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slicers/slicer3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Co0000fs0001\planeacion$\01_LATAM\02_REPORTING\04-AHT\2026\09-Septiembre\"/>
    </mc:Choice>
  </mc:AlternateContent>
  <xr:revisionPtr revIDLastSave="0" documentId="13_ncr:1_{9E6A5E86-7A99-4132-B7C3-E2B3ED51947C}" xr6:coauthVersionLast="47" xr6:coauthVersionMax="47" xr10:uidLastSave="{00000000-0000-0000-0000-000000000000}"/>
  <bookViews>
    <workbookView xWindow="-120" yWindow="-120" windowWidth="24240" windowHeight="13020" activeTab="1" xr2:uid="{B201488C-3C0B-4D51-8C06-D1EB535EF68E}"/>
  </bookViews>
  <sheets>
    <sheet name="AGENTES" sheetId="3" r:id="rId1"/>
    <sheet name="SUPERVISORES" sheetId="6" r:id="rId2"/>
    <sheet name="DATA" sheetId="1" r:id="rId3"/>
    <sheet name="DAILY" sheetId="7" state="hidden" r:id="rId4"/>
    <sheet name="SOCIO" sheetId="2" state="hidden" r:id="rId5"/>
    <sheet name="SKILL PERFIL" sheetId="4" state="hidden" r:id="rId6"/>
  </sheets>
  <definedNames>
    <definedName name="_xlnm._FilterDatabase" localSheetId="0" hidden="1">AGENTES!$A$20:$J$1201</definedName>
    <definedName name="_xlnm._FilterDatabase" localSheetId="2" hidden="1">DATA!$A$1:$AE$2000</definedName>
    <definedName name="_xlnm._FilterDatabase" localSheetId="5" hidden="1">'SKILL PERFIL'!$A$1:$C$27</definedName>
    <definedName name="_xlnm._FilterDatabase" localSheetId="4" hidden="1">SOCIO!$J$2:$O$1437</definedName>
    <definedName name="_xlnm._FilterDatabase" localSheetId="1" hidden="1">SUPERVISORES!$B$22:$J$1202</definedName>
    <definedName name="DatosExternos_1" localSheetId="4" hidden="1">SOCIO!$A$2:$I$810</definedName>
    <definedName name="SegmentaciónDeDatos_ANTIGUIEDAD">#N/A</definedName>
    <definedName name="SegmentaciónDeDatos_SEDE">#N/A</definedName>
    <definedName name="SegmentaciónDeDatos_SEDE1">#N/A</definedName>
    <definedName name="SegmentaciónDeDatos_SERVICIO">#N/A</definedName>
    <definedName name="SegmentaciónDeDatos_SERVICIO1">#N/A</definedName>
    <definedName name="SegmentaciónDeDatos_SUPERVISOR">#N/A</definedName>
    <definedName name="SegmentaciónDeDatos_SUPERVISOR1">#N/A</definedName>
    <definedName name="SegmentaciónDeDatos_Tipo_de_medios">#N/A</definedName>
    <definedName name="SegmentaciónDeDatos_Tipo_de_medios1">#N/A</definedName>
    <definedName name="SegmentaciónDeDatos_VALIDO">#N/A</definedName>
    <definedName name="SegmentaciónDeDatos_VALIDO1">#N/A</definedName>
  </definedNames>
  <calcPr calcId="191029"/>
  <pivotCaches>
    <pivotCache cacheId="67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3" l="1"/>
  <c r="D4" i="3"/>
  <c r="D17" i="6"/>
  <c r="D16" i="6"/>
  <c r="D15" i="6"/>
  <c r="D14" i="6"/>
  <c r="D5" i="6"/>
  <c r="D4" i="6"/>
  <c r="O17" i="6"/>
  <c r="O16" i="6"/>
  <c r="O15" i="6"/>
  <c r="O14" i="6"/>
  <c r="A1" i="6"/>
  <c r="AD605" i="1" l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C1889" i="1"/>
  <c r="AC1890" i="1"/>
  <c r="AC1891" i="1"/>
  <c r="AC1892" i="1"/>
  <c r="AC1893" i="1"/>
  <c r="AC1894" i="1"/>
  <c r="AC1895" i="1"/>
  <c r="AC1896" i="1"/>
  <c r="AC1897" i="1"/>
  <c r="AC1898" i="1"/>
  <c r="AC1899" i="1"/>
  <c r="AC1900" i="1"/>
  <c r="AC1901" i="1"/>
  <c r="AC1902" i="1"/>
  <c r="AC1903" i="1"/>
  <c r="AC1904" i="1"/>
  <c r="AC1905" i="1"/>
  <c r="AC1906" i="1"/>
  <c r="AC1907" i="1"/>
  <c r="AC1908" i="1"/>
  <c r="AC1909" i="1"/>
  <c r="AC1910" i="1"/>
  <c r="AC1911" i="1"/>
  <c r="AC1912" i="1"/>
  <c r="AC1913" i="1"/>
  <c r="AC1914" i="1"/>
  <c r="AC1915" i="1"/>
  <c r="AC1916" i="1"/>
  <c r="AC1917" i="1"/>
  <c r="AC1918" i="1"/>
  <c r="AC1919" i="1"/>
  <c r="AC1920" i="1"/>
  <c r="AC1921" i="1"/>
  <c r="AC1922" i="1"/>
  <c r="AC1923" i="1"/>
  <c r="AC1924" i="1"/>
  <c r="AC1925" i="1"/>
  <c r="AC1926" i="1"/>
  <c r="AC1927" i="1"/>
  <c r="AC1928" i="1"/>
  <c r="AC1929" i="1"/>
  <c r="AC1930" i="1"/>
  <c r="AC1931" i="1"/>
  <c r="AC1932" i="1"/>
  <c r="AC1933" i="1"/>
  <c r="AC1934" i="1"/>
  <c r="AC1935" i="1"/>
  <c r="AC1936" i="1"/>
  <c r="AC1937" i="1"/>
  <c r="AC1938" i="1"/>
  <c r="AC1939" i="1"/>
  <c r="AC1940" i="1"/>
  <c r="AC1941" i="1"/>
  <c r="AC1942" i="1"/>
  <c r="AC1943" i="1"/>
  <c r="AC1944" i="1"/>
  <c r="AC1945" i="1"/>
  <c r="AC1946" i="1"/>
  <c r="AC1947" i="1"/>
  <c r="AC1948" i="1"/>
  <c r="AC1949" i="1"/>
  <c r="AC1950" i="1"/>
  <c r="AC1951" i="1"/>
  <c r="AC1952" i="1"/>
  <c r="AC1953" i="1"/>
  <c r="AC1954" i="1"/>
  <c r="AC1955" i="1"/>
  <c r="AC1956" i="1"/>
  <c r="AC1957" i="1"/>
  <c r="AC1958" i="1"/>
  <c r="AC1959" i="1"/>
  <c r="AC1960" i="1"/>
  <c r="AC1961" i="1"/>
  <c r="AC1962" i="1"/>
  <c r="AC1963" i="1"/>
  <c r="AC1964" i="1"/>
  <c r="AC1965" i="1"/>
  <c r="AC1966" i="1"/>
  <c r="AC1967" i="1"/>
  <c r="AC1968" i="1"/>
  <c r="AC1969" i="1"/>
  <c r="AC1970" i="1"/>
  <c r="AC1971" i="1"/>
  <c r="AC1972" i="1"/>
  <c r="AC1973" i="1"/>
  <c r="AC1974" i="1"/>
  <c r="AC1975" i="1"/>
  <c r="AC1976" i="1"/>
  <c r="AC1977" i="1"/>
  <c r="AC1978" i="1"/>
  <c r="AC1979" i="1"/>
  <c r="AC1980" i="1"/>
  <c r="AC1981" i="1"/>
  <c r="AC1982" i="1"/>
  <c r="AC1983" i="1"/>
  <c r="AC1984" i="1"/>
  <c r="AC1985" i="1"/>
  <c r="AC1986" i="1"/>
  <c r="AC1987" i="1"/>
  <c r="AC1988" i="1"/>
  <c r="AC1989" i="1"/>
  <c r="AC1990" i="1"/>
  <c r="AC1991" i="1"/>
  <c r="AC1992" i="1"/>
  <c r="AC1993" i="1"/>
  <c r="AC1994" i="1"/>
  <c r="AC1995" i="1"/>
  <c r="AC1996" i="1"/>
  <c r="AC1997" i="1"/>
  <c r="AC1998" i="1"/>
  <c r="AC1999" i="1"/>
  <c r="AC2000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Y689" i="1" s="1"/>
  <c r="R690" i="1"/>
  <c r="R691" i="1"/>
  <c r="R692" i="1"/>
  <c r="R693" i="1"/>
  <c r="R694" i="1"/>
  <c r="R695" i="1"/>
  <c r="Y695" i="1" s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Y737" i="1" s="1"/>
  <c r="R738" i="1"/>
  <c r="R739" i="1"/>
  <c r="R740" i="1"/>
  <c r="R741" i="1"/>
  <c r="R742" i="1"/>
  <c r="R743" i="1"/>
  <c r="Y743" i="1" s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Y785" i="1" s="1"/>
  <c r="R786" i="1"/>
  <c r="R787" i="1"/>
  <c r="R788" i="1"/>
  <c r="R789" i="1"/>
  <c r="R790" i="1"/>
  <c r="R791" i="1"/>
  <c r="Y791" i="1" s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Y833" i="1" s="1"/>
  <c r="R834" i="1"/>
  <c r="R835" i="1"/>
  <c r="R836" i="1"/>
  <c r="R837" i="1"/>
  <c r="R838" i="1"/>
  <c r="R839" i="1"/>
  <c r="Y839" i="1" s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Y875" i="1" s="1"/>
  <c r="R876" i="1"/>
  <c r="R877" i="1"/>
  <c r="R878" i="1"/>
  <c r="Y878" i="1" s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Y897" i="1" s="1"/>
  <c r="R898" i="1"/>
  <c r="Y898" i="1" s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Y916" i="1" s="1"/>
  <c r="R917" i="1"/>
  <c r="Y917" i="1" s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Y938" i="1" s="1"/>
  <c r="R939" i="1"/>
  <c r="Y939" i="1" s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Y958" i="1" s="1"/>
  <c r="R959" i="1"/>
  <c r="Y959" i="1" s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Y977" i="1" s="1"/>
  <c r="R978" i="1"/>
  <c r="R979" i="1"/>
  <c r="R980" i="1"/>
  <c r="R981" i="1"/>
  <c r="Y981" i="1" s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Y999" i="1" s="1"/>
  <c r="R1000" i="1"/>
  <c r="Y1000" i="1" s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Y1019" i="1" s="1"/>
  <c r="R1020" i="1"/>
  <c r="R1021" i="1"/>
  <c r="R1022" i="1"/>
  <c r="Y1022" i="1" s="1"/>
  <c r="R1023" i="1"/>
  <c r="R1024" i="1"/>
  <c r="R1025" i="1"/>
  <c r="R1026" i="1"/>
  <c r="R1027" i="1"/>
  <c r="R1028" i="1"/>
  <c r="R1029" i="1"/>
  <c r="R1030" i="1"/>
  <c r="R1031" i="1"/>
  <c r="R1032" i="1"/>
  <c r="R1033" i="1"/>
  <c r="Y1033" i="1" s="1"/>
  <c r="R1034" i="1"/>
  <c r="Y1034" i="1" s="1"/>
  <c r="R1035" i="1"/>
  <c r="R1036" i="1"/>
  <c r="R1037" i="1"/>
  <c r="R1038" i="1"/>
  <c r="R1039" i="1"/>
  <c r="R1040" i="1"/>
  <c r="R1041" i="1"/>
  <c r="R1042" i="1"/>
  <c r="R1043" i="1"/>
  <c r="R1044" i="1"/>
  <c r="R1045" i="1"/>
  <c r="Y1045" i="1" s="1"/>
  <c r="R1046" i="1"/>
  <c r="Y1046" i="1" s="1"/>
  <c r="R1047" i="1"/>
  <c r="R1048" i="1"/>
  <c r="R1049" i="1"/>
  <c r="R1050" i="1"/>
  <c r="R1051" i="1"/>
  <c r="R1052" i="1"/>
  <c r="R1053" i="1"/>
  <c r="R1054" i="1"/>
  <c r="R1055" i="1"/>
  <c r="R1056" i="1"/>
  <c r="R1057" i="1"/>
  <c r="Y1057" i="1" s="1"/>
  <c r="R1058" i="1"/>
  <c r="Y1058" i="1" s="1"/>
  <c r="R1059" i="1"/>
  <c r="R1060" i="1"/>
  <c r="R1061" i="1"/>
  <c r="R1062" i="1"/>
  <c r="R1063" i="1"/>
  <c r="R1064" i="1"/>
  <c r="R1065" i="1"/>
  <c r="R1066" i="1"/>
  <c r="R1067" i="1"/>
  <c r="R1068" i="1"/>
  <c r="R1069" i="1"/>
  <c r="Y1069" i="1" s="1"/>
  <c r="R1070" i="1"/>
  <c r="Y1070" i="1" s="1"/>
  <c r="R1071" i="1"/>
  <c r="R1072" i="1"/>
  <c r="R1073" i="1"/>
  <c r="R1074" i="1"/>
  <c r="R1075" i="1"/>
  <c r="R1076" i="1"/>
  <c r="R1077" i="1"/>
  <c r="R1078" i="1"/>
  <c r="R1079" i="1"/>
  <c r="R1080" i="1"/>
  <c r="R1081" i="1"/>
  <c r="Y1081" i="1" s="1"/>
  <c r="R1082" i="1"/>
  <c r="Y1082" i="1" s="1"/>
  <c r="R1083" i="1"/>
  <c r="R1084" i="1"/>
  <c r="R1085" i="1"/>
  <c r="R1086" i="1"/>
  <c r="R1087" i="1"/>
  <c r="R1088" i="1"/>
  <c r="R1089" i="1"/>
  <c r="R1090" i="1"/>
  <c r="R1091" i="1"/>
  <c r="R1092" i="1"/>
  <c r="R1093" i="1"/>
  <c r="Y1093" i="1" s="1"/>
  <c r="R1094" i="1"/>
  <c r="Y1094" i="1" s="1"/>
  <c r="R1095" i="1"/>
  <c r="R1096" i="1"/>
  <c r="R1097" i="1"/>
  <c r="R1098" i="1"/>
  <c r="R1099" i="1"/>
  <c r="R1100" i="1"/>
  <c r="R1101" i="1"/>
  <c r="R1102" i="1"/>
  <c r="R1103" i="1"/>
  <c r="R1104" i="1"/>
  <c r="R1105" i="1"/>
  <c r="Y1105" i="1" s="1"/>
  <c r="R1106" i="1"/>
  <c r="Y1106" i="1" s="1"/>
  <c r="R1107" i="1"/>
  <c r="R1108" i="1"/>
  <c r="R1109" i="1"/>
  <c r="R1110" i="1"/>
  <c r="R1111" i="1"/>
  <c r="R1112" i="1"/>
  <c r="R1113" i="1"/>
  <c r="R1114" i="1"/>
  <c r="R1115" i="1"/>
  <c r="R1116" i="1"/>
  <c r="R1117" i="1"/>
  <c r="Y1117" i="1" s="1"/>
  <c r="R1118" i="1"/>
  <c r="Y1118" i="1" s="1"/>
  <c r="R1119" i="1"/>
  <c r="R1120" i="1"/>
  <c r="R1121" i="1"/>
  <c r="R1122" i="1"/>
  <c r="R1123" i="1"/>
  <c r="R1124" i="1"/>
  <c r="R1125" i="1"/>
  <c r="R1126" i="1"/>
  <c r="R1127" i="1"/>
  <c r="R1128" i="1"/>
  <c r="R1129" i="1"/>
  <c r="Y1129" i="1" s="1"/>
  <c r="R1130" i="1"/>
  <c r="Y1130" i="1" s="1"/>
  <c r="R1131" i="1"/>
  <c r="R1132" i="1"/>
  <c r="R1133" i="1"/>
  <c r="R1134" i="1"/>
  <c r="R1135" i="1"/>
  <c r="R1136" i="1"/>
  <c r="R1137" i="1"/>
  <c r="R1138" i="1"/>
  <c r="R1139" i="1"/>
  <c r="R1140" i="1"/>
  <c r="R1141" i="1"/>
  <c r="Y1141" i="1" s="1"/>
  <c r="R1142" i="1"/>
  <c r="Y1142" i="1" s="1"/>
  <c r="R1143" i="1"/>
  <c r="R1144" i="1"/>
  <c r="R1145" i="1"/>
  <c r="R1146" i="1"/>
  <c r="R1147" i="1"/>
  <c r="R1148" i="1"/>
  <c r="R1149" i="1"/>
  <c r="R1150" i="1"/>
  <c r="R1151" i="1"/>
  <c r="R1152" i="1"/>
  <c r="R1153" i="1"/>
  <c r="Y1153" i="1" s="1"/>
  <c r="R1154" i="1"/>
  <c r="Y1154" i="1" s="1"/>
  <c r="R1155" i="1"/>
  <c r="R1156" i="1"/>
  <c r="R1157" i="1"/>
  <c r="R1158" i="1"/>
  <c r="R1159" i="1"/>
  <c r="R1160" i="1"/>
  <c r="R1161" i="1"/>
  <c r="R1162" i="1"/>
  <c r="R1163" i="1"/>
  <c r="R1164" i="1"/>
  <c r="R1165" i="1"/>
  <c r="Y1165" i="1" s="1"/>
  <c r="R1166" i="1"/>
  <c r="Y1166" i="1" s="1"/>
  <c r="R1167" i="1"/>
  <c r="R1168" i="1"/>
  <c r="R1169" i="1"/>
  <c r="R1170" i="1"/>
  <c r="R1171" i="1"/>
  <c r="R1172" i="1"/>
  <c r="R1173" i="1"/>
  <c r="R1174" i="1"/>
  <c r="R1175" i="1"/>
  <c r="R1176" i="1"/>
  <c r="R1177" i="1"/>
  <c r="Y1177" i="1" s="1"/>
  <c r="R1178" i="1"/>
  <c r="Y1178" i="1" s="1"/>
  <c r="R1179" i="1"/>
  <c r="R1180" i="1"/>
  <c r="R1181" i="1"/>
  <c r="R1182" i="1"/>
  <c r="R1183" i="1"/>
  <c r="R1184" i="1"/>
  <c r="R1185" i="1"/>
  <c r="R1186" i="1"/>
  <c r="R1187" i="1"/>
  <c r="R1188" i="1"/>
  <c r="R1189" i="1"/>
  <c r="Y1189" i="1" s="1"/>
  <c r="R1190" i="1"/>
  <c r="Y1190" i="1" s="1"/>
  <c r="R1191" i="1"/>
  <c r="R1192" i="1"/>
  <c r="R1193" i="1"/>
  <c r="R1194" i="1"/>
  <c r="R1195" i="1"/>
  <c r="R1196" i="1"/>
  <c r="R1197" i="1"/>
  <c r="R1198" i="1"/>
  <c r="R1199" i="1"/>
  <c r="R1200" i="1"/>
  <c r="R1201" i="1"/>
  <c r="Y1201" i="1" s="1"/>
  <c r="R1202" i="1"/>
  <c r="Y1202" i="1" s="1"/>
  <c r="R1203" i="1"/>
  <c r="R1204" i="1"/>
  <c r="R1205" i="1"/>
  <c r="R1206" i="1"/>
  <c r="R1207" i="1"/>
  <c r="R1208" i="1"/>
  <c r="R1209" i="1"/>
  <c r="R1210" i="1"/>
  <c r="R1211" i="1"/>
  <c r="R1212" i="1"/>
  <c r="R1213" i="1"/>
  <c r="Y1213" i="1" s="1"/>
  <c r="R1214" i="1"/>
  <c r="Y1214" i="1" s="1"/>
  <c r="R1215" i="1"/>
  <c r="R1216" i="1"/>
  <c r="R1217" i="1"/>
  <c r="R1218" i="1"/>
  <c r="R1219" i="1"/>
  <c r="R1220" i="1"/>
  <c r="R1221" i="1"/>
  <c r="R1222" i="1"/>
  <c r="R1223" i="1"/>
  <c r="R1224" i="1"/>
  <c r="R1225" i="1"/>
  <c r="Y1225" i="1" s="1"/>
  <c r="R1226" i="1"/>
  <c r="Y1226" i="1" s="1"/>
  <c r="R1227" i="1"/>
  <c r="R1228" i="1"/>
  <c r="R1229" i="1"/>
  <c r="R1230" i="1"/>
  <c r="R1231" i="1"/>
  <c r="R1232" i="1"/>
  <c r="R1233" i="1"/>
  <c r="R1234" i="1"/>
  <c r="R1235" i="1"/>
  <c r="R1236" i="1"/>
  <c r="R1237" i="1"/>
  <c r="Y1237" i="1" s="1"/>
  <c r="R1238" i="1"/>
  <c r="Y1238" i="1" s="1"/>
  <c r="R1239" i="1"/>
  <c r="R1240" i="1"/>
  <c r="R1241" i="1"/>
  <c r="R1242" i="1"/>
  <c r="R1243" i="1"/>
  <c r="R1244" i="1"/>
  <c r="R1245" i="1"/>
  <c r="R1246" i="1"/>
  <c r="R1247" i="1"/>
  <c r="R1248" i="1"/>
  <c r="R1249" i="1"/>
  <c r="Y1249" i="1" s="1"/>
  <c r="R1250" i="1"/>
  <c r="Y1250" i="1" s="1"/>
  <c r="R1251" i="1"/>
  <c r="R1252" i="1"/>
  <c r="R1253" i="1"/>
  <c r="R1254" i="1"/>
  <c r="R1255" i="1"/>
  <c r="R1256" i="1"/>
  <c r="R1257" i="1"/>
  <c r="R1258" i="1"/>
  <c r="R1259" i="1"/>
  <c r="R1260" i="1"/>
  <c r="R1261" i="1"/>
  <c r="Y1261" i="1" s="1"/>
  <c r="R1262" i="1"/>
  <c r="Y1262" i="1" s="1"/>
  <c r="R1263" i="1"/>
  <c r="R1264" i="1"/>
  <c r="R1265" i="1"/>
  <c r="R1266" i="1"/>
  <c r="R1267" i="1"/>
  <c r="R1268" i="1"/>
  <c r="R1269" i="1"/>
  <c r="R1270" i="1"/>
  <c r="R1271" i="1"/>
  <c r="R1272" i="1"/>
  <c r="R1273" i="1"/>
  <c r="Y1273" i="1" s="1"/>
  <c r="R1274" i="1"/>
  <c r="Y1274" i="1" s="1"/>
  <c r="R1275" i="1"/>
  <c r="R1276" i="1"/>
  <c r="R1277" i="1"/>
  <c r="R1278" i="1"/>
  <c r="R1279" i="1"/>
  <c r="R1280" i="1"/>
  <c r="R1281" i="1"/>
  <c r="R1282" i="1"/>
  <c r="R1283" i="1"/>
  <c r="R1284" i="1"/>
  <c r="R1285" i="1"/>
  <c r="Y1285" i="1" s="1"/>
  <c r="R1286" i="1"/>
  <c r="Y1286" i="1" s="1"/>
  <c r="R1287" i="1"/>
  <c r="R1288" i="1"/>
  <c r="R1289" i="1"/>
  <c r="R1290" i="1"/>
  <c r="R1291" i="1"/>
  <c r="R1292" i="1"/>
  <c r="R1293" i="1"/>
  <c r="R1294" i="1"/>
  <c r="R1295" i="1"/>
  <c r="R1296" i="1"/>
  <c r="R1297" i="1"/>
  <c r="Y1297" i="1" s="1"/>
  <c r="R1298" i="1"/>
  <c r="Y1298" i="1" s="1"/>
  <c r="R1299" i="1"/>
  <c r="R1300" i="1"/>
  <c r="R1301" i="1"/>
  <c r="R1302" i="1"/>
  <c r="R1303" i="1"/>
  <c r="R1304" i="1"/>
  <c r="R1305" i="1"/>
  <c r="R1306" i="1"/>
  <c r="R1307" i="1"/>
  <c r="R1308" i="1"/>
  <c r="R1309" i="1"/>
  <c r="Y1309" i="1" s="1"/>
  <c r="R1310" i="1"/>
  <c r="Y1310" i="1" s="1"/>
  <c r="R1311" i="1"/>
  <c r="R1312" i="1"/>
  <c r="R1313" i="1"/>
  <c r="R1314" i="1"/>
  <c r="R1315" i="1"/>
  <c r="R1316" i="1"/>
  <c r="R1317" i="1"/>
  <c r="R1318" i="1"/>
  <c r="R1319" i="1"/>
  <c r="R1320" i="1"/>
  <c r="R1321" i="1"/>
  <c r="Y1321" i="1" s="1"/>
  <c r="R1322" i="1"/>
  <c r="Y1322" i="1" s="1"/>
  <c r="R1323" i="1"/>
  <c r="R1324" i="1"/>
  <c r="R1325" i="1"/>
  <c r="R1326" i="1"/>
  <c r="R1327" i="1"/>
  <c r="R1328" i="1"/>
  <c r="R1329" i="1"/>
  <c r="R1330" i="1"/>
  <c r="R1331" i="1"/>
  <c r="R1332" i="1"/>
  <c r="R1333" i="1"/>
  <c r="Y1333" i="1" s="1"/>
  <c r="R1334" i="1"/>
  <c r="Y1334" i="1" s="1"/>
  <c r="R1335" i="1"/>
  <c r="R1336" i="1"/>
  <c r="R1337" i="1"/>
  <c r="R1338" i="1"/>
  <c r="R1339" i="1"/>
  <c r="R1340" i="1"/>
  <c r="R1341" i="1"/>
  <c r="R1342" i="1"/>
  <c r="R1343" i="1"/>
  <c r="R1344" i="1"/>
  <c r="R1345" i="1"/>
  <c r="Y1345" i="1" s="1"/>
  <c r="R1346" i="1"/>
  <c r="Y1346" i="1" s="1"/>
  <c r="R1347" i="1"/>
  <c r="R1348" i="1"/>
  <c r="R1349" i="1"/>
  <c r="R1350" i="1"/>
  <c r="R1351" i="1"/>
  <c r="R1352" i="1"/>
  <c r="R1353" i="1"/>
  <c r="R1354" i="1"/>
  <c r="R1355" i="1"/>
  <c r="R1356" i="1"/>
  <c r="R1357" i="1"/>
  <c r="Y1357" i="1" s="1"/>
  <c r="R1358" i="1"/>
  <c r="Y1358" i="1" s="1"/>
  <c r="R1359" i="1"/>
  <c r="R1360" i="1"/>
  <c r="R1361" i="1"/>
  <c r="R1362" i="1"/>
  <c r="R1363" i="1"/>
  <c r="R1364" i="1"/>
  <c r="R1365" i="1"/>
  <c r="R1366" i="1"/>
  <c r="R1367" i="1"/>
  <c r="R1368" i="1"/>
  <c r="R1369" i="1"/>
  <c r="Y1369" i="1" s="1"/>
  <c r="R1370" i="1"/>
  <c r="Y1370" i="1" s="1"/>
  <c r="R1371" i="1"/>
  <c r="R1372" i="1"/>
  <c r="R1373" i="1"/>
  <c r="R1374" i="1"/>
  <c r="R1375" i="1"/>
  <c r="R1376" i="1"/>
  <c r="R1377" i="1"/>
  <c r="R1378" i="1"/>
  <c r="R1379" i="1"/>
  <c r="R1380" i="1"/>
  <c r="R1381" i="1"/>
  <c r="Y1381" i="1" s="1"/>
  <c r="R1382" i="1"/>
  <c r="Y1382" i="1" s="1"/>
  <c r="R1383" i="1"/>
  <c r="R1384" i="1"/>
  <c r="R1385" i="1"/>
  <c r="R1386" i="1"/>
  <c r="R1387" i="1"/>
  <c r="R1388" i="1"/>
  <c r="R1389" i="1"/>
  <c r="R1390" i="1"/>
  <c r="R1391" i="1"/>
  <c r="R1392" i="1"/>
  <c r="R1393" i="1"/>
  <c r="Y1393" i="1" s="1"/>
  <c r="R1394" i="1"/>
  <c r="Y1394" i="1" s="1"/>
  <c r="R1395" i="1"/>
  <c r="R1396" i="1"/>
  <c r="R1397" i="1"/>
  <c r="R1398" i="1"/>
  <c r="R1399" i="1"/>
  <c r="R1400" i="1"/>
  <c r="R1401" i="1"/>
  <c r="R1402" i="1"/>
  <c r="R1403" i="1"/>
  <c r="R1404" i="1"/>
  <c r="R1405" i="1"/>
  <c r="Y1405" i="1" s="1"/>
  <c r="R1406" i="1"/>
  <c r="Y1406" i="1" s="1"/>
  <c r="R1407" i="1"/>
  <c r="R1408" i="1"/>
  <c r="R1409" i="1"/>
  <c r="R1410" i="1"/>
  <c r="R1411" i="1"/>
  <c r="R1412" i="1"/>
  <c r="R1413" i="1"/>
  <c r="R1414" i="1"/>
  <c r="R1415" i="1"/>
  <c r="R1416" i="1"/>
  <c r="R1417" i="1"/>
  <c r="Y1417" i="1" s="1"/>
  <c r="R1418" i="1"/>
  <c r="Y1418" i="1" s="1"/>
  <c r="R1419" i="1"/>
  <c r="R1420" i="1"/>
  <c r="R1421" i="1"/>
  <c r="R1422" i="1"/>
  <c r="R1423" i="1"/>
  <c r="R1424" i="1"/>
  <c r="R1425" i="1"/>
  <c r="R1426" i="1"/>
  <c r="R1427" i="1"/>
  <c r="R1428" i="1"/>
  <c r="R1429" i="1"/>
  <c r="Y1429" i="1" s="1"/>
  <c r="R1430" i="1"/>
  <c r="Y1430" i="1" s="1"/>
  <c r="R1431" i="1"/>
  <c r="R1432" i="1"/>
  <c r="R1433" i="1"/>
  <c r="R1434" i="1"/>
  <c r="R1435" i="1"/>
  <c r="R1436" i="1"/>
  <c r="R1437" i="1"/>
  <c r="R1438" i="1"/>
  <c r="R1439" i="1"/>
  <c r="R1440" i="1"/>
  <c r="R1441" i="1"/>
  <c r="Y1441" i="1" s="1"/>
  <c r="R1442" i="1"/>
  <c r="Y1442" i="1" s="1"/>
  <c r="R1443" i="1"/>
  <c r="R1444" i="1"/>
  <c r="R1445" i="1"/>
  <c r="R1446" i="1"/>
  <c r="R1447" i="1"/>
  <c r="R1448" i="1"/>
  <c r="R1449" i="1"/>
  <c r="R1450" i="1"/>
  <c r="R1451" i="1"/>
  <c r="R1452" i="1"/>
  <c r="R1453" i="1"/>
  <c r="Y1453" i="1" s="1"/>
  <c r="R1454" i="1"/>
  <c r="Y1454" i="1" s="1"/>
  <c r="R1455" i="1"/>
  <c r="R1456" i="1"/>
  <c r="R1457" i="1"/>
  <c r="R1458" i="1"/>
  <c r="R1459" i="1"/>
  <c r="R1460" i="1"/>
  <c r="R1461" i="1"/>
  <c r="R1462" i="1"/>
  <c r="R1463" i="1"/>
  <c r="R1464" i="1"/>
  <c r="R1465" i="1"/>
  <c r="Y1465" i="1" s="1"/>
  <c r="R1466" i="1"/>
  <c r="Y1466" i="1" s="1"/>
  <c r="R1467" i="1"/>
  <c r="R1468" i="1"/>
  <c r="R1469" i="1"/>
  <c r="R1470" i="1"/>
  <c r="R1471" i="1"/>
  <c r="R1472" i="1"/>
  <c r="R1473" i="1"/>
  <c r="R1474" i="1"/>
  <c r="R1475" i="1"/>
  <c r="R1476" i="1"/>
  <c r="R1477" i="1"/>
  <c r="Y1477" i="1" s="1"/>
  <c r="R1478" i="1"/>
  <c r="Y1478" i="1" s="1"/>
  <c r="R1479" i="1"/>
  <c r="R1480" i="1"/>
  <c r="R1481" i="1"/>
  <c r="R1482" i="1"/>
  <c r="R1483" i="1"/>
  <c r="R1484" i="1"/>
  <c r="R1485" i="1"/>
  <c r="R1486" i="1"/>
  <c r="R1487" i="1"/>
  <c r="R1488" i="1"/>
  <c r="R1489" i="1"/>
  <c r="Y1489" i="1" s="1"/>
  <c r="R1490" i="1"/>
  <c r="Y1490" i="1" s="1"/>
  <c r="R1491" i="1"/>
  <c r="R1492" i="1"/>
  <c r="R1493" i="1"/>
  <c r="R1494" i="1"/>
  <c r="R1495" i="1"/>
  <c r="R1496" i="1"/>
  <c r="R1497" i="1"/>
  <c r="R1498" i="1"/>
  <c r="R1499" i="1"/>
  <c r="R1500" i="1"/>
  <c r="R1501" i="1"/>
  <c r="Y1501" i="1" s="1"/>
  <c r="R1502" i="1"/>
  <c r="Y1502" i="1" s="1"/>
  <c r="R1503" i="1"/>
  <c r="R1504" i="1"/>
  <c r="R1505" i="1"/>
  <c r="R1506" i="1"/>
  <c r="R1507" i="1"/>
  <c r="R1508" i="1"/>
  <c r="R1509" i="1"/>
  <c r="R1510" i="1"/>
  <c r="R1511" i="1"/>
  <c r="R1512" i="1"/>
  <c r="R1513" i="1"/>
  <c r="Y1513" i="1" s="1"/>
  <c r="R1514" i="1"/>
  <c r="Y1514" i="1" s="1"/>
  <c r="R1515" i="1"/>
  <c r="R1516" i="1"/>
  <c r="R1517" i="1"/>
  <c r="R1518" i="1"/>
  <c r="R1519" i="1"/>
  <c r="R1520" i="1"/>
  <c r="R1521" i="1"/>
  <c r="R1522" i="1"/>
  <c r="R1523" i="1"/>
  <c r="R1524" i="1"/>
  <c r="R1525" i="1"/>
  <c r="Y1525" i="1" s="1"/>
  <c r="R1526" i="1"/>
  <c r="Y1526" i="1" s="1"/>
  <c r="R1527" i="1"/>
  <c r="R1528" i="1"/>
  <c r="R1529" i="1"/>
  <c r="R1530" i="1"/>
  <c r="R1531" i="1"/>
  <c r="R1532" i="1"/>
  <c r="R1533" i="1"/>
  <c r="R1534" i="1"/>
  <c r="R1535" i="1"/>
  <c r="R1536" i="1"/>
  <c r="R1537" i="1"/>
  <c r="Y1537" i="1" s="1"/>
  <c r="R1538" i="1"/>
  <c r="Y1538" i="1" s="1"/>
  <c r="R1539" i="1"/>
  <c r="R1540" i="1"/>
  <c r="R1541" i="1"/>
  <c r="R1542" i="1"/>
  <c r="R1543" i="1"/>
  <c r="R1544" i="1"/>
  <c r="R1545" i="1"/>
  <c r="R1546" i="1"/>
  <c r="R1547" i="1"/>
  <c r="R1548" i="1"/>
  <c r="R1549" i="1"/>
  <c r="Y1549" i="1" s="1"/>
  <c r="R1550" i="1"/>
  <c r="Y1550" i="1" s="1"/>
  <c r="R1551" i="1"/>
  <c r="R1552" i="1"/>
  <c r="R1553" i="1"/>
  <c r="R1554" i="1"/>
  <c r="R1555" i="1"/>
  <c r="R1556" i="1"/>
  <c r="R1557" i="1"/>
  <c r="R1558" i="1"/>
  <c r="R1559" i="1"/>
  <c r="R1560" i="1"/>
  <c r="R1561" i="1"/>
  <c r="Y1561" i="1" s="1"/>
  <c r="R1562" i="1"/>
  <c r="Y1562" i="1" s="1"/>
  <c r="R1563" i="1"/>
  <c r="R1564" i="1"/>
  <c r="R1565" i="1"/>
  <c r="R1566" i="1"/>
  <c r="R1567" i="1"/>
  <c r="R1568" i="1"/>
  <c r="R1569" i="1"/>
  <c r="R1570" i="1"/>
  <c r="R1571" i="1"/>
  <c r="R1572" i="1"/>
  <c r="R1573" i="1"/>
  <c r="Y1573" i="1" s="1"/>
  <c r="R1574" i="1"/>
  <c r="Y1574" i="1" s="1"/>
  <c r="R1575" i="1"/>
  <c r="R1576" i="1"/>
  <c r="R1577" i="1"/>
  <c r="R1578" i="1"/>
  <c r="R1579" i="1"/>
  <c r="R1580" i="1"/>
  <c r="R1581" i="1"/>
  <c r="R1582" i="1"/>
  <c r="R1583" i="1"/>
  <c r="R1584" i="1"/>
  <c r="R1585" i="1"/>
  <c r="Y1585" i="1" s="1"/>
  <c r="R1586" i="1"/>
  <c r="Y1586" i="1" s="1"/>
  <c r="R1587" i="1"/>
  <c r="R1588" i="1"/>
  <c r="R1589" i="1"/>
  <c r="R1590" i="1"/>
  <c r="R1591" i="1"/>
  <c r="R1592" i="1"/>
  <c r="R1593" i="1"/>
  <c r="R1594" i="1"/>
  <c r="R1595" i="1"/>
  <c r="R1596" i="1"/>
  <c r="R1597" i="1"/>
  <c r="Y1597" i="1" s="1"/>
  <c r="R1598" i="1"/>
  <c r="Y1598" i="1" s="1"/>
  <c r="R1599" i="1"/>
  <c r="R1600" i="1"/>
  <c r="R1601" i="1"/>
  <c r="R1602" i="1"/>
  <c r="R1603" i="1"/>
  <c r="R1604" i="1"/>
  <c r="R1605" i="1"/>
  <c r="R1606" i="1"/>
  <c r="R1607" i="1"/>
  <c r="R1608" i="1"/>
  <c r="R1609" i="1"/>
  <c r="Y1609" i="1" s="1"/>
  <c r="R1610" i="1"/>
  <c r="Y1610" i="1" s="1"/>
  <c r="R1611" i="1"/>
  <c r="R1612" i="1"/>
  <c r="R1613" i="1"/>
  <c r="R1614" i="1"/>
  <c r="R1615" i="1"/>
  <c r="R1616" i="1"/>
  <c r="R1617" i="1"/>
  <c r="R1618" i="1"/>
  <c r="R1619" i="1"/>
  <c r="R1620" i="1"/>
  <c r="R1621" i="1"/>
  <c r="Y1621" i="1" s="1"/>
  <c r="R1622" i="1"/>
  <c r="Y1622" i="1" s="1"/>
  <c r="R1623" i="1"/>
  <c r="R1624" i="1"/>
  <c r="R1625" i="1"/>
  <c r="R1626" i="1"/>
  <c r="R1627" i="1"/>
  <c r="R1628" i="1"/>
  <c r="R1629" i="1"/>
  <c r="R1630" i="1"/>
  <c r="R1631" i="1"/>
  <c r="R1632" i="1"/>
  <c r="R1633" i="1"/>
  <c r="Y1633" i="1" s="1"/>
  <c r="R1634" i="1"/>
  <c r="Y1634" i="1" s="1"/>
  <c r="R1635" i="1"/>
  <c r="R1636" i="1"/>
  <c r="R1637" i="1"/>
  <c r="R1638" i="1"/>
  <c r="R1639" i="1"/>
  <c r="R1640" i="1"/>
  <c r="R1641" i="1"/>
  <c r="R1642" i="1"/>
  <c r="R1643" i="1"/>
  <c r="R1644" i="1"/>
  <c r="R1645" i="1"/>
  <c r="Y1645" i="1" s="1"/>
  <c r="R1646" i="1"/>
  <c r="Y1646" i="1" s="1"/>
  <c r="R1647" i="1"/>
  <c r="R1648" i="1"/>
  <c r="R1649" i="1"/>
  <c r="R1650" i="1"/>
  <c r="R1651" i="1"/>
  <c r="R1652" i="1"/>
  <c r="R1653" i="1"/>
  <c r="R1654" i="1"/>
  <c r="R1655" i="1"/>
  <c r="R1656" i="1"/>
  <c r="R1657" i="1"/>
  <c r="Y1657" i="1" s="1"/>
  <c r="R1658" i="1"/>
  <c r="Y1658" i="1" s="1"/>
  <c r="R1659" i="1"/>
  <c r="R1660" i="1"/>
  <c r="R1661" i="1"/>
  <c r="R1662" i="1"/>
  <c r="R1663" i="1"/>
  <c r="R1664" i="1"/>
  <c r="R1665" i="1"/>
  <c r="R1666" i="1"/>
  <c r="R1667" i="1"/>
  <c r="R1668" i="1"/>
  <c r="R1669" i="1"/>
  <c r="Y1669" i="1" s="1"/>
  <c r="R1670" i="1"/>
  <c r="Y1670" i="1" s="1"/>
  <c r="R1671" i="1"/>
  <c r="R1672" i="1"/>
  <c r="R1673" i="1"/>
  <c r="R1674" i="1"/>
  <c r="R1675" i="1"/>
  <c r="R1676" i="1"/>
  <c r="R1677" i="1"/>
  <c r="R1678" i="1"/>
  <c r="R1679" i="1"/>
  <c r="R1680" i="1"/>
  <c r="R1681" i="1"/>
  <c r="Y1681" i="1" s="1"/>
  <c r="R1682" i="1"/>
  <c r="Y1682" i="1" s="1"/>
  <c r="R1683" i="1"/>
  <c r="R1684" i="1"/>
  <c r="R1685" i="1"/>
  <c r="R1686" i="1"/>
  <c r="R1687" i="1"/>
  <c r="R1688" i="1"/>
  <c r="R1689" i="1"/>
  <c r="R1690" i="1"/>
  <c r="R1691" i="1"/>
  <c r="R1692" i="1"/>
  <c r="R1693" i="1"/>
  <c r="Y1693" i="1" s="1"/>
  <c r="R1694" i="1"/>
  <c r="Y1694" i="1" s="1"/>
  <c r="R1695" i="1"/>
  <c r="R1696" i="1"/>
  <c r="R1697" i="1"/>
  <c r="R1698" i="1"/>
  <c r="R1699" i="1"/>
  <c r="R1700" i="1"/>
  <c r="R1701" i="1"/>
  <c r="R1702" i="1"/>
  <c r="R1703" i="1"/>
  <c r="R1704" i="1"/>
  <c r="R1705" i="1"/>
  <c r="Y1705" i="1" s="1"/>
  <c r="R1706" i="1"/>
  <c r="Y1706" i="1" s="1"/>
  <c r="R1707" i="1"/>
  <c r="R1708" i="1"/>
  <c r="R1709" i="1"/>
  <c r="R1710" i="1"/>
  <c r="R1711" i="1"/>
  <c r="R1712" i="1"/>
  <c r="R1713" i="1"/>
  <c r="R1714" i="1"/>
  <c r="R1715" i="1"/>
  <c r="R1716" i="1"/>
  <c r="R1717" i="1"/>
  <c r="Y1717" i="1" s="1"/>
  <c r="R1718" i="1"/>
  <c r="Y1718" i="1" s="1"/>
  <c r="R1719" i="1"/>
  <c r="R1720" i="1"/>
  <c r="R1721" i="1"/>
  <c r="R1722" i="1"/>
  <c r="R1723" i="1"/>
  <c r="R1724" i="1"/>
  <c r="R1725" i="1"/>
  <c r="R1726" i="1"/>
  <c r="R1727" i="1"/>
  <c r="R1728" i="1"/>
  <c r="R1729" i="1"/>
  <c r="Y1729" i="1" s="1"/>
  <c r="R1730" i="1"/>
  <c r="Y1730" i="1" s="1"/>
  <c r="R1731" i="1"/>
  <c r="R1732" i="1"/>
  <c r="R1733" i="1"/>
  <c r="R1734" i="1"/>
  <c r="R1735" i="1"/>
  <c r="R1736" i="1"/>
  <c r="R1737" i="1"/>
  <c r="R1738" i="1"/>
  <c r="R1739" i="1"/>
  <c r="R1740" i="1"/>
  <c r="R1741" i="1"/>
  <c r="Y1741" i="1" s="1"/>
  <c r="R1742" i="1"/>
  <c r="Y1742" i="1" s="1"/>
  <c r="R1743" i="1"/>
  <c r="R1744" i="1"/>
  <c r="R1745" i="1"/>
  <c r="R1746" i="1"/>
  <c r="R1747" i="1"/>
  <c r="R1748" i="1"/>
  <c r="R1749" i="1"/>
  <c r="R1750" i="1"/>
  <c r="R1751" i="1"/>
  <c r="R1752" i="1"/>
  <c r="R1753" i="1"/>
  <c r="Y1753" i="1" s="1"/>
  <c r="R1754" i="1"/>
  <c r="Y1754" i="1" s="1"/>
  <c r="R1755" i="1"/>
  <c r="R1756" i="1"/>
  <c r="R1757" i="1"/>
  <c r="R1758" i="1"/>
  <c r="R1759" i="1"/>
  <c r="R1760" i="1"/>
  <c r="R1761" i="1"/>
  <c r="R1762" i="1"/>
  <c r="R1763" i="1"/>
  <c r="R1764" i="1"/>
  <c r="R1765" i="1"/>
  <c r="Y1765" i="1" s="1"/>
  <c r="R1766" i="1"/>
  <c r="Y1766" i="1" s="1"/>
  <c r="R1767" i="1"/>
  <c r="R1768" i="1"/>
  <c r="R1769" i="1"/>
  <c r="R1770" i="1"/>
  <c r="R1771" i="1"/>
  <c r="R1772" i="1"/>
  <c r="R1773" i="1"/>
  <c r="Y1773" i="1" s="1"/>
  <c r="R1774" i="1"/>
  <c r="R1775" i="1"/>
  <c r="R1776" i="1"/>
  <c r="R1777" i="1"/>
  <c r="Y1777" i="1" s="1"/>
  <c r="R1778" i="1"/>
  <c r="Y1778" i="1" s="1"/>
  <c r="R1779" i="1"/>
  <c r="Y1779" i="1" s="1"/>
  <c r="R1780" i="1"/>
  <c r="R1781" i="1"/>
  <c r="R1782" i="1"/>
  <c r="R1783" i="1"/>
  <c r="R1784" i="1"/>
  <c r="R1785" i="1"/>
  <c r="Y1785" i="1" s="1"/>
  <c r="R1786" i="1"/>
  <c r="R1787" i="1"/>
  <c r="R1788" i="1"/>
  <c r="R1789" i="1"/>
  <c r="Y1789" i="1" s="1"/>
  <c r="R1790" i="1"/>
  <c r="Y1790" i="1" s="1"/>
  <c r="R1791" i="1"/>
  <c r="Y1791" i="1" s="1"/>
  <c r="R1792" i="1"/>
  <c r="R1793" i="1"/>
  <c r="R1794" i="1"/>
  <c r="R1795" i="1"/>
  <c r="R1796" i="1"/>
  <c r="R1797" i="1"/>
  <c r="Y1797" i="1" s="1"/>
  <c r="R1798" i="1"/>
  <c r="R1799" i="1"/>
  <c r="R1800" i="1"/>
  <c r="R1801" i="1"/>
  <c r="Y1801" i="1" s="1"/>
  <c r="R1802" i="1"/>
  <c r="Y1802" i="1" s="1"/>
  <c r="R1803" i="1"/>
  <c r="Y1803" i="1" s="1"/>
  <c r="R1804" i="1"/>
  <c r="R1805" i="1"/>
  <c r="R1806" i="1"/>
  <c r="R1807" i="1"/>
  <c r="R1808" i="1"/>
  <c r="R1809" i="1"/>
  <c r="Y1809" i="1" s="1"/>
  <c r="R1810" i="1"/>
  <c r="R1811" i="1"/>
  <c r="R1812" i="1"/>
  <c r="R1813" i="1"/>
  <c r="Y1813" i="1" s="1"/>
  <c r="R1814" i="1"/>
  <c r="Y1814" i="1" s="1"/>
  <c r="R1815" i="1"/>
  <c r="Y1815" i="1" s="1"/>
  <c r="R1816" i="1"/>
  <c r="R1817" i="1"/>
  <c r="R1818" i="1"/>
  <c r="R1819" i="1"/>
  <c r="R1820" i="1"/>
  <c r="R1821" i="1"/>
  <c r="Y1821" i="1" s="1"/>
  <c r="R1822" i="1"/>
  <c r="R1823" i="1"/>
  <c r="R1824" i="1"/>
  <c r="R1825" i="1"/>
  <c r="Y1825" i="1" s="1"/>
  <c r="R1826" i="1"/>
  <c r="Y1826" i="1" s="1"/>
  <c r="R1827" i="1"/>
  <c r="Y1827" i="1" s="1"/>
  <c r="R1828" i="1"/>
  <c r="R1829" i="1"/>
  <c r="R1830" i="1"/>
  <c r="R1831" i="1"/>
  <c r="R1832" i="1"/>
  <c r="R1833" i="1"/>
  <c r="Y1833" i="1" s="1"/>
  <c r="R1834" i="1"/>
  <c r="R1835" i="1"/>
  <c r="R1836" i="1"/>
  <c r="R1837" i="1"/>
  <c r="Y1837" i="1" s="1"/>
  <c r="R1838" i="1"/>
  <c r="Y1838" i="1" s="1"/>
  <c r="R1839" i="1"/>
  <c r="Y1839" i="1" s="1"/>
  <c r="R1840" i="1"/>
  <c r="R1841" i="1"/>
  <c r="R1842" i="1"/>
  <c r="R1843" i="1"/>
  <c r="R1844" i="1"/>
  <c r="R1845" i="1"/>
  <c r="Y1845" i="1" s="1"/>
  <c r="R1846" i="1"/>
  <c r="R1847" i="1"/>
  <c r="Y1847" i="1" s="1"/>
  <c r="R1848" i="1"/>
  <c r="R1849" i="1"/>
  <c r="Y1849" i="1" s="1"/>
  <c r="R1850" i="1"/>
  <c r="Y1850" i="1" s="1"/>
  <c r="R1851" i="1"/>
  <c r="Y1851" i="1" s="1"/>
  <c r="R1852" i="1"/>
  <c r="Y1852" i="1" s="1"/>
  <c r="R1853" i="1"/>
  <c r="Y1853" i="1" s="1"/>
  <c r="R1854" i="1"/>
  <c r="Y1854" i="1" s="1"/>
  <c r="R1855" i="1"/>
  <c r="Y1855" i="1" s="1"/>
  <c r="R1856" i="1"/>
  <c r="Y1856" i="1" s="1"/>
  <c r="R1857" i="1"/>
  <c r="Y1857" i="1" s="1"/>
  <c r="R1858" i="1"/>
  <c r="Y1858" i="1" s="1"/>
  <c r="R1859" i="1"/>
  <c r="Y1859" i="1" s="1"/>
  <c r="R1860" i="1"/>
  <c r="Y1860" i="1" s="1"/>
  <c r="R1861" i="1"/>
  <c r="Y1861" i="1" s="1"/>
  <c r="R1862" i="1"/>
  <c r="Y1862" i="1" s="1"/>
  <c r="R1863" i="1"/>
  <c r="Y1863" i="1" s="1"/>
  <c r="R1864" i="1"/>
  <c r="Y1864" i="1" s="1"/>
  <c r="R1865" i="1"/>
  <c r="Y1865" i="1" s="1"/>
  <c r="R1866" i="1"/>
  <c r="Y1866" i="1" s="1"/>
  <c r="R1867" i="1"/>
  <c r="Y1867" i="1" s="1"/>
  <c r="R1868" i="1"/>
  <c r="Y1868" i="1" s="1"/>
  <c r="R1869" i="1"/>
  <c r="Y1869" i="1" s="1"/>
  <c r="R1870" i="1"/>
  <c r="Y1870" i="1" s="1"/>
  <c r="R1871" i="1"/>
  <c r="Y1871" i="1" s="1"/>
  <c r="R1872" i="1"/>
  <c r="Y1872" i="1" s="1"/>
  <c r="R1873" i="1"/>
  <c r="Y1873" i="1" s="1"/>
  <c r="R1874" i="1"/>
  <c r="Y1874" i="1" s="1"/>
  <c r="R1875" i="1"/>
  <c r="Y1875" i="1" s="1"/>
  <c r="R1876" i="1"/>
  <c r="Y1876" i="1" s="1"/>
  <c r="R1877" i="1"/>
  <c r="Y1877" i="1" s="1"/>
  <c r="R1878" i="1"/>
  <c r="Y1878" i="1" s="1"/>
  <c r="R1879" i="1"/>
  <c r="Y1879" i="1" s="1"/>
  <c r="R1880" i="1"/>
  <c r="Y1880" i="1" s="1"/>
  <c r="R1881" i="1"/>
  <c r="Y1881" i="1" s="1"/>
  <c r="R1882" i="1"/>
  <c r="Y1882" i="1" s="1"/>
  <c r="R1883" i="1"/>
  <c r="Y1883" i="1" s="1"/>
  <c r="R1884" i="1"/>
  <c r="Y1884" i="1" s="1"/>
  <c r="R1885" i="1"/>
  <c r="Y1885" i="1" s="1"/>
  <c r="R1886" i="1"/>
  <c r="Y1886" i="1" s="1"/>
  <c r="R1887" i="1"/>
  <c r="Y1887" i="1" s="1"/>
  <c r="R1888" i="1"/>
  <c r="Y1888" i="1" s="1"/>
  <c r="R1889" i="1"/>
  <c r="Y1889" i="1" s="1"/>
  <c r="R1890" i="1"/>
  <c r="Y1890" i="1" s="1"/>
  <c r="R1891" i="1"/>
  <c r="Y1891" i="1" s="1"/>
  <c r="R1892" i="1"/>
  <c r="Y1892" i="1" s="1"/>
  <c r="R1893" i="1"/>
  <c r="Y1893" i="1" s="1"/>
  <c r="R1894" i="1"/>
  <c r="Y1894" i="1" s="1"/>
  <c r="R1895" i="1"/>
  <c r="Y1895" i="1" s="1"/>
  <c r="R1896" i="1"/>
  <c r="Y1896" i="1" s="1"/>
  <c r="R1897" i="1"/>
  <c r="Y1897" i="1" s="1"/>
  <c r="R1898" i="1"/>
  <c r="Y1898" i="1" s="1"/>
  <c r="R1899" i="1"/>
  <c r="Y1899" i="1" s="1"/>
  <c r="R1900" i="1"/>
  <c r="Y1900" i="1" s="1"/>
  <c r="R1901" i="1"/>
  <c r="Y1901" i="1" s="1"/>
  <c r="R1902" i="1"/>
  <c r="Y1902" i="1" s="1"/>
  <c r="R1903" i="1"/>
  <c r="Y1903" i="1" s="1"/>
  <c r="R1904" i="1"/>
  <c r="Y1904" i="1" s="1"/>
  <c r="R1905" i="1"/>
  <c r="Y1905" i="1" s="1"/>
  <c r="R1906" i="1"/>
  <c r="Y1906" i="1" s="1"/>
  <c r="R1907" i="1"/>
  <c r="Y1907" i="1" s="1"/>
  <c r="R1908" i="1"/>
  <c r="Y1908" i="1" s="1"/>
  <c r="R1909" i="1"/>
  <c r="Y1909" i="1" s="1"/>
  <c r="R1910" i="1"/>
  <c r="Y1910" i="1" s="1"/>
  <c r="R1911" i="1"/>
  <c r="Y1911" i="1" s="1"/>
  <c r="R1912" i="1"/>
  <c r="Y1912" i="1" s="1"/>
  <c r="R1913" i="1"/>
  <c r="Y1913" i="1" s="1"/>
  <c r="R1914" i="1"/>
  <c r="Y1914" i="1" s="1"/>
  <c r="R1915" i="1"/>
  <c r="Y1915" i="1" s="1"/>
  <c r="R1916" i="1"/>
  <c r="Y1916" i="1" s="1"/>
  <c r="R1917" i="1"/>
  <c r="Y1917" i="1" s="1"/>
  <c r="R1918" i="1"/>
  <c r="Y1918" i="1" s="1"/>
  <c r="R1919" i="1"/>
  <c r="Y1919" i="1" s="1"/>
  <c r="R1920" i="1"/>
  <c r="Y1920" i="1" s="1"/>
  <c r="R1921" i="1"/>
  <c r="Y1921" i="1" s="1"/>
  <c r="R1922" i="1"/>
  <c r="Y1922" i="1" s="1"/>
  <c r="R1923" i="1"/>
  <c r="Y1923" i="1" s="1"/>
  <c r="R1924" i="1"/>
  <c r="Y1924" i="1" s="1"/>
  <c r="R1925" i="1"/>
  <c r="Y1925" i="1" s="1"/>
  <c r="R1926" i="1"/>
  <c r="Y1926" i="1" s="1"/>
  <c r="R1927" i="1"/>
  <c r="Y1927" i="1" s="1"/>
  <c r="R1928" i="1"/>
  <c r="Y1928" i="1" s="1"/>
  <c r="R1929" i="1"/>
  <c r="Y1929" i="1" s="1"/>
  <c r="R1930" i="1"/>
  <c r="Y1930" i="1" s="1"/>
  <c r="R1931" i="1"/>
  <c r="Y1931" i="1" s="1"/>
  <c r="R1932" i="1"/>
  <c r="Y1932" i="1" s="1"/>
  <c r="R1933" i="1"/>
  <c r="Y1933" i="1" s="1"/>
  <c r="R1934" i="1"/>
  <c r="Y1934" i="1" s="1"/>
  <c r="R1935" i="1"/>
  <c r="Y1935" i="1" s="1"/>
  <c r="R1936" i="1"/>
  <c r="Y1936" i="1" s="1"/>
  <c r="R1937" i="1"/>
  <c r="Y1937" i="1" s="1"/>
  <c r="R1938" i="1"/>
  <c r="Y1938" i="1" s="1"/>
  <c r="R1939" i="1"/>
  <c r="Y1939" i="1" s="1"/>
  <c r="R1940" i="1"/>
  <c r="Y1940" i="1" s="1"/>
  <c r="R1941" i="1"/>
  <c r="Y1941" i="1" s="1"/>
  <c r="R1942" i="1"/>
  <c r="Y1942" i="1" s="1"/>
  <c r="R1943" i="1"/>
  <c r="Y1943" i="1" s="1"/>
  <c r="R1944" i="1"/>
  <c r="Y1944" i="1" s="1"/>
  <c r="R1945" i="1"/>
  <c r="Y1945" i="1" s="1"/>
  <c r="R1946" i="1"/>
  <c r="Y1946" i="1" s="1"/>
  <c r="R1947" i="1"/>
  <c r="Y1947" i="1" s="1"/>
  <c r="R1948" i="1"/>
  <c r="Y1948" i="1" s="1"/>
  <c r="R1949" i="1"/>
  <c r="Y1949" i="1" s="1"/>
  <c r="R1950" i="1"/>
  <c r="Y1950" i="1" s="1"/>
  <c r="R1951" i="1"/>
  <c r="Y1951" i="1" s="1"/>
  <c r="R1952" i="1"/>
  <c r="Y1952" i="1" s="1"/>
  <c r="R1953" i="1"/>
  <c r="Y1953" i="1" s="1"/>
  <c r="R1954" i="1"/>
  <c r="Y1954" i="1" s="1"/>
  <c r="R1955" i="1"/>
  <c r="Y1955" i="1" s="1"/>
  <c r="R1956" i="1"/>
  <c r="Y1956" i="1" s="1"/>
  <c r="R1957" i="1"/>
  <c r="Y1957" i="1" s="1"/>
  <c r="R1958" i="1"/>
  <c r="Y1958" i="1" s="1"/>
  <c r="R1959" i="1"/>
  <c r="Y1959" i="1" s="1"/>
  <c r="R1960" i="1"/>
  <c r="Y1960" i="1" s="1"/>
  <c r="R1961" i="1"/>
  <c r="Y1961" i="1" s="1"/>
  <c r="R1962" i="1"/>
  <c r="Y1962" i="1" s="1"/>
  <c r="R1963" i="1"/>
  <c r="Y1963" i="1" s="1"/>
  <c r="R1964" i="1"/>
  <c r="Y1964" i="1" s="1"/>
  <c r="R1965" i="1"/>
  <c r="Y1965" i="1" s="1"/>
  <c r="R1966" i="1"/>
  <c r="Y1966" i="1" s="1"/>
  <c r="R1967" i="1"/>
  <c r="Y1967" i="1" s="1"/>
  <c r="R1968" i="1"/>
  <c r="Y1968" i="1" s="1"/>
  <c r="R1969" i="1"/>
  <c r="Y1969" i="1" s="1"/>
  <c r="R1970" i="1"/>
  <c r="Y1970" i="1" s="1"/>
  <c r="R1971" i="1"/>
  <c r="Y1971" i="1" s="1"/>
  <c r="R1972" i="1"/>
  <c r="Y1972" i="1" s="1"/>
  <c r="R1973" i="1"/>
  <c r="Y1973" i="1" s="1"/>
  <c r="R1974" i="1"/>
  <c r="Y1974" i="1" s="1"/>
  <c r="R1975" i="1"/>
  <c r="Y1975" i="1" s="1"/>
  <c r="R1976" i="1"/>
  <c r="Y1976" i="1" s="1"/>
  <c r="R1977" i="1"/>
  <c r="Y1977" i="1" s="1"/>
  <c r="R1978" i="1"/>
  <c r="Y1978" i="1" s="1"/>
  <c r="R1979" i="1"/>
  <c r="Y1979" i="1" s="1"/>
  <c r="R1980" i="1"/>
  <c r="Y1980" i="1" s="1"/>
  <c r="R1981" i="1"/>
  <c r="Y1981" i="1" s="1"/>
  <c r="R1982" i="1"/>
  <c r="Y1982" i="1" s="1"/>
  <c r="R1983" i="1"/>
  <c r="Y1983" i="1" s="1"/>
  <c r="R1984" i="1"/>
  <c r="Y1984" i="1" s="1"/>
  <c r="R1985" i="1"/>
  <c r="Y1985" i="1" s="1"/>
  <c r="R1986" i="1"/>
  <c r="Y1986" i="1" s="1"/>
  <c r="R1987" i="1"/>
  <c r="Y1987" i="1" s="1"/>
  <c r="R1988" i="1"/>
  <c r="Y1988" i="1" s="1"/>
  <c r="R1989" i="1"/>
  <c r="Y1989" i="1" s="1"/>
  <c r="R1990" i="1"/>
  <c r="Y1990" i="1" s="1"/>
  <c r="R1991" i="1"/>
  <c r="Y1991" i="1" s="1"/>
  <c r="R1992" i="1"/>
  <c r="Y1992" i="1" s="1"/>
  <c r="R1993" i="1"/>
  <c r="Y1993" i="1" s="1"/>
  <c r="R1994" i="1"/>
  <c r="Y1994" i="1" s="1"/>
  <c r="R1995" i="1"/>
  <c r="Y1995" i="1" s="1"/>
  <c r="R1996" i="1"/>
  <c r="Y1996" i="1" s="1"/>
  <c r="R1997" i="1"/>
  <c r="Y1997" i="1" s="1"/>
  <c r="R1998" i="1"/>
  <c r="Y1998" i="1" s="1"/>
  <c r="R1999" i="1"/>
  <c r="Y1999" i="1" s="1"/>
  <c r="R2000" i="1"/>
  <c r="Y2000" i="1" s="1"/>
  <c r="X1992" i="1" l="1"/>
  <c r="X1980" i="1"/>
  <c r="X1968" i="1"/>
  <c r="X1956" i="1"/>
  <c r="X1944" i="1"/>
  <c r="X1932" i="1"/>
  <c r="X1920" i="1"/>
  <c r="X1908" i="1"/>
  <c r="X1896" i="1"/>
  <c r="X1884" i="1"/>
  <c r="X1872" i="1"/>
  <c r="X1860" i="1"/>
  <c r="X1848" i="1"/>
  <c r="X1836" i="1"/>
  <c r="X1824" i="1"/>
  <c r="X1812" i="1"/>
  <c r="X1800" i="1"/>
  <c r="X1788" i="1"/>
  <c r="X1776" i="1"/>
  <c r="X1764" i="1"/>
  <c r="X1752" i="1"/>
  <c r="X1740" i="1"/>
  <c r="X1728" i="1"/>
  <c r="X1716" i="1"/>
  <c r="X1704" i="1"/>
  <c r="X1692" i="1"/>
  <c r="X1680" i="1"/>
  <c r="X1668" i="1"/>
  <c r="X1656" i="1"/>
  <c r="X1644" i="1"/>
  <c r="X1632" i="1"/>
  <c r="X1990" i="1"/>
  <c r="X1978" i="1"/>
  <c r="X1966" i="1"/>
  <c r="X1954" i="1"/>
  <c r="X1942" i="1"/>
  <c r="X1930" i="1"/>
  <c r="X1918" i="1"/>
  <c r="X1906" i="1"/>
  <c r="X1894" i="1"/>
  <c r="X1882" i="1"/>
  <c r="X1870" i="1"/>
  <c r="X1858" i="1"/>
  <c r="X1846" i="1"/>
  <c r="X1834" i="1"/>
  <c r="X1822" i="1"/>
  <c r="X1810" i="1"/>
  <c r="X1798" i="1"/>
  <c r="X1786" i="1"/>
  <c r="X1774" i="1"/>
  <c r="X1762" i="1"/>
  <c r="X1750" i="1"/>
  <c r="X1738" i="1"/>
  <c r="X1726" i="1"/>
  <c r="X1714" i="1"/>
  <c r="X1702" i="1"/>
  <c r="X1690" i="1"/>
  <c r="X1678" i="1"/>
  <c r="X1666" i="1"/>
  <c r="X1654" i="1"/>
  <c r="X1642" i="1"/>
  <c r="X1630" i="1"/>
  <c r="X1618" i="1"/>
  <c r="X1606" i="1"/>
  <c r="X1594" i="1"/>
  <c r="X1582" i="1"/>
  <c r="X1570" i="1"/>
  <c r="X1558" i="1"/>
  <c r="X1546" i="1"/>
  <c r="X1534" i="1"/>
  <c r="X1522" i="1"/>
  <c r="X1510" i="1"/>
  <c r="X1498" i="1"/>
  <c r="X1486" i="1"/>
  <c r="X1474" i="1"/>
  <c r="X1462" i="1"/>
  <c r="X1450" i="1"/>
  <c r="X1438" i="1"/>
  <c r="X1426" i="1"/>
  <c r="X1414" i="1"/>
  <c r="X1402" i="1"/>
  <c r="X1390" i="1"/>
  <c r="X1378" i="1"/>
  <c r="X1366" i="1"/>
  <c r="X1354" i="1"/>
  <c r="X1342" i="1"/>
  <c r="X1330" i="1"/>
  <c r="X1318" i="1"/>
  <c r="X1306" i="1"/>
  <c r="X1294" i="1"/>
  <c r="X1991" i="1"/>
  <c r="X1979" i="1"/>
  <c r="X1967" i="1"/>
  <c r="X1955" i="1"/>
  <c r="X1943" i="1"/>
  <c r="X1931" i="1"/>
  <c r="X1919" i="1"/>
  <c r="X1907" i="1"/>
  <c r="X1895" i="1"/>
  <c r="X1883" i="1"/>
  <c r="X1871" i="1"/>
  <c r="X1859" i="1"/>
  <c r="X1847" i="1"/>
  <c r="X1835" i="1"/>
  <c r="X1823" i="1"/>
  <c r="X1811" i="1"/>
  <c r="X1799" i="1"/>
  <c r="X1787" i="1"/>
  <c r="X1775" i="1"/>
  <c r="X1763" i="1"/>
  <c r="X1751" i="1"/>
  <c r="X1739" i="1"/>
  <c r="X1727" i="1"/>
  <c r="X1715" i="1"/>
  <c r="X1703" i="1"/>
  <c r="X1691" i="1"/>
  <c r="X1679" i="1"/>
  <c r="X1667" i="1"/>
  <c r="X1655" i="1"/>
  <c r="X1643" i="1"/>
  <c r="X1631" i="1"/>
  <c r="X1619" i="1"/>
  <c r="X1607" i="1"/>
  <c r="X1595" i="1"/>
  <c r="X1989" i="1"/>
  <c r="X1977" i="1"/>
  <c r="X1965" i="1"/>
  <c r="X1953" i="1"/>
  <c r="X1941" i="1"/>
  <c r="X1929" i="1"/>
  <c r="X1917" i="1"/>
  <c r="X1905" i="1"/>
  <c r="X1893" i="1"/>
  <c r="X1881" i="1"/>
  <c r="X1869" i="1"/>
  <c r="X1857" i="1"/>
  <c r="X1845" i="1"/>
  <c r="X1833" i="1"/>
  <c r="X1821" i="1"/>
  <c r="X1809" i="1"/>
  <c r="X1797" i="1"/>
  <c r="X1785" i="1"/>
  <c r="X1773" i="1"/>
  <c r="X1761" i="1"/>
  <c r="X1749" i="1"/>
  <c r="X1737" i="1"/>
  <c r="X1725" i="1"/>
  <c r="X1713" i="1"/>
  <c r="X1701" i="1"/>
  <c r="X1689" i="1"/>
  <c r="X1677" i="1"/>
  <c r="X1665" i="1"/>
  <c r="X1653" i="1"/>
  <c r="X1641" i="1"/>
  <c r="X1629" i="1"/>
  <c r="X1617" i="1"/>
  <c r="X1605" i="1"/>
  <c r="X1593" i="1"/>
  <c r="X2000" i="1"/>
  <c r="X1988" i="1"/>
  <c r="X1976" i="1"/>
  <c r="X1964" i="1"/>
  <c r="X1952" i="1"/>
  <c r="X1940" i="1"/>
  <c r="X1928" i="1"/>
  <c r="X1916" i="1"/>
  <c r="X1904" i="1"/>
  <c r="X1892" i="1"/>
  <c r="X1880" i="1"/>
  <c r="X1868" i="1"/>
  <c r="X1856" i="1"/>
  <c r="X1844" i="1"/>
  <c r="X1832" i="1"/>
  <c r="X1820" i="1"/>
  <c r="X1808" i="1"/>
  <c r="X1796" i="1"/>
  <c r="X1784" i="1"/>
  <c r="X1772" i="1"/>
  <c r="X1760" i="1"/>
  <c r="X1748" i="1"/>
  <c r="X1736" i="1"/>
  <c r="X1724" i="1"/>
  <c r="X1712" i="1"/>
  <c r="X1700" i="1"/>
  <c r="X1688" i="1"/>
  <c r="X1676" i="1"/>
  <c r="X1664" i="1"/>
  <c r="X1652" i="1"/>
  <c r="X1640" i="1"/>
  <c r="X1628" i="1"/>
  <c r="X1616" i="1"/>
  <c r="X1604" i="1"/>
  <c r="X1592" i="1"/>
  <c r="X1580" i="1"/>
  <c r="X1568" i="1"/>
  <c r="X1556" i="1"/>
  <c r="X1544" i="1"/>
  <c r="X1532" i="1"/>
  <c r="X1999" i="1"/>
  <c r="X1987" i="1"/>
  <c r="X1975" i="1"/>
  <c r="X1963" i="1"/>
  <c r="X1951" i="1"/>
  <c r="X1939" i="1"/>
  <c r="X1927" i="1"/>
  <c r="X1915" i="1"/>
  <c r="X1903" i="1"/>
  <c r="X1891" i="1"/>
  <c r="X1879" i="1"/>
  <c r="X1867" i="1"/>
  <c r="X1855" i="1"/>
  <c r="X1843" i="1"/>
  <c r="X1831" i="1"/>
  <c r="X1819" i="1"/>
  <c r="X1807" i="1"/>
  <c r="X1795" i="1"/>
  <c r="X1783" i="1"/>
  <c r="X1771" i="1"/>
  <c r="X1759" i="1"/>
  <c r="X1747" i="1"/>
  <c r="X1735" i="1"/>
  <c r="X1723" i="1"/>
  <c r="X1711" i="1"/>
  <c r="X1699" i="1"/>
  <c r="X1687" i="1"/>
  <c r="X1675" i="1"/>
  <c r="X1663" i="1"/>
  <c r="X1651" i="1"/>
  <c r="X1639" i="1"/>
  <c r="X1627" i="1"/>
  <c r="X1615" i="1"/>
  <c r="X1603" i="1"/>
  <c r="X1591" i="1"/>
  <c r="X1579" i="1"/>
  <c r="X1567" i="1"/>
  <c r="X1555" i="1"/>
  <c r="X1543" i="1"/>
  <c r="X1531" i="1"/>
  <c r="X1519" i="1"/>
  <c r="X1507" i="1"/>
  <c r="X1495" i="1"/>
  <c r="X1483" i="1"/>
  <c r="X1471" i="1"/>
  <c r="X1459" i="1"/>
  <c r="X1447" i="1"/>
  <c r="X1435" i="1"/>
  <c r="X1423" i="1"/>
  <c r="X1411" i="1"/>
  <c r="X1399" i="1"/>
  <c r="X1387" i="1"/>
  <c r="X1375" i="1"/>
  <c r="X1363" i="1"/>
  <c r="X1351" i="1"/>
  <c r="X1339" i="1"/>
  <c r="X1327" i="1"/>
  <c r="X1315" i="1"/>
  <c r="X1303" i="1"/>
  <c r="X1291" i="1"/>
  <c r="X1279" i="1"/>
  <c r="X1267" i="1"/>
  <c r="X1255" i="1"/>
  <c r="X1243" i="1"/>
  <c r="X1231" i="1"/>
  <c r="X1219" i="1"/>
  <c r="X1207" i="1"/>
  <c r="X1195" i="1"/>
  <c r="X1183" i="1"/>
  <c r="X1171" i="1"/>
  <c r="X1159" i="1"/>
  <c r="X1147" i="1"/>
  <c r="X1135" i="1"/>
  <c r="X1123" i="1"/>
  <c r="X1111" i="1"/>
  <c r="X1099" i="1"/>
  <c r="X1087" i="1"/>
  <c r="X1075" i="1"/>
  <c r="X1063" i="1"/>
  <c r="X1051" i="1"/>
  <c r="X1039" i="1"/>
  <c r="X1027" i="1"/>
  <c r="X1015" i="1"/>
  <c r="X1003" i="1"/>
  <c r="X991" i="1"/>
  <c r="X979" i="1"/>
  <c r="X967" i="1"/>
  <c r="X955" i="1"/>
  <c r="X943" i="1"/>
  <c r="X931" i="1"/>
  <c r="X919" i="1"/>
  <c r="X907" i="1"/>
  <c r="X895" i="1"/>
  <c r="X883" i="1"/>
  <c r="X871" i="1"/>
  <c r="X859" i="1"/>
  <c r="X847" i="1"/>
  <c r="X835" i="1"/>
  <c r="X823" i="1"/>
  <c r="X811" i="1"/>
  <c r="X799" i="1"/>
  <c r="X787" i="1"/>
  <c r="X775" i="1"/>
  <c r="X763" i="1"/>
  <c r="X751" i="1"/>
  <c r="X739" i="1"/>
  <c r="X727" i="1"/>
  <c r="X715" i="1"/>
  <c r="X703" i="1"/>
  <c r="X691" i="1"/>
  <c r="X679" i="1"/>
  <c r="X667" i="1"/>
  <c r="X655" i="1"/>
  <c r="X643" i="1"/>
  <c r="X631" i="1"/>
  <c r="X619" i="1"/>
  <c r="X1998" i="1"/>
  <c r="X1986" i="1"/>
  <c r="X1974" i="1"/>
  <c r="X1962" i="1"/>
  <c r="X1950" i="1"/>
  <c r="X1938" i="1"/>
  <c r="X1926" i="1"/>
  <c r="X1914" i="1"/>
  <c r="X1902" i="1"/>
  <c r="X1890" i="1"/>
  <c r="X1878" i="1"/>
  <c r="X1866" i="1"/>
  <c r="X1854" i="1"/>
  <c r="X1842" i="1"/>
  <c r="X1830" i="1"/>
  <c r="X1818" i="1"/>
  <c r="X1806" i="1"/>
  <c r="X1794" i="1"/>
  <c r="X1782" i="1"/>
  <c r="X1770" i="1"/>
  <c r="X1758" i="1"/>
  <c r="X1746" i="1"/>
  <c r="X1734" i="1"/>
  <c r="X1722" i="1"/>
  <c r="X1710" i="1"/>
  <c r="X1698" i="1"/>
  <c r="X1686" i="1"/>
  <c r="X1674" i="1"/>
  <c r="X1662" i="1"/>
  <c r="X1650" i="1"/>
  <c r="X1638" i="1"/>
  <c r="X1626" i="1"/>
  <c r="X1997" i="1"/>
  <c r="X1985" i="1"/>
  <c r="X1973" i="1"/>
  <c r="X1961" i="1"/>
  <c r="X1949" i="1"/>
  <c r="X1937" i="1"/>
  <c r="X1925" i="1"/>
  <c r="X1913" i="1"/>
  <c r="X1901" i="1"/>
  <c r="X1889" i="1"/>
  <c r="X1877" i="1"/>
  <c r="X1865" i="1"/>
  <c r="X1853" i="1"/>
  <c r="X1841" i="1"/>
  <c r="X1829" i="1"/>
  <c r="X1817" i="1"/>
  <c r="X1805" i="1"/>
  <c r="X1793" i="1"/>
  <c r="X1781" i="1"/>
  <c r="X1769" i="1"/>
  <c r="X1757" i="1"/>
  <c r="X1745" i="1"/>
  <c r="X1733" i="1"/>
  <c r="X1721" i="1"/>
  <c r="X1709" i="1"/>
  <c r="X1697" i="1"/>
  <c r="X1685" i="1"/>
  <c r="X1673" i="1"/>
  <c r="X1661" i="1"/>
  <c r="X1649" i="1"/>
  <c r="X1637" i="1"/>
  <c r="X1625" i="1"/>
  <c r="X1613" i="1"/>
  <c r="X1601" i="1"/>
  <c r="X1589" i="1"/>
  <c r="X1577" i="1"/>
  <c r="X1565" i="1"/>
  <c r="X1553" i="1"/>
  <c r="X1541" i="1"/>
  <c r="X1529" i="1"/>
  <c r="X1996" i="1"/>
  <c r="X1984" i="1"/>
  <c r="X1972" i="1"/>
  <c r="X1960" i="1"/>
  <c r="X1948" i="1"/>
  <c r="X1936" i="1"/>
  <c r="X1924" i="1"/>
  <c r="X1912" i="1"/>
  <c r="X1900" i="1"/>
  <c r="X1888" i="1"/>
  <c r="X1876" i="1"/>
  <c r="X1864" i="1"/>
  <c r="X1852" i="1"/>
  <c r="X1840" i="1"/>
  <c r="X1828" i="1"/>
  <c r="X1816" i="1"/>
  <c r="X1804" i="1"/>
  <c r="X1792" i="1"/>
  <c r="X1780" i="1"/>
  <c r="X1768" i="1"/>
  <c r="X1756" i="1"/>
  <c r="X1744" i="1"/>
  <c r="X1732" i="1"/>
  <c r="X1720" i="1"/>
  <c r="X1708" i="1"/>
  <c r="X1696" i="1"/>
  <c r="X1995" i="1"/>
  <c r="X1983" i="1"/>
  <c r="X1971" i="1"/>
  <c r="X1959" i="1"/>
  <c r="X1947" i="1"/>
  <c r="X1935" i="1"/>
  <c r="X1923" i="1"/>
  <c r="X1911" i="1"/>
  <c r="X1899" i="1"/>
  <c r="X1887" i="1"/>
  <c r="X1875" i="1"/>
  <c r="X1863" i="1"/>
  <c r="X1851" i="1"/>
  <c r="X1839" i="1"/>
  <c r="X1827" i="1"/>
  <c r="X1815" i="1"/>
  <c r="X1803" i="1"/>
  <c r="X1791" i="1"/>
  <c r="X1779" i="1"/>
  <c r="X1767" i="1"/>
  <c r="X1755" i="1"/>
  <c r="X1743" i="1"/>
  <c r="X1731" i="1"/>
  <c r="X1994" i="1"/>
  <c r="X1982" i="1"/>
  <c r="X1970" i="1"/>
  <c r="X1958" i="1"/>
  <c r="X1946" i="1"/>
  <c r="X1934" i="1"/>
  <c r="X1922" i="1"/>
  <c r="X1910" i="1"/>
  <c r="X1898" i="1"/>
  <c r="X1886" i="1"/>
  <c r="X1874" i="1"/>
  <c r="X1862" i="1"/>
  <c r="X1850" i="1"/>
  <c r="X1838" i="1"/>
  <c r="X1826" i="1"/>
  <c r="X1814" i="1"/>
  <c r="X1802" i="1"/>
  <c r="X1790" i="1"/>
  <c r="X1778" i="1"/>
  <c r="X1766" i="1"/>
  <c r="X1754" i="1"/>
  <c r="X1742" i="1"/>
  <c r="X1730" i="1"/>
  <c r="X1718" i="1"/>
  <c r="X1706" i="1"/>
  <c r="X1694" i="1"/>
  <c r="X1682" i="1"/>
  <c r="X1670" i="1"/>
  <c r="X1658" i="1"/>
  <c r="X1646" i="1"/>
  <c r="X1634" i="1"/>
  <c r="X1622" i="1"/>
  <c r="X1610" i="1"/>
  <c r="X1598" i="1"/>
  <c r="X1586" i="1"/>
  <c r="X1574" i="1"/>
  <c r="X1562" i="1"/>
  <c r="X1550" i="1"/>
  <c r="X1538" i="1"/>
  <c r="X1993" i="1"/>
  <c r="X1981" i="1"/>
  <c r="X1969" i="1"/>
  <c r="X1957" i="1"/>
  <c r="X1945" i="1"/>
  <c r="X1933" i="1"/>
  <c r="X1921" i="1"/>
  <c r="X1909" i="1"/>
  <c r="X1897" i="1"/>
  <c r="X1885" i="1"/>
  <c r="X1873" i="1"/>
  <c r="X1861" i="1"/>
  <c r="X1849" i="1"/>
  <c r="X1837" i="1"/>
  <c r="X1825" i="1"/>
  <c r="X1813" i="1"/>
  <c r="X1801" i="1"/>
  <c r="X1789" i="1"/>
  <c r="X1777" i="1"/>
  <c r="X1765" i="1"/>
  <c r="X1753" i="1"/>
  <c r="X1741" i="1"/>
  <c r="X1729" i="1"/>
  <c r="X1717" i="1"/>
  <c r="X1705" i="1"/>
  <c r="X1693" i="1"/>
  <c r="X1681" i="1"/>
  <c r="X1669" i="1"/>
  <c r="X1657" i="1"/>
  <c r="X1645" i="1"/>
  <c r="X1633" i="1"/>
  <c r="X1621" i="1"/>
  <c r="X1609" i="1"/>
  <c r="X1597" i="1"/>
  <c r="X1585" i="1"/>
  <c r="X1573" i="1"/>
  <c r="X1561" i="1"/>
  <c r="X1549" i="1"/>
  <c r="X1537" i="1"/>
  <c r="X1525" i="1"/>
  <c r="X1620" i="1"/>
  <c r="X1608" i="1"/>
  <c r="X1596" i="1"/>
  <c r="X1584" i="1"/>
  <c r="X1572" i="1"/>
  <c r="X1560" i="1"/>
  <c r="X1548" i="1"/>
  <c r="X1536" i="1"/>
  <c r="X1524" i="1"/>
  <c r="X1512" i="1"/>
  <c r="X1500" i="1"/>
  <c r="X1488" i="1"/>
  <c r="X1476" i="1"/>
  <c r="X1464" i="1"/>
  <c r="X1452" i="1"/>
  <c r="X1440" i="1"/>
  <c r="X1428" i="1"/>
  <c r="X1416" i="1"/>
  <c r="X1404" i="1"/>
  <c r="X1392" i="1"/>
  <c r="X1380" i="1"/>
  <c r="X1368" i="1"/>
  <c r="X1356" i="1"/>
  <c r="X1344" i="1"/>
  <c r="X1332" i="1"/>
  <c r="X1320" i="1"/>
  <c r="X1308" i="1"/>
  <c r="X1296" i="1"/>
  <c r="X1284" i="1"/>
  <c r="X1272" i="1"/>
  <c r="X1260" i="1"/>
  <c r="X1248" i="1"/>
  <c r="X1236" i="1"/>
  <c r="X1224" i="1"/>
  <c r="X1212" i="1"/>
  <c r="X1200" i="1"/>
  <c r="X1188" i="1"/>
  <c r="X1176" i="1"/>
  <c r="X1164" i="1"/>
  <c r="X1152" i="1"/>
  <c r="X1140" i="1"/>
  <c r="X1128" i="1"/>
  <c r="X1116" i="1"/>
  <c r="X1104" i="1"/>
  <c r="X1092" i="1"/>
  <c r="X1080" i="1"/>
  <c r="X1068" i="1"/>
  <c r="X1056" i="1"/>
  <c r="X1044" i="1"/>
  <c r="X1032" i="1"/>
  <c r="X1020" i="1"/>
  <c r="X1008" i="1"/>
  <c r="X996" i="1"/>
  <c r="X984" i="1"/>
  <c r="X972" i="1"/>
  <c r="X960" i="1"/>
  <c r="X948" i="1"/>
  <c r="X936" i="1"/>
  <c r="X924" i="1"/>
  <c r="X912" i="1"/>
  <c r="X900" i="1"/>
  <c r="X888" i="1"/>
  <c r="X876" i="1"/>
  <c r="X864" i="1"/>
  <c r="X852" i="1"/>
  <c r="X840" i="1"/>
  <c r="X828" i="1"/>
  <c r="X816" i="1"/>
  <c r="X804" i="1"/>
  <c r="X792" i="1"/>
  <c r="X780" i="1"/>
  <c r="X768" i="1"/>
  <c r="X756" i="1"/>
  <c r="X744" i="1"/>
  <c r="X732" i="1"/>
  <c r="X720" i="1"/>
  <c r="X708" i="1"/>
  <c r="X696" i="1"/>
  <c r="X684" i="1"/>
  <c r="X672" i="1"/>
  <c r="X660" i="1"/>
  <c r="X648" i="1"/>
  <c r="X636" i="1"/>
  <c r="X624" i="1"/>
  <c r="X612" i="1"/>
  <c r="X1583" i="1"/>
  <c r="X1571" i="1"/>
  <c r="X1559" i="1"/>
  <c r="X1547" i="1"/>
  <c r="X1535" i="1"/>
  <c r="X1523" i="1"/>
  <c r="X1511" i="1"/>
  <c r="X1499" i="1"/>
  <c r="X1487" i="1"/>
  <c r="X1475" i="1"/>
  <c r="X1463" i="1"/>
  <c r="X1451" i="1"/>
  <c r="X1439" i="1"/>
  <c r="X1427" i="1"/>
  <c r="X1415" i="1"/>
  <c r="X1403" i="1"/>
  <c r="X1391" i="1"/>
  <c r="X1379" i="1"/>
  <c r="X1367" i="1"/>
  <c r="X1355" i="1"/>
  <c r="X1343" i="1"/>
  <c r="X1331" i="1"/>
  <c r="X1319" i="1"/>
  <c r="X1307" i="1"/>
  <c r="X1295" i="1"/>
  <c r="X1283" i="1"/>
  <c r="X1271" i="1"/>
  <c r="X1259" i="1"/>
  <c r="X1247" i="1"/>
  <c r="X1235" i="1"/>
  <c r="X1223" i="1"/>
  <c r="X1211" i="1"/>
  <c r="X1199" i="1"/>
  <c r="X1187" i="1"/>
  <c r="X1175" i="1"/>
  <c r="X1163" i="1"/>
  <c r="X1151" i="1"/>
  <c r="X1139" i="1"/>
  <c r="X1127" i="1"/>
  <c r="X1115" i="1"/>
  <c r="X1103" i="1"/>
  <c r="X1091" i="1"/>
  <c r="X1079" i="1"/>
  <c r="X1067" i="1"/>
  <c r="X1055" i="1"/>
  <c r="X1043" i="1"/>
  <c r="X1031" i="1"/>
  <c r="X1019" i="1"/>
  <c r="X1007" i="1"/>
  <c r="X995" i="1"/>
  <c r="X983" i="1"/>
  <c r="X971" i="1"/>
  <c r="X959" i="1"/>
  <c r="X947" i="1"/>
  <c r="X935" i="1"/>
  <c r="X923" i="1"/>
  <c r="X911" i="1"/>
  <c r="X899" i="1"/>
  <c r="X887" i="1"/>
  <c r="X875" i="1"/>
  <c r="X863" i="1"/>
  <c r="X851" i="1"/>
  <c r="X839" i="1"/>
  <c r="X827" i="1"/>
  <c r="X815" i="1"/>
  <c r="X803" i="1"/>
  <c r="X791" i="1"/>
  <c r="X779" i="1"/>
  <c r="X767" i="1"/>
  <c r="X755" i="1"/>
  <c r="X743" i="1"/>
  <c r="X731" i="1"/>
  <c r="X719" i="1"/>
  <c r="X707" i="1"/>
  <c r="X695" i="1"/>
  <c r="X683" i="1"/>
  <c r="X671" i="1"/>
  <c r="X659" i="1"/>
  <c r="X647" i="1"/>
  <c r="X635" i="1"/>
  <c r="X623" i="1"/>
  <c r="X611" i="1"/>
  <c r="X1282" i="1"/>
  <c r="X1270" i="1"/>
  <c r="X1258" i="1"/>
  <c r="X1246" i="1"/>
  <c r="X1234" i="1"/>
  <c r="X1222" i="1"/>
  <c r="X1210" i="1"/>
  <c r="X1198" i="1"/>
  <c r="X1186" i="1"/>
  <c r="X1174" i="1"/>
  <c r="X1162" i="1"/>
  <c r="X1150" i="1"/>
  <c r="X1138" i="1"/>
  <c r="X1126" i="1"/>
  <c r="X1114" i="1"/>
  <c r="X1102" i="1"/>
  <c r="X1090" i="1"/>
  <c r="X1078" i="1"/>
  <c r="X1066" i="1"/>
  <c r="X1054" i="1"/>
  <c r="X1042" i="1"/>
  <c r="X1030" i="1"/>
  <c r="X1018" i="1"/>
  <c r="X1006" i="1"/>
  <c r="X994" i="1"/>
  <c r="X982" i="1"/>
  <c r="X970" i="1"/>
  <c r="X958" i="1"/>
  <c r="X946" i="1"/>
  <c r="X934" i="1"/>
  <c r="X922" i="1"/>
  <c r="X910" i="1"/>
  <c r="X898" i="1"/>
  <c r="X886" i="1"/>
  <c r="X874" i="1"/>
  <c r="X862" i="1"/>
  <c r="X850" i="1"/>
  <c r="X838" i="1"/>
  <c r="X826" i="1"/>
  <c r="X814" i="1"/>
  <c r="X802" i="1"/>
  <c r="X790" i="1"/>
  <c r="X778" i="1"/>
  <c r="X766" i="1"/>
  <c r="X754" i="1"/>
  <c r="X742" i="1"/>
  <c r="X730" i="1"/>
  <c r="X718" i="1"/>
  <c r="X706" i="1"/>
  <c r="X694" i="1"/>
  <c r="X682" i="1"/>
  <c r="X670" i="1"/>
  <c r="X658" i="1"/>
  <c r="X646" i="1"/>
  <c r="X634" i="1"/>
  <c r="X622" i="1"/>
  <c r="X610" i="1"/>
  <c r="X1581" i="1"/>
  <c r="X1569" i="1"/>
  <c r="X1557" i="1"/>
  <c r="X1545" i="1"/>
  <c r="X1533" i="1"/>
  <c r="X1521" i="1"/>
  <c r="X1509" i="1"/>
  <c r="X1497" i="1"/>
  <c r="X1485" i="1"/>
  <c r="X1473" i="1"/>
  <c r="X1461" i="1"/>
  <c r="X1449" i="1"/>
  <c r="X1437" i="1"/>
  <c r="X1425" i="1"/>
  <c r="X1413" i="1"/>
  <c r="X1401" i="1"/>
  <c r="X1389" i="1"/>
  <c r="X1377" i="1"/>
  <c r="X1365" i="1"/>
  <c r="X1353" i="1"/>
  <c r="X1341" i="1"/>
  <c r="X1329" i="1"/>
  <c r="X1317" i="1"/>
  <c r="X1305" i="1"/>
  <c r="X1293" i="1"/>
  <c r="X1281" i="1"/>
  <c r="X1269" i="1"/>
  <c r="X1257" i="1"/>
  <c r="X1245" i="1"/>
  <c r="X1233" i="1"/>
  <c r="X1221" i="1"/>
  <c r="X1209" i="1"/>
  <c r="X1197" i="1"/>
  <c r="X1185" i="1"/>
  <c r="X1173" i="1"/>
  <c r="X1161" i="1"/>
  <c r="X1149" i="1"/>
  <c r="X1137" i="1"/>
  <c r="X1125" i="1"/>
  <c r="X1113" i="1"/>
  <c r="X1101" i="1"/>
  <c r="X1089" i="1"/>
  <c r="X1077" i="1"/>
  <c r="X1065" i="1"/>
  <c r="X1053" i="1"/>
  <c r="X1041" i="1"/>
  <c r="X1029" i="1"/>
  <c r="X1017" i="1"/>
  <c r="X1005" i="1"/>
  <c r="X993" i="1"/>
  <c r="X981" i="1"/>
  <c r="X969" i="1"/>
  <c r="X957" i="1"/>
  <c r="X945" i="1"/>
  <c r="X933" i="1"/>
  <c r="X921" i="1"/>
  <c r="X909" i="1"/>
  <c r="X897" i="1"/>
  <c r="X885" i="1"/>
  <c r="X873" i="1"/>
  <c r="X861" i="1"/>
  <c r="X849" i="1"/>
  <c r="X837" i="1"/>
  <c r="X825" i="1"/>
  <c r="X813" i="1"/>
  <c r="X801" i="1"/>
  <c r="X789" i="1"/>
  <c r="X777" i="1"/>
  <c r="X765" i="1"/>
  <c r="X753" i="1"/>
  <c r="X741" i="1"/>
  <c r="X729" i="1"/>
  <c r="X717" i="1"/>
  <c r="X705" i="1"/>
  <c r="X693" i="1"/>
  <c r="X681" i="1"/>
  <c r="X669" i="1"/>
  <c r="X657" i="1"/>
  <c r="X645" i="1"/>
  <c r="X633" i="1"/>
  <c r="X621" i="1"/>
  <c r="X609" i="1"/>
  <c r="X1520" i="1"/>
  <c r="X1508" i="1"/>
  <c r="X1496" i="1"/>
  <c r="X1484" i="1"/>
  <c r="X1472" i="1"/>
  <c r="X1460" i="1"/>
  <c r="X1448" i="1"/>
  <c r="X1436" i="1"/>
  <c r="X1424" i="1"/>
  <c r="X1412" i="1"/>
  <c r="X1400" i="1"/>
  <c r="X1388" i="1"/>
  <c r="X1376" i="1"/>
  <c r="X1364" i="1"/>
  <c r="X1352" i="1"/>
  <c r="X1340" i="1"/>
  <c r="X1328" i="1"/>
  <c r="X1316" i="1"/>
  <c r="X1304" i="1"/>
  <c r="X1292" i="1"/>
  <c r="X1280" i="1"/>
  <c r="X1268" i="1"/>
  <c r="X1256" i="1"/>
  <c r="X1244" i="1"/>
  <c r="X1232" i="1"/>
  <c r="X1220" i="1"/>
  <c r="X1208" i="1"/>
  <c r="X1196" i="1"/>
  <c r="X1184" i="1"/>
  <c r="X1172" i="1"/>
  <c r="X1160" i="1"/>
  <c r="X1148" i="1"/>
  <c r="X1136" i="1"/>
  <c r="X1124" i="1"/>
  <c r="X1112" i="1"/>
  <c r="X1100" i="1"/>
  <c r="X1088" i="1"/>
  <c r="X1076" i="1"/>
  <c r="X1064" i="1"/>
  <c r="X1052" i="1"/>
  <c r="X1040" i="1"/>
  <c r="X1028" i="1"/>
  <c r="X1016" i="1"/>
  <c r="X1004" i="1"/>
  <c r="X992" i="1"/>
  <c r="X980" i="1"/>
  <c r="X968" i="1"/>
  <c r="X956" i="1"/>
  <c r="X944" i="1"/>
  <c r="X932" i="1"/>
  <c r="X920" i="1"/>
  <c r="X908" i="1"/>
  <c r="X896" i="1"/>
  <c r="X884" i="1"/>
  <c r="X872" i="1"/>
  <c r="X860" i="1"/>
  <c r="X848" i="1"/>
  <c r="X836" i="1"/>
  <c r="X824" i="1"/>
  <c r="X812" i="1"/>
  <c r="X800" i="1"/>
  <c r="X788" i="1"/>
  <c r="X776" i="1"/>
  <c r="X764" i="1"/>
  <c r="X752" i="1"/>
  <c r="X740" i="1"/>
  <c r="X728" i="1"/>
  <c r="X716" i="1"/>
  <c r="X704" i="1"/>
  <c r="X692" i="1"/>
  <c r="X680" i="1"/>
  <c r="X668" i="1"/>
  <c r="X656" i="1"/>
  <c r="X644" i="1"/>
  <c r="X632" i="1"/>
  <c r="X620" i="1"/>
  <c r="X608" i="1"/>
  <c r="X607" i="1"/>
  <c r="X1614" i="1"/>
  <c r="X1602" i="1"/>
  <c r="X1590" i="1"/>
  <c r="X1578" i="1"/>
  <c r="X1566" i="1"/>
  <c r="X1554" i="1"/>
  <c r="X1542" i="1"/>
  <c r="X1530" i="1"/>
  <c r="X1518" i="1"/>
  <c r="X1506" i="1"/>
  <c r="X1494" i="1"/>
  <c r="X1482" i="1"/>
  <c r="X1470" i="1"/>
  <c r="X1458" i="1"/>
  <c r="X1446" i="1"/>
  <c r="X1434" i="1"/>
  <c r="X1422" i="1"/>
  <c r="X1410" i="1"/>
  <c r="X1398" i="1"/>
  <c r="X1386" i="1"/>
  <c r="X1374" i="1"/>
  <c r="X1362" i="1"/>
  <c r="X1350" i="1"/>
  <c r="X1338" i="1"/>
  <c r="X1326" i="1"/>
  <c r="X1314" i="1"/>
  <c r="X1302" i="1"/>
  <c r="X1290" i="1"/>
  <c r="X1278" i="1"/>
  <c r="X1266" i="1"/>
  <c r="X1254" i="1"/>
  <c r="X1242" i="1"/>
  <c r="X1230" i="1"/>
  <c r="X1218" i="1"/>
  <c r="X1206" i="1"/>
  <c r="X1194" i="1"/>
  <c r="X1182" i="1"/>
  <c r="X1170" i="1"/>
  <c r="X1158" i="1"/>
  <c r="X1146" i="1"/>
  <c r="X1134" i="1"/>
  <c r="X1122" i="1"/>
  <c r="X1110" i="1"/>
  <c r="X1098" i="1"/>
  <c r="X1086" i="1"/>
  <c r="X1074" i="1"/>
  <c r="X1062" i="1"/>
  <c r="X1050" i="1"/>
  <c r="X1038" i="1"/>
  <c r="X1026" i="1"/>
  <c r="X1014" i="1"/>
  <c r="X1002" i="1"/>
  <c r="X990" i="1"/>
  <c r="X978" i="1"/>
  <c r="X966" i="1"/>
  <c r="X954" i="1"/>
  <c r="X942" i="1"/>
  <c r="X930" i="1"/>
  <c r="X918" i="1"/>
  <c r="X906" i="1"/>
  <c r="X894" i="1"/>
  <c r="X882" i="1"/>
  <c r="X870" i="1"/>
  <c r="X858" i="1"/>
  <c r="X846" i="1"/>
  <c r="X834" i="1"/>
  <c r="X822" i="1"/>
  <c r="X810" i="1"/>
  <c r="X798" i="1"/>
  <c r="X786" i="1"/>
  <c r="X774" i="1"/>
  <c r="X762" i="1"/>
  <c r="X750" i="1"/>
  <c r="X738" i="1"/>
  <c r="X726" i="1"/>
  <c r="X714" i="1"/>
  <c r="X702" i="1"/>
  <c r="X690" i="1"/>
  <c r="X678" i="1"/>
  <c r="X666" i="1"/>
  <c r="X654" i="1"/>
  <c r="X642" i="1"/>
  <c r="X630" i="1"/>
  <c r="X618" i="1"/>
  <c r="X606" i="1"/>
  <c r="X1517" i="1"/>
  <c r="X1505" i="1"/>
  <c r="X1493" i="1"/>
  <c r="X1481" i="1"/>
  <c r="X1469" i="1"/>
  <c r="X1457" i="1"/>
  <c r="X1445" i="1"/>
  <c r="X1433" i="1"/>
  <c r="X1421" i="1"/>
  <c r="X1409" i="1"/>
  <c r="X1397" i="1"/>
  <c r="X1385" i="1"/>
  <c r="X1373" i="1"/>
  <c r="X1361" i="1"/>
  <c r="X1349" i="1"/>
  <c r="X1337" i="1"/>
  <c r="X1325" i="1"/>
  <c r="X1313" i="1"/>
  <c r="X1301" i="1"/>
  <c r="X1289" i="1"/>
  <c r="X1277" i="1"/>
  <c r="X1265" i="1"/>
  <c r="X1253" i="1"/>
  <c r="X1241" i="1"/>
  <c r="X1229" i="1"/>
  <c r="X1217" i="1"/>
  <c r="X1205" i="1"/>
  <c r="X1193" i="1"/>
  <c r="X1181" i="1"/>
  <c r="X1169" i="1"/>
  <c r="X1157" i="1"/>
  <c r="X1145" i="1"/>
  <c r="X1133" i="1"/>
  <c r="X1121" i="1"/>
  <c r="X1109" i="1"/>
  <c r="X1097" i="1"/>
  <c r="X1085" i="1"/>
  <c r="X1073" i="1"/>
  <c r="X1061" i="1"/>
  <c r="X1049" i="1"/>
  <c r="X1037" i="1"/>
  <c r="X1025" i="1"/>
  <c r="X1013" i="1"/>
  <c r="X1001" i="1"/>
  <c r="X989" i="1"/>
  <c r="X977" i="1"/>
  <c r="X965" i="1"/>
  <c r="X953" i="1"/>
  <c r="X941" i="1"/>
  <c r="X929" i="1"/>
  <c r="X917" i="1"/>
  <c r="X905" i="1"/>
  <c r="X893" i="1"/>
  <c r="X881" i="1"/>
  <c r="X869" i="1"/>
  <c r="X857" i="1"/>
  <c r="X845" i="1"/>
  <c r="X833" i="1"/>
  <c r="X821" i="1"/>
  <c r="X809" i="1"/>
  <c r="X797" i="1"/>
  <c r="X785" i="1"/>
  <c r="X773" i="1"/>
  <c r="X761" i="1"/>
  <c r="X749" i="1"/>
  <c r="X737" i="1"/>
  <c r="X725" i="1"/>
  <c r="X713" i="1"/>
  <c r="X701" i="1"/>
  <c r="X689" i="1"/>
  <c r="X677" i="1"/>
  <c r="X665" i="1"/>
  <c r="X653" i="1"/>
  <c r="X641" i="1"/>
  <c r="X629" i="1"/>
  <c r="X617" i="1"/>
  <c r="X605" i="1"/>
  <c r="X1684" i="1"/>
  <c r="X1672" i="1"/>
  <c r="X1660" i="1"/>
  <c r="X1648" i="1"/>
  <c r="X1636" i="1"/>
  <c r="X1624" i="1"/>
  <c r="X1612" i="1"/>
  <c r="X1600" i="1"/>
  <c r="X1588" i="1"/>
  <c r="X1576" i="1"/>
  <c r="X1564" i="1"/>
  <c r="X1552" i="1"/>
  <c r="X1540" i="1"/>
  <c r="X1528" i="1"/>
  <c r="X1516" i="1"/>
  <c r="X1504" i="1"/>
  <c r="X1492" i="1"/>
  <c r="X1480" i="1"/>
  <c r="X1468" i="1"/>
  <c r="X1456" i="1"/>
  <c r="X1444" i="1"/>
  <c r="X1432" i="1"/>
  <c r="X1420" i="1"/>
  <c r="X1408" i="1"/>
  <c r="X1396" i="1"/>
  <c r="X1384" i="1"/>
  <c r="X1372" i="1"/>
  <c r="X1360" i="1"/>
  <c r="X1348" i="1"/>
  <c r="X1336" i="1"/>
  <c r="X1324" i="1"/>
  <c r="X1312" i="1"/>
  <c r="X1300" i="1"/>
  <c r="X1288" i="1"/>
  <c r="X1276" i="1"/>
  <c r="X1264" i="1"/>
  <c r="X1252" i="1"/>
  <c r="X1240" i="1"/>
  <c r="X1228" i="1"/>
  <c r="X1216" i="1"/>
  <c r="X1204" i="1"/>
  <c r="X1192" i="1"/>
  <c r="X1180" i="1"/>
  <c r="X1168" i="1"/>
  <c r="X1156" i="1"/>
  <c r="X1144" i="1"/>
  <c r="X1132" i="1"/>
  <c r="X1120" i="1"/>
  <c r="X1108" i="1"/>
  <c r="X1096" i="1"/>
  <c r="X1084" i="1"/>
  <c r="X1072" i="1"/>
  <c r="X1060" i="1"/>
  <c r="X1048" i="1"/>
  <c r="X1036" i="1"/>
  <c r="X1024" i="1"/>
  <c r="X1012" i="1"/>
  <c r="X1000" i="1"/>
  <c r="X988" i="1"/>
  <c r="X976" i="1"/>
  <c r="X964" i="1"/>
  <c r="X952" i="1"/>
  <c r="X940" i="1"/>
  <c r="X928" i="1"/>
  <c r="X916" i="1"/>
  <c r="X904" i="1"/>
  <c r="X892" i="1"/>
  <c r="X880" i="1"/>
  <c r="X868" i="1"/>
  <c r="X856" i="1"/>
  <c r="X844" i="1"/>
  <c r="X832" i="1"/>
  <c r="X820" i="1"/>
  <c r="X808" i="1"/>
  <c r="X796" i="1"/>
  <c r="X784" i="1"/>
  <c r="X772" i="1"/>
  <c r="X760" i="1"/>
  <c r="X748" i="1"/>
  <c r="X736" i="1"/>
  <c r="X724" i="1"/>
  <c r="X712" i="1"/>
  <c r="X700" i="1"/>
  <c r="X688" i="1"/>
  <c r="X676" i="1"/>
  <c r="X664" i="1"/>
  <c r="X652" i="1"/>
  <c r="X640" i="1"/>
  <c r="X628" i="1"/>
  <c r="X616" i="1"/>
  <c r="X1719" i="1"/>
  <c r="X1707" i="1"/>
  <c r="X1695" i="1"/>
  <c r="X1683" i="1"/>
  <c r="X1671" i="1"/>
  <c r="X1659" i="1"/>
  <c r="X1647" i="1"/>
  <c r="X1635" i="1"/>
  <c r="X1623" i="1"/>
  <c r="X1611" i="1"/>
  <c r="X1599" i="1"/>
  <c r="X1587" i="1"/>
  <c r="X1575" i="1"/>
  <c r="X1563" i="1"/>
  <c r="X1551" i="1"/>
  <c r="X1539" i="1"/>
  <c r="X1527" i="1"/>
  <c r="X1515" i="1"/>
  <c r="X1503" i="1"/>
  <c r="X1491" i="1"/>
  <c r="X1479" i="1"/>
  <c r="X1467" i="1"/>
  <c r="X1455" i="1"/>
  <c r="X1443" i="1"/>
  <c r="X1431" i="1"/>
  <c r="X1419" i="1"/>
  <c r="X1407" i="1"/>
  <c r="X1395" i="1"/>
  <c r="X1383" i="1"/>
  <c r="X1371" i="1"/>
  <c r="X1359" i="1"/>
  <c r="X1347" i="1"/>
  <c r="X1335" i="1"/>
  <c r="X1323" i="1"/>
  <c r="X1311" i="1"/>
  <c r="X1299" i="1"/>
  <c r="X1287" i="1"/>
  <c r="X1275" i="1"/>
  <c r="X1263" i="1"/>
  <c r="X1251" i="1"/>
  <c r="X1239" i="1"/>
  <c r="X1227" i="1"/>
  <c r="X1215" i="1"/>
  <c r="X1203" i="1"/>
  <c r="X1191" i="1"/>
  <c r="X1179" i="1"/>
  <c r="X1167" i="1"/>
  <c r="X1155" i="1"/>
  <c r="X1143" i="1"/>
  <c r="X1131" i="1"/>
  <c r="X1119" i="1"/>
  <c r="X1107" i="1"/>
  <c r="X1095" i="1"/>
  <c r="X1083" i="1"/>
  <c r="X1071" i="1"/>
  <c r="X1059" i="1"/>
  <c r="X1047" i="1"/>
  <c r="X1035" i="1"/>
  <c r="X1023" i="1"/>
  <c r="X1011" i="1"/>
  <c r="X999" i="1"/>
  <c r="X987" i="1"/>
  <c r="X975" i="1"/>
  <c r="X963" i="1"/>
  <c r="X951" i="1"/>
  <c r="X939" i="1"/>
  <c r="X927" i="1"/>
  <c r="X915" i="1"/>
  <c r="X903" i="1"/>
  <c r="X891" i="1"/>
  <c r="X879" i="1"/>
  <c r="X867" i="1"/>
  <c r="X855" i="1"/>
  <c r="X843" i="1"/>
  <c r="X831" i="1"/>
  <c r="X819" i="1"/>
  <c r="X807" i="1"/>
  <c r="X795" i="1"/>
  <c r="X783" i="1"/>
  <c r="X771" i="1"/>
  <c r="X759" i="1"/>
  <c r="X747" i="1"/>
  <c r="X735" i="1"/>
  <c r="X723" i="1"/>
  <c r="X711" i="1"/>
  <c r="X699" i="1"/>
  <c r="X687" i="1"/>
  <c r="X675" i="1"/>
  <c r="X663" i="1"/>
  <c r="X651" i="1"/>
  <c r="X639" i="1"/>
  <c r="X627" i="1"/>
  <c r="X615" i="1"/>
  <c r="X1526" i="1"/>
  <c r="X1514" i="1"/>
  <c r="X1502" i="1"/>
  <c r="X1490" i="1"/>
  <c r="X1478" i="1"/>
  <c r="X1466" i="1"/>
  <c r="X1454" i="1"/>
  <c r="X1442" i="1"/>
  <c r="X1430" i="1"/>
  <c r="X1418" i="1"/>
  <c r="X1406" i="1"/>
  <c r="X1394" i="1"/>
  <c r="X1382" i="1"/>
  <c r="X1370" i="1"/>
  <c r="X1358" i="1"/>
  <c r="X1346" i="1"/>
  <c r="X1334" i="1"/>
  <c r="X1322" i="1"/>
  <c r="X1310" i="1"/>
  <c r="X1298" i="1"/>
  <c r="X1286" i="1"/>
  <c r="X1274" i="1"/>
  <c r="X1262" i="1"/>
  <c r="X1250" i="1"/>
  <c r="X1238" i="1"/>
  <c r="X1226" i="1"/>
  <c r="X1214" i="1"/>
  <c r="X1202" i="1"/>
  <c r="X1190" i="1"/>
  <c r="X1178" i="1"/>
  <c r="X1166" i="1"/>
  <c r="X1154" i="1"/>
  <c r="X1142" i="1"/>
  <c r="X1130" i="1"/>
  <c r="X1118" i="1"/>
  <c r="X1106" i="1"/>
  <c r="X1094" i="1"/>
  <c r="X1082" i="1"/>
  <c r="X1070" i="1"/>
  <c r="X1058" i="1"/>
  <c r="X1046" i="1"/>
  <c r="X1034" i="1"/>
  <c r="X1022" i="1"/>
  <c r="X1010" i="1"/>
  <c r="X998" i="1"/>
  <c r="X986" i="1"/>
  <c r="X974" i="1"/>
  <c r="X962" i="1"/>
  <c r="X950" i="1"/>
  <c r="X938" i="1"/>
  <c r="X926" i="1"/>
  <c r="X914" i="1"/>
  <c r="X902" i="1"/>
  <c r="X890" i="1"/>
  <c r="X878" i="1"/>
  <c r="X866" i="1"/>
  <c r="X854" i="1"/>
  <c r="X842" i="1"/>
  <c r="X830" i="1"/>
  <c r="X818" i="1"/>
  <c r="X806" i="1"/>
  <c r="X794" i="1"/>
  <c r="X782" i="1"/>
  <c r="X770" i="1"/>
  <c r="X758" i="1"/>
  <c r="X746" i="1"/>
  <c r="X734" i="1"/>
  <c r="X722" i="1"/>
  <c r="X710" i="1"/>
  <c r="X698" i="1"/>
  <c r="X686" i="1"/>
  <c r="X674" i="1"/>
  <c r="X662" i="1"/>
  <c r="X650" i="1"/>
  <c r="X638" i="1"/>
  <c r="X626" i="1"/>
  <c r="X614" i="1"/>
  <c r="X1513" i="1"/>
  <c r="X1501" i="1"/>
  <c r="X1489" i="1"/>
  <c r="X1477" i="1"/>
  <c r="X1465" i="1"/>
  <c r="X1453" i="1"/>
  <c r="X1441" i="1"/>
  <c r="X1429" i="1"/>
  <c r="X1417" i="1"/>
  <c r="X1405" i="1"/>
  <c r="X1393" i="1"/>
  <c r="X1381" i="1"/>
  <c r="X1369" i="1"/>
  <c r="X1357" i="1"/>
  <c r="X1345" i="1"/>
  <c r="X1333" i="1"/>
  <c r="X1321" i="1"/>
  <c r="X1309" i="1"/>
  <c r="X1297" i="1"/>
  <c r="X1285" i="1"/>
  <c r="X1273" i="1"/>
  <c r="X1261" i="1"/>
  <c r="X1249" i="1"/>
  <c r="X1237" i="1"/>
  <c r="X1225" i="1"/>
  <c r="X1213" i="1"/>
  <c r="X1201" i="1"/>
  <c r="X1189" i="1"/>
  <c r="X1177" i="1"/>
  <c r="X1165" i="1"/>
  <c r="X1153" i="1"/>
  <c r="X1141" i="1"/>
  <c r="X1129" i="1"/>
  <c r="X1117" i="1"/>
  <c r="X1105" i="1"/>
  <c r="X1093" i="1"/>
  <c r="X1081" i="1"/>
  <c r="X1069" i="1"/>
  <c r="X1057" i="1"/>
  <c r="X1045" i="1"/>
  <c r="X1033" i="1"/>
  <c r="X1021" i="1"/>
  <c r="X1009" i="1"/>
  <c r="X997" i="1"/>
  <c r="X985" i="1"/>
  <c r="X973" i="1"/>
  <c r="X961" i="1"/>
  <c r="X949" i="1"/>
  <c r="X937" i="1"/>
  <c r="X925" i="1"/>
  <c r="X913" i="1"/>
  <c r="X901" i="1"/>
  <c r="X889" i="1"/>
  <c r="X877" i="1"/>
  <c r="X865" i="1"/>
  <c r="X853" i="1"/>
  <c r="X841" i="1"/>
  <c r="X829" i="1"/>
  <c r="X817" i="1"/>
  <c r="X805" i="1"/>
  <c r="X793" i="1"/>
  <c r="X781" i="1"/>
  <c r="X769" i="1"/>
  <c r="X757" i="1"/>
  <c r="X745" i="1"/>
  <c r="X733" i="1"/>
  <c r="X721" i="1"/>
  <c r="X709" i="1"/>
  <c r="X697" i="1"/>
  <c r="X685" i="1"/>
  <c r="X673" i="1"/>
  <c r="X661" i="1"/>
  <c r="X649" i="1"/>
  <c r="X637" i="1"/>
  <c r="X625" i="1"/>
  <c r="X613" i="1"/>
  <c r="Y1787" i="1"/>
  <c r="Y1655" i="1"/>
  <c r="Y1523" i="1"/>
  <c r="Y1379" i="1"/>
  <c r="Y1259" i="1"/>
  <c r="Y1163" i="1"/>
  <c r="Y1031" i="1"/>
  <c r="Y671" i="1"/>
  <c r="Y1755" i="1"/>
  <c r="Y1719" i="1"/>
  <c r="Y1695" i="1"/>
  <c r="Y1659" i="1"/>
  <c r="Y1623" i="1"/>
  <c r="Y1587" i="1"/>
  <c r="Y1551" i="1"/>
  <c r="Y1515" i="1"/>
  <c r="Y1479" i="1"/>
  <c r="Y1443" i="1"/>
  <c r="Y1407" i="1"/>
  <c r="Y1371" i="1"/>
  <c r="Y1335" i="1"/>
  <c r="Y1287" i="1"/>
  <c r="Y1251" i="1"/>
  <c r="Y1215" i="1"/>
  <c r="Y1179" i="1"/>
  <c r="Y1155" i="1"/>
  <c r="Y1119" i="1"/>
  <c r="Y1083" i="1"/>
  <c r="Y1059" i="1"/>
  <c r="Y1047" i="1"/>
  <c r="Y1035" i="1"/>
  <c r="Y1011" i="1"/>
  <c r="Y987" i="1"/>
  <c r="Y963" i="1"/>
  <c r="Y915" i="1"/>
  <c r="Y879" i="1"/>
  <c r="Y843" i="1"/>
  <c r="Y807" i="1"/>
  <c r="Y771" i="1"/>
  <c r="Y735" i="1"/>
  <c r="Y699" i="1"/>
  <c r="Y663" i="1"/>
  <c r="Y627" i="1"/>
  <c r="Y1010" i="1"/>
  <c r="Y998" i="1"/>
  <c r="Y986" i="1"/>
  <c r="Y974" i="1"/>
  <c r="Y962" i="1"/>
  <c r="Y950" i="1"/>
  <c r="Y926" i="1"/>
  <c r="Y914" i="1"/>
  <c r="Y902" i="1"/>
  <c r="Y890" i="1"/>
  <c r="Y866" i="1"/>
  <c r="Y854" i="1"/>
  <c r="Y842" i="1"/>
  <c r="Y830" i="1"/>
  <c r="Y818" i="1"/>
  <c r="Y806" i="1"/>
  <c r="Y794" i="1"/>
  <c r="Y782" i="1"/>
  <c r="Y770" i="1"/>
  <c r="Y758" i="1"/>
  <c r="Y746" i="1"/>
  <c r="Y734" i="1"/>
  <c r="Y722" i="1"/>
  <c r="Y710" i="1"/>
  <c r="Y698" i="1"/>
  <c r="Y686" i="1"/>
  <c r="Y674" i="1"/>
  <c r="Y662" i="1"/>
  <c r="Y650" i="1"/>
  <c r="Y638" i="1"/>
  <c r="Y626" i="1"/>
  <c r="Y614" i="1"/>
  <c r="Y1799" i="1"/>
  <c r="Y1691" i="1"/>
  <c r="Y1547" i="1"/>
  <c r="Y1415" i="1"/>
  <c r="Y1283" i="1"/>
  <c r="Y1151" i="1"/>
  <c r="Y1055" i="1"/>
  <c r="Y935" i="1"/>
  <c r="Y1743" i="1"/>
  <c r="Y1707" i="1"/>
  <c r="Y1671" i="1"/>
  <c r="Y1635" i="1"/>
  <c r="Y1599" i="1"/>
  <c r="Y1563" i="1"/>
  <c r="Y1527" i="1"/>
  <c r="Y1491" i="1"/>
  <c r="Y1455" i="1"/>
  <c r="Y1419" i="1"/>
  <c r="Y1383" i="1"/>
  <c r="Y1347" i="1"/>
  <c r="Y1311" i="1"/>
  <c r="Y1275" i="1"/>
  <c r="Y1239" i="1"/>
  <c r="Y1203" i="1"/>
  <c r="Y1167" i="1"/>
  <c r="Y1131" i="1"/>
  <c r="Y1107" i="1"/>
  <c r="Y1071" i="1"/>
  <c r="Y1023" i="1"/>
  <c r="Y903" i="1"/>
  <c r="Y867" i="1"/>
  <c r="Y831" i="1"/>
  <c r="Y795" i="1"/>
  <c r="Y759" i="1"/>
  <c r="Y723" i="1"/>
  <c r="Y687" i="1"/>
  <c r="Y651" i="1"/>
  <c r="Y615" i="1"/>
  <c r="Y1009" i="1"/>
  <c r="Y985" i="1"/>
  <c r="Y961" i="1"/>
  <c r="Y937" i="1"/>
  <c r="Y913" i="1"/>
  <c r="Y889" i="1"/>
  <c r="Y865" i="1"/>
  <c r="Y841" i="1"/>
  <c r="Y817" i="1"/>
  <c r="Y793" i="1"/>
  <c r="Y769" i="1"/>
  <c r="Y745" i="1"/>
  <c r="Y721" i="1"/>
  <c r="Y697" i="1"/>
  <c r="Y673" i="1"/>
  <c r="Y649" i="1"/>
  <c r="Y625" i="1"/>
  <c r="Y1823" i="1"/>
  <c r="Y1715" i="1"/>
  <c r="Y1583" i="1"/>
  <c r="Y1439" i="1"/>
  <c r="Y1271" i="1"/>
  <c r="Y923" i="1"/>
  <c r="Y827" i="1"/>
  <c r="Y707" i="1"/>
  <c r="Y1767" i="1"/>
  <c r="Y1731" i="1"/>
  <c r="Y1683" i="1"/>
  <c r="Y1647" i="1"/>
  <c r="Y1611" i="1"/>
  <c r="Y1575" i="1"/>
  <c r="Y1539" i="1"/>
  <c r="Y1503" i="1"/>
  <c r="Y1467" i="1"/>
  <c r="Y1431" i="1"/>
  <c r="Y1395" i="1"/>
  <c r="Y1359" i="1"/>
  <c r="Y1323" i="1"/>
  <c r="Y1299" i="1"/>
  <c r="Y1263" i="1"/>
  <c r="Y1227" i="1"/>
  <c r="Y1191" i="1"/>
  <c r="Y1143" i="1"/>
  <c r="Y1095" i="1"/>
  <c r="Y975" i="1"/>
  <c r="Y951" i="1"/>
  <c r="Y927" i="1"/>
  <c r="Y891" i="1"/>
  <c r="Y855" i="1"/>
  <c r="Y819" i="1"/>
  <c r="Y783" i="1"/>
  <c r="Y747" i="1"/>
  <c r="Y711" i="1"/>
  <c r="Y675" i="1"/>
  <c r="Y639" i="1"/>
  <c r="Y1021" i="1"/>
  <c r="Y997" i="1"/>
  <c r="Y973" i="1"/>
  <c r="Y949" i="1"/>
  <c r="Y925" i="1"/>
  <c r="Y901" i="1"/>
  <c r="Y877" i="1"/>
  <c r="Y853" i="1"/>
  <c r="Y829" i="1"/>
  <c r="Y805" i="1"/>
  <c r="Y781" i="1"/>
  <c r="Y757" i="1"/>
  <c r="Y733" i="1"/>
  <c r="Y709" i="1"/>
  <c r="Y685" i="1"/>
  <c r="Y661" i="1"/>
  <c r="Y637" i="1"/>
  <c r="Y613" i="1"/>
  <c r="Y1848" i="1"/>
  <c r="Y1836" i="1"/>
  <c r="Y1824" i="1"/>
  <c r="Y1812" i="1"/>
  <c r="Y1800" i="1"/>
  <c r="Y1788" i="1"/>
  <c r="Y1776" i="1"/>
  <c r="Y1764" i="1"/>
  <c r="Y1752" i="1"/>
  <c r="Y1740" i="1"/>
  <c r="Y1728" i="1"/>
  <c r="Y1716" i="1"/>
  <c r="Y1704" i="1"/>
  <c r="Y1692" i="1"/>
  <c r="Y1680" i="1"/>
  <c r="Y1668" i="1"/>
  <c r="Y1656" i="1"/>
  <c r="Y1644" i="1"/>
  <c r="Y1632" i="1"/>
  <c r="Y1620" i="1"/>
  <c r="Y1608" i="1"/>
  <c r="Y1596" i="1"/>
  <c r="Y1584" i="1"/>
  <c r="Y1572" i="1"/>
  <c r="Y1560" i="1"/>
  <c r="Y1548" i="1"/>
  <c r="Y1536" i="1"/>
  <c r="Y1524" i="1"/>
  <c r="Y1512" i="1"/>
  <c r="Y1500" i="1"/>
  <c r="Y1488" i="1"/>
  <c r="Y1476" i="1"/>
  <c r="Y1464" i="1"/>
  <c r="Y1452" i="1"/>
  <c r="Y1440" i="1"/>
  <c r="Y1428" i="1"/>
  <c r="Y1416" i="1"/>
  <c r="Y1404" i="1"/>
  <c r="Y1392" i="1"/>
  <c r="Y1380" i="1"/>
  <c r="Y1368" i="1"/>
  <c r="Y1356" i="1"/>
  <c r="Y1344" i="1"/>
  <c r="Y1332" i="1"/>
  <c r="Y1320" i="1"/>
  <c r="Y1308" i="1"/>
  <c r="Y1296" i="1"/>
  <c r="Y1284" i="1"/>
  <c r="Y1272" i="1"/>
  <c r="Y1260" i="1"/>
  <c r="Y1248" i="1"/>
  <c r="Y1236" i="1"/>
  <c r="Y1224" i="1"/>
  <c r="Y1212" i="1"/>
  <c r="Y1200" i="1"/>
  <c r="Y1188" i="1"/>
  <c r="Y1176" i="1"/>
  <c r="Y1164" i="1"/>
  <c r="Y1152" i="1"/>
  <c r="Y1140" i="1"/>
  <c r="Y1128" i="1"/>
  <c r="Y1116" i="1"/>
  <c r="Y1104" i="1"/>
  <c r="Y1092" i="1"/>
  <c r="Y1080" i="1"/>
  <c r="Y1068" i="1"/>
  <c r="Y1056" i="1"/>
  <c r="Y1044" i="1"/>
  <c r="Y1032" i="1"/>
  <c r="Y1020" i="1"/>
  <c r="Y1008" i="1"/>
  <c r="Y996" i="1"/>
  <c r="Y984" i="1"/>
  <c r="Y972" i="1"/>
  <c r="Y960" i="1"/>
  <c r="Y948" i="1"/>
  <c r="Y936" i="1"/>
  <c r="Y924" i="1"/>
  <c r="Y912" i="1"/>
  <c r="Y900" i="1"/>
  <c r="Y888" i="1"/>
  <c r="Y876" i="1"/>
  <c r="Y864" i="1"/>
  <c r="Y852" i="1"/>
  <c r="Y840" i="1"/>
  <c r="Y828" i="1"/>
  <c r="Y816" i="1"/>
  <c r="Y804" i="1"/>
  <c r="Y792" i="1"/>
  <c r="Y780" i="1"/>
  <c r="Y768" i="1"/>
  <c r="Y756" i="1"/>
  <c r="Y744" i="1"/>
  <c r="Y732" i="1"/>
  <c r="Y720" i="1"/>
  <c r="Y708" i="1"/>
  <c r="Y696" i="1"/>
  <c r="Y684" i="1"/>
  <c r="Y672" i="1"/>
  <c r="Y660" i="1"/>
  <c r="Y648" i="1"/>
  <c r="Y636" i="1"/>
  <c r="Y624" i="1"/>
  <c r="Y612" i="1"/>
  <c r="Y1703" i="1"/>
  <c r="Y1571" i="1"/>
  <c r="Y1451" i="1"/>
  <c r="Y1343" i="1"/>
  <c r="Y1211" i="1"/>
  <c r="Y863" i="1"/>
  <c r="Y731" i="1"/>
  <c r="Y1774" i="1"/>
  <c r="Y1714" i="1"/>
  <c r="Y1642" i="1"/>
  <c r="Y1546" i="1"/>
  <c r="Y1462" i="1"/>
  <c r="Y1378" i="1"/>
  <c r="Y1294" i="1"/>
  <c r="Y1246" i="1"/>
  <c r="Y1162" i="1"/>
  <c r="Y1090" i="1"/>
  <c r="Y1006" i="1"/>
  <c r="Y934" i="1"/>
  <c r="Y850" i="1"/>
  <c r="Y766" i="1"/>
  <c r="Y694" i="1"/>
  <c r="Y1727" i="1"/>
  <c r="Y1595" i="1"/>
  <c r="Y1463" i="1"/>
  <c r="Y1319" i="1"/>
  <c r="Y1187" i="1"/>
  <c r="Y1079" i="1"/>
  <c r="Y971" i="1"/>
  <c r="Y635" i="1"/>
  <c r="Y1810" i="1"/>
  <c r="Y1726" i="1"/>
  <c r="Y1630" i="1"/>
  <c r="Y1522" i="1"/>
  <c r="Y1438" i="1"/>
  <c r="Y1354" i="1"/>
  <c r="Y1270" i="1"/>
  <c r="Y1210" i="1"/>
  <c r="Y1126" i="1"/>
  <c r="Y1054" i="1"/>
  <c r="Y994" i="1"/>
  <c r="Y922" i="1"/>
  <c r="Y838" i="1"/>
  <c r="Y742" i="1"/>
  <c r="Y658" i="1"/>
  <c r="Y1761" i="1"/>
  <c r="Y1701" i="1"/>
  <c r="Y1605" i="1"/>
  <c r="Y1509" i="1"/>
  <c r="Y1449" i="1"/>
  <c r="Y1353" i="1"/>
  <c r="Y1245" i="1"/>
  <c r="Y933" i="1"/>
  <c r="Y873" i="1"/>
  <c r="Y813" i="1"/>
  <c r="Y753" i="1"/>
  <c r="Y693" i="1"/>
  <c r="Y645" i="1"/>
  <c r="Y1835" i="1"/>
  <c r="Y1667" i="1"/>
  <c r="Y1535" i="1"/>
  <c r="Y1403" i="1"/>
  <c r="Y1295" i="1"/>
  <c r="Y1175" i="1"/>
  <c r="Y1067" i="1"/>
  <c r="Y995" i="1"/>
  <c r="Y911" i="1"/>
  <c r="Y815" i="1"/>
  <c r="Y683" i="1"/>
  <c r="Y1834" i="1"/>
  <c r="Y1750" i="1"/>
  <c r="Y1666" i="1"/>
  <c r="Y1594" i="1"/>
  <c r="Y1510" i="1"/>
  <c r="Y1426" i="1"/>
  <c r="Y1342" i="1"/>
  <c r="Y1258" i="1"/>
  <c r="Y1174" i="1"/>
  <c r="Y1102" i="1"/>
  <c r="Y1030" i="1"/>
  <c r="Y970" i="1"/>
  <c r="Y874" i="1"/>
  <c r="Y790" i="1"/>
  <c r="Y706" i="1"/>
  <c r="Y622" i="1"/>
  <c r="Y1713" i="1"/>
  <c r="Y1653" i="1"/>
  <c r="Y1593" i="1"/>
  <c r="Y1533" i="1"/>
  <c r="Y1473" i="1"/>
  <c r="Y1413" i="1"/>
  <c r="Y1365" i="1"/>
  <c r="Y1317" i="1"/>
  <c r="Y1269" i="1"/>
  <c r="Y1209" i="1"/>
  <c r="Y1161" i="1"/>
  <c r="Y1113" i="1"/>
  <c r="Y1077" i="1"/>
  <c r="Y1053" i="1"/>
  <c r="Y1005" i="1"/>
  <c r="Y957" i="1"/>
  <c r="Y909" i="1"/>
  <c r="Y849" i="1"/>
  <c r="Y789" i="1"/>
  <c r="Y741" i="1"/>
  <c r="Y681" i="1"/>
  <c r="Y621" i="1"/>
  <c r="Y1832" i="1"/>
  <c r="Y1784" i="1"/>
  <c r="Y1724" i="1"/>
  <c r="Y1676" i="1"/>
  <c r="Y1628" i="1"/>
  <c r="Y1580" i="1"/>
  <c r="Y1532" i="1"/>
  <c r="Y1484" i="1"/>
  <c r="Y1436" i="1"/>
  <c r="Y1400" i="1"/>
  <c r="Y1364" i="1"/>
  <c r="Y1328" i="1"/>
  <c r="Y1280" i="1"/>
  <c r="Y1244" i="1"/>
  <c r="Y1208" i="1"/>
  <c r="Y1160" i="1"/>
  <c r="Y1112" i="1"/>
  <c r="Y1064" i="1"/>
  <c r="Y1016" i="1"/>
  <c r="Y968" i="1"/>
  <c r="Y920" i="1"/>
  <c r="Y872" i="1"/>
  <c r="Y824" i="1"/>
  <c r="Y764" i="1"/>
  <c r="Y716" i="1"/>
  <c r="Y668" i="1"/>
  <c r="Y620" i="1"/>
  <c r="Y1811" i="1"/>
  <c r="Y1679" i="1"/>
  <c r="Y1559" i="1"/>
  <c r="Y1427" i="1"/>
  <c r="Y1307" i="1"/>
  <c r="Y1139" i="1"/>
  <c r="Y755" i="1"/>
  <c r="Y1846" i="1"/>
  <c r="Y1762" i="1"/>
  <c r="Y1702" i="1"/>
  <c r="Y1618" i="1"/>
  <c r="Y1558" i="1"/>
  <c r="Y1498" i="1"/>
  <c r="Y1414" i="1"/>
  <c r="Y1330" i="1"/>
  <c r="Y1234" i="1"/>
  <c r="Y1138" i="1"/>
  <c r="Y886" i="1"/>
  <c r="Y802" i="1"/>
  <c r="Y718" i="1"/>
  <c r="Y634" i="1"/>
  <c r="Y1737" i="1"/>
  <c r="Y1677" i="1"/>
  <c r="Y1641" i="1"/>
  <c r="Y1581" i="1"/>
  <c r="Y1545" i="1"/>
  <c r="Y1485" i="1"/>
  <c r="Y1437" i="1"/>
  <c r="Y1389" i="1"/>
  <c r="Y1329" i="1"/>
  <c r="Y1293" i="1"/>
  <c r="Y1233" i="1"/>
  <c r="Y1185" i="1"/>
  <c r="Y1149" i="1"/>
  <c r="Y1089" i="1"/>
  <c r="Y1029" i="1"/>
  <c r="Y837" i="1"/>
  <c r="Y777" i="1"/>
  <c r="Y729" i="1"/>
  <c r="Y669" i="1"/>
  <c r="Y609" i="1"/>
  <c r="Y1808" i="1"/>
  <c r="Y1760" i="1"/>
  <c r="Y1712" i="1"/>
  <c r="Y1664" i="1"/>
  <c r="Y1616" i="1"/>
  <c r="Y1568" i="1"/>
  <c r="Y1520" i="1"/>
  <c r="Y1472" i="1"/>
  <c r="Y1424" i="1"/>
  <c r="Y1376" i="1"/>
  <c r="Y1316" i="1"/>
  <c r="Y1268" i="1"/>
  <c r="Y1220" i="1"/>
  <c r="Y1172" i="1"/>
  <c r="Y1124" i="1"/>
  <c r="Y1076" i="1"/>
  <c r="Y1028" i="1"/>
  <c r="Y980" i="1"/>
  <c r="Y932" i="1"/>
  <c r="Y884" i="1"/>
  <c r="Y836" i="1"/>
  <c r="Y788" i="1"/>
  <c r="Y740" i="1"/>
  <c r="Y692" i="1"/>
  <c r="Y644" i="1"/>
  <c r="Y1843" i="1"/>
  <c r="Y1807" i="1"/>
  <c r="Y1771" i="1"/>
  <c r="Y1723" i="1"/>
  <c r="Y1699" i="1"/>
  <c r="Y1663" i="1"/>
  <c r="Y1639" i="1"/>
  <c r="Y1603" i="1"/>
  <c r="Y1579" i="1"/>
  <c r="Y1543" i="1"/>
  <c r="Y1519" i="1"/>
  <c r="Y1495" i="1"/>
  <c r="Y1471" i="1"/>
  <c r="Y1447" i="1"/>
  <c r="Y1411" i="1"/>
  <c r="Y1399" i="1"/>
  <c r="Y1375" i="1"/>
  <c r="Y1363" i="1"/>
  <c r="Y1339" i="1"/>
  <c r="Y1315" i="1"/>
  <c r="Y1279" i="1"/>
  <c r="Y1255" i="1"/>
  <c r="Y1231" i="1"/>
  <c r="Y1207" i="1"/>
  <c r="Y1183" i="1"/>
  <c r="Y1159" i="1"/>
  <c r="Y1135" i="1"/>
  <c r="Y1111" i="1"/>
  <c r="Y1087" i="1"/>
  <c r="Y1063" i="1"/>
  <c r="Y1039" i="1"/>
  <c r="Y1015" i="1"/>
  <c r="Y991" i="1"/>
  <c r="Y979" i="1"/>
  <c r="Y955" i="1"/>
  <c r="Y931" i="1"/>
  <c r="Y907" i="1"/>
  <c r="Y883" i="1"/>
  <c r="Y859" i="1"/>
  <c r="Y835" i="1"/>
  <c r="Y811" i="1"/>
  <c r="Y787" i="1"/>
  <c r="Y763" i="1"/>
  <c r="Y739" i="1"/>
  <c r="Y715" i="1"/>
  <c r="Y691" i="1"/>
  <c r="Y667" i="1"/>
  <c r="Y631" i="1"/>
  <c r="Y607" i="1"/>
  <c r="Y1751" i="1"/>
  <c r="Y1607" i="1"/>
  <c r="Y1475" i="1"/>
  <c r="Y1355" i="1"/>
  <c r="Y1235" i="1"/>
  <c r="Y1127" i="1"/>
  <c r="Y1043" i="1"/>
  <c r="Y947" i="1"/>
  <c r="Y851" i="1"/>
  <c r="Y719" i="1"/>
  <c r="Y611" i="1"/>
  <c r="Y1798" i="1"/>
  <c r="Y1690" i="1"/>
  <c r="Y1606" i="1"/>
  <c r="Y1534" i="1"/>
  <c r="Y1450" i="1"/>
  <c r="Y1366" i="1"/>
  <c r="Y1282" i="1"/>
  <c r="Y1186" i="1"/>
  <c r="Y1066" i="1"/>
  <c r="Y826" i="1"/>
  <c r="Y754" i="1"/>
  <c r="Y682" i="1"/>
  <c r="Y610" i="1"/>
  <c r="Y1749" i="1"/>
  <c r="Y1689" i="1"/>
  <c r="Y1629" i="1"/>
  <c r="Y1569" i="1"/>
  <c r="Y1521" i="1"/>
  <c r="Y1461" i="1"/>
  <c r="Y1401" i="1"/>
  <c r="Y1341" i="1"/>
  <c r="Y1305" i="1"/>
  <c r="Y1257" i="1"/>
  <c r="Y1221" i="1"/>
  <c r="Y1173" i="1"/>
  <c r="Y1137" i="1"/>
  <c r="Y1101" i="1"/>
  <c r="Y1065" i="1"/>
  <c r="Y1017" i="1"/>
  <c r="Y969" i="1"/>
  <c r="Y921" i="1"/>
  <c r="Y885" i="1"/>
  <c r="Y825" i="1"/>
  <c r="Y765" i="1"/>
  <c r="Y705" i="1"/>
  <c r="Y657" i="1"/>
  <c r="Y1820" i="1"/>
  <c r="Y1772" i="1"/>
  <c r="Y1736" i="1"/>
  <c r="Y1688" i="1"/>
  <c r="Y1640" i="1"/>
  <c r="Y1604" i="1"/>
  <c r="Y1544" i="1"/>
  <c r="Y1496" i="1"/>
  <c r="Y1448" i="1"/>
  <c r="Y1388" i="1"/>
  <c r="Y1340" i="1"/>
  <c r="Y1292" i="1"/>
  <c r="Y1232" i="1"/>
  <c r="Y1196" i="1"/>
  <c r="Y1148" i="1"/>
  <c r="Y1100" i="1"/>
  <c r="Y1052" i="1"/>
  <c r="Y1004" i="1"/>
  <c r="Y956" i="1"/>
  <c r="Y908" i="1"/>
  <c r="Y860" i="1"/>
  <c r="Y812" i="1"/>
  <c r="Y776" i="1"/>
  <c r="Y728" i="1"/>
  <c r="Y680" i="1"/>
  <c r="Y632" i="1"/>
  <c r="Y1819" i="1"/>
  <c r="Y1783" i="1"/>
  <c r="Y1759" i="1"/>
  <c r="Y1747" i="1"/>
  <c r="Y1711" i="1"/>
  <c r="Y1675" i="1"/>
  <c r="Y1627" i="1"/>
  <c r="Y1591" i="1"/>
  <c r="Y1567" i="1"/>
  <c r="Y1531" i="1"/>
  <c r="Y1507" i="1"/>
  <c r="Y1483" i="1"/>
  <c r="Y1459" i="1"/>
  <c r="Y1435" i="1"/>
  <c r="Y1387" i="1"/>
  <c r="Y1351" i="1"/>
  <c r="Y1327" i="1"/>
  <c r="Y1303" i="1"/>
  <c r="Y1291" i="1"/>
  <c r="Y1267" i="1"/>
  <c r="Y1243" i="1"/>
  <c r="Y1219" i="1"/>
  <c r="Y1195" i="1"/>
  <c r="Y1171" i="1"/>
  <c r="Y1147" i="1"/>
  <c r="Y1123" i="1"/>
  <c r="Y1099" i="1"/>
  <c r="Y1075" i="1"/>
  <c r="Y1051" i="1"/>
  <c r="Y1027" i="1"/>
  <c r="Y1003" i="1"/>
  <c r="Y967" i="1"/>
  <c r="Y943" i="1"/>
  <c r="Y919" i="1"/>
  <c r="Y895" i="1"/>
  <c r="Y871" i="1"/>
  <c r="Y847" i="1"/>
  <c r="Y823" i="1"/>
  <c r="Y799" i="1"/>
  <c r="Y775" i="1"/>
  <c r="Y751" i="1"/>
  <c r="Y727" i="1"/>
  <c r="Y703" i="1"/>
  <c r="Y679" i="1"/>
  <c r="Y655" i="1"/>
  <c r="Y643" i="1"/>
  <c r="Y619" i="1"/>
  <c r="Y1842" i="1"/>
  <c r="Y1830" i="1"/>
  <c r="Y1818" i="1"/>
  <c r="Y1806" i="1"/>
  <c r="Y1794" i="1"/>
  <c r="Y1782" i="1"/>
  <c r="Y1770" i="1"/>
  <c r="Y1758" i="1"/>
  <c r="Y1746" i="1"/>
  <c r="Y1734" i="1"/>
  <c r="Y1722" i="1"/>
  <c r="Y1710" i="1"/>
  <c r="Y1698" i="1"/>
  <c r="Y1686" i="1"/>
  <c r="Y1674" i="1"/>
  <c r="Y1662" i="1"/>
  <c r="Y1650" i="1"/>
  <c r="Y1638" i="1"/>
  <c r="Y1626" i="1"/>
  <c r="Y1614" i="1"/>
  <c r="Y1602" i="1"/>
  <c r="Y1590" i="1"/>
  <c r="Y1578" i="1"/>
  <c r="Y1566" i="1"/>
  <c r="Y1554" i="1"/>
  <c r="Y1542" i="1"/>
  <c r="Y1530" i="1"/>
  <c r="Y1518" i="1"/>
  <c r="Y1506" i="1"/>
  <c r="Y1494" i="1"/>
  <c r="Y1482" i="1"/>
  <c r="Y1470" i="1"/>
  <c r="Y1458" i="1"/>
  <c r="Y1446" i="1"/>
  <c r="Y1434" i="1"/>
  <c r="Y1422" i="1"/>
  <c r="Y1410" i="1"/>
  <c r="Y1398" i="1"/>
  <c r="Y1386" i="1"/>
  <c r="Y1374" i="1"/>
  <c r="Y1362" i="1"/>
  <c r="Y1350" i="1"/>
  <c r="Y1338" i="1"/>
  <c r="Y1326" i="1"/>
  <c r="Y1314" i="1"/>
  <c r="Y1302" i="1"/>
  <c r="Y1290" i="1"/>
  <c r="Y1278" i="1"/>
  <c r="Y1266" i="1"/>
  <c r="Y1254" i="1"/>
  <c r="Y1242" i="1"/>
  <c r="Y1230" i="1"/>
  <c r="Y1218" i="1"/>
  <c r="Y1206" i="1"/>
  <c r="Y1194" i="1"/>
  <c r="Y1182" i="1"/>
  <c r="Y1170" i="1"/>
  <c r="Y1158" i="1"/>
  <c r="Y1146" i="1"/>
  <c r="Y1134" i="1"/>
  <c r="Y1122" i="1"/>
  <c r="Y1110" i="1"/>
  <c r="Y1098" i="1"/>
  <c r="Y1086" i="1"/>
  <c r="Y1074" i="1"/>
  <c r="Y1062" i="1"/>
  <c r="Y1050" i="1"/>
  <c r="Y1038" i="1"/>
  <c r="Y1026" i="1"/>
  <c r="Y1014" i="1"/>
  <c r="Y1002" i="1"/>
  <c r="Y990" i="1"/>
  <c r="Y978" i="1"/>
  <c r="Y966" i="1"/>
  <c r="Y954" i="1"/>
  <c r="Y942" i="1"/>
  <c r="Y930" i="1"/>
  <c r="Y918" i="1"/>
  <c r="Y906" i="1"/>
  <c r="Y894" i="1"/>
  <c r="Y882" i="1"/>
  <c r="Y870" i="1"/>
  <c r="Y858" i="1"/>
  <c r="Y846" i="1"/>
  <c r="Y834" i="1"/>
  <c r="Y822" i="1"/>
  <c r="Y810" i="1"/>
  <c r="Y798" i="1"/>
  <c r="Y786" i="1"/>
  <c r="Y774" i="1"/>
  <c r="Y762" i="1"/>
  <c r="Y750" i="1"/>
  <c r="Y738" i="1"/>
  <c r="Y726" i="1"/>
  <c r="Y714" i="1"/>
  <c r="Y702" i="1"/>
  <c r="Y690" i="1"/>
  <c r="Y678" i="1"/>
  <c r="Y666" i="1"/>
  <c r="Y654" i="1"/>
  <c r="Y642" i="1"/>
  <c r="Y630" i="1"/>
  <c r="Y618" i="1"/>
  <c r="Y606" i="1"/>
  <c r="Y1775" i="1"/>
  <c r="Y1643" i="1"/>
  <c r="Y1511" i="1"/>
  <c r="Y1331" i="1"/>
  <c r="Y1199" i="1"/>
  <c r="Y1091" i="1"/>
  <c r="Y1007" i="1"/>
  <c r="Y899" i="1"/>
  <c r="Y803" i="1"/>
  <c r="Y659" i="1"/>
  <c r="Y1822" i="1"/>
  <c r="Y1738" i="1"/>
  <c r="Y1654" i="1"/>
  <c r="Y1570" i="1"/>
  <c r="Y1486" i="1"/>
  <c r="Y1402" i="1"/>
  <c r="Y1318" i="1"/>
  <c r="Y1222" i="1"/>
  <c r="Y1150" i="1"/>
  <c r="Y1078" i="1"/>
  <c r="Y1018" i="1"/>
  <c r="Y946" i="1"/>
  <c r="Y862" i="1"/>
  <c r="Y778" i="1"/>
  <c r="Y670" i="1"/>
  <c r="Y1725" i="1"/>
  <c r="Y1665" i="1"/>
  <c r="Y1617" i="1"/>
  <c r="Y1557" i="1"/>
  <c r="Y1497" i="1"/>
  <c r="Y1425" i="1"/>
  <c r="Y1377" i="1"/>
  <c r="Y1281" i="1"/>
  <c r="Y1197" i="1"/>
  <c r="Y1125" i="1"/>
  <c r="Y1041" i="1"/>
  <c r="Y993" i="1"/>
  <c r="Y945" i="1"/>
  <c r="Y861" i="1"/>
  <c r="Y801" i="1"/>
  <c r="Y717" i="1"/>
  <c r="Y633" i="1"/>
  <c r="Y1844" i="1"/>
  <c r="Y1796" i="1"/>
  <c r="Y1748" i="1"/>
  <c r="Y1700" i="1"/>
  <c r="Y1652" i="1"/>
  <c r="Y1592" i="1"/>
  <c r="Y1556" i="1"/>
  <c r="Y1508" i="1"/>
  <c r="Y1460" i="1"/>
  <c r="Y1412" i="1"/>
  <c r="Y1352" i="1"/>
  <c r="Y1304" i="1"/>
  <c r="Y1256" i="1"/>
  <c r="Y1184" i="1"/>
  <c r="Y1136" i="1"/>
  <c r="Y1088" i="1"/>
  <c r="Y1040" i="1"/>
  <c r="Y992" i="1"/>
  <c r="Y944" i="1"/>
  <c r="Y896" i="1"/>
  <c r="Y848" i="1"/>
  <c r="Y800" i="1"/>
  <c r="Y752" i="1"/>
  <c r="Y704" i="1"/>
  <c r="Y656" i="1"/>
  <c r="Y608" i="1"/>
  <c r="Y1831" i="1"/>
  <c r="Y1795" i="1"/>
  <c r="Y1735" i="1"/>
  <c r="Y1687" i="1"/>
  <c r="Y1651" i="1"/>
  <c r="Y1615" i="1"/>
  <c r="Y1555" i="1"/>
  <c r="Y1423" i="1"/>
  <c r="Y1841" i="1"/>
  <c r="Y1829" i="1"/>
  <c r="Y1817" i="1"/>
  <c r="Y1805" i="1"/>
  <c r="Y1793" i="1"/>
  <c r="Y1781" i="1"/>
  <c r="Y1769" i="1"/>
  <c r="Y1757" i="1"/>
  <c r="Y1745" i="1"/>
  <c r="Y1733" i="1"/>
  <c r="Y1721" i="1"/>
  <c r="Y1709" i="1"/>
  <c r="Y1697" i="1"/>
  <c r="Y1685" i="1"/>
  <c r="Y1673" i="1"/>
  <c r="Y1661" i="1"/>
  <c r="Y1649" i="1"/>
  <c r="Y1637" i="1"/>
  <c r="Y1625" i="1"/>
  <c r="Y1613" i="1"/>
  <c r="Y1601" i="1"/>
  <c r="Y1589" i="1"/>
  <c r="Y1577" i="1"/>
  <c r="Y1565" i="1"/>
  <c r="Y1553" i="1"/>
  <c r="Y1541" i="1"/>
  <c r="Y1529" i="1"/>
  <c r="Y1517" i="1"/>
  <c r="Y1505" i="1"/>
  <c r="Y1493" i="1"/>
  <c r="Y1481" i="1"/>
  <c r="Y1469" i="1"/>
  <c r="Y1457" i="1"/>
  <c r="Y1445" i="1"/>
  <c r="Y1433" i="1"/>
  <c r="Y1421" i="1"/>
  <c r="Y1409" i="1"/>
  <c r="Y1397" i="1"/>
  <c r="Y1385" i="1"/>
  <c r="Y1373" i="1"/>
  <c r="Y1361" i="1"/>
  <c r="Y1349" i="1"/>
  <c r="Y1337" i="1"/>
  <c r="Y1325" i="1"/>
  <c r="Y1313" i="1"/>
  <c r="Y1301" i="1"/>
  <c r="Y1289" i="1"/>
  <c r="Y1277" i="1"/>
  <c r="Y1265" i="1"/>
  <c r="Y1253" i="1"/>
  <c r="Y1241" i="1"/>
  <c r="Y1229" i="1"/>
  <c r="Y1217" i="1"/>
  <c r="Y1205" i="1"/>
  <c r="Y1193" i="1"/>
  <c r="Y1181" i="1"/>
  <c r="Y1169" i="1"/>
  <c r="Y1157" i="1"/>
  <c r="Y1145" i="1"/>
  <c r="Y1133" i="1"/>
  <c r="Y1121" i="1"/>
  <c r="Y1109" i="1"/>
  <c r="Y1097" i="1"/>
  <c r="Y1085" i="1"/>
  <c r="Y1073" i="1"/>
  <c r="Y1061" i="1"/>
  <c r="Y1049" i="1"/>
  <c r="Y1037" i="1"/>
  <c r="Y1025" i="1"/>
  <c r="Y1013" i="1"/>
  <c r="Y1001" i="1"/>
  <c r="Y989" i="1"/>
  <c r="Y965" i="1"/>
  <c r="Y953" i="1"/>
  <c r="Y941" i="1"/>
  <c r="Y929" i="1"/>
  <c r="Y905" i="1"/>
  <c r="Y893" i="1"/>
  <c r="Y881" i="1"/>
  <c r="Y869" i="1"/>
  <c r="Y857" i="1"/>
  <c r="Y845" i="1"/>
  <c r="Y821" i="1"/>
  <c r="Y809" i="1"/>
  <c r="Y797" i="1"/>
  <c r="Y773" i="1"/>
  <c r="Y761" i="1"/>
  <c r="Y749" i="1"/>
  <c r="Y725" i="1"/>
  <c r="Y713" i="1"/>
  <c r="Y701" i="1"/>
  <c r="Y677" i="1"/>
  <c r="Y665" i="1"/>
  <c r="Y653" i="1"/>
  <c r="Y641" i="1"/>
  <c r="Y629" i="1"/>
  <c r="Y617" i="1"/>
  <c r="Y605" i="1"/>
  <c r="Y1739" i="1"/>
  <c r="Y1619" i="1"/>
  <c r="Y1499" i="1"/>
  <c r="Y1391" i="1"/>
  <c r="Y1247" i="1"/>
  <c r="Y1103" i="1"/>
  <c r="Y767" i="1"/>
  <c r="Y623" i="1"/>
  <c r="Y1786" i="1"/>
  <c r="Y1678" i="1"/>
  <c r="Y1582" i="1"/>
  <c r="Y1474" i="1"/>
  <c r="Y1390" i="1"/>
  <c r="Y1306" i="1"/>
  <c r="Y1198" i="1"/>
  <c r="Y1114" i="1"/>
  <c r="Y1042" i="1"/>
  <c r="Y982" i="1"/>
  <c r="Y910" i="1"/>
  <c r="Y814" i="1"/>
  <c r="Y730" i="1"/>
  <c r="Y646" i="1"/>
  <c r="Y1840" i="1"/>
  <c r="Y1828" i="1"/>
  <c r="Y1816" i="1"/>
  <c r="Y1804" i="1"/>
  <c r="Y1792" i="1"/>
  <c r="Y1780" i="1"/>
  <c r="Y1768" i="1"/>
  <c r="Y1756" i="1"/>
  <c r="Y1744" i="1"/>
  <c r="Y1732" i="1"/>
  <c r="Y1720" i="1"/>
  <c r="Y1708" i="1"/>
  <c r="Y1696" i="1"/>
  <c r="Y1684" i="1"/>
  <c r="Y1672" i="1"/>
  <c r="Y1660" i="1"/>
  <c r="Y1648" i="1"/>
  <c r="Y1636" i="1"/>
  <c r="Y1624" i="1"/>
  <c r="Y1612" i="1"/>
  <c r="Y1600" i="1"/>
  <c r="Y1588" i="1"/>
  <c r="Y1576" i="1"/>
  <c r="Y1564" i="1"/>
  <c r="Y1552" i="1"/>
  <c r="Y1540" i="1"/>
  <c r="Y1528" i="1"/>
  <c r="Y1516" i="1"/>
  <c r="Y1504" i="1"/>
  <c r="Y1492" i="1"/>
  <c r="Y1480" i="1"/>
  <c r="Y1468" i="1"/>
  <c r="Y1456" i="1"/>
  <c r="Y1444" i="1"/>
  <c r="Y1432" i="1"/>
  <c r="Y1420" i="1"/>
  <c r="Y1408" i="1"/>
  <c r="Y1396" i="1"/>
  <c r="Y1384" i="1"/>
  <c r="Y1372" i="1"/>
  <c r="Y1360" i="1"/>
  <c r="Y1348" i="1"/>
  <c r="Y1336" i="1"/>
  <c r="Y1324" i="1"/>
  <c r="Y1312" i="1"/>
  <c r="Y1300" i="1"/>
  <c r="Y1288" i="1"/>
  <c r="Y1276" i="1"/>
  <c r="Y1264" i="1"/>
  <c r="Y1252" i="1"/>
  <c r="Y1240" i="1"/>
  <c r="Y1228" i="1"/>
  <c r="Y1216" i="1"/>
  <c r="Y1204" i="1"/>
  <c r="Y1192" i="1"/>
  <c r="Y1180" i="1"/>
  <c r="Y1168" i="1"/>
  <c r="Y1156" i="1"/>
  <c r="Y1144" i="1"/>
  <c r="Y1132" i="1"/>
  <c r="Y1120" i="1"/>
  <c r="Y1108" i="1"/>
  <c r="Y1096" i="1"/>
  <c r="Y1084" i="1"/>
  <c r="Y1072" i="1"/>
  <c r="Y1060" i="1"/>
  <c r="Y1048" i="1"/>
  <c r="Y1036" i="1"/>
  <c r="Y1024" i="1"/>
  <c r="Y1012" i="1"/>
  <c r="Y988" i="1"/>
  <c r="Y976" i="1"/>
  <c r="Y964" i="1"/>
  <c r="Y952" i="1"/>
  <c r="Y940" i="1"/>
  <c r="Y928" i="1"/>
  <c r="Y904" i="1"/>
  <c r="Y892" i="1"/>
  <c r="Y880" i="1"/>
  <c r="Y868" i="1"/>
  <c r="Y856" i="1"/>
  <c r="Y844" i="1"/>
  <c r="Y832" i="1"/>
  <c r="Y820" i="1"/>
  <c r="Y808" i="1"/>
  <c r="Y796" i="1"/>
  <c r="Y784" i="1"/>
  <c r="Y772" i="1"/>
  <c r="Y760" i="1"/>
  <c r="Y748" i="1"/>
  <c r="Y736" i="1"/>
  <c r="Y724" i="1"/>
  <c r="Y712" i="1"/>
  <c r="Y700" i="1"/>
  <c r="Y688" i="1"/>
  <c r="Y676" i="1"/>
  <c r="Y664" i="1"/>
  <c r="Y652" i="1"/>
  <c r="Y640" i="1"/>
  <c r="Y628" i="1"/>
  <c r="Y616" i="1"/>
  <c r="Y1763" i="1"/>
  <c r="Y1631" i="1"/>
  <c r="Y1487" i="1"/>
  <c r="Y1367" i="1"/>
  <c r="Y1223" i="1"/>
  <c r="Y1115" i="1"/>
  <c r="Y983" i="1"/>
  <c r="Y887" i="1"/>
  <c r="Y779" i="1"/>
  <c r="Y647" i="1"/>
  <c r="G20" i="6"/>
  <c r="F27" i="6"/>
  <c r="F26" i="6"/>
  <c r="F25" i="6"/>
  <c r="F24" i="6"/>
  <c r="F23" i="6"/>
  <c r="A3" i="7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D6" i="6" l="1"/>
  <c r="D1" i="4"/>
  <c r="Q2" i="1"/>
  <c r="AE2" i="1"/>
  <c r="Q3" i="1"/>
  <c r="AE3" i="1"/>
  <c r="Q4" i="1"/>
  <c r="AE4" i="1"/>
  <c r="Q5" i="1"/>
  <c r="AE5" i="1"/>
  <c r="Q6" i="1"/>
  <c r="AE6" i="1"/>
  <c r="Q7" i="1"/>
  <c r="AE7" i="1"/>
  <c r="Q8" i="1"/>
  <c r="AE8" i="1"/>
  <c r="Q9" i="1"/>
  <c r="AE9" i="1"/>
  <c r="Q10" i="1"/>
  <c r="AE10" i="1"/>
  <c r="Q11" i="1"/>
  <c r="AE11" i="1"/>
  <c r="Q12" i="1"/>
  <c r="AE12" i="1"/>
  <c r="Q13" i="1"/>
  <c r="AE13" i="1"/>
  <c r="Q14" i="1"/>
  <c r="AE14" i="1"/>
  <c r="Q15" i="1"/>
  <c r="AE15" i="1"/>
  <c r="Q16" i="1"/>
  <c r="AE16" i="1"/>
  <c r="Q17" i="1"/>
  <c r="AE17" i="1"/>
  <c r="Q18" i="1"/>
  <c r="AE18" i="1"/>
  <c r="Q19" i="1"/>
  <c r="AE19" i="1"/>
  <c r="Q20" i="1"/>
  <c r="AE20" i="1"/>
  <c r="Q21" i="1"/>
  <c r="AE21" i="1"/>
  <c r="Q22" i="1"/>
  <c r="AE22" i="1"/>
  <c r="Q23" i="1"/>
  <c r="AE23" i="1"/>
  <c r="Q24" i="1"/>
  <c r="AE24" i="1"/>
  <c r="Q25" i="1"/>
  <c r="AE25" i="1"/>
  <c r="Q26" i="1"/>
  <c r="AE26" i="1"/>
  <c r="Q27" i="1"/>
  <c r="AE27" i="1"/>
  <c r="Q28" i="1"/>
  <c r="AE28" i="1"/>
  <c r="Q29" i="1"/>
  <c r="AE29" i="1"/>
  <c r="Q30" i="1"/>
  <c r="AE30" i="1"/>
  <c r="Q31" i="1"/>
  <c r="AE31" i="1"/>
  <c r="Q32" i="1"/>
  <c r="AE32" i="1"/>
  <c r="Q33" i="1"/>
  <c r="AE33" i="1"/>
  <c r="Q34" i="1"/>
  <c r="AE34" i="1"/>
  <c r="Q35" i="1"/>
  <c r="AE35" i="1"/>
  <c r="Q36" i="1"/>
  <c r="AE36" i="1"/>
  <c r="Q37" i="1"/>
  <c r="AE37" i="1"/>
  <c r="Q38" i="1"/>
  <c r="AE38" i="1"/>
  <c r="Q39" i="1"/>
  <c r="AE39" i="1"/>
  <c r="Q40" i="1"/>
  <c r="AE40" i="1"/>
  <c r="Q41" i="1"/>
  <c r="AE41" i="1"/>
  <c r="Q42" i="1"/>
  <c r="AE42" i="1"/>
  <c r="Q43" i="1"/>
  <c r="AE43" i="1"/>
  <c r="Q44" i="1"/>
  <c r="AE44" i="1"/>
  <c r="Q45" i="1"/>
  <c r="AE45" i="1"/>
  <c r="Q46" i="1"/>
  <c r="AE46" i="1"/>
  <c r="Q47" i="1"/>
  <c r="AE47" i="1"/>
  <c r="Q48" i="1"/>
  <c r="AE48" i="1"/>
  <c r="Q49" i="1"/>
  <c r="AE49" i="1"/>
  <c r="Q50" i="1"/>
  <c r="AE50" i="1"/>
  <c r="Q51" i="1"/>
  <c r="AE51" i="1"/>
  <c r="Q52" i="1"/>
  <c r="AE52" i="1"/>
  <c r="Q53" i="1"/>
  <c r="AE53" i="1"/>
  <c r="Q54" i="1"/>
  <c r="AE54" i="1"/>
  <c r="Q55" i="1"/>
  <c r="AE55" i="1"/>
  <c r="Q56" i="1"/>
  <c r="AE56" i="1"/>
  <c r="Q57" i="1"/>
  <c r="AE57" i="1"/>
  <c r="Q58" i="1"/>
  <c r="AE58" i="1"/>
  <c r="Q59" i="1"/>
  <c r="AE59" i="1"/>
  <c r="Q60" i="1"/>
  <c r="AE60" i="1"/>
  <c r="Q61" i="1"/>
  <c r="AE61" i="1"/>
  <c r="Q62" i="1"/>
  <c r="AE62" i="1"/>
  <c r="Q63" i="1"/>
  <c r="AE63" i="1"/>
  <c r="Q64" i="1"/>
  <c r="AE64" i="1"/>
  <c r="Q65" i="1"/>
  <c r="AE65" i="1"/>
  <c r="Q66" i="1"/>
  <c r="AE66" i="1"/>
  <c r="Q67" i="1"/>
  <c r="AE67" i="1"/>
  <c r="Q68" i="1"/>
  <c r="AE68" i="1"/>
  <c r="Q69" i="1"/>
  <c r="AE69" i="1"/>
  <c r="Q70" i="1"/>
  <c r="AE70" i="1"/>
  <c r="Q71" i="1"/>
  <c r="AE71" i="1"/>
  <c r="Q72" i="1"/>
  <c r="AE72" i="1"/>
  <c r="Q73" i="1"/>
  <c r="AE73" i="1"/>
  <c r="Q74" i="1"/>
  <c r="AE74" i="1"/>
  <c r="Q75" i="1"/>
  <c r="AE75" i="1"/>
  <c r="Q76" i="1"/>
  <c r="AE76" i="1"/>
  <c r="Q77" i="1"/>
  <c r="AE77" i="1"/>
  <c r="Q78" i="1"/>
  <c r="AE78" i="1"/>
  <c r="Q79" i="1"/>
  <c r="AE79" i="1"/>
  <c r="Q80" i="1"/>
  <c r="AE80" i="1"/>
  <c r="Q81" i="1"/>
  <c r="AE81" i="1"/>
  <c r="Q82" i="1"/>
  <c r="AE82" i="1"/>
  <c r="Q83" i="1"/>
  <c r="AE83" i="1"/>
  <c r="Q84" i="1"/>
  <c r="AE84" i="1"/>
  <c r="Q85" i="1"/>
  <c r="AE85" i="1"/>
  <c r="Q86" i="1"/>
  <c r="AE86" i="1"/>
  <c r="Q87" i="1"/>
  <c r="AE87" i="1"/>
  <c r="Q88" i="1"/>
  <c r="AE88" i="1"/>
  <c r="Q89" i="1"/>
  <c r="AE89" i="1"/>
  <c r="Q90" i="1"/>
  <c r="AE90" i="1"/>
  <c r="Q91" i="1"/>
  <c r="AE91" i="1"/>
  <c r="Q92" i="1"/>
  <c r="AE92" i="1"/>
  <c r="Q93" i="1"/>
  <c r="AE93" i="1"/>
  <c r="Q94" i="1"/>
  <c r="AE94" i="1"/>
  <c r="Q95" i="1"/>
  <c r="AE95" i="1"/>
  <c r="Q96" i="1"/>
  <c r="AE96" i="1"/>
  <c r="Q97" i="1"/>
  <c r="AE97" i="1"/>
  <c r="Q98" i="1"/>
  <c r="AE98" i="1"/>
  <c r="Q99" i="1"/>
  <c r="AE99" i="1"/>
  <c r="Q100" i="1"/>
  <c r="AE100" i="1"/>
  <c r="Q101" i="1"/>
  <c r="AE101" i="1"/>
  <c r="Q102" i="1"/>
  <c r="AE102" i="1"/>
  <c r="Q103" i="1"/>
  <c r="AE103" i="1"/>
  <c r="Q104" i="1"/>
  <c r="AE104" i="1"/>
  <c r="Q105" i="1"/>
  <c r="AE105" i="1"/>
  <c r="Q106" i="1"/>
  <c r="AE106" i="1"/>
  <c r="Q107" i="1"/>
  <c r="AE107" i="1"/>
  <c r="Q108" i="1"/>
  <c r="AE108" i="1"/>
  <c r="Q109" i="1"/>
  <c r="AE109" i="1"/>
  <c r="Q110" i="1"/>
  <c r="AE110" i="1"/>
  <c r="Q111" i="1"/>
  <c r="AE111" i="1"/>
  <c r="Q112" i="1"/>
  <c r="AE112" i="1"/>
  <c r="Q113" i="1"/>
  <c r="AE113" i="1"/>
  <c r="Q114" i="1"/>
  <c r="AE114" i="1"/>
  <c r="Q115" i="1"/>
  <c r="AE115" i="1"/>
  <c r="Q116" i="1"/>
  <c r="AE116" i="1"/>
  <c r="Q117" i="1"/>
  <c r="AE117" i="1"/>
  <c r="Q118" i="1"/>
  <c r="AE118" i="1"/>
  <c r="Q119" i="1"/>
  <c r="AE119" i="1"/>
  <c r="Q120" i="1"/>
  <c r="AE120" i="1"/>
  <c r="Q121" i="1"/>
  <c r="AE121" i="1"/>
  <c r="Q122" i="1"/>
  <c r="AE122" i="1"/>
  <c r="Q123" i="1"/>
  <c r="AE123" i="1"/>
  <c r="Q124" i="1"/>
  <c r="AE124" i="1"/>
  <c r="Q125" i="1"/>
  <c r="AE125" i="1"/>
  <c r="Q126" i="1"/>
  <c r="AE126" i="1"/>
  <c r="Q127" i="1"/>
  <c r="AE127" i="1"/>
  <c r="Q128" i="1"/>
  <c r="AE128" i="1"/>
  <c r="Q129" i="1"/>
  <c r="AE129" i="1"/>
  <c r="Q130" i="1"/>
  <c r="AE130" i="1"/>
  <c r="Q131" i="1"/>
  <c r="AE131" i="1"/>
  <c r="Q132" i="1"/>
  <c r="AE132" i="1"/>
  <c r="Q133" i="1"/>
  <c r="AE133" i="1"/>
  <c r="Q134" i="1"/>
  <c r="AE134" i="1"/>
  <c r="Q135" i="1"/>
  <c r="AE135" i="1"/>
  <c r="Q136" i="1"/>
  <c r="AE136" i="1"/>
  <c r="Q137" i="1"/>
  <c r="AE137" i="1"/>
  <c r="Q138" i="1"/>
  <c r="AE138" i="1"/>
  <c r="Q139" i="1"/>
  <c r="AE139" i="1"/>
  <c r="Q140" i="1"/>
  <c r="AE140" i="1"/>
  <c r="Q141" i="1"/>
  <c r="AE141" i="1"/>
  <c r="Q142" i="1"/>
  <c r="AE142" i="1"/>
  <c r="Q143" i="1"/>
  <c r="AE143" i="1"/>
  <c r="Q144" i="1"/>
  <c r="AE144" i="1"/>
  <c r="Q145" i="1"/>
  <c r="AE145" i="1"/>
  <c r="Q146" i="1"/>
  <c r="AE146" i="1"/>
  <c r="Q147" i="1"/>
  <c r="AE147" i="1"/>
  <c r="Q148" i="1"/>
  <c r="AE148" i="1"/>
  <c r="Q149" i="1"/>
  <c r="AE149" i="1"/>
  <c r="Q150" i="1"/>
  <c r="AE150" i="1"/>
  <c r="Q151" i="1"/>
  <c r="AE151" i="1"/>
  <c r="Q152" i="1"/>
  <c r="AE152" i="1"/>
  <c r="Q153" i="1"/>
  <c r="AE153" i="1"/>
  <c r="Q154" i="1"/>
  <c r="AE154" i="1"/>
  <c r="Q155" i="1"/>
  <c r="AE155" i="1"/>
  <c r="Q156" i="1"/>
  <c r="AE156" i="1"/>
  <c r="Q157" i="1"/>
  <c r="AE157" i="1"/>
  <c r="Q158" i="1"/>
  <c r="AE158" i="1"/>
  <c r="Q159" i="1"/>
  <c r="AE159" i="1"/>
  <c r="Q160" i="1"/>
  <c r="AE160" i="1"/>
  <c r="Q161" i="1"/>
  <c r="AE161" i="1"/>
  <c r="Q162" i="1"/>
  <c r="AE162" i="1"/>
  <c r="Q163" i="1"/>
  <c r="AE163" i="1"/>
  <c r="Q164" i="1"/>
  <c r="AE164" i="1"/>
  <c r="Q165" i="1"/>
  <c r="AE165" i="1"/>
  <c r="Q166" i="1"/>
  <c r="AE166" i="1"/>
  <c r="Q167" i="1"/>
  <c r="AE167" i="1"/>
  <c r="Q168" i="1"/>
  <c r="AE168" i="1"/>
  <c r="Q169" i="1"/>
  <c r="AE169" i="1"/>
  <c r="Q170" i="1"/>
  <c r="AE170" i="1"/>
  <c r="Q171" i="1"/>
  <c r="AE171" i="1"/>
  <c r="Q172" i="1"/>
  <c r="AE172" i="1"/>
  <c r="Q173" i="1"/>
  <c r="AE173" i="1"/>
  <c r="Q174" i="1"/>
  <c r="AE174" i="1"/>
  <c r="Q175" i="1"/>
  <c r="AE175" i="1"/>
  <c r="Q176" i="1"/>
  <c r="AE176" i="1"/>
  <c r="Q177" i="1"/>
  <c r="AE177" i="1"/>
  <c r="Q178" i="1"/>
  <c r="AE178" i="1"/>
  <c r="Q179" i="1"/>
  <c r="AE179" i="1"/>
  <c r="Q180" i="1"/>
  <c r="AE180" i="1"/>
  <c r="Q181" i="1"/>
  <c r="AE181" i="1"/>
  <c r="Q182" i="1"/>
  <c r="AE182" i="1"/>
  <c r="Q183" i="1"/>
  <c r="AE183" i="1"/>
  <c r="Q184" i="1"/>
  <c r="AE184" i="1"/>
  <c r="Q185" i="1"/>
  <c r="AE185" i="1"/>
  <c r="Q186" i="1"/>
  <c r="AE186" i="1"/>
  <c r="Q187" i="1"/>
  <c r="AE187" i="1"/>
  <c r="Q188" i="1"/>
  <c r="AE188" i="1"/>
  <c r="Q189" i="1"/>
  <c r="AE189" i="1"/>
  <c r="Q190" i="1"/>
  <c r="AE190" i="1"/>
  <c r="Q191" i="1"/>
  <c r="AE191" i="1"/>
  <c r="Q192" i="1"/>
  <c r="AE192" i="1"/>
  <c r="Q193" i="1"/>
  <c r="AE193" i="1"/>
  <c r="Q194" i="1"/>
  <c r="AE194" i="1"/>
  <c r="Q195" i="1"/>
  <c r="AE195" i="1"/>
  <c r="Q196" i="1"/>
  <c r="AE196" i="1"/>
  <c r="Q197" i="1"/>
  <c r="AE197" i="1"/>
  <c r="Q198" i="1"/>
  <c r="AE198" i="1"/>
  <c r="Q199" i="1"/>
  <c r="AE199" i="1"/>
  <c r="Q200" i="1"/>
  <c r="AE200" i="1"/>
  <c r="Q201" i="1"/>
  <c r="AE201" i="1"/>
  <c r="Q202" i="1"/>
  <c r="AE202" i="1"/>
  <c r="Q203" i="1"/>
  <c r="AE203" i="1"/>
  <c r="Q204" i="1"/>
  <c r="AE204" i="1"/>
  <c r="Q205" i="1"/>
  <c r="AE205" i="1"/>
  <c r="Q206" i="1"/>
  <c r="AE206" i="1"/>
  <c r="Q207" i="1"/>
  <c r="AE207" i="1"/>
  <c r="Q208" i="1"/>
  <c r="AE208" i="1"/>
  <c r="Q209" i="1"/>
  <c r="AE209" i="1"/>
  <c r="Q210" i="1"/>
  <c r="AE210" i="1"/>
  <c r="Q211" i="1"/>
  <c r="AE211" i="1"/>
  <c r="Q212" i="1"/>
  <c r="AE212" i="1"/>
  <c r="Q213" i="1"/>
  <c r="AE213" i="1"/>
  <c r="Q214" i="1"/>
  <c r="AE214" i="1"/>
  <c r="Q215" i="1"/>
  <c r="AE215" i="1"/>
  <c r="Q216" i="1"/>
  <c r="AE216" i="1"/>
  <c r="Q217" i="1"/>
  <c r="AE217" i="1"/>
  <c r="Q218" i="1"/>
  <c r="AE218" i="1"/>
  <c r="Q219" i="1"/>
  <c r="AE219" i="1"/>
  <c r="Q220" i="1"/>
  <c r="AE220" i="1"/>
  <c r="Q221" i="1"/>
  <c r="AE221" i="1"/>
  <c r="Q222" i="1"/>
  <c r="AE222" i="1"/>
  <c r="Q223" i="1"/>
  <c r="AE223" i="1"/>
  <c r="Q224" i="1"/>
  <c r="AE224" i="1"/>
  <c r="Q225" i="1"/>
  <c r="AE225" i="1"/>
  <c r="Q226" i="1"/>
  <c r="AE226" i="1"/>
  <c r="Q227" i="1"/>
  <c r="AE227" i="1"/>
  <c r="Q228" i="1"/>
  <c r="AE228" i="1"/>
  <c r="Q229" i="1"/>
  <c r="AE229" i="1"/>
  <c r="Q230" i="1"/>
  <c r="AE230" i="1"/>
  <c r="Q231" i="1"/>
  <c r="AE231" i="1"/>
  <c r="Q232" i="1"/>
  <c r="AE232" i="1"/>
  <c r="Q233" i="1"/>
  <c r="AE233" i="1"/>
  <c r="Q234" i="1"/>
  <c r="AE234" i="1"/>
  <c r="Q235" i="1"/>
  <c r="AE235" i="1"/>
  <c r="Q236" i="1"/>
  <c r="AE236" i="1"/>
  <c r="Q237" i="1"/>
  <c r="AE237" i="1"/>
  <c r="Q238" i="1"/>
  <c r="AE238" i="1"/>
  <c r="Q239" i="1"/>
  <c r="AE239" i="1"/>
  <c r="Q240" i="1"/>
  <c r="AE240" i="1"/>
  <c r="Q241" i="1"/>
  <c r="AE241" i="1"/>
  <c r="Q242" i="1"/>
  <c r="AE242" i="1"/>
  <c r="Q243" i="1"/>
  <c r="AE243" i="1"/>
  <c r="Q244" i="1"/>
  <c r="AE244" i="1"/>
  <c r="Q245" i="1"/>
  <c r="AE245" i="1"/>
  <c r="Q246" i="1"/>
  <c r="AE246" i="1"/>
  <c r="Q247" i="1"/>
  <c r="AE247" i="1"/>
  <c r="Q248" i="1"/>
  <c r="AE248" i="1"/>
  <c r="Q249" i="1"/>
  <c r="AE249" i="1"/>
  <c r="Q250" i="1"/>
  <c r="AE250" i="1"/>
  <c r="Q251" i="1"/>
  <c r="AE251" i="1"/>
  <c r="Q252" i="1"/>
  <c r="AE252" i="1"/>
  <c r="Q253" i="1"/>
  <c r="AE253" i="1"/>
  <c r="Q254" i="1"/>
  <c r="AE254" i="1"/>
  <c r="Q255" i="1"/>
  <c r="AE255" i="1"/>
  <c r="Q256" i="1"/>
  <c r="AE256" i="1"/>
  <c r="Q257" i="1"/>
  <c r="AE257" i="1"/>
  <c r="Q258" i="1"/>
  <c r="AE258" i="1"/>
  <c r="Q259" i="1"/>
  <c r="AE259" i="1"/>
  <c r="Q260" i="1"/>
  <c r="AE260" i="1"/>
  <c r="Q261" i="1"/>
  <c r="AE261" i="1"/>
  <c r="Q262" i="1"/>
  <c r="AE262" i="1"/>
  <c r="Q263" i="1"/>
  <c r="AE263" i="1"/>
  <c r="Q264" i="1"/>
  <c r="AE264" i="1"/>
  <c r="Q265" i="1"/>
  <c r="AE265" i="1"/>
  <c r="Q266" i="1"/>
  <c r="AE266" i="1"/>
  <c r="Q267" i="1"/>
  <c r="AE267" i="1"/>
  <c r="Q268" i="1"/>
  <c r="AE268" i="1"/>
  <c r="Q269" i="1"/>
  <c r="AE269" i="1"/>
  <c r="Q270" i="1"/>
  <c r="AE270" i="1"/>
  <c r="Q271" i="1"/>
  <c r="AE271" i="1"/>
  <c r="Q272" i="1"/>
  <c r="AE272" i="1"/>
  <c r="Q273" i="1"/>
  <c r="AE273" i="1"/>
  <c r="Q274" i="1"/>
  <c r="AE274" i="1"/>
  <c r="Q275" i="1"/>
  <c r="AE275" i="1"/>
  <c r="Q276" i="1"/>
  <c r="AE276" i="1"/>
  <c r="Q277" i="1"/>
  <c r="AE277" i="1"/>
  <c r="Q278" i="1"/>
  <c r="AE278" i="1"/>
  <c r="Q279" i="1"/>
  <c r="AE279" i="1"/>
  <c r="Q280" i="1"/>
  <c r="AE280" i="1"/>
  <c r="Q281" i="1"/>
  <c r="AE281" i="1"/>
  <c r="Q282" i="1"/>
  <c r="AE282" i="1"/>
  <c r="Q283" i="1"/>
  <c r="AE283" i="1"/>
  <c r="Q284" i="1"/>
  <c r="AE284" i="1"/>
  <c r="Q285" i="1"/>
  <c r="AE285" i="1"/>
  <c r="Q286" i="1"/>
  <c r="AE286" i="1"/>
  <c r="Q287" i="1"/>
  <c r="AE287" i="1"/>
  <c r="Q288" i="1"/>
  <c r="AE288" i="1"/>
  <c r="Q289" i="1"/>
  <c r="AE289" i="1"/>
  <c r="Q290" i="1"/>
  <c r="AE290" i="1"/>
  <c r="Q291" i="1"/>
  <c r="AE291" i="1"/>
  <c r="Q292" i="1"/>
  <c r="AE292" i="1"/>
  <c r="Q293" i="1"/>
  <c r="AE293" i="1"/>
  <c r="Q294" i="1"/>
  <c r="AE294" i="1"/>
  <c r="Q295" i="1"/>
  <c r="AE295" i="1"/>
  <c r="Q296" i="1"/>
  <c r="AE296" i="1"/>
  <c r="Q297" i="1"/>
  <c r="AE297" i="1"/>
  <c r="Q298" i="1"/>
  <c r="AE298" i="1"/>
  <c r="Q299" i="1"/>
  <c r="AE299" i="1"/>
  <c r="Q300" i="1"/>
  <c r="AE300" i="1"/>
  <c r="Q301" i="1"/>
  <c r="AE301" i="1"/>
  <c r="Q302" i="1"/>
  <c r="AE302" i="1"/>
  <c r="Q303" i="1"/>
  <c r="AE303" i="1"/>
  <c r="Q304" i="1"/>
  <c r="AE304" i="1"/>
  <c r="Q305" i="1"/>
  <c r="AE305" i="1"/>
  <c r="Q306" i="1"/>
  <c r="AE306" i="1"/>
  <c r="Q307" i="1"/>
  <c r="AE307" i="1"/>
  <c r="Q308" i="1"/>
  <c r="AE308" i="1"/>
  <c r="Q309" i="1"/>
  <c r="AE309" i="1"/>
  <c r="Q310" i="1"/>
  <c r="AE310" i="1"/>
  <c r="Q311" i="1"/>
  <c r="AE311" i="1"/>
  <c r="Q312" i="1"/>
  <c r="AE312" i="1"/>
  <c r="Q313" i="1"/>
  <c r="AE313" i="1"/>
  <c r="Q314" i="1"/>
  <c r="AE314" i="1"/>
  <c r="Q315" i="1"/>
  <c r="AE315" i="1"/>
  <c r="Q316" i="1"/>
  <c r="AE316" i="1"/>
  <c r="Q317" i="1"/>
  <c r="AE317" i="1"/>
  <c r="Q318" i="1"/>
  <c r="AE318" i="1"/>
  <c r="Q319" i="1"/>
  <c r="AE319" i="1"/>
  <c r="Q320" i="1"/>
  <c r="AE320" i="1"/>
  <c r="Q321" i="1"/>
  <c r="AE321" i="1"/>
  <c r="Q322" i="1"/>
  <c r="AE322" i="1"/>
  <c r="Q323" i="1"/>
  <c r="AE323" i="1"/>
  <c r="Q324" i="1"/>
  <c r="AE324" i="1"/>
  <c r="Q325" i="1"/>
  <c r="AE325" i="1"/>
  <c r="Q326" i="1"/>
  <c r="AE326" i="1"/>
  <c r="Q327" i="1"/>
  <c r="AE327" i="1"/>
  <c r="Q328" i="1"/>
  <c r="AE328" i="1"/>
  <c r="Q329" i="1"/>
  <c r="AE329" i="1"/>
  <c r="Q330" i="1"/>
  <c r="AE330" i="1"/>
  <c r="Q331" i="1"/>
  <c r="AE331" i="1"/>
  <c r="Q332" i="1"/>
  <c r="AE332" i="1"/>
  <c r="Q333" i="1"/>
  <c r="AE333" i="1"/>
  <c r="Q334" i="1"/>
  <c r="AE334" i="1"/>
  <c r="Q335" i="1"/>
  <c r="AE335" i="1"/>
  <c r="Q336" i="1"/>
  <c r="AE336" i="1"/>
  <c r="Q337" i="1"/>
  <c r="AE337" i="1"/>
  <c r="Q338" i="1"/>
  <c r="AE338" i="1"/>
  <c r="Q339" i="1"/>
  <c r="AE339" i="1"/>
  <c r="Q340" i="1"/>
  <c r="AE340" i="1"/>
  <c r="Q341" i="1"/>
  <c r="AE341" i="1"/>
  <c r="Q342" i="1"/>
  <c r="AE342" i="1"/>
  <c r="Q343" i="1"/>
  <c r="AE343" i="1"/>
  <c r="Q344" i="1"/>
  <c r="AE344" i="1"/>
  <c r="Q345" i="1"/>
  <c r="AE345" i="1"/>
  <c r="Q346" i="1"/>
  <c r="AE346" i="1"/>
  <c r="Q347" i="1"/>
  <c r="AE347" i="1"/>
  <c r="Q348" i="1"/>
  <c r="AE348" i="1"/>
  <c r="Q349" i="1"/>
  <c r="AE349" i="1"/>
  <c r="Q350" i="1"/>
  <c r="AE350" i="1"/>
  <c r="Q351" i="1"/>
  <c r="AE351" i="1"/>
  <c r="Q352" i="1"/>
  <c r="AE352" i="1"/>
  <c r="Q353" i="1"/>
  <c r="AE353" i="1"/>
  <c r="Q354" i="1"/>
  <c r="AE354" i="1"/>
  <c r="Q355" i="1"/>
  <c r="AE355" i="1"/>
  <c r="Q356" i="1"/>
  <c r="AE356" i="1"/>
  <c r="Q357" i="1"/>
  <c r="AE357" i="1"/>
  <c r="Q358" i="1"/>
  <c r="AE358" i="1"/>
  <c r="Q359" i="1"/>
  <c r="AE359" i="1"/>
  <c r="Q360" i="1"/>
  <c r="AE360" i="1"/>
  <c r="Q361" i="1"/>
  <c r="AE361" i="1"/>
  <c r="Q362" i="1"/>
  <c r="AE362" i="1"/>
  <c r="Q363" i="1"/>
  <c r="AE363" i="1"/>
  <c r="Q364" i="1"/>
  <c r="AE364" i="1"/>
  <c r="Q365" i="1"/>
  <c r="AE365" i="1"/>
  <c r="Q366" i="1"/>
  <c r="AE366" i="1"/>
  <c r="Q367" i="1"/>
  <c r="AE367" i="1"/>
  <c r="Q368" i="1"/>
  <c r="AE368" i="1"/>
  <c r="Q369" i="1"/>
  <c r="AE369" i="1"/>
  <c r="Q370" i="1"/>
  <c r="AE370" i="1"/>
  <c r="Q371" i="1"/>
  <c r="AE371" i="1"/>
  <c r="Q372" i="1"/>
  <c r="AE372" i="1"/>
  <c r="Q373" i="1"/>
  <c r="AE373" i="1"/>
  <c r="Q374" i="1"/>
  <c r="AE374" i="1"/>
  <c r="Q375" i="1"/>
  <c r="AE375" i="1"/>
  <c r="Q376" i="1"/>
  <c r="AE376" i="1"/>
  <c r="Q377" i="1"/>
  <c r="AE377" i="1"/>
  <c r="Q378" i="1"/>
  <c r="AE378" i="1"/>
  <c r="Q379" i="1"/>
  <c r="AE379" i="1"/>
  <c r="Q380" i="1"/>
  <c r="AE380" i="1"/>
  <c r="Q381" i="1"/>
  <c r="AE381" i="1"/>
  <c r="Q382" i="1"/>
  <c r="AE382" i="1"/>
  <c r="Q383" i="1"/>
  <c r="AE383" i="1"/>
  <c r="Q384" i="1"/>
  <c r="AE384" i="1"/>
  <c r="Q385" i="1"/>
  <c r="AE385" i="1"/>
  <c r="Q386" i="1"/>
  <c r="AE386" i="1"/>
  <c r="Q387" i="1"/>
  <c r="AE387" i="1"/>
  <c r="Q388" i="1"/>
  <c r="AE388" i="1"/>
  <c r="Q389" i="1"/>
  <c r="AE389" i="1"/>
  <c r="Q390" i="1"/>
  <c r="AE390" i="1"/>
  <c r="Q391" i="1"/>
  <c r="AE391" i="1"/>
  <c r="Q392" i="1"/>
  <c r="AE392" i="1"/>
  <c r="Q393" i="1"/>
  <c r="AE393" i="1"/>
  <c r="Q394" i="1"/>
  <c r="AE394" i="1"/>
  <c r="Q395" i="1"/>
  <c r="AE395" i="1"/>
  <c r="Q396" i="1"/>
  <c r="AE396" i="1"/>
  <c r="Q397" i="1"/>
  <c r="AE397" i="1"/>
  <c r="Q398" i="1"/>
  <c r="AE398" i="1"/>
  <c r="Q399" i="1"/>
  <c r="AE399" i="1"/>
  <c r="Q400" i="1"/>
  <c r="AE400" i="1"/>
  <c r="Q401" i="1"/>
  <c r="AE401" i="1"/>
  <c r="Q402" i="1"/>
  <c r="AE402" i="1"/>
  <c r="Q403" i="1"/>
  <c r="AE403" i="1"/>
  <c r="Q404" i="1"/>
  <c r="AE404" i="1"/>
  <c r="Q405" i="1"/>
  <c r="AE405" i="1"/>
  <c r="Q406" i="1"/>
  <c r="AE406" i="1"/>
  <c r="Q407" i="1"/>
  <c r="AE407" i="1"/>
  <c r="Q408" i="1"/>
  <c r="AE408" i="1"/>
  <c r="Q409" i="1"/>
  <c r="AE409" i="1"/>
  <c r="Q410" i="1"/>
  <c r="AE410" i="1"/>
  <c r="Q411" i="1"/>
  <c r="AE411" i="1"/>
  <c r="Q412" i="1"/>
  <c r="AE412" i="1"/>
  <c r="Q413" i="1"/>
  <c r="AE413" i="1"/>
  <c r="Q414" i="1"/>
  <c r="AE414" i="1"/>
  <c r="Q415" i="1"/>
  <c r="AE415" i="1"/>
  <c r="Q416" i="1"/>
  <c r="AE416" i="1"/>
  <c r="Q417" i="1"/>
  <c r="AE417" i="1"/>
  <c r="Q418" i="1"/>
  <c r="AE418" i="1"/>
  <c r="Q419" i="1"/>
  <c r="AE419" i="1"/>
  <c r="Q420" i="1"/>
  <c r="AE420" i="1"/>
  <c r="Q421" i="1"/>
  <c r="AE421" i="1"/>
  <c r="Q422" i="1"/>
  <c r="AE422" i="1"/>
  <c r="Q423" i="1"/>
  <c r="AE423" i="1"/>
  <c r="Q424" i="1"/>
  <c r="AE424" i="1"/>
  <c r="Q425" i="1"/>
  <c r="AE425" i="1"/>
  <c r="Q426" i="1"/>
  <c r="AE426" i="1"/>
  <c r="Q427" i="1"/>
  <c r="AE427" i="1"/>
  <c r="Q428" i="1"/>
  <c r="AE428" i="1"/>
  <c r="Q429" i="1"/>
  <c r="AE429" i="1"/>
  <c r="Q430" i="1"/>
  <c r="AE430" i="1"/>
  <c r="Q431" i="1"/>
  <c r="AE431" i="1"/>
  <c r="Q432" i="1"/>
  <c r="AE432" i="1"/>
  <c r="Q433" i="1"/>
  <c r="AE433" i="1"/>
  <c r="Q434" i="1"/>
  <c r="AE434" i="1"/>
  <c r="Q435" i="1"/>
  <c r="AE435" i="1"/>
  <c r="Q436" i="1"/>
  <c r="AE436" i="1"/>
  <c r="Q437" i="1"/>
  <c r="AE437" i="1"/>
  <c r="Q438" i="1"/>
  <c r="AE438" i="1"/>
  <c r="Q439" i="1"/>
  <c r="AE439" i="1"/>
  <c r="Q440" i="1"/>
  <c r="AE440" i="1"/>
  <c r="Q441" i="1"/>
  <c r="AE441" i="1"/>
  <c r="Q442" i="1"/>
  <c r="AE442" i="1"/>
  <c r="Q443" i="1"/>
  <c r="AE443" i="1"/>
  <c r="Q444" i="1"/>
  <c r="AE444" i="1"/>
  <c r="Q445" i="1"/>
  <c r="AE445" i="1"/>
  <c r="Q446" i="1"/>
  <c r="AE446" i="1"/>
  <c r="Q447" i="1"/>
  <c r="AE447" i="1"/>
  <c r="Q448" i="1"/>
  <c r="AE448" i="1"/>
  <c r="Q449" i="1"/>
  <c r="AE449" i="1"/>
  <c r="Q450" i="1"/>
  <c r="AE450" i="1"/>
  <c r="Q451" i="1"/>
  <c r="AE451" i="1"/>
  <c r="Q452" i="1"/>
  <c r="AE452" i="1"/>
  <c r="Q453" i="1"/>
  <c r="AE453" i="1"/>
  <c r="Q454" i="1"/>
  <c r="AE454" i="1"/>
  <c r="Q455" i="1"/>
  <c r="AE455" i="1"/>
  <c r="Q456" i="1"/>
  <c r="AE456" i="1"/>
  <c r="Q457" i="1"/>
  <c r="AE457" i="1"/>
  <c r="Q458" i="1"/>
  <c r="AE458" i="1"/>
  <c r="Q459" i="1"/>
  <c r="AE459" i="1"/>
  <c r="Q460" i="1"/>
  <c r="AE460" i="1"/>
  <c r="Q461" i="1"/>
  <c r="AE461" i="1"/>
  <c r="Q462" i="1"/>
  <c r="AE462" i="1"/>
  <c r="Q463" i="1"/>
  <c r="AE463" i="1"/>
  <c r="Q464" i="1"/>
  <c r="AE464" i="1"/>
  <c r="Q465" i="1"/>
  <c r="AE465" i="1"/>
  <c r="Q466" i="1"/>
  <c r="AE466" i="1"/>
  <c r="Q467" i="1"/>
  <c r="AE467" i="1"/>
  <c r="Q468" i="1"/>
  <c r="AE468" i="1"/>
  <c r="Q469" i="1"/>
  <c r="AE469" i="1"/>
  <c r="Q470" i="1"/>
  <c r="AE470" i="1"/>
  <c r="Q471" i="1"/>
  <c r="AE471" i="1"/>
  <c r="Q472" i="1"/>
  <c r="AE472" i="1"/>
  <c r="Q473" i="1"/>
  <c r="AE473" i="1"/>
  <c r="Q474" i="1"/>
  <c r="AE474" i="1"/>
  <c r="Q475" i="1"/>
  <c r="AE475" i="1"/>
  <c r="Q476" i="1"/>
  <c r="AE476" i="1"/>
  <c r="Q477" i="1"/>
  <c r="AE477" i="1"/>
  <c r="Q478" i="1"/>
  <c r="AE478" i="1"/>
  <c r="Q479" i="1"/>
  <c r="AE479" i="1"/>
  <c r="Q480" i="1"/>
  <c r="AE480" i="1"/>
  <c r="Q481" i="1"/>
  <c r="AE481" i="1"/>
  <c r="Q482" i="1"/>
  <c r="AE482" i="1"/>
  <c r="Q483" i="1"/>
  <c r="AE483" i="1"/>
  <c r="Q484" i="1"/>
  <c r="AE484" i="1"/>
  <c r="Q485" i="1"/>
  <c r="AE485" i="1"/>
  <c r="Q486" i="1"/>
  <c r="AE486" i="1"/>
  <c r="Q487" i="1"/>
  <c r="AE487" i="1"/>
  <c r="Q488" i="1"/>
  <c r="AE488" i="1"/>
  <c r="Q489" i="1"/>
  <c r="AE489" i="1"/>
  <c r="Q490" i="1"/>
  <c r="AE490" i="1"/>
  <c r="Q491" i="1"/>
  <c r="AE491" i="1"/>
  <c r="Q492" i="1"/>
  <c r="AE492" i="1"/>
  <c r="Q493" i="1"/>
  <c r="AE493" i="1"/>
  <c r="Q494" i="1"/>
  <c r="AE494" i="1"/>
  <c r="Q495" i="1"/>
  <c r="AE495" i="1"/>
  <c r="Q496" i="1"/>
  <c r="AE496" i="1"/>
  <c r="Q497" i="1"/>
  <c r="AE497" i="1"/>
  <c r="Q498" i="1"/>
  <c r="AE498" i="1"/>
  <c r="Q499" i="1"/>
  <c r="AE499" i="1"/>
  <c r="Q500" i="1"/>
  <c r="AE500" i="1"/>
  <c r="Q501" i="1"/>
  <c r="AE501" i="1"/>
  <c r="Q502" i="1"/>
  <c r="AE502" i="1"/>
  <c r="Q503" i="1"/>
  <c r="AE503" i="1"/>
  <c r="Q504" i="1"/>
  <c r="AE504" i="1"/>
  <c r="Q505" i="1"/>
  <c r="AE505" i="1"/>
  <c r="Q506" i="1"/>
  <c r="AE506" i="1"/>
  <c r="Q507" i="1"/>
  <c r="AE507" i="1"/>
  <c r="Q508" i="1"/>
  <c r="AE508" i="1"/>
  <c r="Q509" i="1"/>
  <c r="AE509" i="1"/>
  <c r="Q510" i="1"/>
  <c r="AE510" i="1"/>
  <c r="Q511" i="1"/>
  <c r="AE511" i="1"/>
  <c r="Q512" i="1"/>
  <c r="AE512" i="1"/>
  <c r="Q513" i="1"/>
  <c r="AE513" i="1"/>
  <c r="Q514" i="1"/>
  <c r="AE514" i="1"/>
  <c r="Q515" i="1"/>
  <c r="AE515" i="1"/>
  <c r="Q516" i="1"/>
  <c r="AE516" i="1"/>
  <c r="Q517" i="1"/>
  <c r="AE517" i="1"/>
  <c r="Q518" i="1"/>
  <c r="AE518" i="1"/>
  <c r="Q519" i="1"/>
  <c r="AE519" i="1"/>
  <c r="Q520" i="1"/>
  <c r="AE520" i="1"/>
  <c r="Q521" i="1"/>
  <c r="AE521" i="1"/>
  <c r="Q522" i="1"/>
  <c r="AE522" i="1"/>
  <c r="Q523" i="1"/>
  <c r="AE523" i="1"/>
  <c r="Q524" i="1"/>
  <c r="AE524" i="1"/>
  <c r="Q525" i="1"/>
  <c r="AE525" i="1"/>
  <c r="Q526" i="1"/>
  <c r="AE526" i="1"/>
  <c r="Q527" i="1"/>
  <c r="AE527" i="1"/>
  <c r="Q528" i="1"/>
  <c r="AE528" i="1"/>
  <c r="Q529" i="1"/>
  <c r="AE529" i="1"/>
  <c r="Q530" i="1"/>
  <c r="AE530" i="1"/>
  <c r="Q531" i="1"/>
  <c r="AE531" i="1"/>
  <c r="Q532" i="1"/>
  <c r="AE532" i="1"/>
  <c r="Q533" i="1"/>
  <c r="AE533" i="1"/>
  <c r="Q534" i="1"/>
  <c r="AE534" i="1"/>
  <c r="Q535" i="1"/>
  <c r="AE535" i="1"/>
  <c r="Q536" i="1"/>
  <c r="AE536" i="1"/>
  <c r="Q537" i="1"/>
  <c r="AE537" i="1"/>
  <c r="Q538" i="1"/>
  <c r="AE538" i="1"/>
  <c r="Q539" i="1"/>
  <c r="AE539" i="1"/>
  <c r="Q540" i="1"/>
  <c r="AE540" i="1"/>
  <c r="Q541" i="1"/>
  <c r="AE541" i="1"/>
  <c r="Q542" i="1"/>
  <c r="AE542" i="1"/>
  <c r="Q543" i="1"/>
  <c r="AE543" i="1"/>
  <c r="Q544" i="1"/>
  <c r="AE544" i="1"/>
  <c r="Q545" i="1"/>
  <c r="AE545" i="1"/>
  <c r="Q546" i="1"/>
  <c r="AE546" i="1"/>
  <c r="Q547" i="1"/>
  <c r="AE547" i="1"/>
  <c r="Q548" i="1"/>
  <c r="AE548" i="1"/>
  <c r="Q549" i="1"/>
  <c r="AE549" i="1"/>
  <c r="Q550" i="1"/>
  <c r="AE550" i="1"/>
  <c r="Q551" i="1"/>
  <c r="AE551" i="1"/>
  <c r="Q552" i="1"/>
  <c r="AE552" i="1"/>
  <c r="Q553" i="1"/>
  <c r="AE553" i="1"/>
  <c r="Q554" i="1"/>
  <c r="AE554" i="1"/>
  <c r="Q555" i="1"/>
  <c r="AE555" i="1"/>
  <c r="Q556" i="1"/>
  <c r="AE556" i="1"/>
  <c r="Q557" i="1"/>
  <c r="AE557" i="1"/>
  <c r="Q558" i="1"/>
  <c r="AE558" i="1"/>
  <c r="Q559" i="1"/>
  <c r="AE559" i="1"/>
  <c r="Q560" i="1"/>
  <c r="AE560" i="1"/>
  <c r="Q561" i="1"/>
  <c r="AE561" i="1"/>
  <c r="Q562" i="1"/>
  <c r="AE562" i="1"/>
  <c r="Q563" i="1"/>
  <c r="AE563" i="1"/>
  <c r="Q564" i="1"/>
  <c r="AE564" i="1"/>
  <c r="Q565" i="1"/>
  <c r="AE565" i="1"/>
  <c r="Q566" i="1"/>
  <c r="AE566" i="1"/>
  <c r="Q567" i="1"/>
  <c r="AE567" i="1"/>
  <c r="Q568" i="1"/>
  <c r="AE568" i="1"/>
  <c r="Q569" i="1"/>
  <c r="AE569" i="1"/>
  <c r="Q570" i="1"/>
  <c r="AE570" i="1"/>
  <c r="Q571" i="1"/>
  <c r="AE571" i="1"/>
  <c r="Q572" i="1"/>
  <c r="AE572" i="1"/>
  <c r="Q573" i="1"/>
  <c r="AE573" i="1"/>
  <c r="Q574" i="1"/>
  <c r="AE574" i="1"/>
  <c r="Q575" i="1"/>
  <c r="AE575" i="1"/>
  <c r="Q576" i="1"/>
  <c r="AE576" i="1"/>
  <c r="Q577" i="1"/>
  <c r="AE577" i="1"/>
  <c r="Q578" i="1"/>
  <c r="AE578" i="1"/>
  <c r="Q579" i="1"/>
  <c r="AE579" i="1"/>
  <c r="Q580" i="1"/>
  <c r="AE580" i="1"/>
  <c r="Q581" i="1"/>
  <c r="AE581" i="1"/>
  <c r="Q582" i="1"/>
  <c r="AE582" i="1"/>
  <c r="Q583" i="1"/>
  <c r="AE583" i="1"/>
  <c r="Q584" i="1"/>
  <c r="AE584" i="1"/>
  <c r="Q585" i="1"/>
  <c r="AE585" i="1"/>
  <c r="Q586" i="1"/>
  <c r="AE586" i="1"/>
  <c r="Q587" i="1"/>
  <c r="AE587" i="1"/>
  <c r="Q588" i="1"/>
  <c r="AE588" i="1"/>
  <c r="Q589" i="1"/>
  <c r="AE589" i="1"/>
  <c r="Q590" i="1"/>
  <c r="AE590" i="1"/>
  <c r="Q591" i="1"/>
  <c r="AE591" i="1"/>
  <c r="Q592" i="1"/>
  <c r="AE592" i="1"/>
  <c r="Q593" i="1"/>
  <c r="AE593" i="1"/>
  <c r="Q594" i="1"/>
  <c r="AE594" i="1"/>
  <c r="Q595" i="1"/>
  <c r="AE595" i="1"/>
  <c r="Q596" i="1"/>
  <c r="AE596" i="1"/>
  <c r="Q597" i="1"/>
  <c r="AE597" i="1"/>
  <c r="Q598" i="1"/>
  <c r="AE598" i="1"/>
  <c r="Q599" i="1"/>
  <c r="AE599" i="1"/>
  <c r="Q600" i="1"/>
  <c r="AE600" i="1"/>
  <c r="Q601" i="1"/>
  <c r="AE601" i="1"/>
  <c r="Q602" i="1"/>
  <c r="AE602" i="1"/>
  <c r="Q603" i="1"/>
  <c r="AE603" i="1"/>
  <c r="Q604" i="1"/>
  <c r="AE604" i="1"/>
  <c r="Q605" i="1"/>
  <c r="AE605" i="1"/>
  <c r="Q606" i="1"/>
  <c r="AE606" i="1"/>
  <c r="Q607" i="1"/>
  <c r="AE607" i="1"/>
  <c r="Q608" i="1"/>
  <c r="AE608" i="1"/>
  <c r="Q609" i="1"/>
  <c r="AE609" i="1"/>
  <c r="Q610" i="1"/>
  <c r="AE610" i="1"/>
  <c r="Q611" i="1"/>
  <c r="AE611" i="1"/>
  <c r="Q612" i="1"/>
  <c r="AE612" i="1"/>
  <c r="Q613" i="1"/>
  <c r="AE613" i="1"/>
  <c r="Q614" i="1"/>
  <c r="AA614" i="1" s="1"/>
  <c r="AE614" i="1"/>
  <c r="Q615" i="1"/>
  <c r="AE615" i="1"/>
  <c r="Q616" i="1"/>
  <c r="AA616" i="1" s="1"/>
  <c r="AE616" i="1"/>
  <c r="Q617" i="1"/>
  <c r="AE617" i="1"/>
  <c r="Q618" i="1"/>
  <c r="AA618" i="1" s="1"/>
  <c r="AE618" i="1"/>
  <c r="Q619" i="1"/>
  <c r="AA619" i="1" s="1"/>
  <c r="AE619" i="1"/>
  <c r="Q620" i="1"/>
  <c r="AE620" i="1"/>
  <c r="Q621" i="1"/>
  <c r="AE621" i="1"/>
  <c r="Q622" i="1"/>
  <c r="AE622" i="1"/>
  <c r="Q623" i="1"/>
  <c r="AE623" i="1"/>
  <c r="Q624" i="1"/>
  <c r="AE624" i="1"/>
  <c r="Q625" i="1"/>
  <c r="AE625" i="1"/>
  <c r="Q626" i="1"/>
  <c r="AE626" i="1"/>
  <c r="Q627" i="1"/>
  <c r="AE627" i="1"/>
  <c r="Q628" i="1"/>
  <c r="AE628" i="1"/>
  <c r="Q629" i="1"/>
  <c r="AE629" i="1"/>
  <c r="Q630" i="1"/>
  <c r="AE630" i="1"/>
  <c r="Q631" i="1"/>
  <c r="AE631" i="1"/>
  <c r="Q632" i="1"/>
  <c r="AE632" i="1"/>
  <c r="Q633" i="1"/>
  <c r="AE633" i="1"/>
  <c r="Q634" i="1"/>
  <c r="AE634" i="1"/>
  <c r="Q635" i="1"/>
  <c r="AE635" i="1"/>
  <c r="Q636" i="1"/>
  <c r="AE636" i="1"/>
  <c r="Q637" i="1"/>
  <c r="AE637" i="1"/>
  <c r="Q638" i="1"/>
  <c r="AA638" i="1" s="1"/>
  <c r="AE638" i="1"/>
  <c r="Q639" i="1"/>
  <c r="AA639" i="1" s="1"/>
  <c r="AE639" i="1"/>
  <c r="Q640" i="1"/>
  <c r="AE640" i="1"/>
  <c r="Q641" i="1"/>
  <c r="AE641" i="1"/>
  <c r="Q642" i="1"/>
  <c r="AA642" i="1" s="1"/>
  <c r="AE642" i="1"/>
  <c r="Q643" i="1"/>
  <c r="AE643" i="1"/>
  <c r="Q644" i="1"/>
  <c r="AE644" i="1"/>
  <c r="Q645" i="1"/>
  <c r="AA645" i="1" s="1"/>
  <c r="AE645" i="1"/>
  <c r="Q646" i="1"/>
  <c r="AE646" i="1"/>
  <c r="Q647" i="1"/>
  <c r="AE647" i="1"/>
  <c r="Q648" i="1"/>
  <c r="AE648" i="1"/>
  <c r="Q649" i="1"/>
  <c r="AE649" i="1"/>
  <c r="Q650" i="1"/>
  <c r="AA650" i="1" s="1"/>
  <c r="AE650" i="1"/>
  <c r="Q651" i="1"/>
  <c r="AE651" i="1"/>
  <c r="Q652" i="1"/>
  <c r="AE652" i="1"/>
  <c r="Q653" i="1"/>
  <c r="AE653" i="1"/>
  <c r="Q654" i="1"/>
  <c r="AE654" i="1"/>
  <c r="Q655" i="1"/>
  <c r="AE655" i="1"/>
  <c r="Q656" i="1"/>
  <c r="AE656" i="1"/>
  <c r="Q657" i="1"/>
  <c r="AE657" i="1"/>
  <c r="Q658" i="1"/>
  <c r="AA658" i="1" s="1"/>
  <c r="AE658" i="1"/>
  <c r="Q659" i="1"/>
  <c r="AE659" i="1"/>
  <c r="Q660" i="1"/>
  <c r="AE660" i="1"/>
  <c r="Q661" i="1"/>
  <c r="AE661" i="1"/>
  <c r="Q662" i="1"/>
  <c r="AE662" i="1"/>
  <c r="Q663" i="1"/>
  <c r="AE663" i="1"/>
  <c r="Q664" i="1"/>
  <c r="AE664" i="1"/>
  <c r="Q665" i="1"/>
  <c r="AE665" i="1"/>
  <c r="Q666" i="1"/>
  <c r="AE666" i="1"/>
  <c r="Q667" i="1"/>
  <c r="AE667" i="1"/>
  <c r="Q668" i="1"/>
  <c r="AE668" i="1"/>
  <c r="Q669" i="1"/>
  <c r="AE669" i="1"/>
  <c r="Q670" i="1"/>
  <c r="AE670" i="1"/>
  <c r="Q671" i="1"/>
  <c r="AE671" i="1"/>
  <c r="Q672" i="1"/>
  <c r="AE672" i="1"/>
  <c r="Q673" i="1"/>
  <c r="AE673" i="1"/>
  <c r="Q674" i="1"/>
  <c r="AE674" i="1"/>
  <c r="Q675" i="1"/>
  <c r="AE675" i="1"/>
  <c r="Q676" i="1"/>
  <c r="AE676" i="1"/>
  <c r="Q677" i="1"/>
  <c r="AE677" i="1"/>
  <c r="Q678" i="1"/>
  <c r="AE678" i="1"/>
  <c r="Q679" i="1"/>
  <c r="AE679" i="1"/>
  <c r="Q680" i="1"/>
  <c r="AE680" i="1"/>
  <c r="Q681" i="1"/>
  <c r="AE681" i="1"/>
  <c r="Q682" i="1"/>
  <c r="AE682" i="1"/>
  <c r="Q683" i="1"/>
  <c r="AE683" i="1"/>
  <c r="Q684" i="1"/>
  <c r="AE684" i="1"/>
  <c r="Q685" i="1"/>
  <c r="AE685" i="1"/>
  <c r="Q686" i="1"/>
  <c r="AE686" i="1"/>
  <c r="Q687" i="1"/>
  <c r="AE687" i="1"/>
  <c r="Q688" i="1"/>
  <c r="AE688" i="1"/>
  <c r="Q689" i="1"/>
  <c r="AE689" i="1"/>
  <c r="Q690" i="1"/>
  <c r="AE690" i="1"/>
  <c r="Q691" i="1"/>
  <c r="AE691" i="1"/>
  <c r="Q692" i="1"/>
  <c r="AE692" i="1"/>
  <c r="Q693" i="1"/>
  <c r="AE693" i="1"/>
  <c r="Q694" i="1"/>
  <c r="AE694" i="1"/>
  <c r="Q695" i="1"/>
  <c r="AE695" i="1"/>
  <c r="Q696" i="1"/>
  <c r="AE696" i="1"/>
  <c r="Q697" i="1"/>
  <c r="AE697" i="1"/>
  <c r="Q698" i="1"/>
  <c r="AE698" i="1"/>
  <c r="Q699" i="1"/>
  <c r="AE699" i="1"/>
  <c r="Q700" i="1"/>
  <c r="AE700" i="1"/>
  <c r="Q701" i="1"/>
  <c r="AE701" i="1"/>
  <c r="Q702" i="1"/>
  <c r="AE702" i="1"/>
  <c r="Q703" i="1"/>
  <c r="AE703" i="1"/>
  <c r="Q704" i="1"/>
  <c r="AE704" i="1"/>
  <c r="Q705" i="1"/>
  <c r="AA705" i="1" s="1"/>
  <c r="AE705" i="1"/>
  <c r="Q706" i="1"/>
  <c r="AE706" i="1"/>
  <c r="Q707" i="1"/>
  <c r="AE707" i="1"/>
  <c r="Q708" i="1"/>
  <c r="AE708" i="1"/>
  <c r="Q709" i="1"/>
  <c r="AE709" i="1"/>
  <c r="Q710" i="1"/>
  <c r="AE710" i="1"/>
  <c r="Q711" i="1"/>
  <c r="AE711" i="1"/>
  <c r="Q712" i="1"/>
  <c r="AE712" i="1"/>
  <c r="Q713" i="1"/>
  <c r="AE713" i="1"/>
  <c r="Q714" i="1"/>
  <c r="AE714" i="1"/>
  <c r="Q715" i="1"/>
  <c r="AE715" i="1"/>
  <c r="Q716" i="1"/>
  <c r="AE716" i="1"/>
  <c r="Q717" i="1"/>
  <c r="AE717" i="1"/>
  <c r="Q718" i="1"/>
  <c r="AE718" i="1"/>
  <c r="Q719" i="1"/>
  <c r="AE719" i="1"/>
  <c r="Q720" i="1"/>
  <c r="AE720" i="1"/>
  <c r="Q721" i="1"/>
  <c r="AE721" i="1"/>
  <c r="Q722" i="1"/>
  <c r="AE722" i="1"/>
  <c r="Q723" i="1"/>
  <c r="AE723" i="1"/>
  <c r="Q724" i="1"/>
  <c r="AE724" i="1"/>
  <c r="Q725" i="1"/>
  <c r="AE725" i="1"/>
  <c r="Q726" i="1"/>
  <c r="AE726" i="1"/>
  <c r="Q727" i="1"/>
  <c r="AA727" i="1" s="1"/>
  <c r="AE727" i="1"/>
  <c r="Q728" i="1"/>
  <c r="AE728" i="1"/>
  <c r="Q729" i="1"/>
  <c r="AE729" i="1"/>
  <c r="Q730" i="1"/>
  <c r="AE730" i="1"/>
  <c r="Q731" i="1"/>
  <c r="AA731" i="1" s="1"/>
  <c r="AE731" i="1"/>
  <c r="Q732" i="1"/>
  <c r="AE732" i="1"/>
  <c r="Q733" i="1"/>
  <c r="AE733" i="1"/>
  <c r="Q734" i="1"/>
  <c r="AE734" i="1"/>
  <c r="Q735" i="1"/>
  <c r="AA735" i="1" s="1"/>
  <c r="AE735" i="1"/>
  <c r="Q736" i="1"/>
  <c r="AE736" i="1"/>
  <c r="Q737" i="1"/>
  <c r="AA737" i="1" s="1"/>
  <c r="AE737" i="1"/>
  <c r="Q738" i="1"/>
  <c r="AE738" i="1"/>
  <c r="Q739" i="1"/>
  <c r="AA739" i="1" s="1"/>
  <c r="AE739" i="1"/>
  <c r="Q740" i="1"/>
  <c r="AE740" i="1"/>
  <c r="Q741" i="1"/>
  <c r="AE741" i="1"/>
  <c r="Q742" i="1"/>
  <c r="AE742" i="1"/>
  <c r="Q743" i="1"/>
  <c r="AA743" i="1" s="1"/>
  <c r="AE743" i="1"/>
  <c r="Q744" i="1"/>
  <c r="AE744" i="1"/>
  <c r="Q745" i="1"/>
  <c r="AE745" i="1"/>
  <c r="V600" i="1" l="1"/>
  <c r="S600" i="1"/>
  <c r="AC600" i="1"/>
  <c r="T600" i="1"/>
  <c r="U600" i="1"/>
  <c r="R600" i="1"/>
  <c r="Y600" i="1" s="1"/>
  <c r="AD600" i="1"/>
  <c r="AC594" i="1"/>
  <c r="T594" i="1"/>
  <c r="U594" i="1"/>
  <c r="R594" i="1"/>
  <c r="Y594" i="1" s="1"/>
  <c r="AD594" i="1"/>
  <c r="V594" i="1"/>
  <c r="S594" i="1"/>
  <c r="V588" i="1"/>
  <c r="S588" i="1"/>
  <c r="AC588" i="1"/>
  <c r="T588" i="1"/>
  <c r="AD588" i="1"/>
  <c r="U588" i="1"/>
  <c r="R588" i="1"/>
  <c r="Y588" i="1" s="1"/>
  <c r="AC582" i="1"/>
  <c r="T582" i="1"/>
  <c r="R582" i="1"/>
  <c r="Y582" i="1" s="1"/>
  <c r="AD582" i="1"/>
  <c r="U582" i="1"/>
  <c r="V582" i="1"/>
  <c r="S582" i="1"/>
  <c r="V599" i="1"/>
  <c r="S599" i="1"/>
  <c r="AC599" i="1"/>
  <c r="T599" i="1"/>
  <c r="AD599" i="1"/>
  <c r="R599" i="1"/>
  <c r="Y599" i="1" s="1"/>
  <c r="U599" i="1"/>
  <c r="AC593" i="1"/>
  <c r="T593" i="1"/>
  <c r="AD593" i="1"/>
  <c r="U593" i="1"/>
  <c r="R593" i="1"/>
  <c r="Y593" i="1" s="1"/>
  <c r="V593" i="1"/>
  <c r="S593" i="1"/>
  <c r="V587" i="1"/>
  <c r="S587" i="1"/>
  <c r="AC587" i="1"/>
  <c r="T587" i="1"/>
  <c r="U587" i="1"/>
  <c r="AD587" i="1"/>
  <c r="R587" i="1"/>
  <c r="Y587" i="1" s="1"/>
  <c r="AC581" i="1"/>
  <c r="T581" i="1"/>
  <c r="AD581" i="1"/>
  <c r="U581" i="1"/>
  <c r="R581" i="1"/>
  <c r="Y581" i="1" s="1"/>
  <c r="V581" i="1"/>
  <c r="S581" i="1"/>
  <c r="AD604" i="1"/>
  <c r="U604" i="1"/>
  <c r="R604" i="1"/>
  <c r="Y604" i="1" s="1"/>
  <c r="V604" i="1"/>
  <c r="S604" i="1"/>
  <c r="AC604" i="1"/>
  <c r="T604" i="1"/>
  <c r="V598" i="1"/>
  <c r="S598" i="1"/>
  <c r="AC598" i="1"/>
  <c r="T598" i="1"/>
  <c r="AD598" i="1"/>
  <c r="U598" i="1"/>
  <c r="R598" i="1"/>
  <c r="Y598" i="1" s="1"/>
  <c r="AD592" i="1"/>
  <c r="U592" i="1"/>
  <c r="R592" i="1"/>
  <c r="Y592" i="1" s="1"/>
  <c r="V592" i="1"/>
  <c r="S592" i="1"/>
  <c r="AC592" i="1"/>
  <c r="T592" i="1"/>
  <c r="AA586" i="1"/>
  <c r="V586" i="1"/>
  <c r="S586" i="1"/>
  <c r="T586" i="1"/>
  <c r="AC586" i="1"/>
  <c r="AD586" i="1"/>
  <c r="U586" i="1"/>
  <c r="R586" i="1"/>
  <c r="Y586" i="1" s="1"/>
  <c r="AD580" i="1"/>
  <c r="U580" i="1"/>
  <c r="R580" i="1"/>
  <c r="Y580" i="1" s="1"/>
  <c r="V580" i="1"/>
  <c r="S580" i="1"/>
  <c r="AC580" i="1"/>
  <c r="T580" i="1"/>
  <c r="AD603" i="1"/>
  <c r="U603" i="1"/>
  <c r="R603" i="1"/>
  <c r="Y603" i="1" s="1"/>
  <c r="V603" i="1"/>
  <c r="S603" i="1"/>
  <c r="AC603" i="1"/>
  <c r="T603" i="1"/>
  <c r="V597" i="1"/>
  <c r="S597" i="1"/>
  <c r="AC597" i="1"/>
  <c r="T597" i="1"/>
  <c r="AD597" i="1"/>
  <c r="U597" i="1"/>
  <c r="R597" i="1"/>
  <c r="Y597" i="1" s="1"/>
  <c r="AD591" i="1"/>
  <c r="U591" i="1"/>
  <c r="R591" i="1"/>
  <c r="Y591" i="1" s="1"/>
  <c r="V591" i="1"/>
  <c r="S591" i="1"/>
  <c r="AC591" i="1"/>
  <c r="T591" i="1"/>
  <c r="V585" i="1"/>
  <c r="S585" i="1"/>
  <c r="AC585" i="1"/>
  <c r="T585" i="1"/>
  <c r="AD585" i="1"/>
  <c r="U585" i="1"/>
  <c r="R585" i="1"/>
  <c r="Y585" i="1" s="1"/>
  <c r="AD579" i="1"/>
  <c r="U579" i="1"/>
  <c r="R579" i="1"/>
  <c r="Y579" i="1" s="1"/>
  <c r="V579" i="1"/>
  <c r="S579" i="1"/>
  <c r="AC579" i="1"/>
  <c r="T579" i="1"/>
  <c r="AD602" i="1"/>
  <c r="U602" i="1"/>
  <c r="R602" i="1"/>
  <c r="Y602" i="1" s="1"/>
  <c r="S602" i="1"/>
  <c r="V602" i="1"/>
  <c r="AC602" i="1"/>
  <c r="T602" i="1"/>
  <c r="AC596" i="1"/>
  <c r="T596" i="1"/>
  <c r="AD596" i="1"/>
  <c r="U596" i="1"/>
  <c r="R596" i="1"/>
  <c r="Y596" i="1" s="1"/>
  <c r="V596" i="1"/>
  <c r="S596" i="1"/>
  <c r="AA590" i="1"/>
  <c r="AD590" i="1"/>
  <c r="U590" i="1"/>
  <c r="R590" i="1"/>
  <c r="Y590" i="1" s="1"/>
  <c r="V590" i="1"/>
  <c r="S590" i="1"/>
  <c r="AC590" i="1"/>
  <c r="T590" i="1"/>
  <c r="AC584" i="1"/>
  <c r="T584" i="1"/>
  <c r="AD584" i="1"/>
  <c r="U584" i="1"/>
  <c r="R584" i="1"/>
  <c r="Y584" i="1" s="1"/>
  <c r="V584" i="1"/>
  <c r="S584" i="1"/>
  <c r="AD578" i="1"/>
  <c r="U578" i="1"/>
  <c r="R578" i="1"/>
  <c r="Y578" i="1" s="1"/>
  <c r="S578" i="1"/>
  <c r="V578" i="1"/>
  <c r="AC578" i="1"/>
  <c r="T578" i="1"/>
  <c r="AD601" i="1"/>
  <c r="U601" i="1"/>
  <c r="R601" i="1"/>
  <c r="Y601" i="1" s="1"/>
  <c r="V601" i="1"/>
  <c r="S601" i="1"/>
  <c r="AC601" i="1"/>
  <c r="T601" i="1"/>
  <c r="AC595" i="1"/>
  <c r="T595" i="1"/>
  <c r="AD595" i="1"/>
  <c r="U595" i="1"/>
  <c r="R595" i="1"/>
  <c r="Y595" i="1" s="1"/>
  <c r="V595" i="1"/>
  <c r="S595" i="1"/>
  <c r="AD589" i="1"/>
  <c r="U589" i="1"/>
  <c r="R589" i="1"/>
  <c r="Y589" i="1" s="1"/>
  <c r="V589" i="1"/>
  <c r="S589" i="1"/>
  <c r="AC589" i="1"/>
  <c r="T589" i="1"/>
  <c r="AA583" i="1"/>
  <c r="AC583" i="1"/>
  <c r="T583" i="1"/>
  <c r="AD583" i="1"/>
  <c r="U583" i="1"/>
  <c r="R583" i="1"/>
  <c r="Y583" i="1" s="1"/>
  <c r="S583" i="1"/>
  <c r="V583" i="1"/>
  <c r="AD577" i="1"/>
  <c r="U577" i="1"/>
  <c r="R577" i="1"/>
  <c r="Y577" i="1" s="1"/>
  <c r="V577" i="1"/>
  <c r="S577" i="1"/>
  <c r="AC577" i="1"/>
  <c r="T577" i="1"/>
  <c r="AD576" i="1"/>
  <c r="T576" i="1"/>
  <c r="U576" i="1"/>
  <c r="V576" i="1"/>
  <c r="R576" i="1"/>
  <c r="Y576" i="1" s="1"/>
  <c r="AC576" i="1"/>
  <c r="S576" i="1"/>
  <c r="AA570" i="1"/>
  <c r="AD570" i="1"/>
  <c r="T570" i="1"/>
  <c r="AC570" i="1"/>
  <c r="S570" i="1"/>
  <c r="V570" i="1"/>
  <c r="R570" i="1"/>
  <c r="Y570" i="1" s="1"/>
  <c r="U570" i="1"/>
  <c r="V575" i="1"/>
  <c r="R575" i="1"/>
  <c r="Y575" i="1" s="1"/>
  <c r="U575" i="1"/>
  <c r="AD575" i="1"/>
  <c r="T575" i="1"/>
  <c r="AC575" i="1"/>
  <c r="S575" i="1"/>
  <c r="U574" i="1"/>
  <c r="AD574" i="1"/>
  <c r="T574" i="1"/>
  <c r="AC574" i="1"/>
  <c r="S574" i="1"/>
  <c r="V574" i="1"/>
  <c r="R574" i="1"/>
  <c r="Y574" i="1" s="1"/>
  <c r="U573" i="1"/>
  <c r="AD573" i="1"/>
  <c r="T573" i="1"/>
  <c r="AC573" i="1"/>
  <c r="S573" i="1"/>
  <c r="V573" i="1"/>
  <c r="R573" i="1"/>
  <c r="Y573" i="1" s="1"/>
  <c r="U572" i="1"/>
  <c r="AD572" i="1"/>
  <c r="T572" i="1"/>
  <c r="AC572" i="1"/>
  <c r="S572" i="1"/>
  <c r="V572" i="1"/>
  <c r="R572" i="1"/>
  <c r="Y572" i="1" s="1"/>
  <c r="AD571" i="1"/>
  <c r="T571" i="1"/>
  <c r="AC571" i="1"/>
  <c r="S571" i="1"/>
  <c r="V571" i="1"/>
  <c r="R571" i="1"/>
  <c r="Y571" i="1" s="1"/>
  <c r="U571" i="1"/>
  <c r="AC569" i="1"/>
  <c r="T569" i="1"/>
  <c r="AD569" i="1"/>
  <c r="U569" i="1"/>
  <c r="R569" i="1"/>
  <c r="Y569" i="1" s="1"/>
  <c r="V569" i="1"/>
  <c r="S569" i="1"/>
  <c r="AC568" i="1"/>
  <c r="T568" i="1"/>
  <c r="S568" i="1"/>
  <c r="AD568" i="1"/>
  <c r="U568" i="1"/>
  <c r="R568" i="1"/>
  <c r="Y568" i="1" s="1"/>
  <c r="V568" i="1"/>
  <c r="AD567" i="1"/>
  <c r="U567" i="1"/>
  <c r="R567" i="1"/>
  <c r="Y567" i="1" s="1"/>
  <c r="V567" i="1"/>
  <c r="S567" i="1"/>
  <c r="T567" i="1"/>
  <c r="AC567" i="1"/>
  <c r="AD566" i="1"/>
  <c r="U566" i="1"/>
  <c r="R566" i="1"/>
  <c r="Y566" i="1" s="1"/>
  <c r="V566" i="1"/>
  <c r="S566" i="1"/>
  <c r="AC566" i="1"/>
  <c r="T566" i="1"/>
  <c r="AD565" i="1"/>
  <c r="U565" i="1"/>
  <c r="R565" i="1"/>
  <c r="Y565" i="1" s="1"/>
  <c r="V565" i="1"/>
  <c r="S565" i="1"/>
  <c r="AC565" i="1"/>
  <c r="T565" i="1"/>
  <c r="V564" i="1"/>
  <c r="T564" i="1"/>
  <c r="R564" i="1"/>
  <c r="Y564" i="1" s="1"/>
  <c r="AC564" i="1"/>
  <c r="S564" i="1"/>
  <c r="U564" i="1"/>
  <c r="AD564" i="1"/>
  <c r="AC558" i="1"/>
  <c r="U558" i="1"/>
  <c r="S558" i="1"/>
  <c r="AD558" i="1"/>
  <c r="V558" i="1"/>
  <c r="T558" i="1"/>
  <c r="R558" i="1"/>
  <c r="Y558" i="1" s="1"/>
  <c r="V563" i="1"/>
  <c r="T563" i="1"/>
  <c r="R563" i="1"/>
  <c r="Y563" i="1" s="1"/>
  <c r="AC563" i="1"/>
  <c r="U563" i="1"/>
  <c r="S563" i="1"/>
  <c r="AD563" i="1"/>
  <c r="U557" i="1"/>
  <c r="S557" i="1"/>
  <c r="AD557" i="1"/>
  <c r="T557" i="1"/>
  <c r="V557" i="1"/>
  <c r="R557" i="1"/>
  <c r="Y557" i="1" s="1"/>
  <c r="AC557" i="1"/>
  <c r="T562" i="1"/>
  <c r="R562" i="1"/>
  <c r="Y562" i="1" s="1"/>
  <c r="AC562" i="1"/>
  <c r="U562" i="1"/>
  <c r="AD562" i="1"/>
  <c r="S562" i="1"/>
  <c r="V562" i="1"/>
  <c r="U556" i="1"/>
  <c r="S556" i="1"/>
  <c r="AD556" i="1"/>
  <c r="V556" i="1"/>
  <c r="T556" i="1"/>
  <c r="R556" i="1"/>
  <c r="Y556" i="1" s="1"/>
  <c r="AC556" i="1"/>
  <c r="T561" i="1"/>
  <c r="R561" i="1"/>
  <c r="Y561" i="1" s="1"/>
  <c r="AC561" i="1"/>
  <c r="U561" i="1"/>
  <c r="S561" i="1"/>
  <c r="AD561" i="1"/>
  <c r="V561" i="1"/>
  <c r="S555" i="1"/>
  <c r="AD555" i="1"/>
  <c r="V555" i="1"/>
  <c r="T555" i="1"/>
  <c r="AC555" i="1"/>
  <c r="U555" i="1"/>
  <c r="R555" i="1"/>
  <c r="Y555" i="1" s="1"/>
  <c r="R560" i="1"/>
  <c r="Y560" i="1" s="1"/>
  <c r="AC560" i="1"/>
  <c r="U560" i="1"/>
  <c r="S560" i="1"/>
  <c r="AD560" i="1"/>
  <c r="V560" i="1"/>
  <c r="T560" i="1"/>
  <c r="AA554" i="1"/>
  <c r="S554" i="1"/>
  <c r="AD554" i="1"/>
  <c r="V554" i="1"/>
  <c r="T554" i="1"/>
  <c r="AC554" i="1"/>
  <c r="R554" i="1"/>
  <c r="Y554" i="1" s="1"/>
  <c r="U554" i="1"/>
  <c r="R559" i="1"/>
  <c r="Y559" i="1" s="1"/>
  <c r="AC559" i="1"/>
  <c r="V559" i="1"/>
  <c r="U559" i="1"/>
  <c r="S559" i="1"/>
  <c r="AD559" i="1"/>
  <c r="T559" i="1"/>
  <c r="V540" i="1"/>
  <c r="R540" i="1"/>
  <c r="Y540" i="1" s="1"/>
  <c r="U540" i="1"/>
  <c r="AD540" i="1"/>
  <c r="T540" i="1"/>
  <c r="AC540" i="1"/>
  <c r="S540" i="1"/>
  <c r="V551" i="1"/>
  <c r="R551" i="1"/>
  <c r="Y551" i="1" s="1"/>
  <c r="U551" i="1"/>
  <c r="AD551" i="1"/>
  <c r="T551" i="1"/>
  <c r="AC551" i="1"/>
  <c r="S551" i="1"/>
  <c r="AD545" i="1"/>
  <c r="T545" i="1"/>
  <c r="V545" i="1"/>
  <c r="R545" i="1"/>
  <c r="Y545" i="1" s="1"/>
  <c r="AC545" i="1"/>
  <c r="U545" i="1"/>
  <c r="S545" i="1"/>
  <c r="V539" i="1"/>
  <c r="R539" i="1"/>
  <c r="Y539" i="1" s="1"/>
  <c r="AD539" i="1"/>
  <c r="T539" i="1"/>
  <c r="U539" i="1"/>
  <c r="AC539" i="1"/>
  <c r="S539" i="1"/>
  <c r="AA550" i="1"/>
  <c r="U550" i="1"/>
  <c r="AD550" i="1"/>
  <c r="T550" i="1"/>
  <c r="AC550" i="1"/>
  <c r="S550" i="1"/>
  <c r="V550" i="1"/>
  <c r="R550" i="1"/>
  <c r="Y550" i="1" s="1"/>
  <c r="AC544" i="1"/>
  <c r="S544" i="1"/>
  <c r="V544" i="1"/>
  <c r="R544" i="1"/>
  <c r="Y544" i="1" s="1"/>
  <c r="U544" i="1"/>
  <c r="AD544" i="1"/>
  <c r="T544" i="1"/>
  <c r="U538" i="1"/>
  <c r="AD538" i="1"/>
  <c r="T538" i="1"/>
  <c r="AC538" i="1"/>
  <c r="S538" i="1"/>
  <c r="V538" i="1"/>
  <c r="R538" i="1"/>
  <c r="Y538" i="1" s="1"/>
  <c r="AA552" i="1"/>
  <c r="V552" i="1"/>
  <c r="R552" i="1"/>
  <c r="Y552" i="1" s="1"/>
  <c r="U552" i="1"/>
  <c r="AD552" i="1"/>
  <c r="T552" i="1"/>
  <c r="AC552" i="1"/>
  <c r="S552" i="1"/>
  <c r="U549" i="1"/>
  <c r="AD549" i="1"/>
  <c r="T549" i="1"/>
  <c r="AC549" i="1"/>
  <c r="S549" i="1"/>
  <c r="V549" i="1"/>
  <c r="R549" i="1"/>
  <c r="Y549" i="1" s="1"/>
  <c r="AC543" i="1"/>
  <c r="S543" i="1"/>
  <c r="V543" i="1"/>
  <c r="R543" i="1"/>
  <c r="Y543" i="1" s="1"/>
  <c r="U543" i="1"/>
  <c r="AD543" i="1"/>
  <c r="T543" i="1"/>
  <c r="U537" i="1"/>
  <c r="AD537" i="1"/>
  <c r="T537" i="1"/>
  <c r="AC537" i="1"/>
  <c r="S537" i="1"/>
  <c r="V537" i="1"/>
  <c r="R537" i="1"/>
  <c r="Y537" i="1" s="1"/>
  <c r="AD546" i="1"/>
  <c r="T546" i="1"/>
  <c r="AC546" i="1"/>
  <c r="S546" i="1"/>
  <c r="V546" i="1"/>
  <c r="R546" i="1"/>
  <c r="Y546" i="1" s="1"/>
  <c r="U546" i="1"/>
  <c r="U548" i="1"/>
  <c r="AD548" i="1"/>
  <c r="AC548" i="1"/>
  <c r="S548" i="1"/>
  <c r="V548" i="1"/>
  <c r="R548" i="1"/>
  <c r="Y548" i="1" s="1"/>
  <c r="T548" i="1"/>
  <c r="AC542" i="1"/>
  <c r="S542" i="1"/>
  <c r="R542" i="1"/>
  <c r="Y542" i="1" s="1"/>
  <c r="U542" i="1"/>
  <c r="V542" i="1"/>
  <c r="AD542" i="1"/>
  <c r="T542" i="1"/>
  <c r="U536" i="1"/>
  <c r="AD536" i="1"/>
  <c r="AC536" i="1"/>
  <c r="S536" i="1"/>
  <c r="V536" i="1"/>
  <c r="R536" i="1"/>
  <c r="Y536" i="1" s="1"/>
  <c r="T536" i="1"/>
  <c r="AA534" i="1"/>
  <c r="AD534" i="1"/>
  <c r="T534" i="1"/>
  <c r="AC534" i="1"/>
  <c r="S534" i="1"/>
  <c r="V534" i="1"/>
  <c r="R534" i="1"/>
  <c r="Y534" i="1" s="1"/>
  <c r="U534" i="1"/>
  <c r="V553" i="1"/>
  <c r="R553" i="1"/>
  <c r="Y553" i="1" s="1"/>
  <c r="U553" i="1"/>
  <c r="AD553" i="1"/>
  <c r="T553" i="1"/>
  <c r="AC553" i="1"/>
  <c r="S553" i="1"/>
  <c r="AD547" i="1"/>
  <c r="T547" i="1"/>
  <c r="AC547" i="1"/>
  <c r="S547" i="1"/>
  <c r="V547" i="1"/>
  <c r="R547" i="1"/>
  <c r="Y547" i="1" s="1"/>
  <c r="U547" i="1"/>
  <c r="V541" i="1"/>
  <c r="R541" i="1"/>
  <c r="Y541" i="1" s="1"/>
  <c r="U541" i="1"/>
  <c r="AD541" i="1"/>
  <c r="T541" i="1"/>
  <c r="AC541" i="1"/>
  <c r="S541" i="1"/>
  <c r="AD535" i="1"/>
  <c r="T535" i="1"/>
  <c r="AC535" i="1"/>
  <c r="S535" i="1"/>
  <c r="V535" i="1"/>
  <c r="R535" i="1"/>
  <c r="Y535" i="1" s="1"/>
  <c r="U535" i="1"/>
  <c r="AD533" i="1"/>
  <c r="AC533" i="1"/>
  <c r="V533" i="1"/>
  <c r="U533" i="1"/>
  <c r="T533" i="1"/>
  <c r="S533" i="1"/>
  <c r="R533" i="1"/>
  <c r="Y533" i="1" s="1"/>
  <c r="AA527" i="1"/>
  <c r="AD527" i="1"/>
  <c r="AC527" i="1"/>
  <c r="V527" i="1"/>
  <c r="U527" i="1"/>
  <c r="T527" i="1"/>
  <c r="S527" i="1"/>
  <c r="R527" i="1"/>
  <c r="Y527" i="1" s="1"/>
  <c r="AD532" i="1"/>
  <c r="AC532" i="1"/>
  <c r="V532" i="1"/>
  <c r="U532" i="1"/>
  <c r="T532" i="1"/>
  <c r="S532" i="1"/>
  <c r="R532" i="1"/>
  <c r="Y532" i="1" s="1"/>
  <c r="AA526" i="1"/>
  <c r="U526" i="1"/>
  <c r="AC526" i="1"/>
  <c r="V526" i="1"/>
  <c r="T526" i="1"/>
  <c r="S526" i="1"/>
  <c r="R526" i="1"/>
  <c r="Y526" i="1" s="1"/>
  <c r="AD526" i="1"/>
  <c r="AD528" i="1"/>
  <c r="AC528" i="1"/>
  <c r="V528" i="1"/>
  <c r="U528" i="1"/>
  <c r="T528" i="1"/>
  <c r="S528" i="1"/>
  <c r="R528" i="1"/>
  <c r="Y528" i="1" s="1"/>
  <c r="AD531" i="1"/>
  <c r="AC531" i="1"/>
  <c r="V531" i="1"/>
  <c r="U531" i="1"/>
  <c r="T531" i="1"/>
  <c r="S531" i="1"/>
  <c r="R531" i="1"/>
  <c r="Y531" i="1" s="1"/>
  <c r="AD525" i="1"/>
  <c r="AC525" i="1"/>
  <c r="V525" i="1"/>
  <c r="U525" i="1"/>
  <c r="T525" i="1"/>
  <c r="S525" i="1"/>
  <c r="R525" i="1"/>
  <c r="Y525" i="1" s="1"/>
  <c r="AA530" i="1"/>
  <c r="AD530" i="1"/>
  <c r="AC530" i="1"/>
  <c r="V530" i="1"/>
  <c r="U530" i="1"/>
  <c r="T530" i="1"/>
  <c r="S530" i="1"/>
  <c r="R530" i="1"/>
  <c r="Y530" i="1" s="1"/>
  <c r="AD529" i="1"/>
  <c r="AC529" i="1"/>
  <c r="V529" i="1"/>
  <c r="U529" i="1"/>
  <c r="T529" i="1"/>
  <c r="S529" i="1"/>
  <c r="R529" i="1"/>
  <c r="Y529" i="1" s="1"/>
  <c r="B35" i="4"/>
  <c r="B13" i="4"/>
  <c r="B25" i="4"/>
  <c r="B34" i="4"/>
  <c r="B14" i="4"/>
  <c r="B26" i="4"/>
  <c r="B3" i="4"/>
  <c r="B15" i="4"/>
  <c r="B27" i="4"/>
  <c r="B12" i="4"/>
  <c r="B4" i="4"/>
  <c r="B16" i="4"/>
  <c r="B28" i="4"/>
  <c r="B24" i="4"/>
  <c r="B5" i="4"/>
  <c r="B17" i="4"/>
  <c r="B29" i="4"/>
  <c r="B6" i="4"/>
  <c r="B18" i="4"/>
  <c r="B30" i="4"/>
  <c r="B7" i="4"/>
  <c r="B19" i="4"/>
  <c r="B31" i="4"/>
  <c r="B8" i="4"/>
  <c r="B20" i="4"/>
  <c r="B32" i="4"/>
  <c r="B9" i="4"/>
  <c r="B21" i="4"/>
  <c r="B33" i="4"/>
  <c r="B23" i="4"/>
  <c r="B10" i="4"/>
  <c r="B22" i="4"/>
  <c r="B2" i="4"/>
  <c r="B11" i="4"/>
  <c r="AA522" i="1"/>
  <c r="V522" i="1"/>
  <c r="R522" i="1"/>
  <c r="Y522" i="1" s="1"/>
  <c r="AC522" i="1"/>
  <c r="S522" i="1"/>
  <c r="AD522" i="1"/>
  <c r="T522" i="1"/>
  <c r="U522" i="1"/>
  <c r="AD516" i="1"/>
  <c r="T516" i="1"/>
  <c r="U516" i="1"/>
  <c r="V516" i="1"/>
  <c r="R516" i="1"/>
  <c r="Y516" i="1" s="1"/>
  <c r="AC516" i="1"/>
  <c r="S516" i="1"/>
  <c r="V510" i="1"/>
  <c r="R510" i="1"/>
  <c r="Y510" i="1" s="1"/>
  <c r="AC510" i="1"/>
  <c r="S510" i="1"/>
  <c r="AD510" i="1"/>
  <c r="T510" i="1"/>
  <c r="U510" i="1"/>
  <c r="AD504" i="1"/>
  <c r="T504" i="1"/>
  <c r="U504" i="1"/>
  <c r="V504" i="1"/>
  <c r="R504" i="1"/>
  <c r="Y504" i="1" s="1"/>
  <c r="AC504" i="1"/>
  <c r="S504" i="1"/>
  <c r="V498" i="1"/>
  <c r="R498" i="1"/>
  <c r="Y498" i="1" s="1"/>
  <c r="AC498" i="1"/>
  <c r="S498" i="1"/>
  <c r="AD498" i="1"/>
  <c r="T498" i="1"/>
  <c r="U498" i="1"/>
  <c r="AD492" i="1"/>
  <c r="T492" i="1"/>
  <c r="U492" i="1"/>
  <c r="V492" i="1"/>
  <c r="R492" i="1"/>
  <c r="Y492" i="1" s="1"/>
  <c r="AC492" i="1"/>
  <c r="S492" i="1"/>
  <c r="V521" i="1"/>
  <c r="R521" i="1"/>
  <c r="Y521" i="1" s="1"/>
  <c r="AC521" i="1"/>
  <c r="S521" i="1"/>
  <c r="AD521" i="1"/>
  <c r="T521" i="1"/>
  <c r="U521" i="1"/>
  <c r="AD515" i="1"/>
  <c r="T515" i="1"/>
  <c r="U515" i="1"/>
  <c r="V515" i="1"/>
  <c r="R515" i="1"/>
  <c r="Y515" i="1" s="1"/>
  <c r="AC515" i="1"/>
  <c r="S515" i="1"/>
  <c r="V509" i="1"/>
  <c r="R509" i="1"/>
  <c r="Y509" i="1" s="1"/>
  <c r="AC509" i="1"/>
  <c r="S509" i="1"/>
  <c r="AD509" i="1"/>
  <c r="T509" i="1"/>
  <c r="U509" i="1"/>
  <c r="AD503" i="1"/>
  <c r="T503" i="1"/>
  <c r="U503" i="1"/>
  <c r="V503" i="1"/>
  <c r="R503" i="1"/>
  <c r="Y503" i="1" s="1"/>
  <c r="AC503" i="1"/>
  <c r="S503" i="1"/>
  <c r="V497" i="1"/>
  <c r="R497" i="1"/>
  <c r="Y497" i="1" s="1"/>
  <c r="AC497" i="1"/>
  <c r="S497" i="1"/>
  <c r="AD497" i="1"/>
  <c r="T497" i="1"/>
  <c r="U497" i="1"/>
  <c r="AC520" i="1"/>
  <c r="S520" i="1"/>
  <c r="AD520" i="1"/>
  <c r="T520" i="1"/>
  <c r="U520" i="1"/>
  <c r="V520" i="1"/>
  <c r="R520" i="1"/>
  <c r="Y520" i="1" s="1"/>
  <c r="U514" i="1"/>
  <c r="V514" i="1"/>
  <c r="R514" i="1"/>
  <c r="Y514" i="1" s="1"/>
  <c r="AC514" i="1"/>
  <c r="S514" i="1"/>
  <c r="AD514" i="1"/>
  <c r="T514" i="1"/>
  <c r="AC508" i="1"/>
  <c r="S508" i="1"/>
  <c r="AD508" i="1"/>
  <c r="T508" i="1"/>
  <c r="U508" i="1"/>
  <c r="V508" i="1"/>
  <c r="R508" i="1"/>
  <c r="Y508" i="1" s="1"/>
  <c r="U502" i="1"/>
  <c r="V502" i="1"/>
  <c r="R502" i="1"/>
  <c r="Y502" i="1" s="1"/>
  <c r="AC502" i="1"/>
  <c r="S502" i="1"/>
  <c r="AD502" i="1"/>
  <c r="T502" i="1"/>
  <c r="AC496" i="1"/>
  <c r="S496" i="1"/>
  <c r="AD496" i="1"/>
  <c r="T496" i="1"/>
  <c r="U496" i="1"/>
  <c r="V496" i="1"/>
  <c r="R496" i="1"/>
  <c r="Y496" i="1" s="1"/>
  <c r="AC519" i="1"/>
  <c r="S519" i="1"/>
  <c r="AD519" i="1"/>
  <c r="T519" i="1"/>
  <c r="U519" i="1"/>
  <c r="V519" i="1"/>
  <c r="R519" i="1"/>
  <c r="Y519" i="1" s="1"/>
  <c r="U513" i="1"/>
  <c r="V513" i="1"/>
  <c r="R513" i="1"/>
  <c r="Y513" i="1" s="1"/>
  <c r="AC513" i="1"/>
  <c r="S513" i="1"/>
  <c r="AD513" i="1"/>
  <c r="T513" i="1"/>
  <c r="AC507" i="1"/>
  <c r="S507" i="1"/>
  <c r="AD507" i="1"/>
  <c r="T507" i="1"/>
  <c r="U507" i="1"/>
  <c r="V507" i="1"/>
  <c r="R507" i="1"/>
  <c r="Y507" i="1" s="1"/>
  <c r="U501" i="1"/>
  <c r="V501" i="1"/>
  <c r="R501" i="1"/>
  <c r="Y501" i="1" s="1"/>
  <c r="AC501" i="1"/>
  <c r="S501" i="1"/>
  <c r="AD501" i="1"/>
  <c r="T501" i="1"/>
  <c r="AC495" i="1"/>
  <c r="S495" i="1"/>
  <c r="AD495" i="1"/>
  <c r="T495" i="1"/>
  <c r="U495" i="1"/>
  <c r="V495" i="1"/>
  <c r="R495" i="1"/>
  <c r="Y495" i="1" s="1"/>
  <c r="U524" i="1"/>
  <c r="V524" i="1"/>
  <c r="R524" i="1"/>
  <c r="Y524" i="1" s="1"/>
  <c r="AC524" i="1"/>
  <c r="S524" i="1"/>
  <c r="AD524" i="1"/>
  <c r="T524" i="1"/>
  <c r="AA518" i="1"/>
  <c r="AC518" i="1"/>
  <c r="S518" i="1"/>
  <c r="AD518" i="1"/>
  <c r="T518" i="1"/>
  <c r="U518" i="1"/>
  <c r="V518" i="1"/>
  <c r="R518" i="1"/>
  <c r="Y518" i="1" s="1"/>
  <c r="U512" i="1"/>
  <c r="V512" i="1"/>
  <c r="R512" i="1"/>
  <c r="Y512" i="1" s="1"/>
  <c r="AC512" i="1"/>
  <c r="S512" i="1"/>
  <c r="AD512" i="1"/>
  <c r="T512" i="1"/>
  <c r="AC506" i="1"/>
  <c r="S506" i="1"/>
  <c r="AD506" i="1"/>
  <c r="T506" i="1"/>
  <c r="U506" i="1"/>
  <c r="V506" i="1"/>
  <c r="R506" i="1"/>
  <c r="Y506" i="1" s="1"/>
  <c r="U500" i="1"/>
  <c r="V500" i="1"/>
  <c r="R500" i="1"/>
  <c r="Y500" i="1" s="1"/>
  <c r="AC500" i="1"/>
  <c r="S500" i="1"/>
  <c r="AD500" i="1"/>
  <c r="T500" i="1"/>
  <c r="AC494" i="1"/>
  <c r="S494" i="1"/>
  <c r="AD494" i="1"/>
  <c r="T494" i="1"/>
  <c r="U494" i="1"/>
  <c r="V494" i="1"/>
  <c r="R494" i="1"/>
  <c r="Y494" i="1" s="1"/>
  <c r="AA523" i="1"/>
  <c r="V523" i="1"/>
  <c r="R523" i="1"/>
  <c r="Y523" i="1" s="1"/>
  <c r="AC523" i="1"/>
  <c r="S523" i="1"/>
  <c r="AD523" i="1"/>
  <c r="T523" i="1"/>
  <c r="U523" i="1"/>
  <c r="AD517" i="1"/>
  <c r="T517" i="1"/>
  <c r="U517" i="1"/>
  <c r="V517" i="1"/>
  <c r="R517" i="1"/>
  <c r="Y517" i="1" s="1"/>
  <c r="AC517" i="1"/>
  <c r="S517" i="1"/>
  <c r="V511" i="1"/>
  <c r="R511" i="1"/>
  <c r="Y511" i="1" s="1"/>
  <c r="AC511" i="1"/>
  <c r="S511" i="1"/>
  <c r="AD511" i="1"/>
  <c r="T511" i="1"/>
  <c r="U511" i="1"/>
  <c r="AD505" i="1"/>
  <c r="T505" i="1"/>
  <c r="U505" i="1"/>
  <c r="V505" i="1"/>
  <c r="R505" i="1"/>
  <c r="Y505" i="1" s="1"/>
  <c r="AC505" i="1"/>
  <c r="S505" i="1"/>
  <c r="V499" i="1"/>
  <c r="R499" i="1"/>
  <c r="Y499" i="1" s="1"/>
  <c r="AC499" i="1"/>
  <c r="S499" i="1"/>
  <c r="AD499" i="1"/>
  <c r="T499" i="1"/>
  <c r="U499" i="1"/>
  <c r="AD493" i="1"/>
  <c r="T493" i="1"/>
  <c r="U493" i="1"/>
  <c r="V493" i="1"/>
  <c r="R493" i="1"/>
  <c r="Y493" i="1" s="1"/>
  <c r="AC493" i="1"/>
  <c r="S493" i="1"/>
  <c r="AC471" i="1"/>
  <c r="AD471" i="1"/>
  <c r="V471" i="1"/>
  <c r="S471" i="1"/>
  <c r="T471" i="1"/>
  <c r="R471" i="1"/>
  <c r="U471" i="1"/>
  <c r="V487" i="1"/>
  <c r="AC487" i="1"/>
  <c r="AD487" i="1"/>
  <c r="U487" i="1"/>
  <c r="S487" i="1"/>
  <c r="T487" i="1"/>
  <c r="R487" i="1"/>
  <c r="AA469" i="1"/>
  <c r="AD469" i="1"/>
  <c r="V469" i="1"/>
  <c r="AC469" i="1"/>
  <c r="T469" i="1"/>
  <c r="R469" i="1"/>
  <c r="U469" i="1"/>
  <c r="S469" i="1"/>
  <c r="U433" i="1"/>
  <c r="AD433" i="1"/>
  <c r="V433" i="1"/>
  <c r="AC433" i="1"/>
  <c r="T433" i="1"/>
  <c r="R433" i="1"/>
  <c r="S433" i="1"/>
  <c r="AC474" i="1"/>
  <c r="AD474" i="1"/>
  <c r="U474" i="1"/>
  <c r="S474" i="1"/>
  <c r="V474" i="1"/>
  <c r="T474" i="1"/>
  <c r="R474" i="1"/>
  <c r="AC450" i="1"/>
  <c r="U450" i="1"/>
  <c r="AD450" i="1"/>
  <c r="S450" i="1"/>
  <c r="V450" i="1"/>
  <c r="T450" i="1"/>
  <c r="R450" i="1"/>
  <c r="AA444" i="1"/>
  <c r="U444" i="1"/>
  <c r="AD444" i="1"/>
  <c r="V444" i="1"/>
  <c r="AC444" i="1"/>
  <c r="T444" i="1"/>
  <c r="R444" i="1"/>
  <c r="S444" i="1"/>
  <c r="AC438" i="1"/>
  <c r="U438" i="1"/>
  <c r="AD438" i="1"/>
  <c r="V438" i="1"/>
  <c r="S438" i="1"/>
  <c r="T438" i="1"/>
  <c r="R438" i="1"/>
  <c r="U432" i="1"/>
  <c r="AD432" i="1"/>
  <c r="V432" i="1"/>
  <c r="AC432" i="1"/>
  <c r="T432" i="1"/>
  <c r="R432" i="1"/>
  <c r="S432" i="1"/>
  <c r="AC426" i="1"/>
  <c r="U426" i="1"/>
  <c r="AD426" i="1"/>
  <c r="V426" i="1"/>
  <c r="S426" i="1"/>
  <c r="T426" i="1"/>
  <c r="R426" i="1"/>
  <c r="U420" i="1"/>
  <c r="AD420" i="1"/>
  <c r="V420" i="1"/>
  <c r="AC420" i="1"/>
  <c r="T420" i="1"/>
  <c r="R420" i="1"/>
  <c r="AB420" i="1" s="1"/>
  <c r="S420" i="1"/>
  <c r="AC414" i="1"/>
  <c r="U414" i="1"/>
  <c r="AD414" i="1"/>
  <c r="S414" i="1"/>
  <c r="T414" i="1"/>
  <c r="V414" i="1"/>
  <c r="R414" i="1"/>
  <c r="U408" i="1"/>
  <c r="AD408" i="1"/>
  <c r="V408" i="1"/>
  <c r="AC408" i="1"/>
  <c r="T408" i="1"/>
  <c r="R408" i="1"/>
  <c r="S408" i="1"/>
  <c r="AC402" i="1"/>
  <c r="U402" i="1"/>
  <c r="AD402" i="1"/>
  <c r="S402" i="1"/>
  <c r="V402" i="1"/>
  <c r="T402" i="1"/>
  <c r="R402" i="1"/>
  <c r="U396" i="1"/>
  <c r="AD396" i="1"/>
  <c r="V396" i="1"/>
  <c r="AC396" i="1"/>
  <c r="T396" i="1"/>
  <c r="R396" i="1"/>
  <c r="S396" i="1"/>
  <c r="AC390" i="1"/>
  <c r="U390" i="1"/>
  <c r="AD390" i="1"/>
  <c r="S390" i="1"/>
  <c r="V390" i="1"/>
  <c r="T390" i="1"/>
  <c r="R390" i="1"/>
  <c r="U384" i="1"/>
  <c r="AD384" i="1"/>
  <c r="V384" i="1"/>
  <c r="AC384" i="1"/>
  <c r="T384" i="1"/>
  <c r="R384" i="1"/>
  <c r="S384" i="1"/>
  <c r="AA378" i="1"/>
  <c r="AC378" i="1"/>
  <c r="U378" i="1"/>
  <c r="AD378" i="1"/>
  <c r="S378" i="1"/>
  <c r="V378" i="1"/>
  <c r="T378" i="1"/>
  <c r="R378" i="1"/>
  <c r="AA372" i="1"/>
  <c r="U372" i="1"/>
  <c r="AD372" i="1"/>
  <c r="V372" i="1"/>
  <c r="AC372" i="1"/>
  <c r="T372" i="1"/>
  <c r="R372" i="1"/>
  <c r="W372" i="1" s="1"/>
  <c r="S372" i="1"/>
  <c r="AC366" i="1"/>
  <c r="U366" i="1"/>
  <c r="AD366" i="1"/>
  <c r="V366" i="1"/>
  <c r="S366" i="1"/>
  <c r="T366" i="1"/>
  <c r="R366" i="1"/>
  <c r="W366" i="1" s="1"/>
  <c r="U360" i="1"/>
  <c r="AD360" i="1"/>
  <c r="V360" i="1"/>
  <c r="AC360" i="1"/>
  <c r="T360" i="1"/>
  <c r="R360" i="1"/>
  <c r="AB360" i="1" s="1"/>
  <c r="S360" i="1"/>
  <c r="AC354" i="1"/>
  <c r="U354" i="1"/>
  <c r="AD354" i="1"/>
  <c r="V354" i="1"/>
  <c r="S354" i="1"/>
  <c r="T354" i="1"/>
  <c r="R354" i="1"/>
  <c r="U348" i="1"/>
  <c r="AD348" i="1"/>
  <c r="V348" i="1"/>
  <c r="AC348" i="1"/>
  <c r="T348" i="1"/>
  <c r="R348" i="1"/>
  <c r="S348" i="1"/>
  <c r="AC342" i="1"/>
  <c r="U342" i="1"/>
  <c r="AD342" i="1"/>
  <c r="S342" i="1"/>
  <c r="T342" i="1"/>
  <c r="V342" i="1"/>
  <c r="R342" i="1"/>
  <c r="U336" i="1"/>
  <c r="AD336" i="1"/>
  <c r="V336" i="1"/>
  <c r="AC336" i="1"/>
  <c r="T336" i="1"/>
  <c r="R336" i="1"/>
  <c r="S336" i="1"/>
  <c r="AC330" i="1"/>
  <c r="U330" i="1"/>
  <c r="AD330" i="1"/>
  <c r="S330" i="1"/>
  <c r="V330" i="1"/>
  <c r="T330" i="1"/>
  <c r="R330" i="1"/>
  <c r="U324" i="1"/>
  <c r="AD324" i="1"/>
  <c r="V324" i="1"/>
  <c r="AC324" i="1"/>
  <c r="T324" i="1"/>
  <c r="R324" i="1"/>
  <c r="S324" i="1"/>
  <c r="AC318" i="1"/>
  <c r="U318" i="1"/>
  <c r="AD318" i="1"/>
  <c r="S318" i="1"/>
  <c r="V318" i="1"/>
  <c r="T318" i="1"/>
  <c r="R318" i="1"/>
  <c r="U312" i="1"/>
  <c r="AD312" i="1"/>
  <c r="V312" i="1"/>
  <c r="AC312" i="1"/>
  <c r="T312" i="1"/>
  <c r="R312" i="1"/>
  <c r="S312" i="1"/>
  <c r="AC306" i="1"/>
  <c r="U306" i="1"/>
  <c r="AD306" i="1"/>
  <c r="S306" i="1"/>
  <c r="V306" i="1"/>
  <c r="T306" i="1"/>
  <c r="R306" i="1"/>
  <c r="U300" i="1"/>
  <c r="AD300" i="1"/>
  <c r="V300" i="1"/>
  <c r="AC300" i="1"/>
  <c r="T300" i="1"/>
  <c r="R300" i="1"/>
  <c r="S300" i="1"/>
  <c r="AC294" i="1"/>
  <c r="U294" i="1"/>
  <c r="AD294" i="1"/>
  <c r="V294" i="1"/>
  <c r="S294" i="1"/>
  <c r="T294" i="1"/>
  <c r="R294" i="1"/>
  <c r="U288" i="1"/>
  <c r="AD288" i="1"/>
  <c r="V288" i="1"/>
  <c r="AC288" i="1"/>
  <c r="T288" i="1"/>
  <c r="R288" i="1"/>
  <c r="S288" i="1"/>
  <c r="AC282" i="1"/>
  <c r="U282" i="1"/>
  <c r="AD282" i="1"/>
  <c r="V282" i="1"/>
  <c r="S282" i="1"/>
  <c r="T282" i="1"/>
  <c r="R282" i="1"/>
  <c r="U276" i="1"/>
  <c r="AD276" i="1"/>
  <c r="V276" i="1"/>
  <c r="AC276" i="1"/>
  <c r="T276" i="1"/>
  <c r="R276" i="1"/>
  <c r="AB276" i="1" s="1"/>
  <c r="S276" i="1"/>
  <c r="AC270" i="1"/>
  <c r="U270" i="1"/>
  <c r="AD270" i="1"/>
  <c r="S270" i="1"/>
  <c r="T270" i="1"/>
  <c r="V270" i="1"/>
  <c r="R270" i="1"/>
  <c r="U264" i="1"/>
  <c r="AD264" i="1"/>
  <c r="V264" i="1"/>
  <c r="AC264" i="1"/>
  <c r="T264" i="1"/>
  <c r="R264" i="1"/>
  <c r="AB264" i="1" s="1"/>
  <c r="S264" i="1"/>
  <c r="AC258" i="1"/>
  <c r="U258" i="1"/>
  <c r="AD258" i="1"/>
  <c r="S258" i="1"/>
  <c r="V258" i="1"/>
  <c r="T258" i="1"/>
  <c r="R258" i="1"/>
  <c r="U252" i="1"/>
  <c r="AD252" i="1"/>
  <c r="V252" i="1"/>
  <c r="AC252" i="1"/>
  <c r="T252" i="1"/>
  <c r="R252" i="1"/>
  <c r="S252" i="1"/>
  <c r="AC246" i="1"/>
  <c r="U246" i="1"/>
  <c r="AD246" i="1"/>
  <c r="S246" i="1"/>
  <c r="V246" i="1"/>
  <c r="T246" i="1"/>
  <c r="R246" i="1"/>
  <c r="U240" i="1"/>
  <c r="AD240" i="1"/>
  <c r="V240" i="1"/>
  <c r="AC240" i="1"/>
  <c r="T240" i="1"/>
  <c r="R240" i="1"/>
  <c r="S240" i="1"/>
  <c r="AA234" i="1"/>
  <c r="AC234" i="1"/>
  <c r="U234" i="1"/>
  <c r="AD234" i="1"/>
  <c r="S234" i="1"/>
  <c r="V234" i="1"/>
  <c r="T234" i="1"/>
  <c r="R234" i="1"/>
  <c r="AC486" i="1"/>
  <c r="AD486" i="1"/>
  <c r="U486" i="1"/>
  <c r="S486" i="1"/>
  <c r="T486" i="1"/>
  <c r="V486" i="1"/>
  <c r="R486" i="1"/>
  <c r="AC462" i="1"/>
  <c r="AD462" i="1"/>
  <c r="U462" i="1"/>
  <c r="S462" i="1"/>
  <c r="V462" i="1"/>
  <c r="T462" i="1"/>
  <c r="R462" i="1"/>
  <c r="AD485" i="1"/>
  <c r="V485" i="1"/>
  <c r="U485" i="1"/>
  <c r="S485" i="1"/>
  <c r="AC485" i="1"/>
  <c r="T485" i="1"/>
  <c r="R485" i="1"/>
  <c r="AD479" i="1"/>
  <c r="V479" i="1"/>
  <c r="AC479" i="1"/>
  <c r="T479" i="1"/>
  <c r="R479" i="1"/>
  <c r="U479" i="1"/>
  <c r="S479" i="1"/>
  <c r="AD473" i="1"/>
  <c r="V473" i="1"/>
  <c r="U473" i="1"/>
  <c r="S473" i="1"/>
  <c r="AC473" i="1"/>
  <c r="T473" i="1"/>
  <c r="R473" i="1"/>
  <c r="AD467" i="1"/>
  <c r="V467" i="1"/>
  <c r="AC467" i="1"/>
  <c r="T467" i="1"/>
  <c r="R467" i="1"/>
  <c r="U467" i="1"/>
  <c r="S467" i="1"/>
  <c r="AD455" i="1"/>
  <c r="V455" i="1"/>
  <c r="AC455" i="1"/>
  <c r="T455" i="1"/>
  <c r="R455" i="1"/>
  <c r="S455" i="1"/>
  <c r="U455" i="1"/>
  <c r="U449" i="1"/>
  <c r="AD449" i="1"/>
  <c r="V449" i="1"/>
  <c r="AC449" i="1"/>
  <c r="S449" i="1"/>
  <c r="T449" i="1"/>
  <c r="R449" i="1"/>
  <c r="AD443" i="1"/>
  <c r="V443" i="1"/>
  <c r="AC443" i="1"/>
  <c r="T443" i="1"/>
  <c r="R443" i="1"/>
  <c r="U443" i="1"/>
  <c r="S443" i="1"/>
  <c r="U437" i="1"/>
  <c r="AD437" i="1"/>
  <c r="V437" i="1"/>
  <c r="S437" i="1"/>
  <c r="T437" i="1"/>
  <c r="R437" i="1"/>
  <c r="AB437" i="1" s="1"/>
  <c r="AC437" i="1"/>
  <c r="AD431" i="1"/>
  <c r="V431" i="1"/>
  <c r="AC431" i="1"/>
  <c r="T431" i="1"/>
  <c r="R431" i="1"/>
  <c r="U431" i="1"/>
  <c r="S431" i="1"/>
  <c r="U425" i="1"/>
  <c r="AD425" i="1"/>
  <c r="V425" i="1"/>
  <c r="S425" i="1"/>
  <c r="T425" i="1"/>
  <c r="AC425" i="1"/>
  <c r="R425" i="1"/>
  <c r="AD419" i="1"/>
  <c r="V419" i="1"/>
  <c r="AC419" i="1"/>
  <c r="T419" i="1"/>
  <c r="R419" i="1"/>
  <c r="U419" i="1"/>
  <c r="S419" i="1"/>
  <c r="U413" i="1"/>
  <c r="AD413" i="1"/>
  <c r="V413" i="1"/>
  <c r="S413" i="1"/>
  <c r="AC413" i="1"/>
  <c r="T413" i="1"/>
  <c r="R413" i="1"/>
  <c r="AD407" i="1"/>
  <c r="V407" i="1"/>
  <c r="AC407" i="1"/>
  <c r="T407" i="1"/>
  <c r="U407" i="1"/>
  <c r="R407" i="1"/>
  <c r="S407" i="1"/>
  <c r="U401" i="1"/>
  <c r="AD401" i="1"/>
  <c r="V401" i="1"/>
  <c r="S401" i="1"/>
  <c r="AC401" i="1"/>
  <c r="T401" i="1"/>
  <c r="R401" i="1"/>
  <c r="AD395" i="1"/>
  <c r="V395" i="1"/>
  <c r="AC395" i="1"/>
  <c r="U395" i="1"/>
  <c r="T395" i="1"/>
  <c r="R395" i="1"/>
  <c r="S395" i="1"/>
  <c r="U389" i="1"/>
  <c r="AD389" i="1"/>
  <c r="V389" i="1"/>
  <c r="AC389" i="1"/>
  <c r="S389" i="1"/>
  <c r="R389" i="1"/>
  <c r="T389" i="1"/>
  <c r="AA383" i="1"/>
  <c r="AD383" i="1"/>
  <c r="V383" i="1"/>
  <c r="AC383" i="1"/>
  <c r="T383" i="1"/>
  <c r="R383" i="1"/>
  <c r="S383" i="1"/>
  <c r="U383" i="1"/>
  <c r="U377" i="1"/>
  <c r="AD377" i="1"/>
  <c r="V377" i="1"/>
  <c r="AC377" i="1"/>
  <c r="S377" i="1"/>
  <c r="T377" i="1"/>
  <c r="R377" i="1"/>
  <c r="AD371" i="1"/>
  <c r="V371" i="1"/>
  <c r="AC371" i="1"/>
  <c r="T371" i="1"/>
  <c r="R371" i="1"/>
  <c r="U371" i="1"/>
  <c r="S371" i="1"/>
  <c r="U365" i="1"/>
  <c r="AD365" i="1"/>
  <c r="V365" i="1"/>
  <c r="S365" i="1"/>
  <c r="T365" i="1"/>
  <c r="R365" i="1"/>
  <c r="AC365" i="1"/>
  <c r="AD359" i="1"/>
  <c r="V359" i="1"/>
  <c r="AC359" i="1"/>
  <c r="T359" i="1"/>
  <c r="R359" i="1"/>
  <c r="U359" i="1"/>
  <c r="S359" i="1"/>
  <c r="U353" i="1"/>
  <c r="AD353" i="1"/>
  <c r="V353" i="1"/>
  <c r="S353" i="1"/>
  <c r="T353" i="1"/>
  <c r="AC353" i="1"/>
  <c r="R353" i="1"/>
  <c r="AD347" i="1"/>
  <c r="V347" i="1"/>
  <c r="AC347" i="1"/>
  <c r="T347" i="1"/>
  <c r="R347" i="1"/>
  <c r="U347" i="1"/>
  <c r="S347" i="1"/>
  <c r="U341" i="1"/>
  <c r="AD341" i="1"/>
  <c r="V341" i="1"/>
  <c r="S341" i="1"/>
  <c r="AC341" i="1"/>
  <c r="T341" i="1"/>
  <c r="R341" i="1"/>
  <c r="W341" i="1" s="1"/>
  <c r="AD335" i="1"/>
  <c r="V335" i="1"/>
  <c r="AC335" i="1"/>
  <c r="T335" i="1"/>
  <c r="U335" i="1"/>
  <c r="R335" i="1"/>
  <c r="S335" i="1"/>
  <c r="U329" i="1"/>
  <c r="AD329" i="1"/>
  <c r="V329" i="1"/>
  <c r="S329" i="1"/>
  <c r="AC329" i="1"/>
  <c r="T329" i="1"/>
  <c r="R329" i="1"/>
  <c r="AD323" i="1"/>
  <c r="V323" i="1"/>
  <c r="AC323" i="1"/>
  <c r="U323" i="1"/>
  <c r="T323" i="1"/>
  <c r="R323" i="1"/>
  <c r="S323" i="1"/>
  <c r="U317" i="1"/>
  <c r="AD317" i="1"/>
  <c r="V317" i="1"/>
  <c r="AC317" i="1"/>
  <c r="S317" i="1"/>
  <c r="T317" i="1"/>
  <c r="R317" i="1"/>
  <c r="AD311" i="1"/>
  <c r="V311" i="1"/>
  <c r="AC311" i="1"/>
  <c r="T311" i="1"/>
  <c r="R311" i="1"/>
  <c r="S311" i="1"/>
  <c r="U311" i="1"/>
  <c r="U305" i="1"/>
  <c r="AD305" i="1"/>
  <c r="V305" i="1"/>
  <c r="AC305" i="1"/>
  <c r="S305" i="1"/>
  <c r="T305" i="1"/>
  <c r="R305" i="1"/>
  <c r="AA299" i="1"/>
  <c r="AD299" i="1"/>
  <c r="V299" i="1"/>
  <c r="AC299" i="1"/>
  <c r="T299" i="1"/>
  <c r="R299" i="1"/>
  <c r="U299" i="1"/>
  <c r="S299" i="1"/>
  <c r="U293" i="1"/>
  <c r="AD293" i="1"/>
  <c r="V293" i="1"/>
  <c r="S293" i="1"/>
  <c r="T293" i="1"/>
  <c r="R293" i="1"/>
  <c r="AC293" i="1"/>
  <c r="AA287" i="1"/>
  <c r="AD287" i="1"/>
  <c r="V287" i="1"/>
  <c r="AC287" i="1"/>
  <c r="T287" i="1"/>
  <c r="R287" i="1"/>
  <c r="U287" i="1"/>
  <c r="S287" i="1"/>
  <c r="U281" i="1"/>
  <c r="AD281" i="1"/>
  <c r="V281" i="1"/>
  <c r="S281" i="1"/>
  <c r="T281" i="1"/>
  <c r="AC281" i="1"/>
  <c r="R281" i="1"/>
  <c r="AA275" i="1"/>
  <c r="AD275" i="1"/>
  <c r="V275" i="1"/>
  <c r="AC275" i="1"/>
  <c r="T275" i="1"/>
  <c r="R275" i="1"/>
  <c r="U275" i="1"/>
  <c r="S275" i="1"/>
  <c r="U269" i="1"/>
  <c r="AD269" i="1"/>
  <c r="V269" i="1"/>
  <c r="S269" i="1"/>
  <c r="AC269" i="1"/>
  <c r="T269" i="1"/>
  <c r="R269" i="1"/>
  <c r="AD263" i="1"/>
  <c r="V263" i="1"/>
  <c r="AC263" i="1"/>
  <c r="T263" i="1"/>
  <c r="U263" i="1"/>
  <c r="R263" i="1"/>
  <c r="S263" i="1"/>
  <c r="AA257" i="1"/>
  <c r="U257" i="1"/>
  <c r="AD257" i="1"/>
  <c r="V257" i="1"/>
  <c r="S257" i="1"/>
  <c r="AC257" i="1"/>
  <c r="T257" i="1"/>
  <c r="R257" i="1"/>
  <c r="AD251" i="1"/>
  <c r="V251" i="1"/>
  <c r="AC251" i="1"/>
  <c r="U251" i="1"/>
  <c r="T251" i="1"/>
  <c r="R251" i="1"/>
  <c r="W251" i="1" s="1"/>
  <c r="S251" i="1"/>
  <c r="U245" i="1"/>
  <c r="AD245" i="1"/>
  <c r="V245" i="1"/>
  <c r="AC245" i="1"/>
  <c r="S245" i="1"/>
  <c r="T245" i="1"/>
  <c r="R245" i="1"/>
  <c r="AB245" i="1" s="1"/>
  <c r="AA239" i="1"/>
  <c r="AD239" i="1"/>
  <c r="V239" i="1"/>
  <c r="AC239" i="1"/>
  <c r="T239" i="1"/>
  <c r="R239" i="1"/>
  <c r="S239" i="1"/>
  <c r="U239" i="1"/>
  <c r="U233" i="1"/>
  <c r="AD233" i="1"/>
  <c r="V233" i="1"/>
  <c r="AC233" i="1"/>
  <c r="S233" i="1"/>
  <c r="T233" i="1"/>
  <c r="R233" i="1"/>
  <c r="W233" i="1" s="1"/>
  <c r="U456" i="1"/>
  <c r="AD456" i="1"/>
  <c r="V456" i="1"/>
  <c r="AC456" i="1"/>
  <c r="T456" i="1"/>
  <c r="R456" i="1"/>
  <c r="S456" i="1"/>
  <c r="AD491" i="1"/>
  <c r="V491" i="1"/>
  <c r="AC491" i="1"/>
  <c r="T491" i="1"/>
  <c r="R491" i="1"/>
  <c r="U491" i="1"/>
  <c r="S491" i="1"/>
  <c r="U461" i="1"/>
  <c r="AD461" i="1"/>
  <c r="V461" i="1"/>
  <c r="AC461" i="1"/>
  <c r="S461" i="1"/>
  <c r="T461" i="1"/>
  <c r="R461" i="1"/>
  <c r="AB461" i="1" s="1"/>
  <c r="AD480" i="1"/>
  <c r="V480" i="1"/>
  <c r="AC480" i="1"/>
  <c r="T480" i="1"/>
  <c r="R480" i="1"/>
  <c r="U480" i="1"/>
  <c r="S480" i="1"/>
  <c r="AC484" i="1"/>
  <c r="AD484" i="1"/>
  <c r="V484" i="1"/>
  <c r="S484" i="1"/>
  <c r="T484" i="1"/>
  <c r="R484" i="1"/>
  <c r="U484" i="1"/>
  <c r="AC472" i="1"/>
  <c r="AD472" i="1"/>
  <c r="V472" i="1"/>
  <c r="S472" i="1"/>
  <c r="T472" i="1"/>
  <c r="R472" i="1"/>
  <c r="W472" i="1" s="1"/>
  <c r="U472" i="1"/>
  <c r="AD466" i="1"/>
  <c r="V466" i="1"/>
  <c r="AC466" i="1"/>
  <c r="T466" i="1"/>
  <c r="R466" i="1"/>
  <c r="U466" i="1"/>
  <c r="S466" i="1"/>
  <c r="AD454" i="1"/>
  <c r="V454" i="1"/>
  <c r="AC454" i="1"/>
  <c r="U454" i="1"/>
  <c r="T454" i="1"/>
  <c r="R454" i="1"/>
  <c r="S454" i="1"/>
  <c r="AC448" i="1"/>
  <c r="U448" i="1"/>
  <c r="AD448" i="1"/>
  <c r="V448" i="1"/>
  <c r="S448" i="1"/>
  <c r="T448" i="1"/>
  <c r="R448" i="1"/>
  <c r="AD442" i="1"/>
  <c r="V442" i="1"/>
  <c r="AC442" i="1"/>
  <c r="U442" i="1"/>
  <c r="T442" i="1"/>
  <c r="R442" i="1"/>
  <c r="S442" i="1"/>
  <c r="AC436" i="1"/>
  <c r="U436" i="1"/>
  <c r="AD436" i="1"/>
  <c r="V436" i="1"/>
  <c r="S436" i="1"/>
  <c r="T436" i="1"/>
  <c r="R436" i="1"/>
  <c r="AD430" i="1"/>
  <c r="V430" i="1"/>
  <c r="AC430" i="1"/>
  <c r="U430" i="1"/>
  <c r="T430" i="1"/>
  <c r="R430" i="1"/>
  <c r="W430" i="1" s="1"/>
  <c r="S430" i="1"/>
  <c r="AD418" i="1"/>
  <c r="V418" i="1"/>
  <c r="AC418" i="1"/>
  <c r="U418" i="1"/>
  <c r="T418" i="1"/>
  <c r="R418" i="1"/>
  <c r="S418" i="1"/>
  <c r="AA412" i="1"/>
  <c r="AC412" i="1"/>
  <c r="U412" i="1"/>
  <c r="AD412" i="1"/>
  <c r="V412" i="1"/>
  <c r="S412" i="1"/>
  <c r="T412" i="1"/>
  <c r="R412" i="1"/>
  <c r="AD406" i="1"/>
  <c r="V406" i="1"/>
  <c r="AC406" i="1"/>
  <c r="U406" i="1"/>
  <c r="T406" i="1"/>
  <c r="R406" i="1"/>
  <c r="S406" i="1"/>
  <c r="AC400" i="1"/>
  <c r="U400" i="1"/>
  <c r="AD400" i="1"/>
  <c r="V400" i="1"/>
  <c r="S400" i="1"/>
  <c r="T400" i="1"/>
  <c r="R400" i="1"/>
  <c r="AD394" i="1"/>
  <c r="V394" i="1"/>
  <c r="AC394" i="1"/>
  <c r="U394" i="1"/>
  <c r="T394" i="1"/>
  <c r="R394" i="1"/>
  <c r="S394" i="1"/>
  <c r="AC388" i="1"/>
  <c r="U388" i="1"/>
  <c r="AD388" i="1"/>
  <c r="V388" i="1"/>
  <c r="S388" i="1"/>
  <c r="T388" i="1"/>
  <c r="R388" i="1"/>
  <c r="AD382" i="1"/>
  <c r="V382" i="1"/>
  <c r="AC382" i="1"/>
  <c r="U382" i="1"/>
  <c r="T382" i="1"/>
  <c r="R382" i="1"/>
  <c r="S382" i="1"/>
  <c r="AC376" i="1"/>
  <c r="U376" i="1"/>
  <c r="AD376" i="1"/>
  <c r="V376" i="1"/>
  <c r="S376" i="1"/>
  <c r="T376" i="1"/>
  <c r="R376" i="1"/>
  <c r="AD370" i="1"/>
  <c r="V370" i="1"/>
  <c r="AC370" i="1"/>
  <c r="U370" i="1"/>
  <c r="T370" i="1"/>
  <c r="R370" i="1"/>
  <c r="S370" i="1"/>
  <c r="AC364" i="1"/>
  <c r="U364" i="1"/>
  <c r="AD364" i="1"/>
  <c r="V364" i="1"/>
  <c r="S364" i="1"/>
  <c r="T364" i="1"/>
  <c r="R364" i="1"/>
  <c r="AD358" i="1"/>
  <c r="V358" i="1"/>
  <c r="AC358" i="1"/>
  <c r="U358" i="1"/>
  <c r="T358" i="1"/>
  <c r="R358" i="1"/>
  <c r="S358" i="1"/>
  <c r="AC352" i="1"/>
  <c r="U352" i="1"/>
  <c r="AD352" i="1"/>
  <c r="V352" i="1"/>
  <c r="S352" i="1"/>
  <c r="T352" i="1"/>
  <c r="R352" i="1"/>
  <c r="AA346" i="1"/>
  <c r="AD346" i="1"/>
  <c r="V346" i="1"/>
  <c r="AC346" i="1"/>
  <c r="U346" i="1"/>
  <c r="T346" i="1"/>
  <c r="R346" i="1"/>
  <c r="S346" i="1"/>
  <c r="AC340" i="1"/>
  <c r="U340" i="1"/>
  <c r="AD340" i="1"/>
  <c r="V340" i="1"/>
  <c r="S340" i="1"/>
  <c r="T340" i="1"/>
  <c r="R340" i="1"/>
  <c r="AD334" i="1"/>
  <c r="V334" i="1"/>
  <c r="AC334" i="1"/>
  <c r="U334" i="1"/>
  <c r="T334" i="1"/>
  <c r="R334" i="1"/>
  <c r="S334" i="1"/>
  <c r="AC328" i="1"/>
  <c r="U328" i="1"/>
  <c r="AD328" i="1"/>
  <c r="V328" i="1"/>
  <c r="S328" i="1"/>
  <c r="T328" i="1"/>
  <c r="R328" i="1"/>
  <c r="AB328" i="1" s="1"/>
  <c r="AD322" i="1"/>
  <c r="V322" i="1"/>
  <c r="AC322" i="1"/>
  <c r="U322" i="1"/>
  <c r="T322" i="1"/>
  <c r="R322" i="1"/>
  <c r="S322" i="1"/>
  <c r="AC316" i="1"/>
  <c r="U316" i="1"/>
  <c r="AD316" i="1"/>
  <c r="V316" i="1"/>
  <c r="S316" i="1"/>
  <c r="T316" i="1"/>
  <c r="R316" i="1"/>
  <c r="AD310" i="1"/>
  <c r="V310" i="1"/>
  <c r="AC310" i="1"/>
  <c r="U310" i="1"/>
  <c r="T310" i="1"/>
  <c r="R310" i="1"/>
  <c r="S310" i="1"/>
  <c r="AC304" i="1"/>
  <c r="U304" i="1"/>
  <c r="AD304" i="1"/>
  <c r="V304" i="1"/>
  <c r="S304" i="1"/>
  <c r="T304" i="1"/>
  <c r="R304" i="1"/>
  <c r="W304" i="1" s="1"/>
  <c r="AD298" i="1"/>
  <c r="V298" i="1"/>
  <c r="AC298" i="1"/>
  <c r="U298" i="1"/>
  <c r="T298" i="1"/>
  <c r="R298" i="1"/>
  <c r="S298" i="1"/>
  <c r="AC292" i="1"/>
  <c r="U292" i="1"/>
  <c r="AD292" i="1"/>
  <c r="V292" i="1"/>
  <c r="S292" i="1"/>
  <c r="T292" i="1"/>
  <c r="R292" i="1"/>
  <c r="AD286" i="1"/>
  <c r="V286" i="1"/>
  <c r="AC286" i="1"/>
  <c r="U286" i="1"/>
  <c r="T286" i="1"/>
  <c r="R286" i="1"/>
  <c r="S286" i="1"/>
  <c r="AC280" i="1"/>
  <c r="U280" i="1"/>
  <c r="AD280" i="1"/>
  <c r="V280" i="1"/>
  <c r="S280" i="1"/>
  <c r="T280" i="1"/>
  <c r="R280" i="1"/>
  <c r="AB280" i="1" s="1"/>
  <c r="AD274" i="1"/>
  <c r="V274" i="1"/>
  <c r="AC274" i="1"/>
  <c r="U274" i="1"/>
  <c r="T274" i="1"/>
  <c r="R274" i="1"/>
  <c r="S274" i="1"/>
  <c r="AC268" i="1"/>
  <c r="U268" i="1"/>
  <c r="AD268" i="1"/>
  <c r="V268" i="1"/>
  <c r="S268" i="1"/>
  <c r="T268" i="1"/>
  <c r="R268" i="1"/>
  <c r="AD262" i="1"/>
  <c r="V262" i="1"/>
  <c r="AC262" i="1"/>
  <c r="U262" i="1"/>
  <c r="T262" i="1"/>
  <c r="R262" i="1"/>
  <c r="S262" i="1"/>
  <c r="AC256" i="1"/>
  <c r="U256" i="1"/>
  <c r="AD256" i="1"/>
  <c r="V256" i="1"/>
  <c r="S256" i="1"/>
  <c r="T256" i="1"/>
  <c r="R256" i="1"/>
  <c r="AD250" i="1"/>
  <c r="V250" i="1"/>
  <c r="AC250" i="1"/>
  <c r="U250" i="1"/>
  <c r="T250" i="1"/>
  <c r="R250" i="1"/>
  <c r="S250" i="1"/>
  <c r="AC244" i="1"/>
  <c r="U244" i="1"/>
  <c r="AD244" i="1"/>
  <c r="V244" i="1"/>
  <c r="S244" i="1"/>
  <c r="T244" i="1"/>
  <c r="R244" i="1"/>
  <c r="AD238" i="1"/>
  <c r="V238" i="1"/>
  <c r="AC238" i="1"/>
  <c r="U238" i="1"/>
  <c r="T238" i="1"/>
  <c r="R238" i="1"/>
  <c r="S238" i="1"/>
  <c r="AC232" i="1"/>
  <c r="U232" i="1"/>
  <c r="AD232" i="1"/>
  <c r="V232" i="1"/>
  <c r="S232" i="1"/>
  <c r="T232" i="1"/>
  <c r="R232" i="1"/>
  <c r="AD468" i="1"/>
  <c r="V468" i="1"/>
  <c r="AC468" i="1"/>
  <c r="T468" i="1"/>
  <c r="R468" i="1"/>
  <c r="U468" i="1"/>
  <c r="S468" i="1"/>
  <c r="AD490" i="1"/>
  <c r="V490" i="1"/>
  <c r="AC490" i="1"/>
  <c r="T490" i="1"/>
  <c r="R490" i="1"/>
  <c r="U490" i="1"/>
  <c r="S490" i="1"/>
  <c r="AD478" i="1"/>
  <c r="V478" i="1"/>
  <c r="AC478" i="1"/>
  <c r="T478" i="1"/>
  <c r="R478" i="1"/>
  <c r="U478" i="1"/>
  <c r="S478" i="1"/>
  <c r="AC460" i="1"/>
  <c r="AD460" i="1"/>
  <c r="V460" i="1"/>
  <c r="U460" i="1"/>
  <c r="S460" i="1"/>
  <c r="T460" i="1"/>
  <c r="R460" i="1"/>
  <c r="AA424" i="1"/>
  <c r="AC424" i="1"/>
  <c r="U424" i="1"/>
  <c r="AD424" i="1"/>
  <c r="V424" i="1"/>
  <c r="S424" i="1"/>
  <c r="T424" i="1"/>
  <c r="R424" i="1"/>
  <c r="AA489" i="1"/>
  <c r="AC489" i="1"/>
  <c r="AD489" i="1"/>
  <c r="R489" i="1"/>
  <c r="U489" i="1"/>
  <c r="S489" i="1"/>
  <c r="V489" i="1"/>
  <c r="T489" i="1"/>
  <c r="AC459" i="1"/>
  <c r="U459" i="1"/>
  <c r="AD459" i="1"/>
  <c r="V459" i="1"/>
  <c r="S459" i="1"/>
  <c r="T459" i="1"/>
  <c r="R459" i="1"/>
  <c r="AC447" i="1"/>
  <c r="U447" i="1"/>
  <c r="AD447" i="1"/>
  <c r="V447" i="1"/>
  <c r="S447" i="1"/>
  <c r="T447" i="1"/>
  <c r="R447" i="1"/>
  <c r="AC441" i="1"/>
  <c r="U441" i="1"/>
  <c r="R441" i="1"/>
  <c r="V441" i="1"/>
  <c r="S441" i="1"/>
  <c r="AD441" i="1"/>
  <c r="T441" i="1"/>
  <c r="AC435" i="1"/>
  <c r="U435" i="1"/>
  <c r="AD435" i="1"/>
  <c r="V435" i="1"/>
  <c r="S435" i="1"/>
  <c r="T435" i="1"/>
  <c r="R435" i="1"/>
  <c r="AC429" i="1"/>
  <c r="U429" i="1"/>
  <c r="V429" i="1"/>
  <c r="R429" i="1"/>
  <c r="S429" i="1"/>
  <c r="AD429" i="1"/>
  <c r="T429" i="1"/>
  <c r="AC423" i="1"/>
  <c r="U423" i="1"/>
  <c r="AD423" i="1"/>
  <c r="V423" i="1"/>
  <c r="S423" i="1"/>
  <c r="T423" i="1"/>
  <c r="R423" i="1"/>
  <c r="AC417" i="1"/>
  <c r="U417" i="1"/>
  <c r="R417" i="1"/>
  <c r="S417" i="1"/>
  <c r="AD417" i="1"/>
  <c r="V417" i="1"/>
  <c r="T417" i="1"/>
  <c r="AC411" i="1"/>
  <c r="U411" i="1"/>
  <c r="AD411" i="1"/>
  <c r="V411" i="1"/>
  <c r="S411" i="1"/>
  <c r="T411" i="1"/>
  <c r="R411" i="1"/>
  <c r="AA405" i="1"/>
  <c r="AC405" i="1"/>
  <c r="U405" i="1"/>
  <c r="R405" i="1"/>
  <c r="AD405" i="1"/>
  <c r="S405" i="1"/>
  <c r="V405" i="1"/>
  <c r="T405" i="1"/>
  <c r="AC399" i="1"/>
  <c r="U399" i="1"/>
  <c r="AD399" i="1"/>
  <c r="V399" i="1"/>
  <c r="S399" i="1"/>
  <c r="T399" i="1"/>
  <c r="R399" i="1"/>
  <c r="AC393" i="1"/>
  <c r="U393" i="1"/>
  <c r="R393" i="1"/>
  <c r="AD393" i="1"/>
  <c r="S393" i="1"/>
  <c r="V393" i="1"/>
  <c r="T393" i="1"/>
  <c r="AC387" i="1"/>
  <c r="U387" i="1"/>
  <c r="AD387" i="1"/>
  <c r="V387" i="1"/>
  <c r="S387" i="1"/>
  <c r="T387" i="1"/>
  <c r="R387" i="1"/>
  <c r="AC381" i="1"/>
  <c r="U381" i="1"/>
  <c r="R381" i="1"/>
  <c r="AB381" i="1" s="1"/>
  <c r="AD381" i="1"/>
  <c r="V381" i="1"/>
  <c r="S381" i="1"/>
  <c r="T381" i="1"/>
  <c r="AA375" i="1"/>
  <c r="AC375" i="1"/>
  <c r="U375" i="1"/>
  <c r="AD375" i="1"/>
  <c r="V375" i="1"/>
  <c r="S375" i="1"/>
  <c r="T375" i="1"/>
  <c r="R375" i="1"/>
  <c r="AC369" i="1"/>
  <c r="U369" i="1"/>
  <c r="R369" i="1"/>
  <c r="AD369" i="1"/>
  <c r="V369" i="1"/>
  <c r="S369" i="1"/>
  <c r="T369" i="1"/>
  <c r="AA363" i="1"/>
  <c r="AC363" i="1"/>
  <c r="U363" i="1"/>
  <c r="AD363" i="1"/>
  <c r="V363" i="1"/>
  <c r="S363" i="1"/>
  <c r="T363" i="1"/>
  <c r="R363" i="1"/>
  <c r="AC357" i="1"/>
  <c r="U357" i="1"/>
  <c r="V357" i="1"/>
  <c r="R357" i="1"/>
  <c r="AD357" i="1"/>
  <c r="S357" i="1"/>
  <c r="T357" i="1"/>
  <c r="AC351" i="1"/>
  <c r="U351" i="1"/>
  <c r="AD351" i="1"/>
  <c r="V351" i="1"/>
  <c r="S351" i="1"/>
  <c r="T351" i="1"/>
  <c r="R351" i="1"/>
  <c r="AC345" i="1"/>
  <c r="U345" i="1"/>
  <c r="AD345" i="1"/>
  <c r="R345" i="1"/>
  <c r="W345" i="1" s="1"/>
  <c r="S345" i="1"/>
  <c r="V345" i="1"/>
  <c r="T345" i="1"/>
  <c r="AC339" i="1"/>
  <c r="U339" i="1"/>
  <c r="AD339" i="1"/>
  <c r="V339" i="1"/>
  <c r="S339" i="1"/>
  <c r="T339" i="1"/>
  <c r="R339" i="1"/>
  <c r="AC333" i="1"/>
  <c r="U333" i="1"/>
  <c r="AD333" i="1"/>
  <c r="R333" i="1"/>
  <c r="S333" i="1"/>
  <c r="V333" i="1"/>
  <c r="T333" i="1"/>
  <c r="AC327" i="1"/>
  <c r="U327" i="1"/>
  <c r="AD327" i="1"/>
  <c r="V327" i="1"/>
  <c r="S327" i="1"/>
  <c r="T327" i="1"/>
  <c r="R327" i="1"/>
  <c r="AC321" i="1"/>
  <c r="U321" i="1"/>
  <c r="R321" i="1"/>
  <c r="S321" i="1"/>
  <c r="V321" i="1"/>
  <c r="AD321" i="1"/>
  <c r="T321" i="1"/>
  <c r="AC315" i="1"/>
  <c r="U315" i="1"/>
  <c r="AD315" i="1"/>
  <c r="V315" i="1"/>
  <c r="S315" i="1"/>
  <c r="T315" i="1"/>
  <c r="R315" i="1"/>
  <c r="AC309" i="1"/>
  <c r="U309" i="1"/>
  <c r="R309" i="1"/>
  <c r="V309" i="1"/>
  <c r="S309" i="1"/>
  <c r="AD309" i="1"/>
  <c r="T309" i="1"/>
  <c r="AC303" i="1"/>
  <c r="U303" i="1"/>
  <c r="AD303" i="1"/>
  <c r="V303" i="1"/>
  <c r="S303" i="1"/>
  <c r="T303" i="1"/>
  <c r="R303" i="1"/>
  <c r="AA297" i="1"/>
  <c r="AC297" i="1"/>
  <c r="U297" i="1"/>
  <c r="R297" i="1"/>
  <c r="V297" i="1"/>
  <c r="S297" i="1"/>
  <c r="AD297" i="1"/>
  <c r="T297" i="1"/>
  <c r="AA291" i="1"/>
  <c r="AC291" i="1"/>
  <c r="U291" i="1"/>
  <c r="AD291" i="1"/>
  <c r="V291" i="1"/>
  <c r="S291" i="1"/>
  <c r="T291" i="1"/>
  <c r="R291" i="1"/>
  <c r="AC285" i="1"/>
  <c r="U285" i="1"/>
  <c r="V285" i="1"/>
  <c r="R285" i="1"/>
  <c r="S285" i="1"/>
  <c r="AD285" i="1"/>
  <c r="T285" i="1"/>
  <c r="AC279" i="1"/>
  <c r="U279" i="1"/>
  <c r="AD279" i="1"/>
  <c r="V279" i="1"/>
  <c r="S279" i="1"/>
  <c r="T279" i="1"/>
  <c r="R279" i="1"/>
  <c r="AC273" i="1"/>
  <c r="U273" i="1"/>
  <c r="R273" i="1"/>
  <c r="S273" i="1"/>
  <c r="AD273" i="1"/>
  <c r="T273" i="1"/>
  <c r="V273" i="1"/>
  <c r="AC267" i="1"/>
  <c r="U267" i="1"/>
  <c r="AD267" i="1"/>
  <c r="V267" i="1"/>
  <c r="S267" i="1"/>
  <c r="T267" i="1"/>
  <c r="R267" i="1"/>
  <c r="AC261" i="1"/>
  <c r="U261" i="1"/>
  <c r="R261" i="1"/>
  <c r="AD261" i="1"/>
  <c r="S261" i="1"/>
  <c r="V261" i="1"/>
  <c r="T261" i="1"/>
  <c r="AA255" i="1"/>
  <c r="AC255" i="1"/>
  <c r="U255" i="1"/>
  <c r="AD255" i="1"/>
  <c r="V255" i="1"/>
  <c r="S255" i="1"/>
  <c r="T255" i="1"/>
  <c r="R255" i="1"/>
  <c r="AC249" i="1"/>
  <c r="U249" i="1"/>
  <c r="R249" i="1"/>
  <c r="AD249" i="1"/>
  <c r="S249" i="1"/>
  <c r="V249" i="1"/>
  <c r="T249" i="1"/>
  <c r="AA243" i="1"/>
  <c r="AC243" i="1"/>
  <c r="U243" i="1"/>
  <c r="AD243" i="1"/>
  <c r="V243" i="1"/>
  <c r="S243" i="1"/>
  <c r="T243" i="1"/>
  <c r="R243" i="1"/>
  <c r="AC237" i="1"/>
  <c r="U237" i="1"/>
  <c r="R237" i="1"/>
  <c r="W237" i="1" s="1"/>
  <c r="AD237" i="1"/>
  <c r="V237" i="1"/>
  <c r="S237" i="1"/>
  <c r="T237" i="1"/>
  <c r="AA231" i="1"/>
  <c r="AC231" i="1"/>
  <c r="U231" i="1"/>
  <c r="AD231" i="1"/>
  <c r="V231" i="1"/>
  <c r="S231" i="1"/>
  <c r="T231" i="1"/>
  <c r="R231" i="1"/>
  <c r="AC483" i="1"/>
  <c r="AD483" i="1"/>
  <c r="V483" i="1"/>
  <c r="S483" i="1"/>
  <c r="T483" i="1"/>
  <c r="R483" i="1"/>
  <c r="U483" i="1"/>
  <c r="AC453" i="1"/>
  <c r="U453" i="1"/>
  <c r="R453" i="1"/>
  <c r="V453" i="1"/>
  <c r="S453" i="1"/>
  <c r="AD453" i="1"/>
  <c r="T453" i="1"/>
  <c r="V488" i="1"/>
  <c r="AC488" i="1"/>
  <c r="AD488" i="1"/>
  <c r="R488" i="1"/>
  <c r="U488" i="1"/>
  <c r="S488" i="1"/>
  <c r="T488" i="1"/>
  <c r="AD482" i="1"/>
  <c r="V482" i="1"/>
  <c r="T482" i="1"/>
  <c r="AC482" i="1"/>
  <c r="R482" i="1"/>
  <c r="U482" i="1"/>
  <c r="S482" i="1"/>
  <c r="V476" i="1"/>
  <c r="AC476" i="1"/>
  <c r="AD476" i="1"/>
  <c r="R476" i="1"/>
  <c r="U476" i="1"/>
  <c r="S476" i="1"/>
  <c r="T476" i="1"/>
  <c r="AD470" i="1"/>
  <c r="V470" i="1"/>
  <c r="AC470" i="1"/>
  <c r="T470" i="1"/>
  <c r="R470" i="1"/>
  <c r="U470" i="1"/>
  <c r="S470" i="1"/>
  <c r="AD458" i="1"/>
  <c r="V458" i="1"/>
  <c r="AC458" i="1"/>
  <c r="T458" i="1"/>
  <c r="R458" i="1"/>
  <c r="S458" i="1"/>
  <c r="U458" i="1"/>
  <c r="V452" i="1"/>
  <c r="AC452" i="1"/>
  <c r="U452" i="1"/>
  <c r="AD452" i="1"/>
  <c r="R452" i="1"/>
  <c r="S452" i="1"/>
  <c r="T452" i="1"/>
  <c r="AD446" i="1"/>
  <c r="V446" i="1"/>
  <c r="T446" i="1"/>
  <c r="R446" i="1"/>
  <c r="W446" i="1" s="1"/>
  <c r="AC446" i="1"/>
  <c r="U446" i="1"/>
  <c r="S446" i="1"/>
  <c r="AA440" i="1"/>
  <c r="V440" i="1"/>
  <c r="AC440" i="1"/>
  <c r="U440" i="1"/>
  <c r="AD440" i="1"/>
  <c r="R440" i="1"/>
  <c r="S440" i="1"/>
  <c r="T440" i="1"/>
  <c r="AD434" i="1"/>
  <c r="V434" i="1"/>
  <c r="T434" i="1"/>
  <c r="R434" i="1"/>
  <c r="U434" i="1"/>
  <c r="AC434" i="1"/>
  <c r="S434" i="1"/>
  <c r="AA428" i="1"/>
  <c r="V428" i="1"/>
  <c r="AC428" i="1"/>
  <c r="U428" i="1"/>
  <c r="AD428" i="1"/>
  <c r="R428" i="1"/>
  <c r="S428" i="1"/>
  <c r="T428" i="1"/>
  <c r="AD422" i="1"/>
  <c r="V422" i="1"/>
  <c r="T422" i="1"/>
  <c r="U422" i="1"/>
  <c r="R422" i="1"/>
  <c r="AC422" i="1"/>
  <c r="S422" i="1"/>
  <c r="V416" i="1"/>
  <c r="AC416" i="1"/>
  <c r="U416" i="1"/>
  <c r="AD416" i="1"/>
  <c r="R416" i="1"/>
  <c r="S416" i="1"/>
  <c r="T416" i="1"/>
  <c r="AD410" i="1"/>
  <c r="V410" i="1"/>
  <c r="U410" i="1"/>
  <c r="T410" i="1"/>
  <c r="AC410" i="1"/>
  <c r="R410" i="1"/>
  <c r="S410" i="1"/>
  <c r="V404" i="1"/>
  <c r="AC404" i="1"/>
  <c r="U404" i="1"/>
  <c r="AD404" i="1"/>
  <c r="R404" i="1"/>
  <c r="S404" i="1"/>
  <c r="T404" i="1"/>
  <c r="AA398" i="1"/>
  <c r="AD398" i="1"/>
  <c r="V398" i="1"/>
  <c r="U398" i="1"/>
  <c r="AC398" i="1"/>
  <c r="T398" i="1"/>
  <c r="R398" i="1"/>
  <c r="S398" i="1"/>
  <c r="V392" i="1"/>
  <c r="AC392" i="1"/>
  <c r="U392" i="1"/>
  <c r="AD392" i="1"/>
  <c r="R392" i="1"/>
  <c r="AB392" i="1" s="1"/>
  <c r="S392" i="1"/>
  <c r="T392" i="1"/>
  <c r="AD386" i="1"/>
  <c r="V386" i="1"/>
  <c r="AC386" i="1"/>
  <c r="T386" i="1"/>
  <c r="R386" i="1"/>
  <c r="S386" i="1"/>
  <c r="U386" i="1"/>
  <c r="AA380" i="1"/>
  <c r="V380" i="1"/>
  <c r="AC380" i="1"/>
  <c r="U380" i="1"/>
  <c r="AD380" i="1"/>
  <c r="R380" i="1"/>
  <c r="S380" i="1"/>
  <c r="T380" i="1"/>
  <c r="AD374" i="1"/>
  <c r="V374" i="1"/>
  <c r="T374" i="1"/>
  <c r="R374" i="1"/>
  <c r="U374" i="1"/>
  <c r="AC374" i="1"/>
  <c r="S374" i="1"/>
  <c r="V368" i="1"/>
  <c r="AC368" i="1"/>
  <c r="U368" i="1"/>
  <c r="AD368" i="1"/>
  <c r="R368" i="1"/>
  <c r="W368" i="1" s="1"/>
  <c r="S368" i="1"/>
  <c r="T368" i="1"/>
  <c r="AD362" i="1"/>
  <c r="V362" i="1"/>
  <c r="T362" i="1"/>
  <c r="R362" i="1"/>
  <c r="U362" i="1"/>
  <c r="AC362" i="1"/>
  <c r="S362" i="1"/>
  <c r="V356" i="1"/>
  <c r="AC356" i="1"/>
  <c r="U356" i="1"/>
  <c r="AD356" i="1"/>
  <c r="R356" i="1"/>
  <c r="AB356" i="1" s="1"/>
  <c r="S356" i="1"/>
  <c r="T356" i="1"/>
  <c r="AD350" i="1"/>
  <c r="V350" i="1"/>
  <c r="T350" i="1"/>
  <c r="U350" i="1"/>
  <c r="R350" i="1"/>
  <c r="W350" i="1" s="1"/>
  <c r="AC350" i="1"/>
  <c r="S350" i="1"/>
  <c r="V344" i="1"/>
  <c r="AC344" i="1"/>
  <c r="U344" i="1"/>
  <c r="AD344" i="1"/>
  <c r="R344" i="1"/>
  <c r="AB344" i="1" s="1"/>
  <c r="S344" i="1"/>
  <c r="T344" i="1"/>
  <c r="AD338" i="1"/>
  <c r="V338" i="1"/>
  <c r="U338" i="1"/>
  <c r="T338" i="1"/>
  <c r="AC338" i="1"/>
  <c r="R338" i="1"/>
  <c r="S338" i="1"/>
  <c r="V332" i="1"/>
  <c r="AC332" i="1"/>
  <c r="U332" i="1"/>
  <c r="AD332" i="1"/>
  <c r="R332" i="1"/>
  <c r="S332" i="1"/>
  <c r="T332" i="1"/>
  <c r="AD326" i="1"/>
  <c r="V326" i="1"/>
  <c r="U326" i="1"/>
  <c r="AC326" i="1"/>
  <c r="T326" i="1"/>
  <c r="R326" i="1"/>
  <c r="S326" i="1"/>
  <c r="V320" i="1"/>
  <c r="AC320" i="1"/>
  <c r="U320" i="1"/>
  <c r="AD320" i="1"/>
  <c r="R320" i="1"/>
  <c r="S320" i="1"/>
  <c r="T320" i="1"/>
  <c r="AD314" i="1"/>
  <c r="V314" i="1"/>
  <c r="AC314" i="1"/>
  <c r="T314" i="1"/>
  <c r="R314" i="1"/>
  <c r="S314" i="1"/>
  <c r="U314" i="1"/>
  <c r="V308" i="1"/>
  <c r="AC308" i="1"/>
  <c r="U308" i="1"/>
  <c r="AD308" i="1"/>
  <c r="R308" i="1"/>
  <c r="S308" i="1"/>
  <c r="T308" i="1"/>
  <c r="AD302" i="1"/>
  <c r="V302" i="1"/>
  <c r="AC302" i="1"/>
  <c r="T302" i="1"/>
  <c r="R302" i="1"/>
  <c r="U302" i="1"/>
  <c r="S302" i="1"/>
  <c r="V296" i="1"/>
  <c r="AC296" i="1"/>
  <c r="U296" i="1"/>
  <c r="AD296" i="1"/>
  <c r="R296" i="1"/>
  <c r="S296" i="1"/>
  <c r="T296" i="1"/>
  <c r="AD290" i="1"/>
  <c r="V290" i="1"/>
  <c r="T290" i="1"/>
  <c r="R290" i="1"/>
  <c r="U290" i="1"/>
  <c r="AC290" i="1"/>
  <c r="S290" i="1"/>
  <c r="V284" i="1"/>
  <c r="AC284" i="1"/>
  <c r="U284" i="1"/>
  <c r="AD284" i="1"/>
  <c r="R284" i="1"/>
  <c r="S284" i="1"/>
  <c r="T284" i="1"/>
  <c r="AD278" i="1"/>
  <c r="V278" i="1"/>
  <c r="T278" i="1"/>
  <c r="U278" i="1"/>
  <c r="R278" i="1"/>
  <c r="AC278" i="1"/>
  <c r="S278" i="1"/>
  <c r="V272" i="1"/>
  <c r="AC272" i="1"/>
  <c r="U272" i="1"/>
  <c r="AD272" i="1"/>
  <c r="R272" i="1"/>
  <c r="S272" i="1"/>
  <c r="T272" i="1"/>
  <c r="AD266" i="1"/>
  <c r="V266" i="1"/>
  <c r="U266" i="1"/>
  <c r="T266" i="1"/>
  <c r="AC266" i="1"/>
  <c r="R266" i="1"/>
  <c r="S266" i="1"/>
  <c r="V260" i="1"/>
  <c r="AC260" i="1"/>
  <c r="U260" i="1"/>
  <c r="AD260" i="1"/>
  <c r="R260" i="1"/>
  <c r="S260" i="1"/>
  <c r="T260" i="1"/>
  <c r="AD254" i="1"/>
  <c r="V254" i="1"/>
  <c r="U254" i="1"/>
  <c r="AC254" i="1"/>
  <c r="T254" i="1"/>
  <c r="R254" i="1"/>
  <c r="S254" i="1"/>
  <c r="V248" i="1"/>
  <c r="AC248" i="1"/>
  <c r="U248" i="1"/>
  <c r="AD248" i="1"/>
  <c r="R248" i="1"/>
  <c r="S248" i="1"/>
  <c r="T248" i="1"/>
  <c r="AA242" i="1"/>
  <c r="AD242" i="1"/>
  <c r="V242" i="1"/>
  <c r="AC242" i="1"/>
  <c r="T242" i="1"/>
  <c r="R242" i="1"/>
  <c r="U242" i="1"/>
  <c r="S242" i="1"/>
  <c r="V236" i="1"/>
  <c r="AC236" i="1"/>
  <c r="U236" i="1"/>
  <c r="AD236" i="1"/>
  <c r="R236" i="1"/>
  <c r="W236" i="1" s="1"/>
  <c r="S236" i="1"/>
  <c r="T236" i="1"/>
  <c r="AD230" i="1"/>
  <c r="V230" i="1"/>
  <c r="T230" i="1"/>
  <c r="R230" i="1"/>
  <c r="AC230" i="1"/>
  <c r="U230" i="1"/>
  <c r="S230" i="1"/>
  <c r="AC465" i="1"/>
  <c r="R465" i="1"/>
  <c r="U465" i="1"/>
  <c r="S465" i="1"/>
  <c r="V465" i="1"/>
  <c r="AD465" i="1"/>
  <c r="T465" i="1"/>
  <c r="V464" i="1"/>
  <c r="AC464" i="1"/>
  <c r="AD464" i="1"/>
  <c r="R464" i="1"/>
  <c r="U464" i="1"/>
  <c r="S464" i="1"/>
  <c r="T464" i="1"/>
  <c r="AC477" i="1"/>
  <c r="AD477" i="1"/>
  <c r="R477" i="1"/>
  <c r="W477" i="1" s="1"/>
  <c r="U477" i="1"/>
  <c r="S477" i="1"/>
  <c r="V477" i="1"/>
  <c r="T477" i="1"/>
  <c r="AD481" i="1"/>
  <c r="V481" i="1"/>
  <c r="AC481" i="1"/>
  <c r="T481" i="1"/>
  <c r="R481" i="1"/>
  <c r="U481" i="1"/>
  <c r="S481" i="1"/>
  <c r="V475" i="1"/>
  <c r="AC475" i="1"/>
  <c r="AD475" i="1"/>
  <c r="U475" i="1"/>
  <c r="S475" i="1"/>
  <c r="T475" i="1"/>
  <c r="R475" i="1"/>
  <c r="V463" i="1"/>
  <c r="AC463" i="1"/>
  <c r="AD463" i="1"/>
  <c r="U463" i="1"/>
  <c r="S463" i="1"/>
  <c r="T463" i="1"/>
  <c r="R463" i="1"/>
  <c r="U457" i="1"/>
  <c r="AD457" i="1"/>
  <c r="V457" i="1"/>
  <c r="AC457" i="1"/>
  <c r="T457" i="1"/>
  <c r="R457" i="1"/>
  <c r="S457" i="1"/>
  <c r="V451" i="1"/>
  <c r="AC451" i="1"/>
  <c r="U451" i="1"/>
  <c r="AD451" i="1"/>
  <c r="S451" i="1"/>
  <c r="T451" i="1"/>
  <c r="R451" i="1"/>
  <c r="AA445" i="1"/>
  <c r="U445" i="1"/>
  <c r="AD445" i="1"/>
  <c r="V445" i="1"/>
  <c r="AC445" i="1"/>
  <c r="T445" i="1"/>
  <c r="R445" i="1"/>
  <c r="S445" i="1"/>
  <c r="AA439" i="1"/>
  <c r="V439" i="1"/>
  <c r="AC439" i="1"/>
  <c r="U439" i="1"/>
  <c r="AD439" i="1"/>
  <c r="S439" i="1"/>
  <c r="T439" i="1"/>
  <c r="R439" i="1"/>
  <c r="V427" i="1"/>
  <c r="AC427" i="1"/>
  <c r="U427" i="1"/>
  <c r="AD427" i="1"/>
  <c r="S427" i="1"/>
  <c r="T427" i="1"/>
  <c r="R427" i="1"/>
  <c r="U421" i="1"/>
  <c r="AD421" i="1"/>
  <c r="V421" i="1"/>
  <c r="AC421" i="1"/>
  <c r="T421" i="1"/>
  <c r="R421" i="1"/>
  <c r="S421" i="1"/>
  <c r="V415" i="1"/>
  <c r="AC415" i="1"/>
  <c r="U415" i="1"/>
  <c r="AD415" i="1"/>
  <c r="S415" i="1"/>
  <c r="T415" i="1"/>
  <c r="R415" i="1"/>
  <c r="U409" i="1"/>
  <c r="AD409" i="1"/>
  <c r="V409" i="1"/>
  <c r="AC409" i="1"/>
  <c r="T409" i="1"/>
  <c r="R409" i="1"/>
  <c r="S409" i="1"/>
  <c r="V403" i="1"/>
  <c r="AC403" i="1"/>
  <c r="U403" i="1"/>
  <c r="AD403" i="1"/>
  <c r="S403" i="1"/>
  <c r="T403" i="1"/>
  <c r="R403" i="1"/>
  <c r="U397" i="1"/>
  <c r="AD397" i="1"/>
  <c r="V397" i="1"/>
  <c r="AC397" i="1"/>
  <c r="T397" i="1"/>
  <c r="R397" i="1"/>
  <c r="S397" i="1"/>
  <c r="V391" i="1"/>
  <c r="AC391" i="1"/>
  <c r="U391" i="1"/>
  <c r="AD391" i="1"/>
  <c r="S391" i="1"/>
  <c r="T391" i="1"/>
  <c r="R391" i="1"/>
  <c r="U385" i="1"/>
  <c r="AD385" i="1"/>
  <c r="V385" i="1"/>
  <c r="AC385" i="1"/>
  <c r="T385" i="1"/>
  <c r="R385" i="1"/>
  <c r="W385" i="1" s="1"/>
  <c r="S385" i="1"/>
  <c r="V379" i="1"/>
  <c r="AC379" i="1"/>
  <c r="U379" i="1"/>
  <c r="AD379" i="1"/>
  <c r="S379" i="1"/>
  <c r="T379" i="1"/>
  <c r="R379" i="1"/>
  <c r="U373" i="1"/>
  <c r="AD373" i="1"/>
  <c r="V373" i="1"/>
  <c r="AC373" i="1"/>
  <c r="T373" i="1"/>
  <c r="R373" i="1"/>
  <c r="AB373" i="1" s="1"/>
  <c r="S373" i="1"/>
  <c r="V367" i="1"/>
  <c r="AC367" i="1"/>
  <c r="U367" i="1"/>
  <c r="AD367" i="1"/>
  <c r="S367" i="1"/>
  <c r="T367" i="1"/>
  <c r="R367" i="1"/>
  <c r="U361" i="1"/>
  <c r="AD361" i="1"/>
  <c r="V361" i="1"/>
  <c r="AC361" i="1"/>
  <c r="T361" i="1"/>
  <c r="R361" i="1"/>
  <c r="S361" i="1"/>
  <c r="V355" i="1"/>
  <c r="AC355" i="1"/>
  <c r="U355" i="1"/>
  <c r="AD355" i="1"/>
  <c r="S355" i="1"/>
  <c r="T355" i="1"/>
  <c r="R355" i="1"/>
  <c r="U349" i="1"/>
  <c r="AD349" i="1"/>
  <c r="V349" i="1"/>
  <c r="AC349" i="1"/>
  <c r="T349" i="1"/>
  <c r="R349" i="1"/>
  <c r="S349" i="1"/>
  <c r="V343" i="1"/>
  <c r="AC343" i="1"/>
  <c r="U343" i="1"/>
  <c r="AD343" i="1"/>
  <c r="S343" i="1"/>
  <c r="T343" i="1"/>
  <c r="R343" i="1"/>
  <c r="U337" i="1"/>
  <c r="AD337" i="1"/>
  <c r="V337" i="1"/>
  <c r="AC337" i="1"/>
  <c r="T337" i="1"/>
  <c r="R337" i="1"/>
  <c r="S337" i="1"/>
  <c r="V331" i="1"/>
  <c r="AC331" i="1"/>
  <c r="U331" i="1"/>
  <c r="AD331" i="1"/>
  <c r="S331" i="1"/>
  <c r="T331" i="1"/>
  <c r="R331" i="1"/>
  <c r="U325" i="1"/>
  <c r="AD325" i="1"/>
  <c r="V325" i="1"/>
  <c r="AC325" i="1"/>
  <c r="T325" i="1"/>
  <c r="R325" i="1"/>
  <c r="S325" i="1"/>
  <c r="V319" i="1"/>
  <c r="AC319" i="1"/>
  <c r="U319" i="1"/>
  <c r="AD319" i="1"/>
  <c r="S319" i="1"/>
  <c r="T319" i="1"/>
  <c r="R319" i="1"/>
  <c r="U313" i="1"/>
  <c r="AD313" i="1"/>
  <c r="V313" i="1"/>
  <c r="AC313" i="1"/>
  <c r="T313" i="1"/>
  <c r="R313" i="1"/>
  <c r="S313" i="1"/>
  <c r="AA307" i="1"/>
  <c r="V307" i="1"/>
  <c r="AC307" i="1"/>
  <c r="U307" i="1"/>
  <c r="AD307" i="1"/>
  <c r="S307" i="1"/>
  <c r="T307" i="1"/>
  <c r="R307" i="1"/>
  <c r="W307" i="1" s="1"/>
  <c r="U301" i="1"/>
  <c r="AD301" i="1"/>
  <c r="V301" i="1"/>
  <c r="AC301" i="1"/>
  <c r="T301" i="1"/>
  <c r="R301" i="1"/>
  <c r="S301" i="1"/>
  <c r="AA295" i="1"/>
  <c r="V295" i="1"/>
  <c r="AC295" i="1"/>
  <c r="U295" i="1"/>
  <c r="AD295" i="1"/>
  <c r="S295" i="1"/>
  <c r="T295" i="1"/>
  <c r="R295" i="1"/>
  <c r="U289" i="1"/>
  <c r="AD289" i="1"/>
  <c r="V289" i="1"/>
  <c r="AC289" i="1"/>
  <c r="T289" i="1"/>
  <c r="R289" i="1"/>
  <c r="S289" i="1"/>
  <c r="AA283" i="1"/>
  <c r="V283" i="1"/>
  <c r="AC283" i="1"/>
  <c r="U283" i="1"/>
  <c r="AD283" i="1"/>
  <c r="S283" i="1"/>
  <c r="T283" i="1"/>
  <c r="R283" i="1"/>
  <c r="U277" i="1"/>
  <c r="AD277" i="1"/>
  <c r="V277" i="1"/>
  <c r="AC277" i="1"/>
  <c r="T277" i="1"/>
  <c r="R277" i="1"/>
  <c r="S277" i="1"/>
  <c r="V271" i="1"/>
  <c r="AC271" i="1"/>
  <c r="U271" i="1"/>
  <c r="AD271" i="1"/>
  <c r="S271" i="1"/>
  <c r="T271" i="1"/>
  <c r="R271" i="1"/>
  <c r="U265" i="1"/>
  <c r="AD265" i="1"/>
  <c r="V265" i="1"/>
  <c r="AC265" i="1"/>
  <c r="T265" i="1"/>
  <c r="R265" i="1"/>
  <c r="W265" i="1" s="1"/>
  <c r="S265" i="1"/>
  <c r="AA259" i="1"/>
  <c r="V259" i="1"/>
  <c r="AC259" i="1"/>
  <c r="U259" i="1"/>
  <c r="AD259" i="1"/>
  <c r="S259" i="1"/>
  <c r="T259" i="1"/>
  <c r="R259" i="1"/>
  <c r="U253" i="1"/>
  <c r="AD253" i="1"/>
  <c r="V253" i="1"/>
  <c r="AC253" i="1"/>
  <c r="T253" i="1"/>
  <c r="R253" i="1"/>
  <c r="W253" i="1" s="1"/>
  <c r="S253" i="1"/>
  <c r="AA247" i="1"/>
  <c r="V247" i="1"/>
  <c r="AC247" i="1"/>
  <c r="U247" i="1"/>
  <c r="AD247" i="1"/>
  <c r="S247" i="1"/>
  <c r="T247" i="1"/>
  <c r="R247" i="1"/>
  <c r="U241" i="1"/>
  <c r="AD241" i="1"/>
  <c r="V241" i="1"/>
  <c r="AC241" i="1"/>
  <c r="T241" i="1"/>
  <c r="R241" i="1"/>
  <c r="W241" i="1" s="1"/>
  <c r="S241" i="1"/>
  <c r="AA235" i="1"/>
  <c r="V235" i="1"/>
  <c r="AC235" i="1"/>
  <c r="U235" i="1"/>
  <c r="AD235" i="1"/>
  <c r="S235" i="1"/>
  <c r="T235" i="1"/>
  <c r="R235" i="1"/>
  <c r="AD228" i="1"/>
  <c r="V228" i="1"/>
  <c r="U228" i="1"/>
  <c r="S228" i="1"/>
  <c r="T228" i="1"/>
  <c r="R228" i="1"/>
  <c r="AC228" i="1"/>
  <c r="AA222" i="1"/>
  <c r="AC222" i="1"/>
  <c r="U222" i="1"/>
  <c r="AD222" i="1"/>
  <c r="V222" i="1"/>
  <c r="R222" i="1"/>
  <c r="S222" i="1"/>
  <c r="T222" i="1"/>
  <c r="AA216" i="1"/>
  <c r="AD216" i="1"/>
  <c r="V216" i="1"/>
  <c r="U216" i="1"/>
  <c r="S216" i="1"/>
  <c r="T216" i="1"/>
  <c r="R216" i="1"/>
  <c r="AB216" i="1" s="1"/>
  <c r="AC216" i="1"/>
  <c r="AC210" i="1"/>
  <c r="U210" i="1"/>
  <c r="AD210" i="1"/>
  <c r="V210" i="1"/>
  <c r="R210" i="1"/>
  <c r="S210" i="1"/>
  <c r="T210" i="1"/>
  <c r="AD204" i="1"/>
  <c r="V204" i="1"/>
  <c r="U204" i="1"/>
  <c r="S204" i="1"/>
  <c r="T204" i="1"/>
  <c r="AC204" i="1"/>
  <c r="R204" i="1"/>
  <c r="AC198" i="1"/>
  <c r="U198" i="1"/>
  <c r="AD198" i="1"/>
  <c r="V198" i="1"/>
  <c r="R198" i="1"/>
  <c r="W198" i="1" s="1"/>
  <c r="S198" i="1"/>
  <c r="T198" i="1"/>
  <c r="AD192" i="1"/>
  <c r="V192" i="1"/>
  <c r="U192" i="1"/>
  <c r="S192" i="1"/>
  <c r="AC192" i="1"/>
  <c r="T192" i="1"/>
  <c r="R192" i="1"/>
  <c r="AB192" i="1" s="1"/>
  <c r="AC186" i="1"/>
  <c r="U186" i="1"/>
  <c r="AD186" i="1"/>
  <c r="V186" i="1"/>
  <c r="R186" i="1"/>
  <c r="S186" i="1"/>
  <c r="T186" i="1"/>
  <c r="AA180" i="1"/>
  <c r="AD180" i="1"/>
  <c r="V180" i="1"/>
  <c r="U180" i="1"/>
  <c r="S180" i="1"/>
  <c r="AC180" i="1"/>
  <c r="T180" i="1"/>
  <c r="R180" i="1"/>
  <c r="AC174" i="1"/>
  <c r="U174" i="1"/>
  <c r="AD174" i="1"/>
  <c r="V174" i="1"/>
  <c r="R174" i="1"/>
  <c r="S174" i="1"/>
  <c r="T174" i="1"/>
  <c r="AD168" i="1"/>
  <c r="V168" i="1"/>
  <c r="U168" i="1"/>
  <c r="S168" i="1"/>
  <c r="AC168" i="1"/>
  <c r="T168" i="1"/>
  <c r="R168" i="1"/>
  <c r="AC162" i="1"/>
  <c r="U162" i="1"/>
  <c r="AD162" i="1"/>
  <c r="V162" i="1"/>
  <c r="R162" i="1"/>
  <c r="S162" i="1"/>
  <c r="T162" i="1"/>
  <c r="AD156" i="1"/>
  <c r="V156" i="1"/>
  <c r="U156" i="1"/>
  <c r="S156" i="1"/>
  <c r="T156" i="1"/>
  <c r="R156" i="1"/>
  <c r="AC156" i="1"/>
  <c r="AA150" i="1"/>
  <c r="AC150" i="1"/>
  <c r="U150" i="1"/>
  <c r="AD150" i="1"/>
  <c r="V150" i="1"/>
  <c r="R150" i="1"/>
  <c r="S150" i="1"/>
  <c r="T150" i="1"/>
  <c r="AA144" i="1"/>
  <c r="AD144" i="1"/>
  <c r="V144" i="1"/>
  <c r="U144" i="1"/>
  <c r="S144" i="1"/>
  <c r="T144" i="1"/>
  <c r="R144" i="1"/>
  <c r="AC144" i="1"/>
  <c r="AC138" i="1"/>
  <c r="U138" i="1"/>
  <c r="AD138" i="1"/>
  <c r="V138" i="1"/>
  <c r="R138" i="1"/>
  <c r="W138" i="1" s="1"/>
  <c r="S138" i="1"/>
  <c r="T138" i="1"/>
  <c r="AD132" i="1"/>
  <c r="V132" i="1"/>
  <c r="U132" i="1"/>
  <c r="S132" i="1"/>
  <c r="T132" i="1"/>
  <c r="AC132" i="1"/>
  <c r="R132" i="1"/>
  <c r="AC126" i="1"/>
  <c r="U126" i="1"/>
  <c r="AD126" i="1"/>
  <c r="V126" i="1"/>
  <c r="R126" i="1"/>
  <c r="S126" i="1"/>
  <c r="T126" i="1"/>
  <c r="AD120" i="1"/>
  <c r="V120" i="1"/>
  <c r="U120" i="1"/>
  <c r="S120" i="1"/>
  <c r="AC120" i="1"/>
  <c r="T120" i="1"/>
  <c r="R120" i="1"/>
  <c r="AC114" i="1"/>
  <c r="U114" i="1"/>
  <c r="AD114" i="1"/>
  <c r="V114" i="1"/>
  <c r="T114" i="1"/>
  <c r="R114" i="1"/>
  <c r="S114" i="1"/>
  <c r="AD108" i="1"/>
  <c r="V108" i="1"/>
  <c r="U108" i="1"/>
  <c r="S108" i="1"/>
  <c r="AC108" i="1"/>
  <c r="T108" i="1"/>
  <c r="R108" i="1"/>
  <c r="AA102" i="1"/>
  <c r="T102" i="1"/>
  <c r="AC102" i="1"/>
  <c r="U102" i="1"/>
  <c r="AD102" i="1"/>
  <c r="V102" i="1"/>
  <c r="R102" i="1"/>
  <c r="S102" i="1"/>
  <c r="AD96" i="1"/>
  <c r="V96" i="1"/>
  <c r="U96" i="1"/>
  <c r="S96" i="1"/>
  <c r="AC96" i="1"/>
  <c r="T96" i="1"/>
  <c r="R96" i="1"/>
  <c r="AA90" i="1"/>
  <c r="T90" i="1"/>
  <c r="AC90" i="1"/>
  <c r="U90" i="1"/>
  <c r="AD90" i="1"/>
  <c r="V90" i="1"/>
  <c r="R90" i="1"/>
  <c r="W90" i="1" s="1"/>
  <c r="S90" i="1"/>
  <c r="AD84" i="1"/>
  <c r="V84" i="1"/>
  <c r="U84" i="1"/>
  <c r="S84" i="1"/>
  <c r="T84" i="1"/>
  <c r="R84" i="1"/>
  <c r="AC84" i="1"/>
  <c r="AA78" i="1"/>
  <c r="T78" i="1"/>
  <c r="AC78" i="1"/>
  <c r="U78" i="1"/>
  <c r="AD78" i="1"/>
  <c r="V78" i="1"/>
  <c r="R78" i="1"/>
  <c r="S78" i="1"/>
  <c r="AD72" i="1"/>
  <c r="V72" i="1"/>
  <c r="U72" i="1"/>
  <c r="T72" i="1"/>
  <c r="S72" i="1"/>
  <c r="R72" i="1"/>
  <c r="AC72" i="1"/>
  <c r="T66" i="1"/>
  <c r="AC66" i="1"/>
  <c r="U66" i="1"/>
  <c r="AD66" i="1"/>
  <c r="V66" i="1"/>
  <c r="R66" i="1"/>
  <c r="S66" i="1"/>
  <c r="AD60" i="1"/>
  <c r="V60" i="1"/>
  <c r="U60" i="1"/>
  <c r="S60" i="1"/>
  <c r="AC60" i="1"/>
  <c r="R60" i="1"/>
  <c r="T60" i="1"/>
  <c r="T54" i="1"/>
  <c r="AC54" i="1"/>
  <c r="U54" i="1"/>
  <c r="AD54" i="1"/>
  <c r="V54" i="1"/>
  <c r="R54" i="1"/>
  <c r="S54" i="1"/>
  <c r="AD48" i="1"/>
  <c r="V48" i="1"/>
  <c r="U48" i="1"/>
  <c r="S48" i="1"/>
  <c r="AC48" i="1"/>
  <c r="R48" i="1"/>
  <c r="T48" i="1"/>
  <c r="T42" i="1"/>
  <c r="AC42" i="1"/>
  <c r="U42" i="1"/>
  <c r="AD42" i="1"/>
  <c r="V42" i="1"/>
  <c r="R42" i="1"/>
  <c r="S42" i="1"/>
  <c r="AD36" i="1"/>
  <c r="V36" i="1"/>
  <c r="U36" i="1"/>
  <c r="S36" i="1"/>
  <c r="AC36" i="1"/>
  <c r="T36" i="1"/>
  <c r="R36" i="1"/>
  <c r="T30" i="1"/>
  <c r="AC30" i="1"/>
  <c r="U30" i="1"/>
  <c r="AD30" i="1"/>
  <c r="V30" i="1"/>
  <c r="R30" i="1"/>
  <c r="S30" i="1"/>
  <c r="AA24" i="1"/>
  <c r="AD24" i="1"/>
  <c r="V24" i="1"/>
  <c r="U24" i="1"/>
  <c r="S24" i="1"/>
  <c r="AC24" i="1"/>
  <c r="T24" i="1"/>
  <c r="R24" i="1"/>
  <c r="T18" i="1"/>
  <c r="AC18" i="1"/>
  <c r="U18" i="1"/>
  <c r="AD18" i="1"/>
  <c r="V18" i="1"/>
  <c r="R18" i="1"/>
  <c r="AB18" i="1" s="1"/>
  <c r="S18" i="1"/>
  <c r="AA12" i="1"/>
  <c r="AD12" i="1"/>
  <c r="V12" i="1"/>
  <c r="U12" i="1"/>
  <c r="S12" i="1"/>
  <c r="T12" i="1"/>
  <c r="R12" i="1"/>
  <c r="AC12" i="1"/>
  <c r="T6" i="1"/>
  <c r="AC6" i="1"/>
  <c r="U6" i="1"/>
  <c r="AD6" i="1"/>
  <c r="V6" i="1"/>
  <c r="R6" i="1"/>
  <c r="W6" i="1" s="1"/>
  <c r="S6" i="1"/>
  <c r="AA227" i="1"/>
  <c r="AD227" i="1"/>
  <c r="V227" i="1"/>
  <c r="AC227" i="1"/>
  <c r="U227" i="1"/>
  <c r="T227" i="1"/>
  <c r="R227" i="1"/>
  <c r="S227" i="1"/>
  <c r="AC221" i="1"/>
  <c r="U221" i="1"/>
  <c r="V221" i="1"/>
  <c r="R221" i="1"/>
  <c r="W221" i="1" s="1"/>
  <c r="AD221" i="1"/>
  <c r="S221" i="1"/>
  <c r="T221" i="1"/>
  <c r="AD215" i="1"/>
  <c r="V215" i="1"/>
  <c r="AC215" i="1"/>
  <c r="U215" i="1"/>
  <c r="S215" i="1"/>
  <c r="T215" i="1"/>
  <c r="R215" i="1"/>
  <c r="AC209" i="1"/>
  <c r="U209" i="1"/>
  <c r="V209" i="1"/>
  <c r="R209" i="1"/>
  <c r="S209" i="1"/>
  <c r="AD209" i="1"/>
  <c r="T209" i="1"/>
  <c r="AD203" i="1"/>
  <c r="V203" i="1"/>
  <c r="AC203" i="1"/>
  <c r="U203" i="1"/>
  <c r="T203" i="1"/>
  <c r="R203" i="1"/>
  <c r="S203" i="1"/>
  <c r="AC197" i="1"/>
  <c r="U197" i="1"/>
  <c r="V197" i="1"/>
  <c r="R197" i="1"/>
  <c r="S197" i="1"/>
  <c r="AD197" i="1"/>
  <c r="T197" i="1"/>
  <c r="AD191" i="1"/>
  <c r="V191" i="1"/>
  <c r="AC191" i="1"/>
  <c r="U191" i="1"/>
  <c r="T191" i="1"/>
  <c r="R191" i="1"/>
  <c r="S191" i="1"/>
  <c r="AC185" i="1"/>
  <c r="U185" i="1"/>
  <c r="V185" i="1"/>
  <c r="R185" i="1"/>
  <c r="S185" i="1"/>
  <c r="AD185" i="1"/>
  <c r="T185" i="1"/>
  <c r="AD179" i="1"/>
  <c r="V179" i="1"/>
  <c r="AC179" i="1"/>
  <c r="U179" i="1"/>
  <c r="S179" i="1"/>
  <c r="T179" i="1"/>
  <c r="R179" i="1"/>
  <c r="AC173" i="1"/>
  <c r="U173" i="1"/>
  <c r="V173" i="1"/>
  <c r="R173" i="1"/>
  <c r="AD173" i="1"/>
  <c r="S173" i="1"/>
  <c r="T173" i="1"/>
  <c r="AD167" i="1"/>
  <c r="V167" i="1"/>
  <c r="AC167" i="1"/>
  <c r="U167" i="1"/>
  <c r="T167" i="1"/>
  <c r="S167" i="1"/>
  <c r="R167" i="1"/>
  <c r="AC161" i="1"/>
  <c r="U161" i="1"/>
  <c r="V161" i="1"/>
  <c r="R161" i="1"/>
  <c r="AD161" i="1"/>
  <c r="S161" i="1"/>
  <c r="T161" i="1"/>
  <c r="AD155" i="1"/>
  <c r="V155" i="1"/>
  <c r="AC155" i="1"/>
  <c r="U155" i="1"/>
  <c r="T155" i="1"/>
  <c r="R155" i="1"/>
  <c r="S155" i="1"/>
  <c r="AC149" i="1"/>
  <c r="U149" i="1"/>
  <c r="V149" i="1"/>
  <c r="R149" i="1"/>
  <c r="AD149" i="1"/>
  <c r="S149" i="1"/>
  <c r="T149" i="1"/>
  <c r="AD143" i="1"/>
  <c r="V143" i="1"/>
  <c r="AC143" i="1"/>
  <c r="U143" i="1"/>
  <c r="T143" i="1"/>
  <c r="R143" i="1"/>
  <c r="S143" i="1"/>
  <c r="AC137" i="1"/>
  <c r="U137" i="1"/>
  <c r="V137" i="1"/>
  <c r="R137" i="1"/>
  <c r="S137" i="1"/>
  <c r="T137" i="1"/>
  <c r="AD137" i="1"/>
  <c r="AD131" i="1"/>
  <c r="V131" i="1"/>
  <c r="AC131" i="1"/>
  <c r="U131" i="1"/>
  <c r="S131" i="1"/>
  <c r="T131" i="1"/>
  <c r="R131" i="1"/>
  <c r="AC125" i="1"/>
  <c r="U125" i="1"/>
  <c r="V125" i="1"/>
  <c r="R125" i="1"/>
  <c r="S125" i="1"/>
  <c r="AD125" i="1"/>
  <c r="T125" i="1"/>
  <c r="AD119" i="1"/>
  <c r="V119" i="1"/>
  <c r="AC119" i="1"/>
  <c r="U119" i="1"/>
  <c r="T119" i="1"/>
  <c r="R119" i="1"/>
  <c r="S119" i="1"/>
  <c r="AC113" i="1"/>
  <c r="U113" i="1"/>
  <c r="V113" i="1"/>
  <c r="R113" i="1"/>
  <c r="S113" i="1"/>
  <c r="AD113" i="1"/>
  <c r="T113" i="1"/>
  <c r="AD107" i="1"/>
  <c r="V107" i="1"/>
  <c r="AC107" i="1"/>
  <c r="U107" i="1"/>
  <c r="S107" i="1"/>
  <c r="T107" i="1"/>
  <c r="R107" i="1"/>
  <c r="AC101" i="1"/>
  <c r="U101" i="1"/>
  <c r="V101" i="1"/>
  <c r="T101" i="1"/>
  <c r="R101" i="1"/>
  <c r="W101" i="1" s="1"/>
  <c r="AD101" i="1"/>
  <c r="S101" i="1"/>
  <c r="AD95" i="1"/>
  <c r="V95" i="1"/>
  <c r="T95" i="1"/>
  <c r="AC95" i="1"/>
  <c r="U95" i="1"/>
  <c r="S95" i="1"/>
  <c r="R95" i="1"/>
  <c r="AC89" i="1"/>
  <c r="U89" i="1"/>
  <c r="V89" i="1"/>
  <c r="T89" i="1"/>
  <c r="R89" i="1"/>
  <c r="AD89" i="1"/>
  <c r="S89" i="1"/>
  <c r="AD83" i="1"/>
  <c r="V83" i="1"/>
  <c r="T83" i="1"/>
  <c r="AC83" i="1"/>
  <c r="U83" i="1"/>
  <c r="R83" i="1"/>
  <c r="AB83" i="1" s="1"/>
  <c r="S83" i="1"/>
  <c r="AC77" i="1"/>
  <c r="U77" i="1"/>
  <c r="V77" i="1"/>
  <c r="T77" i="1"/>
  <c r="R77" i="1"/>
  <c r="AD77" i="1"/>
  <c r="S77" i="1"/>
  <c r="AD71" i="1"/>
  <c r="V71" i="1"/>
  <c r="T71" i="1"/>
  <c r="AC71" i="1"/>
  <c r="U71" i="1"/>
  <c r="R71" i="1"/>
  <c r="S71" i="1"/>
  <c r="AC65" i="1"/>
  <c r="U65" i="1"/>
  <c r="V65" i="1"/>
  <c r="T65" i="1"/>
  <c r="R65" i="1"/>
  <c r="S65" i="1"/>
  <c r="AD65" i="1"/>
  <c r="AD59" i="1"/>
  <c r="V59" i="1"/>
  <c r="T59" i="1"/>
  <c r="AC59" i="1"/>
  <c r="U59" i="1"/>
  <c r="R59" i="1"/>
  <c r="S59" i="1"/>
  <c r="AC53" i="1"/>
  <c r="U53" i="1"/>
  <c r="V53" i="1"/>
  <c r="T53" i="1"/>
  <c r="R53" i="1"/>
  <c r="S53" i="1"/>
  <c r="AD53" i="1"/>
  <c r="AD47" i="1"/>
  <c r="V47" i="1"/>
  <c r="T47" i="1"/>
  <c r="AC47" i="1"/>
  <c r="U47" i="1"/>
  <c r="R47" i="1"/>
  <c r="S47" i="1"/>
  <c r="AC41" i="1"/>
  <c r="U41" i="1"/>
  <c r="V41" i="1"/>
  <c r="T41" i="1"/>
  <c r="R41" i="1"/>
  <c r="S41" i="1"/>
  <c r="AD41" i="1"/>
  <c r="AD35" i="1"/>
  <c r="V35" i="1"/>
  <c r="T35" i="1"/>
  <c r="AC35" i="1"/>
  <c r="U35" i="1"/>
  <c r="R35" i="1"/>
  <c r="S35" i="1"/>
  <c r="AC29" i="1"/>
  <c r="U29" i="1"/>
  <c r="V29" i="1"/>
  <c r="T29" i="1"/>
  <c r="R29" i="1"/>
  <c r="AD29" i="1"/>
  <c r="S29" i="1"/>
  <c r="AA23" i="1"/>
  <c r="AD23" i="1"/>
  <c r="V23" i="1"/>
  <c r="T23" i="1"/>
  <c r="AC23" i="1"/>
  <c r="U23" i="1"/>
  <c r="S23" i="1"/>
  <c r="R23" i="1"/>
  <c r="AC17" i="1"/>
  <c r="U17" i="1"/>
  <c r="AD17" i="1"/>
  <c r="V17" i="1"/>
  <c r="T17" i="1"/>
  <c r="R17" i="1"/>
  <c r="S17" i="1"/>
  <c r="AA11" i="1"/>
  <c r="AD11" i="1"/>
  <c r="V11" i="1"/>
  <c r="T11" i="1"/>
  <c r="AC11" i="1"/>
  <c r="U11" i="1"/>
  <c r="R11" i="1"/>
  <c r="S11" i="1"/>
  <c r="AC5" i="1"/>
  <c r="U5" i="1"/>
  <c r="AD5" i="1"/>
  <c r="V5" i="1"/>
  <c r="T5" i="1"/>
  <c r="R5" i="1"/>
  <c r="S5" i="1"/>
  <c r="V226" i="1"/>
  <c r="U226" i="1"/>
  <c r="AD226" i="1"/>
  <c r="T226" i="1"/>
  <c r="R226" i="1"/>
  <c r="AC226" i="1"/>
  <c r="S226" i="1"/>
  <c r="AC220" i="1"/>
  <c r="U220" i="1"/>
  <c r="AD220" i="1"/>
  <c r="R220" i="1"/>
  <c r="S220" i="1"/>
  <c r="V220" i="1"/>
  <c r="T220" i="1"/>
  <c r="AA214" i="1"/>
  <c r="V214" i="1"/>
  <c r="U214" i="1"/>
  <c r="AD214" i="1"/>
  <c r="T214" i="1"/>
  <c r="R214" i="1"/>
  <c r="AC214" i="1"/>
  <c r="S214" i="1"/>
  <c r="AC208" i="1"/>
  <c r="U208" i="1"/>
  <c r="AD208" i="1"/>
  <c r="R208" i="1"/>
  <c r="W208" i="1" s="1"/>
  <c r="S208" i="1"/>
  <c r="V208" i="1"/>
  <c r="T208" i="1"/>
  <c r="V202" i="1"/>
  <c r="U202" i="1"/>
  <c r="AD202" i="1"/>
  <c r="T202" i="1"/>
  <c r="R202" i="1"/>
  <c r="AC202" i="1"/>
  <c r="S202" i="1"/>
  <c r="AC196" i="1"/>
  <c r="U196" i="1"/>
  <c r="AD196" i="1"/>
  <c r="V196" i="1"/>
  <c r="S196" i="1"/>
  <c r="R196" i="1"/>
  <c r="T196" i="1"/>
  <c r="V190" i="1"/>
  <c r="U190" i="1"/>
  <c r="AD190" i="1"/>
  <c r="T190" i="1"/>
  <c r="AC190" i="1"/>
  <c r="R190" i="1"/>
  <c r="S190" i="1"/>
  <c r="AC184" i="1"/>
  <c r="U184" i="1"/>
  <c r="AD184" i="1"/>
  <c r="V184" i="1"/>
  <c r="S184" i="1"/>
  <c r="R184" i="1"/>
  <c r="T184" i="1"/>
  <c r="V178" i="1"/>
  <c r="U178" i="1"/>
  <c r="AD178" i="1"/>
  <c r="AC178" i="1"/>
  <c r="T178" i="1"/>
  <c r="R178" i="1"/>
  <c r="S178" i="1"/>
  <c r="AC172" i="1"/>
  <c r="U172" i="1"/>
  <c r="AD172" i="1"/>
  <c r="V172" i="1"/>
  <c r="S172" i="1"/>
  <c r="T172" i="1"/>
  <c r="R172" i="1"/>
  <c r="V166" i="1"/>
  <c r="U166" i="1"/>
  <c r="AD166" i="1"/>
  <c r="AC166" i="1"/>
  <c r="T166" i="1"/>
  <c r="R166" i="1"/>
  <c r="S166" i="1"/>
  <c r="AC160" i="1"/>
  <c r="U160" i="1"/>
  <c r="AD160" i="1"/>
  <c r="S160" i="1"/>
  <c r="T160" i="1"/>
  <c r="R160" i="1"/>
  <c r="V160" i="1"/>
  <c r="AA154" i="1"/>
  <c r="V154" i="1"/>
  <c r="U154" i="1"/>
  <c r="AD154" i="1"/>
  <c r="T154" i="1"/>
  <c r="R154" i="1"/>
  <c r="AC154" i="1"/>
  <c r="S154" i="1"/>
  <c r="AC148" i="1"/>
  <c r="U148" i="1"/>
  <c r="AD148" i="1"/>
  <c r="R148" i="1"/>
  <c r="S148" i="1"/>
  <c r="V148" i="1"/>
  <c r="T148" i="1"/>
  <c r="V142" i="1"/>
  <c r="U142" i="1"/>
  <c r="AD142" i="1"/>
  <c r="T142" i="1"/>
  <c r="R142" i="1"/>
  <c r="AC142" i="1"/>
  <c r="S142" i="1"/>
  <c r="AC136" i="1"/>
  <c r="U136" i="1"/>
  <c r="AD136" i="1"/>
  <c r="R136" i="1"/>
  <c r="S136" i="1"/>
  <c r="V136" i="1"/>
  <c r="T136" i="1"/>
  <c r="AA130" i="1"/>
  <c r="V130" i="1"/>
  <c r="U130" i="1"/>
  <c r="AD130" i="1"/>
  <c r="T130" i="1"/>
  <c r="R130" i="1"/>
  <c r="AC130" i="1"/>
  <c r="S130" i="1"/>
  <c r="AC124" i="1"/>
  <c r="U124" i="1"/>
  <c r="AD124" i="1"/>
  <c r="R124" i="1"/>
  <c r="V124" i="1"/>
  <c r="S124" i="1"/>
  <c r="T124" i="1"/>
  <c r="AA118" i="1"/>
  <c r="V118" i="1"/>
  <c r="U118" i="1"/>
  <c r="AD118" i="1"/>
  <c r="T118" i="1"/>
  <c r="AC118" i="1"/>
  <c r="R118" i="1"/>
  <c r="S118" i="1"/>
  <c r="AC112" i="1"/>
  <c r="U112" i="1"/>
  <c r="AD112" i="1"/>
  <c r="V112" i="1"/>
  <c r="S112" i="1"/>
  <c r="R112" i="1"/>
  <c r="T112" i="1"/>
  <c r="V106" i="1"/>
  <c r="T106" i="1"/>
  <c r="U106" i="1"/>
  <c r="AD106" i="1"/>
  <c r="AC106" i="1"/>
  <c r="R106" i="1"/>
  <c r="S106" i="1"/>
  <c r="AC100" i="1"/>
  <c r="U100" i="1"/>
  <c r="AD100" i="1"/>
  <c r="T100" i="1"/>
  <c r="V100" i="1"/>
  <c r="S100" i="1"/>
  <c r="R100" i="1"/>
  <c r="AA94" i="1"/>
  <c r="V94" i="1"/>
  <c r="T94" i="1"/>
  <c r="U94" i="1"/>
  <c r="AD94" i="1"/>
  <c r="AC94" i="1"/>
  <c r="R94" i="1"/>
  <c r="S94" i="1"/>
  <c r="AC88" i="1"/>
  <c r="U88" i="1"/>
  <c r="AD88" i="1"/>
  <c r="T88" i="1"/>
  <c r="S88" i="1"/>
  <c r="R88" i="1"/>
  <c r="V88" i="1"/>
  <c r="AA82" i="1"/>
  <c r="V82" i="1"/>
  <c r="T82" i="1"/>
  <c r="U82" i="1"/>
  <c r="AD82" i="1"/>
  <c r="R82" i="1"/>
  <c r="AC82" i="1"/>
  <c r="S82" i="1"/>
  <c r="AC76" i="1"/>
  <c r="U76" i="1"/>
  <c r="AD76" i="1"/>
  <c r="T76" i="1"/>
  <c r="S76" i="1"/>
  <c r="V76" i="1"/>
  <c r="R76" i="1"/>
  <c r="AA70" i="1"/>
  <c r="V70" i="1"/>
  <c r="T70" i="1"/>
  <c r="U70" i="1"/>
  <c r="AD70" i="1"/>
  <c r="R70" i="1"/>
  <c r="AC70" i="1"/>
  <c r="S70" i="1"/>
  <c r="AC64" i="1"/>
  <c r="U64" i="1"/>
  <c r="AD64" i="1"/>
  <c r="T64" i="1"/>
  <c r="R64" i="1"/>
  <c r="S64" i="1"/>
  <c r="V64" i="1"/>
  <c r="V58" i="1"/>
  <c r="T58" i="1"/>
  <c r="U58" i="1"/>
  <c r="AD58" i="1"/>
  <c r="R58" i="1"/>
  <c r="AC58" i="1"/>
  <c r="S58" i="1"/>
  <c r="AC52" i="1"/>
  <c r="U52" i="1"/>
  <c r="AD52" i="1"/>
  <c r="T52" i="1"/>
  <c r="V52" i="1"/>
  <c r="S52" i="1"/>
  <c r="R52" i="1"/>
  <c r="V46" i="1"/>
  <c r="T46" i="1"/>
  <c r="U46" i="1"/>
  <c r="AD46" i="1"/>
  <c r="AC46" i="1"/>
  <c r="R46" i="1"/>
  <c r="S46" i="1"/>
  <c r="AC40" i="1"/>
  <c r="U40" i="1"/>
  <c r="AD40" i="1"/>
  <c r="T40" i="1"/>
  <c r="V40" i="1"/>
  <c r="S40" i="1"/>
  <c r="R40" i="1"/>
  <c r="V34" i="1"/>
  <c r="T34" i="1"/>
  <c r="U34" i="1"/>
  <c r="AD34" i="1"/>
  <c r="AC34" i="1"/>
  <c r="R34" i="1"/>
  <c r="S34" i="1"/>
  <c r="AA28" i="1"/>
  <c r="AC28" i="1"/>
  <c r="U28" i="1"/>
  <c r="AD28" i="1"/>
  <c r="T28" i="1"/>
  <c r="V28" i="1"/>
  <c r="R28" i="1"/>
  <c r="S28" i="1"/>
  <c r="V22" i="1"/>
  <c r="T22" i="1"/>
  <c r="U22" i="1"/>
  <c r="AD22" i="1"/>
  <c r="AC22" i="1"/>
  <c r="R22" i="1"/>
  <c r="W22" i="1" s="1"/>
  <c r="S22" i="1"/>
  <c r="AA16" i="1"/>
  <c r="AC16" i="1"/>
  <c r="U16" i="1"/>
  <c r="AD16" i="1"/>
  <c r="T16" i="1"/>
  <c r="S16" i="1"/>
  <c r="R16" i="1"/>
  <c r="V16" i="1"/>
  <c r="V10" i="1"/>
  <c r="T10" i="1"/>
  <c r="U10" i="1"/>
  <c r="AD10" i="1"/>
  <c r="R10" i="1"/>
  <c r="AC10" i="1"/>
  <c r="S10" i="1"/>
  <c r="AC4" i="1"/>
  <c r="U4" i="1"/>
  <c r="AD4" i="1"/>
  <c r="T4" i="1"/>
  <c r="S4" i="1"/>
  <c r="R4" i="1"/>
  <c r="V4" i="1"/>
  <c r="V225" i="1"/>
  <c r="AC225" i="1"/>
  <c r="AD225" i="1"/>
  <c r="T225" i="1"/>
  <c r="R225" i="1"/>
  <c r="U225" i="1"/>
  <c r="S225" i="1"/>
  <c r="U219" i="1"/>
  <c r="AD219" i="1"/>
  <c r="V219" i="1"/>
  <c r="AC219" i="1"/>
  <c r="S219" i="1"/>
  <c r="T219" i="1"/>
  <c r="R219" i="1"/>
  <c r="V213" i="1"/>
  <c r="AC213" i="1"/>
  <c r="AD213" i="1"/>
  <c r="T213" i="1"/>
  <c r="U213" i="1"/>
  <c r="R213" i="1"/>
  <c r="S213" i="1"/>
  <c r="U207" i="1"/>
  <c r="AD207" i="1"/>
  <c r="V207" i="1"/>
  <c r="AC207" i="1"/>
  <c r="S207" i="1"/>
  <c r="T207" i="1"/>
  <c r="R207" i="1"/>
  <c r="AB207" i="1" s="1"/>
  <c r="V201" i="1"/>
  <c r="AC201" i="1"/>
  <c r="AD201" i="1"/>
  <c r="U201" i="1"/>
  <c r="T201" i="1"/>
  <c r="R201" i="1"/>
  <c r="S201" i="1"/>
  <c r="U195" i="1"/>
  <c r="AD195" i="1"/>
  <c r="V195" i="1"/>
  <c r="AC195" i="1"/>
  <c r="S195" i="1"/>
  <c r="T195" i="1"/>
  <c r="R195" i="1"/>
  <c r="V189" i="1"/>
  <c r="AC189" i="1"/>
  <c r="AD189" i="1"/>
  <c r="T189" i="1"/>
  <c r="U189" i="1"/>
  <c r="R189" i="1"/>
  <c r="S189" i="1"/>
  <c r="U183" i="1"/>
  <c r="AD183" i="1"/>
  <c r="V183" i="1"/>
  <c r="AC183" i="1"/>
  <c r="S183" i="1"/>
  <c r="T183" i="1"/>
  <c r="R183" i="1"/>
  <c r="V177" i="1"/>
  <c r="AC177" i="1"/>
  <c r="AD177" i="1"/>
  <c r="T177" i="1"/>
  <c r="R177" i="1"/>
  <c r="U177" i="1"/>
  <c r="S177" i="1"/>
  <c r="U171" i="1"/>
  <c r="AD171" i="1"/>
  <c r="V171" i="1"/>
  <c r="AC171" i="1"/>
  <c r="S171" i="1"/>
  <c r="T171" i="1"/>
  <c r="R171" i="1"/>
  <c r="V165" i="1"/>
  <c r="AC165" i="1"/>
  <c r="AD165" i="1"/>
  <c r="T165" i="1"/>
  <c r="R165" i="1"/>
  <c r="U165" i="1"/>
  <c r="S165" i="1"/>
  <c r="U159" i="1"/>
  <c r="AD159" i="1"/>
  <c r="V159" i="1"/>
  <c r="AC159" i="1"/>
  <c r="S159" i="1"/>
  <c r="T159" i="1"/>
  <c r="R159" i="1"/>
  <c r="V153" i="1"/>
  <c r="AC153" i="1"/>
  <c r="AD153" i="1"/>
  <c r="T153" i="1"/>
  <c r="R153" i="1"/>
  <c r="U153" i="1"/>
  <c r="S153" i="1"/>
  <c r="U147" i="1"/>
  <c r="AD147" i="1"/>
  <c r="V147" i="1"/>
  <c r="AC147" i="1"/>
  <c r="S147" i="1"/>
  <c r="T147" i="1"/>
  <c r="R147" i="1"/>
  <c r="V141" i="1"/>
  <c r="AC141" i="1"/>
  <c r="AD141" i="1"/>
  <c r="T141" i="1"/>
  <c r="U141" i="1"/>
  <c r="R141" i="1"/>
  <c r="S141" i="1"/>
  <c r="U135" i="1"/>
  <c r="AD135" i="1"/>
  <c r="V135" i="1"/>
  <c r="AC135" i="1"/>
  <c r="S135" i="1"/>
  <c r="T135" i="1"/>
  <c r="R135" i="1"/>
  <c r="V129" i="1"/>
  <c r="AC129" i="1"/>
  <c r="AD129" i="1"/>
  <c r="U129" i="1"/>
  <c r="T129" i="1"/>
  <c r="R129" i="1"/>
  <c r="S129" i="1"/>
  <c r="U123" i="1"/>
  <c r="AD123" i="1"/>
  <c r="V123" i="1"/>
  <c r="AC123" i="1"/>
  <c r="S123" i="1"/>
  <c r="T123" i="1"/>
  <c r="R123" i="1"/>
  <c r="V117" i="1"/>
  <c r="T117" i="1"/>
  <c r="AC117" i="1"/>
  <c r="AD117" i="1"/>
  <c r="R117" i="1"/>
  <c r="AB117" i="1" s="1"/>
  <c r="S117" i="1"/>
  <c r="U117" i="1"/>
  <c r="U111" i="1"/>
  <c r="AD111" i="1"/>
  <c r="V111" i="1"/>
  <c r="AC111" i="1"/>
  <c r="S111" i="1"/>
  <c r="T111" i="1"/>
  <c r="R111" i="1"/>
  <c r="V105" i="1"/>
  <c r="T105" i="1"/>
  <c r="AC105" i="1"/>
  <c r="AD105" i="1"/>
  <c r="R105" i="1"/>
  <c r="U105" i="1"/>
  <c r="S105" i="1"/>
  <c r="U99" i="1"/>
  <c r="AD99" i="1"/>
  <c r="V99" i="1"/>
  <c r="T99" i="1"/>
  <c r="AC99" i="1"/>
  <c r="S99" i="1"/>
  <c r="R99" i="1"/>
  <c r="V93" i="1"/>
  <c r="T93" i="1"/>
  <c r="AC93" i="1"/>
  <c r="AD93" i="1"/>
  <c r="R93" i="1"/>
  <c r="U93" i="1"/>
  <c r="S93" i="1"/>
  <c r="U87" i="1"/>
  <c r="AD87" i="1"/>
  <c r="V87" i="1"/>
  <c r="T87" i="1"/>
  <c r="AC87" i="1"/>
  <c r="S87" i="1"/>
  <c r="R87" i="1"/>
  <c r="V81" i="1"/>
  <c r="T81" i="1"/>
  <c r="AC81" i="1"/>
  <c r="AD81" i="1"/>
  <c r="R81" i="1"/>
  <c r="W81" i="1" s="1"/>
  <c r="U81" i="1"/>
  <c r="S81" i="1"/>
  <c r="U75" i="1"/>
  <c r="AD75" i="1"/>
  <c r="V75" i="1"/>
  <c r="T75" i="1"/>
  <c r="AC75" i="1"/>
  <c r="S75" i="1"/>
  <c r="R75" i="1"/>
  <c r="V69" i="1"/>
  <c r="T69" i="1"/>
  <c r="AC69" i="1"/>
  <c r="AD69" i="1"/>
  <c r="U69" i="1"/>
  <c r="R69" i="1"/>
  <c r="S69" i="1"/>
  <c r="U63" i="1"/>
  <c r="AD63" i="1"/>
  <c r="V63" i="1"/>
  <c r="T63" i="1"/>
  <c r="AC63" i="1"/>
  <c r="S63" i="1"/>
  <c r="R63" i="1"/>
  <c r="V57" i="1"/>
  <c r="T57" i="1"/>
  <c r="AC57" i="1"/>
  <c r="AD57" i="1"/>
  <c r="U57" i="1"/>
  <c r="R57" i="1"/>
  <c r="S57" i="1"/>
  <c r="U51" i="1"/>
  <c r="AD51" i="1"/>
  <c r="V51" i="1"/>
  <c r="T51" i="1"/>
  <c r="AC51" i="1"/>
  <c r="S51" i="1"/>
  <c r="R51" i="1"/>
  <c r="V45" i="1"/>
  <c r="T45" i="1"/>
  <c r="AC45" i="1"/>
  <c r="AD45" i="1"/>
  <c r="R45" i="1"/>
  <c r="S45" i="1"/>
  <c r="U45" i="1"/>
  <c r="U39" i="1"/>
  <c r="AD39" i="1"/>
  <c r="V39" i="1"/>
  <c r="T39" i="1"/>
  <c r="AC39" i="1"/>
  <c r="S39" i="1"/>
  <c r="R39" i="1"/>
  <c r="V33" i="1"/>
  <c r="T33" i="1"/>
  <c r="AC33" i="1"/>
  <c r="AD33" i="1"/>
  <c r="R33" i="1"/>
  <c r="U33" i="1"/>
  <c r="S33" i="1"/>
  <c r="AA27" i="1"/>
  <c r="U27" i="1"/>
  <c r="AD27" i="1"/>
  <c r="V27" i="1"/>
  <c r="T27" i="1"/>
  <c r="AC27" i="1"/>
  <c r="S27" i="1"/>
  <c r="R27" i="1"/>
  <c r="V21" i="1"/>
  <c r="T21" i="1"/>
  <c r="AC21" i="1"/>
  <c r="AD21" i="1"/>
  <c r="R21" i="1"/>
  <c r="U21" i="1"/>
  <c r="S21" i="1"/>
  <c r="AA15" i="1"/>
  <c r="U15" i="1"/>
  <c r="AD15" i="1"/>
  <c r="V15" i="1"/>
  <c r="T15" i="1"/>
  <c r="AC15" i="1"/>
  <c r="S15" i="1"/>
  <c r="R15" i="1"/>
  <c r="V9" i="1"/>
  <c r="T9" i="1"/>
  <c r="AC9" i="1"/>
  <c r="AD9" i="1"/>
  <c r="R9" i="1"/>
  <c r="U9" i="1"/>
  <c r="S9" i="1"/>
  <c r="AA3" i="1"/>
  <c r="U3" i="1"/>
  <c r="AD3" i="1"/>
  <c r="V3" i="1"/>
  <c r="T3" i="1"/>
  <c r="AC3" i="1"/>
  <c r="S3" i="1"/>
  <c r="R3" i="1"/>
  <c r="V224" i="1"/>
  <c r="AC224" i="1"/>
  <c r="U224" i="1"/>
  <c r="AD224" i="1"/>
  <c r="T224" i="1"/>
  <c r="R224" i="1"/>
  <c r="AB224" i="1" s="1"/>
  <c r="S224" i="1"/>
  <c r="U218" i="1"/>
  <c r="AD218" i="1"/>
  <c r="AC218" i="1"/>
  <c r="S218" i="1"/>
  <c r="V218" i="1"/>
  <c r="T218" i="1"/>
  <c r="R218" i="1"/>
  <c r="V212" i="1"/>
  <c r="AC212" i="1"/>
  <c r="U212" i="1"/>
  <c r="AD212" i="1"/>
  <c r="T212" i="1"/>
  <c r="R212" i="1"/>
  <c r="S212" i="1"/>
  <c r="U206" i="1"/>
  <c r="AD206" i="1"/>
  <c r="AC206" i="1"/>
  <c r="S206" i="1"/>
  <c r="V206" i="1"/>
  <c r="T206" i="1"/>
  <c r="R206" i="1"/>
  <c r="V200" i="1"/>
  <c r="AC200" i="1"/>
  <c r="U200" i="1"/>
  <c r="AD200" i="1"/>
  <c r="T200" i="1"/>
  <c r="R200" i="1"/>
  <c r="S200" i="1"/>
  <c r="U194" i="1"/>
  <c r="AD194" i="1"/>
  <c r="AC194" i="1"/>
  <c r="S194" i="1"/>
  <c r="V194" i="1"/>
  <c r="T194" i="1"/>
  <c r="R194" i="1"/>
  <c r="V188" i="1"/>
  <c r="AC188" i="1"/>
  <c r="U188" i="1"/>
  <c r="AD188" i="1"/>
  <c r="T188" i="1"/>
  <c r="R188" i="1"/>
  <c r="S188" i="1"/>
  <c r="U182" i="1"/>
  <c r="AD182" i="1"/>
  <c r="AC182" i="1"/>
  <c r="V182" i="1"/>
  <c r="S182" i="1"/>
  <c r="T182" i="1"/>
  <c r="R182" i="1"/>
  <c r="AA176" i="1"/>
  <c r="V176" i="1"/>
  <c r="AC176" i="1"/>
  <c r="U176" i="1"/>
  <c r="AD176" i="1"/>
  <c r="T176" i="1"/>
  <c r="R176" i="1"/>
  <c r="S176" i="1"/>
  <c r="AA170" i="1"/>
  <c r="U170" i="1"/>
  <c r="AD170" i="1"/>
  <c r="AC170" i="1"/>
  <c r="S170" i="1"/>
  <c r="V170" i="1"/>
  <c r="T170" i="1"/>
  <c r="R170" i="1"/>
  <c r="V164" i="1"/>
  <c r="AC164" i="1"/>
  <c r="U164" i="1"/>
  <c r="AD164" i="1"/>
  <c r="T164" i="1"/>
  <c r="R164" i="1"/>
  <c r="S164" i="1"/>
  <c r="U158" i="1"/>
  <c r="AD158" i="1"/>
  <c r="AC158" i="1"/>
  <c r="S158" i="1"/>
  <c r="T158" i="1"/>
  <c r="V158" i="1"/>
  <c r="R158" i="1"/>
  <c r="V152" i="1"/>
  <c r="AC152" i="1"/>
  <c r="U152" i="1"/>
  <c r="AD152" i="1"/>
  <c r="T152" i="1"/>
  <c r="R152" i="1"/>
  <c r="S152" i="1"/>
  <c r="U146" i="1"/>
  <c r="AD146" i="1"/>
  <c r="AC146" i="1"/>
  <c r="S146" i="1"/>
  <c r="V146" i="1"/>
  <c r="T146" i="1"/>
  <c r="R146" i="1"/>
  <c r="V140" i="1"/>
  <c r="AC140" i="1"/>
  <c r="U140" i="1"/>
  <c r="AD140" i="1"/>
  <c r="T140" i="1"/>
  <c r="R140" i="1"/>
  <c r="S140" i="1"/>
  <c r="AA134" i="1"/>
  <c r="U134" i="1"/>
  <c r="AD134" i="1"/>
  <c r="AC134" i="1"/>
  <c r="S134" i="1"/>
  <c r="V134" i="1"/>
  <c r="T134" i="1"/>
  <c r="R134" i="1"/>
  <c r="V128" i="1"/>
  <c r="AC128" i="1"/>
  <c r="U128" i="1"/>
  <c r="AD128" i="1"/>
  <c r="T128" i="1"/>
  <c r="R128" i="1"/>
  <c r="S128" i="1"/>
  <c r="AA122" i="1"/>
  <c r="U122" i="1"/>
  <c r="AD122" i="1"/>
  <c r="AC122" i="1"/>
  <c r="S122" i="1"/>
  <c r="V122" i="1"/>
  <c r="T122" i="1"/>
  <c r="R122" i="1"/>
  <c r="AA116" i="1"/>
  <c r="V116" i="1"/>
  <c r="AC116" i="1"/>
  <c r="U116" i="1"/>
  <c r="AD116" i="1"/>
  <c r="T116" i="1"/>
  <c r="R116" i="1"/>
  <c r="S116" i="1"/>
  <c r="U110" i="1"/>
  <c r="AD110" i="1"/>
  <c r="AC110" i="1"/>
  <c r="V110" i="1"/>
  <c r="S110" i="1"/>
  <c r="T110" i="1"/>
  <c r="R110" i="1"/>
  <c r="AB110" i="1" s="1"/>
  <c r="V104" i="1"/>
  <c r="T104" i="1"/>
  <c r="AC104" i="1"/>
  <c r="U104" i="1"/>
  <c r="AD104" i="1"/>
  <c r="R104" i="1"/>
  <c r="S104" i="1"/>
  <c r="AA98" i="1"/>
  <c r="U98" i="1"/>
  <c r="AD98" i="1"/>
  <c r="AC98" i="1"/>
  <c r="S98" i="1"/>
  <c r="T98" i="1"/>
  <c r="R98" i="1"/>
  <c r="V98" i="1"/>
  <c r="V92" i="1"/>
  <c r="T92" i="1"/>
  <c r="AC92" i="1"/>
  <c r="U92" i="1"/>
  <c r="AD92" i="1"/>
  <c r="R92" i="1"/>
  <c r="S92" i="1"/>
  <c r="AA86" i="1"/>
  <c r="U86" i="1"/>
  <c r="AD86" i="1"/>
  <c r="AC86" i="1"/>
  <c r="S86" i="1"/>
  <c r="T86" i="1"/>
  <c r="V86" i="1"/>
  <c r="R86" i="1"/>
  <c r="V80" i="1"/>
  <c r="T80" i="1"/>
  <c r="AC80" i="1"/>
  <c r="U80" i="1"/>
  <c r="AD80" i="1"/>
  <c r="R80" i="1"/>
  <c r="S80" i="1"/>
  <c r="AA74" i="1"/>
  <c r="U74" i="1"/>
  <c r="AD74" i="1"/>
  <c r="AC74" i="1"/>
  <c r="T74" i="1"/>
  <c r="S74" i="1"/>
  <c r="V74" i="1"/>
  <c r="R74" i="1"/>
  <c r="V68" i="1"/>
  <c r="T68" i="1"/>
  <c r="AC68" i="1"/>
  <c r="U68" i="1"/>
  <c r="AD68" i="1"/>
  <c r="R68" i="1"/>
  <c r="S68" i="1"/>
  <c r="U62" i="1"/>
  <c r="AD62" i="1"/>
  <c r="AC62" i="1"/>
  <c r="S62" i="1"/>
  <c r="V62" i="1"/>
  <c r="R62" i="1"/>
  <c r="T62" i="1"/>
  <c r="V56" i="1"/>
  <c r="T56" i="1"/>
  <c r="AC56" i="1"/>
  <c r="U56" i="1"/>
  <c r="AD56" i="1"/>
  <c r="R56" i="1"/>
  <c r="S56" i="1"/>
  <c r="U50" i="1"/>
  <c r="AD50" i="1"/>
  <c r="AC50" i="1"/>
  <c r="S50" i="1"/>
  <c r="V50" i="1"/>
  <c r="T50" i="1"/>
  <c r="R50" i="1"/>
  <c r="V44" i="1"/>
  <c r="T44" i="1"/>
  <c r="AC44" i="1"/>
  <c r="U44" i="1"/>
  <c r="AD44" i="1"/>
  <c r="R44" i="1"/>
  <c r="S44" i="1"/>
  <c r="U38" i="1"/>
  <c r="AD38" i="1"/>
  <c r="AC38" i="1"/>
  <c r="V38" i="1"/>
  <c r="S38" i="1"/>
  <c r="T38" i="1"/>
  <c r="R38" i="1"/>
  <c r="V32" i="1"/>
  <c r="T32" i="1"/>
  <c r="AC32" i="1"/>
  <c r="U32" i="1"/>
  <c r="AD32" i="1"/>
  <c r="R32" i="1"/>
  <c r="S32" i="1"/>
  <c r="U26" i="1"/>
  <c r="AD26" i="1"/>
  <c r="AC26" i="1"/>
  <c r="S26" i="1"/>
  <c r="T26" i="1"/>
  <c r="R26" i="1"/>
  <c r="V26" i="1"/>
  <c r="AA20" i="1"/>
  <c r="V20" i="1"/>
  <c r="T20" i="1"/>
  <c r="AC20" i="1"/>
  <c r="U20" i="1"/>
  <c r="AD20" i="1"/>
  <c r="R20" i="1"/>
  <c r="S20" i="1"/>
  <c r="U14" i="1"/>
  <c r="AD14" i="1"/>
  <c r="AC14" i="1"/>
  <c r="S14" i="1"/>
  <c r="T14" i="1"/>
  <c r="V14" i="1"/>
  <c r="R14" i="1"/>
  <c r="V8" i="1"/>
  <c r="T8" i="1"/>
  <c r="AC8" i="1"/>
  <c r="U8" i="1"/>
  <c r="AD8" i="1"/>
  <c r="R8" i="1"/>
  <c r="S8" i="1"/>
  <c r="V2" i="1"/>
  <c r="AC2" i="1"/>
  <c r="AD2" i="1"/>
  <c r="U2" i="1"/>
  <c r="T2" i="1"/>
  <c r="R2" i="1"/>
  <c r="S2" i="1"/>
  <c r="U229" i="1"/>
  <c r="AD229" i="1"/>
  <c r="V229" i="1"/>
  <c r="AC229" i="1"/>
  <c r="S229" i="1"/>
  <c r="T229" i="1"/>
  <c r="R229" i="1"/>
  <c r="W229" i="1" s="1"/>
  <c r="AC223" i="1"/>
  <c r="V223" i="1"/>
  <c r="T223" i="1"/>
  <c r="AD223" i="1"/>
  <c r="R223" i="1"/>
  <c r="U223" i="1"/>
  <c r="S223" i="1"/>
  <c r="AA217" i="1"/>
  <c r="U217" i="1"/>
  <c r="AD217" i="1"/>
  <c r="V217" i="1"/>
  <c r="AC217" i="1"/>
  <c r="S217" i="1"/>
  <c r="T217" i="1"/>
  <c r="R217" i="1"/>
  <c r="AC211" i="1"/>
  <c r="V211" i="1"/>
  <c r="AD211" i="1"/>
  <c r="T211" i="1"/>
  <c r="U211" i="1"/>
  <c r="R211" i="1"/>
  <c r="S211" i="1"/>
  <c r="U205" i="1"/>
  <c r="AD205" i="1"/>
  <c r="V205" i="1"/>
  <c r="AC205" i="1"/>
  <c r="S205" i="1"/>
  <c r="T205" i="1"/>
  <c r="R205" i="1"/>
  <c r="AC199" i="1"/>
  <c r="V199" i="1"/>
  <c r="U199" i="1"/>
  <c r="T199" i="1"/>
  <c r="R199" i="1"/>
  <c r="S199" i="1"/>
  <c r="AD199" i="1"/>
  <c r="U193" i="1"/>
  <c r="AD193" i="1"/>
  <c r="V193" i="1"/>
  <c r="AC193" i="1"/>
  <c r="S193" i="1"/>
  <c r="T193" i="1"/>
  <c r="R193" i="1"/>
  <c r="AC187" i="1"/>
  <c r="V187" i="1"/>
  <c r="T187" i="1"/>
  <c r="R187" i="1"/>
  <c r="S187" i="1"/>
  <c r="AD187" i="1"/>
  <c r="U187" i="1"/>
  <c r="U181" i="1"/>
  <c r="AD181" i="1"/>
  <c r="V181" i="1"/>
  <c r="AC181" i="1"/>
  <c r="S181" i="1"/>
  <c r="T181" i="1"/>
  <c r="R181" i="1"/>
  <c r="AC175" i="1"/>
  <c r="V175" i="1"/>
  <c r="T175" i="1"/>
  <c r="R175" i="1"/>
  <c r="AD175" i="1"/>
  <c r="S175" i="1"/>
  <c r="U175" i="1"/>
  <c r="U169" i="1"/>
  <c r="AD169" i="1"/>
  <c r="V169" i="1"/>
  <c r="AC169" i="1"/>
  <c r="S169" i="1"/>
  <c r="T169" i="1"/>
  <c r="R169" i="1"/>
  <c r="AC163" i="1"/>
  <c r="V163" i="1"/>
  <c r="T163" i="1"/>
  <c r="R163" i="1"/>
  <c r="W163" i="1" s="1"/>
  <c r="AD163" i="1"/>
  <c r="U163" i="1"/>
  <c r="S163" i="1"/>
  <c r="U157" i="1"/>
  <c r="AD157" i="1"/>
  <c r="V157" i="1"/>
  <c r="AC157" i="1"/>
  <c r="S157" i="1"/>
  <c r="T157" i="1"/>
  <c r="R157" i="1"/>
  <c r="AC151" i="1"/>
  <c r="V151" i="1"/>
  <c r="T151" i="1"/>
  <c r="AD151" i="1"/>
  <c r="R151" i="1"/>
  <c r="AB151" i="1" s="1"/>
  <c r="U151" i="1"/>
  <c r="S151" i="1"/>
  <c r="U145" i="1"/>
  <c r="AD145" i="1"/>
  <c r="V145" i="1"/>
  <c r="AC145" i="1"/>
  <c r="S145" i="1"/>
  <c r="T145" i="1"/>
  <c r="R145" i="1"/>
  <c r="AC139" i="1"/>
  <c r="V139" i="1"/>
  <c r="AD139" i="1"/>
  <c r="T139" i="1"/>
  <c r="U139" i="1"/>
  <c r="R139" i="1"/>
  <c r="S139" i="1"/>
  <c r="U133" i="1"/>
  <c r="AD133" i="1"/>
  <c r="V133" i="1"/>
  <c r="AC133" i="1"/>
  <c r="S133" i="1"/>
  <c r="T133" i="1"/>
  <c r="R133" i="1"/>
  <c r="AC127" i="1"/>
  <c r="V127" i="1"/>
  <c r="U127" i="1"/>
  <c r="T127" i="1"/>
  <c r="R127" i="1"/>
  <c r="S127" i="1"/>
  <c r="AD127" i="1"/>
  <c r="U121" i="1"/>
  <c r="AD121" i="1"/>
  <c r="V121" i="1"/>
  <c r="AC121" i="1"/>
  <c r="S121" i="1"/>
  <c r="T121" i="1"/>
  <c r="R121" i="1"/>
  <c r="AB121" i="1" s="1"/>
  <c r="AA115" i="1"/>
  <c r="AC115" i="1"/>
  <c r="V115" i="1"/>
  <c r="T115" i="1"/>
  <c r="R115" i="1"/>
  <c r="S115" i="1"/>
  <c r="AD115" i="1"/>
  <c r="U115" i="1"/>
  <c r="U109" i="1"/>
  <c r="AD109" i="1"/>
  <c r="V109" i="1"/>
  <c r="T109" i="1"/>
  <c r="AC109" i="1"/>
  <c r="S109" i="1"/>
  <c r="R109" i="1"/>
  <c r="T103" i="1"/>
  <c r="AC103" i="1"/>
  <c r="V103" i="1"/>
  <c r="R103" i="1"/>
  <c r="AD103" i="1"/>
  <c r="S103" i="1"/>
  <c r="U103" i="1"/>
  <c r="U97" i="1"/>
  <c r="AD97" i="1"/>
  <c r="V97" i="1"/>
  <c r="T97" i="1"/>
  <c r="AC97" i="1"/>
  <c r="S97" i="1"/>
  <c r="R97" i="1"/>
  <c r="T91" i="1"/>
  <c r="AC91" i="1"/>
  <c r="V91" i="1"/>
  <c r="R91" i="1"/>
  <c r="AD91" i="1"/>
  <c r="U91" i="1"/>
  <c r="S91" i="1"/>
  <c r="U85" i="1"/>
  <c r="AD85" i="1"/>
  <c r="V85" i="1"/>
  <c r="T85" i="1"/>
  <c r="AC85" i="1"/>
  <c r="S85" i="1"/>
  <c r="R85" i="1"/>
  <c r="T79" i="1"/>
  <c r="AC79" i="1"/>
  <c r="V79" i="1"/>
  <c r="AD79" i="1"/>
  <c r="R79" i="1"/>
  <c r="U79" i="1"/>
  <c r="S79" i="1"/>
  <c r="U73" i="1"/>
  <c r="AD73" i="1"/>
  <c r="V73" i="1"/>
  <c r="T73" i="1"/>
  <c r="AC73" i="1"/>
  <c r="S73" i="1"/>
  <c r="R73" i="1"/>
  <c r="T67" i="1"/>
  <c r="AC67" i="1"/>
  <c r="V67" i="1"/>
  <c r="AD67" i="1"/>
  <c r="U67" i="1"/>
  <c r="R67" i="1"/>
  <c r="S67" i="1"/>
  <c r="U61" i="1"/>
  <c r="AD61" i="1"/>
  <c r="V61" i="1"/>
  <c r="T61" i="1"/>
  <c r="AC61" i="1"/>
  <c r="S61" i="1"/>
  <c r="R61" i="1"/>
  <c r="T55" i="1"/>
  <c r="AC55" i="1"/>
  <c r="V55" i="1"/>
  <c r="U55" i="1"/>
  <c r="R55" i="1"/>
  <c r="S55" i="1"/>
  <c r="AD55" i="1"/>
  <c r="U49" i="1"/>
  <c r="AD49" i="1"/>
  <c r="V49" i="1"/>
  <c r="T49" i="1"/>
  <c r="AC49" i="1"/>
  <c r="S49" i="1"/>
  <c r="R49" i="1"/>
  <c r="T43" i="1"/>
  <c r="AC43" i="1"/>
  <c r="V43" i="1"/>
  <c r="R43" i="1"/>
  <c r="S43" i="1"/>
  <c r="AD43" i="1"/>
  <c r="U43" i="1"/>
  <c r="U37" i="1"/>
  <c r="AD37" i="1"/>
  <c r="V37" i="1"/>
  <c r="T37" i="1"/>
  <c r="AC37" i="1"/>
  <c r="S37" i="1"/>
  <c r="R37" i="1"/>
  <c r="T31" i="1"/>
  <c r="AC31" i="1"/>
  <c r="V31" i="1"/>
  <c r="R31" i="1"/>
  <c r="AD31" i="1"/>
  <c r="S31" i="1"/>
  <c r="U31" i="1"/>
  <c r="U25" i="1"/>
  <c r="AD25" i="1"/>
  <c r="V25" i="1"/>
  <c r="T25" i="1"/>
  <c r="AC25" i="1"/>
  <c r="S25" i="1"/>
  <c r="R25" i="1"/>
  <c r="AA19" i="1"/>
  <c r="T19" i="1"/>
  <c r="AC19" i="1"/>
  <c r="V19" i="1"/>
  <c r="R19" i="1"/>
  <c r="AD19" i="1"/>
  <c r="U19" i="1"/>
  <c r="S19" i="1"/>
  <c r="U13" i="1"/>
  <c r="AD13" i="1"/>
  <c r="V13" i="1"/>
  <c r="T13" i="1"/>
  <c r="AC13" i="1"/>
  <c r="S13" i="1"/>
  <c r="R13" i="1"/>
  <c r="AA7" i="1"/>
  <c r="T7" i="1"/>
  <c r="AC7" i="1"/>
  <c r="AD7" i="1"/>
  <c r="V7" i="1"/>
  <c r="R7" i="1"/>
  <c r="U7" i="1"/>
  <c r="S7" i="1"/>
  <c r="W481" i="1"/>
  <c r="AB660" i="1"/>
  <c r="W648" i="1"/>
  <c r="W636" i="1"/>
  <c r="AB198" i="1"/>
  <c r="W720" i="1"/>
  <c r="AB653" i="1"/>
  <c r="AB629" i="1"/>
  <c r="AB587" i="1"/>
  <c r="W652" i="1"/>
  <c r="AB244" i="1"/>
  <c r="W700" i="1"/>
  <c r="AB676" i="1"/>
  <c r="W633" i="1"/>
  <c r="W579" i="1"/>
  <c r="W429" i="1"/>
  <c r="AB567" i="1"/>
  <c r="W692" i="1"/>
  <c r="W656" i="1"/>
  <c r="AB236" i="1"/>
  <c r="W716" i="1"/>
  <c r="AB644" i="1"/>
  <c r="AB404" i="1"/>
  <c r="W673" i="1"/>
  <c r="W661" i="1"/>
  <c r="W649" i="1"/>
  <c r="AB265" i="1"/>
  <c r="L1" i="4"/>
  <c r="AB700" i="1"/>
  <c r="W244" i="1"/>
  <c r="AB636" i="1"/>
  <c r="AA623" i="1"/>
  <c r="W644" i="1"/>
  <c r="W660" i="1"/>
  <c r="AB673" i="1"/>
  <c r="AB656" i="1"/>
  <c r="W587" i="1"/>
  <c r="W676" i="1"/>
  <c r="AA309" i="1"/>
  <c r="AA653" i="1"/>
  <c r="W653" i="1"/>
  <c r="AB652" i="1"/>
  <c r="AA633" i="1"/>
  <c r="W629" i="1"/>
  <c r="AA245" i="1"/>
  <c r="AB716" i="1"/>
  <c r="AA184" i="1"/>
  <c r="AA745" i="1"/>
  <c r="AA367" i="1"/>
  <c r="AA272" i="1"/>
  <c r="AA673" i="1"/>
  <c r="W657" i="1"/>
  <c r="Z657" i="1" s="1"/>
  <c r="AB633" i="1"/>
  <c r="W264" i="1"/>
  <c r="AB720" i="1"/>
  <c r="AB661" i="1"/>
  <c r="AA508" i="1"/>
  <c r="AA629" i="1"/>
  <c r="AA191" i="1"/>
  <c r="AA665" i="1"/>
  <c r="AA689" i="1"/>
  <c r="W677" i="1"/>
  <c r="Z677" i="1" s="1"/>
  <c r="W404" i="1"/>
  <c r="AA119" i="1"/>
  <c r="AA548" i="1"/>
  <c r="AA212" i="1"/>
  <c r="AA168" i="1"/>
  <c r="AA147" i="1"/>
  <c r="AA167" i="1"/>
  <c r="AA501" i="1"/>
  <c r="AA473" i="1"/>
  <c r="AA391" i="1"/>
  <c r="AB480" i="1"/>
  <c r="W480" i="1"/>
  <c r="AA446" i="1"/>
  <c r="AA407" i="1"/>
  <c r="AB481" i="1"/>
  <c r="AA390" i="1"/>
  <c r="AA332" i="1"/>
  <c r="AA596" i="1"/>
  <c r="AA560" i="1"/>
  <c r="AA481" i="1"/>
  <c r="AA449" i="1"/>
  <c r="AA359" i="1"/>
  <c r="AA341" i="1"/>
  <c r="AA435" i="1"/>
  <c r="AA355" i="1"/>
  <c r="AA308" i="1"/>
  <c r="AA253" i="1"/>
  <c r="W555" i="1"/>
  <c r="AA493" i="1"/>
  <c r="W567" i="1"/>
  <c r="AA528" i="1"/>
  <c r="AA265" i="1"/>
  <c r="AA328" i="1"/>
  <c r="AA701" i="1"/>
  <c r="AA657" i="1"/>
  <c r="AA519" i="1"/>
  <c r="AA366" i="1"/>
  <c r="AA649" i="1"/>
  <c r="AA603" i="1"/>
  <c r="AA588" i="1"/>
  <c r="AA397" i="1"/>
  <c r="AA393" i="1"/>
  <c r="AA358" i="1"/>
  <c r="AA540" i="1"/>
  <c r="AA532" i="1"/>
  <c r="AA457" i="1"/>
  <c r="AA382" i="1"/>
  <c r="AA335" i="1"/>
  <c r="AA661" i="1"/>
  <c r="AA732" i="1"/>
  <c r="AA486" i="1"/>
  <c r="AA437" i="1"/>
  <c r="AA422" i="1"/>
  <c r="AA415" i="1"/>
  <c r="AA425" i="1"/>
  <c r="AA432" i="1"/>
  <c r="AA365" i="1"/>
  <c r="AA514" i="1"/>
  <c r="AA504" i="1"/>
  <c r="AA337" i="1"/>
  <c r="AA280" i="1"/>
  <c r="AA263" i="1"/>
  <c r="AA589" i="1"/>
  <c r="AA491" i="1"/>
  <c r="AA404" i="1"/>
  <c r="AA342" i="1"/>
  <c r="AA536" i="1"/>
  <c r="AA471" i="1"/>
  <c r="AA450" i="1"/>
  <c r="AA385" i="1"/>
  <c r="AA356" i="1"/>
  <c r="AA470" i="1"/>
  <c r="AA423" i="1"/>
  <c r="AA237" i="1"/>
  <c r="AA194" i="1"/>
  <c r="AA261" i="1"/>
  <c r="AA284" i="1"/>
  <c r="AA148" i="1"/>
  <c r="AA221" i="1"/>
  <c r="AA189" i="1"/>
  <c r="AA296" i="1"/>
  <c r="AA190" i="1"/>
  <c r="W708" i="1"/>
  <c r="AB708" i="1"/>
  <c r="AB680" i="1"/>
  <c r="W680" i="1"/>
  <c r="AA733" i="1"/>
  <c r="AB692" i="1"/>
  <c r="AA631" i="1"/>
  <c r="AA591" i="1"/>
  <c r="AA717" i="1"/>
  <c r="AA634" i="1"/>
  <c r="AB688" i="1"/>
  <c r="AB677" i="1"/>
  <c r="AA630" i="1"/>
  <c r="AA626" i="1"/>
  <c r="AB542" i="1"/>
  <c r="W542" i="1"/>
  <c r="AA463" i="1"/>
  <c r="AB681" i="1"/>
  <c r="AA602" i="1"/>
  <c r="AA654" i="1"/>
  <c r="AB594" i="1"/>
  <c r="W594" i="1"/>
  <c r="AA681" i="1"/>
  <c r="AA611" i="1"/>
  <c r="AA524" i="1"/>
  <c r="AA558" i="1"/>
  <c r="AA721" i="1"/>
  <c r="W681" i="1"/>
  <c r="AA606" i="1"/>
  <c r="W563" i="1"/>
  <c r="AB563" i="1"/>
  <c r="AA736" i="1"/>
  <c r="AA646" i="1"/>
  <c r="AA482" i="1"/>
  <c r="AA641" i="1"/>
  <c r="AA637" i="1"/>
  <c r="AA578" i="1"/>
  <c r="W465" i="1"/>
  <c r="AB465" i="1"/>
  <c r="W600" i="1"/>
  <c r="AB600" i="1"/>
  <c r="AA685" i="1"/>
  <c r="AA677" i="1"/>
  <c r="AA669" i="1"/>
  <c r="AA635" i="1"/>
  <c r="AA610" i="1"/>
  <c r="AA598" i="1"/>
  <c r="AA581" i="1"/>
  <c r="AA556" i="1"/>
  <c r="AA542" i="1"/>
  <c r="AA510" i="1"/>
  <c r="AA546" i="1"/>
  <c r="AA538" i="1"/>
  <c r="AA507" i="1"/>
  <c r="AA609" i="1"/>
  <c r="AA595" i="1"/>
  <c r="AA566" i="1"/>
  <c r="AA562" i="1"/>
  <c r="AA436" i="1"/>
  <c r="AA331" i="1"/>
  <c r="AA516" i="1"/>
  <c r="AB648" i="1"/>
  <c r="AA582" i="1"/>
  <c r="AB526" i="1"/>
  <c r="AB579" i="1"/>
  <c r="AA574" i="1"/>
  <c r="AA511" i="1"/>
  <c r="AA474" i="1"/>
  <c r="AB450" i="1"/>
  <c r="W450" i="1"/>
  <c r="AA246" i="1"/>
  <c r="AB616" i="1"/>
  <c r="AA506" i="1"/>
  <c r="AA456" i="1"/>
  <c r="AA452" i="1"/>
  <c r="AA515" i="1"/>
  <c r="AA417" i="1"/>
  <c r="AB657" i="1"/>
  <c r="AB649" i="1"/>
  <c r="AA575" i="1"/>
  <c r="AA544" i="1"/>
  <c r="W540" i="1"/>
  <c r="AA460" i="1"/>
  <c r="AA408" i="1"/>
  <c r="AA520" i="1"/>
  <c r="AA502" i="1"/>
  <c r="AA490" i="1"/>
  <c r="AA401" i="1"/>
  <c r="AA498" i="1"/>
  <c r="AB486" i="1"/>
  <c r="AA430" i="1"/>
  <c r="AA402" i="1"/>
  <c r="AA388" i="1"/>
  <c r="AA357" i="1"/>
  <c r="AA345" i="1"/>
  <c r="AA336" i="1"/>
  <c r="AA499" i="1"/>
  <c r="W486" i="1"/>
  <c r="AA512" i="1"/>
  <c r="AA497" i="1"/>
  <c r="AA362" i="1"/>
  <c r="AA354" i="1"/>
  <c r="AA320" i="1"/>
  <c r="AA495" i="1"/>
  <c r="AA455" i="1"/>
  <c r="AA453" i="1"/>
  <c r="AA400" i="1"/>
  <c r="AA373" i="1"/>
  <c r="AA494" i="1"/>
  <c r="AA464" i="1"/>
  <c r="AA462" i="1"/>
  <c r="AA443" i="1"/>
  <c r="AA416" i="1"/>
  <c r="AA409" i="1"/>
  <c r="AA399" i="1"/>
  <c r="AA478" i="1"/>
  <c r="AA421" i="1"/>
  <c r="AA386" i="1"/>
  <c r="AA370" i="1"/>
  <c r="AA369" i="1"/>
  <c r="AA223" i="1"/>
  <c r="AA477" i="1"/>
  <c r="AA381" i="1"/>
  <c r="AA210" i="1"/>
  <c r="AA206" i="1"/>
  <c r="AA384" i="1"/>
  <c r="AA364" i="1"/>
  <c r="AA323" i="1"/>
  <c r="AA300" i="1"/>
  <c r="AA249" i="1"/>
  <c r="AA396" i="1"/>
  <c r="AA414" i="1"/>
  <c r="AA360" i="1"/>
  <c r="AA352" i="1"/>
  <c r="AA376" i="1"/>
  <c r="AA344" i="1"/>
  <c r="AA273" i="1"/>
  <c r="AB429" i="1"/>
  <c r="AA392" i="1"/>
  <c r="AA387" i="1"/>
  <c r="AA377" i="1"/>
  <c r="AA374" i="1"/>
  <c r="AA340" i="1"/>
  <c r="AA442" i="1"/>
  <c r="AA429" i="1"/>
  <c r="AA368" i="1"/>
  <c r="AA353" i="1"/>
  <c r="AA226" i="1"/>
  <c r="AA126" i="1"/>
  <c r="AA361" i="1"/>
  <c r="AA351" i="1"/>
  <c r="AA240" i="1"/>
  <c r="AA218" i="1"/>
  <c r="AA107" i="1"/>
  <c r="AB365" i="1"/>
  <c r="AA334" i="1"/>
  <c r="AA333" i="1"/>
  <c r="AA321" i="1"/>
  <c r="AA281" i="1"/>
  <c r="AA248" i="1"/>
  <c r="AA202" i="1"/>
  <c r="AA349" i="1"/>
  <c r="AA348" i="1"/>
  <c r="AA311" i="1"/>
  <c r="AA244" i="1"/>
  <c r="AA230" i="1"/>
  <c r="AA4" i="1"/>
  <c r="AA305" i="1"/>
  <c r="AA271" i="1"/>
  <c r="AA124" i="1"/>
  <c r="AA106" i="1"/>
  <c r="AA172" i="1"/>
  <c r="AA329" i="1"/>
  <c r="AA238" i="1"/>
  <c r="AA304" i="1"/>
  <c r="AA213" i="1"/>
  <c r="AA267" i="1"/>
  <c r="AA285" i="1"/>
  <c r="AA174" i="1"/>
  <c r="AA241" i="1"/>
  <c r="AA233" i="1"/>
  <c r="AA229" i="1"/>
  <c r="AA225" i="1"/>
  <c r="AA198" i="1"/>
  <c r="AA158" i="1"/>
  <c r="AA8" i="1"/>
  <c r="AA171" i="1"/>
  <c r="AA215" i="1"/>
  <c r="AA110" i="1"/>
  <c r="AA146" i="1"/>
  <c r="AA123" i="1"/>
  <c r="AA114" i="1"/>
  <c r="AA111" i="1"/>
  <c r="AA79" i="1"/>
  <c r="AA75" i="1"/>
  <c r="AA71" i="1"/>
  <c r="AA143" i="1"/>
  <c r="AA99" i="1"/>
  <c r="AA95" i="1"/>
  <c r="AA91" i="1"/>
  <c r="AA87" i="1"/>
  <c r="AA83" i="1"/>
  <c r="AA103" i="1"/>
  <c r="AA120" i="1"/>
  <c r="AA724" i="1"/>
  <c r="AA708" i="1"/>
  <c r="AA692" i="1"/>
  <c r="AA682" i="1"/>
  <c r="AA674" i="1"/>
  <c r="AA667" i="1"/>
  <c r="AA660" i="1"/>
  <c r="AA694" i="1"/>
  <c r="AA675" i="1"/>
  <c r="AA668" i="1"/>
  <c r="AA655" i="1"/>
  <c r="AA643" i="1"/>
  <c r="AA594" i="1"/>
  <c r="AA563" i="1"/>
  <c r="AA648" i="1"/>
  <c r="AA711" i="1"/>
  <c r="AA695" i="1"/>
  <c r="AA683" i="1"/>
  <c r="AA729" i="1"/>
  <c r="AA712" i="1"/>
  <c r="AA696" i="1"/>
  <c r="AA684" i="1"/>
  <c r="AA662" i="1"/>
  <c r="AA615" i="1"/>
  <c r="AA728" i="1"/>
  <c r="AA714" i="1"/>
  <c r="AA698" i="1"/>
  <c r="AA676" i="1"/>
  <c r="AA580" i="1"/>
  <c r="AA723" i="1"/>
  <c r="AA726" i="1"/>
  <c r="AA587" i="1"/>
  <c r="AA742" i="1"/>
  <c r="AA725" i="1"/>
  <c r="AA715" i="1"/>
  <c r="AA709" i="1"/>
  <c r="AA699" i="1"/>
  <c r="AA693" i="1"/>
  <c r="AA686" i="1"/>
  <c r="AA670" i="1"/>
  <c r="AA663" i="1"/>
  <c r="AA656" i="1"/>
  <c r="AA644" i="1"/>
  <c r="AA716" i="1"/>
  <c r="AA700" i="1"/>
  <c r="AA651" i="1"/>
  <c r="AA621" i="1"/>
  <c r="AA608" i="1"/>
  <c r="AA718" i="1"/>
  <c r="AA702" i="1"/>
  <c r="AA687" i="1"/>
  <c r="AA678" i="1"/>
  <c r="AA671" i="1"/>
  <c r="AA664" i="1"/>
  <c r="AA640" i="1"/>
  <c r="AA707" i="1"/>
  <c r="AA710" i="1"/>
  <c r="AA719" i="1"/>
  <c r="AA713" i="1"/>
  <c r="AA703" i="1"/>
  <c r="AA697" i="1"/>
  <c r="AA688" i="1"/>
  <c r="AA529" i="1"/>
  <c r="AA730" i="1"/>
  <c r="AA738" i="1"/>
  <c r="AA744" i="1"/>
  <c r="AA734" i="1"/>
  <c r="AA720" i="1"/>
  <c r="AA704" i="1"/>
  <c r="AA679" i="1"/>
  <c r="AA672" i="1"/>
  <c r="AA652" i="1"/>
  <c r="AA636" i="1"/>
  <c r="AA628" i="1"/>
  <c r="AA601" i="1"/>
  <c r="AA579" i="1"/>
  <c r="AA691" i="1"/>
  <c r="AA622" i="1"/>
  <c r="AA741" i="1"/>
  <c r="AA740" i="1"/>
  <c r="AA722" i="1"/>
  <c r="AA706" i="1"/>
  <c r="AA690" i="1"/>
  <c r="AA680" i="1"/>
  <c r="AA666" i="1"/>
  <c r="AA659" i="1"/>
  <c r="AA647" i="1"/>
  <c r="AA557" i="1"/>
  <c r="AA533" i="1"/>
  <c r="AA468" i="1"/>
  <c r="AA565" i="1"/>
  <c r="AA537" i="1"/>
  <c r="AA632" i="1"/>
  <c r="AA541" i="1"/>
  <c r="AA503" i="1"/>
  <c r="AA607" i="1"/>
  <c r="AA600" i="1"/>
  <c r="AA593" i="1"/>
  <c r="AA569" i="1"/>
  <c r="AA559" i="1"/>
  <c r="AA553" i="1"/>
  <c r="AA545" i="1"/>
  <c r="AA509" i="1"/>
  <c r="AA627" i="1"/>
  <c r="AA620" i="1"/>
  <c r="AA613" i="1"/>
  <c r="AA573" i="1"/>
  <c r="AA549" i="1"/>
  <c r="AA513" i="1"/>
  <c r="AA599" i="1"/>
  <c r="AA592" i="1"/>
  <c r="AA585" i="1"/>
  <c r="AA577" i="1"/>
  <c r="AA564" i="1"/>
  <c r="AA531" i="1"/>
  <c r="AA517" i="1"/>
  <c r="AA612" i="1"/>
  <c r="AA605" i="1"/>
  <c r="AA576" i="1"/>
  <c r="AA535" i="1"/>
  <c r="AA625" i="1"/>
  <c r="AA584" i="1"/>
  <c r="AA568" i="1"/>
  <c r="AA567" i="1"/>
  <c r="AA555" i="1"/>
  <c r="AA543" i="1"/>
  <c r="AA539" i="1"/>
  <c r="AA521" i="1"/>
  <c r="AA465" i="1"/>
  <c r="AA448" i="1"/>
  <c r="AA604" i="1"/>
  <c r="AA597" i="1"/>
  <c r="AA572" i="1"/>
  <c r="AA571" i="1"/>
  <c r="AA561" i="1"/>
  <c r="AA547" i="1"/>
  <c r="AA420" i="1"/>
  <c r="AA624" i="1"/>
  <c r="AA617" i="1"/>
  <c r="AA551" i="1"/>
  <c r="AA525" i="1"/>
  <c r="AA479" i="1"/>
  <c r="AA480" i="1"/>
  <c r="AA475" i="1"/>
  <c r="AA467" i="1"/>
  <c r="AA461" i="1"/>
  <c r="AA441" i="1"/>
  <c r="AA427" i="1"/>
  <c r="AA434" i="1"/>
  <c r="AA379" i="1"/>
  <c r="AA484" i="1"/>
  <c r="AA458" i="1"/>
  <c r="AA454" i="1"/>
  <c r="AA472" i="1"/>
  <c r="AA447" i="1"/>
  <c r="AA488" i="1"/>
  <c r="AA451" i="1"/>
  <c r="AA500" i="1"/>
  <c r="AA483" i="1"/>
  <c r="AA413" i="1"/>
  <c r="AA406" i="1"/>
  <c r="AA492" i="1"/>
  <c r="AA476" i="1"/>
  <c r="AA505" i="1"/>
  <c r="AA496" i="1"/>
  <c r="AA487" i="1"/>
  <c r="AA485" i="1"/>
  <c r="AA350" i="1"/>
  <c r="AA395" i="1"/>
  <c r="AA394" i="1"/>
  <c r="AA252" i="1"/>
  <c r="AA433" i="1"/>
  <c r="AA426" i="1"/>
  <c r="AA419" i="1"/>
  <c r="AA466" i="1"/>
  <c r="AA459" i="1"/>
  <c r="AA418" i="1"/>
  <c r="AA411" i="1"/>
  <c r="AA438" i="1"/>
  <c r="AA431" i="1"/>
  <c r="AA410" i="1"/>
  <c r="AA403" i="1"/>
  <c r="AA389" i="1"/>
  <c r="AA371" i="1"/>
  <c r="AA327" i="1"/>
  <c r="AA277" i="1"/>
  <c r="AA319" i="1"/>
  <c r="AA314" i="1"/>
  <c r="AA186" i="1"/>
  <c r="AA317" i="1"/>
  <c r="AA302" i="1"/>
  <c r="AA339" i="1"/>
  <c r="AA279" i="1"/>
  <c r="AA251" i="1"/>
  <c r="AA276" i="1"/>
  <c r="AA192" i="1"/>
  <c r="AA338" i="1"/>
  <c r="AA330" i="1"/>
  <c r="AA315" i="1"/>
  <c r="AA312" i="1"/>
  <c r="AA343" i="1"/>
  <c r="AA326" i="1"/>
  <c r="AA324" i="1"/>
  <c r="AA318" i="1"/>
  <c r="AA303" i="1"/>
  <c r="AA301" i="1"/>
  <c r="AA278" i="1"/>
  <c r="AA313" i="1"/>
  <c r="AA347" i="1"/>
  <c r="AA325" i="1"/>
  <c r="AA316" i="1"/>
  <c r="AA322" i="1"/>
  <c r="AA298" i="1"/>
  <c r="AA274" i="1"/>
  <c r="AA224" i="1"/>
  <c r="AA254" i="1"/>
  <c r="AA236" i="1"/>
  <c r="AA208" i="1"/>
  <c r="AA195" i="1"/>
  <c r="AA165" i="1"/>
  <c r="AA294" i="1"/>
  <c r="AA270" i="1"/>
  <c r="AA220" i="1"/>
  <c r="AA185" i="1"/>
  <c r="AA258" i="1"/>
  <c r="AA211" i="1"/>
  <c r="AA197" i="1"/>
  <c r="AA290" i="1"/>
  <c r="AA266" i="1"/>
  <c r="AA262" i="1"/>
  <c r="AA160" i="1"/>
  <c r="AA232" i="1"/>
  <c r="AA310" i="1"/>
  <c r="AA293" i="1"/>
  <c r="AA286" i="1"/>
  <c r="AA269" i="1"/>
  <c r="AA193" i="1"/>
  <c r="AA292" i="1"/>
  <c r="AA268" i="1"/>
  <c r="AA209" i="1"/>
  <c r="AA207" i="1"/>
  <c r="AA142" i="1"/>
  <c r="AA306" i="1"/>
  <c r="AA289" i="1"/>
  <c r="AA282" i="1"/>
  <c r="AA256" i="1"/>
  <c r="AA181" i="1"/>
  <c r="AA288" i="1"/>
  <c r="AA264" i="1"/>
  <c r="AA260" i="1"/>
  <c r="AA250" i="1"/>
  <c r="AA228" i="1"/>
  <c r="AA199" i="1"/>
  <c r="AA196" i="1"/>
  <c r="AA200" i="1"/>
  <c r="AA178" i="1"/>
  <c r="AA163" i="1"/>
  <c r="AA182" i="1"/>
  <c r="AA187" i="1"/>
  <c r="AA161" i="1"/>
  <c r="AA139" i="1"/>
  <c r="AA137" i="1"/>
  <c r="AA112" i="1"/>
  <c r="AA104" i="1"/>
  <c r="AA100" i="1"/>
  <c r="AA80" i="1"/>
  <c r="AA76" i="1"/>
  <c r="AA219" i="1"/>
  <c r="AA141" i="1"/>
  <c r="AA205" i="1"/>
  <c r="AA55" i="1"/>
  <c r="AA204" i="1"/>
  <c r="AA201" i="1"/>
  <c r="AA166" i="1"/>
  <c r="AA164" i="1"/>
  <c r="AA49" i="1"/>
  <c r="AA203" i="1"/>
  <c r="AA188" i="1"/>
  <c r="AA177" i="1"/>
  <c r="AA162" i="1"/>
  <c r="AA140" i="1"/>
  <c r="AA138" i="1"/>
  <c r="AA136" i="1"/>
  <c r="AA66" i="1"/>
  <c r="AA60" i="1"/>
  <c r="AA157" i="1"/>
  <c r="AA133" i="1"/>
  <c r="AA96" i="1"/>
  <c r="AA72" i="1"/>
  <c r="AA54" i="1"/>
  <c r="AA43" i="1"/>
  <c r="AA108" i="1"/>
  <c r="AA153" i="1"/>
  <c r="AA129" i="1"/>
  <c r="AA92" i="1"/>
  <c r="AA48" i="1"/>
  <c r="AA37" i="1"/>
  <c r="AA183" i="1"/>
  <c r="AA159" i="1"/>
  <c r="AA135" i="1"/>
  <c r="AA173" i="1"/>
  <c r="AA156" i="1"/>
  <c r="AA149" i="1"/>
  <c r="AA132" i="1"/>
  <c r="AA125" i="1"/>
  <c r="AA88" i="1"/>
  <c r="AA67" i="1"/>
  <c r="AA42" i="1"/>
  <c r="AA179" i="1"/>
  <c r="AA155" i="1"/>
  <c r="AA131" i="1"/>
  <c r="AA169" i="1"/>
  <c r="AA152" i="1"/>
  <c r="AA145" i="1"/>
  <c r="AA128" i="1"/>
  <c r="AA84" i="1"/>
  <c r="AA61" i="1"/>
  <c r="AA36" i="1"/>
  <c r="AA175" i="1"/>
  <c r="AA151" i="1"/>
  <c r="AA127" i="1"/>
  <c r="AA121" i="1"/>
  <c r="AA117" i="1"/>
  <c r="AA113" i="1"/>
  <c r="AA109" i="1"/>
  <c r="AA105" i="1"/>
  <c r="AA101" i="1"/>
  <c r="AA97" i="1"/>
  <c r="AA93" i="1"/>
  <c r="AA89" i="1"/>
  <c r="AA85" i="1"/>
  <c r="AA81" i="1"/>
  <c r="AA77" i="1"/>
  <c r="AA73" i="1"/>
  <c r="AA34" i="1"/>
  <c r="AA31" i="1"/>
  <c r="AA68" i="1"/>
  <c r="AA62" i="1"/>
  <c r="AA56" i="1"/>
  <c r="AA50" i="1"/>
  <c r="AA44" i="1"/>
  <c r="AA38" i="1"/>
  <c r="AA29" i="1"/>
  <c r="AA69" i="1"/>
  <c r="AA63" i="1"/>
  <c r="AA57" i="1"/>
  <c r="AA51" i="1"/>
  <c r="AA45" i="1"/>
  <c r="AA39" i="1"/>
  <c r="AA32" i="1"/>
  <c r="AA64" i="1"/>
  <c r="AA58" i="1"/>
  <c r="AA52" i="1"/>
  <c r="AA46" i="1"/>
  <c r="AA40" i="1"/>
  <c r="AA35" i="1"/>
  <c r="AA30" i="1"/>
  <c r="AA65" i="1"/>
  <c r="AA59" i="1"/>
  <c r="AA53" i="1"/>
  <c r="AA47" i="1"/>
  <c r="AA41" i="1"/>
  <c r="AA33" i="1"/>
  <c r="AA26" i="1"/>
  <c r="AA22" i="1"/>
  <c r="AA18" i="1"/>
  <c r="AA14" i="1"/>
  <c r="AA10" i="1"/>
  <c r="AA6" i="1"/>
  <c r="AA2" i="1"/>
  <c r="AA25" i="1"/>
  <c r="AA21" i="1"/>
  <c r="AA17" i="1"/>
  <c r="AA13" i="1"/>
  <c r="AA9" i="1"/>
  <c r="AA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E1185" i="1"/>
  <c r="AE1186" i="1"/>
  <c r="AE1187" i="1"/>
  <c r="AE1188" i="1"/>
  <c r="AE1189" i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E1201" i="1"/>
  <c r="AE1202" i="1"/>
  <c r="AE1203" i="1"/>
  <c r="AE1204" i="1"/>
  <c r="AE1205" i="1"/>
  <c r="AE1206" i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E1230" i="1"/>
  <c r="AE1231" i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E1260" i="1"/>
  <c r="AE1261" i="1"/>
  <c r="AE1262" i="1"/>
  <c r="AE1263" i="1"/>
  <c r="AE1264" i="1"/>
  <c r="AE1265" i="1"/>
  <c r="AE1266" i="1"/>
  <c r="AE1267" i="1"/>
  <c r="AE1268" i="1"/>
  <c r="AE1269" i="1"/>
  <c r="AE1270" i="1"/>
  <c r="AE1271" i="1"/>
  <c r="AE1272" i="1"/>
  <c r="AE1273" i="1"/>
  <c r="AE1274" i="1"/>
  <c r="AE1275" i="1"/>
  <c r="AE1276" i="1"/>
  <c r="AE1277" i="1"/>
  <c r="AE1278" i="1"/>
  <c r="AE1279" i="1"/>
  <c r="AE1280" i="1"/>
  <c r="AE1281" i="1"/>
  <c r="AE1282" i="1"/>
  <c r="AE1283" i="1"/>
  <c r="AE1284" i="1"/>
  <c r="AE1285" i="1"/>
  <c r="AE1286" i="1"/>
  <c r="AE1287" i="1"/>
  <c r="AE1288" i="1"/>
  <c r="AE1289" i="1"/>
  <c r="AE1290" i="1"/>
  <c r="AE1291" i="1"/>
  <c r="AE1292" i="1"/>
  <c r="AE1293" i="1"/>
  <c r="AE1294" i="1"/>
  <c r="AE1295" i="1"/>
  <c r="AE1296" i="1"/>
  <c r="AE1297" i="1"/>
  <c r="AE1298" i="1"/>
  <c r="AE1299" i="1"/>
  <c r="AE1300" i="1"/>
  <c r="AE1301" i="1"/>
  <c r="AE1302" i="1"/>
  <c r="AE1303" i="1"/>
  <c r="AE1304" i="1"/>
  <c r="AE1305" i="1"/>
  <c r="AE1306" i="1"/>
  <c r="AE1307" i="1"/>
  <c r="AE1308" i="1"/>
  <c r="AE1309" i="1"/>
  <c r="AE1310" i="1"/>
  <c r="AE1311" i="1"/>
  <c r="AE1312" i="1"/>
  <c r="AE1313" i="1"/>
  <c r="AE1314" i="1"/>
  <c r="AE1315" i="1"/>
  <c r="AE1316" i="1"/>
  <c r="AE1317" i="1"/>
  <c r="AE1318" i="1"/>
  <c r="AE1319" i="1"/>
  <c r="AE1320" i="1"/>
  <c r="AE1321" i="1"/>
  <c r="AE1322" i="1"/>
  <c r="AE1323" i="1"/>
  <c r="AE1324" i="1"/>
  <c r="AE1325" i="1"/>
  <c r="AE1326" i="1"/>
  <c r="AE1327" i="1"/>
  <c r="AE1328" i="1"/>
  <c r="AE1329" i="1"/>
  <c r="AE1330" i="1"/>
  <c r="AE1331" i="1"/>
  <c r="AE1332" i="1"/>
  <c r="AE1333" i="1"/>
  <c r="AE1334" i="1"/>
  <c r="AE1335" i="1"/>
  <c r="AE1336" i="1"/>
  <c r="AE1337" i="1"/>
  <c r="AE1338" i="1"/>
  <c r="AE1339" i="1"/>
  <c r="AE1340" i="1"/>
  <c r="AE1341" i="1"/>
  <c r="AE1342" i="1"/>
  <c r="AE1343" i="1"/>
  <c r="AE1344" i="1"/>
  <c r="AE1345" i="1"/>
  <c r="AE1346" i="1"/>
  <c r="AE1347" i="1"/>
  <c r="AE1348" i="1"/>
  <c r="AE1349" i="1"/>
  <c r="AE1350" i="1"/>
  <c r="AE1351" i="1"/>
  <c r="AE1352" i="1"/>
  <c r="AE1353" i="1"/>
  <c r="AE1354" i="1"/>
  <c r="AE1355" i="1"/>
  <c r="AE1356" i="1"/>
  <c r="AE1357" i="1"/>
  <c r="AE1358" i="1"/>
  <c r="AE1359" i="1"/>
  <c r="AE1360" i="1"/>
  <c r="AE1361" i="1"/>
  <c r="AE1362" i="1"/>
  <c r="AE1363" i="1"/>
  <c r="AE1364" i="1"/>
  <c r="AE1365" i="1"/>
  <c r="AE1366" i="1"/>
  <c r="AE1367" i="1"/>
  <c r="AE1368" i="1"/>
  <c r="AE1369" i="1"/>
  <c r="AE1370" i="1"/>
  <c r="AE1371" i="1"/>
  <c r="AE1372" i="1"/>
  <c r="AE1373" i="1"/>
  <c r="AE1374" i="1"/>
  <c r="AE1375" i="1"/>
  <c r="AE1376" i="1"/>
  <c r="AE1377" i="1"/>
  <c r="AE1378" i="1"/>
  <c r="AE1379" i="1"/>
  <c r="AE1380" i="1"/>
  <c r="AE1381" i="1"/>
  <c r="AE1382" i="1"/>
  <c r="AE1383" i="1"/>
  <c r="AE1384" i="1"/>
  <c r="AE1385" i="1"/>
  <c r="AE1386" i="1"/>
  <c r="AE1387" i="1"/>
  <c r="AE1388" i="1"/>
  <c r="AE1389" i="1"/>
  <c r="AE1390" i="1"/>
  <c r="AE1391" i="1"/>
  <c r="AE1392" i="1"/>
  <c r="AE1393" i="1"/>
  <c r="AE1394" i="1"/>
  <c r="AE1395" i="1"/>
  <c r="AE1396" i="1"/>
  <c r="AE1397" i="1"/>
  <c r="AE1398" i="1"/>
  <c r="AE1399" i="1"/>
  <c r="AE1400" i="1"/>
  <c r="AE1401" i="1"/>
  <c r="AE1402" i="1"/>
  <c r="AE1403" i="1"/>
  <c r="AE1404" i="1"/>
  <c r="AE1405" i="1"/>
  <c r="AE1406" i="1"/>
  <c r="AE1407" i="1"/>
  <c r="AE1408" i="1"/>
  <c r="AE1409" i="1"/>
  <c r="AE1410" i="1"/>
  <c r="AE1411" i="1"/>
  <c r="AE1412" i="1"/>
  <c r="AE1413" i="1"/>
  <c r="AE1414" i="1"/>
  <c r="AE1415" i="1"/>
  <c r="AE1416" i="1"/>
  <c r="AE1417" i="1"/>
  <c r="AE1418" i="1"/>
  <c r="AE1419" i="1"/>
  <c r="AE1420" i="1"/>
  <c r="AE1421" i="1"/>
  <c r="AE1422" i="1"/>
  <c r="AE1423" i="1"/>
  <c r="AE1424" i="1"/>
  <c r="AE1425" i="1"/>
  <c r="AE1426" i="1"/>
  <c r="AE1427" i="1"/>
  <c r="AE1428" i="1"/>
  <c r="AE1429" i="1"/>
  <c r="AE1430" i="1"/>
  <c r="AE1431" i="1"/>
  <c r="AE1432" i="1"/>
  <c r="AE1433" i="1"/>
  <c r="AE1434" i="1"/>
  <c r="AE1435" i="1"/>
  <c r="AE1436" i="1"/>
  <c r="AE1437" i="1"/>
  <c r="AE1438" i="1"/>
  <c r="AE1439" i="1"/>
  <c r="AE1440" i="1"/>
  <c r="AE1441" i="1"/>
  <c r="AE1442" i="1"/>
  <c r="AE1443" i="1"/>
  <c r="AE1444" i="1"/>
  <c r="AE1445" i="1"/>
  <c r="AE1446" i="1"/>
  <c r="AE1447" i="1"/>
  <c r="AE1448" i="1"/>
  <c r="AE1449" i="1"/>
  <c r="AE1450" i="1"/>
  <c r="AE1451" i="1"/>
  <c r="AE1452" i="1"/>
  <c r="AE1453" i="1"/>
  <c r="AE1454" i="1"/>
  <c r="AE1455" i="1"/>
  <c r="AE1456" i="1"/>
  <c r="AE1457" i="1"/>
  <c r="AE1458" i="1"/>
  <c r="AE1459" i="1"/>
  <c r="AE1460" i="1"/>
  <c r="AE1461" i="1"/>
  <c r="AE1462" i="1"/>
  <c r="AE1463" i="1"/>
  <c r="AE1464" i="1"/>
  <c r="AE1465" i="1"/>
  <c r="AE1466" i="1"/>
  <c r="AE1467" i="1"/>
  <c r="AE1468" i="1"/>
  <c r="AE1469" i="1"/>
  <c r="AE1470" i="1"/>
  <c r="AE1471" i="1"/>
  <c r="AE1472" i="1"/>
  <c r="AE1473" i="1"/>
  <c r="AE1474" i="1"/>
  <c r="AE1475" i="1"/>
  <c r="AE1476" i="1"/>
  <c r="AE1477" i="1"/>
  <c r="AE1478" i="1"/>
  <c r="AE1479" i="1"/>
  <c r="AE1480" i="1"/>
  <c r="AE1481" i="1"/>
  <c r="AE1482" i="1"/>
  <c r="AE1483" i="1"/>
  <c r="AE1484" i="1"/>
  <c r="AE1485" i="1"/>
  <c r="AE1486" i="1"/>
  <c r="AE1487" i="1"/>
  <c r="AE1488" i="1"/>
  <c r="AE1489" i="1"/>
  <c r="AE1490" i="1"/>
  <c r="AE1491" i="1"/>
  <c r="AE1492" i="1"/>
  <c r="AE1493" i="1"/>
  <c r="AE1494" i="1"/>
  <c r="AE1495" i="1"/>
  <c r="AE1496" i="1"/>
  <c r="AE1497" i="1"/>
  <c r="AE1498" i="1"/>
  <c r="AE1499" i="1"/>
  <c r="AE1500" i="1"/>
  <c r="AE1501" i="1"/>
  <c r="AE1502" i="1"/>
  <c r="AE1503" i="1"/>
  <c r="AE1504" i="1"/>
  <c r="AE1505" i="1"/>
  <c r="AE1506" i="1"/>
  <c r="AE1507" i="1"/>
  <c r="AE1508" i="1"/>
  <c r="AE1509" i="1"/>
  <c r="AE1510" i="1"/>
  <c r="AE1511" i="1"/>
  <c r="AE1512" i="1"/>
  <c r="AE1513" i="1"/>
  <c r="AE1514" i="1"/>
  <c r="AE1515" i="1"/>
  <c r="AE1516" i="1"/>
  <c r="AE1517" i="1"/>
  <c r="AE1518" i="1"/>
  <c r="AE1519" i="1"/>
  <c r="AE1520" i="1"/>
  <c r="AE1521" i="1"/>
  <c r="AE1522" i="1"/>
  <c r="AE1523" i="1"/>
  <c r="AE1524" i="1"/>
  <c r="AE1525" i="1"/>
  <c r="AE1526" i="1"/>
  <c r="AE1527" i="1"/>
  <c r="AE1528" i="1"/>
  <c r="AE1529" i="1"/>
  <c r="AE1530" i="1"/>
  <c r="AE1531" i="1"/>
  <c r="AE1532" i="1"/>
  <c r="AE1533" i="1"/>
  <c r="AE1534" i="1"/>
  <c r="AE1535" i="1"/>
  <c r="AE1536" i="1"/>
  <c r="AE1537" i="1"/>
  <c r="AE1538" i="1"/>
  <c r="AE1539" i="1"/>
  <c r="AE1540" i="1"/>
  <c r="AE1541" i="1"/>
  <c r="AE1542" i="1"/>
  <c r="AE1543" i="1"/>
  <c r="AE1544" i="1"/>
  <c r="AE1545" i="1"/>
  <c r="AE1546" i="1"/>
  <c r="AE1547" i="1"/>
  <c r="AE1548" i="1"/>
  <c r="AE1549" i="1"/>
  <c r="AE1550" i="1"/>
  <c r="AE1551" i="1"/>
  <c r="AE1552" i="1"/>
  <c r="AE1553" i="1"/>
  <c r="AE1554" i="1"/>
  <c r="AE1555" i="1"/>
  <c r="AE1556" i="1"/>
  <c r="AE1557" i="1"/>
  <c r="AE1558" i="1"/>
  <c r="AE1559" i="1"/>
  <c r="AE1560" i="1"/>
  <c r="AE1561" i="1"/>
  <c r="AE1562" i="1"/>
  <c r="AE1563" i="1"/>
  <c r="AE1564" i="1"/>
  <c r="AE1565" i="1"/>
  <c r="AE1566" i="1"/>
  <c r="AE1567" i="1"/>
  <c r="AE1568" i="1"/>
  <c r="AE1569" i="1"/>
  <c r="AE1570" i="1"/>
  <c r="AE1571" i="1"/>
  <c r="AE1572" i="1"/>
  <c r="AE1573" i="1"/>
  <c r="AE1574" i="1"/>
  <c r="AE1575" i="1"/>
  <c r="AE1576" i="1"/>
  <c r="AE1577" i="1"/>
  <c r="AE1578" i="1"/>
  <c r="AE1579" i="1"/>
  <c r="AE1580" i="1"/>
  <c r="AE1581" i="1"/>
  <c r="AE1582" i="1"/>
  <c r="AE1583" i="1"/>
  <c r="AE1584" i="1"/>
  <c r="AE1585" i="1"/>
  <c r="AE1586" i="1"/>
  <c r="AE1587" i="1"/>
  <c r="AE1588" i="1"/>
  <c r="AE1589" i="1"/>
  <c r="AE1590" i="1"/>
  <c r="AE1591" i="1"/>
  <c r="AE1592" i="1"/>
  <c r="AE1593" i="1"/>
  <c r="AE1594" i="1"/>
  <c r="AE1595" i="1"/>
  <c r="AE1596" i="1"/>
  <c r="AE1597" i="1"/>
  <c r="AE1598" i="1"/>
  <c r="AE1599" i="1"/>
  <c r="AE1600" i="1"/>
  <c r="AE1601" i="1"/>
  <c r="AE1602" i="1"/>
  <c r="AE1603" i="1"/>
  <c r="AE1604" i="1"/>
  <c r="AE1605" i="1"/>
  <c r="AE1606" i="1"/>
  <c r="AE1607" i="1"/>
  <c r="AE1608" i="1"/>
  <c r="AE1609" i="1"/>
  <c r="AE1610" i="1"/>
  <c r="AE1611" i="1"/>
  <c r="AE1612" i="1"/>
  <c r="AE1613" i="1"/>
  <c r="AE1614" i="1"/>
  <c r="AE1615" i="1"/>
  <c r="AE1616" i="1"/>
  <c r="AE1617" i="1"/>
  <c r="AE1618" i="1"/>
  <c r="AE1619" i="1"/>
  <c r="AE1620" i="1"/>
  <c r="AE1621" i="1"/>
  <c r="AE1622" i="1"/>
  <c r="AE1623" i="1"/>
  <c r="AE1624" i="1"/>
  <c r="AE1625" i="1"/>
  <c r="AE1626" i="1"/>
  <c r="AE1627" i="1"/>
  <c r="AE1628" i="1"/>
  <c r="AE1629" i="1"/>
  <c r="AE1630" i="1"/>
  <c r="AE1631" i="1"/>
  <c r="AE1632" i="1"/>
  <c r="AE1633" i="1"/>
  <c r="AE1634" i="1"/>
  <c r="AE1635" i="1"/>
  <c r="AE1636" i="1"/>
  <c r="AE1637" i="1"/>
  <c r="AE1638" i="1"/>
  <c r="AE1639" i="1"/>
  <c r="AE1640" i="1"/>
  <c r="AE1641" i="1"/>
  <c r="AE1642" i="1"/>
  <c r="AE1643" i="1"/>
  <c r="AE1644" i="1"/>
  <c r="AE1645" i="1"/>
  <c r="AE1646" i="1"/>
  <c r="AE1647" i="1"/>
  <c r="AE1648" i="1"/>
  <c r="AE1649" i="1"/>
  <c r="AE1650" i="1"/>
  <c r="AE1651" i="1"/>
  <c r="AE1652" i="1"/>
  <c r="AE1653" i="1"/>
  <c r="AE1654" i="1"/>
  <c r="AE1655" i="1"/>
  <c r="AE1656" i="1"/>
  <c r="AE1657" i="1"/>
  <c r="AE1658" i="1"/>
  <c r="AE1659" i="1"/>
  <c r="AE1660" i="1"/>
  <c r="AE1661" i="1"/>
  <c r="AE1662" i="1"/>
  <c r="AE1663" i="1"/>
  <c r="AE1664" i="1"/>
  <c r="AE1665" i="1"/>
  <c r="AE1666" i="1"/>
  <c r="AE1667" i="1"/>
  <c r="AE1668" i="1"/>
  <c r="AE1669" i="1"/>
  <c r="AE1670" i="1"/>
  <c r="AE1671" i="1"/>
  <c r="AE1672" i="1"/>
  <c r="AE1673" i="1"/>
  <c r="AE1674" i="1"/>
  <c r="AE1675" i="1"/>
  <c r="AE1676" i="1"/>
  <c r="AE1677" i="1"/>
  <c r="AE1678" i="1"/>
  <c r="AE1679" i="1"/>
  <c r="AE1680" i="1"/>
  <c r="AE1681" i="1"/>
  <c r="AE1682" i="1"/>
  <c r="AE1683" i="1"/>
  <c r="AE1684" i="1"/>
  <c r="AE1685" i="1"/>
  <c r="AE1686" i="1"/>
  <c r="AE1687" i="1"/>
  <c r="AE1688" i="1"/>
  <c r="AE1689" i="1"/>
  <c r="AE1690" i="1"/>
  <c r="AE1691" i="1"/>
  <c r="AE1692" i="1"/>
  <c r="AE1693" i="1"/>
  <c r="AE1694" i="1"/>
  <c r="AE1695" i="1"/>
  <c r="AE1696" i="1"/>
  <c r="AE1697" i="1"/>
  <c r="AE1698" i="1"/>
  <c r="AE1699" i="1"/>
  <c r="AE1700" i="1"/>
  <c r="AE1701" i="1"/>
  <c r="AE1702" i="1"/>
  <c r="AE1703" i="1"/>
  <c r="AE1704" i="1"/>
  <c r="AE1705" i="1"/>
  <c r="AE1706" i="1"/>
  <c r="AE1707" i="1"/>
  <c r="AE1708" i="1"/>
  <c r="AE1709" i="1"/>
  <c r="AE1710" i="1"/>
  <c r="AE1711" i="1"/>
  <c r="AE1712" i="1"/>
  <c r="AE1713" i="1"/>
  <c r="AE1714" i="1"/>
  <c r="AE1715" i="1"/>
  <c r="AE1716" i="1"/>
  <c r="AE1717" i="1"/>
  <c r="AE1718" i="1"/>
  <c r="AE1719" i="1"/>
  <c r="AE1720" i="1"/>
  <c r="AE1721" i="1"/>
  <c r="AE1722" i="1"/>
  <c r="AE1723" i="1"/>
  <c r="AE1724" i="1"/>
  <c r="AE1725" i="1"/>
  <c r="AE1726" i="1"/>
  <c r="AE1727" i="1"/>
  <c r="AE1728" i="1"/>
  <c r="AE1729" i="1"/>
  <c r="AE1730" i="1"/>
  <c r="AE1731" i="1"/>
  <c r="AE1732" i="1"/>
  <c r="AE1733" i="1"/>
  <c r="AE1734" i="1"/>
  <c r="AE1735" i="1"/>
  <c r="AE1736" i="1"/>
  <c r="AE1737" i="1"/>
  <c r="AE1738" i="1"/>
  <c r="AE1739" i="1"/>
  <c r="AE1740" i="1"/>
  <c r="AE1741" i="1"/>
  <c r="AE1742" i="1"/>
  <c r="AE1743" i="1"/>
  <c r="AE1744" i="1"/>
  <c r="AE1745" i="1"/>
  <c r="AE1746" i="1"/>
  <c r="AE1747" i="1"/>
  <c r="AE1748" i="1"/>
  <c r="AE1749" i="1"/>
  <c r="AE1750" i="1"/>
  <c r="AE1751" i="1"/>
  <c r="AE1752" i="1"/>
  <c r="AE1753" i="1"/>
  <c r="AE1754" i="1"/>
  <c r="AE1755" i="1"/>
  <c r="AE1756" i="1"/>
  <c r="AE1757" i="1"/>
  <c r="AE1758" i="1"/>
  <c r="AE1759" i="1"/>
  <c r="AE1760" i="1"/>
  <c r="AE1761" i="1"/>
  <c r="AE1762" i="1"/>
  <c r="AE1763" i="1"/>
  <c r="AE1764" i="1"/>
  <c r="AE1765" i="1"/>
  <c r="AE1766" i="1"/>
  <c r="AE1767" i="1"/>
  <c r="AE1768" i="1"/>
  <c r="AE1769" i="1"/>
  <c r="AE1770" i="1"/>
  <c r="AE1771" i="1"/>
  <c r="AE1772" i="1"/>
  <c r="AE1773" i="1"/>
  <c r="AE1774" i="1"/>
  <c r="AE1775" i="1"/>
  <c r="AE1776" i="1"/>
  <c r="AE1777" i="1"/>
  <c r="AE1778" i="1"/>
  <c r="AE1779" i="1"/>
  <c r="AE1780" i="1"/>
  <c r="AE1781" i="1"/>
  <c r="AE1782" i="1"/>
  <c r="AE1783" i="1"/>
  <c r="AE1784" i="1"/>
  <c r="AE1785" i="1"/>
  <c r="AE1786" i="1"/>
  <c r="AE1787" i="1"/>
  <c r="AE1788" i="1"/>
  <c r="AE1789" i="1"/>
  <c r="AE1790" i="1"/>
  <c r="AE1791" i="1"/>
  <c r="AE1792" i="1"/>
  <c r="AE1793" i="1"/>
  <c r="AE1794" i="1"/>
  <c r="AE1795" i="1"/>
  <c r="AE1796" i="1"/>
  <c r="AE1797" i="1"/>
  <c r="AE1798" i="1"/>
  <c r="AE1799" i="1"/>
  <c r="AE1800" i="1"/>
  <c r="AE1801" i="1"/>
  <c r="AE1802" i="1"/>
  <c r="AE1803" i="1"/>
  <c r="AE1804" i="1"/>
  <c r="AE1805" i="1"/>
  <c r="AE1806" i="1"/>
  <c r="AE1807" i="1"/>
  <c r="AE1808" i="1"/>
  <c r="AE1809" i="1"/>
  <c r="AE1810" i="1"/>
  <c r="AE1811" i="1"/>
  <c r="AE1812" i="1"/>
  <c r="AE1813" i="1"/>
  <c r="AE1814" i="1"/>
  <c r="AE1815" i="1"/>
  <c r="AE1816" i="1"/>
  <c r="AE1817" i="1"/>
  <c r="AE1818" i="1"/>
  <c r="AE1819" i="1"/>
  <c r="AE1820" i="1"/>
  <c r="AE1821" i="1"/>
  <c r="AE1822" i="1"/>
  <c r="AE1823" i="1"/>
  <c r="AE1824" i="1"/>
  <c r="AE1825" i="1"/>
  <c r="AE1826" i="1"/>
  <c r="AE1827" i="1"/>
  <c r="AE1828" i="1"/>
  <c r="AE1829" i="1"/>
  <c r="AE1830" i="1"/>
  <c r="AE1831" i="1"/>
  <c r="AE1832" i="1"/>
  <c r="AE1833" i="1"/>
  <c r="AE1834" i="1"/>
  <c r="AE1835" i="1"/>
  <c r="AE1836" i="1"/>
  <c r="AE1837" i="1"/>
  <c r="AE1838" i="1"/>
  <c r="AE1839" i="1"/>
  <c r="AE1840" i="1"/>
  <c r="AE1841" i="1"/>
  <c r="AE1842" i="1"/>
  <c r="AE1843" i="1"/>
  <c r="AE1844" i="1"/>
  <c r="AE1845" i="1"/>
  <c r="AE1846" i="1"/>
  <c r="AE1847" i="1"/>
  <c r="AE1848" i="1"/>
  <c r="AE1849" i="1"/>
  <c r="AE1850" i="1"/>
  <c r="AE1851" i="1"/>
  <c r="AE1852" i="1"/>
  <c r="AE1853" i="1"/>
  <c r="AE1854" i="1"/>
  <c r="AE1855" i="1"/>
  <c r="AE1856" i="1"/>
  <c r="AE1857" i="1"/>
  <c r="AE1858" i="1"/>
  <c r="AE1859" i="1"/>
  <c r="AE1860" i="1"/>
  <c r="AE1861" i="1"/>
  <c r="AE1862" i="1"/>
  <c r="AE1863" i="1"/>
  <c r="AE1864" i="1"/>
  <c r="AE1865" i="1"/>
  <c r="AE1866" i="1"/>
  <c r="AE1867" i="1"/>
  <c r="AE1868" i="1"/>
  <c r="AE1869" i="1"/>
  <c r="AE1870" i="1"/>
  <c r="AE1871" i="1"/>
  <c r="AE1872" i="1"/>
  <c r="AE1873" i="1"/>
  <c r="AE1874" i="1"/>
  <c r="AE1875" i="1"/>
  <c r="AE1876" i="1"/>
  <c r="AE1877" i="1"/>
  <c r="AE1878" i="1"/>
  <c r="AE1879" i="1"/>
  <c r="AE1880" i="1"/>
  <c r="AE1881" i="1"/>
  <c r="AE1882" i="1"/>
  <c r="AE1883" i="1"/>
  <c r="AE1884" i="1"/>
  <c r="AE1885" i="1"/>
  <c r="AE1886" i="1"/>
  <c r="AE1887" i="1"/>
  <c r="AE1888" i="1"/>
  <c r="AE1889" i="1"/>
  <c r="AE1890" i="1"/>
  <c r="AE1891" i="1"/>
  <c r="AE1892" i="1"/>
  <c r="AE1893" i="1"/>
  <c r="AE1894" i="1"/>
  <c r="AE1895" i="1"/>
  <c r="AE1896" i="1"/>
  <c r="AE1897" i="1"/>
  <c r="AE1898" i="1"/>
  <c r="AE1899" i="1"/>
  <c r="AE1900" i="1"/>
  <c r="AE1901" i="1"/>
  <c r="AE1902" i="1"/>
  <c r="AE1903" i="1"/>
  <c r="AE1904" i="1"/>
  <c r="AE1905" i="1"/>
  <c r="AE1906" i="1"/>
  <c r="AE1907" i="1"/>
  <c r="AE1908" i="1"/>
  <c r="AE1909" i="1"/>
  <c r="AE1910" i="1"/>
  <c r="AE1911" i="1"/>
  <c r="AE1912" i="1"/>
  <c r="AE1913" i="1"/>
  <c r="AE1914" i="1"/>
  <c r="AE1915" i="1"/>
  <c r="AE1916" i="1"/>
  <c r="AE1917" i="1"/>
  <c r="AE1918" i="1"/>
  <c r="AE1919" i="1"/>
  <c r="AE1920" i="1"/>
  <c r="AE1921" i="1"/>
  <c r="AE1922" i="1"/>
  <c r="AE1923" i="1"/>
  <c r="AE1924" i="1"/>
  <c r="AE1925" i="1"/>
  <c r="AE1926" i="1"/>
  <c r="AE1927" i="1"/>
  <c r="AE1928" i="1"/>
  <c r="AE1929" i="1"/>
  <c r="AE1930" i="1"/>
  <c r="AE1931" i="1"/>
  <c r="AE1932" i="1"/>
  <c r="AE1933" i="1"/>
  <c r="AE1934" i="1"/>
  <c r="AE1935" i="1"/>
  <c r="AE1936" i="1"/>
  <c r="AE1937" i="1"/>
  <c r="AE1938" i="1"/>
  <c r="AE1939" i="1"/>
  <c r="AE1940" i="1"/>
  <c r="AE1941" i="1"/>
  <c r="AE1942" i="1"/>
  <c r="AE1943" i="1"/>
  <c r="AE1944" i="1"/>
  <c r="AE1945" i="1"/>
  <c r="AE1946" i="1"/>
  <c r="AE1947" i="1"/>
  <c r="AE1948" i="1"/>
  <c r="AE1949" i="1"/>
  <c r="AE1950" i="1"/>
  <c r="AE1951" i="1"/>
  <c r="AE1952" i="1"/>
  <c r="AE1953" i="1"/>
  <c r="AE1954" i="1"/>
  <c r="AE1955" i="1"/>
  <c r="AE1956" i="1"/>
  <c r="AE1957" i="1"/>
  <c r="AE1958" i="1"/>
  <c r="AE1959" i="1"/>
  <c r="AE1960" i="1"/>
  <c r="AE1961" i="1"/>
  <c r="AE1962" i="1"/>
  <c r="AE1963" i="1"/>
  <c r="AE1964" i="1"/>
  <c r="AE1965" i="1"/>
  <c r="AE1966" i="1"/>
  <c r="AE1967" i="1"/>
  <c r="AE1968" i="1"/>
  <c r="AE1969" i="1"/>
  <c r="AE1970" i="1"/>
  <c r="AE1971" i="1"/>
  <c r="AE1972" i="1"/>
  <c r="AE1973" i="1"/>
  <c r="AE1974" i="1"/>
  <c r="AE1975" i="1"/>
  <c r="AE1976" i="1"/>
  <c r="AE1977" i="1"/>
  <c r="AE1978" i="1"/>
  <c r="AE1979" i="1"/>
  <c r="AE1980" i="1"/>
  <c r="AE1981" i="1"/>
  <c r="AE1982" i="1"/>
  <c r="AE1983" i="1"/>
  <c r="AE1984" i="1"/>
  <c r="AE1985" i="1"/>
  <c r="AE1986" i="1"/>
  <c r="AE1987" i="1"/>
  <c r="AE1988" i="1"/>
  <c r="AE1989" i="1"/>
  <c r="AE1990" i="1"/>
  <c r="AE1991" i="1"/>
  <c r="AE1992" i="1"/>
  <c r="AE1993" i="1"/>
  <c r="AE1994" i="1"/>
  <c r="AE1995" i="1"/>
  <c r="AE1996" i="1"/>
  <c r="AE1997" i="1"/>
  <c r="AE1998" i="1"/>
  <c r="AE1999" i="1"/>
  <c r="AE2000" i="1"/>
  <c r="X87" i="1" l="1"/>
  <c r="X82" i="1"/>
  <c r="X285" i="1"/>
  <c r="X345" i="1"/>
  <c r="X497" i="1"/>
  <c r="X552" i="1"/>
  <c r="X587" i="1"/>
  <c r="X220" i="1"/>
  <c r="X125" i="1"/>
  <c r="X197" i="1"/>
  <c r="X150" i="1"/>
  <c r="X210" i="1"/>
  <c r="X440" i="1"/>
  <c r="X308" i="1"/>
  <c r="X541" i="1"/>
  <c r="X161" i="1"/>
  <c r="X544" i="1"/>
  <c r="X151" i="1"/>
  <c r="X51" i="1"/>
  <c r="X88" i="1"/>
  <c r="X106" i="1"/>
  <c r="X118" i="1"/>
  <c r="X380" i="1"/>
  <c r="X482" i="1"/>
  <c r="X407" i="1"/>
  <c r="X505" i="1"/>
  <c r="X507" i="1"/>
  <c r="X526" i="1"/>
  <c r="X6" i="1"/>
  <c r="X66" i="1"/>
  <c r="X500" i="1"/>
  <c r="X121" i="1"/>
  <c r="X193" i="1"/>
  <c r="X110" i="1"/>
  <c r="X128" i="1"/>
  <c r="X123" i="1"/>
  <c r="X195" i="1"/>
  <c r="X166" i="1"/>
  <c r="X226" i="1"/>
  <c r="X133" i="1"/>
  <c r="X205" i="1"/>
  <c r="X135" i="1"/>
  <c r="X207" i="1"/>
  <c r="X178" i="1"/>
  <c r="X108" i="1"/>
  <c r="X168" i="1"/>
  <c r="X325" i="1"/>
  <c r="X367" i="1"/>
  <c r="X397" i="1"/>
  <c r="X398" i="1"/>
  <c r="X279" i="1"/>
  <c r="X339" i="1"/>
  <c r="X399" i="1"/>
  <c r="X478" i="1"/>
  <c r="X358" i="1"/>
  <c r="X400" i="1"/>
  <c r="X436" i="1"/>
  <c r="X472" i="1"/>
  <c r="X317" i="1"/>
  <c r="X258" i="1"/>
  <c r="X288" i="1"/>
  <c r="X330" i="1"/>
  <c r="X360" i="1"/>
  <c r="X390" i="1"/>
  <c r="X420" i="1"/>
  <c r="X471" i="1"/>
  <c r="X554" i="1"/>
  <c r="X19" i="1"/>
  <c r="X21" i="1"/>
  <c r="X63" i="1"/>
  <c r="X40" i="1"/>
  <c r="X517" i="1"/>
  <c r="X174" i="1"/>
  <c r="X272" i="1"/>
  <c r="X344" i="1"/>
  <c r="X404" i="1"/>
  <c r="X405" i="1"/>
  <c r="X60" i="1"/>
  <c r="X389" i="1"/>
  <c r="X145" i="1"/>
  <c r="X163" i="1"/>
  <c r="X217" i="1"/>
  <c r="X147" i="1"/>
  <c r="X219" i="1"/>
  <c r="X112" i="1"/>
  <c r="X120" i="1"/>
  <c r="X180" i="1"/>
  <c r="X228" i="1"/>
  <c r="X259" i="1"/>
  <c r="X337" i="1"/>
  <c r="X409" i="1"/>
  <c r="X445" i="1"/>
  <c r="X458" i="1"/>
  <c r="X291" i="1"/>
  <c r="X351" i="1"/>
  <c r="X468" i="1"/>
  <c r="X370" i="1"/>
  <c r="X412" i="1"/>
  <c r="X448" i="1"/>
  <c r="X239" i="1"/>
  <c r="X329" i="1"/>
  <c r="X419" i="1"/>
  <c r="X300" i="1"/>
  <c r="X372" i="1"/>
  <c r="X402" i="1"/>
  <c r="X432" i="1"/>
  <c r="X433" i="1"/>
  <c r="X169" i="1"/>
  <c r="X187" i="1"/>
  <c r="X26" i="1"/>
  <c r="X44" i="1"/>
  <c r="X116" i="1"/>
  <c r="X129" i="1"/>
  <c r="X171" i="1"/>
  <c r="X201" i="1"/>
  <c r="X22" i="1"/>
  <c r="X64" i="1"/>
  <c r="X142" i="1"/>
  <c r="X24" i="1"/>
  <c r="X90" i="1"/>
  <c r="X331" i="1"/>
  <c r="X361" i="1"/>
  <c r="X403" i="1"/>
  <c r="X475" i="1"/>
  <c r="X303" i="1"/>
  <c r="X364" i="1"/>
  <c r="X394" i="1"/>
  <c r="X430" i="1"/>
  <c r="X466" i="1"/>
  <c r="X443" i="1"/>
  <c r="X252" i="1"/>
  <c r="X294" i="1"/>
  <c r="X324" i="1"/>
  <c r="X366" i="1"/>
  <c r="X384" i="1"/>
  <c r="X426" i="1"/>
  <c r="X550" i="1"/>
  <c r="X564" i="1"/>
  <c r="X572" i="1"/>
  <c r="X577" i="1"/>
  <c r="X578" i="1"/>
  <c r="X13" i="1"/>
  <c r="X157" i="1"/>
  <c r="X175" i="1"/>
  <c r="X134" i="1"/>
  <c r="X15" i="1"/>
  <c r="X75" i="1"/>
  <c r="X159" i="1"/>
  <c r="X52" i="1"/>
  <c r="X172" i="1"/>
  <c r="X5" i="1"/>
  <c r="X107" i="1"/>
  <c r="X179" i="1"/>
  <c r="X12" i="1"/>
  <c r="X18" i="1"/>
  <c r="X289" i="1"/>
  <c r="X319" i="1"/>
  <c r="X349" i="1"/>
  <c r="X391" i="1"/>
  <c r="X421" i="1"/>
  <c r="X410" i="1"/>
  <c r="X243" i="1"/>
  <c r="X363" i="1"/>
  <c r="X393" i="1"/>
  <c r="X459" i="1"/>
  <c r="X352" i="1"/>
  <c r="X382" i="1"/>
  <c r="X251" i="1"/>
  <c r="X299" i="1"/>
  <c r="X341" i="1"/>
  <c r="X431" i="1"/>
  <c r="X240" i="1"/>
  <c r="X282" i="1"/>
  <c r="X312" i="1"/>
  <c r="X354" i="1"/>
  <c r="X444" i="1"/>
  <c r="X487" i="1"/>
  <c r="X513" i="1"/>
  <c r="X522" i="1"/>
  <c r="X528" i="1"/>
  <c r="X556" i="1"/>
  <c r="X563" i="1"/>
  <c r="X86" i="1"/>
  <c r="X189" i="1"/>
  <c r="X132" i="1"/>
  <c r="X278" i="1"/>
  <c r="X350" i="1"/>
  <c r="X273" i="1"/>
  <c r="X281" i="1"/>
  <c r="X414" i="1"/>
  <c r="X523" i="1"/>
  <c r="X506" i="1"/>
  <c r="X503" i="1"/>
  <c r="X546" i="1"/>
  <c r="X560" i="1"/>
  <c r="X569" i="1"/>
  <c r="X586" i="1"/>
  <c r="X579" i="1"/>
  <c r="X249" i="1"/>
  <c r="X104" i="1"/>
  <c r="X369" i="1"/>
  <c r="X474" i="1"/>
  <c r="X209" i="1"/>
  <c r="X464" i="1"/>
  <c r="X519" i="1"/>
  <c r="X55" i="1"/>
  <c r="X50" i="1"/>
  <c r="X218" i="1"/>
  <c r="X34" i="1"/>
  <c r="X62" i="1"/>
  <c r="X158" i="1"/>
  <c r="X148" i="1"/>
  <c r="X236" i="1"/>
  <c r="X534" i="1"/>
  <c r="X379" i="1"/>
  <c r="X92" i="1"/>
  <c r="X32" i="1"/>
  <c r="X196" i="1"/>
  <c r="X532" i="1"/>
  <c r="X557" i="1"/>
  <c r="X594" i="1"/>
  <c r="X136" i="1"/>
  <c r="X173" i="1"/>
  <c r="X565" i="1"/>
  <c r="X113" i="1"/>
  <c r="X185" i="1"/>
  <c r="X215" i="1"/>
  <c r="X48" i="1"/>
  <c r="X216" i="1"/>
  <c r="X295" i="1"/>
  <c r="X313" i="1"/>
  <c r="X355" i="1"/>
  <c r="X385" i="1"/>
  <c r="X427" i="1"/>
  <c r="X314" i="1"/>
  <c r="X434" i="1"/>
  <c r="X267" i="1"/>
  <c r="X327" i="1"/>
  <c r="X387" i="1"/>
  <c r="X388" i="1"/>
  <c r="X450" i="1"/>
  <c r="X520" i="1"/>
  <c r="X516" i="1"/>
  <c r="X137" i="1"/>
  <c r="X555" i="1"/>
  <c r="X72" i="1"/>
  <c r="X582" i="1"/>
  <c r="X4" i="1"/>
  <c r="X530" i="1"/>
  <c r="X25" i="1"/>
  <c r="X43" i="1"/>
  <c r="X97" i="1"/>
  <c r="X27" i="1"/>
  <c r="X45" i="1"/>
  <c r="X117" i="1"/>
  <c r="X35" i="1"/>
  <c r="X30" i="1"/>
  <c r="X477" i="1"/>
  <c r="X422" i="1"/>
  <c r="X353" i="1"/>
  <c r="X518" i="1"/>
  <c r="X515" i="1"/>
  <c r="X576" i="1"/>
  <c r="X585" i="1"/>
  <c r="X99" i="1"/>
  <c r="X580" i="1"/>
  <c r="X57" i="1"/>
  <c r="X454" i="1"/>
  <c r="X257" i="1"/>
  <c r="X275" i="1"/>
  <c r="X305" i="1"/>
  <c r="X377" i="1"/>
  <c r="X437" i="1"/>
  <c r="X485" i="1"/>
  <c r="X246" i="1"/>
  <c r="X276" i="1"/>
  <c r="X318" i="1"/>
  <c r="X348" i="1"/>
  <c r="X408" i="1"/>
  <c r="X335" i="1"/>
  <c r="X309" i="1"/>
  <c r="X524" i="1"/>
  <c r="X498" i="1"/>
  <c r="X486" i="1"/>
  <c r="X146" i="1"/>
  <c r="X301" i="1"/>
  <c r="X383" i="1"/>
  <c r="X23" i="1"/>
  <c r="X149" i="1"/>
  <c r="X221" i="1"/>
  <c r="X162" i="1"/>
  <c r="X222" i="1"/>
  <c r="X260" i="1"/>
  <c r="X332" i="1"/>
  <c r="X452" i="1"/>
  <c r="X333" i="1"/>
  <c r="X538" i="1"/>
  <c r="X255" i="1"/>
  <c r="X304" i="1"/>
  <c r="X31" i="1"/>
  <c r="X85" i="1"/>
  <c r="X103" i="1"/>
  <c r="X115" i="1"/>
  <c r="X229" i="1"/>
  <c r="X164" i="1"/>
  <c r="X194" i="1"/>
  <c r="X224" i="1"/>
  <c r="X33" i="1"/>
  <c r="X105" i="1"/>
  <c r="X124" i="1"/>
  <c r="X184" i="1"/>
  <c r="X202" i="1"/>
  <c r="X65" i="1"/>
  <c r="X95" i="1"/>
  <c r="X192" i="1"/>
  <c r="X241" i="1"/>
  <c r="X271" i="1"/>
  <c r="X439" i="1"/>
  <c r="X457" i="1"/>
  <c r="X423" i="1"/>
  <c r="X250" i="1"/>
  <c r="X292" i="1"/>
  <c r="X322" i="1"/>
  <c r="X491" i="1"/>
  <c r="X233" i="1"/>
  <c r="X371" i="1"/>
  <c r="X413" i="1"/>
  <c r="X479" i="1"/>
  <c r="X462" i="1"/>
  <c r="X548" i="1"/>
  <c r="X17" i="1"/>
  <c r="X435" i="1"/>
  <c r="X558" i="1"/>
  <c r="X181" i="1"/>
  <c r="X56" i="1"/>
  <c r="X98" i="1"/>
  <c r="X176" i="1"/>
  <c r="X111" i="1"/>
  <c r="X183" i="1"/>
  <c r="X16" i="1"/>
  <c r="X154" i="1"/>
  <c r="X131" i="1"/>
  <c r="X114" i="1"/>
  <c r="X126" i="1"/>
  <c r="X204" i="1"/>
  <c r="X235" i="1"/>
  <c r="X253" i="1"/>
  <c r="X343" i="1"/>
  <c r="X373" i="1"/>
  <c r="X415" i="1"/>
  <c r="X230" i="1"/>
  <c r="X284" i="1"/>
  <c r="X302" i="1"/>
  <c r="X356" i="1"/>
  <c r="X416" i="1"/>
  <c r="X237" i="1"/>
  <c r="X315" i="1"/>
  <c r="X357" i="1"/>
  <c r="X376" i="1"/>
  <c r="X406" i="1"/>
  <c r="X442" i="1"/>
  <c r="X461" i="1"/>
  <c r="X245" i="1"/>
  <c r="X263" i="1"/>
  <c r="X293" i="1"/>
  <c r="X323" i="1"/>
  <c r="X425" i="1"/>
  <c r="X455" i="1"/>
  <c r="X473" i="1"/>
  <c r="X264" i="1"/>
  <c r="X306" i="1"/>
  <c r="X336" i="1"/>
  <c r="X396" i="1"/>
  <c r="X438" i="1"/>
  <c r="X509" i="1"/>
  <c r="X535" i="1"/>
  <c r="X574" i="1"/>
  <c r="X599" i="1"/>
  <c r="X119" i="1"/>
  <c r="X375" i="1"/>
  <c r="X424" i="1"/>
  <c r="X334" i="1"/>
  <c r="X311" i="1"/>
  <c r="X37" i="1"/>
  <c r="X109" i="1"/>
  <c r="X139" i="1"/>
  <c r="X211" i="1"/>
  <c r="X141" i="1"/>
  <c r="X213" i="1"/>
  <c r="X76" i="1"/>
  <c r="X94" i="1"/>
  <c r="X208" i="1"/>
  <c r="X47" i="1"/>
  <c r="X89" i="1"/>
  <c r="X203" i="1"/>
  <c r="X36" i="1"/>
  <c r="X42" i="1"/>
  <c r="X96" i="1"/>
  <c r="X102" i="1"/>
  <c r="X186" i="1"/>
  <c r="X451" i="1"/>
  <c r="X465" i="1"/>
  <c r="X242" i="1"/>
  <c r="X374" i="1"/>
  <c r="X470" i="1"/>
  <c r="X297" i="1"/>
  <c r="X417" i="1"/>
  <c r="X447" i="1"/>
  <c r="X244" i="1"/>
  <c r="X274" i="1"/>
  <c r="X316" i="1"/>
  <c r="X346" i="1"/>
  <c r="X365" i="1"/>
  <c r="X395" i="1"/>
  <c r="X378" i="1"/>
  <c r="X512" i="1"/>
  <c r="X496" i="1"/>
  <c r="X492" i="1"/>
  <c r="X531" i="1"/>
  <c r="X540" i="1"/>
  <c r="X583" i="1"/>
  <c r="X584" i="1"/>
  <c r="X597" i="1"/>
  <c r="X598" i="1"/>
  <c r="X68" i="1"/>
  <c r="X39" i="1"/>
  <c r="X138" i="1"/>
  <c r="X296" i="1"/>
  <c r="X368" i="1"/>
  <c r="X428" i="1"/>
  <c r="X453" i="1"/>
  <c r="X489" i="1"/>
  <c r="X469" i="1"/>
  <c r="X493" i="1"/>
  <c r="X495" i="1"/>
  <c r="X521" i="1"/>
  <c r="X533" i="1"/>
  <c r="X547" i="1"/>
  <c r="X542" i="1"/>
  <c r="X545" i="1"/>
  <c r="X568" i="1"/>
  <c r="X588" i="1"/>
  <c r="X199" i="1"/>
  <c r="X214" i="1"/>
  <c r="X283" i="1"/>
  <c r="X362" i="1"/>
  <c r="X490" i="1"/>
  <c r="X234" i="1"/>
  <c r="X7" i="1"/>
  <c r="X49" i="1"/>
  <c r="X67" i="1"/>
  <c r="X8" i="1"/>
  <c r="X170" i="1"/>
  <c r="X188" i="1"/>
  <c r="X9" i="1"/>
  <c r="X69" i="1"/>
  <c r="X153" i="1"/>
  <c r="X225" i="1"/>
  <c r="X28" i="1"/>
  <c r="X46" i="1"/>
  <c r="X29" i="1"/>
  <c r="X59" i="1"/>
  <c r="X101" i="1"/>
  <c r="X143" i="1"/>
  <c r="X54" i="1"/>
  <c r="X156" i="1"/>
  <c r="X198" i="1"/>
  <c r="X247" i="1"/>
  <c r="X265" i="1"/>
  <c r="X463" i="1"/>
  <c r="X254" i="1"/>
  <c r="X326" i="1"/>
  <c r="X386" i="1"/>
  <c r="X429" i="1"/>
  <c r="X256" i="1"/>
  <c r="X286" i="1"/>
  <c r="X328" i="1"/>
  <c r="X418" i="1"/>
  <c r="X456" i="1"/>
  <c r="X449" i="1"/>
  <c r="X508" i="1"/>
  <c r="X504" i="1"/>
  <c r="X529" i="1"/>
  <c r="X537" i="1"/>
  <c r="X567" i="1"/>
  <c r="X570" i="1"/>
  <c r="X590" i="1"/>
  <c r="X591" i="1"/>
  <c r="X592" i="1"/>
  <c r="X127" i="1"/>
  <c r="X206" i="1"/>
  <c r="X290" i="1"/>
  <c r="X232" i="1"/>
  <c r="X484" i="1"/>
  <c r="X571" i="1"/>
  <c r="X589" i="1"/>
  <c r="X595" i="1"/>
  <c r="X596" i="1"/>
  <c r="X600" i="1"/>
  <c r="X144" i="1"/>
  <c r="X61" i="1"/>
  <c r="X79" i="1"/>
  <c r="X223" i="1"/>
  <c r="X2" i="1"/>
  <c r="X20" i="1"/>
  <c r="X80" i="1"/>
  <c r="X122" i="1"/>
  <c r="X140" i="1"/>
  <c r="X200" i="1"/>
  <c r="X3" i="1"/>
  <c r="X81" i="1"/>
  <c r="X165" i="1"/>
  <c r="X58" i="1"/>
  <c r="X11" i="1"/>
  <c r="X41" i="1"/>
  <c r="X71" i="1"/>
  <c r="X155" i="1"/>
  <c r="X227" i="1"/>
  <c r="X277" i="1"/>
  <c r="X307" i="1"/>
  <c r="X446" i="1"/>
  <c r="X476" i="1"/>
  <c r="X231" i="1"/>
  <c r="X441" i="1"/>
  <c r="X268" i="1"/>
  <c r="X298" i="1"/>
  <c r="X340" i="1"/>
  <c r="X269" i="1"/>
  <c r="X287" i="1"/>
  <c r="X347" i="1"/>
  <c r="X499" i="1"/>
  <c r="X502" i="1"/>
  <c r="X549" i="1"/>
  <c r="X539" i="1"/>
  <c r="X561" i="1"/>
  <c r="X573" i="1"/>
  <c r="X575" i="1"/>
  <c r="X603" i="1"/>
  <c r="X604" i="1"/>
  <c r="X581" i="1"/>
  <c r="X38" i="1"/>
  <c r="X77" i="1"/>
  <c r="X84" i="1"/>
  <c r="X248" i="1"/>
  <c r="X266" i="1"/>
  <c r="X320" i="1"/>
  <c r="X338" i="1"/>
  <c r="X261" i="1"/>
  <c r="X321" i="1"/>
  <c r="X381" i="1"/>
  <c r="X501" i="1"/>
  <c r="X510" i="1"/>
  <c r="X525" i="1"/>
  <c r="X527" i="1"/>
  <c r="X553" i="1"/>
  <c r="X543" i="1"/>
  <c r="X551" i="1"/>
  <c r="X559" i="1"/>
  <c r="X601" i="1"/>
  <c r="X602" i="1"/>
  <c r="X191" i="1"/>
  <c r="X483" i="1"/>
  <c r="X262" i="1"/>
  <c r="X73" i="1"/>
  <c r="X91" i="1"/>
  <c r="X14" i="1"/>
  <c r="X74" i="1"/>
  <c r="X152" i="1"/>
  <c r="X182" i="1"/>
  <c r="X212" i="1"/>
  <c r="X93" i="1"/>
  <c r="X177" i="1"/>
  <c r="X10" i="1"/>
  <c r="X70" i="1"/>
  <c r="X100" i="1"/>
  <c r="X130" i="1"/>
  <c r="X160" i="1"/>
  <c r="X190" i="1"/>
  <c r="X53" i="1"/>
  <c r="X83" i="1"/>
  <c r="X167" i="1"/>
  <c r="X78" i="1"/>
  <c r="X481" i="1"/>
  <c r="X392" i="1"/>
  <c r="X488" i="1"/>
  <c r="X411" i="1"/>
  <c r="X460" i="1"/>
  <c r="X238" i="1"/>
  <c r="X280" i="1"/>
  <c r="X310" i="1"/>
  <c r="X480" i="1"/>
  <c r="X359" i="1"/>
  <c r="X401" i="1"/>
  <c r="X467" i="1"/>
  <c r="X270" i="1"/>
  <c r="X342" i="1"/>
  <c r="X511" i="1"/>
  <c r="X494" i="1"/>
  <c r="X514" i="1"/>
  <c r="X536" i="1"/>
  <c r="X562" i="1"/>
  <c r="X566" i="1"/>
  <c r="X593" i="1"/>
  <c r="AB430" i="1"/>
  <c r="AB472" i="1"/>
  <c r="AB477" i="1"/>
  <c r="W498" i="1"/>
  <c r="Z498" i="1" s="1"/>
  <c r="AB498" i="1"/>
  <c r="W437" i="1"/>
  <c r="AB253" i="1"/>
  <c r="W373" i="1"/>
  <c r="W245" i="1"/>
  <c r="W461" i="1"/>
  <c r="AB446" i="1"/>
  <c r="W494" i="1"/>
  <c r="Z494" i="1" s="1"/>
  <c r="W420" i="1"/>
  <c r="W356" i="1"/>
  <c r="AB101" i="1"/>
  <c r="W216" i="1"/>
  <c r="AB221" i="1"/>
  <c r="AB345" i="1"/>
  <c r="AB208" i="1"/>
  <c r="AB138" i="1"/>
  <c r="W344" i="1"/>
  <c r="AB237" i="1"/>
  <c r="AB368" i="1"/>
  <c r="W192" i="1"/>
  <c r="AB233" i="1"/>
  <c r="W117" i="1"/>
  <c r="AB241" i="1"/>
  <c r="AB350" i="1"/>
  <c r="AB251" i="1"/>
  <c r="W276" i="1"/>
  <c r="W207" i="1"/>
  <c r="W18" i="1"/>
  <c r="AB163" i="1"/>
  <c r="W224" i="1"/>
  <c r="AB229" i="1"/>
  <c r="W392" i="1"/>
  <c r="AB304" i="1"/>
  <c r="AB2" i="1"/>
  <c r="Y57" i="1"/>
  <c r="Y34" i="1"/>
  <c r="Y142" i="1"/>
  <c r="Y137" i="1"/>
  <c r="Y331" i="1"/>
  <c r="Y361" i="1"/>
  <c r="Y403" i="1"/>
  <c r="Y475" i="1"/>
  <c r="Y464" i="1"/>
  <c r="Y392" i="1"/>
  <c r="Y422" i="1"/>
  <c r="Y303" i="1"/>
  <c r="Y441" i="1"/>
  <c r="Y364" i="1"/>
  <c r="Y394" i="1"/>
  <c r="Y430" i="1"/>
  <c r="Z430" i="1" s="1"/>
  <c r="Y466" i="1"/>
  <c r="Y353" i="1"/>
  <c r="Y443" i="1"/>
  <c r="Y252" i="1"/>
  <c r="Y294" i="1"/>
  <c r="Y324" i="1"/>
  <c r="Y366" i="1"/>
  <c r="Z366" i="1" s="1"/>
  <c r="Y384" i="1"/>
  <c r="Y426" i="1"/>
  <c r="Y474" i="1"/>
  <c r="Y37" i="1"/>
  <c r="Y109" i="1"/>
  <c r="Y127" i="1"/>
  <c r="Y199" i="1"/>
  <c r="Y146" i="1"/>
  <c r="Y206" i="1"/>
  <c r="Y16" i="1"/>
  <c r="Y76" i="1"/>
  <c r="Y184" i="1"/>
  <c r="Y214" i="1"/>
  <c r="Y17" i="1"/>
  <c r="Y47" i="1"/>
  <c r="Y77" i="1"/>
  <c r="Y119" i="1"/>
  <c r="Y191" i="1"/>
  <c r="Y54" i="1"/>
  <c r="Y84" i="1"/>
  <c r="Y144" i="1"/>
  <c r="Y162" i="1"/>
  <c r="Y204" i="1"/>
  <c r="Y222" i="1"/>
  <c r="Y283" i="1"/>
  <c r="Y301" i="1"/>
  <c r="Y260" i="1"/>
  <c r="Y290" i="1"/>
  <c r="Y332" i="1"/>
  <c r="Y362" i="1"/>
  <c r="Y452" i="1"/>
  <c r="Y488" i="1"/>
  <c r="Y483" i="1"/>
  <c r="Y255" i="1"/>
  <c r="Y261" i="1"/>
  <c r="Y321" i="1"/>
  <c r="Y375" i="1"/>
  <c r="Y381" i="1"/>
  <c r="Y435" i="1"/>
  <c r="Y424" i="1"/>
  <c r="Y490" i="1"/>
  <c r="Y232" i="1"/>
  <c r="Y262" i="1"/>
  <c r="Y304" i="1"/>
  <c r="Z304" i="1" s="1"/>
  <c r="Y334" i="1"/>
  <c r="Y484" i="1"/>
  <c r="Y263" i="1"/>
  <c r="Y311" i="1"/>
  <c r="Y383" i="1"/>
  <c r="Y425" i="1"/>
  <c r="Y234" i="1"/>
  <c r="Y67" i="1"/>
  <c r="Y38" i="1"/>
  <c r="Y7" i="1"/>
  <c r="Y139" i="1"/>
  <c r="Y181" i="1"/>
  <c r="Y211" i="1"/>
  <c r="Y8" i="1"/>
  <c r="Y98" i="1"/>
  <c r="Y176" i="1"/>
  <c r="Y39" i="1"/>
  <c r="Y69" i="1"/>
  <c r="Y111" i="1"/>
  <c r="Y141" i="1"/>
  <c r="Y183" i="1"/>
  <c r="Y213" i="1"/>
  <c r="Y46" i="1"/>
  <c r="Y154" i="1"/>
  <c r="Y131" i="1"/>
  <c r="Y149" i="1"/>
  <c r="Y221" i="1"/>
  <c r="Z221" i="1" s="1"/>
  <c r="Y114" i="1"/>
  <c r="Y235" i="1"/>
  <c r="Y253" i="1"/>
  <c r="Z253" i="1" s="1"/>
  <c r="Y343" i="1"/>
  <c r="Y373" i="1"/>
  <c r="Y415" i="1"/>
  <c r="Y230" i="1"/>
  <c r="Y302" i="1"/>
  <c r="Y315" i="1"/>
  <c r="Y333" i="1"/>
  <c r="Y376" i="1"/>
  <c r="Y406" i="1"/>
  <c r="Y442" i="1"/>
  <c r="Y461" i="1"/>
  <c r="Y245" i="1"/>
  <c r="Y293" i="1"/>
  <c r="Y323" i="1"/>
  <c r="Y455" i="1"/>
  <c r="Y473" i="1"/>
  <c r="Y264" i="1"/>
  <c r="Z264" i="1" s="1"/>
  <c r="Y306" i="1"/>
  <c r="Y336" i="1"/>
  <c r="Y396" i="1"/>
  <c r="Y438" i="1"/>
  <c r="Y187" i="1"/>
  <c r="Y24" i="1"/>
  <c r="Y49" i="1"/>
  <c r="Y50" i="1"/>
  <c r="Y158" i="1"/>
  <c r="Y218" i="1"/>
  <c r="Y9" i="1"/>
  <c r="Y106" i="1"/>
  <c r="Y124" i="1"/>
  <c r="Y196" i="1"/>
  <c r="Y59" i="1"/>
  <c r="Y89" i="1"/>
  <c r="Y203" i="1"/>
  <c r="Y6" i="1"/>
  <c r="Z6" i="1" s="1"/>
  <c r="Y36" i="1"/>
  <c r="Y66" i="1"/>
  <c r="Y96" i="1"/>
  <c r="Y174" i="1"/>
  <c r="Y451" i="1"/>
  <c r="Y242" i="1"/>
  <c r="Y272" i="1"/>
  <c r="Y344" i="1"/>
  <c r="Y374" i="1"/>
  <c r="Y404" i="1"/>
  <c r="Z404" i="1" s="1"/>
  <c r="Y470" i="1"/>
  <c r="Y273" i="1"/>
  <c r="Y393" i="1"/>
  <c r="Y447" i="1"/>
  <c r="Y244" i="1"/>
  <c r="Z244" i="1" s="1"/>
  <c r="Y274" i="1"/>
  <c r="Y316" i="1"/>
  <c r="Y346" i="1"/>
  <c r="Y365" i="1"/>
  <c r="Y395" i="1"/>
  <c r="Y378" i="1"/>
  <c r="Y99" i="1"/>
  <c r="Y79" i="1"/>
  <c r="Y121" i="1"/>
  <c r="Y193" i="1"/>
  <c r="Y20" i="1"/>
  <c r="Y80" i="1"/>
  <c r="Y110" i="1"/>
  <c r="Y128" i="1"/>
  <c r="Y51" i="1"/>
  <c r="Y123" i="1"/>
  <c r="Y195" i="1"/>
  <c r="Y28" i="1"/>
  <c r="Y166" i="1"/>
  <c r="Y226" i="1"/>
  <c r="Y161" i="1"/>
  <c r="Y215" i="1"/>
  <c r="Y216" i="1"/>
  <c r="Y295" i="1"/>
  <c r="Y313" i="1"/>
  <c r="Y355" i="1"/>
  <c r="Y385" i="1"/>
  <c r="Z385" i="1" s="1"/>
  <c r="Y427" i="1"/>
  <c r="Y314" i="1"/>
  <c r="Y434" i="1"/>
  <c r="Y267" i="1"/>
  <c r="Y285" i="1"/>
  <c r="Y327" i="1"/>
  <c r="Y345" i="1"/>
  <c r="Z345" i="1" s="1"/>
  <c r="Y387" i="1"/>
  <c r="Y388" i="1"/>
  <c r="Y454" i="1"/>
  <c r="Y257" i="1"/>
  <c r="Y275" i="1"/>
  <c r="Y305" i="1"/>
  <c r="Y335" i="1"/>
  <c r="Y377" i="1"/>
  <c r="Y437" i="1"/>
  <c r="Y485" i="1"/>
  <c r="Y246" i="1"/>
  <c r="Y276" i="1"/>
  <c r="Y318" i="1"/>
  <c r="Y348" i="1"/>
  <c r="Y408" i="1"/>
  <c r="Y469" i="1"/>
  <c r="Y209" i="1"/>
  <c r="Y61" i="1"/>
  <c r="Y151" i="1"/>
  <c r="Y170" i="1"/>
  <c r="Y188" i="1"/>
  <c r="Y3" i="1"/>
  <c r="Y81" i="1"/>
  <c r="Z81" i="1" s="1"/>
  <c r="Y153" i="1"/>
  <c r="Y225" i="1"/>
  <c r="Y58" i="1"/>
  <c r="Y88" i="1"/>
  <c r="Y118" i="1"/>
  <c r="Y11" i="1"/>
  <c r="Y29" i="1"/>
  <c r="Y71" i="1"/>
  <c r="Y101" i="1"/>
  <c r="Z101" i="1" s="1"/>
  <c r="Y143" i="1"/>
  <c r="Y78" i="1"/>
  <c r="Y126" i="1"/>
  <c r="Y156" i="1"/>
  <c r="Y247" i="1"/>
  <c r="Y265" i="1"/>
  <c r="Z265" i="1" s="1"/>
  <c r="Y463" i="1"/>
  <c r="Y254" i="1"/>
  <c r="Y284" i="1"/>
  <c r="Y326" i="1"/>
  <c r="Y356" i="1"/>
  <c r="Y386" i="1"/>
  <c r="Y416" i="1"/>
  <c r="Y482" i="1"/>
  <c r="Y405" i="1"/>
  <c r="Y256" i="1"/>
  <c r="Y286" i="1"/>
  <c r="Y328" i="1"/>
  <c r="Y418" i="1"/>
  <c r="Y456" i="1"/>
  <c r="Y407" i="1"/>
  <c r="Y449" i="1"/>
  <c r="Y450" i="1"/>
  <c r="Z450" i="1" s="1"/>
  <c r="Y55" i="1"/>
  <c r="Y201" i="1"/>
  <c r="Y94" i="1"/>
  <c r="Y19" i="1"/>
  <c r="Y133" i="1"/>
  <c r="Y205" i="1"/>
  <c r="Y223" i="1"/>
  <c r="Y62" i="1"/>
  <c r="Y21" i="1"/>
  <c r="Y63" i="1"/>
  <c r="Y135" i="1"/>
  <c r="Y207" i="1"/>
  <c r="Y40" i="1"/>
  <c r="Y136" i="1"/>
  <c r="Y178" i="1"/>
  <c r="Y173" i="1"/>
  <c r="Y18" i="1"/>
  <c r="Y48" i="1"/>
  <c r="Y108" i="1"/>
  <c r="Y168" i="1"/>
  <c r="Y186" i="1"/>
  <c r="Y325" i="1"/>
  <c r="Y367" i="1"/>
  <c r="Y397" i="1"/>
  <c r="Y477" i="1"/>
  <c r="Z477" i="1" s="1"/>
  <c r="Y398" i="1"/>
  <c r="Y279" i="1"/>
  <c r="Y339" i="1"/>
  <c r="Y357" i="1"/>
  <c r="Y399" i="1"/>
  <c r="Y478" i="1"/>
  <c r="Y358" i="1"/>
  <c r="Y400" i="1"/>
  <c r="Y436" i="1"/>
  <c r="Y472" i="1"/>
  <c r="Z472" i="1" s="1"/>
  <c r="Y317" i="1"/>
  <c r="Y486" i="1"/>
  <c r="Z486" i="1" s="1"/>
  <c r="Y258" i="1"/>
  <c r="Y288" i="1"/>
  <c r="Y330" i="1"/>
  <c r="Y360" i="1"/>
  <c r="Y390" i="1"/>
  <c r="Y420" i="1"/>
  <c r="Y471" i="1"/>
  <c r="Y26" i="1"/>
  <c r="Y116" i="1"/>
  <c r="Y171" i="1"/>
  <c r="Y64" i="1"/>
  <c r="Y68" i="1"/>
  <c r="Y73" i="1"/>
  <c r="Y91" i="1"/>
  <c r="Y32" i="1"/>
  <c r="Y74" i="1"/>
  <c r="Y92" i="1"/>
  <c r="Y122" i="1"/>
  <c r="Y140" i="1"/>
  <c r="Y200" i="1"/>
  <c r="Y93" i="1"/>
  <c r="Y165" i="1"/>
  <c r="Y10" i="1"/>
  <c r="Y70" i="1"/>
  <c r="Y100" i="1"/>
  <c r="Y208" i="1"/>
  <c r="Z208" i="1" s="1"/>
  <c r="Y23" i="1"/>
  <c r="Y41" i="1"/>
  <c r="Y83" i="1"/>
  <c r="Y155" i="1"/>
  <c r="Y227" i="1"/>
  <c r="Y138" i="1"/>
  <c r="Z138" i="1" s="1"/>
  <c r="Y277" i="1"/>
  <c r="Y307" i="1"/>
  <c r="Z307" i="1" s="1"/>
  <c r="Y266" i="1"/>
  <c r="Y296" i="1"/>
  <c r="Y338" i="1"/>
  <c r="Y368" i="1"/>
  <c r="Z368" i="1" s="1"/>
  <c r="Y428" i="1"/>
  <c r="Y446" i="1"/>
  <c r="Z446" i="1" s="1"/>
  <c r="Y231" i="1"/>
  <c r="Y237" i="1"/>
  <c r="Z237" i="1" s="1"/>
  <c r="Y268" i="1"/>
  <c r="Y298" i="1"/>
  <c r="Y340" i="1"/>
  <c r="Y269" i="1"/>
  <c r="Y287" i="1"/>
  <c r="Y347" i="1"/>
  <c r="Y13" i="1"/>
  <c r="Y145" i="1"/>
  <c r="Y163" i="1"/>
  <c r="Z163" i="1" s="1"/>
  <c r="Y217" i="1"/>
  <c r="Y14" i="1"/>
  <c r="Y15" i="1"/>
  <c r="Y75" i="1"/>
  <c r="Y147" i="1"/>
  <c r="Y219" i="1"/>
  <c r="Y52" i="1"/>
  <c r="Y148" i="1"/>
  <c r="Y190" i="1"/>
  <c r="Y95" i="1"/>
  <c r="Y113" i="1"/>
  <c r="Y167" i="1"/>
  <c r="Y185" i="1"/>
  <c r="Y60" i="1"/>
  <c r="Y90" i="1"/>
  <c r="Z90" i="1" s="1"/>
  <c r="Y120" i="1"/>
  <c r="Y180" i="1"/>
  <c r="Y198" i="1"/>
  <c r="Z198" i="1" s="1"/>
  <c r="Y228" i="1"/>
  <c r="Y259" i="1"/>
  <c r="Y337" i="1"/>
  <c r="Y379" i="1"/>
  <c r="Y409" i="1"/>
  <c r="Y445" i="1"/>
  <c r="Y236" i="1"/>
  <c r="Z236" i="1" s="1"/>
  <c r="Y458" i="1"/>
  <c r="Y291" i="1"/>
  <c r="Y297" i="1"/>
  <c r="Y351" i="1"/>
  <c r="Y417" i="1"/>
  <c r="Y468" i="1"/>
  <c r="Y370" i="1"/>
  <c r="Y412" i="1"/>
  <c r="Y448" i="1"/>
  <c r="Y239" i="1"/>
  <c r="Y329" i="1"/>
  <c r="Y389" i="1"/>
  <c r="Y419" i="1"/>
  <c r="Y270" i="1"/>
  <c r="Y300" i="1"/>
  <c r="Y342" i="1"/>
  <c r="Y372" i="1"/>
  <c r="Z372" i="1" s="1"/>
  <c r="Y402" i="1"/>
  <c r="Y432" i="1"/>
  <c r="Y433" i="1"/>
  <c r="Y169" i="1"/>
  <c r="Y129" i="1"/>
  <c r="Y31" i="1"/>
  <c r="Y85" i="1"/>
  <c r="Y103" i="1"/>
  <c r="Y44" i="1"/>
  <c r="Y152" i="1"/>
  <c r="Y182" i="1"/>
  <c r="Y212" i="1"/>
  <c r="Y33" i="1"/>
  <c r="Y105" i="1"/>
  <c r="Y177" i="1"/>
  <c r="Y22" i="1"/>
  <c r="Z22" i="1" s="1"/>
  <c r="Y130" i="1"/>
  <c r="Y160" i="1"/>
  <c r="Y53" i="1"/>
  <c r="Y30" i="1"/>
  <c r="Y481" i="1"/>
  <c r="Z481" i="1" s="1"/>
  <c r="Y465" i="1"/>
  <c r="Z465" i="1" s="1"/>
  <c r="Y308" i="1"/>
  <c r="Y380" i="1"/>
  <c r="Y410" i="1"/>
  <c r="Y453" i="1"/>
  <c r="Y411" i="1"/>
  <c r="Y429" i="1"/>
  <c r="Z429" i="1" s="1"/>
  <c r="Y489" i="1"/>
  <c r="Y460" i="1"/>
  <c r="Y238" i="1"/>
  <c r="Y280" i="1"/>
  <c r="Y310" i="1"/>
  <c r="Y480" i="1"/>
  <c r="Z480" i="1" s="1"/>
  <c r="Y359" i="1"/>
  <c r="Y401" i="1"/>
  <c r="Y467" i="1"/>
  <c r="Y157" i="1"/>
  <c r="Y175" i="1"/>
  <c r="Y86" i="1"/>
  <c r="Y104" i="1"/>
  <c r="Y134" i="1"/>
  <c r="Y87" i="1"/>
  <c r="Y159" i="1"/>
  <c r="Y189" i="1"/>
  <c r="Y82" i="1"/>
  <c r="Y112" i="1"/>
  <c r="Y172" i="1"/>
  <c r="Y220" i="1"/>
  <c r="Y5" i="1"/>
  <c r="Y107" i="1"/>
  <c r="Y125" i="1"/>
  <c r="Y179" i="1"/>
  <c r="Y197" i="1"/>
  <c r="Y12" i="1"/>
  <c r="Y72" i="1"/>
  <c r="Y132" i="1"/>
  <c r="Y150" i="1"/>
  <c r="Y210" i="1"/>
  <c r="Y289" i="1"/>
  <c r="Y319" i="1"/>
  <c r="Y349" i="1"/>
  <c r="Y391" i="1"/>
  <c r="Y421" i="1"/>
  <c r="Y278" i="1"/>
  <c r="Y350" i="1"/>
  <c r="Z350" i="1" s="1"/>
  <c r="Y440" i="1"/>
  <c r="Y243" i="1"/>
  <c r="Y249" i="1"/>
  <c r="Y363" i="1"/>
  <c r="Y369" i="1"/>
  <c r="Y459" i="1"/>
  <c r="Y352" i="1"/>
  <c r="Y382" i="1"/>
  <c r="Y251" i="1"/>
  <c r="Z251" i="1" s="1"/>
  <c r="Y281" i="1"/>
  <c r="Y299" i="1"/>
  <c r="Y341" i="1"/>
  <c r="Z341" i="1" s="1"/>
  <c r="Y431" i="1"/>
  <c r="Y240" i="1"/>
  <c r="Y282" i="1"/>
  <c r="Y312" i="1"/>
  <c r="Y354" i="1"/>
  <c r="Y414" i="1"/>
  <c r="Y444" i="1"/>
  <c r="Y487" i="1"/>
  <c r="Y25" i="1"/>
  <c r="Y43" i="1"/>
  <c r="Y97" i="1"/>
  <c r="Y115" i="1"/>
  <c r="Y229" i="1"/>
  <c r="Z229" i="1" s="1"/>
  <c r="Y56" i="1"/>
  <c r="Y164" i="1"/>
  <c r="Y194" i="1"/>
  <c r="Y224" i="1"/>
  <c r="Y27" i="1"/>
  <c r="Y45" i="1"/>
  <c r="Y117" i="1"/>
  <c r="Y4" i="1"/>
  <c r="Y202" i="1"/>
  <c r="Y35" i="1"/>
  <c r="Y65" i="1"/>
  <c r="Y42" i="1"/>
  <c r="Y102" i="1"/>
  <c r="Y192" i="1"/>
  <c r="Y241" i="1"/>
  <c r="Z241" i="1" s="1"/>
  <c r="Y271" i="1"/>
  <c r="Y439" i="1"/>
  <c r="Y457" i="1"/>
  <c r="Y248" i="1"/>
  <c r="Y320" i="1"/>
  <c r="Y476" i="1"/>
  <c r="Y309" i="1"/>
  <c r="Y423" i="1"/>
  <c r="Y250" i="1"/>
  <c r="Y292" i="1"/>
  <c r="Y322" i="1"/>
  <c r="Y491" i="1"/>
  <c r="Y233" i="1"/>
  <c r="Z233" i="1" s="1"/>
  <c r="Y371" i="1"/>
  <c r="Y413" i="1"/>
  <c r="Y479" i="1"/>
  <c r="Y462" i="1"/>
  <c r="W187" i="1"/>
  <c r="W121" i="1"/>
  <c r="AB22" i="1"/>
  <c r="W212" i="1"/>
  <c r="AB212" i="1"/>
  <c r="AB77" i="1"/>
  <c r="W73" i="1"/>
  <c r="W204" i="1"/>
  <c r="AB204" i="1"/>
  <c r="AB26" i="1"/>
  <c r="AB187" i="1"/>
  <c r="AB6" i="1"/>
  <c r="W183" i="1"/>
  <c r="AB183" i="1"/>
  <c r="AB139" i="1"/>
  <c r="AB111" i="1"/>
  <c r="AB81" i="1"/>
  <c r="W111" i="1"/>
  <c r="AB98" i="1"/>
  <c r="W26" i="1"/>
  <c r="W77" i="1"/>
  <c r="W98" i="1"/>
  <c r="AB73" i="1"/>
  <c r="W159" i="1"/>
  <c r="W139" i="1"/>
  <c r="W119" i="1"/>
  <c r="W151" i="1"/>
  <c r="Y2" i="1"/>
  <c r="W2" i="1"/>
  <c r="Z720" i="1"/>
  <c r="Z700" i="1"/>
  <c r="Z649" i="1"/>
  <c r="Z661" i="1"/>
  <c r="Z716" i="1"/>
  <c r="W87" i="1"/>
  <c r="Z656" i="1"/>
  <c r="Z673" i="1"/>
  <c r="Z636" i="1"/>
  <c r="Z579" i="1"/>
  <c r="Z648" i="1"/>
  <c r="Z692" i="1"/>
  <c r="Z633" i="1"/>
  <c r="Z652" i="1"/>
  <c r="W365" i="1"/>
  <c r="W499" i="1"/>
  <c r="W550" i="1"/>
  <c r="W83" i="1"/>
  <c r="AB385" i="1"/>
  <c r="W349" i="1"/>
  <c r="W412" i="1"/>
  <c r="AB470" i="1"/>
  <c r="W328" i="1"/>
  <c r="AB307" i="1"/>
  <c r="W416" i="1"/>
  <c r="W508" i="1"/>
  <c r="W370" i="1"/>
  <c r="W684" i="1"/>
  <c r="AB555" i="1"/>
  <c r="Z555" i="1"/>
  <c r="W86" i="1"/>
  <c r="AB343" i="1"/>
  <c r="W95" i="1"/>
  <c r="AB175" i="1"/>
  <c r="W99" i="1"/>
  <c r="W200" i="1"/>
  <c r="W688" i="1"/>
  <c r="W348" i="1"/>
  <c r="AB453" i="1"/>
  <c r="AB119" i="1"/>
  <c r="AB736" i="1"/>
  <c r="W143" i="1"/>
  <c r="W536" i="1"/>
  <c r="W94" i="1"/>
  <c r="AB540" i="1"/>
  <c r="Z540" i="1"/>
  <c r="W739" i="1"/>
  <c r="AB159" i="1"/>
  <c r="W202" i="1"/>
  <c r="AB534" i="1"/>
  <c r="W632" i="1"/>
  <c r="AB492" i="1"/>
  <c r="W190" i="1"/>
  <c r="AB118" i="1"/>
  <c r="W618" i="1"/>
  <c r="AB275" i="1"/>
  <c r="W381" i="1"/>
  <c r="W696" i="1"/>
  <c r="W382" i="1"/>
  <c r="AB518" i="1"/>
  <c r="AB603" i="1"/>
  <c r="AB586" i="1"/>
  <c r="W360" i="1"/>
  <c r="W530" i="1"/>
  <c r="W110" i="1"/>
  <c r="AB90" i="1"/>
  <c r="AB366" i="1"/>
  <c r="W82" i="1"/>
  <c r="AB82" i="1"/>
  <c r="AB91" i="1"/>
  <c r="W91" i="1"/>
  <c r="AB202" i="1"/>
  <c r="W354" i="1"/>
  <c r="W280" i="1"/>
  <c r="W603" i="1"/>
  <c r="AB514" i="1"/>
  <c r="AB499" i="1"/>
  <c r="AB696" i="1"/>
  <c r="AB372" i="1"/>
  <c r="Z653" i="1"/>
  <c r="Z644" i="1"/>
  <c r="Z600" i="1"/>
  <c r="AB143" i="1"/>
  <c r="AB94" i="1"/>
  <c r="AB361" i="1"/>
  <c r="AB337" i="1"/>
  <c r="W361" i="1"/>
  <c r="AB440" i="1"/>
  <c r="AB684" i="1"/>
  <c r="AB348" i="1"/>
  <c r="Z660" i="1"/>
  <c r="Z587" i="1"/>
  <c r="W440" i="1"/>
  <c r="AB508" i="1"/>
  <c r="AB739" i="1"/>
  <c r="AB370" i="1"/>
  <c r="AB536" i="1"/>
  <c r="AB354" i="1"/>
  <c r="W526" i="1"/>
  <c r="Z526" i="1" s="1"/>
  <c r="AB87" i="1"/>
  <c r="AB171" i="1"/>
  <c r="AB190" i="1"/>
  <c r="W171" i="1"/>
  <c r="AB528" i="1"/>
  <c r="W528" i="1"/>
  <c r="Z528" i="1" s="1"/>
  <c r="W586" i="1"/>
  <c r="Z567" i="1"/>
  <c r="Z676" i="1"/>
  <c r="AB235" i="1"/>
  <c r="W235" i="1"/>
  <c r="W470" i="1"/>
  <c r="AB416" i="1"/>
  <c r="Z629" i="1"/>
  <c r="W343" i="1"/>
  <c r="W218" i="1"/>
  <c r="AB218" i="1"/>
  <c r="W444" i="1"/>
  <c r="AB484" i="1"/>
  <c r="AB444" i="1"/>
  <c r="W484" i="1"/>
  <c r="AB412" i="1"/>
  <c r="AB86" i="1"/>
  <c r="Z681" i="1"/>
  <c r="AB95" i="1"/>
  <c r="AB494" i="1"/>
  <c r="AB200" i="1"/>
  <c r="W453" i="1"/>
  <c r="Z708" i="1"/>
  <c r="W118" i="1"/>
  <c r="W492" i="1"/>
  <c r="AB632" i="1"/>
  <c r="W175" i="1"/>
  <c r="AB203" i="1"/>
  <c r="AB550" i="1"/>
  <c r="AB724" i="1"/>
  <c r="W724" i="1"/>
  <c r="Z724" i="1" s="1"/>
  <c r="W127" i="1"/>
  <c r="W582" i="1"/>
  <c r="Z582" i="1" s="1"/>
  <c r="AB582" i="1"/>
  <c r="W203" i="1"/>
  <c r="AB127" i="1"/>
  <c r="W616" i="1"/>
  <c r="AB618" i="1"/>
  <c r="AB380" i="1"/>
  <c r="W380" i="1"/>
  <c r="W464" i="1"/>
  <c r="AB464" i="1"/>
  <c r="AB99" i="1"/>
  <c r="W736" i="1"/>
  <c r="AB349" i="1"/>
  <c r="AB194" i="1"/>
  <c r="W194" i="1"/>
  <c r="Z563" i="1"/>
  <c r="W263" i="1"/>
  <c r="AB607" i="1"/>
  <c r="W607" i="1"/>
  <c r="Z607" i="1" s="1"/>
  <c r="Z594" i="1"/>
  <c r="W147" i="1"/>
  <c r="AB147" i="1"/>
  <c r="W478" i="1"/>
  <c r="AB478" i="1"/>
  <c r="W335" i="1"/>
  <c r="AB335" i="1"/>
  <c r="AB263" i="1"/>
  <c r="AB382" i="1"/>
  <c r="W324" i="1"/>
  <c r="AB324" i="1"/>
  <c r="W275" i="1"/>
  <c r="W155" i="1"/>
  <c r="AB155" i="1"/>
  <c r="W312" i="1"/>
  <c r="AB312" i="1"/>
  <c r="AB512" i="1"/>
  <c r="W512" i="1"/>
  <c r="Z512" i="1" s="1"/>
  <c r="W614" i="1"/>
  <c r="Z614" i="1" s="1"/>
  <c r="AB614" i="1"/>
  <c r="AB341" i="1"/>
  <c r="W457" i="1"/>
  <c r="AB390" i="1"/>
  <c r="W390" i="1"/>
  <c r="AB457" i="1"/>
  <c r="AB530" i="1"/>
  <c r="W596" i="1"/>
  <c r="AB596" i="1"/>
  <c r="W179" i="1"/>
  <c r="AB179" i="1"/>
  <c r="AB225" i="1"/>
  <c r="W225" i="1"/>
  <c r="W337" i="1"/>
  <c r="AB358" i="1"/>
  <c r="W358" i="1"/>
  <c r="AB333" i="1"/>
  <c r="W333" i="1"/>
  <c r="W426" i="1"/>
  <c r="AB426" i="1"/>
  <c r="AB574" i="1"/>
  <c r="W574" i="1"/>
  <c r="W471" i="1"/>
  <c r="AB471" i="1"/>
  <c r="W85" i="1"/>
  <c r="AB85" i="1"/>
  <c r="W514" i="1"/>
  <c r="Z514" i="1" s="1"/>
  <c r="W332" i="1"/>
  <c r="AB332" i="1"/>
  <c r="W534" i="1"/>
  <c r="W518" i="1"/>
  <c r="AB327" i="1"/>
  <c r="W327" i="1"/>
  <c r="AB375" i="1"/>
  <c r="W375" i="1"/>
  <c r="W425" i="1"/>
  <c r="AB425" i="1"/>
  <c r="AB515" i="1"/>
  <c r="W515" i="1"/>
  <c r="W346" i="1"/>
  <c r="AB346" i="1"/>
  <c r="W503" i="1"/>
  <c r="AB503" i="1"/>
  <c r="W421" i="1"/>
  <c r="AB421" i="1"/>
  <c r="W504" i="1"/>
  <c r="AB504" i="1"/>
  <c r="W454" i="1"/>
  <c r="AB454" i="1"/>
  <c r="W685" i="1"/>
  <c r="AB685" i="1"/>
  <c r="W15" i="1"/>
  <c r="AB15" i="1"/>
  <c r="W52" i="1"/>
  <c r="AB52" i="1"/>
  <c r="AB69" i="1"/>
  <c r="W69" i="1"/>
  <c r="W38" i="1"/>
  <c r="AB38" i="1"/>
  <c r="W146" i="1"/>
  <c r="AB146" i="1"/>
  <c r="W37" i="1"/>
  <c r="AB37" i="1"/>
  <c r="W72" i="1"/>
  <c r="AB72" i="1"/>
  <c r="W158" i="1"/>
  <c r="AB158" i="1"/>
  <c r="W177" i="1"/>
  <c r="AB177" i="1"/>
  <c r="AB282" i="1"/>
  <c r="W282" i="1"/>
  <c r="W308" i="1"/>
  <c r="AB308" i="1"/>
  <c r="AB320" i="1"/>
  <c r="W320" i="1"/>
  <c r="W278" i="1"/>
  <c r="AB278" i="1"/>
  <c r="W353" i="1"/>
  <c r="AB353" i="1"/>
  <c r="W417" i="1"/>
  <c r="AB417" i="1"/>
  <c r="AB459" i="1"/>
  <c r="W459" i="1"/>
  <c r="AB467" i="1"/>
  <c r="W467" i="1"/>
  <c r="AB519" i="1"/>
  <c r="W519" i="1"/>
  <c r="W500" i="1"/>
  <c r="AB500" i="1"/>
  <c r="AB479" i="1"/>
  <c r="W479" i="1"/>
  <c r="W531" i="1"/>
  <c r="AB531" i="1"/>
  <c r="W630" i="1"/>
  <c r="AB630" i="1"/>
  <c r="W646" i="1"/>
  <c r="AB646" i="1"/>
  <c r="AB598" i="1"/>
  <c r="W598" i="1"/>
  <c r="W631" i="1"/>
  <c r="AB631" i="1"/>
  <c r="W613" i="1"/>
  <c r="AB613" i="1"/>
  <c r="AB737" i="1"/>
  <c r="W737" i="1"/>
  <c r="W721" i="1"/>
  <c r="AB721" i="1"/>
  <c r="AB701" i="1"/>
  <c r="W701" i="1"/>
  <c r="W671" i="1"/>
  <c r="AB671" i="1"/>
  <c r="AB686" i="1"/>
  <c r="W686" i="1"/>
  <c r="W714" i="1"/>
  <c r="AB714" i="1"/>
  <c r="AB615" i="1"/>
  <c r="W615" i="1"/>
  <c r="W725" i="1"/>
  <c r="AB725" i="1"/>
  <c r="W231" i="1"/>
  <c r="AB231" i="1"/>
  <c r="W388" i="1"/>
  <c r="AB388" i="1"/>
  <c r="W474" i="1"/>
  <c r="AB474" i="1"/>
  <c r="W516" i="1"/>
  <c r="Z516" i="1" s="1"/>
  <c r="AB516" i="1"/>
  <c r="W54" i="1"/>
  <c r="AB54" i="1"/>
  <c r="W55" i="1"/>
  <c r="AB55" i="1"/>
  <c r="W306" i="1"/>
  <c r="AB306" i="1"/>
  <c r="W394" i="1"/>
  <c r="AB394" i="1"/>
  <c r="AB591" i="1"/>
  <c r="W591" i="1"/>
  <c r="W384" i="1"/>
  <c r="AB384" i="1"/>
  <c r="W551" i="1"/>
  <c r="AB551" i="1"/>
  <c r="W56" i="1"/>
  <c r="AB56" i="1"/>
  <c r="W247" i="1"/>
  <c r="AB247" i="1"/>
  <c r="W462" i="1"/>
  <c r="AB462" i="1"/>
  <c r="W667" i="1"/>
  <c r="AB667" i="1"/>
  <c r="W227" i="1"/>
  <c r="AB227" i="1"/>
  <c r="W406" i="1"/>
  <c r="AB406" i="1"/>
  <c r="AB566" i="1"/>
  <c r="W566" i="1"/>
  <c r="AB668" i="1"/>
  <c r="W668" i="1"/>
  <c r="W8" i="1"/>
  <c r="AB8" i="1"/>
  <c r="AB20" i="1"/>
  <c r="W20" i="1"/>
  <c r="W32" i="1"/>
  <c r="AB32" i="1"/>
  <c r="W51" i="1"/>
  <c r="AB51" i="1"/>
  <c r="AB31" i="1"/>
  <c r="W31" i="1"/>
  <c r="W61" i="1"/>
  <c r="AB61" i="1"/>
  <c r="AB42" i="1"/>
  <c r="W42" i="1"/>
  <c r="W88" i="1"/>
  <c r="AB88" i="1"/>
  <c r="W173" i="1"/>
  <c r="AB173" i="1"/>
  <c r="AB126" i="1"/>
  <c r="W126" i="1"/>
  <c r="W92" i="1"/>
  <c r="AB92" i="1"/>
  <c r="W154" i="1"/>
  <c r="AB154" i="1"/>
  <c r="W43" i="1"/>
  <c r="AB43" i="1"/>
  <c r="AB136" i="1"/>
  <c r="W136" i="1"/>
  <c r="AB189" i="1"/>
  <c r="W189" i="1"/>
  <c r="W226" i="1"/>
  <c r="AB226" i="1"/>
  <c r="W242" i="1"/>
  <c r="AB242" i="1"/>
  <c r="W176" i="1"/>
  <c r="AB176" i="1"/>
  <c r="W195" i="1"/>
  <c r="AB195" i="1"/>
  <c r="W326" i="1"/>
  <c r="AB326" i="1"/>
  <c r="AB279" i="1"/>
  <c r="W279" i="1"/>
  <c r="AB407" i="1"/>
  <c r="W407" i="1"/>
  <c r="W387" i="1"/>
  <c r="AB387" i="1"/>
  <c r="AB432" i="1"/>
  <c r="W432" i="1"/>
  <c r="AB379" i="1"/>
  <c r="W379" i="1"/>
  <c r="W427" i="1"/>
  <c r="AB427" i="1"/>
  <c r="AB548" i="1"/>
  <c r="W548" i="1"/>
  <c r="AB589" i="1"/>
  <c r="W589" i="1"/>
  <c r="W557" i="1"/>
  <c r="AB557" i="1"/>
  <c r="W731" i="1"/>
  <c r="AB731" i="1"/>
  <c r="W705" i="1"/>
  <c r="AB705" i="1"/>
  <c r="AB733" i="1"/>
  <c r="W733" i="1"/>
  <c r="W608" i="1"/>
  <c r="AB608" i="1"/>
  <c r="AB740" i="1"/>
  <c r="W740" i="1"/>
  <c r="W580" i="1"/>
  <c r="AB580" i="1"/>
  <c r="W683" i="1"/>
  <c r="AB683" i="1"/>
  <c r="W693" i="1"/>
  <c r="AB693" i="1"/>
  <c r="W167" i="1"/>
  <c r="AB167" i="1"/>
  <c r="AB374" i="1"/>
  <c r="W374" i="1"/>
  <c r="AB376" i="1"/>
  <c r="W376" i="1"/>
  <c r="AB369" i="1"/>
  <c r="W369" i="1"/>
  <c r="W401" i="1"/>
  <c r="AB401" i="1"/>
  <c r="AB460" i="1"/>
  <c r="W460" i="1"/>
  <c r="AB496" i="1"/>
  <c r="W496" i="1"/>
  <c r="Z496" i="1" s="1"/>
  <c r="W559" i="1"/>
  <c r="Z559" i="1" s="1"/>
  <c r="AB559" i="1"/>
  <c r="AB665" i="1"/>
  <c r="W665" i="1"/>
  <c r="W64" i="1"/>
  <c r="AB64" i="1"/>
  <c r="AB238" i="1"/>
  <c r="W238" i="1"/>
  <c r="AB715" i="1"/>
  <c r="W715" i="1"/>
  <c r="W697" i="1"/>
  <c r="AB697" i="1"/>
  <c r="W640" i="1"/>
  <c r="Z640" i="1" s="1"/>
  <c r="AB640" i="1"/>
  <c r="AB149" i="1"/>
  <c r="W149" i="1"/>
  <c r="W415" i="1"/>
  <c r="AB415" i="1"/>
  <c r="AB691" i="1"/>
  <c r="W691" i="1"/>
  <c r="AB261" i="1"/>
  <c r="W261" i="1"/>
  <c r="W413" i="1"/>
  <c r="AB413" i="1"/>
  <c r="W59" i="1"/>
  <c r="AB59" i="1"/>
  <c r="W40" i="1"/>
  <c r="AB40" i="1"/>
  <c r="W169" i="1"/>
  <c r="AB169" i="1"/>
  <c r="W129" i="1"/>
  <c r="AB129" i="1"/>
  <c r="AB140" i="1"/>
  <c r="W140" i="1"/>
  <c r="W184" i="1"/>
  <c r="AB184" i="1"/>
  <c r="W209" i="1"/>
  <c r="AB209" i="1"/>
  <c r="AB285" i="1"/>
  <c r="W285" i="1"/>
  <c r="W295" i="1"/>
  <c r="AB295" i="1"/>
  <c r="AB351" i="1"/>
  <c r="W351" i="1"/>
  <c r="W277" i="1"/>
  <c r="AB277" i="1"/>
  <c r="W395" i="1"/>
  <c r="AB395" i="1"/>
  <c r="AB424" i="1"/>
  <c r="W424" i="1"/>
  <c r="W363" i="1"/>
  <c r="AB363" i="1"/>
  <c r="W419" i="1"/>
  <c r="AB419" i="1"/>
  <c r="W475" i="1"/>
  <c r="AB475" i="1"/>
  <c r="W523" i="1"/>
  <c r="AB523" i="1"/>
  <c r="W556" i="1"/>
  <c r="AB556" i="1"/>
  <c r="W561" i="1"/>
  <c r="AB561" i="1"/>
  <c r="W543" i="1"/>
  <c r="AB543" i="1"/>
  <c r="W513" i="1"/>
  <c r="AB513" i="1"/>
  <c r="AB573" i="1"/>
  <c r="W573" i="1"/>
  <c r="AB569" i="1"/>
  <c r="W569" i="1"/>
  <c r="W565" i="1"/>
  <c r="AB565" i="1"/>
  <c r="W529" i="1"/>
  <c r="AB529" i="1"/>
  <c r="W735" i="1"/>
  <c r="AB735" i="1"/>
  <c r="W702" i="1"/>
  <c r="AB702" i="1"/>
  <c r="W651" i="1"/>
  <c r="AB651" i="1"/>
  <c r="AB727" i="1"/>
  <c r="W727" i="1"/>
  <c r="AB283" i="1"/>
  <c r="W283" i="1"/>
  <c r="W239" i="1"/>
  <c r="AB239" i="1"/>
  <c r="AB260" i="1"/>
  <c r="W260" i="1"/>
  <c r="W316" i="1"/>
  <c r="AB316" i="1"/>
  <c r="W206" i="1"/>
  <c r="AB206" i="1"/>
  <c r="W433" i="1"/>
  <c r="AB433" i="1"/>
  <c r="W522" i="1"/>
  <c r="AB522" i="1"/>
  <c r="W469" i="1"/>
  <c r="AB469" i="1"/>
  <c r="W623" i="1"/>
  <c r="AB623" i="1"/>
  <c r="AB510" i="1"/>
  <c r="W510" i="1"/>
  <c r="AB482" i="1"/>
  <c r="W482" i="1"/>
  <c r="W704" i="1"/>
  <c r="Z704" i="1" s="1"/>
  <c r="AB704" i="1"/>
  <c r="Z542" i="1"/>
  <c r="W60" i="1"/>
  <c r="AB60" i="1"/>
  <c r="W222" i="1"/>
  <c r="AB222" i="1"/>
  <c r="W281" i="1"/>
  <c r="AB281" i="1"/>
  <c r="W501" i="1"/>
  <c r="AB501" i="1"/>
  <c r="W400" i="1"/>
  <c r="AB400" i="1"/>
  <c r="W659" i="1"/>
  <c r="AB659" i="1"/>
  <c r="W3" i="1"/>
  <c r="AB3" i="1"/>
  <c r="W17" i="1"/>
  <c r="AB17" i="1"/>
  <c r="W44" i="1"/>
  <c r="AB44" i="1"/>
  <c r="W144" i="1"/>
  <c r="AB144" i="1"/>
  <c r="W170" i="1"/>
  <c r="AB170" i="1"/>
  <c r="AB191" i="1"/>
  <c r="W191" i="1"/>
  <c r="W214" i="1"/>
  <c r="AB214" i="1"/>
  <c r="W217" i="1"/>
  <c r="AB217" i="1"/>
  <c r="W76" i="1"/>
  <c r="AB76" i="1"/>
  <c r="AB104" i="1"/>
  <c r="W104" i="1"/>
  <c r="AB250" i="1"/>
  <c r="W250" i="1"/>
  <c r="W309" i="1"/>
  <c r="AB309" i="1"/>
  <c r="AB197" i="1"/>
  <c r="W197" i="1"/>
  <c r="W321" i="1"/>
  <c r="AB321" i="1"/>
  <c r="AB303" i="1"/>
  <c r="W303" i="1"/>
  <c r="W342" i="1"/>
  <c r="AB342" i="1"/>
  <c r="W414" i="1"/>
  <c r="AB414" i="1"/>
  <c r="AB443" i="1"/>
  <c r="W443" i="1"/>
  <c r="W552" i="1"/>
  <c r="AB552" i="1"/>
  <c r="W602" i="1"/>
  <c r="AB602" i="1"/>
  <c r="W560" i="1"/>
  <c r="AB560" i="1"/>
  <c r="AB597" i="1"/>
  <c r="W597" i="1"/>
  <c r="W634" i="1"/>
  <c r="AB634" i="1"/>
  <c r="W650" i="1"/>
  <c r="AB650" i="1"/>
  <c r="W570" i="1"/>
  <c r="AB570" i="1"/>
  <c r="AB605" i="1"/>
  <c r="W605" i="1"/>
  <c r="AB571" i="1"/>
  <c r="W571" i="1"/>
  <c r="W612" i="1"/>
  <c r="AB612" i="1"/>
  <c r="W564" i="1"/>
  <c r="AB564" i="1"/>
  <c r="W722" i="1"/>
  <c r="AB722" i="1"/>
  <c r="W734" i="1"/>
  <c r="AB734" i="1"/>
  <c r="W663" i="1"/>
  <c r="AB663" i="1"/>
  <c r="W726" i="1"/>
  <c r="AB726" i="1"/>
  <c r="AB675" i="1"/>
  <c r="W675" i="1"/>
  <c r="AB729" i="1"/>
  <c r="W729" i="1"/>
  <c r="W674" i="1"/>
  <c r="AB674" i="1"/>
  <c r="W70" i="1"/>
  <c r="AB70" i="1"/>
  <c r="W311" i="1"/>
  <c r="AB311" i="1"/>
  <c r="AB249" i="1"/>
  <c r="W249" i="1"/>
  <c r="AB347" i="1"/>
  <c r="W347" i="1"/>
  <c r="AB449" i="1"/>
  <c r="W449" i="1"/>
  <c r="W664" i="1"/>
  <c r="AB664" i="1"/>
  <c r="W558" i="1"/>
  <c r="AB558" i="1"/>
  <c r="W128" i="1"/>
  <c r="AB128" i="1"/>
  <c r="W298" i="1"/>
  <c r="AB298" i="1"/>
  <c r="W323" i="1"/>
  <c r="AB323" i="1"/>
  <c r="AB490" i="1"/>
  <c r="W490" i="1"/>
  <c r="W19" i="1"/>
  <c r="AB19" i="1"/>
  <c r="W5" i="1"/>
  <c r="AB5" i="1"/>
  <c r="W152" i="1"/>
  <c r="AB152" i="1"/>
  <c r="AB156" i="1"/>
  <c r="W156" i="1"/>
  <c r="W230" i="1"/>
  <c r="AB230" i="1"/>
  <c r="W246" i="1"/>
  <c r="AB246" i="1"/>
  <c r="AB286" i="1"/>
  <c r="W286" i="1"/>
  <c r="W289" i="1"/>
  <c r="AB289" i="1"/>
  <c r="W185" i="1"/>
  <c r="AB185" i="1"/>
  <c r="AB292" i="1"/>
  <c r="W292" i="1"/>
  <c r="AB243" i="1"/>
  <c r="W243" i="1"/>
  <c r="AB272" i="1"/>
  <c r="W272" i="1"/>
  <c r="W313" i="1"/>
  <c r="AB313" i="1"/>
  <c r="AB317" i="1"/>
  <c r="W317" i="1"/>
  <c r="W442" i="1"/>
  <c r="AB442" i="1"/>
  <c r="W527" i="1"/>
  <c r="AB527" i="1"/>
  <c r="W521" i="1"/>
  <c r="AB521" i="1"/>
  <c r="AB583" i="1"/>
  <c r="W583" i="1"/>
  <c r="W509" i="1"/>
  <c r="AB509" i="1"/>
  <c r="W635" i="1"/>
  <c r="AB635" i="1"/>
  <c r="W468" i="1"/>
  <c r="AB468" i="1"/>
  <c r="W666" i="1"/>
  <c r="AB666" i="1"/>
  <c r="W601" i="1"/>
  <c r="AB601" i="1"/>
  <c r="W678" i="1"/>
  <c r="AB678" i="1"/>
  <c r="W741" i="1"/>
  <c r="AB741" i="1"/>
  <c r="W71" i="1"/>
  <c r="AB71" i="1"/>
  <c r="W135" i="1"/>
  <c r="AB135" i="1"/>
  <c r="W97" i="1"/>
  <c r="AB97" i="1"/>
  <c r="W220" i="1"/>
  <c r="AB220" i="1"/>
  <c r="W339" i="1"/>
  <c r="AB339" i="1"/>
  <c r="W532" i="1"/>
  <c r="Z532" i="1" s="1"/>
  <c r="AB532" i="1"/>
  <c r="AB357" i="1"/>
  <c r="W357" i="1"/>
  <c r="AB506" i="1"/>
  <c r="W506" i="1"/>
  <c r="W592" i="1"/>
  <c r="Z592" i="1" s="1"/>
  <c r="AB592" i="1"/>
  <c r="AB538" i="1"/>
  <c r="W538" i="1"/>
  <c r="W610" i="1"/>
  <c r="AB610" i="1"/>
  <c r="W689" i="1"/>
  <c r="AB689" i="1"/>
  <c r="W41" i="1"/>
  <c r="AB41" i="1"/>
  <c r="W270" i="1"/>
  <c r="AB270" i="1"/>
  <c r="W359" i="1"/>
  <c r="AB359" i="1"/>
  <c r="W13" i="1"/>
  <c r="AB13" i="1"/>
  <c r="W182" i="1"/>
  <c r="AB182" i="1"/>
  <c r="AB436" i="1"/>
  <c r="W436" i="1"/>
  <c r="AB223" i="1"/>
  <c r="W223" i="1"/>
  <c r="W57" i="1"/>
  <c r="AB57" i="1"/>
  <c r="W62" i="1"/>
  <c r="AB62" i="1"/>
  <c r="W12" i="1"/>
  <c r="AB12" i="1"/>
  <c r="W24" i="1"/>
  <c r="AB24" i="1"/>
  <c r="W30" i="1"/>
  <c r="AB30" i="1"/>
  <c r="W39" i="1"/>
  <c r="AB39" i="1"/>
  <c r="W29" i="1"/>
  <c r="AB29" i="1"/>
  <c r="W124" i="1"/>
  <c r="AB124" i="1"/>
  <c r="AB174" i="1"/>
  <c r="W174" i="1"/>
  <c r="AB213" i="1"/>
  <c r="W213" i="1"/>
  <c r="AB164" i="1"/>
  <c r="W164" i="1"/>
  <c r="W215" i="1"/>
  <c r="AB215" i="1"/>
  <c r="AB141" i="1"/>
  <c r="W141" i="1"/>
  <c r="W201" i="1"/>
  <c r="AB201" i="1"/>
  <c r="W310" i="1"/>
  <c r="AB310" i="1"/>
  <c r="W262" i="1"/>
  <c r="AB262" i="1"/>
  <c r="W258" i="1"/>
  <c r="AB258" i="1"/>
  <c r="AB268" i="1"/>
  <c r="W268" i="1"/>
  <c r="W296" i="1"/>
  <c r="AB296" i="1"/>
  <c r="W322" i="1"/>
  <c r="AB322" i="1"/>
  <c r="W338" i="1"/>
  <c r="AB338" i="1"/>
  <c r="AB186" i="1"/>
  <c r="W186" i="1"/>
  <c r="W314" i="1"/>
  <c r="AB314" i="1"/>
  <c r="W397" i="1"/>
  <c r="AB397" i="1"/>
  <c r="AB422" i="1"/>
  <c r="W422" i="1"/>
  <c r="W431" i="1"/>
  <c r="AB431" i="1"/>
  <c r="W411" i="1"/>
  <c r="AB411" i="1"/>
  <c r="AB439" i="1"/>
  <c r="W439" i="1"/>
  <c r="W495" i="1"/>
  <c r="AB495" i="1"/>
  <c r="AB491" i="1"/>
  <c r="W491" i="1"/>
  <c r="W489" i="1"/>
  <c r="AB489" i="1"/>
  <c r="W485" i="1"/>
  <c r="AB485" i="1"/>
  <c r="W547" i="1"/>
  <c r="AB547" i="1"/>
  <c r="W572" i="1"/>
  <c r="AB572" i="1"/>
  <c r="W575" i="1"/>
  <c r="AB575" i="1"/>
  <c r="AB533" i="1"/>
  <c r="W533" i="1"/>
  <c r="AB647" i="1"/>
  <c r="W647" i="1"/>
  <c r="W706" i="1"/>
  <c r="AB706" i="1"/>
  <c r="W730" i="1"/>
  <c r="AB730" i="1"/>
  <c r="W719" i="1"/>
  <c r="AB719" i="1"/>
  <c r="W717" i="1"/>
  <c r="AB717" i="1"/>
  <c r="W699" i="1"/>
  <c r="AB699" i="1"/>
  <c r="AB695" i="1"/>
  <c r="W695" i="1"/>
  <c r="W643" i="1"/>
  <c r="AB643" i="1"/>
  <c r="W74" i="1"/>
  <c r="AB74" i="1"/>
  <c r="W123" i="1"/>
  <c r="AB123" i="1"/>
  <c r="W287" i="1"/>
  <c r="AB287" i="1"/>
  <c r="W219" i="1"/>
  <c r="AB219" i="1"/>
  <c r="W115" i="1"/>
  <c r="AB115" i="1"/>
  <c r="W113" i="1"/>
  <c r="AB113" i="1"/>
  <c r="W257" i="1"/>
  <c r="AB257" i="1"/>
  <c r="AB377" i="1"/>
  <c r="W377" i="1"/>
  <c r="W386" i="1"/>
  <c r="AB386" i="1"/>
  <c r="AB300" i="1"/>
  <c r="W300" i="1"/>
  <c r="W473" i="1"/>
  <c r="AB473" i="1"/>
  <c r="W362" i="1"/>
  <c r="AB362" i="1"/>
  <c r="W131" i="1"/>
  <c r="AB131" i="1"/>
  <c r="W336" i="1"/>
  <c r="AB336" i="1"/>
  <c r="AB502" i="1"/>
  <c r="W502" i="1"/>
  <c r="Z502" i="1" s="1"/>
  <c r="W595" i="1"/>
  <c r="Z595" i="1" s="1"/>
  <c r="AB595" i="1"/>
  <c r="W669" i="1"/>
  <c r="AB669" i="1"/>
  <c r="W611" i="1"/>
  <c r="AB611" i="1"/>
  <c r="W645" i="1"/>
  <c r="AB645" i="1"/>
  <c r="Z680" i="1"/>
  <c r="W549" i="1"/>
  <c r="AB549" i="1"/>
  <c r="AB352" i="1"/>
  <c r="W352" i="1"/>
  <c r="W25" i="1"/>
  <c r="AB25" i="1"/>
  <c r="W80" i="1"/>
  <c r="AB80" i="1"/>
  <c r="W391" i="1"/>
  <c r="AB391" i="1"/>
  <c r="W410" i="1"/>
  <c r="AB410" i="1"/>
  <c r="W568" i="1"/>
  <c r="AB568" i="1"/>
  <c r="AB745" i="1"/>
  <c r="W745" i="1"/>
  <c r="W47" i="1"/>
  <c r="AB47" i="1"/>
  <c r="W7" i="1"/>
  <c r="AB7" i="1"/>
  <c r="W23" i="1"/>
  <c r="AB23" i="1"/>
  <c r="W65" i="1"/>
  <c r="AB65" i="1"/>
  <c r="W58" i="1"/>
  <c r="AB58" i="1"/>
  <c r="W120" i="1"/>
  <c r="AB120" i="1"/>
  <c r="W116" i="1"/>
  <c r="AB116" i="1"/>
  <c r="W130" i="1"/>
  <c r="AB130" i="1"/>
  <c r="AB132" i="1"/>
  <c r="W132" i="1"/>
  <c r="W134" i="1"/>
  <c r="AB134" i="1"/>
  <c r="W100" i="1"/>
  <c r="AB100" i="1"/>
  <c r="W290" i="1"/>
  <c r="AB290" i="1"/>
  <c r="AB165" i="1"/>
  <c r="W165" i="1"/>
  <c r="W455" i="1"/>
  <c r="AB455" i="1"/>
  <c r="W428" i="1"/>
  <c r="AB428" i="1"/>
  <c r="AB456" i="1"/>
  <c r="W456" i="1"/>
  <c r="W398" i="1"/>
  <c r="AB398" i="1"/>
  <c r="W383" i="1"/>
  <c r="AB383" i="1"/>
  <c r="W458" i="1"/>
  <c r="AB458" i="1"/>
  <c r="AB434" i="1"/>
  <c r="W434" i="1"/>
  <c r="AB483" i="1"/>
  <c r="W483" i="1"/>
  <c r="W638" i="1"/>
  <c r="AB638" i="1"/>
  <c r="W654" i="1"/>
  <c r="AB654" i="1"/>
  <c r="W553" i="1"/>
  <c r="AB553" i="1"/>
  <c r="AB619" i="1"/>
  <c r="W619" i="1"/>
  <c r="AB710" i="1"/>
  <c r="W710" i="1"/>
  <c r="AB742" i="1"/>
  <c r="W742" i="1"/>
  <c r="W723" i="1"/>
  <c r="AB723" i="1"/>
  <c r="W698" i="1"/>
  <c r="AB698" i="1"/>
  <c r="W743" i="1"/>
  <c r="AB743" i="1"/>
  <c r="AB709" i="1"/>
  <c r="W709" i="1"/>
  <c r="W75" i="1"/>
  <c r="AB75" i="1"/>
  <c r="W288" i="1"/>
  <c r="AB288" i="1"/>
  <c r="W10" i="1"/>
  <c r="AB10" i="1"/>
  <c r="W334" i="1"/>
  <c r="AB334" i="1"/>
  <c r="W232" i="1"/>
  <c r="AB232" i="1"/>
  <c r="W405" i="1"/>
  <c r="AB405" i="1"/>
  <c r="W476" i="1"/>
  <c r="AB476" i="1"/>
  <c r="W331" i="1"/>
  <c r="AB331" i="1"/>
  <c r="AB507" i="1"/>
  <c r="W507" i="1"/>
  <c r="Z507" i="1" s="1"/>
  <c r="AB546" i="1"/>
  <c r="W546" i="1"/>
  <c r="W620" i="1"/>
  <c r="Z620" i="1" s="1"/>
  <c r="AB620" i="1"/>
  <c r="AB524" i="1"/>
  <c r="W524" i="1"/>
  <c r="Z524" i="1" s="1"/>
  <c r="AB168" i="1"/>
  <c r="W168" i="1"/>
  <c r="W211" i="1"/>
  <c r="AB211" i="1"/>
  <c r="W448" i="1"/>
  <c r="AB448" i="1"/>
  <c r="AB259" i="1"/>
  <c r="W259" i="1"/>
  <c r="W637" i="1"/>
  <c r="AB637" i="1"/>
  <c r="W266" i="1"/>
  <c r="AB266" i="1"/>
  <c r="AB544" i="1"/>
  <c r="W544" i="1"/>
  <c r="W114" i="1"/>
  <c r="AB114" i="1"/>
  <c r="W21" i="1"/>
  <c r="AB21" i="1"/>
  <c r="W84" i="1"/>
  <c r="AB84" i="1"/>
  <c r="W67" i="1"/>
  <c r="AB67" i="1"/>
  <c r="W66" i="1"/>
  <c r="AB66" i="1"/>
  <c r="W180" i="1"/>
  <c r="AB180" i="1"/>
  <c r="AB188" i="1"/>
  <c r="W188" i="1"/>
  <c r="W49" i="1"/>
  <c r="AB49" i="1"/>
  <c r="AB234" i="1"/>
  <c r="W234" i="1"/>
  <c r="W137" i="1"/>
  <c r="AB137" i="1"/>
  <c r="AB161" i="1"/>
  <c r="W161" i="1"/>
  <c r="W160" i="1"/>
  <c r="AB160" i="1"/>
  <c r="W267" i="1"/>
  <c r="AB267" i="1"/>
  <c r="W293" i="1"/>
  <c r="AB293" i="1"/>
  <c r="W273" i="1"/>
  <c r="AB273" i="1"/>
  <c r="W367" i="1"/>
  <c r="AB367" i="1"/>
  <c r="W408" i="1"/>
  <c r="AB408" i="1"/>
  <c r="W252" i="1"/>
  <c r="AB252" i="1"/>
  <c r="W418" i="1"/>
  <c r="AB418" i="1"/>
  <c r="W493" i="1"/>
  <c r="AB493" i="1"/>
  <c r="W451" i="1"/>
  <c r="AB451" i="1"/>
  <c r="W487" i="1"/>
  <c r="AB487" i="1"/>
  <c r="W525" i="1"/>
  <c r="AB525" i="1"/>
  <c r="W581" i="1"/>
  <c r="AB581" i="1"/>
  <c r="W609" i="1"/>
  <c r="AB609" i="1"/>
  <c r="W535" i="1"/>
  <c r="AB535" i="1"/>
  <c r="W517" i="1"/>
  <c r="AB517" i="1"/>
  <c r="W625" i="1"/>
  <c r="AB625" i="1"/>
  <c r="AB541" i="1"/>
  <c r="W541" i="1"/>
  <c r="W639" i="1"/>
  <c r="AB639" i="1"/>
  <c r="W577" i="1"/>
  <c r="AB577" i="1"/>
  <c r="W593" i="1"/>
  <c r="AB593" i="1"/>
  <c r="W690" i="1"/>
  <c r="AB690" i="1"/>
  <c r="W738" i="1"/>
  <c r="AB738" i="1"/>
  <c r="W718" i="1"/>
  <c r="AB718" i="1"/>
  <c r="W670" i="1"/>
  <c r="AB670" i="1"/>
  <c r="AB713" i="1"/>
  <c r="W713" i="1"/>
  <c r="W682" i="1"/>
  <c r="AB682" i="1"/>
  <c r="W102" i="1"/>
  <c r="AB102" i="1"/>
  <c r="W78" i="1"/>
  <c r="AB78" i="1"/>
  <c r="W105" i="1"/>
  <c r="AB105" i="1"/>
  <c r="W162" i="1"/>
  <c r="AB162" i="1"/>
  <c r="AB14" i="1"/>
  <c r="W14" i="1"/>
  <c r="W89" i="1"/>
  <c r="AB89" i="1"/>
  <c r="AB106" i="1"/>
  <c r="W106" i="1"/>
  <c r="W228" i="1"/>
  <c r="AB228" i="1"/>
  <c r="AB196" i="1"/>
  <c r="W196" i="1"/>
  <c r="W364" i="1"/>
  <c r="AB364" i="1"/>
  <c r="W378" i="1"/>
  <c r="AB378" i="1"/>
  <c r="W554" i="1"/>
  <c r="AB554" i="1"/>
  <c r="W402" i="1"/>
  <c r="AB402" i="1"/>
  <c r="W728" i="1"/>
  <c r="Z728" i="1" s="1"/>
  <c r="AB728" i="1"/>
  <c r="AB112" i="1"/>
  <c r="W112" i="1"/>
  <c r="AB255" i="1"/>
  <c r="W255" i="1"/>
  <c r="W452" i="1"/>
  <c r="AB452" i="1"/>
  <c r="W679" i="1"/>
  <c r="AB679" i="1"/>
  <c r="W604" i="1"/>
  <c r="AB604" i="1"/>
  <c r="W284" i="1"/>
  <c r="AB284" i="1"/>
  <c r="W617" i="1"/>
  <c r="AB617" i="1"/>
  <c r="W545" i="1"/>
  <c r="AB545" i="1"/>
  <c r="W694" i="1"/>
  <c r="AB694" i="1"/>
  <c r="W93" i="1"/>
  <c r="AB93" i="1"/>
  <c r="W9" i="1"/>
  <c r="AB9" i="1"/>
  <c r="W68" i="1"/>
  <c r="AB68" i="1"/>
  <c r="W36" i="1"/>
  <c r="AB36" i="1"/>
  <c r="W148" i="1"/>
  <c r="AB148" i="1"/>
  <c r="W53" i="1"/>
  <c r="AB53" i="1"/>
  <c r="W50" i="1"/>
  <c r="AB50" i="1"/>
  <c r="W34" i="1"/>
  <c r="AB34" i="1"/>
  <c r="W108" i="1"/>
  <c r="AB108" i="1"/>
  <c r="W153" i="1"/>
  <c r="AB153" i="1"/>
  <c r="W96" i="1"/>
  <c r="AB96" i="1"/>
  <c r="W157" i="1"/>
  <c r="AB157" i="1"/>
  <c r="W178" i="1"/>
  <c r="AB178" i="1"/>
  <c r="W181" i="1"/>
  <c r="AB181" i="1"/>
  <c r="W305" i="1"/>
  <c r="AB305" i="1"/>
  <c r="W193" i="1"/>
  <c r="AB193" i="1"/>
  <c r="AB291" i="1"/>
  <c r="W291" i="1"/>
  <c r="W269" i="1"/>
  <c r="AB269" i="1"/>
  <c r="AB254" i="1"/>
  <c r="W254" i="1"/>
  <c r="W271" i="1"/>
  <c r="AB271" i="1"/>
  <c r="W297" i="1"/>
  <c r="AB297" i="1"/>
  <c r="W318" i="1"/>
  <c r="AB318" i="1"/>
  <c r="W325" i="1"/>
  <c r="AB325" i="1"/>
  <c r="W302" i="1"/>
  <c r="AB302" i="1"/>
  <c r="W319" i="1"/>
  <c r="AB319" i="1"/>
  <c r="W423" i="1"/>
  <c r="AB423" i="1"/>
  <c r="AB438" i="1"/>
  <c r="W438" i="1"/>
  <c r="W371" i="1"/>
  <c r="AB371" i="1"/>
  <c r="W505" i="1"/>
  <c r="AB505" i="1"/>
  <c r="AB511" i="1"/>
  <c r="W511" i="1"/>
  <c r="AB627" i="1"/>
  <c r="W627" i="1"/>
  <c r="AB622" i="1"/>
  <c r="W622" i="1"/>
  <c r="Z622" i="1" s="1"/>
  <c r="W687" i="1"/>
  <c r="AB687" i="1"/>
  <c r="AB662" i="1"/>
  <c r="W662" i="1"/>
  <c r="W744" i="1"/>
  <c r="AB744" i="1"/>
  <c r="AB711" i="1"/>
  <c r="W711" i="1"/>
  <c r="W655" i="1"/>
  <c r="Z655" i="1" s="1"/>
  <c r="AB655" i="1"/>
  <c r="AB103" i="1"/>
  <c r="W103" i="1"/>
  <c r="W79" i="1"/>
  <c r="AB79" i="1"/>
  <c r="W299" i="1"/>
  <c r="AB299" i="1"/>
  <c r="W330" i="1"/>
  <c r="AB330" i="1"/>
  <c r="W256" i="1"/>
  <c r="AB256" i="1"/>
  <c r="W329" i="1"/>
  <c r="AB329" i="1"/>
  <c r="W107" i="1"/>
  <c r="AB107" i="1"/>
  <c r="W240" i="1"/>
  <c r="AB240" i="1"/>
  <c r="W315" i="1"/>
  <c r="AB315" i="1"/>
  <c r="W340" i="1"/>
  <c r="AB340" i="1"/>
  <c r="AB396" i="1"/>
  <c r="W396" i="1"/>
  <c r="W520" i="1"/>
  <c r="Z520" i="1" s="1"/>
  <c r="AB520" i="1"/>
  <c r="W488" i="1"/>
  <c r="AB488" i="1"/>
  <c r="W599" i="1"/>
  <c r="Z599" i="1" s="1"/>
  <c r="AB599" i="1"/>
  <c r="AB562" i="1"/>
  <c r="W562" i="1"/>
  <c r="W576" i="1"/>
  <c r="Z576" i="1" s="1"/>
  <c r="AB576" i="1"/>
  <c r="W712" i="1"/>
  <c r="Z712" i="1" s="1"/>
  <c r="AB712" i="1"/>
  <c r="AB641" i="1"/>
  <c r="W641" i="1"/>
  <c r="Z641" i="1" s="1"/>
  <c r="AB672" i="1"/>
  <c r="W672" i="1"/>
  <c r="Z672" i="1" s="1"/>
  <c r="AB133" i="1"/>
  <c r="W133" i="1"/>
  <c r="W399" i="1"/>
  <c r="AB399" i="1"/>
  <c r="W403" i="1"/>
  <c r="AB403" i="1"/>
  <c r="AB732" i="1"/>
  <c r="W732" i="1"/>
  <c r="W166" i="1"/>
  <c r="AB166" i="1"/>
  <c r="W142" i="1"/>
  <c r="AB142" i="1"/>
  <c r="W585" i="1"/>
  <c r="AB585" i="1"/>
  <c r="W33" i="1"/>
  <c r="AB33" i="1"/>
  <c r="W145" i="1"/>
  <c r="AB145" i="1"/>
  <c r="W46" i="1"/>
  <c r="AB46" i="1"/>
  <c r="W45" i="1"/>
  <c r="AB45" i="1"/>
  <c r="W11" i="1"/>
  <c r="AB11" i="1"/>
  <c r="W27" i="1"/>
  <c r="AB27" i="1"/>
  <c r="W4" i="1"/>
  <c r="AB4" i="1"/>
  <c r="AB16" i="1"/>
  <c r="W16" i="1"/>
  <c r="W28" i="1"/>
  <c r="AB28" i="1"/>
  <c r="W35" i="1"/>
  <c r="AB35" i="1"/>
  <c r="W63" i="1"/>
  <c r="AB63" i="1"/>
  <c r="W122" i="1"/>
  <c r="AB122" i="1"/>
  <c r="W125" i="1"/>
  <c r="AB125" i="1"/>
  <c r="W172" i="1"/>
  <c r="AB172" i="1"/>
  <c r="W150" i="1"/>
  <c r="AB150" i="1"/>
  <c r="AB48" i="1"/>
  <c r="W48" i="1"/>
  <c r="AB205" i="1"/>
  <c r="W205" i="1"/>
  <c r="W199" i="1"/>
  <c r="AB199" i="1"/>
  <c r="W294" i="1"/>
  <c r="AB294" i="1"/>
  <c r="W274" i="1"/>
  <c r="AB274" i="1"/>
  <c r="AB301" i="1"/>
  <c r="W301" i="1"/>
  <c r="W393" i="1"/>
  <c r="AB393" i="1"/>
  <c r="W435" i="1"/>
  <c r="AB435" i="1"/>
  <c r="W463" i="1"/>
  <c r="AB463" i="1"/>
  <c r="W445" i="1"/>
  <c r="AB445" i="1"/>
  <c r="W355" i="1"/>
  <c r="AB355" i="1"/>
  <c r="AB466" i="1"/>
  <c r="W466" i="1"/>
  <c r="W497" i="1"/>
  <c r="AB497" i="1"/>
  <c r="W447" i="1"/>
  <c r="AB447" i="1"/>
  <c r="W441" i="1"/>
  <c r="AB441" i="1"/>
  <c r="AB588" i="1"/>
  <c r="W588" i="1"/>
  <c r="W539" i="1"/>
  <c r="AB539" i="1"/>
  <c r="AB590" i="1"/>
  <c r="W590" i="1"/>
  <c r="W624" i="1"/>
  <c r="AB624" i="1"/>
  <c r="AB642" i="1"/>
  <c r="W642" i="1"/>
  <c r="W658" i="1"/>
  <c r="AB658" i="1"/>
  <c r="W584" i="1"/>
  <c r="AB584" i="1"/>
  <c r="AB626" i="1"/>
  <c r="W626" i="1"/>
  <c r="W537" i="1"/>
  <c r="AB537" i="1"/>
  <c r="W703" i="1"/>
  <c r="AB703" i="1"/>
  <c r="W707" i="1"/>
  <c r="AB707" i="1"/>
  <c r="W621" i="1"/>
  <c r="AB621" i="1"/>
  <c r="W109" i="1"/>
  <c r="AB109" i="1"/>
  <c r="W248" i="1"/>
  <c r="AB248" i="1"/>
  <c r="W210" i="1"/>
  <c r="AB210" i="1"/>
  <c r="W389" i="1"/>
  <c r="AB389" i="1"/>
  <c r="W409" i="1"/>
  <c r="AB409" i="1"/>
  <c r="W578" i="1"/>
  <c r="Z578" i="1" s="1"/>
  <c r="AB578" i="1"/>
  <c r="W606" i="1"/>
  <c r="Z606" i="1" s="1"/>
  <c r="AB606" i="1"/>
  <c r="W628" i="1"/>
  <c r="Z628" i="1" s="1"/>
  <c r="AB628" i="1"/>
  <c r="D14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1150" i="3"/>
  <c r="J1151" i="3"/>
  <c r="J1152" i="3"/>
  <c r="J1153" i="3"/>
  <c r="J1154" i="3"/>
  <c r="J1155" i="3"/>
  <c r="J1156" i="3"/>
  <c r="J1157" i="3"/>
  <c r="J1158" i="3"/>
  <c r="J1159" i="3"/>
  <c r="J1160" i="3"/>
  <c r="J1161" i="3"/>
  <c r="J1162" i="3"/>
  <c r="J1163" i="3"/>
  <c r="J1164" i="3"/>
  <c r="J1165" i="3"/>
  <c r="J1166" i="3"/>
  <c r="J1167" i="3"/>
  <c r="J1168" i="3"/>
  <c r="J1169" i="3"/>
  <c r="J1170" i="3"/>
  <c r="J1171" i="3"/>
  <c r="J1172" i="3"/>
  <c r="J1173" i="3"/>
  <c r="J1174" i="3"/>
  <c r="J1175" i="3"/>
  <c r="J1176" i="3"/>
  <c r="J1177" i="3"/>
  <c r="J1178" i="3"/>
  <c r="J1179" i="3"/>
  <c r="J1180" i="3"/>
  <c r="J1181" i="3"/>
  <c r="J1182" i="3"/>
  <c r="J1183" i="3"/>
  <c r="J1184" i="3"/>
  <c r="J1185" i="3"/>
  <c r="J1186" i="3"/>
  <c r="J1187" i="3"/>
  <c r="J1188" i="3"/>
  <c r="J1189" i="3"/>
  <c r="J1190" i="3"/>
  <c r="J1191" i="3"/>
  <c r="J1192" i="3"/>
  <c r="J1193" i="3"/>
  <c r="J1194" i="3"/>
  <c r="J1195" i="3"/>
  <c r="J1196" i="3"/>
  <c r="J1197" i="3"/>
  <c r="J1198" i="3"/>
  <c r="J1199" i="3"/>
  <c r="J1200" i="3"/>
  <c r="J1201" i="3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D11" i="6"/>
  <c r="N28" i="6"/>
  <c r="N27" i="6"/>
  <c r="N26" i="6"/>
  <c r="N25" i="6"/>
  <c r="N24" i="6"/>
  <c r="N23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O183" i="6"/>
  <c r="O184" i="6"/>
  <c r="O185" i="6"/>
  <c r="O186" i="6"/>
  <c r="O187" i="6"/>
  <c r="O188" i="6"/>
  <c r="O189" i="6"/>
  <c r="O190" i="6"/>
  <c r="O191" i="6"/>
  <c r="O192" i="6"/>
  <c r="O193" i="6"/>
  <c r="O194" i="6"/>
  <c r="O195" i="6"/>
  <c r="O196" i="6"/>
  <c r="O197" i="6"/>
  <c r="O198" i="6"/>
  <c r="O199" i="6"/>
  <c r="O200" i="6"/>
  <c r="O201" i="6"/>
  <c r="O202" i="6"/>
  <c r="O203" i="6"/>
  <c r="O204" i="6"/>
  <c r="O205" i="6"/>
  <c r="O206" i="6"/>
  <c r="O207" i="6"/>
  <c r="O208" i="6"/>
  <c r="O209" i="6"/>
  <c r="O210" i="6"/>
  <c r="O211" i="6"/>
  <c r="O212" i="6"/>
  <c r="O213" i="6"/>
  <c r="O214" i="6"/>
  <c r="O215" i="6"/>
  <c r="O216" i="6"/>
  <c r="O217" i="6"/>
  <c r="O218" i="6"/>
  <c r="O219" i="6"/>
  <c r="O220" i="6"/>
  <c r="O221" i="6"/>
  <c r="O222" i="6"/>
  <c r="O223" i="6"/>
  <c r="O224" i="6"/>
  <c r="O225" i="6"/>
  <c r="O226" i="6"/>
  <c r="O227" i="6"/>
  <c r="O228" i="6"/>
  <c r="O229" i="6"/>
  <c r="O230" i="6"/>
  <c r="O231" i="6"/>
  <c r="O232" i="6"/>
  <c r="O233" i="6"/>
  <c r="O234" i="6"/>
  <c r="O235" i="6"/>
  <c r="O236" i="6"/>
  <c r="O237" i="6"/>
  <c r="O238" i="6"/>
  <c r="O239" i="6"/>
  <c r="O240" i="6"/>
  <c r="O241" i="6"/>
  <c r="O242" i="6"/>
  <c r="O243" i="6"/>
  <c r="O244" i="6"/>
  <c r="O245" i="6"/>
  <c r="O246" i="6"/>
  <c r="O247" i="6"/>
  <c r="O248" i="6"/>
  <c r="O249" i="6"/>
  <c r="O250" i="6"/>
  <c r="O251" i="6"/>
  <c r="O252" i="6"/>
  <c r="O253" i="6"/>
  <c r="O254" i="6"/>
  <c r="O255" i="6"/>
  <c r="O256" i="6"/>
  <c r="O257" i="6"/>
  <c r="O258" i="6"/>
  <c r="O259" i="6"/>
  <c r="O260" i="6"/>
  <c r="O261" i="6"/>
  <c r="O262" i="6"/>
  <c r="O263" i="6"/>
  <c r="O264" i="6"/>
  <c r="O265" i="6"/>
  <c r="O266" i="6"/>
  <c r="O267" i="6"/>
  <c r="O268" i="6"/>
  <c r="O269" i="6"/>
  <c r="O270" i="6"/>
  <c r="O271" i="6"/>
  <c r="O272" i="6"/>
  <c r="O273" i="6"/>
  <c r="O274" i="6"/>
  <c r="O275" i="6"/>
  <c r="O276" i="6"/>
  <c r="O277" i="6"/>
  <c r="O278" i="6"/>
  <c r="O279" i="6"/>
  <c r="O280" i="6"/>
  <c r="O281" i="6"/>
  <c r="O282" i="6"/>
  <c r="O283" i="6"/>
  <c r="O284" i="6"/>
  <c r="O285" i="6"/>
  <c r="O286" i="6"/>
  <c r="O287" i="6"/>
  <c r="O288" i="6"/>
  <c r="O289" i="6"/>
  <c r="O290" i="6"/>
  <c r="O291" i="6"/>
  <c r="O292" i="6"/>
  <c r="O293" i="6"/>
  <c r="O294" i="6"/>
  <c r="O295" i="6"/>
  <c r="O296" i="6"/>
  <c r="O297" i="6"/>
  <c r="O298" i="6"/>
  <c r="O299" i="6"/>
  <c r="O300" i="6"/>
  <c r="O301" i="6"/>
  <c r="O302" i="6"/>
  <c r="O303" i="6"/>
  <c r="O304" i="6"/>
  <c r="O305" i="6"/>
  <c r="O306" i="6"/>
  <c r="O307" i="6"/>
  <c r="O308" i="6"/>
  <c r="O309" i="6"/>
  <c r="O310" i="6"/>
  <c r="O311" i="6"/>
  <c r="O312" i="6"/>
  <c r="O313" i="6"/>
  <c r="O314" i="6"/>
  <c r="O315" i="6"/>
  <c r="O316" i="6"/>
  <c r="O317" i="6"/>
  <c r="O318" i="6"/>
  <c r="O319" i="6"/>
  <c r="O320" i="6"/>
  <c r="O321" i="6"/>
  <c r="O322" i="6"/>
  <c r="O323" i="6"/>
  <c r="O324" i="6"/>
  <c r="O325" i="6"/>
  <c r="O326" i="6"/>
  <c r="O327" i="6"/>
  <c r="O328" i="6"/>
  <c r="O329" i="6"/>
  <c r="O330" i="6"/>
  <c r="O331" i="6"/>
  <c r="O332" i="6"/>
  <c r="O333" i="6"/>
  <c r="O334" i="6"/>
  <c r="O335" i="6"/>
  <c r="O336" i="6"/>
  <c r="O337" i="6"/>
  <c r="O338" i="6"/>
  <c r="O339" i="6"/>
  <c r="O340" i="6"/>
  <c r="O341" i="6"/>
  <c r="O342" i="6"/>
  <c r="O343" i="6"/>
  <c r="O344" i="6"/>
  <c r="O345" i="6"/>
  <c r="O346" i="6"/>
  <c r="O347" i="6"/>
  <c r="O348" i="6"/>
  <c r="O349" i="6"/>
  <c r="O350" i="6"/>
  <c r="O351" i="6"/>
  <c r="O352" i="6"/>
  <c r="O353" i="6"/>
  <c r="O354" i="6"/>
  <c r="O355" i="6"/>
  <c r="O356" i="6"/>
  <c r="O357" i="6"/>
  <c r="O358" i="6"/>
  <c r="O359" i="6"/>
  <c r="O360" i="6"/>
  <c r="O361" i="6"/>
  <c r="O362" i="6"/>
  <c r="O363" i="6"/>
  <c r="O364" i="6"/>
  <c r="O365" i="6"/>
  <c r="O366" i="6"/>
  <c r="O367" i="6"/>
  <c r="O368" i="6"/>
  <c r="O369" i="6"/>
  <c r="O370" i="6"/>
  <c r="O371" i="6"/>
  <c r="O372" i="6"/>
  <c r="O373" i="6"/>
  <c r="O374" i="6"/>
  <c r="O375" i="6"/>
  <c r="O376" i="6"/>
  <c r="O377" i="6"/>
  <c r="O378" i="6"/>
  <c r="O379" i="6"/>
  <c r="O380" i="6"/>
  <c r="O381" i="6"/>
  <c r="O382" i="6"/>
  <c r="O383" i="6"/>
  <c r="O384" i="6"/>
  <c r="O385" i="6"/>
  <c r="O386" i="6"/>
  <c r="O387" i="6"/>
  <c r="O388" i="6"/>
  <c r="O389" i="6"/>
  <c r="O390" i="6"/>
  <c r="O391" i="6"/>
  <c r="O392" i="6"/>
  <c r="O393" i="6"/>
  <c r="O394" i="6"/>
  <c r="O395" i="6"/>
  <c r="O396" i="6"/>
  <c r="O397" i="6"/>
  <c r="O398" i="6"/>
  <c r="O399" i="6"/>
  <c r="O400" i="6"/>
  <c r="O401" i="6"/>
  <c r="O402" i="6"/>
  <c r="O403" i="6"/>
  <c r="O404" i="6"/>
  <c r="O405" i="6"/>
  <c r="O406" i="6"/>
  <c r="O407" i="6"/>
  <c r="O408" i="6"/>
  <c r="O409" i="6"/>
  <c r="O410" i="6"/>
  <c r="O411" i="6"/>
  <c r="O412" i="6"/>
  <c r="O413" i="6"/>
  <c r="O414" i="6"/>
  <c r="O415" i="6"/>
  <c r="O416" i="6"/>
  <c r="O417" i="6"/>
  <c r="O418" i="6"/>
  <c r="O419" i="6"/>
  <c r="O420" i="6"/>
  <c r="O421" i="6"/>
  <c r="O422" i="6"/>
  <c r="O423" i="6"/>
  <c r="O424" i="6"/>
  <c r="O425" i="6"/>
  <c r="O426" i="6"/>
  <c r="O427" i="6"/>
  <c r="O428" i="6"/>
  <c r="O429" i="6"/>
  <c r="O430" i="6"/>
  <c r="O431" i="6"/>
  <c r="O432" i="6"/>
  <c r="O433" i="6"/>
  <c r="O434" i="6"/>
  <c r="O435" i="6"/>
  <c r="O436" i="6"/>
  <c r="O437" i="6"/>
  <c r="O438" i="6"/>
  <c r="O439" i="6"/>
  <c r="O440" i="6"/>
  <c r="O441" i="6"/>
  <c r="O442" i="6"/>
  <c r="O443" i="6"/>
  <c r="O444" i="6"/>
  <c r="O445" i="6"/>
  <c r="O446" i="6"/>
  <c r="O447" i="6"/>
  <c r="O448" i="6"/>
  <c r="O449" i="6"/>
  <c r="O450" i="6"/>
  <c r="O451" i="6"/>
  <c r="O452" i="6"/>
  <c r="O453" i="6"/>
  <c r="O454" i="6"/>
  <c r="O455" i="6"/>
  <c r="O456" i="6"/>
  <c r="O457" i="6"/>
  <c r="O458" i="6"/>
  <c r="O459" i="6"/>
  <c r="O460" i="6"/>
  <c r="O461" i="6"/>
  <c r="O462" i="6"/>
  <c r="O463" i="6"/>
  <c r="O464" i="6"/>
  <c r="O465" i="6"/>
  <c r="O466" i="6"/>
  <c r="O467" i="6"/>
  <c r="O468" i="6"/>
  <c r="O469" i="6"/>
  <c r="O470" i="6"/>
  <c r="O471" i="6"/>
  <c r="O472" i="6"/>
  <c r="O473" i="6"/>
  <c r="O474" i="6"/>
  <c r="O475" i="6"/>
  <c r="O476" i="6"/>
  <c r="O477" i="6"/>
  <c r="O478" i="6"/>
  <c r="O479" i="6"/>
  <c r="O480" i="6"/>
  <c r="O481" i="6"/>
  <c r="O482" i="6"/>
  <c r="O483" i="6"/>
  <c r="O484" i="6"/>
  <c r="O485" i="6"/>
  <c r="O486" i="6"/>
  <c r="O487" i="6"/>
  <c r="O488" i="6"/>
  <c r="O489" i="6"/>
  <c r="O490" i="6"/>
  <c r="O491" i="6"/>
  <c r="O492" i="6"/>
  <c r="O493" i="6"/>
  <c r="O494" i="6"/>
  <c r="O495" i="6"/>
  <c r="O496" i="6"/>
  <c r="O497" i="6"/>
  <c r="O498" i="6"/>
  <c r="O499" i="6"/>
  <c r="O500" i="6"/>
  <c r="O501" i="6"/>
  <c r="O502" i="6"/>
  <c r="O503" i="6"/>
  <c r="O504" i="6"/>
  <c r="O505" i="6"/>
  <c r="O506" i="6"/>
  <c r="O507" i="6"/>
  <c r="O508" i="6"/>
  <c r="O509" i="6"/>
  <c r="O510" i="6"/>
  <c r="O511" i="6"/>
  <c r="O512" i="6"/>
  <c r="O513" i="6"/>
  <c r="O514" i="6"/>
  <c r="O515" i="6"/>
  <c r="O516" i="6"/>
  <c r="O517" i="6"/>
  <c r="O518" i="6"/>
  <c r="O519" i="6"/>
  <c r="O520" i="6"/>
  <c r="O521" i="6"/>
  <c r="O522" i="6"/>
  <c r="O523" i="6"/>
  <c r="O524" i="6"/>
  <c r="O525" i="6"/>
  <c r="O526" i="6"/>
  <c r="O527" i="6"/>
  <c r="O528" i="6"/>
  <c r="O529" i="6"/>
  <c r="O530" i="6"/>
  <c r="O531" i="6"/>
  <c r="O532" i="6"/>
  <c r="O533" i="6"/>
  <c r="O534" i="6"/>
  <c r="O535" i="6"/>
  <c r="O536" i="6"/>
  <c r="O537" i="6"/>
  <c r="O538" i="6"/>
  <c r="O539" i="6"/>
  <c r="O540" i="6"/>
  <c r="O541" i="6"/>
  <c r="O542" i="6"/>
  <c r="O543" i="6"/>
  <c r="O544" i="6"/>
  <c r="O545" i="6"/>
  <c r="O546" i="6"/>
  <c r="O547" i="6"/>
  <c r="O548" i="6"/>
  <c r="O549" i="6"/>
  <c r="O550" i="6"/>
  <c r="O551" i="6"/>
  <c r="O552" i="6"/>
  <c r="O553" i="6"/>
  <c r="O554" i="6"/>
  <c r="O555" i="6"/>
  <c r="O556" i="6"/>
  <c r="O557" i="6"/>
  <c r="O558" i="6"/>
  <c r="O559" i="6"/>
  <c r="O560" i="6"/>
  <c r="O561" i="6"/>
  <c r="O562" i="6"/>
  <c r="O563" i="6"/>
  <c r="O564" i="6"/>
  <c r="O565" i="6"/>
  <c r="O566" i="6"/>
  <c r="O567" i="6"/>
  <c r="O568" i="6"/>
  <c r="O569" i="6"/>
  <c r="O570" i="6"/>
  <c r="O571" i="6"/>
  <c r="O572" i="6"/>
  <c r="O573" i="6"/>
  <c r="O574" i="6"/>
  <c r="O575" i="6"/>
  <c r="O576" i="6"/>
  <c r="O577" i="6"/>
  <c r="O578" i="6"/>
  <c r="O579" i="6"/>
  <c r="O580" i="6"/>
  <c r="O581" i="6"/>
  <c r="O582" i="6"/>
  <c r="O583" i="6"/>
  <c r="O584" i="6"/>
  <c r="O585" i="6"/>
  <c r="O586" i="6"/>
  <c r="O587" i="6"/>
  <c r="O588" i="6"/>
  <c r="O589" i="6"/>
  <c r="O590" i="6"/>
  <c r="O591" i="6"/>
  <c r="O592" i="6"/>
  <c r="O593" i="6"/>
  <c r="O594" i="6"/>
  <c r="O595" i="6"/>
  <c r="O596" i="6"/>
  <c r="O597" i="6"/>
  <c r="O598" i="6"/>
  <c r="O599" i="6"/>
  <c r="O600" i="6"/>
  <c r="O601" i="6"/>
  <c r="O602" i="6"/>
  <c r="O603" i="6"/>
  <c r="O604" i="6"/>
  <c r="O605" i="6"/>
  <c r="O606" i="6"/>
  <c r="O607" i="6"/>
  <c r="O608" i="6"/>
  <c r="O609" i="6"/>
  <c r="O610" i="6"/>
  <c r="O611" i="6"/>
  <c r="O612" i="6"/>
  <c r="O613" i="6"/>
  <c r="O614" i="6"/>
  <c r="O615" i="6"/>
  <c r="O616" i="6"/>
  <c r="O617" i="6"/>
  <c r="O618" i="6"/>
  <c r="O619" i="6"/>
  <c r="O620" i="6"/>
  <c r="O621" i="6"/>
  <c r="O622" i="6"/>
  <c r="O623" i="6"/>
  <c r="O624" i="6"/>
  <c r="O625" i="6"/>
  <c r="O626" i="6"/>
  <c r="O627" i="6"/>
  <c r="O628" i="6"/>
  <c r="O629" i="6"/>
  <c r="O630" i="6"/>
  <c r="O631" i="6"/>
  <c r="O632" i="6"/>
  <c r="O633" i="6"/>
  <c r="O634" i="6"/>
  <c r="O635" i="6"/>
  <c r="O636" i="6"/>
  <c r="O637" i="6"/>
  <c r="O638" i="6"/>
  <c r="O639" i="6"/>
  <c r="O640" i="6"/>
  <c r="O641" i="6"/>
  <c r="O642" i="6"/>
  <c r="O643" i="6"/>
  <c r="O644" i="6"/>
  <c r="O645" i="6"/>
  <c r="O646" i="6"/>
  <c r="O647" i="6"/>
  <c r="O648" i="6"/>
  <c r="O649" i="6"/>
  <c r="O650" i="6"/>
  <c r="O651" i="6"/>
  <c r="O652" i="6"/>
  <c r="O653" i="6"/>
  <c r="O654" i="6"/>
  <c r="O655" i="6"/>
  <c r="O656" i="6"/>
  <c r="O657" i="6"/>
  <c r="O658" i="6"/>
  <c r="O659" i="6"/>
  <c r="O660" i="6"/>
  <c r="O661" i="6"/>
  <c r="O662" i="6"/>
  <c r="O663" i="6"/>
  <c r="O664" i="6"/>
  <c r="O665" i="6"/>
  <c r="O666" i="6"/>
  <c r="O667" i="6"/>
  <c r="O668" i="6"/>
  <c r="O669" i="6"/>
  <c r="O670" i="6"/>
  <c r="O671" i="6"/>
  <c r="O672" i="6"/>
  <c r="O673" i="6"/>
  <c r="O674" i="6"/>
  <c r="O675" i="6"/>
  <c r="O676" i="6"/>
  <c r="O677" i="6"/>
  <c r="O678" i="6"/>
  <c r="O679" i="6"/>
  <c r="O680" i="6"/>
  <c r="O681" i="6"/>
  <c r="O682" i="6"/>
  <c r="O683" i="6"/>
  <c r="O684" i="6"/>
  <c r="O685" i="6"/>
  <c r="O686" i="6"/>
  <c r="O687" i="6"/>
  <c r="O688" i="6"/>
  <c r="O689" i="6"/>
  <c r="O690" i="6"/>
  <c r="O691" i="6"/>
  <c r="O692" i="6"/>
  <c r="O693" i="6"/>
  <c r="O694" i="6"/>
  <c r="O695" i="6"/>
  <c r="O696" i="6"/>
  <c r="O697" i="6"/>
  <c r="O698" i="6"/>
  <c r="O699" i="6"/>
  <c r="O700" i="6"/>
  <c r="O701" i="6"/>
  <c r="O702" i="6"/>
  <c r="O703" i="6"/>
  <c r="O704" i="6"/>
  <c r="O705" i="6"/>
  <c r="O706" i="6"/>
  <c r="O707" i="6"/>
  <c r="O708" i="6"/>
  <c r="O709" i="6"/>
  <c r="O710" i="6"/>
  <c r="O711" i="6"/>
  <c r="O712" i="6"/>
  <c r="O713" i="6"/>
  <c r="O714" i="6"/>
  <c r="O715" i="6"/>
  <c r="O716" i="6"/>
  <c r="O717" i="6"/>
  <c r="O718" i="6"/>
  <c r="O719" i="6"/>
  <c r="O720" i="6"/>
  <c r="O721" i="6"/>
  <c r="O722" i="6"/>
  <c r="O723" i="6"/>
  <c r="O724" i="6"/>
  <c r="O725" i="6"/>
  <c r="O726" i="6"/>
  <c r="O727" i="6"/>
  <c r="O728" i="6"/>
  <c r="O729" i="6"/>
  <c r="O730" i="6"/>
  <c r="O731" i="6"/>
  <c r="O732" i="6"/>
  <c r="O733" i="6"/>
  <c r="O734" i="6"/>
  <c r="O735" i="6"/>
  <c r="O736" i="6"/>
  <c r="O737" i="6"/>
  <c r="O738" i="6"/>
  <c r="O739" i="6"/>
  <c r="O740" i="6"/>
  <c r="O741" i="6"/>
  <c r="O742" i="6"/>
  <c r="O743" i="6"/>
  <c r="O744" i="6"/>
  <c r="O745" i="6"/>
  <c r="O746" i="6"/>
  <c r="O747" i="6"/>
  <c r="O748" i="6"/>
  <c r="O749" i="6"/>
  <c r="O750" i="6"/>
  <c r="O751" i="6"/>
  <c r="O752" i="6"/>
  <c r="O753" i="6"/>
  <c r="O754" i="6"/>
  <c r="O755" i="6"/>
  <c r="O756" i="6"/>
  <c r="O757" i="6"/>
  <c r="O758" i="6"/>
  <c r="O759" i="6"/>
  <c r="O760" i="6"/>
  <c r="O761" i="6"/>
  <c r="O762" i="6"/>
  <c r="O763" i="6"/>
  <c r="O764" i="6"/>
  <c r="O765" i="6"/>
  <c r="O766" i="6"/>
  <c r="O767" i="6"/>
  <c r="O768" i="6"/>
  <c r="O769" i="6"/>
  <c r="O770" i="6"/>
  <c r="O771" i="6"/>
  <c r="O772" i="6"/>
  <c r="O773" i="6"/>
  <c r="O774" i="6"/>
  <c r="O775" i="6"/>
  <c r="O776" i="6"/>
  <c r="O777" i="6"/>
  <c r="O778" i="6"/>
  <c r="O779" i="6"/>
  <c r="O780" i="6"/>
  <c r="O781" i="6"/>
  <c r="O782" i="6"/>
  <c r="O783" i="6"/>
  <c r="O784" i="6"/>
  <c r="O785" i="6"/>
  <c r="O786" i="6"/>
  <c r="O787" i="6"/>
  <c r="O788" i="6"/>
  <c r="O789" i="6"/>
  <c r="O790" i="6"/>
  <c r="O791" i="6"/>
  <c r="O792" i="6"/>
  <c r="O793" i="6"/>
  <c r="O794" i="6"/>
  <c r="O795" i="6"/>
  <c r="O796" i="6"/>
  <c r="O797" i="6"/>
  <c r="O798" i="6"/>
  <c r="O799" i="6"/>
  <c r="O800" i="6"/>
  <c r="O801" i="6"/>
  <c r="O802" i="6"/>
  <c r="O803" i="6"/>
  <c r="O804" i="6"/>
  <c r="O805" i="6"/>
  <c r="O806" i="6"/>
  <c r="O807" i="6"/>
  <c r="O808" i="6"/>
  <c r="O809" i="6"/>
  <c r="O810" i="6"/>
  <c r="O811" i="6"/>
  <c r="O812" i="6"/>
  <c r="O813" i="6"/>
  <c r="O814" i="6"/>
  <c r="O815" i="6"/>
  <c r="O816" i="6"/>
  <c r="O817" i="6"/>
  <c r="O818" i="6"/>
  <c r="O819" i="6"/>
  <c r="O820" i="6"/>
  <c r="O821" i="6"/>
  <c r="O822" i="6"/>
  <c r="O823" i="6"/>
  <c r="O824" i="6"/>
  <c r="O825" i="6"/>
  <c r="O826" i="6"/>
  <c r="O827" i="6"/>
  <c r="O828" i="6"/>
  <c r="O829" i="6"/>
  <c r="O830" i="6"/>
  <c r="O831" i="6"/>
  <c r="O832" i="6"/>
  <c r="O833" i="6"/>
  <c r="O834" i="6"/>
  <c r="O835" i="6"/>
  <c r="O836" i="6"/>
  <c r="O837" i="6"/>
  <c r="O838" i="6"/>
  <c r="O839" i="6"/>
  <c r="O840" i="6"/>
  <c r="O841" i="6"/>
  <c r="O842" i="6"/>
  <c r="O843" i="6"/>
  <c r="O844" i="6"/>
  <c r="O845" i="6"/>
  <c r="O846" i="6"/>
  <c r="O847" i="6"/>
  <c r="O848" i="6"/>
  <c r="O849" i="6"/>
  <c r="O850" i="6"/>
  <c r="O851" i="6"/>
  <c r="O852" i="6"/>
  <c r="O853" i="6"/>
  <c r="O854" i="6"/>
  <c r="O855" i="6"/>
  <c r="O856" i="6"/>
  <c r="O857" i="6"/>
  <c r="O858" i="6"/>
  <c r="O859" i="6"/>
  <c r="O860" i="6"/>
  <c r="O861" i="6"/>
  <c r="O862" i="6"/>
  <c r="O863" i="6"/>
  <c r="O864" i="6"/>
  <c r="O865" i="6"/>
  <c r="O866" i="6"/>
  <c r="O867" i="6"/>
  <c r="O868" i="6"/>
  <c r="O869" i="6"/>
  <c r="O870" i="6"/>
  <c r="O871" i="6"/>
  <c r="O872" i="6"/>
  <c r="O873" i="6"/>
  <c r="O874" i="6"/>
  <c r="O875" i="6"/>
  <c r="O876" i="6"/>
  <c r="O877" i="6"/>
  <c r="O878" i="6"/>
  <c r="O879" i="6"/>
  <c r="O880" i="6"/>
  <c r="O881" i="6"/>
  <c r="O882" i="6"/>
  <c r="O883" i="6"/>
  <c r="O884" i="6"/>
  <c r="O885" i="6"/>
  <c r="O886" i="6"/>
  <c r="O887" i="6"/>
  <c r="O888" i="6"/>
  <c r="O889" i="6"/>
  <c r="O890" i="6"/>
  <c r="O891" i="6"/>
  <c r="O892" i="6"/>
  <c r="O893" i="6"/>
  <c r="O894" i="6"/>
  <c r="O895" i="6"/>
  <c r="O896" i="6"/>
  <c r="O897" i="6"/>
  <c r="O898" i="6"/>
  <c r="O899" i="6"/>
  <c r="O900" i="6"/>
  <c r="O901" i="6"/>
  <c r="O902" i="6"/>
  <c r="O903" i="6"/>
  <c r="O904" i="6"/>
  <c r="O905" i="6"/>
  <c r="O906" i="6"/>
  <c r="O907" i="6"/>
  <c r="O908" i="6"/>
  <c r="O909" i="6"/>
  <c r="O910" i="6"/>
  <c r="O911" i="6"/>
  <c r="O912" i="6"/>
  <c r="O913" i="6"/>
  <c r="O914" i="6"/>
  <c r="O915" i="6"/>
  <c r="O916" i="6"/>
  <c r="O917" i="6"/>
  <c r="O918" i="6"/>
  <c r="O919" i="6"/>
  <c r="O920" i="6"/>
  <c r="O921" i="6"/>
  <c r="O922" i="6"/>
  <c r="O923" i="6"/>
  <c r="O924" i="6"/>
  <c r="O925" i="6"/>
  <c r="O926" i="6"/>
  <c r="O927" i="6"/>
  <c r="O928" i="6"/>
  <c r="O929" i="6"/>
  <c r="O930" i="6"/>
  <c r="O931" i="6"/>
  <c r="O932" i="6"/>
  <c r="O933" i="6"/>
  <c r="O934" i="6"/>
  <c r="O935" i="6"/>
  <c r="O936" i="6"/>
  <c r="O937" i="6"/>
  <c r="O938" i="6"/>
  <c r="O939" i="6"/>
  <c r="O940" i="6"/>
  <c r="O941" i="6"/>
  <c r="O942" i="6"/>
  <c r="O943" i="6"/>
  <c r="O944" i="6"/>
  <c r="O945" i="6"/>
  <c r="O946" i="6"/>
  <c r="O947" i="6"/>
  <c r="O948" i="6"/>
  <c r="O949" i="6"/>
  <c r="O950" i="6"/>
  <c r="O951" i="6"/>
  <c r="O952" i="6"/>
  <c r="O953" i="6"/>
  <c r="O954" i="6"/>
  <c r="O955" i="6"/>
  <c r="O956" i="6"/>
  <c r="O957" i="6"/>
  <c r="O958" i="6"/>
  <c r="O959" i="6"/>
  <c r="O960" i="6"/>
  <c r="O961" i="6"/>
  <c r="O962" i="6"/>
  <c r="O963" i="6"/>
  <c r="O964" i="6"/>
  <c r="O965" i="6"/>
  <c r="O966" i="6"/>
  <c r="O967" i="6"/>
  <c r="O968" i="6"/>
  <c r="O969" i="6"/>
  <c r="O970" i="6"/>
  <c r="O971" i="6"/>
  <c r="O972" i="6"/>
  <c r="O973" i="6"/>
  <c r="O974" i="6"/>
  <c r="O975" i="6"/>
  <c r="O976" i="6"/>
  <c r="O977" i="6"/>
  <c r="O978" i="6"/>
  <c r="O979" i="6"/>
  <c r="O980" i="6"/>
  <c r="O981" i="6"/>
  <c r="O982" i="6"/>
  <c r="O983" i="6"/>
  <c r="O984" i="6"/>
  <c r="O985" i="6"/>
  <c r="O986" i="6"/>
  <c r="O987" i="6"/>
  <c r="O988" i="6"/>
  <c r="O989" i="6"/>
  <c r="O990" i="6"/>
  <c r="O991" i="6"/>
  <c r="O992" i="6"/>
  <c r="O993" i="6"/>
  <c r="O994" i="6"/>
  <c r="O995" i="6"/>
  <c r="O996" i="6"/>
  <c r="O997" i="6"/>
  <c r="O998" i="6"/>
  <c r="O999" i="6"/>
  <c r="O1000" i="6"/>
  <c r="O1001" i="6"/>
  <c r="O1002" i="6"/>
  <c r="O1003" i="6"/>
  <c r="O1004" i="6"/>
  <c r="O1005" i="6"/>
  <c r="O1006" i="6"/>
  <c r="O1007" i="6"/>
  <c r="O1008" i="6"/>
  <c r="O1009" i="6"/>
  <c r="O1010" i="6"/>
  <c r="O1011" i="6"/>
  <c r="O1012" i="6"/>
  <c r="O1013" i="6"/>
  <c r="O1014" i="6"/>
  <c r="O1015" i="6"/>
  <c r="O1016" i="6"/>
  <c r="O1017" i="6"/>
  <c r="O1018" i="6"/>
  <c r="O1019" i="6"/>
  <c r="O1020" i="6"/>
  <c r="O1021" i="6"/>
  <c r="O1022" i="6"/>
  <c r="O1023" i="6"/>
  <c r="O1024" i="6"/>
  <c r="O1025" i="6"/>
  <c r="O1026" i="6"/>
  <c r="O1027" i="6"/>
  <c r="O1028" i="6"/>
  <c r="O1029" i="6"/>
  <c r="O1030" i="6"/>
  <c r="O1031" i="6"/>
  <c r="O1032" i="6"/>
  <c r="O1033" i="6"/>
  <c r="O1034" i="6"/>
  <c r="O1035" i="6"/>
  <c r="O1036" i="6"/>
  <c r="O1037" i="6"/>
  <c r="O1038" i="6"/>
  <c r="O1039" i="6"/>
  <c r="O1040" i="6"/>
  <c r="O1041" i="6"/>
  <c r="O1042" i="6"/>
  <c r="O1043" i="6"/>
  <c r="O1044" i="6"/>
  <c r="O1045" i="6"/>
  <c r="O1046" i="6"/>
  <c r="O1047" i="6"/>
  <c r="O1048" i="6"/>
  <c r="O1049" i="6"/>
  <c r="O1050" i="6"/>
  <c r="O1051" i="6"/>
  <c r="O1052" i="6"/>
  <c r="O1053" i="6"/>
  <c r="O1054" i="6"/>
  <c r="O1055" i="6"/>
  <c r="O1056" i="6"/>
  <c r="O1057" i="6"/>
  <c r="O1058" i="6"/>
  <c r="O1059" i="6"/>
  <c r="O1060" i="6"/>
  <c r="O1061" i="6"/>
  <c r="O1062" i="6"/>
  <c r="O1063" i="6"/>
  <c r="O1064" i="6"/>
  <c r="O1065" i="6"/>
  <c r="O1066" i="6"/>
  <c r="O1067" i="6"/>
  <c r="O1068" i="6"/>
  <c r="O1069" i="6"/>
  <c r="O1070" i="6"/>
  <c r="O1071" i="6"/>
  <c r="O1072" i="6"/>
  <c r="O1073" i="6"/>
  <c r="O1074" i="6"/>
  <c r="O1075" i="6"/>
  <c r="O1076" i="6"/>
  <c r="O1077" i="6"/>
  <c r="O1078" i="6"/>
  <c r="O1079" i="6"/>
  <c r="O1080" i="6"/>
  <c r="O1081" i="6"/>
  <c r="O1082" i="6"/>
  <c r="O1083" i="6"/>
  <c r="O1084" i="6"/>
  <c r="O1085" i="6"/>
  <c r="O1086" i="6"/>
  <c r="O1087" i="6"/>
  <c r="O1088" i="6"/>
  <c r="O1089" i="6"/>
  <c r="O1090" i="6"/>
  <c r="O1091" i="6"/>
  <c r="O1092" i="6"/>
  <c r="O1093" i="6"/>
  <c r="O1094" i="6"/>
  <c r="O1095" i="6"/>
  <c r="O1096" i="6"/>
  <c r="O1097" i="6"/>
  <c r="O1098" i="6"/>
  <c r="O1099" i="6"/>
  <c r="O1100" i="6"/>
  <c r="O1101" i="6"/>
  <c r="O1102" i="6"/>
  <c r="O1103" i="6"/>
  <c r="O1104" i="6"/>
  <c r="O1105" i="6"/>
  <c r="O1106" i="6"/>
  <c r="O1107" i="6"/>
  <c r="O1108" i="6"/>
  <c r="O1109" i="6"/>
  <c r="O1110" i="6"/>
  <c r="O1111" i="6"/>
  <c r="O1112" i="6"/>
  <c r="O1113" i="6"/>
  <c r="O1114" i="6"/>
  <c r="O1115" i="6"/>
  <c r="O1116" i="6"/>
  <c r="O1117" i="6"/>
  <c r="O1118" i="6"/>
  <c r="O1119" i="6"/>
  <c r="O1120" i="6"/>
  <c r="O1121" i="6"/>
  <c r="O1122" i="6"/>
  <c r="O1123" i="6"/>
  <c r="O1124" i="6"/>
  <c r="O1125" i="6"/>
  <c r="O1126" i="6"/>
  <c r="O1127" i="6"/>
  <c r="O1128" i="6"/>
  <c r="O1129" i="6"/>
  <c r="O1130" i="6"/>
  <c r="O1131" i="6"/>
  <c r="O1132" i="6"/>
  <c r="O1133" i="6"/>
  <c r="O1134" i="6"/>
  <c r="O1135" i="6"/>
  <c r="O1136" i="6"/>
  <c r="O1137" i="6"/>
  <c r="O1138" i="6"/>
  <c r="O1139" i="6"/>
  <c r="O1140" i="6"/>
  <c r="O1141" i="6"/>
  <c r="O1142" i="6"/>
  <c r="O1143" i="6"/>
  <c r="O1144" i="6"/>
  <c r="O1145" i="6"/>
  <c r="O1146" i="6"/>
  <c r="O1147" i="6"/>
  <c r="O1148" i="6"/>
  <c r="O1149" i="6"/>
  <c r="O1150" i="6"/>
  <c r="O1151" i="6"/>
  <c r="O1152" i="6"/>
  <c r="O1153" i="6"/>
  <c r="O1154" i="6"/>
  <c r="O1155" i="6"/>
  <c r="O1156" i="6"/>
  <c r="O1157" i="6"/>
  <c r="O1158" i="6"/>
  <c r="O1159" i="6"/>
  <c r="O1160" i="6"/>
  <c r="O1161" i="6"/>
  <c r="O1162" i="6"/>
  <c r="O1163" i="6"/>
  <c r="O1164" i="6"/>
  <c r="O1165" i="6"/>
  <c r="O1166" i="6"/>
  <c r="O1167" i="6"/>
  <c r="O1168" i="6"/>
  <c r="O1169" i="6"/>
  <c r="O1170" i="6"/>
  <c r="O1171" i="6"/>
  <c r="O1172" i="6"/>
  <c r="O1173" i="6"/>
  <c r="O1174" i="6"/>
  <c r="O1175" i="6"/>
  <c r="O1176" i="6"/>
  <c r="O1177" i="6"/>
  <c r="O1178" i="6"/>
  <c r="O1179" i="6"/>
  <c r="O1180" i="6"/>
  <c r="O1181" i="6"/>
  <c r="O1182" i="6"/>
  <c r="O1183" i="6"/>
  <c r="O1184" i="6"/>
  <c r="O1185" i="6"/>
  <c r="O1186" i="6"/>
  <c r="O1187" i="6"/>
  <c r="O1188" i="6"/>
  <c r="O1189" i="6"/>
  <c r="O1190" i="6"/>
  <c r="O1191" i="6"/>
  <c r="O1192" i="6"/>
  <c r="O1193" i="6"/>
  <c r="O1194" i="6"/>
  <c r="O1195" i="6"/>
  <c r="O1196" i="6"/>
  <c r="O1197" i="6"/>
  <c r="O1198" i="6"/>
  <c r="O1199" i="6"/>
  <c r="O1200" i="6"/>
  <c r="O1201" i="6"/>
  <c r="O1202" i="6"/>
  <c r="O33" i="6"/>
  <c r="N30" i="6"/>
  <c r="N29" i="6"/>
  <c r="N1202" i="6"/>
  <c r="N1201" i="6"/>
  <c r="N1200" i="6"/>
  <c r="N1199" i="6"/>
  <c r="N1198" i="6"/>
  <c r="N1197" i="6"/>
  <c r="N1196" i="6"/>
  <c r="N1195" i="6"/>
  <c r="N1194" i="6"/>
  <c r="N1193" i="6"/>
  <c r="N1192" i="6"/>
  <c r="N1191" i="6"/>
  <c r="N1190" i="6"/>
  <c r="N1189" i="6"/>
  <c r="N1188" i="6"/>
  <c r="N1187" i="6"/>
  <c r="N1186" i="6"/>
  <c r="N1185" i="6"/>
  <c r="N1184" i="6"/>
  <c r="N1183" i="6"/>
  <c r="N1182" i="6"/>
  <c r="N1181" i="6"/>
  <c r="N1180" i="6"/>
  <c r="N1179" i="6"/>
  <c r="N1178" i="6"/>
  <c r="N1177" i="6"/>
  <c r="N1176" i="6"/>
  <c r="N1175" i="6"/>
  <c r="N1174" i="6"/>
  <c r="N1173" i="6"/>
  <c r="N1172" i="6"/>
  <c r="N1171" i="6"/>
  <c r="N1170" i="6"/>
  <c r="N1169" i="6"/>
  <c r="N1168" i="6"/>
  <c r="N1167" i="6"/>
  <c r="N1166" i="6"/>
  <c r="N1165" i="6"/>
  <c r="N1164" i="6"/>
  <c r="N1163" i="6"/>
  <c r="N1162" i="6"/>
  <c r="N1161" i="6"/>
  <c r="N1160" i="6"/>
  <c r="N1159" i="6"/>
  <c r="N1158" i="6"/>
  <c r="N1157" i="6"/>
  <c r="N1156" i="6"/>
  <c r="N1155" i="6"/>
  <c r="N1154" i="6"/>
  <c r="N1153" i="6"/>
  <c r="N1152" i="6"/>
  <c r="N1151" i="6"/>
  <c r="N1150" i="6"/>
  <c r="N1149" i="6"/>
  <c r="N1148" i="6"/>
  <c r="N1147" i="6"/>
  <c r="N1146" i="6"/>
  <c r="N1145" i="6"/>
  <c r="N1144" i="6"/>
  <c r="N1143" i="6"/>
  <c r="N1142" i="6"/>
  <c r="N1141" i="6"/>
  <c r="N1140" i="6"/>
  <c r="N1139" i="6"/>
  <c r="N1138" i="6"/>
  <c r="N1137" i="6"/>
  <c r="N1136" i="6"/>
  <c r="N1135" i="6"/>
  <c r="N1134" i="6"/>
  <c r="N1133" i="6"/>
  <c r="N1132" i="6"/>
  <c r="N1131" i="6"/>
  <c r="N1130" i="6"/>
  <c r="N1129" i="6"/>
  <c r="N1128" i="6"/>
  <c r="N1127" i="6"/>
  <c r="N1126" i="6"/>
  <c r="N1125" i="6"/>
  <c r="N1124" i="6"/>
  <c r="N1123" i="6"/>
  <c r="N1122" i="6"/>
  <c r="N1121" i="6"/>
  <c r="N1120" i="6"/>
  <c r="N1119" i="6"/>
  <c r="N1118" i="6"/>
  <c r="N1117" i="6"/>
  <c r="N1116" i="6"/>
  <c r="N1115" i="6"/>
  <c r="N1114" i="6"/>
  <c r="N1113" i="6"/>
  <c r="N1112" i="6"/>
  <c r="N1111" i="6"/>
  <c r="N1110" i="6"/>
  <c r="N1109" i="6"/>
  <c r="N1108" i="6"/>
  <c r="N1107" i="6"/>
  <c r="N1106" i="6"/>
  <c r="N1105" i="6"/>
  <c r="N1104" i="6"/>
  <c r="N1103" i="6"/>
  <c r="N1102" i="6"/>
  <c r="N1101" i="6"/>
  <c r="N1100" i="6"/>
  <c r="N1099" i="6"/>
  <c r="N1098" i="6"/>
  <c r="N1097" i="6"/>
  <c r="N1096" i="6"/>
  <c r="N1095" i="6"/>
  <c r="N1094" i="6"/>
  <c r="N1093" i="6"/>
  <c r="N1092" i="6"/>
  <c r="N1091" i="6"/>
  <c r="N1090" i="6"/>
  <c r="N1089" i="6"/>
  <c r="N1088" i="6"/>
  <c r="N1087" i="6"/>
  <c r="N1086" i="6"/>
  <c r="N1085" i="6"/>
  <c r="N1084" i="6"/>
  <c r="N1083" i="6"/>
  <c r="N1082" i="6"/>
  <c r="N1081" i="6"/>
  <c r="N1080" i="6"/>
  <c r="N1079" i="6"/>
  <c r="N1078" i="6"/>
  <c r="N1077" i="6"/>
  <c r="N1076" i="6"/>
  <c r="N1075" i="6"/>
  <c r="N1074" i="6"/>
  <c r="N1073" i="6"/>
  <c r="N1072" i="6"/>
  <c r="N1071" i="6"/>
  <c r="N1070" i="6"/>
  <c r="N1069" i="6"/>
  <c r="N1068" i="6"/>
  <c r="N1067" i="6"/>
  <c r="N1066" i="6"/>
  <c r="N1065" i="6"/>
  <c r="N1064" i="6"/>
  <c r="N1063" i="6"/>
  <c r="N1062" i="6"/>
  <c r="N1061" i="6"/>
  <c r="N1060" i="6"/>
  <c r="N1059" i="6"/>
  <c r="N1058" i="6"/>
  <c r="N1057" i="6"/>
  <c r="N1056" i="6"/>
  <c r="N1055" i="6"/>
  <c r="N1054" i="6"/>
  <c r="N1053" i="6"/>
  <c r="N1052" i="6"/>
  <c r="N1051" i="6"/>
  <c r="N1050" i="6"/>
  <c r="N1049" i="6"/>
  <c r="N1048" i="6"/>
  <c r="N1047" i="6"/>
  <c r="N1046" i="6"/>
  <c r="N1045" i="6"/>
  <c r="N1044" i="6"/>
  <c r="N1043" i="6"/>
  <c r="N1042" i="6"/>
  <c r="N1041" i="6"/>
  <c r="N1040" i="6"/>
  <c r="N1039" i="6"/>
  <c r="N1038" i="6"/>
  <c r="N1037" i="6"/>
  <c r="N1036" i="6"/>
  <c r="N1035" i="6"/>
  <c r="N1034" i="6"/>
  <c r="N1033" i="6"/>
  <c r="N1032" i="6"/>
  <c r="N1031" i="6"/>
  <c r="N1030" i="6"/>
  <c r="N1029" i="6"/>
  <c r="N1028" i="6"/>
  <c r="N1027" i="6"/>
  <c r="N1026" i="6"/>
  <c r="N1025" i="6"/>
  <c r="N1024" i="6"/>
  <c r="N1023" i="6"/>
  <c r="N1022" i="6"/>
  <c r="N1021" i="6"/>
  <c r="N1020" i="6"/>
  <c r="N1019" i="6"/>
  <c r="N1018" i="6"/>
  <c r="N1017" i="6"/>
  <c r="N1016" i="6"/>
  <c r="N1015" i="6"/>
  <c r="N1014" i="6"/>
  <c r="N1013" i="6"/>
  <c r="N1012" i="6"/>
  <c r="N1011" i="6"/>
  <c r="N1010" i="6"/>
  <c r="N1009" i="6"/>
  <c r="N1008" i="6"/>
  <c r="N1007" i="6"/>
  <c r="N1006" i="6"/>
  <c r="N1005" i="6"/>
  <c r="N1004" i="6"/>
  <c r="N1003" i="6"/>
  <c r="N1002" i="6"/>
  <c r="N1001" i="6"/>
  <c r="N1000" i="6"/>
  <c r="N999" i="6"/>
  <c r="N998" i="6"/>
  <c r="N997" i="6"/>
  <c r="N996" i="6"/>
  <c r="N995" i="6"/>
  <c r="N994" i="6"/>
  <c r="N993" i="6"/>
  <c r="N992" i="6"/>
  <c r="N991" i="6"/>
  <c r="N990" i="6"/>
  <c r="N989" i="6"/>
  <c r="N988" i="6"/>
  <c r="N987" i="6"/>
  <c r="N986" i="6"/>
  <c r="N985" i="6"/>
  <c r="N984" i="6"/>
  <c r="N983" i="6"/>
  <c r="N982" i="6"/>
  <c r="N981" i="6"/>
  <c r="N980" i="6"/>
  <c r="N979" i="6"/>
  <c r="N978" i="6"/>
  <c r="N977" i="6"/>
  <c r="N976" i="6"/>
  <c r="N975" i="6"/>
  <c r="N974" i="6"/>
  <c r="N973" i="6"/>
  <c r="N972" i="6"/>
  <c r="N971" i="6"/>
  <c r="N970" i="6"/>
  <c r="N969" i="6"/>
  <c r="N968" i="6"/>
  <c r="N967" i="6"/>
  <c r="N966" i="6"/>
  <c r="N965" i="6"/>
  <c r="N964" i="6"/>
  <c r="N963" i="6"/>
  <c r="N962" i="6"/>
  <c r="N961" i="6"/>
  <c r="N960" i="6"/>
  <c r="N959" i="6"/>
  <c r="N958" i="6"/>
  <c r="N957" i="6"/>
  <c r="N956" i="6"/>
  <c r="N955" i="6"/>
  <c r="N954" i="6"/>
  <c r="N953" i="6"/>
  <c r="N952" i="6"/>
  <c r="N951" i="6"/>
  <c r="N950" i="6"/>
  <c r="N949" i="6"/>
  <c r="N948" i="6"/>
  <c r="N947" i="6"/>
  <c r="N946" i="6"/>
  <c r="N945" i="6"/>
  <c r="N944" i="6"/>
  <c r="N943" i="6"/>
  <c r="N942" i="6"/>
  <c r="N941" i="6"/>
  <c r="N940" i="6"/>
  <c r="N939" i="6"/>
  <c r="N938" i="6"/>
  <c r="N937" i="6"/>
  <c r="N936" i="6"/>
  <c r="N935" i="6"/>
  <c r="N934" i="6"/>
  <c r="N933" i="6"/>
  <c r="N932" i="6"/>
  <c r="N931" i="6"/>
  <c r="N930" i="6"/>
  <c r="N929" i="6"/>
  <c r="N928" i="6"/>
  <c r="N927" i="6"/>
  <c r="N926" i="6"/>
  <c r="N925" i="6"/>
  <c r="N924" i="6"/>
  <c r="N923" i="6"/>
  <c r="N922" i="6"/>
  <c r="N921" i="6"/>
  <c r="N920" i="6"/>
  <c r="N919" i="6"/>
  <c r="N918" i="6"/>
  <c r="N917" i="6"/>
  <c r="N916" i="6"/>
  <c r="N915" i="6"/>
  <c r="N914" i="6"/>
  <c r="N913" i="6"/>
  <c r="N912" i="6"/>
  <c r="N911" i="6"/>
  <c r="N910" i="6"/>
  <c r="N909" i="6"/>
  <c r="N908" i="6"/>
  <c r="N907" i="6"/>
  <c r="N906" i="6"/>
  <c r="N905" i="6"/>
  <c r="N904" i="6"/>
  <c r="N903" i="6"/>
  <c r="N902" i="6"/>
  <c r="N901" i="6"/>
  <c r="N900" i="6"/>
  <c r="N899" i="6"/>
  <c r="N898" i="6"/>
  <c r="N897" i="6"/>
  <c r="N896" i="6"/>
  <c r="N895" i="6"/>
  <c r="N894" i="6"/>
  <c r="N893" i="6"/>
  <c r="N892" i="6"/>
  <c r="N891" i="6"/>
  <c r="N890" i="6"/>
  <c r="N889" i="6"/>
  <c r="N888" i="6"/>
  <c r="N887" i="6"/>
  <c r="N886" i="6"/>
  <c r="N885" i="6"/>
  <c r="N884" i="6"/>
  <c r="N883" i="6"/>
  <c r="N882" i="6"/>
  <c r="N881" i="6"/>
  <c r="N880" i="6"/>
  <c r="N879" i="6"/>
  <c r="N878" i="6"/>
  <c r="N877" i="6"/>
  <c r="N876" i="6"/>
  <c r="N875" i="6"/>
  <c r="N874" i="6"/>
  <c r="N873" i="6"/>
  <c r="N872" i="6"/>
  <c r="N871" i="6"/>
  <c r="N870" i="6"/>
  <c r="N869" i="6"/>
  <c r="N868" i="6"/>
  <c r="N867" i="6"/>
  <c r="N866" i="6"/>
  <c r="N865" i="6"/>
  <c r="N864" i="6"/>
  <c r="N863" i="6"/>
  <c r="N862" i="6"/>
  <c r="N861" i="6"/>
  <c r="N860" i="6"/>
  <c r="N859" i="6"/>
  <c r="N858" i="6"/>
  <c r="N857" i="6"/>
  <c r="N856" i="6"/>
  <c r="N855" i="6"/>
  <c r="N854" i="6"/>
  <c r="N853" i="6"/>
  <c r="N852" i="6"/>
  <c r="N851" i="6"/>
  <c r="N850" i="6"/>
  <c r="N849" i="6"/>
  <c r="N848" i="6"/>
  <c r="N847" i="6"/>
  <c r="N846" i="6"/>
  <c r="N845" i="6"/>
  <c r="N844" i="6"/>
  <c r="N843" i="6"/>
  <c r="N842" i="6"/>
  <c r="N841" i="6"/>
  <c r="N840" i="6"/>
  <c r="N839" i="6"/>
  <c r="N838" i="6"/>
  <c r="N837" i="6"/>
  <c r="N836" i="6"/>
  <c r="N835" i="6"/>
  <c r="N834" i="6"/>
  <c r="N833" i="6"/>
  <c r="N832" i="6"/>
  <c r="N831" i="6"/>
  <c r="N830" i="6"/>
  <c r="N829" i="6"/>
  <c r="N828" i="6"/>
  <c r="N827" i="6"/>
  <c r="N826" i="6"/>
  <c r="N825" i="6"/>
  <c r="N824" i="6"/>
  <c r="N823" i="6"/>
  <c r="N822" i="6"/>
  <c r="N821" i="6"/>
  <c r="N820" i="6"/>
  <c r="N819" i="6"/>
  <c r="N818" i="6"/>
  <c r="N817" i="6"/>
  <c r="N816" i="6"/>
  <c r="N815" i="6"/>
  <c r="N814" i="6"/>
  <c r="N813" i="6"/>
  <c r="N812" i="6"/>
  <c r="N811" i="6"/>
  <c r="N810" i="6"/>
  <c r="N809" i="6"/>
  <c r="N808" i="6"/>
  <c r="N807" i="6"/>
  <c r="N806" i="6"/>
  <c r="N805" i="6"/>
  <c r="N804" i="6"/>
  <c r="N803" i="6"/>
  <c r="N802" i="6"/>
  <c r="N801" i="6"/>
  <c r="N800" i="6"/>
  <c r="N799" i="6"/>
  <c r="N798" i="6"/>
  <c r="N797" i="6"/>
  <c r="N796" i="6"/>
  <c r="N795" i="6"/>
  <c r="N794" i="6"/>
  <c r="N793" i="6"/>
  <c r="N792" i="6"/>
  <c r="N791" i="6"/>
  <c r="N790" i="6"/>
  <c r="N789" i="6"/>
  <c r="N788" i="6"/>
  <c r="N787" i="6"/>
  <c r="N786" i="6"/>
  <c r="N785" i="6"/>
  <c r="N784" i="6"/>
  <c r="N783" i="6"/>
  <c r="N782" i="6"/>
  <c r="N781" i="6"/>
  <c r="N780" i="6"/>
  <c r="N779" i="6"/>
  <c r="N778" i="6"/>
  <c r="N777" i="6"/>
  <c r="N776" i="6"/>
  <c r="N775" i="6"/>
  <c r="N774" i="6"/>
  <c r="N773" i="6"/>
  <c r="N772" i="6"/>
  <c r="N771" i="6"/>
  <c r="N770" i="6"/>
  <c r="N769" i="6"/>
  <c r="N768" i="6"/>
  <c r="N767" i="6"/>
  <c r="N766" i="6"/>
  <c r="N765" i="6"/>
  <c r="N764" i="6"/>
  <c r="N763" i="6"/>
  <c r="N762" i="6"/>
  <c r="N761" i="6"/>
  <c r="N760" i="6"/>
  <c r="N759" i="6"/>
  <c r="N758" i="6"/>
  <c r="N757" i="6"/>
  <c r="N756" i="6"/>
  <c r="N755" i="6"/>
  <c r="N754" i="6"/>
  <c r="N753" i="6"/>
  <c r="N752" i="6"/>
  <c r="N751" i="6"/>
  <c r="N750" i="6"/>
  <c r="N749" i="6"/>
  <c r="N748" i="6"/>
  <c r="N747" i="6"/>
  <c r="N746" i="6"/>
  <c r="N745" i="6"/>
  <c r="N744" i="6"/>
  <c r="N743" i="6"/>
  <c r="N742" i="6"/>
  <c r="N741" i="6"/>
  <c r="N740" i="6"/>
  <c r="N739" i="6"/>
  <c r="N738" i="6"/>
  <c r="N737" i="6"/>
  <c r="N736" i="6"/>
  <c r="N735" i="6"/>
  <c r="N734" i="6"/>
  <c r="N733" i="6"/>
  <c r="N732" i="6"/>
  <c r="N731" i="6"/>
  <c r="N730" i="6"/>
  <c r="N729" i="6"/>
  <c r="N728" i="6"/>
  <c r="N727" i="6"/>
  <c r="N726" i="6"/>
  <c r="N725" i="6"/>
  <c r="N724" i="6"/>
  <c r="N723" i="6"/>
  <c r="N722" i="6"/>
  <c r="N721" i="6"/>
  <c r="N720" i="6"/>
  <c r="N719" i="6"/>
  <c r="N718" i="6"/>
  <c r="N717" i="6"/>
  <c r="N716" i="6"/>
  <c r="N715" i="6"/>
  <c r="N714" i="6"/>
  <c r="N713" i="6"/>
  <c r="N712" i="6"/>
  <c r="N711" i="6"/>
  <c r="N710" i="6"/>
  <c r="N709" i="6"/>
  <c r="N708" i="6"/>
  <c r="N707" i="6"/>
  <c r="N706" i="6"/>
  <c r="N705" i="6"/>
  <c r="N704" i="6"/>
  <c r="N703" i="6"/>
  <c r="N702" i="6"/>
  <c r="N701" i="6"/>
  <c r="N700" i="6"/>
  <c r="N699" i="6"/>
  <c r="N698" i="6"/>
  <c r="N697" i="6"/>
  <c r="N696" i="6"/>
  <c r="N695" i="6"/>
  <c r="N694" i="6"/>
  <c r="N693" i="6"/>
  <c r="N692" i="6"/>
  <c r="N691" i="6"/>
  <c r="N690" i="6"/>
  <c r="N689" i="6"/>
  <c r="N688" i="6"/>
  <c r="N687" i="6"/>
  <c r="N686" i="6"/>
  <c r="N685" i="6"/>
  <c r="N684" i="6"/>
  <c r="N683" i="6"/>
  <c r="N682" i="6"/>
  <c r="N681" i="6"/>
  <c r="N680" i="6"/>
  <c r="N679" i="6"/>
  <c r="N678" i="6"/>
  <c r="N677" i="6"/>
  <c r="N676" i="6"/>
  <c r="N675" i="6"/>
  <c r="N674" i="6"/>
  <c r="N673" i="6"/>
  <c r="N672" i="6"/>
  <c r="N671" i="6"/>
  <c r="N670" i="6"/>
  <c r="N669" i="6"/>
  <c r="N668" i="6"/>
  <c r="N667" i="6"/>
  <c r="N666" i="6"/>
  <c r="N665" i="6"/>
  <c r="N664" i="6"/>
  <c r="N663" i="6"/>
  <c r="N662" i="6"/>
  <c r="N661" i="6"/>
  <c r="N660" i="6"/>
  <c r="N659" i="6"/>
  <c r="N658" i="6"/>
  <c r="N657" i="6"/>
  <c r="N656" i="6"/>
  <c r="N655" i="6"/>
  <c r="N654" i="6"/>
  <c r="N653" i="6"/>
  <c r="N652" i="6"/>
  <c r="N651" i="6"/>
  <c r="N650" i="6"/>
  <c r="N649" i="6"/>
  <c r="N648" i="6"/>
  <c r="N647" i="6"/>
  <c r="N646" i="6"/>
  <c r="N645" i="6"/>
  <c r="N644" i="6"/>
  <c r="N643" i="6"/>
  <c r="N642" i="6"/>
  <c r="N641" i="6"/>
  <c r="N640" i="6"/>
  <c r="N639" i="6"/>
  <c r="N638" i="6"/>
  <c r="N637" i="6"/>
  <c r="N636" i="6"/>
  <c r="N635" i="6"/>
  <c r="N634" i="6"/>
  <c r="N633" i="6"/>
  <c r="N632" i="6"/>
  <c r="N631" i="6"/>
  <c r="N630" i="6"/>
  <c r="N629" i="6"/>
  <c r="N628" i="6"/>
  <c r="N627" i="6"/>
  <c r="N626" i="6"/>
  <c r="N625" i="6"/>
  <c r="N624" i="6"/>
  <c r="N623" i="6"/>
  <c r="N622" i="6"/>
  <c r="N621" i="6"/>
  <c r="N620" i="6"/>
  <c r="N619" i="6"/>
  <c r="N618" i="6"/>
  <c r="N617" i="6"/>
  <c r="N616" i="6"/>
  <c r="N615" i="6"/>
  <c r="N614" i="6"/>
  <c r="N613" i="6"/>
  <c r="N612" i="6"/>
  <c r="N611" i="6"/>
  <c r="N610" i="6"/>
  <c r="N609" i="6"/>
  <c r="N608" i="6"/>
  <c r="N607" i="6"/>
  <c r="N606" i="6"/>
  <c r="N605" i="6"/>
  <c r="N604" i="6"/>
  <c r="N603" i="6"/>
  <c r="N602" i="6"/>
  <c r="N601" i="6"/>
  <c r="N600" i="6"/>
  <c r="N599" i="6"/>
  <c r="N598" i="6"/>
  <c r="N597" i="6"/>
  <c r="N596" i="6"/>
  <c r="N595" i="6"/>
  <c r="N594" i="6"/>
  <c r="N593" i="6"/>
  <c r="N592" i="6"/>
  <c r="N591" i="6"/>
  <c r="N590" i="6"/>
  <c r="N589" i="6"/>
  <c r="N588" i="6"/>
  <c r="N587" i="6"/>
  <c r="N586" i="6"/>
  <c r="N585" i="6"/>
  <c r="N584" i="6"/>
  <c r="N583" i="6"/>
  <c r="N582" i="6"/>
  <c r="N581" i="6"/>
  <c r="N580" i="6"/>
  <c r="N579" i="6"/>
  <c r="N578" i="6"/>
  <c r="N577" i="6"/>
  <c r="N576" i="6"/>
  <c r="N575" i="6"/>
  <c r="N574" i="6"/>
  <c r="N573" i="6"/>
  <c r="N572" i="6"/>
  <c r="N571" i="6"/>
  <c r="N570" i="6"/>
  <c r="N569" i="6"/>
  <c r="N568" i="6"/>
  <c r="N567" i="6"/>
  <c r="N566" i="6"/>
  <c r="N565" i="6"/>
  <c r="N564" i="6"/>
  <c r="N563" i="6"/>
  <c r="N562" i="6"/>
  <c r="N561" i="6"/>
  <c r="N560" i="6"/>
  <c r="N559" i="6"/>
  <c r="N558" i="6"/>
  <c r="N557" i="6"/>
  <c r="N556" i="6"/>
  <c r="N555" i="6"/>
  <c r="N554" i="6"/>
  <c r="N553" i="6"/>
  <c r="N552" i="6"/>
  <c r="N551" i="6"/>
  <c r="N550" i="6"/>
  <c r="N549" i="6"/>
  <c r="N548" i="6"/>
  <c r="N547" i="6"/>
  <c r="N546" i="6"/>
  <c r="N545" i="6"/>
  <c r="N544" i="6"/>
  <c r="N543" i="6"/>
  <c r="N542" i="6"/>
  <c r="N541" i="6"/>
  <c r="N540" i="6"/>
  <c r="N539" i="6"/>
  <c r="N538" i="6"/>
  <c r="N537" i="6"/>
  <c r="N536" i="6"/>
  <c r="N535" i="6"/>
  <c r="N534" i="6"/>
  <c r="N533" i="6"/>
  <c r="N532" i="6"/>
  <c r="N531" i="6"/>
  <c r="N530" i="6"/>
  <c r="N529" i="6"/>
  <c r="N528" i="6"/>
  <c r="N527" i="6"/>
  <c r="N526" i="6"/>
  <c r="N525" i="6"/>
  <c r="N524" i="6"/>
  <c r="N523" i="6"/>
  <c r="N522" i="6"/>
  <c r="N521" i="6"/>
  <c r="N520" i="6"/>
  <c r="N519" i="6"/>
  <c r="N518" i="6"/>
  <c r="N517" i="6"/>
  <c r="N516" i="6"/>
  <c r="N515" i="6"/>
  <c r="N514" i="6"/>
  <c r="N513" i="6"/>
  <c r="N512" i="6"/>
  <c r="N511" i="6"/>
  <c r="N510" i="6"/>
  <c r="N509" i="6"/>
  <c r="N508" i="6"/>
  <c r="N507" i="6"/>
  <c r="N506" i="6"/>
  <c r="N505" i="6"/>
  <c r="N504" i="6"/>
  <c r="N503" i="6"/>
  <c r="N502" i="6"/>
  <c r="N501" i="6"/>
  <c r="N500" i="6"/>
  <c r="N499" i="6"/>
  <c r="N498" i="6"/>
  <c r="N497" i="6"/>
  <c r="N496" i="6"/>
  <c r="N495" i="6"/>
  <c r="N494" i="6"/>
  <c r="N493" i="6"/>
  <c r="N492" i="6"/>
  <c r="N491" i="6"/>
  <c r="N490" i="6"/>
  <c r="N489" i="6"/>
  <c r="N488" i="6"/>
  <c r="N487" i="6"/>
  <c r="N486" i="6"/>
  <c r="N485" i="6"/>
  <c r="N484" i="6"/>
  <c r="N483" i="6"/>
  <c r="N482" i="6"/>
  <c r="N481" i="6"/>
  <c r="N480" i="6"/>
  <c r="N479" i="6"/>
  <c r="N478" i="6"/>
  <c r="N477" i="6"/>
  <c r="N476" i="6"/>
  <c r="N475" i="6"/>
  <c r="N474" i="6"/>
  <c r="N473" i="6"/>
  <c r="N472" i="6"/>
  <c r="N471" i="6"/>
  <c r="N470" i="6"/>
  <c r="N469" i="6"/>
  <c r="N468" i="6"/>
  <c r="N467" i="6"/>
  <c r="N466" i="6"/>
  <c r="N465" i="6"/>
  <c r="N464" i="6"/>
  <c r="N463" i="6"/>
  <c r="N462" i="6"/>
  <c r="N461" i="6"/>
  <c r="N460" i="6"/>
  <c r="N459" i="6"/>
  <c r="N458" i="6"/>
  <c r="N457" i="6"/>
  <c r="N456" i="6"/>
  <c r="N455" i="6"/>
  <c r="N454" i="6"/>
  <c r="N453" i="6"/>
  <c r="N452" i="6"/>
  <c r="N451" i="6"/>
  <c r="N450" i="6"/>
  <c r="N449" i="6"/>
  <c r="N448" i="6"/>
  <c r="N447" i="6"/>
  <c r="N446" i="6"/>
  <c r="N445" i="6"/>
  <c r="N444" i="6"/>
  <c r="N443" i="6"/>
  <c r="N442" i="6"/>
  <c r="N441" i="6"/>
  <c r="N440" i="6"/>
  <c r="N439" i="6"/>
  <c r="N438" i="6"/>
  <c r="N437" i="6"/>
  <c r="N436" i="6"/>
  <c r="N435" i="6"/>
  <c r="N434" i="6"/>
  <c r="N433" i="6"/>
  <c r="N432" i="6"/>
  <c r="N431" i="6"/>
  <c r="N430" i="6"/>
  <c r="N429" i="6"/>
  <c r="N428" i="6"/>
  <c r="N427" i="6"/>
  <c r="N426" i="6"/>
  <c r="N425" i="6"/>
  <c r="N424" i="6"/>
  <c r="N423" i="6"/>
  <c r="N422" i="6"/>
  <c r="N421" i="6"/>
  <c r="N420" i="6"/>
  <c r="N419" i="6"/>
  <c r="N418" i="6"/>
  <c r="N417" i="6"/>
  <c r="N416" i="6"/>
  <c r="N415" i="6"/>
  <c r="N414" i="6"/>
  <c r="N413" i="6"/>
  <c r="N412" i="6"/>
  <c r="N411" i="6"/>
  <c r="N410" i="6"/>
  <c r="N409" i="6"/>
  <c r="N408" i="6"/>
  <c r="N407" i="6"/>
  <c r="N406" i="6"/>
  <c r="N405" i="6"/>
  <c r="N404" i="6"/>
  <c r="N403" i="6"/>
  <c r="N402" i="6"/>
  <c r="N401" i="6"/>
  <c r="N400" i="6"/>
  <c r="N399" i="6"/>
  <c r="N398" i="6"/>
  <c r="N397" i="6"/>
  <c r="N396" i="6"/>
  <c r="N395" i="6"/>
  <c r="N394" i="6"/>
  <c r="N393" i="6"/>
  <c r="N392" i="6"/>
  <c r="N391" i="6"/>
  <c r="N390" i="6"/>
  <c r="N389" i="6"/>
  <c r="N388" i="6"/>
  <c r="N387" i="6"/>
  <c r="N386" i="6"/>
  <c r="N385" i="6"/>
  <c r="N384" i="6"/>
  <c r="N383" i="6"/>
  <c r="N382" i="6"/>
  <c r="N381" i="6"/>
  <c r="N380" i="6"/>
  <c r="N379" i="6"/>
  <c r="N378" i="6"/>
  <c r="N377" i="6"/>
  <c r="N376" i="6"/>
  <c r="N375" i="6"/>
  <c r="N374" i="6"/>
  <c r="N373" i="6"/>
  <c r="N372" i="6"/>
  <c r="N371" i="6"/>
  <c r="N370" i="6"/>
  <c r="N369" i="6"/>
  <c r="N368" i="6"/>
  <c r="N367" i="6"/>
  <c r="N366" i="6"/>
  <c r="N365" i="6"/>
  <c r="N364" i="6"/>
  <c r="N363" i="6"/>
  <c r="N362" i="6"/>
  <c r="N361" i="6"/>
  <c r="N360" i="6"/>
  <c r="N359" i="6"/>
  <c r="N358" i="6"/>
  <c r="N357" i="6"/>
  <c r="N356" i="6"/>
  <c r="N355" i="6"/>
  <c r="N354" i="6"/>
  <c r="N353" i="6"/>
  <c r="N352" i="6"/>
  <c r="N351" i="6"/>
  <c r="N350" i="6"/>
  <c r="N349" i="6"/>
  <c r="N348" i="6"/>
  <c r="N347" i="6"/>
  <c r="N346" i="6"/>
  <c r="N345" i="6"/>
  <c r="N344" i="6"/>
  <c r="N343" i="6"/>
  <c r="N342" i="6"/>
  <c r="N341" i="6"/>
  <c r="N340" i="6"/>
  <c r="N339" i="6"/>
  <c r="N338" i="6"/>
  <c r="N337" i="6"/>
  <c r="N336" i="6"/>
  <c r="N335" i="6"/>
  <c r="N334" i="6"/>
  <c r="N333" i="6"/>
  <c r="N332" i="6"/>
  <c r="N331" i="6"/>
  <c r="N330" i="6"/>
  <c r="N329" i="6"/>
  <c r="N328" i="6"/>
  <c r="N327" i="6"/>
  <c r="N326" i="6"/>
  <c r="N325" i="6"/>
  <c r="N324" i="6"/>
  <c r="N323" i="6"/>
  <c r="N322" i="6"/>
  <c r="N321" i="6"/>
  <c r="N320" i="6"/>
  <c r="N319" i="6"/>
  <c r="N318" i="6"/>
  <c r="N317" i="6"/>
  <c r="N316" i="6"/>
  <c r="N315" i="6"/>
  <c r="N314" i="6"/>
  <c r="N313" i="6"/>
  <c r="N312" i="6"/>
  <c r="N311" i="6"/>
  <c r="N310" i="6"/>
  <c r="N309" i="6"/>
  <c r="N308" i="6"/>
  <c r="N307" i="6"/>
  <c r="N306" i="6"/>
  <c r="N305" i="6"/>
  <c r="N304" i="6"/>
  <c r="N303" i="6"/>
  <c r="N302" i="6"/>
  <c r="N301" i="6"/>
  <c r="N300" i="6"/>
  <c r="N299" i="6"/>
  <c r="N298" i="6"/>
  <c r="N297" i="6"/>
  <c r="N296" i="6"/>
  <c r="N295" i="6"/>
  <c r="N294" i="6"/>
  <c r="N293" i="6"/>
  <c r="N292" i="6"/>
  <c r="N291" i="6"/>
  <c r="N290" i="6"/>
  <c r="N289" i="6"/>
  <c r="N288" i="6"/>
  <c r="N287" i="6"/>
  <c r="N286" i="6"/>
  <c r="N285" i="6"/>
  <c r="N284" i="6"/>
  <c r="N283" i="6"/>
  <c r="N282" i="6"/>
  <c r="N281" i="6"/>
  <c r="N280" i="6"/>
  <c r="N279" i="6"/>
  <c r="N278" i="6"/>
  <c r="N277" i="6"/>
  <c r="N276" i="6"/>
  <c r="N275" i="6"/>
  <c r="N274" i="6"/>
  <c r="N273" i="6"/>
  <c r="N272" i="6"/>
  <c r="N271" i="6"/>
  <c r="N270" i="6"/>
  <c r="N269" i="6"/>
  <c r="N268" i="6"/>
  <c r="N267" i="6"/>
  <c r="N266" i="6"/>
  <c r="N265" i="6"/>
  <c r="N264" i="6"/>
  <c r="N263" i="6"/>
  <c r="N262" i="6"/>
  <c r="N261" i="6"/>
  <c r="N260" i="6"/>
  <c r="N259" i="6"/>
  <c r="N258" i="6"/>
  <c r="N257" i="6"/>
  <c r="N256" i="6"/>
  <c r="N255" i="6"/>
  <c r="N254" i="6"/>
  <c r="N253" i="6"/>
  <c r="N252" i="6"/>
  <c r="N251" i="6"/>
  <c r="N250" i="6"/>
  <c r="N249" i="6"/>
  <c r="N248" i="6"/>
  <c r="N247" i="6"/>
  <c r="N246" i="6"/>
  <c r="N245" i="6"/>
  <c r="N244" i="6"/>
  <c r="N243" i="6"/>
  <c r="N242" i="6"/>
  <c r="N241" i="6"/>
  <c r="N240" i="6"/>
  <c r="N239" i="6"/>
  <c r="N238" i="6"/>
  <c r="N237" i="6"/>
  <c r="N236" i="6"/>
  <c r="N235" i="6"/>
  <c r="N234" i="6"/>
  <c r="N233" i="6"/>
  <c r="N232" i="6"/>
  <c r="N231" i="6"/>
  <c r="N230" i="6"/>
  <c r="N229" i="6"/>
  <c r="N228" i="6"/>
  <c r="N227" i="6"/>
  <c r="N226" i="6"/>
  <c r="N225" i="6"/>
  <c r="N224" i="6"/>
  <c r="N223" i="6"/>
  <c r="N222" i="6"/>
  <c r="N221" i="6"/>
  <c r="N220" i="6"/>
  <c r="N219" i="6"/>
  <c r="N218" i="6"/>
  <c r="N217" i="6"/>
  <c r="N216" i="6"/>
  <c r="N215" i="6"/>
  <c r="N214" i="6"/>
  <c r="N213" i="6"/>
  <c r="N212" i="6"/>
  <c r="N211" i="6"/>
  <c r="N210" i="6"/>
  <c r="N209" i="6"/>
  <c r="N208" i="6"/>
  <c r="N207" i="6"/>
  <c r="N206" i="6"/>
  <c r="N205" i="6"/>
  <c r="N204" i="6"/>
  <c r="N203" i="6"/>
  <c r="N202" i="6"/>
  <c r="N201" i="6"/>
  <c r="N200" i="6"/>
  <c r="N199" i="6"/>
  <c r="N198" i="6"/>
  <c r="N197" i="6"/>
  <c r="N196" i="6"/>
  <c r="N195" i="6"/>
  <c r="N194" i="6"/>
  <c r="N193" i="6"/>
  <c r="N192" i="6"/>
  <c r="N191" i="6"/>
  <c r="N190" i="6"/>
  <c r="N189" i="6"/>
  <c r="N188" i="6"/>
  <c r="N187" i="6"/>
  <c r="N186" i="6"/>
  <c r="N185" i="6"/>
  <c r="N184" i="6"/>
  <c r="N183" i="6"/>
  <c r="N182" i="6"/>
  <c r="N181" i="6"/>
  <c r="N180" i="6"/>
  <c r="N179" i="6"/>
  <c r="N178" i="6"/>
  <c r="N177" i="6"/>
  <c r="N176" i="6"/>
  <c r="N175" i="6"/>
  <c r="N174" i="6"/>
  <c r="N173" i="6"/>
  <c r="N172" i="6"/>
  <c r="N171" i="6"/>
  <c r="N170" i="6"/>
  <c r="N169" i="6"/>
  <c r="N168" i="6"/>
  <c r="N167" i="6"/>
  <c r="N166" i="6"/>
  <c r="N165" i="6"/>
  <c r="N164" i="6"/>
  <c r="N163" i="6"/>
  <c r="N162" i="6"/>
  <c r="N161" i="6"/>
  <c r="N160" i="6"/>
  <c r="N159" i="6"/>
  <c r="N158" i="6"/>
  <c r="N157" i="6"/>
  <c r="N156" i="6"/>
  <c r="N155" i="6"/>
  <c r="N154" i="6"/>
  <c r="N153" i="6"/>
  <c r="N152" i="6"/>
  <c r="N151" i="6"/>
  <c r="N150" i="6"/>
  <c r="N149" i="6"/>
  <c r="N148" i="6"/>
  <c r="N147" i="6"/>
  <c r="N146" i="6"/>
  <c r="N145" i="6"/>
  <c r="N144" i="6"/>
  <c r="N143" i="6"/>
  <c r="N142" i="6"/>
  <c r="N141" i="6"/>
  <c r="N140" i="6"/>
  <c r="N139" i="6"/>
  <c r="N138" i="6"/>
  <c r="N137" i="6"/>
  <c r="N136" i="6"/>
  <c r="N135" i="6"/>
  <c r="N134" i="6"/>
  <c r="N133" i="6"/>
  <c r="N132" i="6"/>
  <c r="N131" i="6"/>
  <c r="N130" i="6"/>
  <c r="N129" i="6"/>
  <c r="N128" i="6"/>
  <c r="N127" i="6"/>
  <c r="N126" i="6"/>
  <c r="N125" i="6"/>
  <c r="N124" i="6"/>
  <c r="N123" i="6"/>
  <c r="N122" i="6"/>
  <c r="N121" i="6"/>
  <c r="N120" i="6"/>
  <c r="N119" i="6"/>
  <c r="N118" i="6"/>
  <c r="N117" i="6"/>
  <c r="N116" i="6"/>
  <c r="N115" i="6"/>
  <c r="N114" i="6"/>
  <c r="N113" i="6"/>
  <c r="N112" i="6"/>
  <c r="N111" i="6"/>
  <c r="N110" i="6"/>
  <c r="N109" i="6"/>
  <c r="N108" i="6"/>
  <c r="N107" i="6"/>
  <c r="N106" i="6"/>
  <c r="N105" i="6"/>
  <c r="N104" i="6"/>
  <c r="N103" i="6"/>
  <c r="N102" i="6"/>
  <c r="N101" i="6"/>
  <c r="N100" i="6"/>
  <c r="N99" i="6"/>
  <c r="N98" i="6"/>
  <c r="N97" i="6"/>
  <c r="N96" i="6"/>
  <c r="N95" i="6"/>
  <c r="N94" i="6"/>
  <c r="N93" i="6"/>
  <c r="N92" i="6"/>
  <c r="N91" i="6"/>
  <c r="N90" i="6"/>
  <c r="N89" i="6"/>
  <c r="N88" i="6"/>
  <c r="N87" i="6"/>
  <c r="N86" i="6"/>
  <c r="N85" i="6"/>
  <c r="N84" i="6"/>
  <c r="N83" i="6"/>
  <c r="N82" i="6"/>
  <c r="N81" i="6"/>
  <c r="N80" i="6"/>
  <c r="N79" i="6"/>
  <c r="N78" i="6"/>
  <c r="N77" i="6"/>
  <c r="N76" i="6"/>
  <c r="N75" i="6"/>
  <c r="N74" i="6"/>
  <c r="N73" i="6"/>
  <c r="N72" i="6"/>
  <c r="N71" i="6"/>
  <c r="N70" i="6"/>
  <c r="N6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7" i="6"/>
  <c r="N46" i="6"/>
  <c r="N45" i="6"/>
  <c r="N44" i="6"/>
  <c r="N43" i="6"/>
  <c r="N42" i="6"/>
  <c r="N41" i="6"/>
  <c r="N40" i="6"/>
  <c r="N39" i="6"/>
  <c r="N38" i="6"/>
  <c r="N37" i="6"/>
  <c r="N36" i="6"/>
  <c r="N35" i="6"/>
  <c r="N34" i="6"/>
  <c r="N33" i="6"/>
  <c r="N32" i="6"/>
  <c r="N31" i="6"/>
  <c r="D11" i="3"/>
  <c r="Q746" i="1"/>
  <c r="AA746" i="1" s="1"/>
  <c r="Q747" i="1"/>
  <c r="Q748" i="1"/>
  <c r="Q749" i="1"/>
  <c r="Q750" i="1"/>
  <c r="Q751" i="1"/>
  <c r="Q752" i="1"/>
  <c r="Q753" i="1"/>
  <c r="Q754" i="1"/>
  <c r="Q755" i="1"/>
  <c r="Q756" i="1"/>
  <c r="Q757" i="1"/>
  <c r="Q758" i="1"/>
  <c r="AA758" i="1" s="1"/>
  <c r="Q759" i="1"/>
  <c r="Q760" i="1"/>
  <c r="Q761" i="1"/>
  <c r="Q762" i="1"/>
  <c r="Q763" i="1"/>
  <c r="Q764" i="1"/>
  <c r="Q765" i="1"/>
  <c r="Q766" i="1"/>
  <c r="Q767" i="1"/>
  <c r="Q768" i="1"/>
  <c r="Q769" i="1"/>
  <c r="AA769" i="1" s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AA788" i="1" s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AA886" i="1" s="1"/>
  <c r="Q887" i="1"/>
  <c r="Q888" i="1"/>
  <c r="AA888" i="1" s="1"/>
  <c r="Q889" i="1"/>
  <c r="Q890" i="1"/>
  <c r="Q891" i="1"/>
  <c r="Q892" i="1"/>
  <c r="Q893" i="1"/>
  <c r="Q894" i="1"/>
  <c r="Q895" i="1"/>
  <c r="Q896" i="1"/>
  <c r="AA896" i="1" s="1"/>
  <c r="Q897" i="1"/>
  <c r="Q898" i="1"/>
  <c r="Q899" i="1"/>
  <c r="Q900" i="1"/>
  <c r="AA900" i="1" s="1"/>
  <c r="Q901" i="1"/>
  <c r="Q902" i="1"/>
  <c r="Q903" i="1"/>
  <c r="Q904" i="1"/>
  <c r="AA904" i="1" s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AA929" i="1" s="1"/>
  <c r="Q930" i="1"/>
  <c r="Q931" i="1"/>
  <c r="Q932" i="1"/>
  <c r="AA932" i="1" s="1"/>
  <c r="Q933" i="1"/>
  <c r="Q934" i="1"/>
  <c r="Q935" i="1"/>
  <c r="Q936" i="1"/>
  <c r="AA936" i="1" s="1"/>
  <c r="Q937" i="1"/>
  <c r="Q938" i="1"/>
  <c r="Q939" i="1"/>
  <c r="Q940" i="1"/>
  <c r="AA940" i="1" s="1"/>
  <c r="Q941" i="1"/>
  <c r="AA941" i="1" s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AA961" i="1" s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W981" i="1"/>
  <c r="Q982" i="1"/>
  <c r="Q983" i="1"/>
  <c r="AB983" i="1"/>
  <c r="Q984" i="1"/>
  <c r="Q985" i="1"/>
  <c r="AB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AA1022" i="1" s="1"/>
  <c r="Q1023" i="1"/>
  <c r="Q1024" i="1"/>
  <c r="Q1025" i="1"/>
  <c r="Q1026" i="1"/>
  <c r="AA1026" i="1" s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AA1052" i="1" s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W1091" i="1"/>
  <c r="AB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AB1115" i="1"/>
  <c r="Q1116" i="1"/>
  <c r="Q1117" i="1"/>
  <c r="Q1118" i="1"/>
  <c r="Q1119" i="1"/>
  <c r="Q1120" i="1"/>
  <c r="Q1121" i="1"/>
  <c r="AB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AB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W1152" i="1"/>
  <c r="AB1152" i="1"/>
  <c r="Q1153" i="1"/>
  <c r="W1153" i="1"/>
  <c r="AB1153" i="1"/>
  <c r="Q1154" i="1"/>
  <c r="Q1155" i="1"/>
  <c r="W1155" i="1"/>
  <c r="AB1155" i="1"/>
  <c r="Q1156" i="1"/>
  <c r="Q1157" i="1"/>
  <c r="W1157" i="1"/>
  <c r="AB1157" i="1"/>
  <c r="Q1158" i="1"/>
  <c r="Q1159" i="1"/>
  <c r="Q1160" i="1"/>
  <c r="Q1161" i="1"/>
  <c r="Q1162" i="1"/>
  <c r="Q1163" i="1"/>
  <c r="Q1164" i="1"/>
  <c r="Q1165" i="1"/>
  <c r="Q1166" i="1"/>
  <c r="Q1167" i="1"/>
  <c r="Q1168" i="1"/>
  <c r="W1168" i="1"/>
  <c r="AB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AA1185" i="1" s="1"/>
  <c r="Q1186" i="1"/>
  <c r="Q1187" i="1"/>
  <c r="Q1188" i="1"/>
  <c r="Q1189" i="1"/>
  <c r="Q1190" i="1"/>
  <c r="Q1191" i="1"/>
  <c r="W1191" i="1"/>
  <c r="Q1192" i="1"/>
  <c r="Q1193" i="1"/>
  <c r="AA1193" i="1" s="1"/>
  <c r="Q1194" i="1"/>
  <c r="Q1195" i="1"/>
  <c r="W1195" i="1"/>
  <c r="Q1196" i="1"/>
  <c r="Q1197" i="1"/>
  <c r="Q1198" i="1"/>
  <c r="Q1199" i="1"/>
  <c r="Q1200" i="1"/>
  <c r="W1200" i="1"/>
  <c r="Q1201" i="1"/>
  <c r="AA1201" i="1" s="1"/>
  <c r="Q1202" i="1"/>
  <c r="Q1203" i="1"/>
  <c r="AA1203" i="1" s="1"/>
  <c r="Q1204" i="1"/>
  <c r="Q1205" i="1"/>
  <c r="W1205" i="1"/>
  <c r="Q1206" i="1"/>
  <c r="Q1207" i="1"/>
  <c r="Q1208" i="1"/>
  <c r="Q1209" i="1"/>
  <c r="Q1210" i="1"/>
  <c r="Q1211" i="1"/>
  <c r="Q1212" i="1"/>
  <c r="AB1212" i="1"/>
  <c r="Q1213" i="1"/>
  <c r="Q1214" i="1"/>
  <c r="Q1215" i="1"/>
  <c r="Q1216" i="1"/>
  <c r="Q1217" i="1"/>
  <c r="Q1218" i="1"/>
  <c r="Q1219" i="1"/>
  <c r="Q1220" i="1"/>
  <c r="W1220" i="1"/>
  <c r="Q1221" i="1"/>
  <c r="Q1222" i="1"/>
  <c r="Q1223" i="1"/>
  <c r="Q1224" i="1"/>
  <c r="Q1225" i="1"/>
  <c r="W1225" i="1"/>
  <c r="Q1226" i="1"/>
  <c r="Q1227" i="1"/>
  <c r="Q1228" i="1"/>
  <c r="Q1229" i="1"/>
  <c r="Q1230" i="1"/>
  <c r="Q1231" i="1"/>
  <c r="Q1232" i="1"/>
  <c r="Q1233" i="1"/>
  <c r="AA1233" i="1" s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W1262" i="1"/>
  <c r="AB1262" i="1"/>
  <c r="Q1263" i="1"/>
  <c r="Q1264" i="1"/>
  <c r="Q1265" i="1"/>
  <c r="Q1266" i="1"/>
  <c r="Q1267" i="1"/>
  <c r="Q1268" i="1"/>
  <c r="Q1269" i="1"/>
  <c r="W1269" i="1"/>
  <c r="AB1269" i="1"/>
  <c r="Q1270" i="1"/>
  <c r="Q1271" i="1"/>
  <c r="Q1272" i="1"/>
  <c r="Q1273" i="1"/>
  <c r="Q1274" i="1"/>
  <c r="Q1275" i="1"/>
  <c r="Q1276" i="1"/>
  <c r="Q1277" i="1"/>
  <c r="W1277" i="1"/>
  <c r="AB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W1310" i="1"/>
  <c r="AB1310" i="1"/>
  <c r="Q1311" i="1"/>
  <c r="W1311" i="1"/>
  <c r="AB1311" i="1"/>
  <c r="Q1312" i="1"/>
  <c r="W1312" i="1"/>
  <c r="AB1312" i="1"/>
  <c r="Q1313" i="1"/>
  <c r="W1313" i="1"/>
  <c r="AB1313" i="1"/>
  <c r="Q1314" i="1"/>
  <c r="W1314" i="1"/>
  <c r="AB1314" i="1"/>
  <c r="Q1315" i="1"/>
  <c r="W1315" i="1"/>
  <c r="AB1315" i="1"/>
  <c r="Q1316" i="1"/>
  <c r="W1316" i="1"/>
  <c r="AB1316" i="1"/>
  <c r="Q1317" i="1"/>
  <c r="W1317" i="1"/>
  <c r="AB1317" i="1"/>
  <c r="Q1318" i="1"/>
  <c r="W1318" i="1"/>
  <c r="AB1318" i="1"/>
  <c r="Q1319" i="1"/>
  <c r="W1319" i="1"/>
  <c r="AB1319" i="1"/>
  <c r="Q1320" i="1"/>
  <c r="W1320" i="1"/>
  <c r="AB1320" i="1"/>
  <c r="Q1321" i="1"/>
  <c r="W1321" i="1"/>
  <c r="AB1321" i="1"/>
  <c r="Q1322" i="1"/>
  <c r="W1322" i="1"/>
  <c r="AB1322" i="1"/>
  <c r="Q1323" i="1"/>
  <c r="W1323" i="1"/>
  <c r="AB1323" i="1"/>
  <c r="Q1324" i="1"/>
  <c r="W1324" i="1"/>
  <c r="AB1324" i="1"/>
  <c r="Q1325" i="1"/>
  <c r="W1325" i="1"/>
  <c r="AB1325" i="1"/>
  <c r="Q1326" i="1"/>
  <c r="W1326" i="1"/>
  <c r="AB1326" i="1"/>
  <c r="Q1327" i="1"/>
  <c r="W1327" i="1"/>
  <c r="AB1327" i="1"/>
  <c r="Q1328" i="1"/>
  <c r="W1328" i="1"/>
  <c r="AB1328" i="1"/>
  <c r="Q1329" i="1"/>
  <c r="W1329" i="1"/>
  <c r="AB1329" i="1"/>
  <c r="Q1330" i="1"/>
  <c r="W1330" i="1"/>
  <c r="AB1330" i="1"/>
  <c r="Q1331" i="1"/>
  <c r="W1331" i="1"/>
  <c r="AB1331" i="1"/>
  <c r="Q1332" i="1"/>
  <c r="W1332" i="1"/>
  <c r="AB1332" i="1"/>
  <c r="Q1333" i="1"/>
  <c r="W1333" i="1"/>
  <c r="AB1333" i="1"/>
  <c r="Q1334" i="1"/>
  <c r="W1334" i="1"/>
  <c r="AB1334" i="1"/>
  <c r="Q1335" i="1"/>
  <c r="W1335" i="1"/>
  <c r="AB1335" i="1"/>
  <c r="Q1336" i="1"/>
  <c r="W1336" i="1"/>
  <c r="AB1336" i="1"/>
  <c r="Q1337" i="1"/>
  <c r="W1337" i="1"/>
  <c r="AB1337" i="1"/>
  <c r="Q1338" i="1"/>
  <c r="W1338" i="1"/>
  <c r="AB1338" i="1"/>
  <c r="Q1339" i="1"/>
  <c r="W1339" i="1"/>
  <c r="AB1339" i="1"/>
  <c r="Q1340" i="1"/>
  <c r="W1340" i="1"/>
  <c r="AB1340" i="1"/>
  <c r="Q1341" i="1"/>
  <c r="W1341" i="1"/>
  <c r="AB1341" i="1"/>
  <c r="Q1342" i="1"/>
  <c r="W1342" i="1"/>
  <c r="AB1342" i="1"/>
  <c r="Q1343" i="1"/>
  <c r="W1343" i="1"/>
  <c r="AB1343" i="1"/>
  <c r="Q1344" i="1"/>
  <c r="W1344" i="1"/>
  <c r="AB1344" i="1"/>
  <c r="Q1345" i="1"/>
  <c r="W1345" i="1"/>
  <c r="AB1345" i="1"/>
  <c r="Q1346" i="1"/>
  <c r="W1346" i="1"/>
  <c r="AB1346" i="1"/>
  <c r="Q1347" i="1"/>
  <c r="W1347" i="1"/>
  <c r="AB1347" i="1"/>
  <c r="Q1348" i="1"/>
  <c r="W1348" i="1"/>
  <c r="AB1348" i="1"/>
  <c r="Q1349" i="1"/>
  <c r="W1349" i="1"/>
  <c r="AB1349" i="1"/>
  <c r="Q1350" i="1"/>
  <c r="W1350" i="1"/>
  <c r="AB1350" i="1"/>
  <c r="Q1351" i="1"/>
  <c r="W1351" i="1"/>
  <c r="AB1351" i="1"/>
  <c r="Q1352" i="1"/>
  <c r="W1352" i="1"/>
  <c r="AB1352" i="1"/>
  <c r="Q1353" i="1"/>
  <c r="W1353" i="1"/>
  <c r="AB1353" i="1"/>
  <c r="Q1354" i="1"/>
  <c r="W1354" i="1"/>
  <c r="AB1354" i="1"/>
  <c r="Q1355" i="1"/>
  <c r="W1355" i="1"/>
  <c r="AB1355" i="1"/>
  <c r="Q1356" i="1"/>
  <c r="W1356" i="1"/>
  <c r="AB1356" i="1"/>
  <c r="Q1357" i="1"/>
  <c r="W1357" i="1"/>
  <c r="AB1357" i="1"/>
  <c r="Q1358" i="1"/>
  <c r="W1358" i="1"/>
  <c r="AB1358" i="1"/>
  <c r="Q1359" i="1"/>
  <c r="W1359" i="1"/>
  <c r="AB1359" i="1"/>
  <c r="Q1360" i="1"/>
  <c r="W1360" i="1"/>
  <c r="AB1360" i="1"/>
  <c r="Q1361" i="1"/>
  <c r="W1361" i="1"/>
  <c r="AB1361" i="1"/>
  <c r="Q1362" i="1"/>
  <c r="W1362" i="1"/>
  <c r="AB1362" i="1"/>
  <c r="Q1363" i="1"/>
  <c r="W1363" i="1"/>
  <c r="AB1363" i="1"/>
  <c r="Q1364" i="1"/>
  <c r="W1364" i="1"/>
  <c r="AB1364" i="1"/>
  <c r="Q1365" i="1"/>
  <c r="W1365" i="1"/>
  <c r="AB1365" i="1"/>
  <c r="Q1366" i="1"/>
  <c r="W1366" i="1"/>
  <c r="AB1366" i="1"/>
  <c r="Q1367" i="1"/>
  <c r="W1367" i="1"/>
  <c r="AB1367" i="1"/>
  <c r="Q1368" i="1"/>
  <c r="W1368" i="1"/>
  <c r="AB1368" i="1"/>
  <c r="Q1369" i="1"/>
  <c r="W1369" i="1"/>
  <c r="AB1369" i="1"/>
  <c r="Q1370" i="1"/>
  <c r="W1370" i="1"/>
  <c r="AB1370" i="1"/>
  <c r="Q1371" i="1"/>
  <c r="W1371" i="1"/>
  <c r="AB1371" i="1"/>
  <c r="Q1372" i="1"/>
  <c r="W1372" i="1"/>
  <c r="AB1372" i="1"/>
  <c r="Q1373" i="1"/>
  <c r="W1373" i="1"/>
  <c r="AB1373" i="1"/>
  <c r="Q1374" i="1"/>
  <c r="W1374" i="1"/>
  <c r="AB1374" i="1"/>
  <c r="Q1375" i="1"/>
  <c r="W1375" i="1"/>
  <c r="AB1375" i="1"/>
  <c r="Q1376" i="1"/>
  <c r="W1376" i="1"/>
  <c r="AB1376" i="1"/>
  <c r="Q1377" i="1"/>
  <c r="W1377" i="1"/>
  <c r="AB1377" i="1"/>
  <c r="Q1378" i="1"/>
  <c r="W1378" i="1"/>
  <c r="AB1378" i="1"/>
  <c r="Q1379" i="1"/>
  <c r="W1379" i="1"/>
  <c r="AB1379" i="1"/>
  <c r="Q1380" i="1"/>
  <c r="W1380" i="1"/>
  <c r="AB1380" i="1"/>
  <c r="Q1381" i="1"/>
  <c r="W1381" i="1"/>
  <c r="AB1381" i="1"/>
  <c r="Q1382" i="1"/>
  <c r="W1382" i="1"/>
  <c r="AB1382" i="1"/>
  <c r="Q1383" i="1"/>
  <c r="W1383" i="1"/>
  <c r="AB1383" i="1"/>
  <c r="Q1384" i="1"/>
  <c r="W1384" i="1"/>
  <c r="AB1384" i="1"/>
  <c r="Q1385" i="1"/>
  <c r="W1385" i="1"/>
  <c r="AB1385" i="1"/>
  <c r="Q1386" i="1"/>
  <c r="W1386" i="1"/>
  <c r="AB1386" i="1"/>
  <c r="Q1387" i="1"/>
  <c r="W1387" i="1"/>
  <c r="AB1387" i="1"/>
  <c r="Q1388" i="1"/>
  <c r="W1388" i="1"/>
  <c r="AB1388" i="1"/>
  <c r="Q1389" i="1"/>
  <c r="W1389" i="1"/>
  <c r="AB1389" i="1"/>
  <c r="Q1390" i="1"/>
  <c r="W1390" i="1"/>
  <c r="AB1390" i="1"/>
  <c r="Q1391" i="1"/>
  <c r="W1391" i="1"/>
  <c r="AB1391" i="1"/>
  <c r="Q1392" i="1"/>
  <c r="W1392" i="1"/>
  <c r="AB1392" i="1"/>
  <c r="Q1393" i="1"/>
  <c r="AA1393" i="1" s="1"/>
  <c r="W1393" i="1"/>
  <c r="AB1393" i="1"/>
  <c r="Q1394" i="1"/>
  <c r="W1394" i="1"/>
  <c r="AB1394" i="1"/>
  <c r="Q1395" i="1"/>
  <c r="W1395" i="1"/>
  <c r="AB1395" i="1"/>
  <c r="Q1396" i="1"/>
  <c r="W1396" i="1"/>
  <c r="AB1396" i="1"/>
  <c r="Q1397" i="1"/>
  <c r="W1397" i="1"/>
  <c r="AB1397" i="1"/>
  <c r="Q1398" i="1"/>
  <c r="W1398" i="1"/>
  <c r="AB1398" i="1"/>
  <c r="Q1399" i="1"/>
  <c r="W1399" i="1"/>
  <c r="AB1399" i="1"/>
  <c r="Q1400" i="1"/>
  <c r="W1400" i="1"/>
  <c r="AB1400" i="1"/>
  <c r="Q1401" i="1"/>
  <c r="W1401" i="1"/>
  <c r="AB1401" i="1"/>
  <c r="Q1402" i="1"/>
  <c r="W1402" i="1"/>
  <c r="AB1402" i="1"/>
  <c r="Q1403" i="1"/>
  <c r="W1403" i="1"/>
  <c r="AB1403" i="1"/>
  <c r="Q1404" i="1"/>
  <c r="W1404" i="1"/>
  <c r="AB1404" i="1"/>
  <c r="Q1405" i="1"/>
  <c r="W1405" i="1"/>
  <c r="AB1405" i="1"/>
  <c r="Q1406" i="1"/>
  <c r="W1406" i="1"/>
  <c r="AB1406" i="1"/>
  <c r="Q1407" i="1"/>
  <c r="W1407" i="1"/>
  <c r="AB1407" i="1"/>
  <c r="Q1408" i="1"/>
  <c r="W1408" i="1"/>
  <c r="AB1408" i="1"/>
  <c r="Q1409" i="1"/>
  <c r="W1409" i="1"/>
  <c r="AB1409" i="1"/>
  <c r="Q1410" i="1"/>
  <c r="W1410" i="1"/>
  <c r="AB1410" i="1"/>
  <c r="Q1411" i="1"/>
  <c r="W1411" i="1"/>
  <c r="AB1411" i="1"/>
  <c r="Q1412" i="1"/>
  <c r="W1412" i="1"/>
  <c r="AB1412" i="1"/>
  <c r="Q1413" i="1"/>
  <c r="AA1413" i="1" s="1"/>
  <c r="W1413" i="1"/>
  <c r="AB1413" i="1"/>
  <c r="Q1414" i="1"/>
  <c r="W1414" i="1"/>
  <c r="AB1414" i="1"/>
  <c r="Q1415" i="1"/>
  <c r="W1415" i="1"/>
  <c r="AB1415" i="1"/>
  <c r="Q1416" i="1"/>
  <c r="W1416" i="1"/>
  <c r="AB1416" i="1"/>
  <c r="Q1417" i="1"/>
  <c r="W1417" i="1"/>
  <c r="AB1417" i="1"/>
  <c r="Q1418" i="1"/>
  <c r="W1418" i="1"/>
  <c r="AB1418" i="1"/>
  <c r="Q1419" i="1"/>
  <c r="W1419" i="1"/>
  <c r="AB1419" i="1"/>
  <c r="Q1420" i="1"/>
  <c r="W1420" i="1"/>
  <c r="AB1420" i="1"/>
  <c r="Q1421" i="1"/>
  <c r="W1421" i="1"/>
  <c r="AB1421" i="1"/>
  <c r="Q1422" i="1"/>
  <c r="W1422" i="1"/>
  <c r="AB1422" i="1"/>
  <c r="Q1423" i="1"/>
  <c r="W1423" i="1"/>
  <c r="AB1423" i="1"/>
  <c r="Q1424" i="1"/>
  <c r="W1424" i="1"/>
  <c r="AB1424" i="1"/>
  <c r="Q1425" i="1"/>
  <c r="W1425" i="1"/>
  <c r="AB1425" i="1"/>
  <c r="Q1426" i="1"/>
  <c r="W1426" i="1"/>
  <c r="AB1426" i="1"/>
  <c r="Q1427" i="1"/>
  <c r="W1427" i="1"/>
  <c r="AB1427" i="1"/>
  <c r="Q1428" i="1"/>
  <c r="W1428" i="1"/>
  <c r="AB1428" i="1"/>
  <c r="Q1429" i="1"/>
  <c r="W1429" i="1"/>
  <c r="AB1429" i="1"/>
  <c r="Q1430" i="1"/>
  <c r="W1430" i="1"/>
  <c r="AB1430" i="1"/>
  <c r="Q1431" i="1"/>
  <c r="W1431" i="1"/>
  <c r="AB1431" i="1"/>
  <c r="Q1432" i="1"/>
  <c r="W1432" i="1"/>
  <c r="AB1432" i="1"/>
  <c r="Q1433" i="1"/>
  <c r="W1433" i="1"/>
  <c r="AB1433" i="1"/>
  <c r="Q1434" i="1"/>
  <c r="W1434" i="1"/>
  <c r="AB1434" i="1"/>
  <c r="Q1435" i="1"/>
  <c r="W1435" i="1"/>
  <c r="AB1435" i="1"/>
  <c r="Q1436" i="1"/>
  <c r="W1436" i="1"/>
  <c r="AB1436" i="1"/>
  <c r="Q1437" i="1"/>
  <c r="W1437" i="1"/>
  <c r="AB1437" i="1"/>
  <c r="Q1438" i="1"/>
  <c r="W1438" i="1"/>
  <c r="AB1438" i="1"/>
  <c r="Q1439" i="1"/>
  <c r="W1439" i="1"/>
  <c r="AB1439" i="1"/>
  <c r="Q1440" i="1"/>
  <c r="W1440" i="1"/>
  <c r="AB1440" i="1"/>
  <c r="Q1441" i="1"/>
  <c r="W1441" i="1"/>
  <c r="AB1441" i="1"/>
  <c r="Q1442" i="1"/>
  <c r="W1442" i="1"/>
  <c r="AB1442" i="1"/>
  <c r="Q1443" i="1"/>
  <c r="W1443" i="1"/>
  <c r="AB1443" i="1"/>
  <c r="Q1444" i="1"/>
  <c r="W1444" i="1"/>
  <c r="AB1444" i="1"/>
  <c r="Q1445" i="1"/>
  <c r="W1445" i="1"/>
  <c r="AB1445" i="1"/>
  <c r="Q1446" i="1"/>
  <c r="W1446" i="1"/>
  <c r="AB1446" i="1"/>
  <c r="Q1447" i="1"/>
  <c r="W1447" i="1"/>
  <c r="AB1447" i="1"/>
  <c r="Q1448" i="1"/>
  <c r="W1448" i="1"/>
  <c r="AB1448" i="1"/>
  <c r="Q1449" i="1"/>
  <c r="W1449" i="1"/>
  <c r="AB1449" i="1"/>
  <c r="Q1450" i="1"/>
  <c r="W1450" i="1"/>
  <c r="AB1450" i="1"/>
  <c r="Q1451" i="1"/>
  <c r="AA1451" i="1" s="1"/>
  <c r="W1451" i="1"/>
  <c r="AB1451" i="1"/>
  <c r="Q1452" i="1"/>
  <c r="W1452" i="1"/>
  <c r="AB1452" i="1"/>
  <c r="Q1453" i="1"/>
  <c r="W1453" i="1"/>
  <c r="AB1453" i="1"/>
  <c r="Q1454" i="1"/>
  <c r="W1454" i="1"/>
  <c r="AB1454" i="1"/>
  <c r="Q1455" i="1"/>
  <c r="W1455" i="1"/>
  <c r="AB1455" i="1"/>
  <c r="Q1456" i="1"/>
  <c r="W1456" i="1"/>
  <c r="AB1456" i="1"/>
  <c r="Q1457" i="1"/>
  <c r="W1457" i="1"/>
  <c r="AB1457" i="1"/>
  <c r="Q1458" i="1"/>
  <c r="W1458" i="1"/>
  <c r="AB1458" i="1"/>
  <c r="Q1459" i="1"/>
  <c r="W1459" i="1"/>
  <c r="AB1459" i="1"/>
  <c r="Q1460" i="1"/>
  <c r="W1460" i="1"/>
  <c r="AB1460" i="1"/>
  <c r="Q1461" i="1"/>
  <c r="W1461" i="1"/>
  <c r="AB1461" i="1"/>
  <c r="Q1462" i="1"/>
  <c r="W1462" i="1"/>
  <c r="AB1462" i="1"/>
  <c r="Q1463" i="1"/>
  <c r="W1463" i="1"/>
  <c r="AB1463" i="1"/>
  <c r="Q1464" i="1"/>
  <c r="W1464" i="1"/>
  <c r="AB1464" i="1"/>
  <c r="Q1465" i="1"/>
  <c r="W1465" i="1"/>
  <c r="AB1465" i="1"/>
  <c r="Q1466" i="1"/>
  <c r="W1466" i="1"/>
  <c r="AB1466" i="1"/>
  <c r="Q1467" i="1"/>
  <c r="W1467" i="1"/>
  <c r="AB1467" i="1"/>
  <c r="Q1468" i="1"/>
  <c r="W1468" i="1"/>
  <c r="AB1468" i="1"/>
  <c r="Q1469" i="1"/>
  <c r="W1469" i="1"/>
  <c r="AB1469" i="1"/>
  <c r="Q1470" i="1"/>
  <c r="W1470" i="1"/>
  <c r="AB1470" i="1"/>
  <c r="Q1471" i="1"/>
  <c r="W1471" i="1"/>
  <c r="AB1471" i="1"/>
  <c r="Q1472" i="1"/>
  <c r="W1472" i="1"/>
  <c r="AB1472" i="1"/>
  <c r="Q1473" i="1"/>
  <c r="W1473" i="1"/>
  <c r="AB1473" i="1"/>
  <c r="Q1474" i="1"/>
  <c r="W1474" i="1"/>
  <c r="AB1474" i="1"/>
  <c r="Q1475" i="1"/>
  <c r="W1475" i="1"/>
  <c r="AB1475" i="1"/>
  <c r="Q1476" i="1"/>
  <c r="W1476" i="1"/>
  <c r="AB1476" i="1"/>
  <c r="Q1477" i="1"/>
  <c r="W1477" i="1"/>
  <c r="AB1477" i="1"/>
  <c r="Q1478" i="1"/>
  <c r="W1478" i="1"/>
  <c r="AB1478" i="1"/>
  <c r="Q1479" i="1"/>
  <c r="W1479" i="1"/>
  <c r="AB1479" i="1"/>
  <c r="Q1480" i="1"/>
  <c r="W1480" i="1"/>
  <c r="AB1480" i="1"/>
  <c r="Q1481" i="1"/>
  <c r="W1481" i="1"/>
  <c r="AB1481" i="1"/>
  <c r="Q1482" i="1"/>
  <c r="W1482" i="1"/>
  <c r="AB1482" i="1"/>
  <c r="Q1483" i="1"/>
  <c r="W1483" i="1"/>
  <c r="AB1483" i="1"/>
  <c r="Q1484" i="1"/>
  <c r="W1484" i="1"/>
  <c r="AB1484" i="1"/>
  <c r="Q1485" i="1"/>
  <c r="W1485" i="1"/>
  <c r="AB1485" i="1"/>
  <c r="Q1486" i="1"/>
  <c r="W1486" i="1"/>
  <c r="AB1486" i="1"/>
  <c r="Q1487" i="1"/>
  <c r="W1487" i="1"/>
  <c r="AB1487" i="1"/>
  <c r="Q1488" i="1"/>
  <c r="W1488" i="1"/>
  <c r="AB1488" i="1"/>
  <c r="Q1489" i="1"/>
  <c r="W1489" i="1"/>
  <c r="AB1489" i="1"/>
  <c r="Q1490" i="1"/>
  <c r="W1490" i="1"/>
  <c r="AB1490" i="1"/>
  <c r="Q1491" i="1"/>
  <c r="W1491" i="1"/>
  <c r="AB1491" i="1"/>
  <c r="Q1492" i="1"/>
  <c r="AA1492" i="1" s="1"/>
  <c r="W1492" i="1"/>
  <c r="AB1492" i="1"/>
  <c r="Q1493" i="1"/>
  <c r="W1493" i="1"/>
  <c r="AB1493" i="1"/>
  <c r="Q1494" i="1"/>
  <c r="W1494" i="1"/>
  <c r="AB1494" i="1"/>
  <c r="Q1495" i="1"/>
  <c r="W1495" i="1"/>
  <c r="AB1495" i="1"/>
  <c r="Q1496" i="1"/>
  <c r="W1496" i="1"/>
  <c r="AB1496" i="1"/>
  <c r="Q1497" i="1"/>
  <c r="W1497" i="1"/>
  <c r="AB1497" i="1"/>
  <c r="Q1498" i="1"/>
  <c r="W1498" i="1"/>
  <c r="AB1498" i="1"/>
  <c r="Q1499" i="1"/>
  <c r="W1499" i="1"/>
  <c r="AB1499" i="1"/>
  <c r="Q1500" i="1"/>
  <c r="W1500" i="1"/>
  <c r="AB1500" i="1"/>
  <c r="Q1501" i="1"/>
  <c r="W1501" i="1"/>
  <c r="AB1501" i="1"/>
  <c r="Q1502" i="1"/>
  <c r="W1502" i="1"/>
  <c r="AB1502" i="1"/>
  <c r="Q1503" i="1"/>
  <c r="W1503" i="1"/>
  <c r="AB1503" i="1"/>
  <c r="Q1504" i="1"/>
  <c r="W1504" i="1"/>
  <c r="AB1504" i="1"/>
  <c r="Q1505" i="1"/>
  <c r="W1505" i="1"/>
  <c r="AB1505" i="1"/>
  <c r="Q1506" i="1"/>
  <c r="W1506" i="1"/>
  <c r="AB1506" i="1"/>
  <c r="Q1507" i="1"/>
  <c r="AA1507" i="1" s="1"/>
  <c r="W1507" i="1"/>
  <c r="AB1507" i="1"/>
  <c r="Q1508" i="1"/>
  <c r="W1508" i="1"/>
  <c r="AB1508" i="1"/>
  <c r="Q1509" i="1"/>
  <c r="W1509" i="1"/>
  <c r="AB1509" i="1"/>
  <c r="Q1510" i="1"/>
  <c r="W1510" i="1"/>
  <c r="AB1510" i="1"/>
  <c r="Q1511" i="1"/>
  <c r="W1511" i="1"/>
  <c r="AB1511" i="1"/>
  <c r="Q1512" i="1"/>
  <c r="W1512" i="1"/>
  <c r="AB1512" i="1"/>
  <c r="Q1513" i="1"/>
  <c r="W1513" i="1"/>
  <c r="AB1513" i="1"/>
  <c r="Q1514" i="1"/>
  <c r="AA1514" i="1" s="1"/>
  <c r="W1514" i="1"/>
  <c r="AB1514" i="1"/>
  <c r="Q1515" i="1"/>
  <c r="W1515" i="1"/>
  <c r="AB1515" i="1"/>
  <c r="Q1516" i="1"/>
  <c r="W1516" i="1"/>
  <c r="AB1516" i="1"/>
  <c r="Q1517" i="1"/>
  <c r="W1517" i="1"/>
  <c r="AB1517" i="1"/>
  <c r="Q1518" i="1"/>
  <c r="W1518" i="1"/>
  <c r="AB1518" i="1"/>
  <c r="Q1519" i="1"/>
  <c r="W1519" i="1"/>
  <c r="AB1519" i="1"/>
  <c r="Q1520" i="1"/>
  <c r="W1520" i="1"/>
  <c r="AB1520" i="1"/>
  <c r="Q1521" i="1"/>
  <c r="W1521" i="1"/>
  <c r="AB1521" i="1"/>
  <c r="Q1522" i="1"/>
  <c r="W1522" i="1"/>
  <c r="AB1522" i="1"/>
  <c r="Q1523" i="1"/>
  <c r="W1523" i="1"/>
  <c r="AB1523" i="1"/>
  <c r="Q1524" i="1"/>
  <c r="W1524" i="1"/>
  <c r="AB1524" i="1"/>
  <c r="Q1525" i="1"/>
  <c r="W1525" i="1"/>
  <c r="AB1525" i="1"/>
  <c r="Q1526" i="1"/>
  <c r="W1526" i="1"/>
  <c r="AB1526" i="1"/>
  <c r="Q1527" i="1"/>
  <c r="W1527" i="1"/>
  <c r="AB1527" i="1"/>
  <c r="Q1528" i="1"/>
  <c r="W1528" i="1"/>
  <c r="AB1528" i="1"/>
  <c r="Q1529" i="1"/>
  <c r="W1529" i="1"/>
  <c r="AB1529" i="1"/>
  <c r="Q1530" i="1"/>
  <c r="W1530" i="1"/>
  <c r="AB1530" i="1"/>
  <c r="Q1531" i="1"/>
  <c r="W1531" i="1"/>
  <c r="AB1531" i="1"/>
  <c r="Q1532" i="1"/>
  <c r="W1532" i="1"/>
  <c r="AB1532" i="1"/>
  <c r="Q1533" i="1"/>
  <c r="W1533" i="1"/>
  <c r="AB1533" i="1"/>
  <c r="Q1534" i="1"/>
  <c r="W1534" i="1"/>
  <c r="AB1534" i="1"/>
  <c r="Q1535" i="1"/>
  <c r="W1535" i="1"/>
  <c r="AB1535" i="1"/>
  <c r="Q1536" i="1"/>
  <c r="W1536" i="1"/>
  <c r="AB1536" i="1"/>
  <c r="Q1537" i="1"/>
  <c r="W1537" i="1"/>
  <c r="AB1537" i="1"/>
  <c r="Q1538" i="1"/>
  <c r="W1538" i="1"/>
  <c r="AB1538" i="1"/>
  <c r="Q1539" i="1"/>
  <c r="W1539" i="1"/>
  <c r="AB1539" i="1"/>
  <c r="Q1540" i="1"/>
  <c r="W1540" i="1"/>
  <c r="AB1540" i="1"/>
  <c r="Q1541" i="1"/>
  <c r="W1541" i="1"/>
  <c r="AB1541" i="1"/>
  <c r="Q1542" i="1"/>
  <c r="W1542" i="1"/>
  <c r="AB1542" i="1"/>
  <c r="Q1543" i="1"/>
  <c r="W1543" i="1"/>
  <c r="AB1543" i="1"/>
  <c r="Q1544" i="1"/>
  <c r="W1544" i="1"/>
  <c r="AB1544" i="1"/>
  <c r="Q1545" i="1"/>
  <c r="W1545" i="1"/>
  <c r="AB1545" i="1"/>
  <c r="Q1546" i="1"/>
  <c r="W1546" i="1"/>
  <c r="AB1546" i="1"/>
  <c r="Q1547" i="1"/>
  <c r="W1547" i="1"/>
  <c r="AB1547" i="1"/>
  <c r="Q1548" i="1"/>
  <c r="W1548" i="1"/>
  <c r="AB1548" i="1"/>
  <c r="Q1549" i="1"/>
  <c r="AA1549" i="1" s="1"/>
  <c r="W1549" i="1"/>
  <c r="AB1549" i="1"/>
  <c r="Q1550" i="1"/>
  <c r="W1550" i="1"/>
  <c r="AB1550" i="1"/>
  <c r="Q1551" i="1"/>
  <c r="W1551" i="1"/>
  <c r="AB1551" i="1"/>
  <c r="Q1552" i="1"/>
  <c r="W1552" i="1"/>
  <c r="AB1552" i="1"/>
  <c r="Q1553" i="1"/>
  <c r="W1553" i="1"/>
  <c r="AB1553" i="1"/>
  <c r="Q1554" i="1"/>
  <c r="W1554" i="1"/>
  <c r="AB1554" i="1"/>
  <c r="Q1555" i="1"/>
  <c r="W1555" i="1"/>
  <c r="AB1555" i="1"/>
  <c r="Q1556" i="1"/>
  <c r="W1556" i="1"/>
  <c r="AB1556" i="1"/>
  <c r="Q1557" i="1"/>
  <c r="W1557" i="1"/>
  <c r="AB1557" i="1"/>
  <c r="Q1558" i="1"/>
  <c r="W1558" i="1"/>
  <c r="AB1558" i="1"/>
  <c r="Q1559" i="1"/>
  <c r="W1559" i="1"/>
  <c r="AB1559" i="1"/>
  <c r="Q1560" i="1"/>
  <c r="W1560" i="1"/>
  <c r="AB1560" i="1"/>
  <c r="Q1561" i="1"/>
  <c r="W1561" i="1"/>
  <c r="AB1561" i="1"/>
  <c r="Q1562" i="1"/>
  <c r="W1562" i="1"/>
  <c r="AB1562" i="1"/>
  <c r="Q1563" i="1"/>
  <c r="W1563" i="1"/>
  <c r="AB1563" i="1"/>
  <c r="Q1564" i="1"/>
  <c r="W1564" i="1"/>
  <c r="AB1564" i="1"/>
  <c r="Q1565" i="1"/>
  <c r="W1565" i="1"/>
  <c r="AB1565" i="1"/>
  <c r="Q1566" i="1"/>
  <c r="W1566" i="1"/>
  <c r="AB1566" i="1"/>
  <c r="Q1567" i="1"/>
  <c r="W1567" i="1"/>
  <c r="AB1567" i="1"/>
  <c r="Q1568" i="1"/>
  <c r="W1568" i="1"/>
  <c r="AB1568" i="1"/>
  <c r="Q1569" i="1"/>
  <c r="W1569" i="1"/>
  <c r="AB1569" i="1"/>
  <c r="Q1570" i="1"/>
  <c r="W1570" i="1"/>
  <c r="AB1570" i="1"/>
  <c r="Q1571" i="1"/>
  <c r="W1571" i="1"/>
  <c r="AB1571" i="1"/>
  <c r="Q1572" i="1"/>
  <c r="W1572" i="1"/>
  <c r="AB1572" i="1"/>
  <c r="Q1573" i="1"/>
  <c r="W1573" i="1"/>
  <c r="AB1573" i="1"/>
  <c r="Q1574" i="1"/>
  <c r="W1574" i="1"/>
  <c r="AB1574" i="1"/>
  <c r="Q1575" i="1"/>
  <c r="W1575" i="1"/>
  <c r="AB1575" i="1"/>
  <c r="Q1576" i="1"/>
  <c r="W1576" i="1"/>
  <c r="AB1576" i="1"/>
  <c r="Q1577" i="1"/>
  <c r="AA1577" i="1" s="1"/>
  <c r="W1577" i="1"/>
  <c r="AB1577" i="1"/>
  <c r="Q1578" i="1"/>
  <c r="W1578" i="1"/>
  <c r="AB1578" i="1"/>
  <c r="Q1579" i="1"/>
  <c r="W1579" i="1"/>
  <c r="AB1579" i="1"/>
  <c r="Q1580" i="1"/>
  <c r="W1580" i="1"/>
  <c r="AB1580" i="1"/>
  <c r="Q1581" i="1"/>
  <c r="AA1581" i="1" s="1"/>
  <c r="W1581" i="1"/>
  <c r="AB1581" i="1"/>
  <c r="Q1582" i="1"/>
  <c r="W1582" i="1"/>
  <c r="AB1582" i="1"/>
  <c r="Q1583" i="1"/>
  <c r="W1583" i="1"/>
  <c r="AB1583" i="1"/>
  <c r="Q1584" i="1"/>
  <c r="W1584" i="1"/>
  <c r="AB1584" i="1"/>
  <c r="Q1585" i="1"/>
  <c r="W1585" i="1"/>
  <c r="AB1585" i="1"/>
  <c r="Q1586" i="1"/>
  <c r="W1586" i="1"/>
  <c r="AB1586" i="1"/>
  <c r="Q1587" i="1"/>
  <c r="W1587" i="1"/>
  <c r="AB1587" i="1"/>
  <c r="Q1588" i="1"/>
  <c r="W1588" i="1"/>
  <c r="AB1588" i="1"/>
  <c r="Q1589" i="1"/>
  <c r="W1589" i="1"/>
  <c r="AB1589" i="1"/>
  <c r="Q1590" i="1"/>
  <c r="W1590" i="1"/>
  <c r="AB1590" i="1"/>
  <c r="Q1591" i="1"/>
  <c r="W1591" i="1"/>
  <c r="AB1591" i="1"/>
  <c r="Q1592" i="1"/>
  <c r="W1592" i="1"/>
  <c r="AB1592" i="1"/>
  <c r="Q1593" i="1"/>
  <c r="W1593" i="1"/>
  <c r="AB1593" i="1"/>
  <c r="Q1594" i="1"/>
  <c r="W1594" i="1"/>
  <c r="AB1594" i="1"/>
  <c r="Q1595" i="1"/>
  <c r="W1595" i="1"/>
  <c r="AB1595" i="1"/>
  <c r="Q1596" i="1"/>
  <c r="W1596" i="1"/>
  <c r="AB1596" i="1"/>
  <c r="Q1597" i="1"/>
  <c r="W1597" i="1"/>
  <c r="AB1597" i="1"/>
  <c r="Q1598" i="1"/>
  <c r="W1598" i="1"/>
  <c r="AB1598" i="1"/>
  <c r="Q1599" i="1"/>
  <c r="W1599" i="1"/>
  <c r="AB1599" i="1"/>
  <c r="Q1600" i="1"/>
  <c r="W1600" i="1"/>
  <c r="AB1600" i="1"/>
  <c r="Q1601" i="1"/>
  <c r="W1601" i="1"/>
  <c r="AB1601" i="1"/>
  <c r="Q1602" i="1"/>
  <c r="W1602" i="1"/>
  <c r="AB1602" i="1"/>
  <c r="Q1603" i="1"/>
  <c r="W1603" i="1"/>
  <c r="AB1603" i="1"/>
  <c r="Q1604" i="1"/>
  <c r="W1604" i="1"/>
  <c r="AB1604" i="1"/>
  <c r="Q1605" i="1"/>
  <c r="W1605" i="1"/>
  <c r="AB1605" i="1"/>
  <c r="Q1606" i="1"/>
  <c r="W1606" i="1"/>
  <c r="AB1606" i="1"/>
  <c r="Q1607" i="1"/>
  <c r="W1607" i="1"/>
  <c r="AB1607" i="1"/>
  <c r="Q1608" i="1"/>
  <c r="W1608" i="1"/>
  <c r="AB1608" i="1"/>
  <c r="Q1609" i="1"/>
  <c r="W1609" i="1"/>
  <c r="AB1609" i="1"/>
  <c r="Q1610" i="1"/>
  <c r="W1610" i="1"/>
  <c r="AB1610" i="1"/>
  <c r="Q1611" i="1"/>
  <c r="W1611" i="1"/>
  <c r="AB1611" i="1"/>
  <c r="Q1612" i="1"/>
  <c r="W1612" i="1"/>
  <c r="AB1612" i="1"/>
  <c r="Q1613" i="1"/>
  <c r="W1613" i="1"/>
  <c r="AB1613" i="1"/>
  <c r="Q1614" i="1"/>
  <c r="W1614" i="1"/>
  <c r="AB1614" i="1"/>
  <c r="Q1615" i="1"/>
  <c r="W1615" i="1"/>
  <c r="AB1615" i="1"/>
  <c r="Q1616" i="1"/>
  <c r="W1616" i="1"/>
  <c r="AB1616" i="1"/>
  <c r="Q1617" i="1"/>
  <c r="W1617" i="1"/>
  <c r="AB1617" i="1"/>
  <c r="Q1618" i="1"/>
  <c r="W1618" i="1"/>
  <c r="AB1618" i="1"/>
  <c r="Q1619" i="1"/>
  <c r="W1619" i="1"/>
  <c r="AB1619" i="1"/>
  <c r="Q1620" i="1"/>
  <c r="W1620" i="1"/>
  <c r="AB1620" i="1"/>
  <c r="Q1621" i="1"/>
  <c r="W1621" i="1"/>
  <c r="AB1621" i="1"/>
  <c r="Q1622" i="1"/>
  <c r="W1622" i="1"/>
  <c r="AB1622" i="1"/>
  <c r="Q1623" i="1"/>
  <c r="W1623" i="1"/>
  <c r="AB1623" i="1"/>
  <c r="Q1624" i="1"/>
  <c r="W1624" i="1"/>
  <c r="AB1624" i="1"/>
  <c r="Q1625" i="1"/>
  <c r="W1625" i="1"/>
  <c r="AB1625" i="1"/>
  <c r="Q1626" i="1"/>
  <c r="W1626" i="1"/>
  <c r="AB1626" i="1"/>
  <c r="Q1627" i="1"/>
  <c r="W1627" i="1"/>
  <c r="AB1627" i="1"/>
  <c r="Q1628" i="1"/>
  <c r="W1628" i="1"/>
  <c r="AB1628" i="1"/>
  <c r="Q1629" i="1"/>
  <c r="W1629" i="1"/>
  <c r="AB1629" i="1"/>
  <c r="Q1630" i="1"/>
  <c r="W1630" i="1"/>
  <c r="AB1630" i="1"/>
  <c r="Q1631" i="1"/>
  <c r="W1631" i="1"/>
  <c r="AB1631" i="1"/>
  <c r="Q1632" i="1"/>
  <c r="W1632" i="1"/>
  <c r="AB1632" i="1"/>
  <c r="Q1633" i="1"/>
  <c r="W1633" i="1"/>
  <c r="AB1633" i="1"/>
  <c r="Q1634" i="1"/>
  <c r="W1634" i="1"/>
  <c r="AB1634" i="1"/>
  <c r="Q1635" i="1"/>
  <c r="W1635" i="1"/>
  <c r="AB1635" i="1"/>
  <c r="Q1636" i="1"/>
  <c r="W1636" i="1"/>
  <c r="AB1636" i="1"/>
  <c r="Q1637" i="1"/>
  <c r="W1637" i="1"/>
  <c r="AB1637" i="1"/>
  <c r="Q1638" i="1"/>
  <c r="W1638" i="1"/>
  <c r="AB1638" i="1"/>
  <c r="Q1639" i="1"/>
  <c r="W1639" i="1"/>
  <c r="AB1639" i="1"/>
  <c r="Q1640" i="1"/>
  <c r="AA1640" i="1" s="1"/>
  <c r="W1640" i="1"/>
  <c r="AB1640" i="1"/>
  <c r="Q1641" i="1"/>
  <c r="W1641" i="1"/>
  <c r="AB1641" i="1"/>
  <c r="Q1642" i="1"/>
  <c r="W1642" i="1"/>
  <c r="AB1642" i="1"/>
  <c r="Q1643" i="1"/>
  <c r="AA1643" i="1" s="1"/>
  <c r="W1643" i="1"/>
  <c r="AB1643" i="1"/>
  <c r="Q1644" i="1"/>
  <c r="W1644" i="1"/>
  <c r="AB1644" i="1"/>
  <c r="Q1645" i="1"/>
  <c r="W1645" i="1"/>
  <c r="AB1645" i="1"/>
  <c r="Q1646" i="1"/>
  <c r="W1646" i="1"/>
  <c r="AB1646" i="1"/>
  <c r="Q1647" i="1"/>
  <c r="W1647" i="1"/>
  <c r="AB1647" i="1"/>
  <c r="Q1648" i="1"/>
  <c r="W1648" i="1"/>
  <c r="AB1648" i="1"/>
  <c r="Q1649" i="1"/>
  <c r="W1649" i="1"/>
  <c r="AB1649" i="1"/>
  <c r="Q1650" i="1"/>
  <c r="W1650" i="1"/>
  <c r="AB1650" i="1"/>
  <c r="Q1651" i="1"/>
  <c r="W1651" i="1"/>
  <c r="AB1651" i="1"/>
  <c r="Q1652" i="1"/>
  <c r="W1652" i="1"/>
  <c r="AB1652" i="1"/>
  <c r="Q1653" i="1"/>
  <c r="W1653" i="1"/>
  <c r="AB1653" i="1"/>
  <c r="Q1654" i="1"/>
  <c r="W1654" i="1"/>
  <c r="AB1654" i="1"/>
  <c r="Q1655" i="1"/>
  <c r="W1655" i="1"/>
  <c r="AB1655" i="1"/>
  <c r="Q1656" i="1"/>
  <c r="W1656" i="1"/>
  <c r="AB1656" i="1"/>
  <c r="Q1657" i="1"/>
  <c r="W1657" i="1"/>
  <c r="AB1657" i="1"/>
  <c r="Q1658" i="1"/>
  <c r="W1658" i="1"/>
  <c r="AB1658" i="1"/>
  <c r="Q1659" i="1"/>
  <c r="W1659" i="1"/>
  <c r="AB1659" i="1"/>
  <c r="Q1660" i="1"/>
  <c r="W1660" i="1"/>
  <c r="AB1660" i="1"/>
  <c r="Q1661" i="1"/>
  <c r="W1661" i="1"/>
  <c r="AB1661" i="1"/>
  <c r="Q1662" i="1"/>
  <c r="W1662" i="1"/>
  <c r="AB1662" i="1"/>
  <c r="Q1663" i="1"/>
  <c r="W1663" i="1"/>
  <c r="AB1663" i="1"/>
  <c r="Q1664" i="1"/>
  <c r="W1664" i="1"/>
  <c r="AB1664" i="1"/>
  <c r="Q1665" i="1"/>
  <c r="W1665" i="1"/>
  <c r="AB1665" i="1"/>
  <c r="Q1666" i="1"/>
  <c r="W1666" i="1"/>
  <c r="AB1666" i="1"/>
  <c r="Q1667" i="1"/>
  <c r="AA1667" i="1" s="1"/>
  <c r="W1667" i="1"/>
  <c r="AB1667" i="1"/>
  <c r="Q1668" i="1"/>
  <c r="W1668" i="1"/>
  <c r="AB1668" i="1"/>
  <c r="Q1669" i="1"/>
  <c r="W1669" i="1"/>
  <c r="AB1669" i="1"/>
  <c r="Q1670" i="1"/>
  <c r="W1670" i="1"/>
  <c r="AB1670" i="1"/>
  <c r="Q1671" i="1"/>
  <c r="W1671" i="1"/>
  <c r="AB1671" i="1"/>
  <c r="Q1672" i="1"/>
  <c r="W1672" i="1"/>
  <c r="AB1672" i="1"/>
  <c r="Q1673" i="1"/>
  <c r="W1673" i="1"/>
  <c r="AB1673" i="1"/>
  <c r="Q1674" i="1"/>
  <c r="W1674" i="1"/>
  <c r="AB1674" i="1"/>
  <c r="Q1675" i="1"/>
  <c r="W1675" i="1"/>
  <c r="AB1675" i="1"/>
  <c r="Q1676" i="1"/>
  <c r="W1676" i="1"/>
  <c r="AB1676" i="1"/>
  <c r="Q1677" i="1"/>
  <c r="W1677" i="1"/>
  <c r="AB1677" i="1"/>
  <c r="Q1678" i="1"/>
  <c r="W1678" i="1"/>
  <c r="AB1678" i="1"/>
  <c r="Q1679" i="1"/>
  <c r="W1679" i="1"/>
  <c r="AB1679" i="1"/>
  <c r="Q1680" i="1"/>
  <c r="AA1680" i="1" s="1"/>
  <c r="W1680" i="1"/>
  <c r="AB1680" i="1"/>
  <c r="Q1681" i="1"/>
  <c r="W1681" i="1"/>
  <c r="AB1681" i="1"/>
  <c r="Q1682" i="1"/>
  <c r="W1682" i="1"/>
  <c r="AB1682" i="1"/>
  <c r="Q1683" i="1"/>
  <c r="W1683" i="1"/>
  <c r="AB1683" i="1"/>
  <c r="Q1684" i="1"/>
  <c r="W1684" i="1"/>
  <c r="AB1684" i="1"/>
  <c r="Q1685" i="1"/>
  <c r="W1685" i="1"/>
  <c r="AB1685" i="1"/>
  <c r="Q1686" i="1"/>
  <c r="W1686" i="1"/>
  <c r="AB1686" i="1"/>
  <c r="Q1687" i="1"/>
  <c r="W1687" i="1"/>
  <c r="AB1687" i="1"/>
  <c r="Q1688" i="1"/>
  <c r="W1688" i="1"/>
  <c r="AB1688" i="1"/>
  <c r="Q1689" i="1"/>
  <c r="W1689" i="1"/>
  <c r="AB1689" i="1"/>
  <c r="Q1690" i="1"/>
  <c r="W1690" i="1"/>
  <c r="AB1690" i="1"/>
  <c r="Q1691" i="1"/>
  <c r="W1691" i="1"/>
  <c r="AB1691" i="1"/>
  <c r="Q1692" i="1"/>
  <c r="W1692" i="1"/>
  <c r="AB1692" i="1"/>
  <c r="Q1693" i="1"/>
  <c r="W1693" i="1"/>
  <c r="AB1693" i="1"/>
  <c r="Q1694" i="1"/>
  <c r="W1694" i="1"/>
  <c r="AB1694" i="1"/>
  <c r="Q1695" i="1"/>
  <c r="W1695" i="1"/>
  <c r="AB1695" i="1"/>
  <c r="Q1696" i="1"/>
  <c r="W1696" i="1"/>
  <c r="AB1696" i="1"/>
  <c r="Q1697" i="1"/>
  <c r="W1697" i="1"/>
  <c r="AB1697" i="1"/>
  <c r="Q1698" i="1"/>
  <c r="W1698" i="1"/>
  <c r="AB1698" i="1"/>
  <c r="Q1699" i="1"/>
  <c r="W1699" i="1"/>
  <c r="AB1699" i="1"/>
  <c r="Q1700" i="1"/>
  <c r="W1700" i="1"/>
  <c r="AB1700" i="1"/>
  <c r="Q1701" i="1"/>
  <c r="W1701" i="1"/>
  <c r="AB1701" i="1"/>
  <c r="Q1702" i="1"/>
  <c r="W1702" i="1"/>
  <c r="AB1702" i="1"/>
  <c r="Q1703" i="1"/>
  <c r="AA1703" i="1" s="1"/>
  <c r="W1703" i="1"/>
  <c r="AB1703" i="1"/>
  <c r="Q1704" i="1"/>
  <c r="AA1704" i="1" s="1"/>
  <c r="W1704" i="1"/>
  <c r="AB1704" i="1"/>
  <c r="Q1705" i="1"/>
  <c r="W1705" i="1"/>
  <c r="AB1705" i="1"/>
  <c r="Q1706" i="1"/>
  <c r="W1706" i="1"/>
  <c r="AB1706" i="1"/>
  <c r="Q1707" i="1"/>
  <c r="W1707" i="1"/>
  <c r="AB1707" i="1"/>
  <c r="Q1708" i="1"/>
  <c r="W1708" i="1"/>
  <c r="AB1708" i="1"/>
  <c r="Q1709" i="1"/>
  <c r="W1709" i="1"/>
  <c r="AB1709" i="1"/>
  <c r="Q1710" i="1"/>
  <c r="W1710" i="1"/>
  <c r="AB1710" i="1"/>
  <c r="Q1711" i="1"/>
  <c r="W1711" i="1"/>
  <c r="AB1711" i="1"/>
  <c r="Q1712" i="1"/>
  <c r="W1712" i="1"/>
  <c r="AB1712" i="1"/>
  <c r="Q1713" i="1"/>
  <c r="W1713" i="1"/>
  <c r="AB1713" i="1"/>
  <c r="Q1714" i="1"/>
  <c r="W1714" i="1"/>
  <c r="AB1714" i="1"/>
  <c r="Q1715" i="1"/>
  <c r="W1715" i="1"/>
  <c r="AB1715" i="1"/>
  <c r="Q1716" i="1"/>
  <c r="W1716" i="1"/>
  <c r="AB1716" i="1"/>
  <c r="Q1717" i="1"/>
  <c r="W1717" i="1"/>
  <c r="AB1717" i="1"/>
  <c r="Q1718" i="1"/>
  <c r="W1718" i="1"/>
  <c r="AB1718" i="1"/>
  <c r="Q1719" i="1"/>
  <c r="W1719" i="1"/>
  <c r="AB1719" i="1"/>
  <c r="Q1720" i="1"/>
  <c r="W1720" i="1"/>
  <c r="AB1720" i="1"/>
  <c r="Q1721" i="1"/>
  <c r="W1721" i="1"/>
  <c r="AB1721" i="1"/>
  <c r="Q1722" i="1"/>
  <c r="W1722" i="1"/>
  <c r="AB1722" i="1"/>
  <c r="Q1723" i="1"/>
  <c r="W1723" i="1"/>
  <c r="AB1723" i="1"/>
  <c r="Q1724" i="1"/>
  <c r="W1724" i="1"/>
  <c r="AB1724" i="1"/>
  <c r="Q1725" i="1"/>
  <c r="W1725" i="1"/>
  <c r="AB1725" i="1"/>
  <c r="Q1726" i="1"/>
  <c r="W1726" i="1"/>
  <c r="AB1726" i="1"/>
  <c r="Q1727" i="1"/>
  <c r="AA1727" i="1" s="1"/>
  <c r="W1727" i="1"/>
  <c r="AB1727" i="1"/>
  <c r="Q1728" i="1"/>
  <c r="W1728" i="1"/>
  <c r="AB1728" i="1"/>
  <c r="Q1729" i="1"/>
  <c r="AA1729" i="1" s="1"/>
  <c r="W1729" i="1"/>
  <c r="AB1729" i="1"/>
  <c r="Q1730" i="1"/>
  <c r="W1730" i="1"/>
  <c r="AB1730" i="1"/>
  <c r="Q1731" i="1"/>
  <c r="W1731" i="1"/>
  <c r="AB1731" i="1"/>
  <c r="Q1732" i="1"/>
  <c r="AA1732" i="1" s="1"/>
  <c r="W1732" i="1"/>
  <c r="AB1732" i="1"/>
  <c r="Q1733" i="1"/>
  <c r="W1733" i="1"/>
  <c r="AB1733" i="1"/>
  <c r="Q1734" i="1"/>
  <c r="W1734" i="1"/>
  <c r="AB1734" i="1"/>
  <c r="Q1735" i="1"/>
  <c r="W1735" i="1"/>
  <c r="AB1735" i="1"/>
  <c r="Q1736" i="1"/>
  <c r="W1736" i="1"/>
  <c r="AB1736" i="1"/>
  <c r="Q1737" i="1"/>
  <c r="W1737" i="1"/>
  <c r="AB1737" i="1"/>
  <c r="Q1738" i="1"/>
  <c r="W1738" i="1"/>
  <c r="AB1738" i="1"/>
  <c r="Q1739" i="1"/>
  <c r="W1739" i="1"/>
  <c r="AB1739" i="1"/>
  <c r="Q1740" i="1"/>
  <c r="W1740" i="1"/>
  <c r="AB1740" i="1"/>
  <c r="Q1741" i="1"/>
  <c r="W1741" i="1"/>
  <c r="AB1741" i="1"/>
  <c r="Q1742" i="1"/>
  <c r="W1742" i="1"/>
  <c r="AB1742" i="1"/>
  <c r="Q1743" i="1"/>
  <c r="W1743" i="1"/>
  <c r="AB1743" i="1"/>
  <c r="Q1744" i="1"/>
  <c r="W1744" i="1"/>
  <c r="AB1744" i="1"/>
  <c r="Q1745" i="1"/>
  <c r="W1745" i="1"/>
  <c r="AB1745" i="1"/>
  <c r="Q1746" i="1"/>
  <c r="W1746" i="1"/>
  <c r="AB1746" i="1"/>
  <c r="Q1747" i="1"/>
  <c r="W1747" i="1"/>
  <c r="AB1747" i="1"/>
  <c r="Q1748" i="1"/>
  <c r="W1748" i="1"/>
  <c r="AB1748" i="1"/>
  <c r="Q1749" i="1"/>
  <c r="W1749" i="1"/>
  <c r="AB1749" i="1"/>
  <c r="Q1750" i="1"/>
  <c r="W1750" i="1"/>
  <c r="AB1750" i="1"/>
  <c r="Q1751" i="1"/>
  <c r="W1751" i="1"/>
  <c r="AB1751" i="1"/>
  <c r="Q1752" i="1"/>
  <c r="W1752" i="1"/>
  <c r="AB1752" i="1"/>
  <c r="Q1753" i="1"/>
  <c r="W1753" i="1"/>
  <c r="AB1753" i="1"/>
  <c r="Q1754" i="1"/>
  <c r="W1754" i="1"/>
  <c r="AB1754" i="1"/>
  <c r="Q1755" i="1"/>
  <c r="W1755" i="1"/>
  <c r="AB1755" i="1"/>
  <c r="Q1756" i="1"/>
  <c r="W1756" i="1"/>
  <c r="AB1756" i="1"/>
  <c r="Q1757" i="1"/>
  <c r="W1757" i="1"/>
  <c r="AB1757" i="1"/>
  <c r="Q1758" i="1"/>
  <c r="W1758" i="1"/>
  <c r="AB1758" i="1"/>
  <c r="Q1759" i="1"/>
  <c r="AA1759" i="1" s="1"/>
  <c r="W1759" i="1"/>
  <c r="AB1759" i="1"/>
  <c r="Q1760" i="1"/>
  <c r="W1760" i="1"/>
  <c r="AB1760" i="1"/>
  <c r="Q1761" i="1"/>
  <c r="W1761" i="1"/>
  <c r="AB1761" i="1"/>
  <c r="Q1762" i="1"/>
  <c r="W1762" i="1"/>
  <c r="AB1762" i="1"/>
  <c r="Q1763" i="1"/>
  <c r="W1763" i="1"/>
  <c r="AB1763" i="1"/>
  <c r="Q1764" i="1"/>
  <c r="AA1764" i="1" s="1"/>
  <c r="W1764" i="1"/>
  <c r="AB1764" i="1"/>
  <c r="Q1765" i="1"/>
  <c r="W1765" i="1"/>
  <c r="AB1765" i="1"/>
  <c r="Q1766" i="1"/>
  <c r="W1766" i="1"/>
  <c r="AB1766" i="1"/>
  <c r="Q1767" i="1"/>
  <c r="W1767" i="1"/>
  <c r="AB1767" i="1"/>
  <c r="Q1768" i="1"/>
  <c r="W1768" i="1"/>
  <c r="AB1768" i="1"/>
  <c r="Q1769" i="1"/>
  <c r="W1769" i="1"/>
  <c r="AB1769" i="1"/>
  <c r="Q1770" i="1"/>
  <c r="W1770" i="1"/>
  <c r="AB1770" i="1"/>
  <c r="Q1771" i="1"/>
  <c r="W1771" i="1"/>
  <c r="AB1771" i="1"/>
  <c r="Q1772" i="1"/>
  <c r="W1772" i="1"/>
  <c r="AB1772" i="1"/>
  <c r="Q1773" i="1"/>
  <c r="W1773" i="1"/>
  <c r="AB1773" i="1"/>
  <c r="Q1774" i="1"/>
  <c r="W1774" i="1"/>
  <c r="AB1774" i="1"/>
  <c r="Q1775" i="1"/>
  <c r="W1775" i="1"/>
  <c r="AB1775" i="1"/>
  <c r="Q1776" i="1"/>
  <c r="W1776" i="1"/>
  <c r="AB1776" i="1"/>
  <c r="Q1777" i="1"/>
  <c r="W1777" i="1"/>
  <c r="AB1777" i="1"/>
  <c r="Q1778" i="1"/>
  <c r="W1778" i="1"/>
  <c r="AB1778" i="1"/>
  <c r="Q1779" i="1"/>
  <c r="W1779" i="1"/>
  <c r="AB1779" i="1"/>
  <c r="Q1780" i="1"/>
  <c r="AA1780" i="1" s="1"/>
  <c r="W1780" i="1"/>
  <c r="AB1780" i="1"/>
  <c r="Q1781" i="1"/>
  <c r="W1781" i="1"/>
  <c r="AB1781" i="1"/>
  <c r="Q1782" i="1"/>
  <c r="W1782" i="1"/>
  <c r="AB1782" i="1"/>
  <c r="Q1783" i="1"/>
  <c r="W1783" i="1"/>
  <c r="AB1783" i="1"/>
  <c r="Q1784" i="1"/>
  <c r="W1784" i="1"/>
  <c r="AB1784" i="1"/>
  <c r="Q1785" i="1"/>
  <c r="W1785" i="1"/>
  <c r="AB1785" i="1"/>
  <c r="Q1786" i="1"/>
  <c r="W1786" i="1"/>
  <c r="AB1786" i="1"/>
  <c r="Q1787" i="1"/>
  <c r="W1787" i="1"/>
  <c r="AB1787" i="1"/>
  <c r="Q1788" i="1"/>
  <c r="W1788" i="1"/>
  <c r="AB1788" i="1"/>
  <c r="Q1789" i="1"/>
  <c r="W1789" i="1"/>
  <c r="AB1789" i="1"/>
  <c r="Q1790" i="1"/>
  <c r="W1790" i="1"/>
  <c r="AB1790" i="1"/>
  <c r="Q1791" i="1"/>
  <c r="W1791" i="1"/>
  <c r="AB1791" i="1"/>
  <c r="Q1792" i="1"/>
  <c r="W1792" i="1"/>
  <c r="AB1792" i="1"/>
  <c r="Q1793" i="1"/>
  <c r="W1793" i="1"/>
  <c r="AB1793" i="1"/>
  <c r="Q1794" i="1"/>
  <c r="W1794" i="1"/>
  <c r="AB1794" i="1"/>
  <c r="Q1795" i="1"/>
  <c r="W1795" i="1"/>
  <c r="AB1795" i="1"/>
  <c r="Q1796" i="1"/>
  <c r="W1796" i="1"/>
  <c r="AB1796" i="1"/>
  <c r="Q1797" i="1"/>
  <c r="W1797" i="1"/>
  <c r="AB1797" i="1"/>
  <c r="Q1798" i="1"/>
  <c r="W1798" i="1"/>
  <c r="AB1798" i="1"/>
  <c r="Q1799" i="1"/>
  <c r="W1799" i="1"/>
  <c r="AB1799" i="1"/>
  <c r="Q1800" i="1"/>
  <c r="W1800" i="1"/>
  <c r="AB1800" i="1"/>
  <c r="Q1801" i="1"/>
  <c r="W1801" i="1"/>
  <c r="AB1801" i="1"/>
  <c r="Q1802" i="1"/>
  <c r="W1802" i="1"/>
  <c r="AB1802" i="1"/>
  <c r="Q1803" i="1"/>
  <c r="W1803" i="1"/>
  <c r="AB1803" i="1"/>
  <c r="Q1804" i="1"/>
  <c r="W1804" i="1"/>
  <c r="AB1804" i="1"/>
  <c r="Q1805" i="1"/>
  <c r="W1805" i="1"/>
  <c r="AB1805" i="1"/>
  <c r="Q1806" i="1"/>
  <c r="W1806" i="1"/>
  <c r="AB1806" i="1"/>
  <c r="Q1807" i="1"/>
  <c r="W1807" i="1"/>
  <c r="AB1807" i="1"/>
  <c r="Q1808" i="1"/>
  <c r="W1808" i="1"/>
  <c r="AB1808" i="1"/>
  <c r="Q1809" i="1"/>
  <c r="W1809" i="1"/>
  <c r="AB1809" i="1"/>
  <c r="Q1810" i="1"/>
  <c r="W1810" i="1"/>
  <c r="AB1810" i="1"/>
  <c r="Q1811" i="1"/>
  <c r="W1811" i="1"/>
  <c r="AB1811" i="1"/>
  <c r="Q1812" i="1"/>
  <c r="W1812" i="1"/>
  <c r="AB1812" i="1"/>
  <c r="Q1813" i="1"/>
  <c r="W1813" i="1"/>
  <c r="AB1813" i="1"/>
  <c r="Q1814" i="1"/>
  <c r="W1814" i="1"/>
  <c r="AB1814" i="1"/>
  <c r="Q1815" i="1"/>
  <c r="W1815" i="1"/>
  <c r="AB1815" i="1"/>
  <c r="Q1816" i="1"/>
  <c r="W1816" i="1"/>
  <c r="AB1816" i="1"/>
  <c r="Q1817" i="1"/>
  <c r="W1817" i="1"/>
  <c r="AB1817" i="1"/>
  <c r="Q1818" i="1"/>
  <c r="W1818" i="1"/>
  <c r="AB1818" i="1"/>
  <c r="Q1819" i="1"/>
  <c r="W1819" i="1"/>
  <c r="AB1819" i="1"/>
  <c r="Q1820" i="1"/>
  <c r="W1820" i="1"/>
  <c r="AB1820" i="1"/>
  <c r="Q1821" i="1"/>
  <c r="W1821" i="1"/>
  <c r="AB1821" i="1"/>
  <c r="Q1822" i="1"/>
  <c r="W1822" i="1"/>
  <c r="AB1822" i="1"/>
  <c r="Q1823" i="1"/>
  <c r="W1823" i="1"/>
  <c r="AB1823" i="1"/>
  <c r="Q1824" i="1"/>
  <c r="W1824" i="1"/>
  <c r="AB1824" i="1"/>
  <c r="Q1825" i="1"/>
  <c r="W1825" i="1"/>
  <c r="AB1825" i="1"/>
  <c r="Q1826" i="1"/>
  <c r="W1826" i="1"/>
  <c r="AB1826" i="1"/>
  <c r="Q1827" i="1"/>
  <c r="W1827" i="1"/>
  <c r="AB1827" i="1"/>
  <c r="Q1828" i="1"/>
  <c r="W1828" i="1"/>
  <c r="AB1828" i="1"/>
  <c r="Q1829" i="1"/>
  <c r="W1829" i="1"/>
  <c r="AB1829" i="1"/>
  <c r="Q1830" i="1"/>
  <c r="W1830" i="1"/>
  <c r="AB1830" i="1"/>
  <c r="Q1831" i="1"/>
  <c r="W1831" i="1"/>
  <c r="AB1831" i="1"/>
  <c r="Q1832" i="1"/>
  <c r="W1832" i="1"/>
  <c r="AB1832" i="1"/>
  <c r="Q1833" i="1"/>
  <c r="W1833" i="1"/>
  <c r="AB1833" i="1"/>
  <c r="Q1834" i="1"/>
  <c r="W1834" i="1"/>
  <c r="AB1834" i="1"/>
  <c r="Q1835" i="1"/>
  <c r="W1835" i="1"/>
  <c r="AB1835" i="1"/>
  <c r="Q1836" i="1"/>
  <c r="W1836" i="1"/>
  <c r="AB1836" i="1"/>
  <c r="Q1837" i="1"/>
  <c r="W1837" i="1"/>
  <c r="AB1837" i="1"/>
  <c r="Q1838" i="1"/>
  <c r="W1838" i="1"/>
  <c r="AB1838" i="1"/>
  <c r="Q1839" i="1"/>
  <c r="W1839" i="1"/>
  <c r="AB1839" i="1"/>
  <c r="Q1840" i="1"/>
  <c r="W1840" i="1"/>
  <c r="AB1840" i="1"/>
  <c r="Q1841" i="1"/>
  <c r="W1841" i="1"/>
  <c r="AB1841" i="1"/>
  <c r="Q1842" i="1"/>
  <c r="W1842" i="1"/>
  <c r="AB1842" i="1"/>
  <c r="Q1843" i="1"/>
  <c r="W1843" i="1"/>
  <c r="AB1843" i="1"/>
  <c r="Q1844" i="1"/>
  <c r="W1844" i="1"/>
  <c r="AB1844" i="1"/>
  <c r="Q1845" i="1"/>
  <c r="W1845" i="1"/>
  <c r="AB1845" i="1"/>
  <c r="Q1846" i="1"/>
  <c r="W1846" i="1"/>
  <c r="AB1846" i="1"/>
  <c r="Q1847" i="1"/>
  <c r="W1847" i="1"/>
  <c r="AB1847" i="1"/>
  <c r="Q1848" i="1"/>
  <c r="W1848" i="1"/>
  <c r="AB1848" i="1"/>
  <c r="Q1849" i="1"/>
  <c r="W1849" i="1"/>
  <c r="AB1849" i="1"/>
  <c r="Q1850" i="1"/>
  <c r="W1850" i="1"/>
  <c r="AB1850" i="1"/>
  <c r="Q1851" i="1"/>
  <c r="W1851" i="1"/>
  <c r="AB1851" i="1"/>
  <c r="Q1852" i="1"/>
  <c r="W1852" i="1"/>
  <c r="AB1852" i="1"/>
  <c r="Q1853" i="1"/>
  <c r="W1853" i="1"/>
  <c r="AB1853" i="1"/>
  <c r="Q1854" i="1"/>
  <c r="W1854" i="1"/>
  <c r="AB1854" i="1"/>
  <c r="Q1855" i="1"/>
  <c r="W1855" i="1"/>
  <c r="AB1855" i="1"/>
  <c r="Q1856" i="1"/>
  <c r="W1856" i="1"/>
  <c r="AB1856" i="1"/>
  <c r="Q1857" i="1"/>
  <c r="W1857" i="1"/>
  <c r="AB1857" i="1"/>
  <c r="Q1858" i="1"/>
  <c r="W1858" i="1"/>
  <c r="AB1858" i="1"/>
  <c r="Q1859" i="1"/>
  <c r="W1859" i="1"/>
  <c r="AB1859" i="1"/>
  <c r="Q1860" i="1"/>
  <c r="W1860" i="1"/>
  <c r="AB1860" i="1"/>
  <c r="Q1861" i="1"/>
  <c r="W1861" i="1"/>
  <c r="AB1861" i="1"/>
  <c r="Q1862" i="1"/>
  <c r="W1862" i="1"/>
  <c r="AB1862" i="1"/>
  <c r="Q1863" i="1"/>
  <c r="W1863" i="1"/>
  <c r="AB1863" i="1"/>
  <c r="Q1864" i="1"/>
  <c r="W1864" i="1"/>
  <c r="AB1864" i="1"/>
  <c r="Q1865" i="1"/>
  <c r="W1865" i="1"/>
  <c r="AB1865" i="1"/>
  <c r="Q1866" i="1"/>
  <c r="W1866" i="1"/>
  <c r="AB1866" i="1"/>
  <c r="Q1867" i="1"/>
  <c r="W1867" i="1"/>
  <c r="AB1867" i="1"/>
  <c r="Q1868" i="1"/>
  <c r="W1868" i="1"/>
  <c r="AB1868" i="1"/>
  <c r="Q1869" i="1"/>
  <c r="W1869" i="1"/>
  <c r="AB1869" i="1"/>
  <c r="Q1870" i="1"/>
  <c r="W1870" i="1"/>
  <c r="AB1870" i="1"/>
  <c r="Q1871" i="1"/>
  <c r="W1871" i="1"/>
  <c r="AB1871" i="1"/>
  <c r="Q1872" i="1"/>
  <c r="W1872" i="1"/>
  <c r="AB1872" i="1"/>
  <c r="Q1873" i="1"/>
  <c r="AA1873" i="1" s="1"/>
  <c r="W1873" i="1"/>
  <c r="AB1873" i="1"/>
  <c r="Q1874" i="1"/>
  <c r="W1874" i="1"/>
  <c r="AB1874" i="1"/>
  <c r="Q1875" i="1"/>
  <c r="W1875" i="1"/>
  <c r="AB1875" i="1"/>
  <c r="Q1876" i="1"/>
  <c r="W1876" i="1"/>
  <c r="AB1876" i="1"/>
  <c r="Q1877" i="1"/>
  <c r="W1877" i="1"/>
  <c r="AB1877" i="1"/>
  <c r="Q1878" i="1"/>
  <c r="W1878" i="1"/>
  <c r="AB1878" i="1"/>
  <c r="Q1879" i="1"/>
  <c r="W1879" i="1"/>
  <c r="AB1879" i="1"/>
  <c r="Q1880" i="1"/>
  <c r="W1880" i="1"/>
  <c r="AB1880" i="1"/>
  <c r="Q1881" i="1"/>
  <c r="W1881" i="1"/>
  <c r="AB1881" i="1"/>
  <c r="Q1882" i="1"/>
  <c r="W1882" i="1"/>
  <c r="AB1882" i="1"/>
  <c r="Q1883" i="1"/>
  <c r="W1883" i="1"/>
  <c r="AB1883" i="1"/>
  <c r="Q1884" i="1"/>
  <c r="W1884" i="1"/>
  <c r="AB1884" i="1"/>
  <c r="Q1885" i="1"/>
  <c r="W1885" i="1"/>
  <c r="AB1885" i="1"/>
  <c r="Q1886" i="1"/>
  <c r="W1886" i="1"/>
  <c r="AB1886" i="1"/>
  <c r="Q1887" i="1"/>
  <c r="W1887" i="1"/>
  <c r="AB1887" i="1"/>
  <c r="Q1888" i="1"/>
  <c r="W1888" i="1"/>
  <c r="AB1888" i="1"/>
  <c r="Q1889" i="1"/>
  <c r="W1889" i="1"/>
  <c r="AB1889" i="1"/>
  <c r="Q1890" i="1"/>
  <c r="W1890" i="1"/>
  <c r="AB1890" i="1"/>
  <c r="Q1891" i="1"/>
  <c r="W1891" i="1"/>
  <c r="AB1891" i="1"/>
  <c r="Q1892" i="1"/>
  <c r="W1892" i="1"/>
  <c r="AB1892" i="1"/>
  <c r="Q1893" i="1"/>
  <c r="W1893" i="1"/>
  <c r="AB1893" i="1"/>
  <c r="Q1894" i="1"/>
  <c r="W1894" i="1"/>
  <c r="AB1894" i="1"/>
  <c r="Q1895" i="1"/>
  <c r="W1895" i="1"/>
  <c r="AB1895" i="1"/>
  <c r="Q1896" i="1"/>
  <c r="W1896" i="1"/>
  <c r="AB1896" i="1"/>
  <c r="Q1897" i="1"/>
  <c r="AA1897" i="1" s="1"/>
  <c r="W1897" i="1"/>
  <c r="AB1897" i="1"/>
  <c r="Q1898" i="1"/>
  <c r="W1898" i="1"/>
  <c r="AB1898" i="1"/>
  <c r="Q1899" i="1"/>
  <c r="W1899" i="1"/>
  <c r="AB1899" i="1"/>
  <c r="Q1900" i="1"/>
  <c r="W1900" i="1"/>
  <c r="AB1900" i="1"/>
  <c r="Q1901" i="1"/>
  <c r="W1901" i="1"/>
  <c r="AB1901" i="1"/>
  <c r="Q1902" i="1"/>
  <c r="W1902" i="1"/>
  <c r="AB1902" i="1"/>
  <c r="Q1903" i="1"/>
  <c r="W1903" i="1"/>
  <c r="AB1903" i="1"/>
  <c r="Q1904" i="1"/>
  <c r="AA1904" i="1" s="1"/>
  <c r="W1904" i="1"/>
  <c r="AB1904" i="1"/>
  <c r="Q1905" i="1"/>
  <c r="W1905" i="1"/>
  <c r="AB1905" i="1"/>
  <c r="Q1906" i="1"/>
  <c r="W1906" i="1"/>
  <c r="AB1906" i="1"/>
  <c r="Q1907" i="1"/>
  <c r="W1907" i="1"/>
  <c r="AB1907" i="1"/>
  <c r="Q1908" i="1"/>
  <c r="W1908" i="1"/>
  <c r="AB1908" i="1"/>
  <c r="Q1909" i="1"/>
  <c r="W1909" i="1"/>
  <c r="AB1909" i="1"/>
  <c r="Q1910" i="1"/>
  <c r="W1910" i="1"/>
  <c r="AB1910" i="1"/>
  <c r="Q1911" i="1"/>
  <c r="W1911" i="1"/>
  <c r="AB1911" i="1"/>
  <c r="Q1912" i="1"/>
  <c r="W1912" i="1"/>
  <c r="AB1912" i="1"/>
  <c r="Q1913" i="1"/>
  <c r="W1913" i="1"/>
  <c r="AB1913" i="1"/>
  <c r="Q1914" i="1"/>
  <c r="W1914" i="1"/>
  <c r="AB1914" i="1"/>
  <c r="Q1915" i="1"/>
  <c r="W1915" i="1"/>
  <c r="AB1915" i="1"/>
  <c r="Q1916" i="1"/>
  <c r="W1916" i="1"/>
  <c r="AB1916" i="1"/>
  <c r="Q1917" i="1"/>
  <c r="W1917" i="1"/>
  <c r="AB1917" i="1"/>
  <c r="Q1918" i="1"/>
  <c r="W1918" i="1"/>
  <c r="AB1918" i="1"/>
  <c r="Q1919" i="1"/>
  <c r="W1919" i="1"/>
  <c r="AB1919" i="1"/>
  <c r="Q1920" i="1"/>
  <c r="W1920" i="1"/>
  <c r="AB1920" i="1"/>
  <c r="Q1921" i="1"/>
  <c r="W1921" i="1"/>
  <c r="AB1921" i="1"/>
  <c r="Q1922" i="1"/>
  <c r="W1922" i="1"/>
  <c r="AB1922" i="1"/>
  <c r="Q1923" i="1"/>
  <c r="W1923" i="1"/>
  <c r="AB1923" i="1"/>
  <c r="Q1924" i="1"/>
  <c r="W1924" i="1"/>
  <c r="AB1924" i="1"/>
  <c r="Q1925" i="1"/>
  <c r="W1925" i="1"/>
  <c r="AB1925" i="1"/>
  <c r="Q1926" i="1"/>
  <c r="W1926" i="1"/>
  <c r="AB1926" i="1"/>
  <c r="Q1927" i="1"/>
  <c r="W1927" i="1"/>
  <c r="AB1927" i="1"/>
  <c r="Q1928" i="1"/>
  <c r="W1928" i="1"/>
  <c r="AB1928" i="1"/>
  <c r="Q1929" i="1"/>
  <c r="W1929" i="1"/>
  <c r="AB1929" i="1"/>
  <c r="Q1930" i="1"/>
  <c r="W1930" i="1"/>
  <c r="AB1930" i="1"/>
  <c r="Q1931" i="1"/>
  <c r="W1931" i="1"/>
  <c r="AB1931" i="1"/>
  <c r="Q1932" i="1"/>
  <c r="AA1932" i="1" s="1"/>
  <c r="W1932" i="1"/>
  <c r="AB1932" i="1"/>
  <c r="Q1933" i="1"/>
  <c r="W1933" i="1"/>
  <c r="AB1933" i="1"/>
  <c r="Q1934" i="1"/>
  <c r="W1934" i="1"/>
  <c r="AB1934" i="1"/>
  <c r="Q1935" i="1"/>
  <c r="W1935" i="1"/>
  <c r="AB1935" i="1"/>
  <c r="Q1936" i="1"/>
  <c r="W1936" i="1"/>
  <c r="AB1936" i="1"/>
  <c r="Q1937" i="1"/>
  <c r="W1937" i="1"/>
  <c r="AB1937" i="1"/>
  <c r="Q1938" i="1"/>
  <c r="W1938" i="1"/>
  <c r="AB1938" i="1"/>
  <c r="Q1939" i="1"/>
  <c r="W1939" i="1"/>
  <c r="AB1939" i="1"/>
  <c r="Q1940" i="1"/>
  <c r="W1940" i="1"/>
  <c r="AB1940" i="1"/>
  <c r="Q1941" i="1"/>
  <c r="AA1941" i="1" s="1"/>
  <c r="W1941" i="1"/>
  <c r="AB1941" i="1"/>
  <c r="Q1942" i="1"/>
  <c r="W1942" i="1"/>
  <c r="AB1942" i="1"/>
  <c r="Q1943" i="1"/>
  <c r="W1943" i="1"/>
  <c r="AB1943" i="1"/>
  <c r="Q1944" i="1"/>
  <c r="W1944" i="1"/>
  <c r="AB1944" i="1"/>
  <c r="Q1945" i="1"/>
  <c r="W1945" i="1"/>
  <c r="AB1945" i="1"/>
  <c r="Q1946" i="1"/>
  <c r="W1946" i="1"/>
  <c r="AB1946" i="1"/>
  <c r="Q1947" i="1"/>
  <c r="W1947" i="1"/>
  <c r="AB1947" i="1"/>
  <c r="Q1948" i="1"/>
  <c r="W1948" i="1"/>
  <c r="AB1948" i="1"/>
  <c r="Q1949" i="1"/>
  <c r="W1949" i="1"/>
  <c r="AB1949" i="1"/>
  <c r="Q1950" i="1"/>
  <c r="W1950" i="1"/>
  <c r="AB1950" i="1"/>
  <c r="Q1951" i="1"/>
  <c r="W1951" i="1"/>
  <c r="AB1951" i="1"/>
  <c r="Q1952" i="1"/>
  <c r="W1952" i="1"/>
  <c r="AB1952" i="1"/>
  <c r="Q1953" i="1"/>
  <c r="W1953" i="1"/>
  <c r="AB1953" i="1"/>
  <c r="Q1954" i="1"/>
  <c r="AA1954" i="1" s="1"/>
  <c r="W1954" i="1"/>
  <c r="AB1954" i="1"/>
  <c r="Q1955" i="1"/>
  <c r="W1955" i="1"/>
  <c r="AB1955" i="1"/>
  <c r="Q1956" i="1"/>
  <c r="W1956" i="1"/>
  <c r="AB1956" i="1"/>
  <c r="Q1957" i="1"/>
  <c r="W1957" i="1"/>
  <c r="AB1957" i="1"/>
  <c r="Q1958" i="1"/>
  <c r="W1958" i="1"/>
  <c r="AB1958" i="1"/>
  <c r="Q1959" i="1"/>
  <c r="W1959" i="1"/>
  <c r="AB1959" i="1"/>
  <c r="Q1960" i="1"/>
  <c r="W1960" i="1"/>
  <c r="AB1960" i="1"/>
  <c r="Q1961" i="1"/>
  <c r="W1961" i="1"/>
  <c r="AB1961" i="1"/>
  <c r="Q1962" i="1"/>
  <c r="W1962" i="1"/>
  <c r="AB1962" i="1"/>
  <c r="Q1963" i="1"/>
  <c r="W1963" i="1"/>
  <c r="AB1963" i="1"/>
  <c r="Q1964" i="1"/>
  <c r="W1964" i="1"/>
  <c r="AB1964" i="1"/>
  <c r="Q1965" i="1"/>
  <c r="AA1965" i="1" s="1"/>
  <c r="W1965" i="1"/>
  <c r="AB1965" i="1"/>
  <c r="Q1966" i="1"/>
  <c r="W1966" i="1"/>
  <c r="AB1966" i="1"/>
  <c r="Q1967" i="1"/>
  <c r="W1967" i="1"/>
  <c r="AB1967" i="1"/>
  <c r="Q1968" i="1"/>
  <c r="W1968" i="1"/>
  <c r="AB1968" i="1"/>
  <c r="Q1969" i="1"/>
  <c r="W1969" i="1"/>
  <c r="AB1969" i="1"/>
  <c r="Q1970" i="1"/>
  <c r="W1970" i="1"/>
  <c r="AB1970" i="1"/>
  <c r="Q1971" i="1"/>
  <c r="W1971" i="1"/>
  <c r="AB1971" i="1"/>
  <c r="Q1972" i="1"/>
  <c r="W1972" i="1"/>
  <c r="AB1972" i="1"/>
  <c r="Q1973" i="1"/>
  <c r="W1973" i="1"/>
  <c r="AB1973" i="1"/>
  <c r="Q1974" i="1"/>
  <c r="W1974" i="1"/>
  <c r="AB1974" i="1"/>
  <c r="Q1975" i="1"/>
  <c r="W1975" i="1"/>
  <c r="AB1975" i="1"/>
  <c r="Q1976" i="1"/>
  <c r="W1976" i="1"/>
  <c r="AB1976" i="1"/>
  <c r="Q1977" i="1"/>
  <c r="W1977" i="1"/>
  <c r="AB1977" i="1"/>
  <c r="Q1978" i="1"/>
  <c r="W1978" i="1"/>
  <c r="AB1978" i="1"/>
  <c r="Q1979" i="1"/>
  <c r="W1979" i="1"/>
  <c r="AB1979" i="1"/>
  <c r="Q1980" i="1"/>
  <c r="W1980" i="1"/>
  <c r="AB1980" i="1"/>
  <c r="Q1981" i="1"/>
  <c r="AA1981" i="1" s="1"/>
  <c r="W1981" i="1"/>
  <c r="AB1981" i="1"/>
  <c r="Q1982" i="1"/>
  <c r="W1982" i="1"/>
  <c r="AB1982" i="1"/>
  <c r="Q1983" i="1"/>
  <c r="W1983" i="1"/>
  <c r="AB1983" i="1"/>
  <c r="Q1984" i="1"/>
  <c r="W1984" i="1"/>
  <c r="AB1984" i="1"/>
  <c r="Q1985" i="1"/>
  <c r="W1985" i="1"/>
  <c r="AB1985" i="1"/>
  <c r="Q1986" i="1"/>
  <c r="W1986" i="1"/>
  <c r="AB1986" i="1"/>
  <c r="Q1987" i="1"/>
  <c r="W1987" i="1"/>
  <c r="AB1987" i="1"/>
  <c r="Q1988" i="1"/>
  <c r="W1988" i="1"/>
  <c r="AB1988" i="1"/>
  <c r="Q1989" i="1"/>
  <c r="W1989" i="1"/>
  <c r="AB1989" i="1"/>
  <c r="Q1990" i="1"/>
  <c r="W1990" i="1"/>
  <c r="AB1990" i="1"/>
  <c r="Q1991" i="1"/>
  <c r="W1991" i="1"/>
  <c r="AB1991" i="1"/>
  <c r="Q1992" i="1"/>
  <c r="W1992" i="1"/>
  <c r="AB1992" i="1"/>
  <c r="Q1993" i="1"/>
  <c r="W1993" i="1"/>
  <c r="AB1993" i="1"/>
  <c r="Q1994" i="1"/>
  <c r="AA1994" i="1" s="1"/>
  <c r="W1994" i="1"/>
  <c r="AB1994" i="1"/>
  <c r="Q1995" i="1"/>
  <c r="W1995" i="1"/>
  <c r="AB1995" i="1"/>
  <c r="Q1996" i="1"/>
  <c r="AA1996" i="1" s="1"/>
  <c r="W1996" i="1"/>
  <c r="AB1996" i="1"/>
  <c r="Q1997" i="1"/>
  <c r="W1997" i="1"/>
  <c r="AB1997" i="1"/>
  <c r="Q1998" i="1"/>
  <c r="W1998" i="1"/>
  <c r="AB1998" i="1"/>
  <c r="Q1999" i="1"/>
  <c r="W1999" i="1"/>
  <c r="AB1999" i="1"/>
  <c r="Q2000" i="1"/>
  <c r="W2000" i="1"/>
  <c r="AB2000" i="1"/>
  <c r="Z344" i="1" l="1"/>
  <c r="Z373" i="1"/>
  <c r="Z461" i="1"/>
  <c r="Z437" i="1"/>
  <c r="Z356" i="1"/>
  <c r="Z420" i="1"/>
  <c r="Z245" i="1"/>
  <c r="Z192" i="1"/>
  <c r="Z216" i="1"/>
  <c r="Z117" i="1"/>
  <c r="Z276" i="1"/>
  <c r="Z207" i="1"/>
  <c r="O104" i="6"/>
  <c r="O32" i="6"/>
  <c r="O103" i="6"/>
  <c r="O92" i="6"/>
  <c r="O91" i="6"/>
  <c r="O80" i="6"/>
  <c r="O79" i="6"/>
  <c r="O140" i="6"/>
  <c r="O68" i="6"/>
  <c r="O139" i="6"/>
  <c r="O67" i="6"/>
  <c r="O128" i="6"/>
  <c r="O56" i="6"/>
  <c r="O127" i="6"/>
  <c r="O55" i="6"/>
  <c r="O116" i="6"/>
  <c r="O44" i="6"/>
  <c r="O115" i="6"/>
  <c r="O43" i="6"/>
  <c r="O138" i="6"/>
  <c r="O126" i="6"/>
  <c r="O114" i="6"/>
  <c r="O102" i="6"/>
  <c r="O90" i="6"/>
  <c r="O78" i="6"/>
  <c r="O66" i="6"/>
  <c r="O54" i="6"/>
  <c r="O42" i="6"/>
  <c r="O137" i="6"/>
  <c r="O125" i="6"/>
  <c r="O113" i="6"/>
  <c r="O101" i="6"/>
  <c r="O89" i="6"/>
  <c r="O77" i="6"/>
  <c r="O65" i="6"/>
  <c r="O53" i="6"/>
  <c r="O41" i="6"/>
  <c r="O148" i="6"/>
  <c r="O136" i="6"/>
  <c r="O124" i="6"/>
  <c r="O112" i="6"/>
  <c r="O100" i="6"/>
  <c r="O88" i="6"/>
  <c r="O76" i="6"/>
  <c r="O64" i="6"/>
  <c r="O52" i="6"/>
  <c r="O40" i="6"/>
  <c r="O147" i="6"/>
  <c r="O135" i="6"/>
  <c r="O123" i="6"/>
  <c r="O111" i="6"/>
  <c r="O99" i="6"/>
  <c r="O87" i="6"/>
  <c r="O75" i="6"/>
  <c r="O63" i="6"/>
  <c r="O51" i="6"/>
  <c r="O39" i="6"/>
  <c r="O146" i="6"/>
  <c r="O134" i="6"/>
  <c r="O122" i="6"/>
  <c r="O110" i="6"/>
  <c r="O98" i="6"/>
  <c r="O86" i="6"/>
  <c r="O74" i="6"/>
  <c r="O62" i="6"/>
  <c r="O50" i="6"/>
  <c r="O38" i="6"/>
  <c r="O145" i="6"/>
  <c r="O133" i="6"/>
  <c r="O121" i="6"/>
  <c r="O109" i="6"/>
  <c r="O97" i="6"/>
  <c r="O85" i="6"/>
  <c r="O73" i="6"/>
  <c r="O61" i="6"/>
  <c r="O49" i="6"/>
  <c r="O37" i="6"/>
  <c r="O144" i="6"/>
  <c r="O132" i="6"/>
  <c r="O120" i="6"/>
  <c r="O108" i="6"/>
  <c r="O96" i="6"/>
  <c r="O84" i="6"/>
  <c r="O72" i="6"/>
  <c r="O60" i="6"/>
  <c r="O48" i="6"/>
  <c r="O36" i="6"/>
  <c r="O143" i="6"/>
  <c r="O131" i="6"/>
  <c r="O119" i="6"/>
  <c r="O107" i="6"/>
  <c r="O95" i="6"/>
  <c r="O83" i="6"/>
  <c r="O71" i="6"/>
  <c r="O59" i="6"/>
  <c r="O47" i="6"/>
  <c r="O35" i="6"/>
  <c r="O142" i="6"/>
  <c r="O130" i="6"/>
  <c r="O118" i="6"/>
  <c r="O106" i="6"/>
  <c r="O94" i="6"/>
  <c r="O82" i="6"/>
  <c r="O70" i="6"/>
  <c r="O58" i="6"/>
  <c r="O46" i="6"/>
  <c r="O34" i="6"/>
  <c r="O141" i="6"/>
  <c r="O129" i="6"/>
  <c r="O117" i="6"/>
  <c r="O105" i="6"/>
  <c r="O93" i="6"/>
  <c r="O81" i="6"/>
  <c r="O69" i="6"/>
  <c r="O57" i="6"/>
  <c r="O45" i="6"/>
  <c r="Z18" i="1"/>
  <c r="Z224" i="1"/>
  <c r="Z392" i="1"/>
  <c r="Z79" i="1"/>
  <c r="Z109" i="1"/>
  <c r="Z386" i="1"/>
  <c r="Z484" i="1"/>
  <c r="Z316" i="1"/>
  <c r="Z405" i="1"/>
  <c r="Z284" i="1"/>
  <c r="Z248" i="1"/>
  <c r="Z330" i="1"/>
  <c r="Z139" i="1"/>
  <c r="Z324" i="1"/>
  <c r="Z114" i="1"/>
  <c r="Z331" i="1"/>
  <c r="Z339" i="1"/>
  <c r="Z239" i="1"/>
  <c r="Z171" i="1"/>
  <c r="Z240" i="1"/>
  <c r="Z121" i="1"/>
  <c r="Z315" i="1"/>
  <c r="Z14" i="1"/>
  <c r="Z210" i="1"/>
  <c r="Z151" i="1"/>
  <c r="Z469" i="1"/>
  <c r="Z227" i="1"/>
  <c r="Z464" i="1"/>
  <c r="Z162" i="1"/>
  <c r="Z299" i="1"/>
  <c r="Z478" i="1"/>
  <c r="Z482" i="1"/>
  <c r="Z131" i="1"/>
  <c r="Z300" i="1"/>
  <c r="Z203" i="1"/>
  <c r="Z219" i="1"/>
  <c r="Z329" i="1"/>
  <c r="Z256" i="1"/>
  <c r="Z196" i="1"/>
  <c r="Z103" i="1"/>
  <c r="Z204" i="1"/>
  <c r="Z449" i="1"/>
  <c r="Z194" i="1"/>
  <c r="Z179" i="1"/>
  <c r="Z26" i="1"/>
  <c r="Z228" i="1"/>
  <c r="Z232" i="1"/>
  <c r="Z91" i="1"/>
  <c r="Z183" i="1"/>
  <c r="Z390" i="1"/>
  <c r="Z389" i="1"/>
  <c r="Z89" i="1"/>
  <c r="Z10" i="1"/>
  <c r="Z235" i="1"/>
  <c r="Z362" i="1"/>
  <c r="Z220" i="1"/>
  <c r="Z354" i="1"/>
  <c r="Z369" i="1"/>
  <c r="Z218" i="1"/>
  <c r="Z377" i="1"/>
  <c r="Z433" i="1"/>
  <c r="Z206" i="1"/>
  <c r="Z358" i="1"/>
  <c r="Z378" i="1"/>
  <c r="Z75" i="1"/>
  <c r="Z374" i="1"/>
  <c r="Z87" i="1"/>
  <c r="Z119" i="1"/>
  <c r="Z231" i="1"/>
  <c r="Z457" i="1"/>
  <c r="Z135" i="1"/>
  <c r="Z361" i="1"/>
  <c r="Z71" i="1"/>
  <c r="Z225" i="1"/>
  <c r="Z187" i="1"/>
  <c r="Z73" i="1"/>
  <c r="Z167" i="1"/>
  <c r="Z77" i="1"/>
  <c r="Z111" i="1"/>
  <c r="Z444" i="1"/>
  <c r="Z212" i="1"/>
  <c r="Z97" i="1"/>
  <c r="Z337" i="1"/>
  <c r="Z115" i="1"/>
  <c r="Z440" i="1"/>
  <c r="Z223" i="1"/>
  <c r="Z357" i="1"/>
  <c r="Z421" i="1"/>
  <c r="Z159" i="1"/>
  <c r="Z107" i="1"/>
  <c r="Z280" i="1"/>
  <c r="Z98" i="1"/>
  <c r="Z93" i="1"/>
  <c r="Z312" i="1"/>
  <c r="Z426" i="1"/>
  <c r="Z155" i="1"/>
  <c r="Z460" i="1"/>
  <c r="Z2" i="1"/>
  <c r="Z550" i="1"/>
  <c r="Z370" i="1"/>
  <c r="Z412" i="1"/>
  <c r="Z365" i="1"/>
  <c r="Z684" i="1"/>
  <c r="Z499" i="1"/>
  <c r="Z99" i="1"/>
  <c r="Z110" i="1"/>
  <c r="Z382" i="1"/>
  <c r="Z190" i="1"/>
  <c r="Z739" i="1"/>
  <c r="Z360" i="1"/>
  <c r="Z381" i="1"/>
  <c r="Z632" i="1"/>
  <c r="Z94" i="1"/>
  <c r="Z348" i="1"/>
  <c r="Z416" i="1"/>
  <c r="Z688" i="1"/>
  <c r="Z86" i="1"/>
  <c r="Z83" i="1"/>
  <c r="Z530" i="1"/>
  <c r="Z696" i="1"/>
  <c r="Z95" i="1"/>
  <c r="Z508" i="1"/>
  <c r="Z349" i="1"/>
  <c r="Z82" i="1"/>
  <c r="Z536" i="1"/>
  <c r="Z618" i="1"/>
  <c r="Z143" i="1"/>
  <c r="Z200" i="1"/>
  <c r="Z328" i="1"/>
  <c r="Z202" i="1"/>
  <c r="W1136" i="1"/>
  <c r="AB1195" i="1"/>
  <c r="Z1195" i="1"/>
  <c r="W1184" i="1"/>
  <c r="W1172" i="1"/>
  <c r="W1067" i="1"/>
  <c r="W1248" i="1"/>
  <c r="W1236" i="1"/>
  <c r="AB1225" i="1"/>
  <c r="Z1225" i="1"/>
  <c r="AB973" i="1"/>
  <c r="W781" i="1"/>
  <c r="W1099" i="1"/>
  <c r="AB1005" i="1"/>
  <c r="W983" i="1"/>
  <c r="AB876" i="1"/>
  <c r="AB768" i="1"/>
  <c r="AB756" i="1"/>
  <c r="W1246" i="1"/>
  <c r="W1132" i="1"/>
  <c r="W923" i="1"/>
  <c r="W875" i="1"/>
  <c r="W772" i="1"/>
  <c r="W1212" i="1"/>
  <c r="W1003" i="1"/>
  <c r="AB790" i="1"/>
  <c r="W1115" i="1"/>
  <c r="AB1191" i="1"/>
  <c r="Z1191" i="1"/>
  <c r="W1179" i="1"/>
  <c r="AB873" i="1"/>
  <c r="AB1200" i="1"/>
  <c r="Z1200" i="1"/>
  <c r="W1107" i="1"/>
  <c r="AB764" i="1"/>
  <c r="AB1220" i="1"/>
  <c r="Z1220" i="1"/>
  <c r="W1177" i="1"/>
  <c r="W988" i="1"/>
  <c r="W859" i="1"/>
  <c r="W748" i="1"/>
  <c r="W1175" i="1"/>
  <c r="W953" i="1"/>
  <c r="AB869" i="1"/>
  <c r="W845" i="1"/>
  <c r="W809" i="1"/>
  <c r="Z586" i="1"/>
  <c r="Z475" i="1"/>
  <c r="Z603" i="1"/>
  <c r="Z667" i="1"/>
  <c r="Z147" i="1"/>
  <c r="Z148" i="1"/>
  <c r="Z295" i="1"/>
  <c r="Z318" i="1"/>
  <c r="Z355" i="1"/>
  <c r="G27" i="6"/>
  <c r="G26" i="6"/>
  <c r="G25" i="6"/>
  <c r="G24" i="6"/>
  <c r="G23" i="6"/>
  <c r="AA1673" i="1"/>
  <c r="AA1787" i="1"/>
  <c r="AA1755" i="1"/>
  <c r="AA1876" i="1"/>
  <c r="AA1793" i="1"/>
  <c r="AA1731" i="1"/>
  <c r="Z1793" i="1"/>
  <c r="Z314" i="1"/>
  <c r="Z3" i="1"/>
  <c r="W1001" i="1"/>
  <c r="Z1001" i="1" s="1"/>
  <c r="Z651" i="1"/>
  <c r="Z258" i="1"/>
  <c r="Z443" i="1"/>
  <c r="Z638" i="1"/>
  <c r="Z722" i="1"/>
  <c r="Z568" i="1"/>
  <c r="AB1067" i="1"/>
  <c r="Z30" i="1"/>
  <c r="Z691" i="1"/>
  <c r="Z650" i="1"/>
  <c r="AA985" i="1"/>
  <c r="W976" i="1"/>
  <c r="Z976" i="1" s="1"/>
  <c r="Z298" i="1"/>
  <c r="AB1117" i="1"/>
  <c r="AB1107" i="1"/>
  <c r="W1005" i="1"/>
  <c r="Z468" i="1"/>
  <c r="Z733" i="1"/>
  <c r="Z659" i="1"/>
  <c r="Z564" i="1"/>
  <c r="Z410" i="1"/>
  <c r="Z250" i="1"/>
  <c r="Z262" i="1"/>
  <c r="Z634" i="1"/>
  <c r="Z317" i="1"/>
  <c r="Z635" i="1"/>
  <c r="Z128" i="1"/>
  <c r="Z134" i="1"/>
  <c r="Z65" i="1"/>
  <c r="Z182" i="1"/>
  <c r="Z625" i="1"/>
  <c r="Z693" i="1"/>
  <c r="Z52" i="1"/>
  <c r="Z393" i="1"/>
  <c r="Z12" i="1"/>
  <c r="Z591" i="1"/>
  <c r="Z186" i="1"/>
  <c r="Z439" i="1"/>
  <c r="Z531" i="1"/>
  <c r="Z88" i="1"/>
  <c r="Z729" i="1"/>
  <c r="Z442" i="1"/>
  <c r="Z417" i="1"/>
  <c r="Z375" i="1"/>
  <c r="Z572" i="1"/>
  <c r="Z185" i="1"/>
  <c r="Z191" i="1"/>
  <c r="Z309" i="1"/>
  <c r="Z213" i="1"/>
  <c r="Z549" i="1"/>
  <c r="Z719" i="1"/>
  <c r="Z152" i="1"/>
  <c r="Z630" i="1"/>
  <c r="Z717" i="1"/>
  <c r="Z222" i="1"/>
  <c r="Z234" i="1"/>
  <c r="Z403" i="1"/>
  <c r="Z678" i="1"/>
  <c r="Z539" i="1"/>
  <c r="Z274" i="1"/>
  <c r="Z695" i="1"/>
  <c r="Z713" i="1"/>
  <c r="Z726" i="1"/>
  <c r="Z573" i="1"/>
  <c r="Z721" i="1"/>
  <c r="Z725" i="1"/>
  <c r="Z548" i="1"/>
  <c r="Z351" i="1"/>
  <c r="Z715" i="1"/>
  <c r="Z744" i="1"/>
  <c r="Z448" i="1"/>
  <c r="Z27" i="1"/>
  <c r="Z694" i="1"/>
  <c r="Z515" i="1"/>
  <c r="Z453" i="1"/>
  <c r="Z145" i="1"/>
  <c r="Z62" i="1"/>
  <c r="Z144" i="1"/>
  <c r="Z172" i="1"/>
  <c r="G103" i="6"/>
  <c r="G102" i="6"/>
  <c r="G106" i="6"/>
  <c r="G105" i="6"/>
  <c r="G104" i="6"/>
  <c r="AB1248" i="1"/>
  <c r="AB1236" i="1"/>
  <c r="AB1147" i="1"/>
  <c r="AB1205" i="1"/>
  <c r="W1147" i="1"/>
  <c r="Z1147" i="1" s="1"/>
  <c r="AB1099" i="1"/>
  <c r="AB988" i="1"/>
  <c r="W985" i="1"/>
  <c r="Z985" i="1" s="1"/>
  <c r="AB981" i="1"/>
  <c r="AA1212" i="1"/>
  <c r="AB1189" i="1"/>
  <c r="AB1181" i="1"/>
  <c r="AB1177" i="1"/>
  <c r="AB1173" i="1"/>
  <c r="AB1169" i="1"/>
  <c r="W973" i="1"/>
  <c r="W1189" i="1"/>
  <c r="Z1189" i="1" s="1"/>
  <c r="W1181" i="1"/>
  <c r="Z1181" i="1" s="1"/>
  <c r="W1173" i="1"/>
  <c r="Z1173" i="1" s="1"/>
  <c r="W1169" i="1"/>
  <c r="Z1169" i="1" s="1"/>
  <c r="AB1043" i="1"/>
  <c r="AB1003" i="1"/>
  <c r="W1043" i="1"/>
  <c r="Z1043" i="1" s="1"/>
  <c r="AB1246" i="1"/>
  <c r="AB1184" i="1"/>
  <c r="AB1172" i="1"/>
  <c r="AB1145" i="1"/>
  <c r="AB1141" i="1"/>
  <c r="W1145" i="1"/>
  <c r="Z1145" i="1" s="1"/>
  <c r="W1141" i="1"/>
  <c r="Z1141" i="1" s="1"/>
  <c r="W1137" i="1"/>
  <c r="Z1137" i="1" s="1"/>
  <c r="W1121" i="1"/>
  <c r="Z1121" i="1" s="1"/>
  <c r="W1117" i="1"/>
  <c r="Z1117" i="1" s="1"/>
  <c r="AB1187" i="1"/>
  <c r="AB1179" i="1"/>
  <c r="AB1175" i="1"/>
  <c r="AB1144" i="1"/>
  <c r="AB1140" i="1"/>
  <c r="AB1136" i="1"/>
  <c r="AB1132" i="1"/>
  <c r="AB1128" i="1"/>
  <c r="AB1124" i="1"/>
  <c r="AB1120" i="1"/>
  <c r="AB1116" i="1"/>
  <c r="W1187" i="1"/>
  <c r="Z1187" i="1" s="1"/>
  <c r="W1144" i="1"/>
  <c r="Z1144" i="1" s="1"/>
  <c r="W1140" i="1"/>
  <c r="Z1140" i="1" s="1"/>
  <c r="W1128" i="1"/>
  <c r="Z1128" i="1" s="1"/>
  <c r="W1124" i="1"/>
  <c r="Z1124" i="1" s="1"/>
  <c r="W1120" i="1"/>
  <c r="Z1120" i="1" s="1"/>
  <c r="W1116" i="1"/>
  <c r="Z1116" i="1" s="1"/>
  <c r="AB1001" i="1"/>
  <c r="AB976" i="1"/>
  <c r="Z458" i="1"/>
  <c r="Z588" i="1"/>
  <c r="Z679" i="1"/>
  <c r="Z263" i="1"/>
  <c r="W957" i="1"/>
  <c r="Z957" i="1" s="1"/>
  <c r="Z619" i="1"/>
  <c r="Z16" i="1"/>
  <c r="Z709" i="1"/>
  <c r="Z714" i="1"/>
  <c r="Z363" i="1"/>
  <c r="Z8" i="1"/>
  <c r="Z64" i="1"/>
  <c r="Z517" i="1"/>
  <c r="Z43" i="1"/>
  <c r="Z28" i="1"/>
  <c r="Z613" i="1"/>
  <c r="Z132" i="1"/>
  <c r="Z547" i="1"/>
  <c r="Z42" i="1"/>
  <c r="Z509" i="1"/>
  <c r="Z612" i="1"/>
  <c r="Z705" i="1"/>
  <c r="Z462" i="1"/>
  <c r="Z13" i="1"/>
  <c r="Z353" i="1"/>
  <c r="Z479" i="1"/>
  <c r="Z286" i="1"/>
  <c r="Z710" i="1"/>
  <c r="Z305" i="1"/>
  <c r="Z195" i="1"/>
  <c r="Z158" i="1"/>
  <c r="Z741" i="1"/>
  <c r="Z310" i="1"/>
  <c r="Z379" i="1"/>
  <c r="AB957" i="1"/>
  <c r="Z451" i="1"/>
  <c r="Z68" i="1"/>
  <c r="Z285" i="1"/>
  <c r="Z51" i="1"/>
  <c r="Z292" i="1"/>
  <c r="Z226" i="1"/>
  <c r="Z551" i="1"/>
  <c r="Z146" i="1"/>
  <c r="Z646" i="1"/>
  <c r="Z308" i="1"/>
  <c r="Z140" i="1"/>
  <c r="Z697" i="1"/>
  <c r="W907" i="1"/>
  <c r="Z907" i="1" s="1"/>
  <c r="Z441" i="1"/>
  <c r="Z55" i="1"/>
  <c r="W939" i="1"/>
  <c r="Z939" i="1" s="1"/>
  <c r="Z621" i="1"/>
  <c r="AB866" i="1"/>
  <c r="Z670" i="1"/>
  <c r="Z267" i="1"/>
  <c r="Z470" i="1"/>
  <c r="AB967" i="1"/>
  <c r="AB959" i="1"/>
  <c r="W967" i="1"/>
  <c r="Z967" i="1" s="1"/>
  <c r="W959" i="1"/>
  <c r="Z959" i="1" s="1"/>
  <c r="Z658" i="1"/>
  <c r="AB953" i="1"/>
  <c r="AB925" i="1"/>
  <c r="W915" i="1"/>
  <c r="Z915" i="1" s="1"/>
  <c r="W906" i="1"/>
  <c r="Z906" i="1" s="1"/>
  <c r="W925" i="1"/>
  <c r="Z925" i="1" s="1"/>
  <c r="Z492" i="1"/>
  <c r="AB903" i="1"/>
  <c r="AB939" i="1"/>
  <c r="W903" i="1"/>
  <c r="Z903" i="1" s="1"/>
  <c r="AB822" i="1"/>
  <c r="Z637" i="1"/>
  <c r="AB907" i="1"/>
  <c r="W876" i="1"/>
  <c r="Z302" i="1"/>
  <c r="Z269" i="1"/>
  <c r="Z581" i="1"/>
  <c r="Z424" i="1"/>
  <c r="Z343" i="1"/>
  <c r="Z157" i="1"/>
  <c r="Z294" i="1"/>
  <c r="Z149" i="1"/>
  <c r="Z643" i="1"/>
  <c r="Z544" i="1"/>
  <c r="Z175" i="1"/>
  <c r="Z380" i="1"/>
  <c r="Z118" i="1"/>
  <c r="Z445" i="1"/>
  <c r="Z609" i="1"/>
  <c r="Z188" i="1"/>
  <c r="Z463" i="1"/>
  <c r="Z639" i="1"/>
  <c r="W812" i="1"/>
  <c r="Z812" i="1" s="1"/>
  <c r="W802" i="1"/>
  <c r="Z802" i="1" s="1"/>
  <c r="Z156" i="1"/>
  <c r="Z556" i="1"/>
  <c r="Z570" i="1"/>
  <c r="Z666" i="1"/>
  <c r="Z39" i="1"/>
  <c r="Z569" i="1"/>
  <c r="AB899" i="1"/>
  <c r="W866" i="1"/>
  <c r="Z866" i="1" s="1"/>
  <c r="Z624" i="1"/>
  <c r="Z37" i="1"/>
  <c r="Z217" i="1"/>
  <c r="Z413" i="1"/>
  <c r="AB906" i="1"/>
  <c r="W899" i="1"/>
  <c r="Z899" i="1" s="1"/>
  <c r="Z727" i="1"/>
  <c r="Z215" i="1"/>
  <c r="Z510" i="1"/>
  <c r="Z745" i="1"/>
  <c r="AB913" i="1"/>
  <c r="AB905" i="1"/>
  <c r="AB863" i="1"/>
  <c r="Z671" i="1"/>
  <c r="W913" i="1"/>
  <c r="Z913" i="1" s="1"/>
  <c r="W905" i="1"/>
  <c r="Z905" i="1" s="1"/>
  <c r="W863" i="1"/>
  <c r="Z863" i="1" s="1"/>
  <c r="Z699" i="1"/>
  <c r="Z281" i="1"/>
  <c r="Z41" i="1"/>
  <c r="Z323" i="1"/>
  <c r="Z557" i="1"/>
  <c r="Z242" i="1"/>
  <c r="Z17" i="1"/>
  <c r="Z418" i="1"/>
  <c r="AB927" i="1"/>
  <c r="AB923" i="1"/>
  <c r="AB919" i="1"/>
  <c r="Z120" i="1"/>
  <c r="Z275" i="1"/>
  <c r="W927" i="1"/>
  <c r="Z927" i="1" s="1"/>
  <c r="W919" i="1"/>
  <c r="Z919" i="1" s="1"/>
  <c r="AB915" i="1"/>
  <c r="W867" i="1"/>
  <c r="Z867" i="1" s="1"/>
  <c r="AB802" i="1"/>
  <c r="Z395" i="1"/>
  <c r="Z92" i="1"/>
  <c r="Z698" i="1"/>
  <c r="Z31" i="1"/>
  <c r="Z291" i="1"/>
  <c r="Z519" i="1"/>
  <c r="Z598" i="1"/>
  <c r="W873" i="1"/>
  <c r="W869" i="1"/>
  <c r="W826" i="1"/>
  <c r="Z826" i="1" s="1"/>
  <c r="AB845" i="1"/>
  <c r="AB891" i="1"/>
  <c r="AB887" i="1"/>
  <c r="AB883" i="1"/>
  <c r="AB879" i="1"/>
  <c r="AB875" i="1"/>
  <c r="AB867" i="1"/>
  <c r="W891" i="1"/>
  <c r="Z891" i="1" s="1"/>
  <c r="W887" i="1"/>
  <c r="Z887" i="1" s="1"/>
  <c r="W883" i="1"/>
  <c r="Z883" i="1" s="1"/>
  <c r="W879" i="1"/>
  <c r="Z879" i="1" s="1"/>
  <c r="Z663" i="1"/>
  <c r="Z505" i="1"/>
  <c r="AB859" i="1"/>
  <c r="Z703" i="1"/>
  <c r="Z631" i="1"/>
  <c r="AB890" i="1"/>
  <c r="W890" i="1"/>
  <c r="Z890" i="1" s="1"/>
  <c r="AB827" i="1"/>
  <c r="W827" i="1"/>
  <c r="Z827" i="1" s="1"/>
  <c r="AB798" i="1"/>
  <c r="Z434" i="1"/>
  <c r="Z675" i="1"/>
  <c r="Z702" i="1"/>
  <c r="Z125" i="1"/>
  <c r="Z584" i="1"/>
  <c r="Z428" i="1"/>
  <c r="Z289" i="1"/>
  <c r="Z493" i="1"/>
  <c r="Z730" i="1"/>
  <c r="Z21" i="1"/>
  <c r="Z623" i="1"/>
  <c r="Z736" i="1"/>
  <c r="Z127" i="1"/>
  <c r="Z5" i="1"/>
  <c r="Z471" i="1"/>
  <c r="Z690" i="1"/>
  <c r="Z707" i="1"/>
  <c r="Z554" i="1"/>
  <c r="AB819" i="1"/>
  <c r="W764" i="1"/>
  <c r="Z142" i="1"/>
  <c r="Z214" i="1"/>
  <c r="Z270" i="1"/>
  <c r="Z521" i="1"/>
  <c r="Z15" i="1"/>
  <c r="AB826" i="1"/>
  <c r="W819" i="1"/>
  <c r="Z819" i="1" s="1"/>
  <c r="Z541" i="1"/>
  <c r="Z67" i="1"/>
  <c r="W822" i="1"/>
  <c r="Z822" i="1" s="1"/>
  <c r="Z743" i="1"/>
  <c r="Z668" i="1"/>
  <c r="Z534" i="1"/>
  <c r="Z63" i="1"/>
  <c r="Z367" i="1"/>
  <c r="Z683" i="1"/>
  <c r="Z616" i="1"/>
  <c r="W798" i="1"/>
  <c r="Z798" i="1" s="1"/>
  <c r="Z96" i="1"/>
  <c r="Z11" i="1"/>
  <c r="Z301" i="1"/>
  <c r="Z160" i="1"/>
  <c r="Z252" i="1"/>
  <c r="AB809" i="1"/>
  <c r="W790" i="1"/>
  <c r="Z718" i="1"/>
  <c r="Z346" i="1"/>
  <c r="Z407" i="1"/>
  <c r="Z732" i="1"/>
  <c r="W768" i="1"/>
  <c r="Z687" i="1"/>
  <c r="Z447" i="1"/>
  <c r="Z545" i="1"/>
  <c r="AB793" i="1"/>
  <c r="AB789" i="1"/>
  <c r="Z662" i="1"/>
  <c r="Z137" i="1"/>
  <c r="Z126" i="1"/>
  <c r="Z701" i="1"/>
  <c r="Z731" i="1"/>
  <c r="Z552" i="1"/>
  <c r="AB812" i="1"/>
  <c r="W793" i="1"/>
  <c r="Z793" i="1" s="1"/>
  <c r="W789" i="1"/>
  <c r="Z789" i="1" s="1"/>
  <c r="W756" i="1"/>
  <c r="Z523" i="1"/>
  <c r="Z325" i="1"/>
  <c r="Z686" i="1"/>
  <c r="Z577" i="1"/>
  <c r="Z409" i="1"/>
  <c r="Z59" i="1"/>
  <c r="Z57" i="1"/>
  <c r="Z247" i="1"/>
  <c r="Z533" i="1"/>
  <c r="Z601" i="1"/>
  <c r="Z290" i="1"/>
  <c r="Z394" i="1"/>
  <c r="Z176" i="1"/>
  <c r="Z230" i="1"/>
  <c r="Z288" i="1"/>
  <c r="Z85" i="1"/>
  <c r="Z47" i="1"/>
  <c r="Z133" i="1"/>
  <c r="Z332" i="1"/>
  <c r="Z61" i="1"/>
  <c r="Z296" i="1"/>
  <c r="Z76" i="1"/>
  <c r="Z546" i="1"/>
  <c r="Z500" i="1"/>
  <c r="Z44" i="1"/>
  <c r="Z154" i="1"/>
  <c r="Z25" i="1"/>
  <c r="Z278" i="1"/>
  <c r="Z72" i="1"/>
  <c r="Z491" i="1"/>
  <c r="Z383" i="1"/>
  <c r="Z243" i="1"/>
  <c r="Z29" i="1"/>
  <c r="Z53" i="1"/>
  <c r="Z333" i="1"/>
  <c r="Z590" i="1"/>
  <c r="Z164" i="1"/>
  <c r="Z116" i="1"/>
  <c r="Z553" i="1"/>
  <c r="Z48" i="1"/>
  <c r="Z466" i="1"/>
  <c r="Z487" i="1"/>
  <c r="Z266" i="1"/>
  <c r="Z129" i="1"/>
  <c r="Z35" i="1"/>
  <c r="Z193" i="1"/>
  <c r="Z483" i="1"/>
  <c r="Z136" i="1"/>
  <c r="Z322" i="1"/>
  <c r="Z513" i="1"/>
  <c r="Z396" i="1"/>
  <c r="Z565" i="1"/>
  <c r="Z254" i="1"/>
  <c r="Z124" i="1"/>
  <c r="Z19" i="1"/>
  <c r="Z335" i="1"/>
  <c r="Z488" i="1"/>
  <c r="Z201" i="1"/>
  <c r="Z575" i="1"/>
  <c r="Z255" i="1"/>
  <c r="Z197" i="1"/>
  <c r="Z342" i="1"/>
  <c r="Z615" i="1"/>
  <c r="Z32" i="1"/>
  <c r="Z112" i="1"/>
  <c r="Z161" i="1"/>
  <c r="Z489" i="1"/>
  <c r="Z168" i="1"/>
  <c r="Z422" i="1"/>
  <c r="Z560" i="1"/>
  <c r="Z20" i="1"/>
  <c r="Z211" i="1"/>
  <c r="Z596" i="1"/>
  <c r="Z583" i="1"/>
  <c r="Z571" i="1"/>
  <c r="Z7" i="1"/>
  <c r="Z141" i="1"/>
  <c r="Z535" i="1"/>
  <c r="Z209" i="1"/>
  <c r="Z80" i="1"/>
  <c r="Z593" i="1"/>
  <c r="Z456" i="1"/>
  <c r="Z495" i="1"/>
  <c r="Z574" i="1"/>
  <c r="Z130" i="1"/>
  <c r="Z313" i="1"/>
  <c r="Z45" i="1"/>
  <c r="Z100" i="1"/>
  <c r="Z537" i="1"/>
  <c r="Z69" i="1"/>
  <c r="Z425" i="1"/>
  <c r="Z166" i="1"/>
  <c r="Z397" i="1"/>
  <c r="Z246" i="1"/>
  <c r="Z669" i="1"/>
  <c r="Z664" i="1"/>
  <c r="Z742" i="1"/>
  <c r="Z169" i="1"/>
  <c r="Z399" i="1"/>
  <c r="Z642" i="1"/>
  <c r="Z238" i="1"/>
  <c r="Z113" i="1"/>
  <c r="Z70" i="1"/>
  <c r="Z566" i="1"/>
  <c r="Z54" i="1"/>
  <c r="Z282" i="1"/>
  <c r="Z46" i="1"/>
  <c r="Z279" i="1"/>
  <c r="Z319" i="1"/>
  <c r="Z153" i="1"/>
  <c r="Z431" i="1"/>
  <c r="Z602" i="1"/>
  <c r="Z60" i="1"/>
  <c r="Z561" i="1"/>
  <c r="Z105" i="1"/>
  <c r="Z401" i="1"/>
  <c r="Z682" i="1"/>
  <c r="Z66" i="1"/>
  <c r="Z49" i="1"/>
  <c r="Z408" i="1"/>
  <c r="Z423" i="1"/>
  <c r="Z585" i="1"/>
  <c r="Z387" i="1"/>
  <c r="Z511" i="1"/>
  <c r="Z150" i="1"/>
  <c r="Z320" i="1"/>
  <c r="Z501" i="1"/>
  <c r="Z106" i="1"/>
  <c r="Z665" i="1"/>
  <c r="Z459" i="1"/>
  <c r="Z371" i="1"/>
  <c r="Z249" i="1"/>
  <c r="Z9" i="1"/>
  <c r="Z398" i="1"/>
  <c r="Z271" i="1"/>
  <c r="Z303" i="1"/>
  <c r="Z84" i="1"/>
  <c r="Z34" i="1"/>
  <c r="Z711" i="1"/>
  <c r="Z735" i="1"/>
  <c r="Z261" i="1"/>
  <c r="Z518" i="1"/>
  <c r="Z58" i="1"/>
  <c r="Z293" i="1"/>
  <c r="Z102" i="1"/>
  <c r="Z538" i="1"/>
  <c r="Z685" i="1"/>
  <c r="Z608" i="1"/>
  <c r="Z273" i="1"/>
  <c r="Z181" i="1"/>
  <c r="Z597" i="1"/>
  <c r="Z40" i="1"/>
  <c r="Z268" i="1"/>
  <c r="Z427" i="1"/>
  <c r="Z352" i="1"/>
  <c r="Z257" i="1"/>
  <c r="Z490" i="1"/>
  <c r="Z400" i="1"/>
  <c r="G85" i="6"/>
  <c r="G93" i="6"/>
  <c r="G92" i="6"/>
  <c r="G91" i="6"/>
  <c r="G90" i="6"/>
  <c r="G101" i="6"/>
  <c r="G89" i="6"/>
  <c r="G100" i="6"/>
  <c r="G99" i="6"/>
  <c r="G98" i="6"/>
  <c r="G97" i="6"/>
  <c r="G96" i="6"/>
  <c r="G95" i="6"/>
  <c r="G94" i="6"/>
  <c r="Z558" i="1"/>
  <c r="Z388" i="1"/>
  <c r="Z438" i="1"/>
  <c r="Z277" i="1"/>
  <c r="Z452" i="1"/>
  <c r="Z738" i="1"/>
  <c r="Z647" i="1"/>
  <c r="Z23" i="1"/>
  <c r="Z272" i="1"/>
  <c r="Z170" i="1"/>
  <c r="Z503" i="1"/>
  <c r="Z562" i="1"/>
  <c r="Z473" i="1"/>
  <c r="Z123" i="1"/>
  <c r="Z260" i="1"/>
  <c r="Z454" i="1"/>
  <c r="Z645" i="1"/>
  <c r="Z455" i="1"/>
  <c r="Z580" i="1"/>
  <c r="Z306" i="1"/>
  <c r="Z436" i="1"/>
  <c r="Z108" i="1"/>
  <c r="Z617" i="1"/>
  <c r="Z24" i="1"/>
  <c r="Z740" i="1"/>
  <c r="Z627" i="1"/>
  <c r="Z38" i="1"/>
  <c r="Z435" i="1"/>
  <c r="Z173" i="1"/>
  <c r="Z543" i="1"/>
  <c r="Z104" i="1"/>
  <c r="Z589" i="1"/>
  <c r="Z36" i="1"/>
  <c r="Z177" i="1"/>
  <c r="Z165" i="1"/>
  <c r="Z334" i="1"/>
  <c r="Z384" i="1"/>
  <c r="Z199" i="1"/>
  <c r="Z414" i="1"/>
  <c r="Z174" i="1"/>
  <c r="Z4" i="1"/>
  <c r="Z122" i="1"/>
  <c r="Z33" i="1"/>
  <c r="Z189" i="1"/>
  <c r="Z525" i="1"/>
  <c r="Z56" i="1"/>
  <c r="Z184" i="1"/>
  <c r="Z321" i="1"/>
  <c r="Z78" i="1"/>
  <c r="Z611" i="1"/>
  <c r="Z74" i="1"/>
  <c r="Z506" i="1"/>
  <c r="Z311" i="1"/>
  <c r="Z504" i="1"/>
  <c r="Z415" i="1"/>
  <c r="Z336" i="1"/>
  <c r="Z689" i="1"/>
  <c r="Z522" i="1"/>
  <c r="Z283" i="1"/>
  <c r="Z376" i="1"/>
  <c r="Z419" i="1"/>
  <c r="Z326" i="1"/>
  <c r="Z485" i="1"/>
  <c r="Z411" i="1"/>
  <c r="Z327" i="1"/>
  <c r="Z737" i="1"/>
  <c r="Z178" i="1"/>
  <c r="Z50" i="1"/>
  <c r="Z605" i="1"/>
  <c r="Z467" i="1"/>
  <c r="Z604" i="1"/>
  <c r="Z364" i="1"/>
  <c r="Z474" i="1"/>
  <c r="Z406" i="1"/>
  <c r="Z340" i="1"/>
  <c r="Z402" i="1"/>
  <c r="Z259" i="1"/>
  <c r="Z476" i="1"/>
  <c r="Z347" i="1"/>
  <c r="Z706" i="1"/>
  <c r="Z654" i="1"/>
  <c r="Z287" i="1"/>
  <c r="Z527" i="1"/>
  <c r="Z359" i="1"/>
  <c r="Z734" i="1"/>
  <c r="Z297" i="1"/>
  <c r="Z723" i="1"/>
  <c r="Z529" i="1"/>
  <c r="Z432" i="1"/>
  <c r="Z338" i="1"/>
  <c r="Z674" i="1"/>
  <c r="Z391" i="1"/>
  <c r="Z205" i="1"/>
  <c r="Z626" i="1"/>
  <c r="Z180" i="1"/>
  <c r="Z497" i="1"/>
  <c r="Z610" i="1"/>
  <c r="G87" i="6"/>
  <c r="G88" i="6"/>
  <c r="G86" i="6"/>
  <c r="G80" i="6"/>
  <c r="AA950" i="1"/>
  <c r="AA1757" i="1"/>
  <c r="AA1500" i="1"/>
  <c r="AA1400" i="1"/>
  <c r="AA1014" i="1"/>
  <c r="AA980" i="1"/>
  <c r="AA1927" i="1"/>
  <c r="AA1809" i="1"/>
  <c r="AA1225" i="1"/>
  <c r="AA1220" i="1"/>
  <c r="AA1094" i="1"/>
  <c r="AA801" i="1"/>
  <c r="AA1819" i="1"/>
  <c r="AA1901" i="1"/>
  <c r="AA1783" i="1"/>
  <c r="AA1736" i="1"/>
  <c r="AA1705" i="1"/>
  <c r="AA1427" i="1"/>
  <c r="AA934" i="1"/>
  <c r="AA962" i="1"/>
  <c r="AA1597" i="1"/>
  <c r="AA1920" i="1"/>
  <c r="AA1805" i="1"/>
  <c r="AA1781" i="1"/>
  <c r="AA1767" i="1"/>
  <c r="AA1713" i="1"/>
  <c r="AA1685" i="1"/>
  <c r="AA1681" i="1"/>
  <c r="AA1608" i="1"/>
  <c r="AA1559" i="1"/>
  <c r="AA1423" i="1"/>
  <c r="AA1392" i="1"/>
  <c r="AA1256" i="1"/>
  <c r="AA1228" i="1"/>
  <c r="AA1747" i="1"/>
  <c r="AA1585" i="1"/>
  <c r="AA1853" i="1"/>
  <c r="AA1699" i="1"/>
  <c r="AA1537" i="1"/>
  <c r="AA1495" i="1"/>
  <c r="AA1428" i="1"/>
  <c r="AA1409" i="1"/>
  <c r="AA1395" i="1"/>
  <c r="AA1229" i="1"/>
  <c r="AA986" i="1"/>
  <c r="AA878" i="1"/>
  <c r="AA1961" i="1"/>
  <c r="AA1765" i="1"/>
  <c r="AA1745" i="1"/>
  <c r="AA1596" i="1"/>
  <c r="AA1240" i="1"/>
  <c r="AA1056" i="1"/>
  <c r="AA956" i="1"/>
  <c r="AA796" i="1"/>
  <c r="AA1098" i="1"/>
  <c r="G81" i="6"/>
  <c r="AA762" i="1"/>
  <c r="G79" i="6"/>
  <c r="G84" i="6"/>
  <c r="G83" i="6"/>
  <c r="G82" i="6"/>
  <c r="AA750" i="1"/>
  <c r="W750" i="1"/>
  <c r="Z750" i="1" s="1"/>
  <c r="AB781" i="1"/>
  <c r="AB784" i="1"/>
  <c r="W784" i="1"/>
  <c r="Z784" i="1" s="1"/>
  <c r="AB748" i="1"/>
  <c r="AB772" i="1"/>
  <c r="AA790" i="1"/>
  <c r="AA754" i="1"/>
  <c r="AB750" i="1"/>
  <c r="G77" i="6"/>
  <c r="G76" i="6"/>
  <c r="G78" i="6"/>
  <c r="G70" i="6"/>
  <c r="G71" i="6"/>
  <c r="G75" i="6"/>
  <c r="G74" i="6"/>
  <c r="G73" i="6"/>
  <c r="G72" i="6"/>
  <c r="G66" i="6"/>
  <c r="G69" i="6"/>
  <c r="G68" i="6"/>
  <c r="G65" i="6"/>
  <c r="G64" i="6"/>
  <c r="G67" i="6"/>
  <c r="G63" i="6"/>
  <c r="AA1892" i="1"/>
  <c r="AA1843" i="1"/>
  <c r="AA1789" i="1"/>
  <c r="AA1676" i="1"/>
  <c r="AA1459" i="1"/>
  <c r="AA1401" i="1"/>
  <c r="AA1024" i="1"/>
  <c r="AA872" i="1"/>
  <c r="AA1984" i="1"/>
  <c r="AA1720" i="1"/>
  <c r="AA993" i="1"/>
  <c r="AA1519" i="1"/>
  <c r="AA874" i="1"/>
  <c r="AA1937" i="1"/>
  <c r="AA1841" i="1"/>
  <c r="AA1391" i="1"/>
  <c r="AA1265" i="1"/>
  <c r="AA1032" i="1"/>
  <c r="AA999" i="1"/>
  <c r="AA995" i="1"/>
  <c r="AA898" i="1"/>
  <c r="AA782" i="1"/>
  <c r="AA1502" i="1"/>
  <c r="AA1486" i="1"/>
  <c r="AA1383" i="1"/>
  <c r="AA1168" i="1"/>
  <c r="AA1158" i="1"/>
  <c r="AA1141" i="1"/>
  <c r="AA1833" i="1"/>
  <c r="AA1776" i="1"/>
  <c r="AA1672" i="1"/>
  <c r="AA1593" i="1"/>
  <c r="AA1553" i="1"/>
  <c r="AA784" i="1"/>
  <c r="AA1974" i="1"/>
  <c r="AA1902" i="1"/>
  <c r="AA1771" i="1"/>
  <c r="AA1768" i="1"/>
  <c r="AA1763" i="1"/>
  <c r="AA1652" i="1"/>
  <c r="AA1620" i="1"/>
  <c r="AA1617" i="1"/>
  <c r="AA1565" i="1"/>
  <c r="AA1545" i="1"/>
  <c r="AA1403" i="1"/>
  <c r="AA916" i="1"/>
  <c r="AA856" i="1"/>
  <c r="AA828" i="1"/>
  <c r="AA826" i="1"/>
  <c r="AA1301" i="1"/>
  <c r="AA1300" i="1"/>
  <c r="AA1092" i="1"/>
  <c r="AA1018" i="1"/>
  <c r="AA998" i="1"/>
  <c r="AA996" i="1"/>
  <c r="AA970" i="1"/>
  <c r="AA933" i="1"/>
  <c r="AA821" i="1"/>
  <c r="AA1441" i="1"/>
  <c r="AA1432" i="1"/>
  <c r="AA1345" i="1"/>
  <c r="AA1340" i="1"/>
  <c r="AA1305" i="1"/>
  <c r="AA1213" i="1"/>
  <c r="AA1164" i="1"/>
  <c r="AA1161" i="1"/>
  <c r="AA1130" i="1"/>
  <c r="AA1093" i="1"/>
  <c r="AA1084" i="1"/>
  <c r="AA1074" i="1"/>
  <c r="AA1060" i="1"/>
  <c r="AA1040" i="1"/>
  <c r="AA908" i="1"/>
  <c r="AA1990" i="1"/>
  <c r="AA1872" i="1"/>
  <c r="AA1868" i="1"/>
  <c r="AA1837" i="1"/>
  <c r="AA1836" i="1"/>
  <c r="AA1664" i="1"/>
  <c r="AA1644" i="1"/>
  <c r="AA1635" i="1"/>
  <c r="AA1628" i="1"/>
  <c r="AA1615" i="1"/>
  <c r="AA1605" i="1"/>
  <c r="AA1599" i="1"/>
  <c r="AA1591" i="1"/>
  <c r="AA1589" i="1"/>
  <c r="AA1569" i="1"/>
  <c r="AA1532" i="1"/>
  <c r="AA1518" i="1"/>
  <c r="AA1508" i="1"/>
  <c r="AA1499" i="1"/>
  <c r="AA1498" i="1"/>
  <c r="AA1482" i="1"/>
  <c r="AA1463" i="1"/>
  <c r="AA1457" i="1"/>
  <c r="AA1429" i="1"/>
  <c r="AA1411" i="1"/>
  <c r="AA1308" i="1"/>
  <c r="AA1165" i="1"/>
  <c r="AA1020" i="1"/>
  <c r="AA977" i="1"/>
  <c r="AA949" i="1"/>
  <c r="AA945" i="1"/>
  <c r="AA842" i="1"/>
  <c r="AA838" i="1"/>
  <c r="AA2000" i="1"/>
  <c r="AA1983" i="1"/>
  <c r="AA1945" i="1"/>
  <c r="AA1917" i="1"/>
  <c r="AA1914" i="1"/>
  <c r="AA1886" i="1"/>
  <c r="AA1885" i="1"/>
  <c r="AA1879" i="1"/>
  <c r="AA1867" i="1"/>
  <c r="AA1848" i="1"/>
  <c r="AA1829" i="1"/>
  <c r="AA1824" i="1"/>
  <c r="AA1816" i="1"/>
  <c r="AA1800" i="1"/>
  <c r="AA1795" i="1"/>
  <c r="AA1775" i="1"/>
  <c r="AA1724" i="1"/>
  <c r="AA1707" i="1"/>
  <c r="AA1688" i="1"/>
  <c r="AA1671" i="1"/>
  <c r="AA1616" i="1"/>
  <c r="AA1580" i="1"/>
  <c r="AA1561" i="1"/>
  <c r="AA1557" i="1"/>
  <c r="AA1489" i="1"/>
  <c r="AA1437" i="1"/>
  <c r="AA1436" i="1"/>
  <c r="AA1388" i="1"/>
  <c r="AA1384" i="1"/>
  <c r="AA1377" i="1"/>
  <c r="AA1202" i="1"/>
  <c r="AA1082" i="1"/>
  <c r="AA1030" i="1"/>
  <c r="AA818" i="1"/>
  <c r="AA816" i="1"/>
  <c r="AA1189" i="1"/>
  <c r="AA1187" i="1"/>
  <c r="AA1137" i="1"/>
  <c r="AA1109" i="1"/>
  <c r="AA1001" i="1"/>
  <c r="AA808" i="1"/>
  <c r="AA786" i="1"/>
  <c r="AA1369" i="1"/>
  <c r="AA1325" i="1"/>
  <c r="AA1177" i="1"/>
  <c r="AA1110" i="1"/>
  <c r="AA1108" i="1"/>
  <c r="AA1066" i="1"/>
  <c r="AA1034" i="1"/>
  <c r="AA981" i="1"/>
  <c r="AA924" i="1"/>
  <c r="AA922" i="1"/>
  <c r="AA860" i="1"/>
  <c r="AA834" i="1"/>
  <c r="AA822" i="1"/>
  <c r="AA785" i="1"/>
  <c r="AA774" i="1"/>
  <c r="AA802" i="1"/>
  <c r="O29" i="6"/>
  <c r="G62" i="6"/>
  <c r="AA1953" i="1"/>
  <c r="AA1888" i="1"/>
  <c r="AA1871" i="1"/>
  <c r="AA1857" i="1"/>
  <c r="AA1825" i="1"/>
  <c r="AA1815" i="1"/>
  <c r="AA1813" i="1"/>
  <c r="AA1807" i="1"/>
  <c r="AA1761" i="1"/>
  <c r="AA1751" i="1"/>
  <c r="AA1749" i="1"/>
  <c r="AA1993" i="1"/>
  <c r="AA1934" i="1"/>
  <c r="AA1869" i="1"/>
  <c r="AA1856" i="1"/>
  <c r="AA1852" i="1"/>
  <c r="AA1779" i="1"/>
  <c r="AA1918" i="1"/>
  <c r="AA1912" i="1"/>
  <c r="AA1895" i="1"/>
  <c r="AA1861" i="1"/>
  <c r="AA1821" i="1"/>
  <c r="AA1773" i="1"/>
  <c r="AA1748" i="1"/>
  <c r="AA1740" i="1"/>
  <c r="AA1716" i="1"/>
  <c r="AA1696" i="1"/>
  <c r="AA1693" i="1"/>
  <c r="AA1657" i="1"/>
  <c r="AA1649" i="1"/>
  <c r="AA1645" i="1"/>
  <c r="AA1637" i="1"/>
  <c r="AA1629" i="1"/>
  <c r="AA1613" i="1"/>
  <c r="AA1603" i="1"/>
  <c r="AA1587" i="1"/>
  <c r="AA1575" i="1"/>
  <c r="AA1573" i="1"/>
  <c r="AA1571" i="1"/>
  <c r="AA1560" i="1"/>
  <c r="AA1555" i="1"/>
  <c r="AA1531" i="1"/>
  <c r="AA1524" i="1"/>
  <c r="AA1470" i="1"/>
  <c r="AA1446" i="1"/>
  <c r="AA1407" i="1"/>
  <c r="AA1404" i="1"/>
  <c r="AA1381" i="1"/>
  <c r="AA1353" i="1"/>
  <c r="AA1741" i="1"/>
  <c r="AA1709" i="1"/>
  <c r="AA1701" i="1"/>
  <c r="AA1665" i="1"/>
  <c r="AA1661" i="1"/>
  <c r="AA1636" i="1"/>
  <c r="AA1632" i="1"/>
  <c r="AA1625" i="1"/>
  <c r="AA1541" i="1"/>
  <c r="AA1530" i="1"/>
  <c r="AA1501" i="1"/>
  <c r="AA1483" i="1"/>
  <c r="AA1471" i="1"/>
  <c r="AA1465" i="1"/>
  <c r="AA1454" i="1"/>
  <c r="AA1361" i="1"/>
  <c r="AA1313" i="1"/>
  <c r="AA1421" i="1"/>
  <c r="AA1397" i="1"/>
  <c r="AA1387" i="1"/>
  <c r="AA1333" i="1"/>
  <c r="AA1309" i="1"/>
  <c r="AA1684" i="1"/>
  <c r="AA1677" i="1"/>
  <c r="AA1627" i="1"/>
  <c r="AA1601" i="1"/>
  <c r="AA1592" i="1"/>
  <c r="AA1576" i="1"/>
  <c r="AA1564" i="1"/>
  <c r="AA1548" i="1"/>
  <c r="AA1547" i="1"/>
  <c r="AA1535" i="1"/>
  <c r="AA1528" i="1"/>
  <c r="AA1525" i="1"/>
  <c r="AA1522" i="1"/>
  <c r="AA1504" i="1"/>
  <c r="AA1490" i="1"/>
  <c r="AA1487" i="1"/>
  <c r="AA1479" i="1"/>
  <c r="AA1462" i="1"/>
  <c r="AA1443" i="1"/>
  <c r="AA1341" i="1"/>
  <c r="AA1337" i="1"/>
  <c r="AA1317" i="1"/>
  <c r="AA1289" i="1"/>
  <c r="AA1209" i="1"/>
  <c r="AA1192" i="1"/>
  <c r="AA1166" i="1"/>
  <c r="AA1162" i="1"/>
  <c r="AA1138" i="1"/>
  <c r="AA1100" i="1"/>
  <c r="AA1090" i="1"/>
  <c r="AA1076" i="1"/>
  <c r="AA1332" i="1"/>
  <c r="AA1292" i="1"/>
  <c r="AA1183" i="1"/>
  <c r="AA1142" i="1"/>
  <c r="AA1133" i="1"/>
  <c r="AA1121" i="1"/>
  <c r="AA1117" i="1"/>
  <c r="AA1114" i="1"/>
  <c r="AA1078" i="1"/>
  <c r="AA1044" i="1"/>
  <c r="AA1006" i="1"/>
  <c r="AA1297" i="1"/>
  <c r="AA1280" i="1"/>
  <c r="AA1272" i="1"/>
  <c r="AA1264" i="1"/>
  <c r="AA1248" i="1"/>
  <c r="AA1199" i="1"/>
  <c r="AA1169" i="1"/>
  <c r="AA1157" i="1"/>
  <c r="AA1154" i="1"/>
  <c r="AA1153" i="1"/>
  <c r="AA1145" i="1"/>
  <c r="AA1126" i="1"/>
  <c r="AA1106" i="1"/>
  <c r="AA1012" i="1"/>
  <c r="AA1010" i="1"/>
  <c r="AA966" i="1"/>
  <c r="AA926" i="1"/>
  <c r="AA910" i="1"/>
  <c r="AA972" i="1"/>
  <c r="AA971" i="1"/>
  <c r="AA957" i="1"/>
  <c r="AA930" i="1"/>
  <c r="AA918" i="1"/>
  <c r="AA870" i="1"/>
  <c r="AA813" i="1"/>
  <c r="AA792" i="1"/>
  <c r="AA1050" i="1"/>
  <c r="AA1042" i="1"/>
  <c r="AA1002" i="1"/>
  <c r="AA992" i="1"/>
  <c r="AA952" i="1"/>
  <c r="AA948" i="1"/>
  <c r="AA868" i="1"/>
  <c r="AA864" i="1"/>
  <c r="AA862" i="1"/>
  <c r="AA817" i="1"/>
  <c r="AA810" i="1"/>
  <c r="AA793" i="1"/>
  <c r="AA770" i="1"/>
  <c r="G61" i="6"/>
  <c r="G57" i="6"/>
  <c r="G53" i="6"/>
  <c r="G49" i="6"/>
  <c r="G45" i="6"/>
  <c r="G41" i="6"/>
  <c r="G36" i="6"/>
  <c r="O26" i="6"/>
  <c r="G59" i="6"/>
  <c r="G55" i="6"/>
  <c r="G51" i="6"/>
  <c r="G47" i="6"/>
  <c r="G43" i="6"/>
  <c r="G39" i="6"/>
  <c r="G28" i="6"/>
  <c r="O31" i="6"/>
  <c r="G60" i="6"/>
  <c r="G56" i="6"/>
  <c r="G52" i="6"/>
  <c r="G48" i="6"/>
  <c r="G44" i="6"/>
  <c r="G40" i="6"/>
  <c r="O27" i="6"/>
  <c r="G58" i="6"/>
  <c r="G54" i="6"/>
  <c r="G50" i="6"/>
  <c r="G46" i="6"/>
  <c r="G42" i="6"/>
  <c r="G38" i="6"/>
  <c r="O23" i="6"/>
  <c r="O24" i="6"/>
  <c r="O28" i="6"/>
  <c r="O25" i="6"/>
  <c r="G34" i="6"/>
  <c r="G30" i="6"/>
  <c r="G37" i="6"/>
  <c r="G33" i="6"/>
  <c r="G29" i="6"/>
  <c r="G32" i="6"/>
  <c r="G35" i="6"/>
  <c r="G31" i="6"/>
  <c r="O30" i="6"/>
  <c r="Z1610" i="1"/>
  <c r="Z1666" i="1"/>
  <c r="Z1662" i="1"/>
  <c r="Z1522" i="1"/>
  <c r="Z1961" i="1"/>
  <c r="Z1638" i="1"/>
  <c r="Z1626" i="1"/>
  <c r="Z1962" i="1"/>
  <c r="Z1646" i="1"/>
  <c r="Z1705" i="1"/>
  <c r="Z1622" i="1"/>
  <c r="Z1707" i="1"/>
  <c r="Z1730" i="1"/>
  <c r="Z1510" i="1"/>
  <c r="Z1414" i="1"/>
  <c r="Z1865" i="1"/>
  <c r="Z1710" i="1"/>
  <c r="Z1674" i="1"/>
  <c r="Z1618" i="1"/>
  <c r="Z1269" i="1"/>
  <c r="Z1400" i="1"/>
  <c r="Z1398" i="1"/>
  <c r="Z1933" i="1"/>
  <c r="Z1913" i="1"/>
  <c r="AA1609" i="1"/>
  <c r="AA1992" i="1"/>
  <c r="AA1977" i="1"/>
  <c r="AA1958" i="1"/>
  <c r="Z1929" i="1"/>
  <c r="AA1924" i="1"/>
  <c r="AA1889" i="1"/>
  <c r="AA1847" i="1"/>
  <c r="AA1769" i="1"/>
  <c r="AA1928" i="1"/>
  <c r="AA1898" i="1"/>
  <c r="AA1884" i="1"/>
  <c r="AA1991" i="1"/>
  <c r="AA1969" i="1"/>
  <c r="AA1952" i="1"/>
  <c r="AA1944" i="1"/>
  <c r="AA1921" i="1"/>
  <c r="AA1911" i="1"/>
  <c r="AA1827" i="1"/>
  <c r="AA1808" i="1"/>
  <c r="AA1788" i="1"/>
  <c r="AA1611" i="1"/>
  <c r="AA1966" i="1"/>
  <c r="AA1959" i="1"/>
  <c r="AA1913" i="1"/>
  <c r="Z1677" i="1"/>
  <c r="Z1470" i="1"/>
  <c r="AA1859" i="1"/>
  <c r="AA1985" i="1"/>
  <c r="AA1975" i="1"/>
  <c r="AA1896" i="1"/>
  <c r="AA1840" i="1"/>
  <c r="AA1812" i="1"/>
  <c r="AA1946" i="1"/>
  <c r="AA1982" i="1"/>
  <c r="AA1976" i="1"/>
  <c r="AA1968" i="1"/>
  <c r="AA1960" i="1"/>
  <c r="AA1940" i="1"/>
  <c r="AA1865" i="1"/>
  <c r="AA1863" i="1"/>
  <c r="AA1799" i="1"/>
  <c r="Z1689" i="1"/>
  <c r="AA1864" i="1"/>
  <c r="AA1950" i="1"/>
  <c r="AA1880" i="1"/>
  <c r="AA1756" i="1"/>
  <c r="AA1735" i="1"/>
  <c r="AA1725" i="1"/>
  <c r="Z1561" i="1"/>
  <c r="AA1942" i="1"/>
  <c r="AA1933" i="1"/>
  <c r="AA1908" i="1"/>
  <c r="AA1907" i="1"/>
  <c r="AA1905" i="1"/>
  <c r="AA1823" i="1"/>
  <c r="AA1811" i="1"/>
  <c r="AA1708" i="1"/>
  <c r="Z1573" i="1"/>
  <c r="AA1967" i="1"/>
  <c r="AA1943" i="1"/>
  <c r="Z1901" i="1"/>
  <c r="Z1856" i="1"/>
  <c r="AA1851" i="1"/>
  <c r="AA1849" i="1"/>
  <c r="AA1845" i="1"/>
  <c r="AA1844" i="1"/>
  <c r="AA1832" i="1"/>
  <c r="Z1824" i="1"/>
  <c r="AA1803" i="1"/>
  <c r="AA1797" i="1"/>
  <c r="AA1777" i="1"/>
  <c r="AA1743" i="1"/>
  <c r="AA1739" i="1"/>
  <c r="AA1733" i="1"/>
  <c r="AA1719" i="1"/>
  <c r="AA1711" i="1"/>
  <c r="AA1695" i="1"/>
  <c r="AA1692" i="1"/>
  <c r="AA1679" i="1"/>
  <c r="AA1651" i="1"/>
  <c r="AA1623" i="1"/>
  <c r="AA1621" i="1"/>
  <c r="Z1910" i="1"/>
  <c r="AA1881" i="1"/>
  <c r="AA1835" i="1"/>
  <c r="AA1828" i="1"/>
  <c r="AA1804" i="1"/>
  <c r="AA1744" i="1"/>
  <c r="AA1715" i="1"/>
  <c r="AA1712" i="1"/>
  <c r="Z1670" i="1"/>
  <c r="AA1633" i="1"/>
  <c r="Z1630" i="1"/>
  <c r="Z1605" i="1"/>
  <c r="Z1602" i="1"/>
  <c r="AA1475" i="1"/>
  <c r="AA1653" i="1"/>
  <c r="AA1521" i="1"/>
  <c r="AA1449" i="1"/>
  <c r="AA1801" i="1"/>
  <c r="AA1792" i="1"/>
  <c r="AA1785" i="1"/>
  <c r="AA1760" i="1"/>
  <c r="AA1753" i="1"/>
  <c r="AA1737" i="1"/>
  <c r="AA1728" i="1"/>
  <c r="AA1697" i="1"/>
  <c r="AA1583" i="1"/>
  <c r="AA1503" i="1"/>
  <c r="AA1425" i="1"/>
  <c r="AA1951" i="1"/>
  <c r="Z1912" i="1"/>
  <c r="AA1723" i="1"/>
  <c r="AA1721" i="1"/>
  <c r="AA1717" i="1"/>
  <c r="Z1678" i="1"/>
  <c r="AA1669" i="1"/>
  <c r="AA1660" i="1"/>
  <c r="Z1658" i="1"/>
  <c r="AA1656" i="1"/>
  <c r="AA1647" i="1"/>
  <c r="AA1600" i="1"/>
  <c r="AA1588" i="1"/>
  <c r="AA1572" i="1"/>
  <c r="AA1505" i="1"/>
  <c r="AA1405" i="1"/>
  <c r="AA1820" i="1"/>
  <c r="AA1784" i="1"/>
  <c r="Z1760" i="1"/>
  <c r="AA1752" i="1"/>
  <c r="Z1728" i="1"/>
  <c r="AA1831" i="1"/>
  <c r="AA1817" i="1"/>
  <c r="AA1772" i="1"/>
  <c r="AA1700" i="1"/>
  <c r="AA1689" i="1"/>
  <c r="AA1668" i="1"/>
  <c r="AA1663" i="1"/>
  <c r="AA1641" i="1"/>
  <c r="AA1604" i="1"/>
  <c r="AA1551" i="1"/>
  <c r="Z1479" i="1"/>
  <c r="Z1690" i="1"/>
  <c r="AA1659" i="1"/>
  <c r="AA1655" i="1"/>
  <c r="Z1654" i="1"/>
  <c r="AA1648" i="1"/>
  <c r="AA1631" i="1"/>
  <c r="AA1619" i="1"/>
  <c r="AA1607" i="1"/>
  <c r="AA1595" i="1"/>
  <c r="AA1584" i="1"/>
  <c r="AA1563" i="1"/>
  <c r="AA1552" i="1"/>
  <c r="AA1527" i="1"/>
  <c r="AA1523" i="1"/>
  <c r="AA1478" i="1"/>
  <c r="AA1468" i="1"/>
  <c r="AA1458" i="1"/>
  <c r="AA1412" i="1"/>
  <c r="AA1316" i="1"/>
  <c r="Z1486" i="1"/>
  <c r="AA1433" i="1"/>
  <c r="AA1373" i="1"/>
  <c r="AA1046" i="1"/>
  <c r="AA1511" i="1"/>
  <c r="AA1460" i="1"/>
  <c r="AA1448" i="1"/>
  <c r="Z1443" i="1"/>
  <c r="AA1389" i="1"/>
  <c r="AA1452" i="1"/>
  <c r="AA1447" i="1"/>
  <c r="AA1417" i="1"/>
  <c r="AA1293" i="1"/>
  <c r="Z1642" i="1"/>
  <c r="AA1639" i="1"/>
  <c r="AA1624" i="1"/>
  <c r="AA1612" i="1"/>
  <c r="AA1579" i="1"/>
  <c r="AA1568" i="1"/>
  <c r="AA1543" i="1"/>
  <c r="AA1513" i="1"/>
  <c r="AA1510" i="1"/>
  <c r="AA1480" i="1"/>
  <c r="AA1455" i="1"/>
  <c r="AA1415" i="1"/>
  <c r="AA1408" i="1"/>
  <c r="AA1125" i="1"/>
  <c r="AA1567" i="1"/>
  <c r="AA1556" i="1"/>
  <c r="AA1539" i="1"/>
  <c r="AA1506" i="1"/>
  <c r="AA1494" i="1"/>
  <c r="AA1416" i="1"/>
  <c r="AA1491" i="1"/>
  <c r="Z1402" i="1"/>
  <c r="AA1385" i="1"/>
  <c r="Z1277" i="1"/>
  <c r="AA1321" i="1"/>
  <c r="AA1296" i="1"/>
  <c r="AA1288" i="1"/>
  <c r="AA1285" i="1"/>
  <c r="AA1216" i="1"/>
  <c r="AA1186" i="1"/>
  <c r="AA1284" i="1"/>
  <c r="AA1277" i="1"/>
  <c r="AA1268" i="1"/>
  <c r="AA1261" i="1"/>
  <c r="AA1253" i="1"/>
  <c r="AA1245" i="1"/>
  <c r="AA1237" i="1"/>
  <c r="AA1180" i="1"/>
  <c r="AA1273" i="1"/>
  <c r="AA1257" i="1"/>
  <c r="AA1252" i="1"/>
  <c r="AA1249" i="1"/>
  <c r="AA1241" i="1"/>
  <c r="AA1232" i="1"/>
  <c r="AA1156" i="1"/>
  <c r="AA1129" i="1"/>
  <c r="AA1070" i="1"/>
  <c r="AA1281" i="1"/>
  <c r="AA1146" i="1"/>
  <c r="AA1077" i="1"/>
  <c r="AA1004" i="1"/>
  <c r="AA1324" i="1"/>
  <c r="AA1224" i="1"/>
  <c r="AA1148" i="1"/>
  <c r="AA1054" i="1"/>
  <c r="AA1016" i="1"/>
  <c r="AA1365" i="1"/>
  <c r="AA1357" i="1"/>
  <c r="AA1349" i="1"/>
  <c r="AA1329" i="1"/>
  <c r="AA1276" i="1"/>
  <c r="AA1269" i="1"/>
  <c r="AA1260" i="1"/>
  <c r="AA1244" i="1"/>
  <c r="AA1038" i="1"/>
  <c r="Z1432" i="1"/>
  <c r="AA1396" i="1"/>
  <c r="AA1150" i="1"/>
  <c r="AA1217" i="1"/>
  <c r="AA1181" i="1"/>
  <c r="AA1173" i="1"/>
  <c r="AA1172" i="1"/>
  <c r="AA1036" i="1"/>
  <c r="AA988" i="1"/>
  <c r="AA965" i="1"/>
  <c r="AA1208" i="1"/>
  <c r="AA1101" i="1"/>
  <c r="AA1085" i="1"/>
  <c r="AA1068" i="1"/>
  <c r="AA1069" i="1"/>
  <c r="AA1058" i="1"/>
  <c r="AA850" i="1"/>
  <c r="AA997" i="1"/>
  <c r="AA987" i="1"/>
  <c r="AA960" i="1"/>
  <c r="AA1221" i="1"/>
  <c r="AA1197" i="1"/>
  <c r="AA1196" i="1"/>
  <c r="AA1160" i="1"/>
  <c r="AA1122" i="1"/>
  <c r="AA1118" i="1"/>
  <c r="AA1062" i="1"/>
  <c r="AA1028" i="1"/>
  <c r="AA989" i="1"/>
  <c r="AA954" i="1"/>
  <c r="Z1205" i="1"/>
  <c r="AA1170" i="1"/>
  <c r="AA830" i="1"/>
  <c r="AA1236" i="1"/>
  <c r="AA1174" i="1"/>
  <c r="AA1152" i="1"/>
  <c r="AA1134" i="1"/>
  <c r="AA1102" i="1"/>
  <c r="AA1086" i="1"/>
  <c r="AA1061" i="1"/>
  <c r="AA1048" i="1"/>
  <c r="AA983" i="1"/>
  <c r="AA976" i="1"/>
  <c r="AA1008" i="1"/>
  <c r="AA979" i="1"/>
  <c r="AA967" i="1"/>
  <c r="AA928" i="1"/>
  <c r="AA866" i="1"/>
  <c r="AA912" i="1"/>
  <c r="AA894" i="1"/>
  <c r="AA804" i="1"/>
  <c r="AA765" i="1"/>
  <c r="AA953" i="1"/>
  <c r="AA938" i="1"/>
  <c r="AA906" i="1"/>
  <c r="AA890" i="1"/>
  <c r="AA876" i="1"/>
  <c r="AA982" i="1"/>
  <c r="AA973" i="1"/>
  <c r="AA964" i="1"/>
  <c r="AA958" i="1"/>
  <c r="AA892" i="1"/>
  <c r="AA854" i="1"/>
  <c r="AA963" i="1"/>
  <c r="AA946" i="1"/>
  <c r="AA944" i="1"/>
  <c r="AA914" i="1"/>
  <c r="AA902" i="1"/>
  <c r="AA969" i="1"/>
  <c r="AA920" i="1"/>
  <c r="AA942" i="1"/>
  <c r="AA937" i="1"/>
  <c r="AA882" i="1"/>
  <c r="AA884" i="1"/>
  <c r="AA880" i="1"/>
  <c r="AA814" i="1"/>
  <c r="AA789" i="1"/>
  <c r="AA778" i="1"/>
  <c r="AA846" i="1"/>
  <c r="AA806" i="1"/>
  <c r="AA800" i="1"/>
  <c r="AA794" i="1"/>
  <c r="AA766" i="1"/>
  <c r="AA840" i="1"/>
  <c r="AA836" i="1"/>
  <c r="AA832" i="1"/>
  <c r="AA749" i="1"/>
  <c r="AA858" i="1"/>
  <c r="AA852" i="1"/>
  <c r="AA848" i="1"/>
  <c r="AA844" i="1"/>
  <c r="AA798" i="1"/>
  <c r="AA781" i="1"/>
  <c r="Z1957" i="1"/>
  <c r="Z1998" i="1"/>
  <c r="Z1985" i="1"/>
  <c r="Z1989" i="1"/>
  <c r="Z1973" i="1"/>
  <c r="Z1977" i="1"/>
  <c r="Z1997" i="1"/>
  <c r="AA1989" i="1"/>
  <c r="AA1973" i="1"/>
  <c r="AA1978" i="1"/>
  <c r="AA1999" i="1"/>
  <c r="Z1993" i="1"/>
  <c r="Z1953" i="1"/>
  <c r="Z1945" i="1"/>
  <c r="AA1926" i="1"/>
  <c r="AA1995" i="1"/>
  <c r="AA1987" i="1"/>
  <c r="AA1979" i="1"/>
  <c r="AA1971" i="1"/>
  <c r="AA1963" i="1"/>
  <c r="AA1955" i="1"/>
  <c r="AA1947" i="1"/>
  <c r="AA1939" i="1"/>
  <c r="AA1931" i="1"/>
  <c r="Z1888" i="1"/>
  <c r="Z1872" i="1"/>
  <c r="AA1814" i="1"/>
  <c r="Z1774" i="1"/>
  <c r="AA1766" i="1"/>
  <c r="Z1698" i="1"/>
  <c r="Z1650" i="1"/>
  <c r="AA1949" i="1"/>
  <c r="AA1962" i="1"/>
  <c r="Z1955" i="1"/>
  <c r="Z1947" i="1"/>
  <c r="AA1935" i="1"/>
  <c r="AA1922" i="1"/>
  <c r="AA1890" i="1"/>
  <c r="AA1874" i="1"/>
  <c r="Z1802" i="1"/>
  <c r="AA1782" i="1"/>
  <c r="Z1767" i="1"/>
  <c r="Z1743" i="1"/>
  <c r="Z1706" i="1"/>
  <c r="Z1606" i="1"/>
  <c r="AA1467" i="1"/>
  <c r="Z1887" i="1"/>
  <c r="Z1971" i="1"/>
  <c r="AA1930" i="1"/>
  <c r="AA1916" i="1"/>
  <c r="AA1900" i="1"/>
  <c r="AA1862" i="1"/>
  <c r="AA1796" i="1"/>
  <c r="AA1791" i="1"/>
  <c r="Z1770" i="1"/>
  <c r="Z1763" i="1"/>
  <c r="Z1718" i="1"/>
  <c r="Z1687" i="1"/>
  <c r="AA1675" i="1"/>
  <c r="Z1624" i="1"/>
  <c r="AA1970" i="1"/>
  <c r="Z1963" i="1"/>
  <c r="Z1970" i="1"/>
  <c r="Z1795" i="1"/>
  <c r="AA1734" i="1"/>
  <c r="Z1652" i="1"/>
  <c r="AA1440" i="1"/>
  <c r="AA1438" i="1"/>
  <c r="Z1422" i="1"/>
  <c r="AA1883" i="1"/>
  <c r="Z1598" i="1"/>
  <c r="Z1999" i="1"/>
  <c r="Z1991" i="1"/>
  <c r="AA1988" i="1"/>
  <c r="AA1980" i="1"/>
  <c r="AA1972" i="1"/>
  <c r="AA1964" i="1"/>
  <c r="AA1956" i="1"/>
  <c r="Z1951" i="1"/>
  <c r="AA1948" i="1"/>
  <c r="Z1943" i="1"/>
  <c r="AA1936" i="1"/>
  <c r="AA1929" i="1"/>
  <c r="AA1923" i="1"/>
  <c r="AA1919" i="1"/>
  <c r="AA1906" i="1"/>
  <c r="AA1891" i="1"/>
  <c r="AA1875" i="1"/>
  <c r="Z1838" i="1"/>
  <c r="AA1830" i="1"/>
  <c r="AA1614" i="1"/>
  <c r="Z1536" i="1"/>
  <c r="AA1488" i="1"/>
  <c r="AA1997" i="1"/>
  <c r="AA1957" i="1"/>
  <c r="Z1995" i="1"/>
  <c r="AA1986" i="1"/>
  <c r="AA1915" i="1"/>
  <c r="Z1905" i="1"/>
  <c r="AA1899" i="1"/>
  <c r="AA1882" i="1"/>
  <c r="Z1851" i="1"/>
  <c r="AA1846" i="1"/>
  <c r="Z1831" i="1"/>
  <c r="Z1806" i="1"/>
  <c r="Z1775" i="1"/>
  <c r="Z1711" i="1"/>
  <c r="Z1694" i="1"/>
  <c r="Z1691" i="1"/>
  <c r="Z1679" i="1"/>
  <c r="Z1632" i="1"/>
  <c r="AA1998" i="1"/>
  <c r="AA1938" i="1"/>
  <c r="AA1925" i="1"/>
  <c r="AA1909" i="1"/>
  <c r="AA1860" i="1"/>
  <c r="AA1855" i="1"/>
  <c r="AA1839" i="1"/>
  <c r="AA1798" i="1"/>
  <c r="Z1750" i="1"/>
  <c r="Z1731" i="1"/>
  <c r="Z1714" i="1"/>
  <c r="AA1702" i="1"/>
  <c r="AA1686" i="1"/>
  <c r="Z1634" i="1"/>
  <c r="AA1850" i="1"/>
  <c r="AA1818" i="1"/>
  <c r="AA1786" i="1"/>
  <c r="AA1754" i="1"/>
  <c r="AA1722" i="1"/>
  <c r="AA1683" i="1"/>
  <c r="AA1674" i="1"/>
  <c r="AA1666" i="1"/>
  <c r="AA1658" i="1"/>
  <c r="AA1646" i="1"/>
  <c r="AA1638" i="1"/>
  <c r="AA1630" i="1"/>
  <c r="AA1622" i="1"/>
  <c r="AA1602" i="1"/>
  <c r="Z1592" i="1"/>
  <c r="Z1584" i="1"/>
  <c r="Z1576" i="1"/>
  <c r="Z1568" i="1"/>
  <c r="Z1560" i="1"/>
  <c r="Z1552" i="1"/>
  <c r="Z1868" i="1"/>
  <c r="AA1842" i="1"/>
  <c r="AA1810" i="1"/>
  <c r="Z1804" i="1"/>
  <c r="AA1778" i="1"/>
  <c r="Z1772" i="1"/>
  <c r="Z1754" i="1"/>
  <c r="AA1746" i="1"/>
  <c r="AA1714" i="1"/>
  <c r="AA1698" i="1"/>
  <c r="Z1682" i="1"/>
  <c r="AA1650" i="1"/>
  <c r="Z1617" i="1"/>
  <c r="Z1616" i="1"/>
  <c r="Z1526" i="1"/>
  <c r="Z1474" i="1"/>
  <c r="AA1893" i="1"/>
  <c r="AA1877" i="1"/>
  <c r="Z1876" i="1"/>
  <c r="AA1854" i="1"/>
  <c r="AA1822" i="1"/>
  <c r="Z1816" i="1"/>
  <c r="AA1790" i="1"/>
  <c r="Z1784" i="1"/>
  <c r="AA1758" i="1"/>
  <c r="Z1752" i="1"/>
  <c r="AA1726" i="1"/>
  <c r="AA1687" i="1"/>
  <c r="AA1678" i="1"/>
  <c r="AA1606" i="1"/>
  <c r="Z1548" i="1"/>
  <c r="Z1490" i="1"/>
  <c r="AA1476" i="1"/>
  <c r="AA1419" i="1"/>
  <c r="Z1155" i="1"/>
  <c r="AA1866" i="1"/>
  <c r="AA1834" i="1"/>
  <c r="AA1802" i="1"/>
  <c r="AA1770" i="1"/>
  <c r="AA1738" i="1"/>
  <c r="AA1690" i="1"/>
  <c r="AA1670" i="1"/>
  <c r="AA1662" i="1"/>
  <c r="AA1654" i="1"/>
  <c r="AA1642" i="1"/>
  <c r="AA1634" i="1"/>
  <c r="AA1626" i="1"/>
  <c r="AA1618" i="1"/>
  <c r="Z1580" i="1"/>
  <c r="Z1564" i="1"/>
  <c r="Z1556" i="1"/>
  <c r="AA1529" i="1"/>
  <c r="Z1442" i="1"/>
  <c r="AA1750" i="1"/>
  <c r="AA1718" i="1"/>
  <c r="Z1712" i="1"/>
  <c r="AA1710" i="1"/>
  <c r="Z1644" i="1"/>
  <c r="Z1636" i="1"/>
  <c r="Z1620" i="1"/>
  <c r="AA1598" i="1"/>
  <c r="Z1544" i="1"/>
  <c r="AA1516" i="1"/>
  <c r="AA1473" i="1"/>
  <c r="Z1466" i="1"/>
  <c r="Z1463" i="1"/>
  <c r="Z1415" i="1"/>
  <c r="Z1776" i="1"/>
  <c r="AA1910" i="1"/>
  <c r="AA1903" i="1"/>
  <c r="AA1894" i="1"/>
  <c r="AA1887" i="1"/>
  <c r="AA1878" i="1"/>
  <c r="AA1858" i="1"/>
  <c r="AA1826" i="1"/>
  <c r="Z1820" i="1"/>
  <c r="AA1794" i="1"/>
  <c r="AA1762" i="1"/>
  <c r="Z1748" i="1"/>
  <c r="AA1730" i="1"/>
  <c r="Z1724" i="1"/>
  <c r="AA1691" i="1"/>
  <c r="AA1682" i="1"/>
  <c r="AA1610" i="1"/>
  <c r="Z1515" i="1"/>
  <c r="Z1431" i="1"/>
  <c r="AA1870" i="1"/>
  <c r="AA1838" i="1"/>
  <c r="Z1832" i="1"/>
  <c r="AA1806" i="1"/>
  <c r="Z1800" i="1"/>
  <c r="AA1774" i="1"/>
  <c r="Z1768" i="1"/>
  <c r="AA1742" i="1"/>
  <c r="Z1736" i="1"/>
  <c r="AA1706" i="1"/>
  <c r="AA1694" i="1"/>
  <c r="Z1648" i="1"/>
  <c r="Z1612" i="1"/>
  <c r="Z1540" i="1"/>
  <c r="AA1509" i="1"/>
  <c r="AA1485" i="1"/>
  <c r="AA1399" i="1"/>
  <c r="AA1594" i="1"/>
  <c r="AA1590" i="1"/>
  <c r="AA1586" i="1"/>
  <c r="AA1582" i="1"/>
  <c r="AA1578" i="1"/>
  <c r="AA1574" i="1"/>
  <c r="AA1570" i="1"/>
  <c r="AA1566" i="1"/>
  <c r="AA1562" i="1"/>
  <c r="AA1558" i="1"/>
  <c r="AA1554" i="1"/>
  <c r="AA1550" i="1"/>
  <c r="AA1546" i="1"/>
  <c r="AA1542" i="1"/>
  <c r="AA1538" i="1"/>
  <c r="AA1534" i="1"/>
  <c r="Z1528" i="1"/>
  <c r="AA1512" i="1"/>
  <c r="AA1474" i="1"/>
  <c r="AA1464" i="1"/>
  <c r="AA1445" i="1"/>
  <c r="Z1411" i="1"/>
  <c r="AA1235" i="1"/>
  <c r="AA1149" i="1"/>
  <c r="AA1469" i="1"/>
  <c r="AA1422" i="1"/>
  <c r="Z1091" i="1"/>
  <c r="AA1453" i="1"/>
  <c r="AA1410" i="1"/>
  <c r="AA1176" i="1"/>
  <c r="AA1544" i="1"/>
  <c r="AA1540" i="1"/>
  <c r="AA1536" i="1"/>
  <c r="Z1532" i="1"/>
  <c r="AA1520" i="1"/>
  <c r="AA1497" i="1"/>
  <c r="AA1472" i="1"/>
  <c r="AA1466" i="1"/>
  <c r="AA1444" i="1"/>
  <c r="AA1439" i="1"/>
  <c r="AA1178" i="1"/>
  <c r="AA1526" i="1"/>
  <c r="AA1517" i="1"/>
  <c r="AA1515" i="1"/>
  <c r="Z1504" i="1"/>
  <c r="AA1493" i="1"/>
  <c r="AA1484" i="1"/>
  <c r="AA1481" i="1"/>
  <c r="AA1456" i="1"/>
  <c r="AA1450" i="1"/>
  <c r="AA1424" i="1"/>
  <c r="AA1406" i="1"/>
  <c r="AA1533" i="1"/>
  <c r="AA1496" i="1"/>
  <c r="AA1477" i="1"/>
  <c r="AA1442" i="1"/>
  <c r="AA1435" i="1"/>
  <c r="AA1431" i="1"/>
  <c r="AA1420" i="1"/>
  <c r="AA1461" i="1"/>
  <c r="AA1426" i="1"/>
  <c r="AA1394" i="1"/>
  <c r="AA1231" i="1"/>
  <c r="Z1524" i="1"/>
  <c r="Z1508" i="1"/>
  <c r="AA1418" i="1"/>
  <c r="AA1386" i="1"/>
  <c r="AA1343" i="1"/>
  <c r="AA1335" i="1"/>
  <c r="AA1327" i="1"/>
  <c r="AA1319" i="1"/>
  <c r="AA1311" i="1"/>
  <c r="AA1303" i="1"/>
  <c r="AA1239" i="1"/>
  <c r="AA1207" i="1"/>
  <c r="AA1194" i="1"/>
  <c r="AA1430" i="1"/>
  <c r="AA1398" i="1"/>
  <c r="AA1243" i="1"/>
  <c r="AA1211" i="1"/>
  <c r="AA1151" i="1"/>
  <c r="AA1057" i="1"/>
  <c r="AA1041" i="1"/>
  <c r="AA1025" i="1"/>
  <c r="AA1009" i="1"/>
  <c r="AA1247" i="1"/>
  <c r="AA1215" i="1"/>
  <c r="AA1390" i="1"/>
  <c r="AA1380" i="1"/>
  <c r="AA1379" i="1"/>
  <c r="AA1376" i="1"/>
  <c r="AA1375" i="1"/>
  <c r="AA1372" i="1"/>
  <c r="AA1371" i="1"/>
  <c r="AA1368" i="1"/>
  <c r="AA1367" i="1"/>
  <c r="AA1364" i="1"/>
  <c r="AA1363" i="1"/>
  <c r="AA1360" i="1"/>
  <c r="AA1359" i="1"/>
  <c r="AA1356" i="1"/>
  <c r="AA1355" i="1"/>
  <c r="AA1352" i="1"/>
  <c r="AA1351" i="1"/>
  <c r="AA1348" i="1"/>
  <c r="AA1347" i="1"/>
  <c r="AA1344" i="1"/>
  <c r="AA1336" i="1"/>
  <c r="AA1328" i="1"/>
  <c r="AA1320" i="1"/>
  <c r="AA1312" i="1"/>
  <c r="AA1304" i="1"/>
  <c r="AA1251" i="1"/>
  <c r="AA1219" i="1"/>
  <c r="AA871" i="1"/>
  <c r="AA1434" i="1"/>
  <c r="AA1402" i="1"/>
  <c r="Z1396" i="1"/>
  <c r="Z1388" i="1"/>
  <c r="AA1339" i="1"/>
  <c r="AA1331" i="1"/>
  <c r="AA1323" i="1"/>
  <c r="AA1315" i="1"/>
  <c r="AA1307" i="1"/>
  <c r="AA1299" i="1"/>
  <c r="Z1262" i="1"/>
  <c r="AA1255" i="1"/>
  <c r="AA1223" i="1"/>
  <c r="AA1204" i="1"/>
  <c r="Z1152" i="1"/>
  <c r="AA1414" i="1"/>
  <c r="AA1295" i="1"/>
  <c r="AA1291" i="1"/>
  <c r="AA1287" i="1"/>
  <c r="AA1283" i="1"/>
  <c r="AA1279" i="1"/>
  <c r="AA1275" i="1"/>
  <c r="AA1271" i="1"/>
  <c r="AA1267" i="1"/>
  <c r="AA1263" i="1"/>
  <c r="AA1259" i="1"/>
  <c r="AA1227" i="1"/>
  <c r="Z1168" i="1"/>
  <c r="AA1051" i="1"/>
  <c r="AA1035" i="1"/>
  <c r="AA1019" i="1"/>
  <c r="AA1382" i="1"/>
  <c r="AA1378" i="1"/>
  <c r="AA1374" i="1"/>
  <c r="AA1370" i="1"/>
  <c r="AA1366" i="1"/>
  <c r="AA1362" i="1"/>
  <c r="AA1358" i="1"/>
  <c r="AA1354" i="1"/>
  <c r="AA1350" i="1"/>
  <c r="AA1346" i="1"/>
  <c r="AA1342" i="1"/>
  <c r="AA1338" i="1"/>
  <c r="AA1334" i="1"/>
  <c r="AA1330" i="1"/>
  <c r="AA1326" i="1"/>
  <c r="AA1322" i="1"/>
  <c r="AA1318" i="1"/>
  <c r="AA1314" i="1"/>
  <c r="AA1310" i="1"/>
  <c r="AA1306" i="1"/>
  <c r="AA1302" i="1"/>
  <c r="AA1298" i="1"/>
  <c r="AA1294" i="1"/>
  <c r="AA1290" i="1"/>
  <c r="AA1286" i="1"/>
  <c r="AA1282" i="1"/>
  <c r="AA1278" i="1"/>
  <c r="AA1274" i="1"/>
  <c r="AA1270" i="1"/>
  <c r="AA1266" i="1"/>
  <c r="AA1262" i="1"/>
  <c r="AA1258" i="1"/>
  <c r="AA1254" i="1"/>
  <c r="AA1250" i="1"/>
  <c r="AA1246" i="1"/>
  <c r="AA1242" i="1"/>
  <c r="AA1238" i="1"/>
  <c r="AA1234" i="1"/>
  <c r="AA1230" i="1"/>
  <c r="AA1226" i="1"/>
  <c r="AA1222" i="1"/>
  <c r="AA1218" i="1"/>
  <c r="AA1214" i="1"/>
  <c r="AA1210" i="1"/>
  <c r="AA1206" i="1"/>
  <c r="AA1171" i="1"/>
  <c r="AA984" i="1"/>
  <c r="AA1190" i="1"/>
  <c r="AA1163" i="1"/>
  <c r="Z1157" i="1"/>
  <c r="AA1111" i="1"/>
  <c r="AA1103" i="1"/>
  <c r="AA1095" i="1"/>
  <c r="AA1087" i="1"/>
  <c r="AA1079" i="1"/>
  <c r="AA1071" i="1"/>
  <c r="AA1063" i="1"/>
  <c r="Z981" i="1"/>
  <c r="AA1195" i="1"/>
  <c r="AA1188" i="1"/>
  <c r="AA1179" i="1"/>
  <c r="AA1175" i="1"/>
  <c r="AA1053" i="1"/>
  <c r="AA1047" i="1"/>
  <c r="AA1037" i="1"/>
  <c r="AA1031" i="1"/>
  <c r="AA1021" i="1"/>
  <c r="AA1015" i="1"/>
  <c r="AA943" i="1"/>
  <c r="AA1155" i="1"/>
  <c r="AA1200" i="1"/>
  <c r="AA1191" i="1"/>
  <c r="AA1184" i="1"/>
  <c r="AA1167" i="1"/>
  <c r="Z1153" i="1"/>
  <c r="AA1113" i="1"/>
  <c r="AA1112" i="1"/>
  <c r="AA1105" i="1"/>
  <c r="AA1104" i="1"/>
  <c r="AA1097" i="1"/>
  <c r="AA1096" i="1"/>
  <c r="AA1089" i="1"/>
  <c r="AA1088" i="1"/>
  <c r="AA1081" i="1"/>
  <c r="AA1080" i="1"/>
  <c r="AA1073" i="1"/>
  <c r="AA1072" i="1"/>
  <c r="AA1065" i="1"/>
  <c r="AA1064" i="1"/>
  <c r="AA1049" i="1"/>
  <c r="AA1043" i="1"/>
  <c r="AA1033" i="1"/>
  <c r="AA1027" i="1"/>
  <c r="AA1017" i="1"/>
  <c r="AA1011" i="1"/>
  <c r="AA1205" i="1"/>
  <c r="AA1198" i="1"/>
  <c r="AA1182" i="1"/>
  <c r="AA1147" i="1"/>
  <c r="AA1115" i="1"/>
  <c r="AA1107" i="1"/>
  <c r="AA1099" i="1"/>
  <c r="AA1091" i="1"/>
  <c r="AA1083" i="1"/>
  <c r="AA1075" i="1"/>
  <c r="AA1067" i="1"/>
  <c r="AA1059" i="1"/>
  <c r="AA1003" i="1"/>
  <c r="AA975" i="1"/>
  <c r="AA803" i="1"/>
  <c r="AA1159" i="1"/>
  <c r="AA1144" i="1"/>
  <c r="AA1143" i="1"/>
  <c r="AA1140" i="1"/>
  <c r="AA1139" i="1"/>
  <c r="AA1136" i="1"/>
  <c r="AA1135" i="1"/>
  <c r="AA1132" i="1"/>
  <c r="AA1131" i="1"/>
  <c r="AA1128" i="1"/>
  <c r="AA1127" i="1"/>
  <c r="AA1124" i="1"/>
  <c r="AA1123" i="1"/>
  <c r="AA1120" i="1"/>
  <c r="AA1119" i="1"/>
  <c r="AA1116" i="1"/>
  <c r="AA1055" i="1"/>
  <c r="AA1045" i="1"/>
  <c r="AA1039" i="1"/>
  <c r="AA1029" i="1"/>
  <c r="AA1023" i="1"/>
  <c r="AA1013" i="1"/>
  <c r="AA1007" i="1"/>
  <c r="AA1000" i="1"/>
  <c r="AA991" i="1"/>
  <c r="AA968" i="1"/>
  <c r="AA895" i="1"/>
  <c r="AA931" i="1"/>
  <c r="AA820" i="1"/>
  <c r="AA955" i="1"/>
  <c r="AA994" i="1"/>
  <c r="AA978" i="1"/>
  <c r="AA935" i="1"/>
  <c r="AA891" i="1"/>
  <c r="AA867" i="1"/>
  <c r="AA805" i="1"/>
  <c r="AA1005" i="1"/>
  <c r="AA947" i="1"/>
  <c r="AA990" i="1"/>
  <c r="AA974" i="1"/>
  <c r="AA959" i="1"/>
  <c r="AA927" i="1"/>
  <c r="AA925" i="1"/>
  <c r="AA921" i="1"/>
  <c r="AA917" i="1"/>
  <c r="AA913" i="1"/>
  <c r="AA909" i="1"/>
  <c r="AA905" i="1"/>
  <c r="AA901" i="1"/>
  <c r="AA887" i="1"/>
  <c r="AA883" i="1"/>
  <c r="AA879" i="1"/>
  <c r="AA863" i="1"/>
  <c r="AA939" i="1"/>
  <c r="AA923" i="1"/>
  <c r="AA919" i="1"/>
  <c r="AA915" i="1"/>
  <c r="AA911" i="1"/>
  <c r="AA907" i="1"/>
  <c r="AA903" i="1"/>
  <c r="AA899" i="1"/>
  <c r="AA951" i="1"/>
  <c r="AA875" i="1"/>
  <c r="AA859" i="1"/>
  <c r="AA783" i="1"/>
  <c r="AA855" i="1"/>
  <c r="AA851" i="1"/>
  <c r="AA847" i="1"/>
  <c r="AA843" i="1"/>
  <c r="AA839" i="1"/>
  <c r="AA835" i="1"/>
  <c r="AA831" i="1"/>
  <c r="AA825" i="1"/>
  <c r="AA815" i="1"/>
  <c r="AA761" i="1"/>
  <c r="AA760" i="1"/>
  <c r="AA757" i="1"/>
  <c r="AA823" i="1"/>
  <c r="AA752" i="1"/>
  <c r="AA811" i="1"/>
  <c r="AA787" i="1"/>
  <c r="AA780" i="1"/>
  <c r="AA897" i="1"/>
  <c r="AA893" i="1"/>
  <c r="AA889" i="1"/>
  <c r="AA885" i="1"/>
  <c r="AA881" i="1"/>
  <c r="AA877" i="1"/>
  <c r="AA873" i="1"/>
  <c r="AA869" i="1"/>
  <c r="AA865" i="1"/>
  <c r="AA861" i="1"/>
  <c r="AA857" i="1"/>
  <c r="AA853" i="1"/>
  <c r="AA849" i="1"/>
  <c r="AA845" i="1"/>
  <c r="AA841" i="1"/>
  <c r="AA837" i="1"/>
  <c r="AA833" i="1"/>
  <c r="AA829" i="1"/>
  <c r="AA809" i="1"/>
  <c r="AA799" i="1"/>
  <c r="AA777" i="1"/>
  <c r="AA776" i="1"/>
  <c r="AA824" i="1"/>
  <c r="AA819" i="1"/>
  <c r="AA797" i="1"/>
  <c r="AA791" i="1"/>
  <c r="AA773" i="1"/>
  <c r="AA772" i="1"/>
  <c r="AA756" i="1"/>
  <c r="AA753" i="1"/>
  <c r="AA812" i="1"/>
  <c r="AA807" i="1"/>
  <c r="AA768" i="1"/>
  <c r="AA827" i="1"/>
  <c r="AA795" i="1"/>
  <c r="AA764" i="1"/>
  <c r="AA748" i="1"/>
  <c r="AA779" i="1"/>
  <c r="AA775" i="1"/>
  <c r="AA771" i="1"/>
  <c r="AA767" i="1"/>
  <c r="AA763" i="1"/>
  <c r="AA759" i="1"/>
  <c r="AA755" i="1"/>
  <c r="AA751" i="1"/>
  <c r="AA747" i="1"/>
  <c r="P14" i="6" l="1"/>
  <c r="P16" i="6"/>
  <c r="P17" i="6"/>
  <c r="P15" i="6"/>
  <c r="Z809" i="1"/>
  <c r="Z1212" i="1"/>
  <c r="Z845" i="1"/>
  <c r="Z988" i="1"/>
  <c r="Z781" i="1"/>
  <c r="Z1172" i="1"/>
  <c r="Z1236" i="1"/>
  <c r="Z953" i="1"/>
  <c r="Z875" i="1"/>
  <c r="Z859" i="1"/>
  <c r="Z1003" i="1"/>
  <c r="Z1246" i="1"/>
  <c r="Z1099" i="1"/>
  <c r="Z1067" i="1"/>
  <c r="Z1177" i="1"/>
  <c r="Z1179" i="1"/>
  <c r="Z772" i="1"/>
  <c r="Z1184" i="1"/>
  <c r="Z1175" i="1"/>
  <c r="Z1115" i="1"/>
  <c r="Z923" i="1"/>
  <c r="Z983" i="1"/>
  <c r="Z1136" i="1"/>
  <c r="Z1248" i="1"/>
  <c r="Z1132" i="1"/>
  <c r="Z748" i="1"/>
  <c r="Z1107" i="1"/>
  <c r="Z1349" i="1"/>
  <c r="Z1542" i="1"/>
  <c r="Z1451" i="1"/>
  <c r="Z1558" i="1"/>
  <c r="Z1559" i="1"/>
  <c r="Z1695" i="1"/>
  <c r="Z1737" i="1"/>
  <c r="Z1969" i="1"/>
  <c r="Z1911" i="1"/>
  <c r="Z1434" i="1"/>
  <c r="Z1471" i="1"/>
  <c r="Z1506" i="1"/>
  <c r="Z1381" i="1"/>
  <c r="Z1861" i="1"/>
  <c r="Z1738" i="1"/>
  <c r="Z1869" i="1"/>
  <c r="Z1751" i="1"/>
  <c r="Z1833" i="1"/>
  <c r="Z1569" i="1"/>
  <c r="Z1599" i="1"/>
  <c r="Z1520" i="1"/>
  <c r="Z1428" i="1"/>
  <c r="Z1715" i="1"/>
  <c r="Z1495" i="1"/>
  <c r="Z1392" i="1"/>
  <c r="Z1819" i="1"/>
  <c r="Z1927" i="1"/>
  <c r="Z1367" i="1"/>
  <c r="Z1590" i="1"/>
  <c r="Z1659" i="1"/>
  <c r="Z1430" i="1"/>
  <c r="Z1511" i="1"/>
  <c r="Z1627" i="1"/>
  <c r="Z1735" i="1"/>
  <c r="Z1722" i="1"/>
  <c r="Z1850" i="1"/>
  <c r="Z1908" i="1"/>
  <c r="Z1966" i="1"/>
  <c r="Z1788" i="1"/>
  <c r="Z1382" i="1"/>
  <c r="Z1657" i="1"/>
  <c r="Z1701" i="1"/>
  <c r="Z1489" i="1"/>
  <c r="Z1553" i="1"/>
  <c r="Z1918" i="1"/>
  <c r="Z1790" i="1"/>
  <c r="Z1857" i="1"/>
  <c r="Z1441" i="1"/>
  <c r="Z1696" i="1"/>
  <c r="Z1427" i="1"/>
  <c r="Z1747" i="1"/>
  <c r="Z1377" i="1"/>
  <c r="Z1550" i="1"/>
  <c r="Z1664" i="1"/>
  <c r="Z1583" i="1"/>
  <c r="Z1818" i="1"/>
  <c r="Z1769" i="1"/>
  <c r="Z1450" i="1"/>
  <c r="Z1337" i="1"/>
  <c r="Z1401" i="1"/>
  <c r="Z1554" i="1"/>
  <c r="Z1383" i="1"/>
  <c r="Z1693" i="1"/>
  <c r="Z1810" i="1"/>
  <c r="Z1849" i="1"/>
  <c r="Z1673" i="1"/>
  <c r="Z1699" i="1"/>
  <c r="Z1792" i="1"/>
  <c r="Z1765" i="1"/>
  <c r="Z1744" i="1"/>
  <c r="Z1423" i="1"/>
  <c r="Z1379" i="1"/>
  <c r="Z1375" i="1"/>
  <c r="Z1437" i="1"/>
  <c r="Z1688" i="1"/>
  <c r="Z1497" i="1"/>
  <c r="Z1713" i="1"/>
  <c r="Z1797" i="1"/>
  <c r="Z1845" i="1"/>
  <c r="Z1785" i="1"/>
  <c r="Z1974" i="1"/>
  <c r="Z1884" i="1"/>
  <c r="Z1350" i="1"/>
  <c r="Z1397" i="1"/>
  <c r="Z1661" i="1"/>
  <c r="Z1353" i="1"/>
  <c r="Z1885" i="1"/>
  <c r="Z1879" i="1"/>
  <c r="Z1366" i="1"/>
  <c r="Z1826" i="1"/>
  <c r="Z1390" i="1"/>
  <c r="Z1596" i="1"/>
  <c r="Z1681" i="1"/>
  <c r="Z1357" i="1"/>
  <c r="Z1595" i="1"/>
  <c r="Z1409" i="1"/>
  <c r="Z1591" i="1"/>
  <c r="Z1600" i="1"/>
  <c r="Z1717" i="1"/>
  <c r="Z1934" i="1"/>
  <c r="Z1924" i="1"/>
  <c r="Z1930" i="1"/>
  <c r="Z1898" i="1"/>
  <c r="Z1310" i="1"/>
  <c r="Z1739" i="1"/>
  <c r="Z1886" i="1"/>
  <c r="Z1813" i="1"/>
  <c r="Z1994" i="1"/>
  <c r="Z1721" i="1"/>
  <c r="Z1834" i="1"/>
  <c r="Z1585" i="1"/>
  <c r="Z1329" i="1"/>
  <c r="Z1656" i="1"/>
  <c r="Z1449" i="1"/>
  <c r="Z1668" i="1"/>
  <c r="Z1651" i="1"/>
  <c r="Z1866" i="1"/>
  <c r="Z1979" i="1"/>
  <c r="Z1975" i="1"/>
  <c r="Z1406" i="1"/>
  <c r="Z1483" i="1"/>
  <c r="Z1530" i="1"/>
  <c r="Z1358" i="1"/>
  <c r="Z1498" i="1"/>
  <c r="Z1778" i="1"/>
  <c r="Z1761" i="1"/>
  <c r="Z1815" i="1"/>
  <c r="Z1843" i="1"/>
  <c r="Z1829" i="1"/>
  <c r="Z1628" i="1"/>
  <c r="Z1704" i="1"/>
  <c r="Z1771" i="1"/>
  <c r="Z1685" i="1"/>
  <c r="Z1355" i="1"/>
  <c r="Z1551" i="1"/>
  <c r="Z1405" i="1"/>
  <c r="Z1719" i="1"/>
  <c r="Z1663" i="1"/>
  <c r="Z1753" i="1"/>
  <c r="Z1946" i="1"/>
  <c r="Z1903" i="1"/>
  <c r="Z1923" i="1"/>
  <c r="Z1611" i="1"/>
  <c r="Z1808" i="1"/>
  <c r="Z1421" i="1"/>
  <c r="Z1454" i="1"/>
  <c r="Z1837" i="1"/>
  <c r="Z1779" i="1"/>
  <c r="Z1741" i="1"/>
  <c r="Z1391" i="1"/>
  <c r="Z1577" i="1"/>
  <c r="Z1672" i="1"/>
  <c r="Z1854" i="1"/>
  <c r="W799" i="1"/>
  <c r="Z1314" i="1"/>
  <c r="Z1334" i="1"/>
  <c r="Z1385" i="1"/>
  <c r="Z1351" i="1"/>
  <c r="Z1523" i="1"/>
  <c r="Z1574" i="1"/>
  <c r="Z1475" i="1"/>
  <c r="Z1623" i="1"/>
  <c r="Z1907" i="1"/>
  <c r="Z1880" i="1"/>
  <c r="Z1896" i="1"/>
  <c r="Z1889" i="1"/>
  <c r="Z1457" i="1"/>
  <c r="Z1697" i="1"/>
  <c r="Z1347" i="1"/>
  <c r="Z1613" i="1"/>
  <c r="Z1330" i="1"/>
  <c r="Z1740" i="1"/>
  <c r="Z1986" i="1"/>
  <c r="Z1342" i="1"/>
  <c r="Z1841" i="1"/>
  <c r="Z1720" i="1"/>
  <c r="Z1848" i="1"/>
  <c r="Z1593" i="1"/>
  <c r="Z1809" i="1"/>
  <c r="Z1709" i="1"/>
  <c r="Z1365" i="1"/>
  <c r="Z1527" i="1"/>
  <c r="Z1547" i="1"/>
  <c r="Z1817" i="1"/>
  <c r="Z1801" i="1"/>
  <c r="Z1942" i="1"/>
  <c r="Z1799" i="1"/>
  <c r="Z1954" i="1"/>
  <c r="Z1325" i="1"/>
  <c r="Z1363" i="1"/>
  <c r="Z1386" i="1"/>
  <c r="Z1455" i="1"/>
  <c r="Z1534" i="1"/>
  <c r="Z1649" i="1"/>
  <c r="Z1842" i="1"/>
  <c r="Z1895" i="1"/>
  <c r="Z1786" i="1"/>
  <c r="Z1519" i="1"/>
  <c r="Z1858" i="1"/>
  <c r="Z1783" i="1"/>
  <c r="Z1546" i="1"/>
  <c r="Z1567" i="1"/>
  <c r="Z1412" i="1"/>
  <c r="Z1643" i="1"/>
  <c r="Z1505" i="1"/>
  <c r="Z1503" i="1"/>
  <c r="Z1708" i="1"/>
  <c r="Z1873" i="1"/>
  <c r="Z1756" i="1"/>
  <c r="Z1950" i="1"/>
  <c r="Z1847" i="1"/>
  <c r="Z1333" i="1"/>
  <c r="Z1465" i="1"/>
  <c r="Z1541" i="1"/>
  <c r="Z1639" i="1"/>
  <c r="Z1374" i="1"/>
  <c r="Z1535" i="1"/>
  <c r="Z1562" i="1"/>
  <c r="Z1671" i="1"/>
  <c r="Z1746" i="1"/>
  <c r="Z1729" i="1"/>
  <c r="Z1836" i="1"/>
  <c r="Z1393" i="1"/>
  <c r="Z1787" i="1"/>
  <c r="Z1608" i="1"/>
  <c r="Z1755" i="1"/>
  <c r="Z1369" i="1"/>
  <c r="Z1578" i="1"/>
  <c r="Z1359" i="1"/>
  <c r="Z1582" i="1"/>
  <c r="Z1433" i="1"/>
  <c r="Z1684" i="1"/>
  <c r="Z1521" i="1"/>
  <c r="Z1692" i="1"/>
  <c r="Z1811" i="1"/>
  <c r="Z1892" i="1"/>
  <c r="Z1914" i="1"/>
  <c r="Z1987" i="1"/>
  <c r="Z1978" i="1"/>
  <c r="Z1928" i="1"/>
  <c r="Z1462" i="1"/>
  <c r="Z1313" i="1"/>
  <c r="Z1361" i="1"/>
  <c r="Z1586" i="1"/>
  <c r="Z1803" i="1"/>
  <c r="Z1902" i="1"/>
  <c r="Z1749" i="1"/>
  <c r="Z1825" i="1"/>
  <c r="Z1384" i="1"/>
  <c r="Z1482" i="1"/>
  <c r="Z1758" i="1"/>
  <c r="Z1716" i="1"/>
  <c r="Z1781" i="1"/>
  <c r="Z1757" i="1"/>
  <c r="Z1389" i="1"/>
  <c r="Z1481" i="1"/>
  <c r="Z1660" i="1"/>
  <c r="Z1733" i="1"/>
  <c r="Z1777" i="1"/>
  <c r="Z1425" i="1"/>
  <c r="Z1538" i="1"/>
  <c r="Z1683" i="1"/>
  <c r="Z1959" i="1"/>
  <c r="Z1904" i="1"/>
  <c r="Z1921" i="1"/>
  <c r="Z1864" i="1"/>
  <c r="Z1958" i="1"/>
  <c r="Z1840" i="1"/>
  <c r="Z1940" i="1"/>
  <c r="Z1371" i="1"/>
  <c r="Z1502" i="1"/>
  <c r="Z1625" i="1"/>
  <c r="Z1446" i="1"/>
  <c r="Z1570" i="1"/>
  <c r="Z1499" i="1"/>
  <c r="Z1852" i="1"/>
  <c r="Z1676" i="1"/>
  <c r="Z1789" i="1"/>
  <c r="Z1745" i="1"/>
  <c r="Z1822" i="1"/>
  <c r="Z1005" i="1"/>
  <c r="Z873" i="1"/>
  <c r="Z973" i="1"/>
  <c r="Z876" i="1"/>
  <c r="Z768" i="1"/>
  <c r="J971" i="3"/>
  <c r="J983" i="3"/>
  <c r="J995" i="3"/>
  <c r="J1007" i="3"/>
  <c r="J1019" i="3"/>
  <c r="J1031" i="3"/>
  <c r="J982" i="3"/>
  <c r="J972" i="3"/>
  <c r="J984" i="3"/>
  <c r="J996" i="3"/>
  <c r="J1008" i="3"/>
  <c r="J1020" i="3"/>
  <c r="J1032" i="3"/>
  <c r="J1006" i="3"/>
  <c r="J973" i="3"/>
  <c r="J985" i="3"/>
  <c r="J997" i="3"/>
  <c r="J1009" i="3"/>
  <c r="J1021" i="3"/>
  <c r="J1033" i="3"/>
  <c r="J974" i="3"/>
  <c r="J986" i="3"/>
  <c r="J998" i="3"/>
  <c r="J1010" i="3"/>
  <c r="J1022" i="3"/>
  <c r="J1034" i="3"/>
  <c r="J994" i="3"/>
  <c r="J975" i="3"/>
  <c r="J987" i="3"/>
  <c r="J999" i="3"/>
  <c r="J1011" i="3"/>
  <c r="J1023" i="3"/>
  <c r="J1035" i="3"/>
  <c r="J1018" i="3"/>
  <c r="J964" i="3"/>
  <c r="J976" i="3"/>
  <c r="J988" i="3"/>
  <c r="J1000" i="3"/>
  <c r="J1012" i="3"/>
  <c r="J1024" i="3"/>
  <c r="J1036" i="3"/>
  <c r="J965" i="3"/>
  <c r="J977" i="3"/>
  <c r="J989" i="3"/>
  <c r="J1001" i="3"/>
  <c r="J1013" i="3"/>
  <c r="J1025" i="3"/>
  <c r="J1037" i="3"/>
  <c r="J966" i="3"/>
  <c r="J978" i="3"/>
  <c r="J990" i="3"/>
  <c r="J1002" i="3"/>
  <c r="J1014" i="3"/>
  <c r="J1026" i="3"/>
  <c r="J1038" i="3"/>
  <c r="J1042" i="3"/>
  <c r="J967" i="3"/>
  <c r="J979" i="3"/>
  <c r="J991" i="3"/>
  <c r="J1003" i="3"/>
  <c r="J1015" i="3"/>
  <c r="J1027" i="3"/>
  <c r="J1039" i="3"/>
  <c r="J968" i="3"/>
  <c r="J980" i="3"/>
  <c r="J992" i="3"/>
  <c r="J1004" i="3"/>
  <c r="J1016" i="3"/>
  <c r="J1028" i="3"/>
  <c r="J1040" i="3"/>
  <c r="J1030" i="3"/>
  <c r="J969" i="3"/>
  <c r="J981" i="3"/>
  <c r="J993" i="3"/>
  <c r="J1005" i="3"/>
  <c r="J1017" i="3"/>
  <c r="J1029" i="3"/>
  <c r="J1041" i="3"/>
  <c r="J970" i="3"/>
  <c r="W1228" i="1"/>
  <c r="AB1228" i="1"/>
  <c r="W1171" i="1"/>
  <c r="AB1171" i="1"/>
  <c r="AB1159" i="1"/>
  <c r="W1159" i="1"/>
  <c r="W998" i="1"/>
  <c r="AB998" i="1"/>
  <c r="W1036" i="1"/>
  <c r="AB1036" i="1"/>
  <c r="W1077" i="1"/>
  <c r="AB1077" i="1"/>
  <c r="W1109" i="1"/>
  <c r="Z1109" i="1" s="1"/>
  <c r="AB1109" i="1"/>
  <c r="W1084" i="1"/>
  <c r="AB1084" i="1"/>
  <c r="W1072" i="1"/>
  <c r="AB1072" i="1"/>
  <c r="W1267" i="1"/>
  <c r="AB1267" i="1"/>
  <c r="W1307" i="1"/>
  <c r="AB1307" i="1"/>
  <c r="W1264" i="1"/>
  <c r="AB1264" i="1"/>
  <c r="AB1276" i="1"/>
  <c r="W1276" i="1"/>
  <c r="Z1276" i="1" s="1"/>
  <c r="W1288" i="1"/>
  <c r="AB1288" i="1"/>
  <c r="W987" i="1"/>
  <c r="AB987" i="1"/>
  <c r="W1196" i="1"/>
  <c r="AB1196" i="1"/>
  <c r="AB1229" i="1"/>
  <c r="W1229" i="1"/>
  <c r="Z1229" i="1" s="1"/>
  <c r="W1023" i="1"/>
  <c r="AB1023" i="1"/>
  <c r="W1250" i="1"/>
  <c r="AB1250" i="1"/>
  <c r="W1216" i="1"/>
  <c r="AB1216" i="1"/>
  <c r="W1278" i="1"/>
  <c r="AB1278" i="1"/>
  <c r="W980" i="1"/>
  <c r="Z980" i="1" s="1"/>
  <c r="AB980" i="1"/>
  <c r="W1290" i="1"/>
  <c r="AB1290" i="1"/>
  <c r="W1095" i="1"/>
  <c r="AB1095" i="1"/>
  <c r="W1234" i="1"/>
  <c r="AB1234" i="1"/>
  <c r="W1047" i="1"/>
  <c r="AB1047" i="1"/>
  <c r="W1209" i="1"/>
  <c r="AB1209" i="1"/>
  <c r="W992" i="1"/>
  <c r="AB992" i="1"/>
  <c r="W1298" i="1"/>
  <c r="AB1298" i="1"/>
  <c r="W1261" i="1"/>
  <c r="AB1261" i="1"/>
  <c r="W1083" i="1"/>
  <c r="AB1083" i="1"/>
  <c r="W1208" i="1"/>
  <c r="AB1208" i="1"/>
  <c r="W1089" i="1"/>
  <c r="AB1089" i="1"/>
  <c r="W1178" i="1"/>
  <c r="AB1178" i="1"/>
  <c r="W1040" i="1"/>
  <c r="AB1040" i="1"/>
  <c r="W1000" i="1"/>
  <c r="AB1000" i="1"/>
  <c r="AB1029" i="1"/>
  <c r="W1029" i="1"/>
  <c r="Z1029" i="1" s="1"/>
  <c r="AB1198" i="1"/>
  <c r="W1198" i="1"/>
  <c r="AB1017" i="1"/>
  <c r="W1017" i="1"/>
  <c r="Z1017" i="1" s="1"/>
  <c r="W1097" i="1"/>
  <c r="AB1097" i="1"/>
  <c r="W1064" i="1"/>
  <c r="AB1064" i="1"/>
  <c r="W1227" i="1"/>
  <c r="AB1227" i="1"/>
  <c r="W1295" i="1"/>
  <c r="AB1295" i="1"/>
  <c r="AB1303" i="1"/>
  <c r="W1303" i="1"/>
  <c r="W1235" i="1"/>
  <c r="AB1235" i="1"/>
  <c r="W1026" i="1"/>
  <c r="AB1026" i="1"/>
  <c r="W1158" i="1"/>
  <c r="AB1158" i="1"/>
  <c r="W1214" i="1"/>
  <c r="AB1214" i="1"/>
  <c r="W1285" i="1"/>
  <c r="Z1285" i="1" s="1"/>
  <c r="AB1285" i="1"/>
  <c r="W1252" i="1"/>
  <c r="AB1252" i="1"/>
  <c r="W1302" i="1"/>
  <c r="AB1302" i="1"/>
  <c r="W1071" i="1"/>
  <c r="AB1071" i="1"/>
  <c r="W1154" i="1"/>
  <c r="AB1154" i="1"/>
  <c r="W1166" i="1"/>
  <c r="AB1166" i="1"/>
  <c r="W1126" i="1"/>
  <c r="AB1126" i="1"/>
  <c r="W1082" i="1"/>
  <c r="AB1082" i="1"/>
  <c r="W1165" i="1"/>
  <c r="AB1165" i="1"/>
  <c r="W1080" i="1"/>
  <c r="AB1080" i="1"/>
  <c r="W1122" i="1"/>
  <c r="AB1122" i="1"/>
  <c r="W1044" i="1"/>
  <c r="AB1044" i="1"/>
  <c r="W1076" i="1"/>
  <c r="AB1076" i="1"/>
  <c r="W1275" i="1"/>
  <c r="AB1275" i="1"/>
  <c r="W1251" i="1"/>
  <c r="Z1251" i="1" s="1"/>
  <c r="AB1251" i="1"/>
  <c r="AB1025" i="1"/>
  <c r="W1025" i="1"/>
  <c r="W1239" i="1"/>
  <c r="AB1239" i="1"/>
  <c r="W1066" i="1"/>
  <c r="AB1066" i="1"/>
  <c r="W1139" i="1"/>
  <c r="AB1139" i="1"/>
  <c r="W1103" i="1"/>
  <c r="AB1103" i="1"/>
  <c r="W1063" i="1"/>
  <c r="AB1063" i="1"/>
  <c r="W1244" i="1"/>
  <c r="AB1244" i="1"/>
  <c r="W1232" i="1"/>
  <c r="AB1232" i="1"/>
  <c r="W1226" i="1"/>
  <c r="AB1226" i="1"/>
  <c r="AB1210" i="1"/>
  <c r="W1210" i="1"/>
  <c r="W986" i="1"/>
  <c r="AB986" i="1"/>
  <c r="W1114" i="1"/>
  <c r="AB1114" i="1"/>
  <c r="W1282" i="1"/>
  <c r="AB1282" i="1"/>
  <c r="W1238" i="1"/>
  <c r="AB1238" i="1"/>
  <c r="AB1256" i="1"/>
  <c r="W1256" i="1"/>
  <c r="W1243" i="1"/>
  <c r="AB1243" i="1"/>
  <c r="W1004" i="1"/>
  <c r="AB1004" i="1"/>
  <c r="W1048" i="1"/>
  <c r="AB1048" i="1"/>
  <c r="W1085" i="1"/>
  <c r="AB1085" i="1"/>
  <c r="W1053" i="1"/>
  <c r="AB1053" i="1"/>
  <c r="W1105" i="1"/>
  <c r="AB1105" i="1"/>
  <c r="W1035" i="1"/>
  <c r="AB1035" i="1"/>
  <c r="W1018" i="1"/>
  <c r="AB1018" i="1"/>
  <c r="W1102" i="1"/>
  <c r="AB1102" i="1"/>
  <c r="W1058" i="1"/>
  <c r="AB1058" i="1"/>
  <c r="W1143" i="1"/>
  <c r="AB1143" i="1"/>
  <c r="W1160" i="1"/>
  <c r="AB1160" i="1"/>
  <c r="W1293" i="1"/>
  <c r="AB1293" i="1"/>
  <c r="W1027" i="1"/>
  <c r="AB1027" i="1"/>
  <c r="W1074" i="1"/>
  <c r="AB1074" i="1"/>
  <c r="W1183" i="1"/>
  <c r="AB1183" i="1"/>
  <c r="W1289" i="1"/>
  <c r="AB1289" i="1"/>
  <c r="W1106" i="1"/>
  <c r="AB1106" i="1"/>
  <c r="W1245" i="1"/>
  <c r="AB1245" i="1"/>
  <c r="AB989" i="1"/>
  <c r="W989" i="1"/>
  <c r="W1052" i="1"/>
  <c r="AB1052" i="1"/>
  <c r="AB1013" i="1"/>
  <c r="W1013" i="1"/>
  <c r="W1068" i="1"/>
  <c r="AB1068" i="1"/>
  <c r="W1283" i="1"/>
  <c r="AB1283" i="1"/>
  <c r="W1223" i="1"/>
  <c r="Z1223" i="1" s="1"/>
  <c r="AB1223" i="1"/>
  <c r="W1201" i="1"/>
  <c r="AB1201" i="1"/>
  <c r="W1211" i="1"/>
  <c r="AB1211" i="1"/>
  <c r="AB1268" i="1"/>
  <c r="W1268" i="1"/>
  <c r="AB1280" i="1"/>
  <c r="W1280" i="1"/>
  <c r="AB1292" i="1"/>
  <c r="W1292" i="1"/>
  <c r="AB1167" i="1"/>
  <c r="W1167" i="1"/>
  <c r="W1203" i="1"/>
  <c r="AB1203" i="1"/>
  <c r="W1110" i="1"/>
  <c r="Z1110" i="1" s="1"/>
  <c r="AB1110" i="1"/>
  <c r="W1257" i="1"/>
  <c r="AB1257" i="1"/>
  <c r="W1054" i="1"/>
  <c r="AB1054" i="1"/>
  <c r="W1180" i="1"/>
  <c r="AB1180" i="1"/>
  <c r="W995" i="1"/>
  <c r="AB995" i="1"/>
  <c r="W1142" i="1"/>
  <c r="AB1142" i="1"/>
  <c r="W1138" i="1"/>
  <c r="AB1138" i="1"/>
  <c r="W1242" i="1"/>
  <c r="AB1242" i="1"/>
  <c r="W1161" i="1"/>
  <c r="AB1161" i="1"/>
  <c r="W1133" i="1"/>
  <c r="AB1133" i="1"/>
  <c r="W1034" i="1"/>
  <c r="AB1034" i="1"/>
  <c r="W1287" i="1"/>
  <c r="AB1287" i="1"/>
  <c r="W1010" i="1"/>
  <c r="AB1010" i="1"/>
  <c r="W990" i="1"/>
  <c r="AB990" i="1"/>
  <c r="W1008" i="1"/>
  <c r="AB1008" i="1"/>
  <c r="W1056" i="1"/>
  <c r="AB1056" i="1"/>
  <c r="W1065" i="1"/>
  <c r="AB1065" i="1"/>
  <c r="W1113" i="1"/>
  <c r="AB1113" i="1"/>
  <c r="W984" i="1"/>
  <c r="AB984" i="1"/>
  <c r="W1263" i="1"/>
  <c r="AB1263" i="1"/>
  <c r="W1247" i="1"/>
  <c r="AB1247" i="1"/>
  <c r="W1134" i="1"/>
  <c r="AB1134" i="1"/>
  <c r="W999" i="1"/>
  <c r="AB999" i="1"/>
  <c r="W1006" i="1"/>
  <c r="AB1006" i="1"/>
  <c r="W1111" i="1"/>
  <c r="AB1111" i="1"/>
  <c r="W1039" i="1"/>
  <c r="AB1039" i="1"/>
  <c r="W1098" i="1"/>
  <c r="AB1098" i="1"/>
  <c r="AB1206" i="1"/>
  <c r="W1206" i="1"/>
  <c r="W1297" i="1"/>
  <c r="AB1297" i="1"/>
  <c r="W1012" i="1"/>
  <c r="AB1012" i="1"/>
  <c r="W1060" i="1"/>
  <c r="AB1060" i="1"/>
  <c r="W1061" i="1"/>
  <c r="AB1061" i="1"/>
  <c r="W1093" i="1"/>
  <c r="AB1093" i="1"/>
  <c r="W1108" i="1"/>
  <c r="AB1108" i="1"/>
  <c r="AB1037" i="1"/>
  <c r="W1037" i="1"/>
  <c r="W1291" i="1"/>
  <c r="Z1291" i="1" s="1"/>
  <c r="AB1291" i="1"/>
  <c r="AB1009" i="1"/>
  <c r="W1009" i="1"/>
  <c r="W1057" i="1"/>
  <c r="AB1057" i="1"/>
  <c r="W1304" i="1"/>
  <c r="AB1304" i="1"/>
  <c r="AB982" i="1"/>
  <c r="W982" i="1"/>
  <c r="AB993" i="1"/>
  <c r="W993" i="1"/>
  <c r="W1011" i="1"/>
  <c r="AB1011" i="1"/>
  <c r="W1170" i="1"/>
  <c r="AB1170" i="1"/>
  <c r="W1286" i="1"/>
  <c r="AB1286" i="1"/>
  <c r="W1129" i="1"/>
  <c r="AB1129" i="1"/>
  <c r="W1265" i="1"/>
  <c r="AB1265" i="1"/>
  <c r="W1125" i="1"/>
  <c r="AB1125" i="1"/>
  <c r="W1199" i="1"/>
  <c r="AB1199" i="1"/>
  <c r="W1305" i="1"/>
  <c r="AB1305" i="1"/>
  <c r="W1118" i="1"/>
  <c r="AB1118" i="1"/>
  <c r="W1274" i="1"/>
  <c r="AB1274" i="1"/>
  <c r="W1301" i="1"/>
  <c r="AB1301" i="1"/>
  <c r="W991" i="1"/>
  <c r="AB991" i="1"/>
  <c r="W1255" i="1"/>
  <c r="AB1255" i="1"/>
  <c r="W1309" i="1"/>
  <c r="AB1309" i="1"/>
  <c r="W1075" i="1"/>
  <c r="AB1075" i="1"/>
  <c r="W1016" i="1"/>
  <c r="AB1016" i="1"/>
  <c r="W1073" i="1"/>
  <c r="Z1073" i="1" s="1"/>
  <c r="AB1073" i="1"/>
  <c r="W1112" i="1"/>
  <c r="AB1112" i="1"/>
  <c r="W1019" i="1"/>
  <c r="AB1019" i="1"/>
  <c r="W1271" i="1"/>
  <c r="Z1271" i="1" s="1"/>
  <c r="AB1271" i="1"/>
  <c r="W1300" i="1"/>
  <c r="Z1300" i="1" s="1"/>
  <c r="AB1300" i="1"/>
  <c r="W1299" i="1"/>
  <c r="AB1299" i="1"/>
  <c r="W1219" i="1"/>
  <c r="Z1219" i="1" s="1"/>
  <c r="AB1219" i="1"/>
  <c r="W1207" i="1"/>
  <c r="Z1207" i="1" s="1"/>
  <c r="AB1207" i="1"/>
  <c r="W1231" i="1"/>
  <c r="AB1231" i="1"/>
  <c r="W1149" i="1"/>
  <c r="AB1149" i="1"/>
  <c r="W1050" i="1"/>
  <c r="AB1050" i="1"/>
  <c r="AB997" i="1"/>
  <c r="W997" i="1"/>
  <c r="W1193" i="1"/>
  <c r="AB1193" i="1"/>
  <c r="W1294" i="1"/>
  <c r="AB1294" i="1"/>
  <c r="W1002" i="1"/>
  <c r="AB1002" i="1"/>
  <c r="W1123" i="1"/>
  <c r="AB1123" i="1"/>
  <c r="AB1163" i="1"/>
  <c r="W1163" i="1"/>
  <c r="W1253" i="1"/>
  <c r="AB1253" i="1"/>
  <c r="W1281" i="1"/>
  <c r="AB1281" i="1"/>
  <c r="W1306" i="1"/>
  <c r="AB1306" i="1"/>
  <c r="W1031" i="1"/>
  <c r="AB1031" i="1"/>
  <c r="W1030" i="1"/>
  <c r="AB1030" i="1"/>
  <c r="W1119" i="1"/>
  <c r="AB1119" i="1"/>
  <c r="W1192" i="1"/>
  <c r="AB1192" i="1"/>
  <c r="W1222" i="1"/>
  <c r="AB1222" i="1"/>
  <c r="W1254" i="1"/>
  <c r="AB1254" i="1"/>
  <c r="W1022" i="1"/>
  <c r="AB1022" i="1"/>
  <c r="W1051" i="1"/>
  <c r="AB1051" i="1"/>
  <c r="W1094" i="1"/>
  <c r="AB1094" i="1"/>
  <c r="W1146" i="1"/>
  <c r="AB1146" i="1"/>
  <c r="W1130" i="1"/>
  <c r="AB1130" i="1"/>
  <c r="W1020" i="1"/>
  <c r="AB1020" i="1"/>
  <c r="AB1100" i="1"/>
  <c r="W1100" i="1"/>
  <c r="W1182" i="1"/>
  <c r="AB1182" i="1"/>
  <c r="W1188" i="1"/>
  <c r="AB1188" i="1"/>
  <c r="AB1104" i="1"/>
  <c r="W1104" i="1"/>
  <c r="AB1194" i="1"/>
  <c r="W1194" i="1"/>
  <c r="AB1260" i="1"/>
  <c r="W1260" i="1"/>
  <c r="Z1260" i="1" s="1"/>
  <c r="AB1272" i="1"/>
  <c r="W1272" i="1"/>
  <c r="Z1272" i="1" s="1"/>
  <c r="AB1284" i="1"/>
  <c r="W1284" i="1"/>
  <c r="AB1296" i="1"/>
  <c r="W1296" i="1"/>
  <c r="W1176" i="1"/>
  <c r="AB1176" i="1"/>
  <c r="W1174" i="1"/>
  <c r="AB1174" i="1"/>
  <c r="W1087" i="1"/>
  <c r="AB1087" i="1"/>
  <c r="AB1213" i="1"/>
  <c r="W1213" i="1"/>
  <c r="W1249" i="1"/>
  <c r="AB1249" i="1"/>
  <c r="W1230" i="1"/>
  <c r="AB1230" i="1"/>
  <c r="W1186" i="1"/>
  <c r="AB1186" i="1"/>
  <c r="AB1217" i="1"/>
  <c r="W1217" i="1"/>
  <c r="W1266" i="1"/>
  <c r="AB1266" i="1"/>
  <c r="W1007" i="1"/>
  <c r="AB1007" i="1"/>
  <c r="W1042" i="1"/>
  <c r="AB1042" i="1"/>
  <c r="W996" i="1"/>
  <c r="AB996" i="1"/>
  <c r="W1197" i="1"/>
  <c r="AB1197" i="1"/>
  <c r="W1270" i="1"/>
  <c r="AB1270" i="1"/>
  <c r="W1032" i="1"/>
  <c r="AB1032" i="1"/>
  <c r="W1308" i="1"/>
  <c r="AB1308" i="1"/>
  <c r="W994" i="1"/>
  <c r="AB994" i="1"/>
  <c r="W1024" i="1"/>
  <c r="AB1024" i="1"/>
  <c r="W1069" i="1"/>
  <c r="AB1069" i="1"/>
  <c r="W1101" i="1"/>
  <c r="AB1101" i="1"/>
  <c r="W1049" i="1"/>
  <c r="AB1049" i="1"/>
  <c r="AB1021" i="1"/>
  <c r="W1021" i="1"/>
  <c r="Z1021" i="1" s="1"/>
  <c r="W1081" i="1"/>
  <c r="AB1081" i="1"/>
  <c r="W1096" i="1"/>
  <c r="AB1096" i="1"/>
  <c r="W1279" i="1"/>
  <c r="AB1279" i="1"/>
  <c r="W1204" i="1"/>
  <c r="AB1204" i="1"/>
  <c r="W1215" i="1"/>
  <c r="AB1215" i="1"/>
  <c r="AB1151" i="1"/>
  <c r="W1151" i="1"/>
  <c r="W1086" i="1"/>
  <c r="AB1086" i="1"/>
  <c r="W1015" i="1"/>
  <c r="AB1015" i="1"/>
  <c r="W1135" i="1"/>
  <c r="AB1135" i="1"/>
  <c r="W1127" i="1"/>
  <c r="AB1127" i="1"/>
  <c r="W1150" i="1"/>
  <c r="AB1150" i="1"/>
  <c r="W1273" i="1"/>
  <c r="AB1273" i="1"/>
  <c r="W1148" i="1"/>
  <c r="AB1148" i="1"/>
  <c r="W1070" i="1"/>
  <c r="Z1070" i="1" s="1"/>
  <c r="AB1070" i="1"/>
  <c r="W1046" i="1"/>
  <c r="AB1046" i="1"/>
  <c r="AB1202" i="1"/>
  <c r="W1202" i="1"/>
  <c r="W1078" i="1"/>
  <c r="AB1078" i="1"/>
  <c r="W1218" i="1"/>
  <c r="Z1218" i="1" s="1"/>
  <c r="AB1218" i="1"/>
  <c r="W1162" i="1"/>
  <c r="AB1162" i="1"/>
  <c r="W1258" i="1"/>
  <c r="AB1258" i="1"/>
  <c r="AB1233" i="1"/>
  <c r="W1233" i="1"/>
  <c r="W1164" i="1"/>
  <c r="AB1164" i="1"/>
  <c r="W1062" i="1"/>
  <c r="AB1062" i="1"/>
  <c r="AB1033" i="1"/>
  <c r="W1033" i="1"/>
  <c r="W1028" i="1"/>
  <c r="AB1028" i="1"/>
  <c r="W1045" i="1"/>
  <c r="AB1045" i="1"/>
  <c r="AB1092" i="1"/>
  <c r="W1092" i="1"/>
  <c r="W1088" i="1"/>
  <c r="AB1088" i="1"/>
  <c r="AB1190" i="1"/>
  <c r="W1190" i="1"/>
  <c r="W1259" i="1"/>
  <c r="AB1259" i="1"/>
  <c r="AB1041" i="1"/>
  <c r="W1041" i="1"/>
  <c r="W1185" i="1"/>
  <c r="AB1185" i="1"/>
  <c r="AB1221" i="1"/>
  <c r="W1221" i="1"/>
  <c r="W1131" i="1"/>
  <c r="AB1131" i="1"/>
  <c r="W1241" i="1"/>
  <c r="AB1241" i="1"/>
  <c r="W1038" i="1"/>
  <c r="Z1038" i="1" s="1"/>
  <c r="AB1038" i="1"/>
  <c r="W1224" i="1"/>
  <c r="AB1224" i="1"/>
  <c r="W1156" i="1"/>
  <c r="AB1156" i="1"/>
  <c r="W1014" i="1"/>
  <c r="AB1014" i="1"/>
  <c r="W1237" i="1"/>
  <c r="AB1237" i="1"/>
  <c r="W1055" i="1"/>
  <c r="AB1055" i="1"/>
  <c r="W1090" i="1"/>
  <c r="AB1090" i="1"/>
  <c r="W1079" i="1"/>
  <c r="AB1079" i="1"/>
  <c r="W1059" i="1"/>
  <c r="AB1059" i="1"/>
  <c r="W1240" i="1"/>
  <c r="AB1240" i="1"/>
  <c r="J957" i="3"/>
  <c r="J958" i="3"/>
  <c r="J959" i="3"/>
  <c r="J960" i="3"/>
  <c r="J961" i="3"/>
  <c r="J962" i="3"/>
  <c r="J963" i="3"/>
  <c r="AB972" i="1"/>
  <c r="W972" i="1"/>
  <c r="AB977" i="1"/>
  <c r="W977" i="1"/>
  <c r="W970" i="1"/>
  <c r="AB970" i="1"/>
  <c r="W971" i="1"/>
  <c r="AB971" i="1"/>
  <c r="W975" i="1"/>
  <c r="AB975" i="1"/>
  <c r="W978" i="1"/>
  <c r="AB978" i="1"/>
  <c r="W979" i="1"/>
  <c r="AB979" i="1"/>
  <c r="W974" i="1"/>
  <c r="AB974" i="1"/>
  <c r="J955" i="3"/>
  <c r="J956" i="3"/>
  <c r="W969" i="1"/>
  <c r="AB969" i="1"/>
  <c r="W968" i="1"/>
  <c r="AB968" i="1"/>
  <c r="AB799" i="1"/>
  <c r="J950" i="3"/>
  <c r="J951" i="3"/>
  <c r="J952" i="3"/>
  <c r="J953" i="3"/>
  <c r="J954" i="3"/>
  <c r="J949" i="3"/>
  <c r="W960" i="1"/>
  <c r="AB960" i="1"/>
  <c r="W958" i="1"/>
  <c r="AB958" i="1"/>
  <c r="W955" i="1"/>
  <c r="AB955" i="1"/>
  <c r="W956" i="1"/>
  <c r="AB956" i="1"/>
  <c r="W963" i="1"/>
  <c r="AB963" i="1"/>
  <c r="W964" i="1"/>
  <c r="AB964" i="1"/>
  <c r="W966" i="1"/>
  <c r="AB966" i="1"/>
  <c r="W961" i="1"/>
  <c r="AB961" i="1"/>
  <c r="W962" i="1"/>
  <c r="AB962" i="1"/>
  <c r="W965" i="1"/>
  <c r="AB965" i="1"/>
  <c r="J931" i="3"/>
  <c r="J943" i="3"/>
  <c r="J932" i="3"/>
  <c r="J944" i="3"/>
  <c r="J933" i="3"/>
  <c r="J945" i="3"/>
  <c r="J934" i="3"/>
  <c r="J946" i="3"/>
  <c r="J948" i="3"/>
  <c r="J935" i="3"/>
  <c r="J947" i="3"/>
  <c r="J936" i="3"/>
  <c r="J937" i="3"/>
  <c r="J925" i="3"/>
  <c r="J938" i="3"/>
  <c r="J927" i="3"/>
  <c r="J939" i="3"/>
  <c r="J928" i="3"/>
  <c r="J940" i="3"/>
  <c r="J929" i="3"/>
  <c r="J941" i="3"/>
  <c r="J930" i="3"/>
  <c r="J942" i="3"/>
  <c r="W935" i="1"/>
  <c r="AB935" i="1"/>
  <c r="W942" i="1"/>
  <c r="AB942" i="1"/>
  <c r="W943" i="1"/>
  <c r="AB943" i="1"/>
  <c r="W949" i="1"/>
  <c r="AB949" i="1"/>
  <c r="W934" i="1"/>
  <c r="AB934" i="1"/>
  <c r="W945" i="1"/>
  <c r="AB945" i="1"/>
  <c r="W954" i="1"/>
  <c r="AB954" i="1"/>
  <c r="W951" i="1"/>
  <c r="AB951" i="1"/>
  <c r="W936" i="1"/>
  <c r="AB936" i="1"/>
  <c r="W937" i="1"/>
  <c r="AB937" i="1"/>
  <c r="W932" i="1"/>
  <c r="AB932" i="1"/>
  <c r="W947" i="1"/>
  <c r="AB947" i="1"/>
  <c r="W950" i="1"/>
  <c r="AB950" i="1"/>
  <c r="W944" i="1"/>
  <c r="AB944" i="1"/>
  <c r="W948" i="1"/>
  <c r="AB948" i="1"/>
  <c r="W933" i="1"/>
  <c r="AB933" i="1"/>
  <c r="W940" i="1"/>
  <c r="AB940" i="1"/>
  <c r="W952" i="1"/>
  <c r="AB952" i="1"/>
  <c r="W941" i="1"/>
  <c r="AB941" i="1"/>
  <c r="W938" i="1"/>
  <c r="AB938" i="1"/>
  <c r="W946" i="1"/>
  <c r="AB946" i="1"/>
  <c r="J894" i="3"/>
  <c r="J906" i="3"/>
  <c r="J918" i="3"/>
  <c r="J915" i="3"/>
  <c r="J895" i="3"/>
  <c r="J907" i="3"/>
  <c r="J919" i="3"/>
  <c r="J896" i="3"/>
  <c r="J908" i="3"/>
  <c r="J920" i="3"/>
  <c r="J897" i="3"/>
  <c r="J909" i="3"/>
  <c r="J921" i="3"/>
  <c r="J886" i="3"/>
  <c r="J898" i="3"/>
  <c r="J910" i="3"/>
  <c r="J922" i="3"/>
  <c r="J899" i="3"/>
  <c r="J911" i="3"/>
  <c r="J923" i="3"/>
  <c r="J900" i="3"/>
  <c r="J912" i="3"/>
  <c r="J924" i="3"/>
  <c r="J901" i="3"/>
  <c r="J913" i="3"/>
  <c r="J902" i="3"/>
  <c r="J914" i="3"/>
  <c r="J926" i="3"/>
  <c r="J903" i="3"/>
  <c r="J892" i="3"/>
  <c r="J904" i="3"/>
  <c r="J916" i="3"/>
  <c r="J905" i="3"/>
  <c r="J917" i="3"/>
  <c r="J893" i="3"/>
  <c r="W922" i="1"/>
  <c r="AB922" i="1"/>
  <c r="W914" i="1"/>
  <c r="AB914" i="1"/>
  <c r="Z764" i="1"/>
  <c r="AB900" i="1"/>
  <c r="W900" i="1"/>
  <c r="W902" i="1"/>
  <c r="AB902" i="1"/>
  <c r="W912" i="1"/>
  <c r="AB912" i="1"/>
  <c r="W908" i="1"/>
  <c r="AB908" i="1"/>
  <c r="W895" i="1"/>
  <c r="AB895" i="1"/>
  <c r="W931" i="1"/>
  <c r="AB931" i="1"/>
  <c r="W909" i="1"/>
  <c r="AB909" i="1"/>
  <c r="W930" i="1"/>
  <c r="AB930" i="1"/>
  <c r="W924" i="1"/>
  <c r="AB924" i="1"/>
  <c r="W916" i="1"/>
  <c r="AB916" i="1"/>
  <c r="W897" i="1"/>
  <c r="AB897" i="1"/>
  <c r="W918" i="1"/>
  <c r="AB918" i="1"/>
  <c r="AB917" i="1"/>
  <c r="W917" i="1"/>
  <c r="W898" i="1"/>
  <c r="AB898" i="1"/>
  <c r="W920" i="1"/>
  <c r="AB920" i="1"/>
  <c r="W911" i="1"/>
  <c r="AB911" i="1"/>
  <c r="W901" i="1"/>
  <c r="AB901" i="1"/>
  <c r="AB894" i="1"/>
  <c r="W894" i="1"/>
  <c r="AB910" i="1"/>
  <c r="W910" i="1"/>
  <c r="AB929" i="1"/>
  <c r="W929" i="1"/>
  <c r="W928" i="1"/>
  <c r="AB928" i="1"/>
  <c r="W926" i="1"/>
  <c r="AB926" i="1"/>
  <c r="W921" i="1"/>
  <c r="AB921" i="1"/>
  <c r="W904" i="1"/>
  <c r="AB904" i="1"/>
  <c r="Z869" i="1"/>
  <c r="AB896" i="1"/>
  <c r="W896" i="1"/>
  <c r="J831" i="3"/>
  <c r="J849" i="3"/>
  <c r="J861" i="3"/>
  <c r="J873" i="3"/>
  <c r="J885" i="3"/>
  <c r="J884" i="3"/>
  <c r="J838" i="3"/>
  <c r="J850" i="3"/>
  <c r="J862" i="3"/>
  <c r="J874" i="3"/>
  <c r="J839" i="3"/>
  <c r="J851" i="3"/>
  <c r="J863" i="3"/>
  <c r="J875" i="3"/>
  <c r="J887" i="3"/>
  <c r="J840" i="3"/>
  <c r="J852" i="3"/>
  <c r="J864" i="3"/>
  <c r="J876" i="3"/>
  <c r="J888" i="3"/>
  <c r="J872" i="3"/>
  <c r="J841" i="3"/>
  <c r="J853" i="3"/>
  <c r="J865" i="3"/>
  <c r="J877" i="3"/>
  <c r="J889" i="3"/>
  <c r="J860" i="3"/>
  <c r="J842" i="3"/>
  <c r="J854" i="3"/>
  <c r="J866" i="3"/>
  <c r="J878" i="3"/>
  <c r="J890" i="3"/>
  <c r="J843" i="3"/>
  <c r="J855" i="3"/>
  <c r="J867" i="3"/>
  <c r="J879" i="3"/>
  <c r="J891" i="3"/>
  <c r="J844" i="3"/>
  <c r="J856" i="3"/>
  <c r="J868" i="3"/>
  <c r="J880" i="3"/>
  <c r="J845" i="3"/>
  <c r="J857" i="3"/>
  <c r="J869" i="3"/>
  <c r="J881" i="3"/>
  <c r="J846" i="3"/>
  <c r="J858" i="3"/>
  <c r="J870" i="3"/>
  <c r="J882" i="3"/>
  <c r="J848" i="3"/>
  <c r="J847" i="3"/>
  <c r="J859" i="3"/>
  <c r="J871" i="3"/>
  <c r="J883" i="3"/>
  <c r="AB856" i="1"/>
  <c r="W856" i="1"/>
  <c r="W836" i="1"/>
  <c r="AB836" i="1"/>
  <c r="AB881" i="1"/>
  <c r="W881" i="1"/>
  <c r="W882" i="1"/>
  <c r="AB882" i="1"/>
  <c r="W857" i="1"/>
  <c r="AB857" i="1"/>
  <c r="W838" i="1"/>
  <c r="AB838" i="1"/>
  <c r="W840" i="1"/>
  <c r="AB840" i="1"/>
  <c r="W851" i="1"/>
  <c r="AB851" i="1"/>
  <c r="W893" i="1"/>
  <c r="AB893" i="1"/>
  <c r="W849" i="1"/>
  <c r="AB849" i="1"/>
  <c r="W854" i="1"/>
  <c r="AB854" i="1"/>
  <c r="W834" i="1"/>
  <c r="AB834" i="1"/>
  <c r="W864" i="1"/>
  <c r="AB864" i="1"/>
  <c r="W846" i="1"/>
  <c r="AB846" i="1"/>
  <c r="W858" i="1"/>
  <c r="AB858" i="1"/>
  <c r="W871" i="1"/>
  <c r="Z871" i="1" s="1"/>
  <c r="AB871" i="1"/>
  <c r="W860" i="1"/>
  <c r="AB860" i="1"/>
  <c r="AB885" i="1"/>
  <c r="W885" i="1"/>
  <c r="AB877" i="1"/>
  <c r="W877" i="1"/>
  <c r="W872" i="1"/>
  <c r="AB872" i="1"/>
  <c r="W862" i="1"/>
  <c r="AB862" i="1"/>
  <c r="W880" i="1"/>
  <c r="AB880" i="1"/>
  <c r="W892" i="1"/>
  <c r="AB892" i="1"/>
  <c r="AB889" i="1"/>
  <c r="W889" i="1"/>
  <c r="AB844" i="1"/>
  <c r="W844" i="1"/>
  <c r="W842" i="1"/>
  <c r="AB842" i="1"/>
  <c r="AB865" i="1"/>
  <c r="W865" i="1"/>
  <c r="W835" i="1"/>
  <c r="AB835" i="1"/>
  <c r="AB884" i="1"/>
  <c r="W884" i="1"/>
  <c r="W868" i="1"/>
  <c r="AB868" i="1"/>
  <c r="W843" i="1"/>
  <c r="AB843" i="1"/>
  <c r="W847" i="1"/>
  <c r="AB847" i="1"/>
  <c r="W870" i="1"/>
  <c r="AB870" i="1"/>
  <c r="AB861" i="1"/>
  <c r="W861" i="1"/>
  <c r="W888" i="1"/>
  <c r="AB888" i="1"/>
  <c r="W853" i="1"/>
  <c r="AB853" i="1"/>
  <c r="W837" i="1"/>
  <c r="AB837" i="1"/>
  <c r="AB848" i="1"/>
  <c r="W848" i="1"/>
  <c r="W839" i="1"/>
  <c r="AB839" i="1"/>
  <c r="W855" i="1"/>
  <c r="AB855" i="1"/>
  <c r="W886" i="1"/>
  <c r="AB886" i="1"/>
  <c r="W850" i="1"/>
  <c r="AB850" i="1"/>
  <c r="W841" i="1"/>
  <c r="AB841" i="1"/>
  <c r="W874" i="1"/>
  <c r="AB874" i="1"/>
  <c r="W878" i="1"/>
  <c r="AB878" i="1"/>
  <c r="W852" i="1"/>
  <c r="Z852" i="1" s="1"/>
  <c r="AB852" i="1"/>
  <c r="J675" i="3"/>
  <c r="J687" i="3"/>
  <c r="J699" i="3"/>
  <c r="J711" i="3"/>
  <c r="J723" i="3"/>
  <c r="J735" i="3"/>
  <c r="J747" i="3"/>
  <c r="J759" i="3"/>
  <c r="J771" i="3"/>
  <c r="J783" i="3"/>
  <c r="J795" i="3"/>
  <c r="J807" i="3"/>
  <c r="J819" i="3"/>
  <c r="J676" i="3"/>
  <c r="J688" i="3"/>
  <c r="J700" i="3"/>
  <c r="J712" i="3"/>
  <c r="J724" i="3"/>
  <c r="J736" i="3"/>
  <c r="J748" i="3"/>
  <c r="J760" i="3"/>
  <c r="J772" i="3"/>
  <c r="J784" i="3"/>
  <c r="J796" i="3"/>
  <c r="J808" i="3"/>
  <c r="J820" i="3"/>
  <c r="J832" i="3"/>
  <c r="J677" i="3"/>
  <c r="J689" i="3"/>
  <c r="J701" i="3"/>
  <c r="J713" i="3"/>
  <c r="J725" i="3"/>
  <c r="J737" i="3"/>
  <c r="J749" i="3"/>
  <c r="J761" i="3"/>
  <c r="J773" i="3"/>
  <c r="J785" i="3"/>
  <c r="J797" i="3"/>
  <c r="J809" i="3"/>
  <c r="J821" i="3"/>
  <c r="J833" i="3"/>
  <c r="J678" i="3"/>
  <c r="J690" i="3"/>
  <c r="J702" i="3"/>
  <c r="J714" i="3"/>
  <c r="J726" i="3"/>
  <c r="J738" i="3"/>
  <c r="J750" i="3"/>
  <c r="J762" i="3"/>
  <c r="J774" i="3"/>
  <c r="J786" i="3"/>
  <c r="J798" i="3"/>
  <c r="J810" i="3"/>
  <c r="J822" i="3"/>
  <c r="J834" i="3"/>
  <c r="J679" i="3"/>
  <c r="J691" i="3"/>
  <c r="J703" i="3"/>
  <c r="J715" i="3"/>
  <c r="J727" i="3"/>
  <c r="J739" i="3"/>
  <c r="J751" i="3"/>
  <c r="J763" i="3"/>
  <c r="J775" i="3"/>
  <c r="J787" i="3"/>
  <c r="J799" i="3"/>
  <c r="J811" i="3"/>
  <c r="J823" i="3"/>
  <c r="J835" i="3"/>
  <c r="J680" i="3"/>
  <c r="J692" i="3"/>
  <c r="J704" i="3"/>
  <c r="J716" i="3"/>
  <c r="J728" i="3"/>
  <c r="J740" i="3"/>
  <c r="J752" i="3"/>
  <c r="J764" i="3"/>
  <c r="J776" i="3"/>
  <c r="J788" i="3"/>
  <c r="J800" i="3"/>
  <c r="J812" i="3"/>
  <c r="J824" i="3"/>
  <c r="J836" i="3"/>
  <c r="J681" i="3"/>
  <c r="J693" i="3"/>
  <c r="J705" i="3"/>
  <c r="J717" i="3"/>
  <c r="J729" i="3"/>
  <c r="J741" i="3"/>
  <c r="J753" i="3"/>
  <c r="J765" i="3"/>
  <c r="J777" i="3"/>
  <c r="J789" i="3"/>
  <c r="J801" i="3"/>
  <c r="J813" i="3"/>
  <c r="J825" i="3"/>
  <c r="J837" i="3"/>
  <c r="J682" i="3"/>
  <c r="J694" i="3"/>
  <c r="J706" i="3"/>
  <c r="J718" i="3"/>
  <c r="J730" i="3"/>
  <c r="J742" i="3"/>
  <c r="J754" i="3"/>
  <c r="J766" i="3"/>
  <c r="J778" i="3"/>
  <c r="J790" i="3"/>
  <c r="J802" i="3"/>
  <c r="J814" i="3"/>
  <c r="J826" i="3"/>
  <c r="J668" i="3"/>
  <c r="J683" i="3"/>
  <c r="J695" i="3"/>
  <c r="J707" i="3"/>
  <c r="J719" i="3"/>
  <c r="J731" i="3"/>
  <c r="J743" i="3"/>
  <c r="J755" i="3"/>
  <c r="J767" i="3"/>
  <c r="J779" i="3"/>
  <c r="J791" i="3"/>
  <c r="J803" i="3"/>
  <c r="J815" i="3"/>
  <c r="J827" i="3"/>
  <c r="J672" i="3"/>
  <c r="J684" i="3"/>
  <c r="J696" i="3"/>
  <c r="J708" i="3"/>
  <c r="J720" i="3"/>
  <c r="J732" i="3"/>
  <c r="J744" i="3"/>
  <c r="J756" i="3"/>
  <c r="J768" i="3"/>
  <c r="J780" i="3"/>
  <c r="J792" i="3"/>
  <c r="J804" i="3"/>
  <c r="J816" i="3"/>
  <c r="J828" i="3"/>
  <c r="J673" i="3"/>
  <c r="J685" i="3"/>
  <c r="J697" i="3"/>
  <c r="J709" i="3"/>
  <c r="J721" i="3"/>
  <c r="J733" i="3"/>
  <c r="J745" i="3"/>
  <c r="J757" i="3"/>
  <c r="J769" i="3"/>
  <c r="J781" i="3"/>
  <c r="J793" i="3"/>
  <c r="J805" i="3"/>
  <c r="J817" i="3"/>
  <c r="J829" i="3"/>
  <c r="J674" i="3"/>
  <c r="J686" i="3"/>
  <c r="J698" i="3"/>
  <c r="J710" i="3"/>
  <c r="J722" i="3"/>
  <c r="J734" i="3"/>
  <c r="J746" i="3"/>
  <c r="J758" i="3"/>
  <c r="J770" i="3"/>
  <c r="J782" i="3"/>
  <c r="J794" i="3"/>
  <c r="J806" i="3"/>
  <c r="J818" i="3"/>
  <c r="J830" i="3"/>
  <c r="W815" i="1"/>
  <c r="AB815" i="1"/>
  <c r="W794" i="1"/>
  <c r="AB794" i="1"/>
  <c r="W832" i="1"/>
  <c r="AB832" i="1"/>
  <c r="W807" i="1"/>
  <c r="AB807" i="1"/>
  <c r="W830" i="1"/>
  <c r="AB830" i="1"/>
  <c r="AB816" i="1"/>
  <c r="W816" i="1"/>
  <c r="Z756" i="1"/>
  <c r="W824" i="1"/>
  <c r="AB824" i="1"/>
  <c r="W825" i="1"/>
  <c r="AB825" i="1"/>
  <c r="W813" i="1"/>
  <c r="AB813" i="1"/>
  <c r="W818" i="1"/>
  <c r="AB818" i="1"/>
  <c r="AB796" i="1"/>
  <c r="W796" i="1"/>
  <c r="AB800" i="1"/>
  <c r="W800" i="1"/>
  <c r="W820" i="1"/>
  <c r="AB820" i="1"/>
  <c r="W797" i="1"/>
  <c r="AB797" i="1"/>
  <c r="W801" i="1"/>
  <c r="AB801" i="1"/>
  <c r="W806" i="1"/>
  <c r="AB806" i="1"/>
  <c r="W792" i="1"/>
  <c r="AB792" i="1"/>
  <c r="W811" i="1"/>
  <c r="AB811" i="1"/>
  <c r="W821" i="1"/>
  <c r="AB821" i="1"/>
  <c r="Z790" i="1"/>
  <c r="W803" i="1"/>
  <c r="AB803" i="1"/>
  <c r="W828" i="1"/>
  <c r="AB828" i="1"/>
  <c r="W823" i="1"/>
  <c r="AB823" i="1"/>
  <c r="W810" i="1"/>
  <c r="AB810" i="1"/>
  <c r="W791" i="1"/>
  <c r="AB791" i="1"/>
  <c r="W805" i="1"/>
  <c r="AB805" i="1"/>
  <c r="AB831" i="1"/>
  <c r="W831" i="1"/>
  <c r="AB795" i="1"/>
  <c r="W795" i="1"/>
  <c r="W833" i="1"/>
  <c r="AB833" i="1"/>
  <c r="W817" i="1"/>
  <c r="AB817" i="1"/>
  <c r="W829" i="1"/>
  <c r="AB829" i="1"/>
  <c r="AB804" i="1"/>
  <c r="W804" i="1"/>
  <c r="W814" i="1"/>
  <c r="AB814" i="1"/>
  <c r="AB808" i="1"/>
  <c r="W808" i="1"/>
  <c r="W771" i="1"/>
  <c r="AB771" i="1"/>
  <c r="W770" i="1"/>
  <c r="AB770" i="1"/>
  <c r="W785" i="1"/>
  <c r="AB785" i="1"/>
  <c r="W788" i="1"/>
  <c r="AB788" i="1"/>
  <c r="W778" i="1"/>
  <c r="AB778" i="1"/>
  <c r="W774" i="1"/>
  <c r="AB774" i="1"/>
  <c r="W773" i="1"/>
  <c r="AB773" i="1"/>
  <c r="W775" i="1"/>
  <c r="AB775" i="1"/>
  <c r="W751" i="1"/>
  <c r="AB751" i="1"/>
  <c r="W782" i="1"/>
  <c r="AB782" i="1"/>
  <c r="W769" i="1"/>
  <c r="AB769" i="1"/>
  <c r="W783" i="1"/>
  <c r="AB783" i="1"/>
  <c r="W761" i="1"/>
  <c r="AB761" i="1"/>
  <c r="W752" i="1"/>
  <c r="AB752" i="1"/>
  <c r="W780" i="1"/>
  <c r="AB780" i="1"/>
  <c r="AB787" i="1"/>
  <c r="W787" i="1"/>
  <c r="AB786" i="1"/>
  <c r="W786" i="1"/>
  <c r="W749" i="1"/>
  <c r="AB749" i="1"/>
  <c r="W755" i="1"/>
  <c r="AB755" i="1"/>
  <c r="W767" i="1"/>
  <c r="AB767" i="1"/>
  <c r="W757" i="1"/>
  <c r="AB757" i="1"/>
  <c r="AB753" i="1"/>
  <c r="W753" i="1"/>
  <c r="W762" i="1"/>
  <c r="Z762" i="1" s="1"/>
  <c r="AB762" i="1"/>
  <c r="W763" i="1"/>
  <c r="AB763" i="1"/>
  <c r="W760" i="1"/>
  <c r="AB760" i="1"/>
  <c r="W766" i="1"/>
  <c r="AB766" i="1"/>
  <c r="AB776" i="1"/>
  <c r="W776" i="1"/>
  <c r="W758" i="1"/>
  <c r="AB758" i="1"/>
  <c r="AB754" i="1"/>
  <c r="W754" i="1"/>
  <c r="W765" i="1"/>
  <c r="AB765" i="1"/>
  <c r="W777" i="1"/>
  <c r="AB777" i="1"/>
  <c r="W779" i="1"/>
  <c r="AB779" i="1"/>
  <c r="W759" i="1"/>
  <c r="AB759" i="1"/>
  <c r="Z1447" i="1"/>
  <c r="Z1603" i="1"/>
  <c r="Z1967" i="1"/>
  <c r="Z1418" i="1"/>
  <c r="W747" i="1"/>
  <c r="AB747" i="1"/>
  <c r="W746" i="1"/>
  <c r="AB746" i="1"/>
  <c r="Z1338" i="1"/>
  <c r="Z1543" i="1"/>
  <c r="Z1318" i="1"/>
  <c r="Z1478" i="1"/>
  <c r="Z1587" i="1"/>
  <c r="Z1345" i="1"/>
  <c r="Z1571" i="1"/>
  <c r="Z1321" i="1"/>
  <c r="Z1867" i="1"/>
  <c r="Z1555" i="1"/>
  <c r="Z1937" i="1"/>
  <c r="Z1458" i="1"/>
  <c r="Z1494" i="1"/>
  <c r="Z1594" i="1"/>
  <c r="Z1487" i="1"/>
  <c r="Z1579" i="1"/>
  <c r="Z1637" i="1"/>
  <c r="Z1531" i="1"/>
  <c r="E15" i="6"/>
  <c r="E17" i="6"/>
  <c r="E14" i="6"/>
  <c r="E16" i="6"/>
  <c r="Z1563" i="1"/>
  <c r="Z1667" i="1"/>
  <c r="Z1631" i="1"/>
  <c r="Z1322" i="1"/>
  <c r="Z1655" i="1"/>
  <c r="Z1982" i="1"/>
  <c r="Z1827" i="1"/>
  <c r="Z1588" i="1"/>
  <c r="Z1680" i="1"/>
  <c r="Z1983" i="1"/>
  <c r="Z1575" i="1"/>
  <c r="Z1640" i="1"/>
  <c r="Z1859" i="1"/>
  <c r="Z1373" i="1"/>
  <c r="Z1881" i="1"/>
  <c r="Z1326" i="1"/>
  <c r="Z1539" i="1"/>
  <c r="Z1395" i="1"/>
  <c r="Z1635" i="1"/>
  <c r="Z1604" i="1"/>
  <c r="Z1990" i="1"/>
  <c r="Z1835" i="1"/>
  <c r="Z1607" i="1"/>
  <c r="Z1647" i="1"/>
  <c r="Z1615" i="1"/>
  <c r="Z1491" i="1"/>
  <c r="Z1917" i="1"/>
  <c r="Z1723" i="1"/>
  <c r="Z1566" i="1"/>
  <c r="Z1572" i="1"/>
  <c r="Z1619" i="1"/>
  <c r="Z1362" i="1"/>
  <c r="Z1665" i="1"/>
  <c r="Z1413" i="1"/>
  <c r="Z1597" i="1"/>
  <c r="Z1805" i="1"/>
  <c r="Z1669" i="1"/>
  <c r="Z1317" i="1"/>
  <c r="Z1407" i="1"/>
  <c r="Z1416" i="1"/>
  <c r="Z1537" i="1"/>
  <c r="Z1726" i="1"/>
  <c r="Z1653" i="1"/>
  <c r="Z1725" i="1"/>
  <c r="Z1341" i="1"/>
  <c r="Z1370" i="1"/>
  <c r="Z1629" i="1"/>
  <c r="Z1513" i="1"/>
  <c r="Z1565" i="1"/>
  <c r="Z1601" i="1"/>
  <c r="Z1641" i="1"/>
  <c r="Z1863" i="1"/>
  <c r="Z1609" i="1"/>
  <c r="Z1501" i="1"/>
  <c r="Z1545" i="1"/>
  <c r="Z1549" i="1"/>
  <c r="Z1762" i="1"/>
  <c r="Z1794" i="1"/>
  <c r="Z1346" i="1"/>
  <c r="Z1378" i="1"/>
  <c r="Z1581" i="1"/>
  <c r="Z1773" i="1"/>
  <c r="Z1645" i="1"/>
  <c r="Z1518" i="1"/>
  <c r="Z1633" i="1"/>
  <c r="Z1870" i="1"/>
  <c r="Z1878" i="1"/>
  <c r="Z1354" i="1"/>
  <c r="Z1700" i="1"/>
  <c r="Z1621" i="1"/>
  <c r="Z1429" i="1"/>
  <c r="Z1417" i="1"/>
  <c r="Z1557" i="1"/>
  <c r="Z1589" i="1"/>
  <c r="Z1821" i="1"/>
  <c r="Z1853" i="1"/>
  <c r="Z1742" i="1"/>
  <c r="Z1897" i="1"/>
  <c r="Z1335" i="1"/>
  <c r="Z1459" i="1"/>
  <c r="Z1614" i="1"/>
  <c r="Z1964" i="1"/>
  <c r="Z1759" i="1"/>
  <c r="Z1936" i="1"/>
  <c r="Z1356" i="1"/>
  <c r="Z1380" i="1"/>
  <c r="Z1448" i="1"/>
  <c r="Z1452" i="1"/>
  <c r="Z1468" i="1"/>
  <c r="Z1493" i="1"/>
  <c r="Z1424" i="1"/>
  <c r="Z1516" i="1"/>
  <c r="Z1529" i="1"/>
  <c r="Z1419" i="1"/>
  <c r="Z1915" i="1"/>
  <c r="Z1438" i="1"/>
  <c r="Z1703" i="1"/>
  <c r="Z1922" i="1"/>
  <c r="Z1871" i="1"/>
  <c r="Z1952" i="1"/>
  <c r="Z1877" i="1"/>
  <c r="Z1453" i="1"/>
  <c r="Z1485" i="1"/>
  <c r="Z1899" i="1"/>
  <c r="Z1823" i="1"/>
  <c r="Z1862" i="1"/>
  <c r="Z1348" i="1"/>
  <c r="Z1372" i="1"/>
  <c r="Z1477" i="1"/>
  <c r="Z1860" i="1"/>
  <c r="Z1926" i="1"/>
  <c r="Z1339" i="1"/>
  <c r="Z1344" i="1"/>
  <c r="Z1512" i="1"/>
  <c r="Z1533" i="1"/>
  <c r="Z1492" i="1"/>
  <c r="Z1507" i="1"/>
  <c r="Z1476" i="1"/>
  <c r="Z1938" i="1"/>
  <c r="Z1791" i="1"/>
  <c r="Z1972" i="1"/>
  <c r="Z1956" i="1"/>
  <c r="Z1732" i="1"/>
  <c r="Z1839" i="1"/>
  <c r="Z1399" i="1"/>
  <c r="Z1944" i="1"/>
  <c r="Z1435" i="1"/>
  <c r="Z1340" i="1"/>
  <c r="Z1315" i="1"/>
  <c r="Z1320" i="1"/>
  <c r="Z1327" i="1"/>
  <c r="Z1461" i="1"/>
  <c r="Z1403" i="1"/>
  <c r="Z1439" i="1"/>
  <c r="Z1525" i="1"/>
  <c r="Z1445" i="1"/>
  <c r="Z1514" i="1"/>
  <c r="Z1812" i="1"/>
  <c r="Z1925" i="1"/>
  <c r="Z1780" i="1"/>
  <c r="Z1882" i="1"/>
  <c r="Z1488" i="1"/>
  <c r="Z1828" i="1"/>
  <c r="Z1766" i="1"/>
  <c r="Z1394" i="1"/>
  <c r="Z1702" i="1"/>
  <c r="Z1814" i="1"/>
  <c r="Z1324" i="1"/>
  <c r="Z1316" i="1"/>
  <c r="Z1408" i="1"/>
  <c r="Z1464" i="1"/>
  <c r="Z1404" i="1"/>
  <c r="Z1517" i="1"/>
  <c r="Z1436" i="1"/>
  <c r="Z1496" i="1"/>
  <c r="Z1460" i="1"/>
  <c r="Z1798" i="1"/>
  <c r="Z1764" i="1"/>
  <c r="Z1846" i="1"/>
  <c r="Z1996" i="1"/>
  <c r="Z1844" i="1"/>
  <c r="Z1891" i="1"/>
  <c r="Z1980" i="1"/>
  <c r="Z1807" i="1"/>
  <c r="Z1675" i="1"/>
  <c r="Z1782" i="1"/>
  <c r="Z1874" i="1"/>
  <c r="Z1890" i="1"/>
  <c r="Z1935" i="1"/>
  <c r="Z1965" i="1"/>
  <c r="Z1981" i="1"/>
  <c r="Z1323" i="1"/>
  <c r="Z1484" i="1"/>
  <c r="Z1469" i="1"/>
  <c r="Z1931" i="1"/>
  <c r="Z1364" i="1"/>
  <c r="Z1500" i="1"/>
  <c r="Z1893" i="1"/>
  <c r="Z1900" i="1"/>
  <c r="Z1920" i="1"/>
  <c r="Z1734" i="1"/>
  <c r="Z1331" i="1"/>
  <c r="Z1352" i="1"/>
  <c r="Z1360" i="1"/>
  <c r="Z1368" i="1"/>
  <c r="Z1376" i="1"/>
  <c r="Z1336" i="1"/>
  <c r="Z1343" i="1"/>
  <c r="Z1480" i="1"/>
  <c r="Z1410" i="1"/>
  <c r="Z1444" i="1"/>
  <c r="Z1456" i="1"/>
  <c r="Z1420" i="1"/>
  <c r="Z1472" i="1"/>
  <c r="Z1796" i="1"/>
  <c r="Z1830" i="1"/>
  <c r="Z1919" i="1"/>
  <c r="Z1467" i="1"/>
  <c r="Z1949" i="1"/>
  <c r="Z1960" i="1"/>
  <c r="Z2000" i="1"/>
  <c r="Z1328" i="1"/>
  <c r="Z1509" i="1"/>
  <c r="Z1909" i="1"/>
  <c r="Z1311" i="1"/>
  <c r="Z1332" i="1"/>
  <c r="Z1387" i="1"/>
  <c r="Z1312" i="1"/>
  <c r="Z1319" i="1"/>
  <c r="Z1426" i="1"/>
  <c r="Z1894" i="1"/>
  <c r="Z1473" i="1"/>
  <c r="Z1686" i="1"/>
  <c r="Z1916" i="1"/>
  <c r="Z1939" i="1"/>
  <c r="Z1875" i="1"/>
  <c r="Z1906" i="1"/>
  <c r="Z1948" i="1"/>
  <c r="Z1988" i="1"/>
  <c r="Z1883" i="1"/>
  <c r="Z1440" i="1"/>
  <c r="Z1855" i="1"/>
  <c r="Z1727" i="1"/>
  <c r="Z1941" i="1"/>
  <c r="Z1968" i="1"/>
  <c r="Z1976" i="1"/>
  <c r="Z1984" i="1"/>
  <c r="Z1992" i="1"/>
  <c r="Z1932" i="1"/>
  <c r="Z796" i="1" l="1"/>
  <c r="Z799" i="1"/>
  <c r="Z1081" i="1"/>
  <c r="Z1048" i="1"/>
  <c r="Z1086" i="1"/>
  <c r="Z1202" i="1"/>
  <c r="Z1185" i="1"/>
  <c r="Z1013" i="1"/>
  <c r="Z991" i="1"/>
  <c r="Z1008" i="1"/>
  <c r="Z1178" i="1"/>
  <c r="Z1238" i="1"/>
  <c r="Z994" i="1"/>
  <c r="Z1176" i="1"/>
  <c r="Z1026" i="1"/>
  <c r="Z1080" i="1"/>
  <c r="Z1247" i="1"/>
  <c r="Z1193" i="1"/>
  <c r="Z1097" i="1"/>
  <c r="Z1268" i="1"/>
  <c r="Z1045" i="1"/>
  <c r="Z971" i="1"/>
  <c r="Z974" i="1"/>
  <c r="Z1102" i="1"/>
  <c r="Z982" i="1"/>
  <c r="Z825" i="1"/>
  <c r="Z1198" i="1"/>
  <c r="Z1255" i="1"/>
  <c r="Z1040" i="1"/>
  <c r="Z1104" i="1"/>
  <c r="Z1056" i="1"/>
  <c r="Z1257" i="1"/>
  <c r="Z961" i="1"/>
  <c r="Z880" i="1"/>
  <c r="Z968" i="1"/>
  <c r="Z1068" i="1"/>
  <c r="Z1288" i="1"/>
  <c r="Z1112" i="1"/>
  <c r="Z1084" i="1"/>
  <c r="Z1037" i="1"/>
  <c r="Z1025" i="1"/>
  <c r="Z1174" i="1"/>
  <c r="Z1273" i="1"/>
  <c r="Z956" i="1"/>
  <c r="Z849" i="1"/>
  <c r="Z1024" i="1"/>
  <c r="Z1096" i="1"/>
  <c r="Z1134" i="1"/>
  <c r="Z1280" i="1"/>
  <c r="Z1085" i="1"/>
  <c r="Z1064" i="1"/>
  <c r="Z1094" i="1"/>
  <c r="Z1303" i="1"/>
  <c r="Z1016" i="1"/>
  <c r="Z1211" i="1"/>
  <c r="Z1077" i="1"/>
  <c r="Z1052" i="1"/>
  <c r="Z1284" i="1"/>
  <c r="Z1199" i="1"/>
  <c r="Z1046" i="1"/>
  <c r="Z1275" i="1"/>
  <c r="Z1033" i="1"/>
  <c r="Z1299" i="1"/>
  <c r="Z1258" i="1"/>
  <c r="Z1093" i="1"/>
  <c r="Z1264" i="1"/>
  <c r="Z1304" i="1"/>
  <c r="Z1012" i="1"/>
  <c r="Z1072" i="1"/>
  <c r="Z1065" i="1"/>
  <c r="Z1000" i="1"/>
  <c r="Z1041" i="1"/>
  <c r="Z1227" i="1"/>
  <c r="Z1151" i="1"/>
  <c r="Z1296" i="1"/>
  <c r="Z1108" i="1"/>
  <c r="Z1171" i="1"/>
  <c r="Z1146" i="1"/>
  <c r="Z1088" i="1"/>
  <c r="Z1053" i="1"/>
  <c r="Z1292" i="1"/>
  <c r="Z1069" i="1"/>
  <c r="Z1279" i="1"/>
  <c r="Z1020" i="1"/>
  <c r="Z1309" i="1"/>
  <c r="Z975" i="1"/>
  <c r="Z1231" i="1"/>
  <c r="Z1092" i="1"/>
  <c r="Z993" i="1"/>
  <c r="Z1019" i="1"/>
  <c r="Z1054" i="1"/>
  <c r="Z1283" i="1"/>
  <c r="Z1239" i="1"/>
  <c r="Z1194" i="1"/>
  <c r="Z1265" i="1"/>
  <c r="Z1210" i="1"/>
  <c r="Z838" i="1"/>
  <c r="Z1267" i="1"/>
  <c r="Z1274" i="1"/>
  <c r="Z1287" i="1"/>
  <c r="Z1149" i="1"/>
  <c r="Z1060" i="1"/>
  <c r="Z1044" i="1"/>
  <c r="Z892" i="1"/>
  <c r="Z862" i="1"/>
  <c r="Z955" i="1"/>
  <c r="Z837" i="1"/>
  <c r="Z944" i="1"/>
  <c r="Z970" i="1"/>
  <c r="Z1306" i="1"/>
  <c r="Z1049" i="1"/>
  <c r="Z1057" i="1"/>
  <c r="Z984" i="1"/>
  <c r="Z1035" i="1"/>
  <c r="Z1160" i="1"/>
  <c r="Z1213" i="1"/>
  <c r="Z1201" i="1"/>
  <c r="Z1050" i="1"/>
  <c r="Z1234" i="1"/>
  <c r="Z1243" i="1"/>
  <c r="Z1307" i="1"/>
  <c r="Z1100" i="1"/>
  <c r="Z1036" i="1"/>
  <c r="Z1032" i="1"/>
  <c r="Z1182" i="1"/>
  <c r="Z1215" i="1"/>
  <c r="Z1259" i="1"/>
  <c r="Z1190" i="1"/>
  <c r="Z1076" i="1"/>
  <c r="Z1061" i="1"/>
  <c r="Z1051" i="1"/>
  <c r="Z1241" i="1"/>
  <c r="Z963" i="1"/>
  <c r="Z1148" i="1"/>
  <c r="Z1087" i="1"/>
  <c r="Z1022" i="1"/>
  <c r="Z1011" i="1"/>
  <c r="Z1098" i="1"/>
  <c r="Z986" i="1"/>
  <c r="Z1082" i="1"/>
  <c r="Z1071" i="1"/>
  <c r="Z1208" i="1"/>
  <c r="Z992" i="1"/>
  <c r="Z998" i="1"/>
  <c r="Z1164" i="1"/>
  <c r="Z1015" i="1"/>
  <c r="Z1253" i="1"/>
  <c r="Z1294" i="1"/>
  <c r="Z1118" i="1"/>
  <c r="Z1034" i="1"/>
  <c r="Z1138" i="1"/>
  <c r="Z1058" i="1"/>
  <c r="Z1063" i="1"/>
  <c r="Z1122" i="1"/>
  <c r="Z1158" i="1"/>
  <c r="Z978" i="1"/>
  <c r="Z1295" i="1"/>
  <c r="Z1101" i="1"/>
  <c r="Z1105" i="1"/>
  <c r="Z1290" i="1"/>
  <c r="Z1204" i="1"/>
  <c r="Z1214" i="1"/>
  <c r="Z1009" i="1"/>
  <c r="Z1113" i="1"/>
  <c r="Z1159" i="1"/>
  <c r="Z1028" i="1"/>
  <c r="Z1018" i="1"/>
  <c r="Z865" i="1"/>
  <c r="Z1006" i="1"/>
  <c r="Z1114" i="1"/>
  <c r="Z1165" i="1"/>
  <c r="Z1154" i="1"/>
  <c r="Z1228" i="1"/>
  <c r="Z990" i="1"/>
  <c r="Z1131" i="1"/>
  <c r="Z1062" i="1"/>
  <c r="Z1135" i="1"/>
  <c r="Z1281" i="1"/>
  <c r="Z1002" i="1"/>
  <c r="Z1125" i="1"/>
  <c r="Z1242" i="1"/>
  <c r="Z1180" i="1"/>
  <c r="Z1143" i="1"/>
  <c r="Z1244" i="1"/>
  <c r="Z1066" i="1"/>
  <c r="Z1235" i="1"/>
  <c r="Z1263" i="1"/>
  <c r="Z1308" i="1"/>
  <c r="Z1286" i="1"/>
  <c r="Z1188" i="1"/>
  <c r="Z1282" i="1"/>
  <c r="Z1004" i="1"/>
  <c r="Z1089" i="1"/>
  <c r="Z1293" i="1"/>
  <c r="Z1233" i="1"/>
  <c r="Z1163" i="1"/>
  <c r="Z1222" i="1"/>
  <c r="Z1031" i="1"/>
  <c r="Z1111" i="1"/>
  <c r="Z1166" i="1"/>
  <c r="Z1252" i="1"/>
  <c r="Z1261" i="1"/>
  <c r="Z1047" i="1"/>
  <c r="Z1127" i="1"/>
  <c r="Z1123" i="1"/>
  <c r="Z1161" i="1"/>
  <c r="Z995" i="1"/>
  <c r="Z1203" i="1"/>
  <c r="Z1232" i="1"/>
  <c r="Z1139" i="1"/>
  <c r="Z1278" i="1"/>
  <c r="Z1119" i="1"/>
  <c r="Z999" i="1"/>
  <c r="Z1250" i="1"/>
  <c r="Z1240" i="1"/>
  <c r="Z1055" i="1"/>
  <c r="Z1224" i="1"/>
  <c r="Z1270" i="1"/>
  <c r="Z1007" i="1"/>
  <c r="Z1230" i="1"/>
  <c r="Z1129" i="1"/>
  <c r="Z1297" i="1"/>
  <c r="Z1106" i="1"/>
  <c r="Z1027" i="1"/>
  <c r="Z1079" i="1"/>
  <c r="Z1014" i="1"/>
  <c r="Z1162" i="1"/>
  <c r="Z996" i="1"/>
  <c r="Z1217" i="1"/>
  <c r="Z1075" i="1"/>
  <c r="Z989" i="1"/>
  <c r="Z1183" i="1"/>
  <c r="Z1196" i="1"/>
  <c r="Z1167" i="1"/>
  <c r="Z1095" i="1"/>
  <c r="Z1216" i="1"/>
  <c r="Z977" i="1"/>
  <c r="Z1090" i="1"/>
  <c r="Z1156" i="1"/>
  <c r="Z1042" i="1"/>
  <c r="Z1186" i="1"/>
  <c r="Z1245" i="1"/>
  <c r="Z1074" i="1"/>
  <c r="Z987" i="1"/>
  <c r="Z1221" i="1"/>
  <c r="Z1256" i="1"/>
  <c r="Z1078" i="1"/>
  <c r="Z1130" i="1"/>
  <c r="Z1254" i="1"/>
  <c r="Z1030" i="1"/>
  <c r="Z1039" i="1"/>
  <c r="Z1126" i="1"/>
  <c r="Z1302" i="1"/>
  <c r="Z1083" i="1"/>
  <c r="Z1209" i="1"/>
  <c r="Z1150" i="1"/>
  <c r="Z1305" i="1"/>
  <c r="Z1133" i="1"/>
  <c r="Z1142" i="1"/>
  <c r="Z1226" i="1"/>
  <c r="Z1103" i="1"/>
  <c r="Z1023" i="1"/>
  <c r="Z1059" i="1"/>
  <c r="Z1237" i="1"/>
  <c r="Z1197" i="1"/>
  <c r="Z1266" i="1"/>
  <c r="Z1249" i="1"/>
  <c r="Z997" i="1"/>
  <c r="Z1206" i="1"/>
  <c r="Z1289" i="1"/>
  <c r="Z1192" i="1"/>
  <c r="Z1301" i="1"/>
  <c r="Z1170" i="1"/>
  <c r="Z1010" i="1"/>
  <c r="Z1298" i="1"/>
  <c r="Z969" i="1"/>
  <c r="Z979" i="1"/>
  <c r="Z941" i="1"/>
  <c r="Z964" i="1"/>
  <c r="Z836" i="1"/>
  <c r="Z803" i="1"/>
  <c r="Z847" i="1"/>
  <c r="Z966" i="1"/>
  <c r="Z972" i="1"/>
  <c r="Z893" i="1"/>
  <c r="Z947" i="1"/>
  <c r="Z943" i="1"/>
  <c r="Z835" i="1"/>
  <c r="Z912" i="1"/>
  <c r="Z914" i="1"/>
  <c r="Z962" i="1"/>
  <c r="Z960" i="1"/>
  <c r="Z895" i="1"/>
  <c r="Z935" i="1"/>
  <c r="Z857" i="1"/>
  <c r="Z829" i="1"/>
  <c r="Z886" i="1"/>
  <c r="Z946" i="1"/>
  <c r="Z868" i="1"/>
  <c r="Z965" i="1"/>
  <c r="Z936" i="1"/>
  <c r="Z920" i="1"/>
  <c r="Z916" i="1"/>
  <c r="Z931" i="1"/>
  <c r="Z815" i="1"/>
  <c r="Z934" i="1"/>
  <c r="Z942" i="1"/>
  <c r="Z938" i="1"/>
  <c r="Z950" i="1"/>
  <c r="Z949" i="1"/>
  <c r="Z958" i="1"/>
  <c r="Z952" i="1"/>
  <c r="Z948" i="1"/>
  <c r="Z932" i="1"/>
  <c r="Z854" i="1"/>
  <c r="Z904" i="1"/>
  <c r="Z898" i="1"/>
  <c r="Z924" i="1"/>
  <c r="Z933" i="1"/>
  <c r="Z954" i="1"/>
  <c r="Z839" i="1"/>
  <c r="Z870" i="1"/>
  <c r="Z864" i="1"/>
  <c r="Z926" i="1"/>
  <c r="Z945" i="1"/>
  <c r="Z940" i="1"/>
  <c r="Z937" i="1"/>
  <c r="Z951" i="1"/>
  <c r="Z882" i="1"/>
  <c r="Z918" i="1"/>
  <c r="Z858" i="1"/>
  <c r="Z902" i="1"/>
  <c r="Z844" i="1"/>
  <c r="Z881" i="1"/>
  <c r="Z833" i="1"/>
  <c r="Z851" i="1"/>
  <c r="Z928" i="1"/>
  <c r="Z856" i="1"/>
  <c r="Z894" i="1"/>
  <c r="Z929" i="1"/>
  <c r="Z896" i="1"/>
  <c r="Z921" i="1"/>
  <c r="Z901" i="1"/>
  <c r="Z930" i="1"/>
  <c r="Z860" i="1"/>
  <c r="Z843" i="1"/>
  <c r="Z850" i="1"/>
  <c r="Z910" i="1"/>
  <c r="Z917" i="1"/>
  <c r="Z805" i="1"/>
  <c r="Z792" i="1"/>
  <c r="Z911" i="1"/>
  <c r="Z897" i="1"/>
  <c r="Z909" i="1"/>
  <c r="Z922" i="1"/>
  <c r="Z814" i="1"/>
  <c r="Z791" i="1"/>
  <c r="Z816" i="1"/>
  <c r="Z908" i="1"/>
  <c r="Z900" i="1"/>
  <c r="Z841" i="1"/>
  <c r="Z889" i="1"/>
  <c r="Z872" i="1"/>
  <c r="Z853" i="1"/>
  <c r="Z878" i="1"/>
  <c r="Z832" i="1"/>
  <c r="Z831" i="1"/>
  <c r="Z855" i="1"/>
  <c r="Z842" i="1"/>
  <c r="Z846" i="1"/>
  <c r="Z848" i="1"/>
  <c r="Z861" i="1"/>
  <c r="Z877" i="1"/>
  <c r="Z885" i="1"/>
  <c r="Z884" i="1"/>
  <c r="Z834" i="1"/>
  <c r="Z874" i="1"/>
  <c r="Z888" i="1"/>
  <c r="Z840" i="1"/>
  <c r="Z823" i="1"/>
  <c r="Z797" i="1"/>
  <c r="Z807" i="1"/>
  <c r="Z794" i="1"/>
  <c r="Z817" i="1"/>
  <c r="Z808" i="1"/>
  <c r="Z795" i="1"/>
  <c r="Z828" i="1"/>
  <c r="Z806" i="1"/>
  <c r="Z824" i="1"/>
  <c r="Z813" i="1"/>
  <c r="Z800" i="1"/>
  <c r="Z820" i="1"/>
  <c r="Z804" i="1"/>
  <c r="Z810" i="1"/>
  <c r="Z821" i="1"/>
  <c r="Z801" i="1"/>
  <c r="Z811" i="1"/>
  <c r="Z830" i="1"/>
  <c r="Z818" i="1"/>
  <c r="Z769" i="1"/>
  <c r="Z767" i="1"/>
  <c r="Z761" i="1"/>
  <c r="Z783" i="1"/>
  <c r="Z771" i="1"/>
  <c r="Z777" i="1"/>
  <c r="Z753" i="1"/>
  <c r="Z749" i="1"/>
  <c r="Z788" i="1"/>
  <c r="Z754" i="1"/>
  <c r="Z780" i="1"/>
  <c r="Z782" i="1"/>
  <c r="Z773" i="1"/>
  <c r="Z757" i="1"/>
  <c r="Z765" i="1"/>
  <c r="Z759" i="1"/>
  <c r="Z786" i="1"/>
  <c r="Z775" i="1"/>
  <c r="Z785" i="1"/>
  <c r="Z751" i="1"/>
  <c r="Z776" i="1"/>
  <c r="Z752" i="1"/>
  <c r="Z778" i="1"/>
  <c r="Z758" i="1"/>
  <c r="Z787" i="1"/>
  <c r="Z770" i="1"/>
  <c r="Z760" i="1"/>
  <c r="Z755" i="1"/>
  <c r="Z763" i="1"/>
  <c r="Z779" i="1"/>
  <c r="Z766" i="1"/>
  <c r="Z774" i="1"/>
  <c r="Z746" i="1"/>
  <c r="Z747" i="1"/>
  <c r="D17" i="3" l="1"/>
  <c r="D16" i="3"/>
  <c r="I22" i="3" s="1"/>
  <c r="D15" i="3"/>
  <c r="D9" i="3"/>
  <c r="D8" i="3"/>
  <c r="J482" i="3" l="1"/>
  <c r="J486" i="3"/>
  <c r="J490" i="3"/>
  <c r="J494" i="3"/>
  <c r="J498" i="3"/>
  <c r="J502" i="3"/>
  <c r="J506" i="3"/>
  <c r="J510" i="3"/>
  <c r="J514" i="3"/>
  <c r="J518" i="3"/>
  <c r="J522" i="3"/>
  <c r="J526" i="3"/>
  <c r="J530" i="3"/>
  <c r="J534" i="3"/>
  <c r="J538" i="3"/>
  <c r="J542" i="3"/>
  <c r="J546" i="3"/>
  <c r="J550" i="3"/>
  <c r="J554" i="3"/>
  <c r="J558" i="3"/>
  <c r="J562" i="3"/>
  <c r="J566" i="3"/>
  <c r="J570" i="3"/>
  <c r="J574" i="3"/>
  <c r="J578" i="3"/>
  <c r="J582" i="3"/>
  <c r="J586" i="3"/>
  <c r="J590" i="3"/>
  <c r="J594" i="3"/>
  <c r="J598" i="3"/>
  <c r="J602" i="3"/>
  <c r="J606" i="3"/>
  <c r="J610" i="3"/>
  <c r="J614" i="3"/>
  <c r="J618" i="3"/>
  <c r="J622" i="3"/>
  <c r="J626" i="3"/>
  <c r="J630" i="3"/>
  <c r="J634" i="3"/>
  <c r="J638" i="3"/>
  <c r="J642" i="3"/>
  <c r="J646" i="3"/>
  <c r="J650" i="3"/>
  <c r="J654" i="3"/>
  <c r="J658" i="3"/>
  <c r="J662" i="3"/>
  <c r="J666" i="3"/>
  <c r="J670" i="3"/>
  <c r="J485" i="3"/>
  <c r="J493" i="3"/>
  <c r="J505" i="3"/>
  <c r="J513" i="3"/>
  <c r="J521" i="3"/>
  <c r="J529" i="3"/>
  <c r="J537" i="3"/>
  <c r="J545" i="3"/>
  <c r="J553" i="3"/>
  <c r="J561" i="3"/>
  <c r="J569" i="3"/>
  <c r="J577" i="3"/>
  <c r="J585" i="3"/>
  <c r="J597" i="3"/>
  <c r="J605" i="3"/>
  <c r="J617" i="3"/>
  <c r="J625" i="3"/>
  <c r="J637" i="3"/>
  <c r="J649" i="3"/>
  <c r="J657" i="3"/>
  <c r="J669" i="3"/>
  <c r="J474" i="3"/>
  <c r="J483" i="3"/>
  <c r="J487" i="3"/>
  <c r="J491" i="3"/>
  <c r="J495" i="3"/>
  <c r="J499" i="3"/>
  <c r="J503" i="3"/>
  <c r="J507" i="3"/>
  <c r="J511" i="3"/>
  <c r="J515" i="3"/>
  <c r="J519" i="3"/>
  <c r="J523" i="3"/>
  <c r="J527" i="3"/>
  <c r="J531" i="3"/>
  <c r="J535" i="3"/>
  <c r="J539" i="3"/>
  <c r="J543" i="3"/>
  <c r="J547" i="3"/>
  <c r="J551" i="3"/>
  <c r="J555" i="3"/>
  <c r="J559" i="3"/>
  <c r="J563" i="3"/>
  <c r="J567" i="3"/>
  <c r="J571" i="3"/>
  <c r="J575" i="3"/>
  <c r="J579" i="3"/>
  <c r="J583" i="3"/>
  <c r="J587" i="3"/>
  <c r="J591" i="3"/>
  <c r="J595" i="3"/>
  <c r="J599" i="3"/>
  <c r="J603" i="3"/>
  <c r="J607" i="3"/>
  <c r="J611" i="3"/>
  <c r="J615" i="3"/>
  <c r="J619" i="3"/>
  <c r="J623" i="3"/>
  <c r="J627" i="3"/>
  <c r="J631" i="3"/>
  <c r="J635" i="3"/>
  <c r="J639" i="3"/>
  <c r="J643" i="3"/>
  <c r="J647" i="3"/>
  <c r="J651" i="3"/>
  <c r="J655" i="3"/>
  <c r="J659" i="3"/>
  <c r="J663" i="3"/>
  <c r="J667" i="3"/>
  <c r="J671" i="3"/>
  <c r="J489" i="3"/>
  <c r="J593" i="3"/>
  <c r="J613" i="3"/>
  <c r="J633" i="3"/>
  <c r="J645" i="3"/>
  <c r="J661" i="3"/>
  <c r="J480" i="3"/>
  <c r="J484" i="3"/>
  <c r="J488" i="3"/>
  <c r="J492" i="3"/>
  <c r="J496" i="3"/>
  <c r="J500" i="3"/>
  <c r="J504" i="3"/>
  <c r="J508" i="3"/>
  <c r="J512" i="3"/>
  <c r="J516" i="3"/>
  <c r="J520" i="3"/>
  <c r="J524" i="3"/>
  <c r="J528" i="3"/>
  <c r="J532" i="3"/>
  <c r="J536" i="3"/>
  <c r="J540" i="3"/>
  <c r="J544" i="3"/>
  <c r="J548" i="3"/>
  <c r="J552" i="3"/>
  <c r="J556" i="3"/>
  <c r="J560" i="3"/>
  <c r="J564" i="3"/>
  <c r="J568" i="3"/>
  <c r="J572" i="3"/>
  <c r="J576" i="3"/>
  <c r="J580" i="3"/>
  <c r="J584" i="3"/>
  <c r="J588" i="3"/>
  <c r="J592" i="3"/>
  <c r="J596" i="3"/>
  <c r="J600" i="3"/>
  <c r="J604" i="3"/>
  <c r="J608" i="3"/>
  <c r="J612" i="3"/>
  <c r="J616" i="3"/>
  <c r="J620" i="3"/>
  <c r="J624" i="3"/>
  <c r="J628" i="3"/>
  <c r="J632" i="3"/>
  <c r="J636" i="3"/>
  <c r="J640" i="3"/>
  <c r="J644" i="3"/>
  <c r="J648" i="3"/>
  <c r="J652" i="3"/>
  <c r="J656" i="3"/>
  <c r="J660" i="3"/>
  <c r="J664" i="3"/>
  <c r="J481" i="3"/>
  <c r="J497" i="3"/>
  <c r="J501" i="3"/>
  <c r="J509" i="3"/>
  <c r="J517" i="3"/>
  <c r="J525" i="3"/>
  <c r="J533" i="3"/>
  <c r="J541" i="3"/>
  <c r="J549" i="3"/>
  <c r="J557" i="3"/>
  <c r="J565" i="3"/>
  <c r="J573" i="3"/>
  <c r="J581" i="3"/>
  <c r="J589" i="3"/>
  <c r="J601" i="3"/>
  <c r="J609" i="3"/>
  <c r="J621" i="3"/>
  <c r="J629" i="3"/>
  <c r="J641" i="3"/>
  <c r="J653" i="3"/>
  <c r="J665" i="3"/>
  <c r="J340" i="3"/>
  <c r="J344" i="3"/>
  <c r="J348" i="3"/>
  <c r="J352" i="3"/>
  <c r="J356" i="3"/>
  <c r="J360" i="3"/>
  <c r="J364" i="3"/>
  <c r="J368" i="3"/>
  <c r="J372" i="3"/>
  <c r="J376" i="3"/>
  <c r="J380" i="3"/>
  <c r="J384" i="3"/>
  <c r="J388" i="3"/>
  <c r="J392" i="3"/>
  <c r="J396" i="3"/>
  <c r="J400" i="3"/>
  <c r="J404" i="3"/>
  <c r="J408" i="3"/>
  <c r="J412" i="3"/>
  <c r="J416" i="3"/>
  <c r="J420" i="3"/>
  <c r="J424" i="3"/>
  <c r="J428" i="3"/>
  <c r="J432" i="3"/>
  <c r="J436" i="3"/>
  <c r="J440" i="3"/>
  <c r="J444" i="3"/>
  <c r="J448" i="3"/>
  <c r="J452" i="3"/>
  <c r="J456" i="3"/>
  <c r="J460" i="3"/>
  <c r="J464" i="3"/>
  <c r="J468" i="3"/>
  <c r="J472" i="3"/>
  <c r="J476" i="3"/>
  <c r="J343" i="3"/>
  <c r="J355" i="3"/>
  <c r="J363" i="3"/>
  <c r="J371" i="3"/>
  <c r="J379" i="3"/>
  <c r="J387" i="3"/>
  <c r="J395" i="3"/>
  <c r="J399" i="3"/>
  <c r="J407" i="3"/>
  <c r="J415" i="3"/>
  <c r="J423" i="3"/>
  <c r="J431" i="3"/>
  <c r="J443" i="3"/>
  <c r="J451" i="3"/>
  <c r="J463" i="3"/>
  <c r="J475" i="3"/>
  <c r="J337" i="3"/>
  <c r="J341" i="3"/>
  <c r="J345" i="3"/>
  <c r="J349" i="3"/>
  <c r="J353" i="3"/>
  <c r="J357" i="3"/>
  <c r="J361" i="3"/>
  <c r="J365" i="3"/>
  <c r="J369" i="3"/>
  <c r="J373" i="3"/>
  <c r="J377" i="3"/>
  <c r="J381" i="3"/>
  <c r="J385" i="3"/>
  <c r="J389" i="3"/>
  <c r="J393" i="3"/>
  <c r="J397" i="3"/>
  <c r="J401" i="3"/>
  <c r="J405" i="3"/>
  <c r="J409" i="3"/>
  <c r="J413" i="3"/>
  <c r="J417" i="3"/>
  <c r="J421" i="3"/>
  <c r="J425" i="3"/>
  <c r="J429" i="3"/>
  <c r="J433" i="3"/>
  <c r="J437" i="3"/>
  <c r="J441" i="3"/>
  <c r="J445" i="3"/>
  <c r="J449" i="3"/>
  <c r="J453" i="3"/>
  <c r="J457" i="3"/>
  <c r="J461" i="3"/>
  <c r="J465" i="3"/>
  <c r="J469" i="3"/>
  <c r="J473" i="3"/>
  <c r="J477" i="3"/>
  <c r="J347" i="3"/>
  <c r="J439" i="3"/>
  <c r="J459" i="3"/>
  <c r="J471" i="3"/>
  <c r="J338" i="3"/>
  <c r="J342" i="3"/>
  <c r="J346" i="3"/>
  <c r="J350" i="3"/>
  <c r="J354" i="3"/>
  <c r="J358" i="3"/>
  <c r="J362" i="3"/>
  <c r="J366" i="3"/>
  <c r="J370" i="3"/>
  <c r="J374" i="3"/>
  <c r="J378" i="3"/>
  <c r="J382" i="3"/>
  <c r="J386" i="3"/>
  <c r="J390" i="3"/>
  <c r="J394" i="3"/>
  <c r="J398" i="3"/>
  <c r="J402" i="3"/>
  <c r="J406" i="3"/>
  <c r="J410" i="3"/>
  <c r="J414" i="3"/>
  <c r="J418" i="3"/>
  <c r="J422" i="3"/>
  <c r="J426" i="3"/>
  <c r="J430" i="3"/>
  <c r="J434" i="3"/>
  <c r="J438" i="3"/>
  <c r="J442" i="3"/>
  <c r="J446" i="3"/>
  <c r="J450" i="3"/>
  <c r="J454" i="3"/>
  <c r="J458" i="3"/>
  <c r="J462" i="3"/>
  <c r="J466" i="3"/>
  <c r="J470" i="3"/>
  <c r="J478" i="3"/>
  <c r="J339" i="3"/>
  <c r="J351" i="3"/>
  <c r="J359" i="3"/>
  <c r="J367" i="3"/>
  <c r="J375" i="3"/>
  <c r="J383" i="3"/>
  <c r="J391" i="3"/>
  <c r="J403" i="3"/>
  <c r="J411" i="3"/>
  <c r="J419" i="3"/>
  <c r="J427" i="3"/>
  <c r="J435" i="3"/>
  <c r="J447" i="3"/>
  <c r="J455" i="3"/>
  <c r="J467" i="3"/>
  <c r="J479" i="3"/>
  <c r="J132" i="3"/>
  <c r="J140" i="3"/>
  <c r="J148" i="3"/>
  <c r="J156" i="3"/>
  <c r="J164" i="3"/>
  <c r="J172" i="3"/>
  <c r="J180" i="3"/>
  <c r="J188" i="3"/>
  <c r="J196" i="3"/>
  <c r="J204" i="3"/>
  <c r="J212" i="3"/>
  <c r="J220" i="3"/>
  <c r="J228" i="3"/>
  <c r="J236" i="3"/>
  <c r="J244" i="3"/>
  <c r="J252" i="3"/>
  <c r="J260" i="3"/>
  <c r="J268" i="3"/>
  <c r="J276" i="3"/>
  <c r="J284" i="3"/>
  <c r="J292" i="3"/>
  <c r="J300" i="3"/>
  <c r="J308" i="3"/>
  <c r="J316" i="3"/>
  <c r="J324" i="3"/>
  <c r="J332" i="3"/>
  <c r="J155" i="3"/>
  <c r="J133" i="3"/>
  <c r="J141" i="3"/>
  <c r="J149" i="3"/>
  <c r="J157" i="3"/>
  <c r="J165" i="3"/>
  <c r="J173" i="3"/>
  <c r="J181" i="3"/>
  <c r="J189" i="3"/>
  <c r="J197" i="3"/>
  <c r="J205" i="3"/>
  <c r="J213" i="3"/>
  <c r="J221" i="3"/>
  <c r="J229" i="3"/>
  <c r="J237" i="3"/>
  <c r="J245" i="3"/>
  <c r="J253" i="3"/>
  <c r="J261" i="3"/>
  <c r="J269" i="3"/>
  <c r="J277" i="3"/>
  <c r="J285" i="3"/>
  <c r="J293" i="3"/>
  <c r="J301" i="3"/>
  <c r="J309" i="3"/>
  <c r="J317" i="3"/>
  <c r="J325" i="3"/>
  <c r="J333" i="3"/>
  <c r="J179" i="3"/>
  <c r="J134" i="3"/>
  <c r="J142" i="3"/>
  <c r="J150" i="3"/>
  <c r="J158" i="3"/>
  <c r="J166" i="3"/>
  <c r="J174" i="3"/>
  <c r="J182" i="3"/>
  <c r="J190" i="3"/>
  <c r="J198" i="3"/>
  <c r="J206" i="3"/>
  <c r="J214" i="3"/>
  <c r="J222" i="3"/>
  <c r="J230" i="3"/>
  <c r="J238" i="3"/>
  <c r="J246" i="3"/>
  <c r="J254" i="3"/>
  <c r="J262" i="3"/>
  <c r="J270" i="3"/>
  <c r="J278" i="3"/>
  <c r="J286" i="3"/>
  <c r="J294" i="3"/>
  <c r="J302" i="3"/>
  <c r="J310" i="3"/>
  <c r="J318" i="3"/>
  <c r="J326" i="3"/>
  <c r="J334" i="3"/>
  <c r="J163" i="3"/>
  <c r="J135" i="3"/>
  <c r="J143" i="3"/>
  <c r="J151" i="3"/>
  <c r="J159" i="3"/>
  <c r="J167" i="3"/>
  <c r="J175" i="3"/>
  <c r="J183" i="3"/>
  <c r="J191" i="3"/>
  <c r="J199" i="3"/>
  <c r="J207" i="3"/>
  <c r="J215" i="3"/>
  <c r="J223" i="3"/>
  <c r="J231" i="3"/>
  <c r="J239" i="3"/>
  <c r="J247" i="3"/>
  <c r="J255" i="3"/>
  <c r="J263" i="3"/>
  <c r="J271" i="3"/>
  <c r="J279" i="3"/>
  <c r="J287" i="3"/>
  <c r="J295" i="3"/>
  <c r="J303" i="3"/>
  <c r="J311" i="3"/>
  <c r="J319" i="3"/>
  <c r="J327" i="3"/>
  <c r="J335" i="3"/>
  <c r="J171" i="3"/>
  <c r="J136" i="3"/>
  <c r="J144" i="3"/>
  <c r="J152" i="3"/>
  <c r="J160" i="3"/>
  <c r="J168" i="3"/>
  <c r="J176" i="3"/>
  <c r="J184" i="3"/>
  <c r="J192" i="3"/>
  <c r="J200" i="3"/>
  <c r="J208" i="3"/>
  <c r="J216" i="3"/>
  <c r="J224" i="3"/>
  <c r="J232" i="3"/>
  <c r="J240" i="3"/>
  <c r="J248" i="3"/>
  <c r="J256" i="3"/>
  <c r="J264" i="3"/>
  <c r="J272" i="3"/>
  <c r="J280" i="3"/>
  <c r="J288" i="3"/>
  <c r="J296" i="3"/>
  <c r="J304" i="3"/>
  <c r="J312" i="3"/>
  <c r="J320" i="3"/>
  <c r="J328" i="3"/>
  <c r="J336" i="3"/>
  <c r="J137" i="3"/>
  <c r="J145" i="3"/>
  <c r="J153" i="3"/>
  <c r="J161" i="3"/>
  <c r="J169" i="3"/>
  <c r="J177" i="3"/>
  <c r="J185" i="3"/>
  <c r="J193" i="3"/>
  <c r="J201" i="3"/>
  <c r="J209" i="3"/>
  <c r="J217" i="3"/>
  <c r="J225" i="3"/>
  <c r="J233" i="3"/>
  <c r="J241" i="3"/>
  <c r="J249" i="3"/>
  <c r="J257" i="3"/>
  <c r="J265" i="3"/>
  <c r="J273" i="3"/>
  <c r="J281" i="3"/>
  <c r="J289" i="3"/>
  <c r="J297" i="3"/>
  <c r="J305" i="3"/>
  <c r="J313" i="3"/>
  <c r="J321" i="3"/>
  <c r="J329" i="3"/>
  <c r="J147" i="3"/>
  <c r="J187" i="3"/>
  <c r="J203" i="3"/>
  <c r="J219" i="3"/>
  <c r="J235" i="3"/>
  <c r="J251" i="3"/>
  <c r="J267" i="3"/>
  <c r="J283" i="3"/>
  <c r="J299" i="3"/>
  <c r="J315" i="3"/>
  <c r="J331" i="3"/>
  <c r="J138" i="3"/>
  <c r="J146" i="3"/>
  <c r="J154" i="3"/>
  <c r="J162" i="3"/>
  <c r="J170" i="3"/>
  <c r="J178" i="3"/>
  <c r="J186" i="3"/>
  <c r="J194" i="3"/>
  <c r="J202" i="3"/>
  <c r="J210" i="3"/>
  <c r="J218" i="3"/>
  <c r="J226" i="3"/>
  <c r="J234" i="3"/>
  <c r="J242" i="3"/>
  <c r="J250" i="3"/>
  <c r="J258" i="3"/>
  <c r="J266" i="3"/>
  <c r="J274" i="3"/>
  <c r="J282" i="3"/>
  <c r="J290" i="3"/>
  <c r="J298" i="3"/>
  <c r="J306" i="3"/>
  <c r="J314" i="3"/>
  <c r="J322" i="3"/>
  <c r="J330" i="3"/>
  <c r="J139" i="3"/>
  <c r="J195" i="3"/>
  <c r="J211" i="3"/>
  <c r="J227" i="3"/>
  <c r="J243" i="3"/>
  <c r="J259" i="3"/>
  <c r="J275" i="3"/>
  <c r="J291" i="3"/>
  <c r="J307" i="3"/>
  <c r="J323" i="3"/>
  <c r="J88" i="3"/>
  <c r="J92" i="3"/>
  <c r="J96" i="3"/>
  <c r="J100" i="3"/>
  <c r="J104" i="3"/>
  <c r="J108" i="3"/>
  <c r="J112" i="3"/>
  <c r="J116" i="3"/>
  <c r="J120" i="3"/>
  <c r="J124" i="3"/>
  <c r="J128" i="3"/>
  <c r="J99" i="3"/>
  <c r="J107" i="3"/>
  <c r="J119" i="3"/>
  <c r="J127" i="3"/>
  <c r="J89" i="3"/>
  <c r="J93" i="3"/>
  <c r="J97" i="3"/>
  <c r="J101" i="3"/>
  <c r="J105" i="3"/>
  <c r="J109" i="3"/>
  <c r="J113" i="3"/>
  <c r="J117" i="3"/>
  <c r="J121" i="3"/>
  <c r="J125" i="3"/>
  <c r="J129" i="3"/>
  <c r="J95" i="3"/>
  <c r="J103" i="3"/>
  <c r="J111" i="3"/>
  <c r="J123" i="3"/>
  <c r="J90" i="3"/>
  <c r="J94" i="3"/>
  <c r="J98" i="3"/>
  <c r="J102" i="3"/>
  <c r="J106" i="3"/>
  <c r="J110" i="3"/>
  <c r="J114" i="3"/>
  <c r="J118" i="3"/>
  <c r="J122" i="3"/>
  <c r="J126" i="3"/>
  <c r="J130" i="3"/>
  <c r="J91" i="3"/>
  <c r="J115" i="3"/>
  <c r="J131" i="3"/>
  <c r="J23" i="3"/>
  <c r="J24" i="3"/>
  <c r="J28" i="3"/>
  <c r="J32" i="3"/>
  <c r="J36" i="3"/>
  <c r="J40" i="3"/>
  <c r="J44" i="3"/>
  <c r="J48" i="3"/>
  <c r="J52" i="3"/>
  <c r="J56" i="3"/>
  <c r="J60" i="3"/>
  <c r="J64" i="3"/>
  <c r="J68" i="3"/>
  <c r="J72" i="3"/>
  <c r="J76" i="3"/>
  <c r="J80" i="3"/>
  <c r="J84" i="3"/>
  <c r="J35" i="3"/>
  <c r="J39" i="3"/>
  <c r="J43" i="3"/>
  <c r="J47" i="3"/>
  <c r="J51" i="3"/>
  <c r="J55" i="3"/>
  <c r="J59" i="3"/>
  <c r="J63" i="3"/>
  <c r="J67" i="3"/>
  <c r="J71" i="3"/>
  <c r="J75" i="3"/>
  <c r="J79" i="3"/>
  <c r="J83" i="3"/>
  <c r="J25" i="3"/>
  <c r="J29" i="3"/>
  <c r="J33" i="3"/>
  <c r="J37" i="3"/>
  <c r="J41" i="3"/>
  <c r="J45" i="3"/>
  <c r="J49" i="3"/>
  <c r="J53" i="3"/>
  <c r="J57" i="3"/>
  <c r="J61" i="3"/>
  <c r="J65" i="3"/>
  <c r="J69" i="3"/>
  <c r="J73" i="3"/>
  <c r="J77" i="3"/>
  <c r="J81" i="3"/>
  <c r="J85" i="3"/>
  <c r="J27" i="3"/>
  <c r="J87" i="3"/>
  <c r="J26" i="3"/>
  <c r="J30" i="3"/>
  <c r="J34" i="3"/>
  <c r="J38" i="3"/>
  <c r="J42" i="3"/>
  <c r="J46" i="3"/>
  <c r="J50" i="3"/>
  <c r="J54" i="3"/>
  <c r="J58" i="3"/>
  <c r="J62" i="3"/>
  <c r="J66" i="3"/>
  <c r="J70" i="3"/>
  <c r="J74" i="3"/>
  <c r="J78" i="3"/>
  <c r="J82" i="3"/>
  <c r="J86" i="3"/>
  <c r="J22" i="3"/>
  <c r="J31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353" i="3"/>
  <c r="D12" i="3" l="1"/>
  <c r="D6" i="3"/>
  <c r="I448" i="3"/>
  <c r="I440" i="3"/>
  <c r="I432" i="3"/>
  <c r="I424" i="3"/>
  <c r="I416" i="3"/>
  <c r="I408" i="3"/>
  <c r="I400" i="3"/>
  <c r="I392" i="3"/>
  <c r="I384" i="3"/>
  <c r="I376" i="3"/>
  <c r="I368" i="3"/>
  <c r="I360" i="3"/>
  <c r="I352" i="3"/>
  <c r="I447" i="3"/>
  <c r="I439" i="3"/>
  <c r="I431" i="3"/>
  <c r="I423" i="3"/>
  <c r="I415" i="3"/>
  <c r="I407" i="3"/>
  <c r="I399" i="3"/>
  <c r="I391" i="3"/>
  <c r="I383" i="3"/>
  <c r="I375" i="3"/>
  <c r="I367" i="3"/>
  <c r="I359" i="3"/>
  <c r="I446" i="3"/>
  <c r="I438" i="3"/>
  <c r="I430" i="3"/>
  <c r="I422" i="3"/>
  <c r="I414" i="3"/>
  <c r="I406" i="3"/>
  <c r="I398" i="3"/>
  <c r="I390" i="3"/>
  <c r="I382" i="3"/>
  <c r="I374" i="3"/>
  <c r="I366" i="3"/>
  <c r="I358" i="3"/>
  <c r="I437" i="3"/>
  <c r="I452" i="3"/>
  <c r="I444" i="3"/>
  <c r="I436" i="3"/>
  <c r="I428" i="3"/>
  <c r="I420" i="3"/>
  <c r="I412" i="3"/>
  <c r="I404" i="3"/>
  <c r="I396" i="3"/>
  <c r="I388" i="3"/>
  <c r="I380" i="3"/>
  <c r="I372" i="3"/>
  <c r="I364" i="3"/>
  <c r="I356" i="3"/>
  <c r="I453" i="3"/>
  <c r="I445" i="3"/>
  <c r="I429" i="3"/>
  <c r="I421" i="3"/>
  <c r="I413" i="3"/>
  <c r="I405" i="3"/>
  <c r="I397" i="3"/>
  <c r="I389" i="3"/>
  <c r="I381" i="3"/>
  <c r="I373" i="3"/>
  <c r="I365" i="3"/>
  <c r="I357" i="3"/>
  <c r="I451" i="3"/>
  <c r="I443" i="3"/>
  <c r="I435" i="3"/>
  <c r="I427" i="3"/>
  <c r="I419" i="3"/>
  <c r="I411" i="3"/>
  <c r="I403" i="3"/>
  <c r="I395" i="3"/>
  <c r="I387" i="3"/>
  <c r="I379" i="3"/>
  <c r="I371" i="3"/>
  <c r="I363" i="3"/>
  <c r="I355" i="3"/>
  <c r="I450" i="3"/>
  <c r="I442" i="3"/>
  <c r="I434" i="3"/>
  <c r="I426" i="3"/>
  <c r="I418" i="3"/>
  <c r="I410" i="3"/>
  <c r="I402" i="3"/>
  <c r="I394" i="3"/>
  <c r="I386" i="3"/>
  <c r="I378" i="3"/>
  <c r="I370" i="3"/>
  <c r="I362" i="3"/>
  <c r="I354" i="3"/>
  <c r="I449" i="3"/>
  <c r="I441" i="3"/>
  <c r="I433" i="3"/>
  <c r="I425" i="3"/>
  <c r="I417" i="3"/>
  <c r="I409" i="3"/>
  <c r="I401" i="3"/>
  <c r="I393" i="3"/>
  <c r="I385" i="3"/>
  <c r="I377" i="3"/>
  <c r="I369" i="3"/>
  <c r="I361" i="3"/>
  <c r="I194" i="3"/>
  <c r="I349" i="3"/>
  <c r="I345" i="3"/>
  <c r="I341" i="3"/>
  <c r="I337" i="3"/>
  <c r="I333" i="3"/>
  <c r="I329" i="3"/>
  <c r="I325" i="3"/>
  <c r="I321" i="3"/>
  <c r="I317" i="3"/>
  <c r="I313" i="3"/>
  <c r="I309" i="3"/>
  <c r="I305" i="3"/>
  <c r="I301" i="3"/>
  <c r="I297" i="3"/>
  <c r="I293" i="3"/>
  <c r="I289" i="3"/>
  <c r="I285" i="3"/>
  <c r="I281" i="3"/>
  <c r="I277" i="3"/>
  <c r="I273" i="3"/>
  <c r="I269" i="3"/>
  <c r="I265" i="3"/>
  <c r="I261" i="3"/>
  <c r="I257" i="3"/>
  <c r="I253" i="3"/>
  <c r="I249" i="3"/>
  <c r="I245" i="3"/>
  <c r="I241" i="3"/>
  <c r="I237" i="3"/>
  <c r="I233" i="3"/>
  <c r="I229" i="3"/>
  <c r="I225" i="3"/>
  <c r="I221" i="3"/>
  <c r="I217" i="3"/>
  <c r="I213" i="3"/>
  <c r="I209" i="3"/>
  <c r="I205" i="3"/>
  <c r="I201" i="3"/>
  <c r="I197" i="3"/>
  <c r="I348" i="3"/>
  <c r="I344" i="3"/>
  <c r="I340" i="3"/>
  <c r="I336" i="3"/>
  <c r="I332" i="3"/>
  <c r="I328" i="3"/>
  <c r="I324" i="3"/>
  <c r="I320" i="3"/>
  <c r="I316" i="3"/>
  <c r="I312" i="3"/>
  <c r="I308" i="3"/>
  <c r="I304" i="3"/>
  <c r="I300" i="3"/>
  <c r="I296" i="3"/>
  <c r="I292" i="3"/>
  <c r="I288" i="3"/>
  <c r="I284" i="3"/>
  <c r="I280" i="3"/>
  <c r="I276" i="3"/>
  <c r="I272" i="3"/>
  <c r="I268" i="3"/>
  <c r="I264" i="3"/>
  <c r="I260" i="3"/>
  <c r="I256" i="3"/>
  <c r="I252" i="3"/>
  <c r="I248" i="3"/>
  <c r="I244" i="3"/>
  <c r="I240" i="3"/>
  <c r="I236" i="3"/>
  <c r="I232" i="3"/>
  <c r="I228" i="3"/>
  <c r="I224" i="3"/>
  <c r="I220" i="3"/>
  <c r="I216" i="3"/>
  <c r="I212" i="3"/>
  <c r="I208" i="3"/>
  <c r="I204" i="3"/>
  <c r="I200" i="3"/>
  <c r="I196" i="3"/>
  <c r="I351" i="3"/>
  <c r="I347" i="3"/>
  <c r="I343" i="3"/>
  <c r="I339" i="3"/>
  <c r="I335" i="3"/>
  <c r="I331" i="3"/>
  <c r="I327" i="3"/>
  <c r="I323" i="3"/>
  <c r="I319" i="3"/>
  <c r="I315" i="3"/>
  <c r="I311" i="3"/>
  <c r="I307" i="3"/>
  <c r="I303" i="3"/>
  <c r="I299" i="3"/>
  <c r="I295" i="3"/>
  <c r="I291" i="3"/>
  <c r="I287" i="3"/>
  <c r="I283" i="3"/>
  <c r="I279" i="3"/>
  <c r="I275" i="3"/>
  <c r="I271" i="3"/>
  <c r="I267" i="3"/>
  <c r="I263" i="3"/>
  <c r="I259" i="3"/>
  <c r="I255" i="3"/>
  <c r="I251" i="3"/>
  <c r="I247" i="3"/>
  <c r="I243" i="3"/>
  <c r="I239" i="3"/>
  <c r="I235" i="3"/>
  <c r="I231" i="3"/>
  <c r="I227" i="3"/>
  <c r="I223" i="3"/>
  <c r="I219" i="3"/>
  <c r="I215" i="3"/>
  <c r="I211" i="3"/>
  <c r="I207" i="3"/>
  <c r="I203" i="3"/>
  <c r="I199" i="3"/>
  <c r="I195" i="3"/>
  <c r="I350" i="3"/>
  <c r="I346" i="3"/>
  <c r="I342" i="3"/>
  <c r="I338" i="3"/>
  <c r="I334" i="3"/>
  <c r="I330" i="3"/>
  <c r="I326" i="3"/>
  <c r="I322" i="3"/>
  <c r="I318" i="3"/>
  <c r="I314" i="3"/>
  <c r="I310" i="3"/>
  <c r="I306" i="3"/>
  <c r="I302" i="3"/>
  <c r="I298" i="3"/>
  <c r="I294" i="3"/>
  <c r="I290" i="3"/>
  <c r="I286" i="3"/>
  <c r="I282" i="3"/>
  <c r="I278" i="3"/>
  <c r="I274" i="3"/>
  <c r="I270" i="3"/>
  <c r="I266" i="3"/>
  <c r="I262" i="3"/>
  <c r="I258" i="3"/>
  <c r="I254" i="3"/>
  <c r="I250" i="3"/>
  <c r="I246" i="3"/>
  <c r="I242" i="3"/>
  <c r="I238" i="3"/>
  <c r="I234" i="3"/>
  <c r="I230" i="3"/>
  <c r="I226" i="3"/>
  <c r="I222" i="3"/>
  <c r="I218" i="3"/>
  <c r="I214" i="3"/>
  <c r="I210" i="3"/>
  <c r="I206" i="3"/>
  <c r="I202" i="3"/>
  <c r="I198" i="3"/>
  <c r="I155" i="3"/>
  <c r="I161" i="3"/>
  <c r="I23" i="3"/>
  <c r="I182" i="3"/>
  <c r="I146" i="3"/>
  <c r="I69" i="3"/>
  <c r="I66" i="3"/>
  <c r="I30" i="3"/>
  <c r="I174" i="3"/>
  <c r="I134" i="3"/>
  <c r="I102" i="3"/>
  <c r="I43" i="3"/>
  <c r="I166" i="3"/>
  <c r="I114" i="3"/>
  <c r="I178" i="3"/>
  <c r="I142" i="3"/>
  <c r="I106" i="3"/>
  <c r="I190" i="3"/>
  <c r="I172" i="3"/>
  <c r="I150" i="3"/>
  <c r="I126" i="3"/>
  <c r="I70" i="3"/>
  <c r="I26" i="3"/>
  <c r="I154" i="3"/>
  <c r="I90" i="3"/>
  <c r="I54" i="3"/>
  <c r="I46" i="3"/>
  <c r="I34" i="3"/>
  <c r="I193" i="3"/>
  <c r="I189" i="3"/>
  <c r="I185" i="3"/>
  <c r="I181" i="3"/>
  <c r="I177" i="3"/>
  <c r="I173" i="3"/>
  <c r="I169" i="3"/>
  <c r="I165" i="3"/>
  <c r="I157" i="3"/>
  <c r="I153" i="3"/>
  <c r="I149" i="3"/>
  <c r="I145" i="3"/>
  <c r="I141" i="3"/>
  <c r="I137" i="3"/>
  <c r="I133" i="3"/>
  <c r="I129" i="3"/>
  <c r="I125" i="3"/>
  <c r="I121" i="3"/>
  <c r="I117" i="3"/>
  <c r="I113" i="3"/>
  <c r="I109" i="3"/>
  <c r="I105" i="3"/>
  <c r="I101" i="3"/>
  <c r="I97" i="3"/>
  <c r="I93" i="3"/>
  <c r="I89" i="3"/>
  <c r="I85" i="3"/>
  <c r="I81" i="3"/>
  <c r="I77" i="3"/>
  <c r="I73" i="3"/>
  <c r="I65" i="3"/>
  <c r="I61" i="3"/>
  <c r="I57" i="3"/>
  <c r="I53" i="3"/>
  <c r="I49" i="3"/>
  <c r="I45" i="3"/>
  <c r="I41" i="3"/>
  <c r="I37" i="3"/>
  <c r="I33" i="3"/>
  <c r="I29" i="3"/>
  <c r="I25" i="3"/>
  <c r="I170" i="3"/>
  <c r="I158" i="3"/>
  <c r="I122" i="3"/>
  <c r="I110" i="3"/>
  <c r="I98" i="3"/>
  <c r="I86" i="3"/>
  <c r="I78" i="3"/>
  <c r="I74" i="3"/>
  <c r="I58" i="3"/>
  <c r="I42" i="3"/>
  <c r="I192" i="3"/>
  <c r="I188" i="3"/>
  <c r="I184" i="3"/>
  <c r="I180" i="3"/>
  <c r="I176" i="3"/>
  <c r="I168" i="3"/>
  <c r="I164" i="3"/>
  <c r="I160" i="3"/>
  <c r="I156" i="3"/>
  <c r="I152" i="3"/>
  <c r="I148" i="3"/>
  <c r="I144" i="3"/>
  <c r="I140" i="3"/>
  <c r="I136" i="3"/>
  <c r="I132" i="3"/>
  <c r="I128" i="3"/>
  <c r="I124" i="3"/>
  <c r="I120" i="3"/>
  <c r="I116" i="3"/>
  <c r="I112" i="3"/>
  <c r="I108" i="3"/>
  <c r="I104" i="3"/>
  <c r="I100" i="3"/>
  <c r="I96" i="3"/>
  <c r="I92" i="3"/>
  <c r="I88" i="3"/>
  <c r="I84" i="3"/>
  <c r="I80" i="3"/>
  <c r="I76" i="3"/>
  <c r="I72" i="3"/>
  <c r="I68" i="3"/>
  <c r="I64" i="3"/>
  <c r="I60" i="3"/>
  <c r="I56" i="3"/>
  <c r="I52" i="3"/>
  <c r="I48" i="3"/>
  <c r="I44" i="3"/>
  <c r="I40" i="3"/>
  <c r="I36" i="3"/>
  <c r="I32" i="3"/>
  <c r="I28" i="3"/>
  <c r="I24" i="3"/>
  <c r="I186" i="3"/>
  <c r="I162" i="3"/>
  <c r="I138" i="3"/>
  <c r="I130" i="3"/>
  <c r="I118" i="3"/>
  <c r="I94" i="3"/>
  <c r="I82" i="3"/>
  <c r="I62" i="3"/>
  <c r="I50" i="3"/>
  <c r="I38" i="3"/>
  <c r="I191" i="3"/>
  <c r="I187" i="3"/>
  <c r="I183" i="3"/>
  <c r="I179" i="3"/>
  <c r="I175" i="3"/>
  <c r="I171" i="3"/>
  <c r="I167" i="3"/>
  <c r="I163" i="3"/>
  <c r="I159" i="3"/>
  <c r="I151" i="3"/>
  <c r="I147" i="3"/>
  <c r="I143" i="3"/>
  <c r="I139" i="3"/>
  <c r="I135" i="3"/>
  <c r="I131" i="3"/>
  <c r="I127" i="3"/>
  <c r="I123" i="3"/>
  <c r="I119" i="3"/>
  <c r="I115" i="3"/>
  <c r="I111" i="3"/>
  <c r="I107" i="3"/>
  <c r="I103" i="3"/>
  <c r="I99" i="3"/>
  <c r="I95" i="3"/>
  <c r="I91" i="3"/>
  <c r="I87" i="3"/>
  <c r="I83" i="3"/>
  <c r="I79" i="3"/>
  <c r="I75" i="3"/>
  <c r="I71" i="3"/>
  <c r="I67" i="3"/>
  <c r="I63" i="3"/>
  <c r="I59" i="3"/>
  <c r="I55" i="3"/>
  <c r="I51" i="3"/>
  <c r="I47" i="3"/>
  <c r="I39" i="3"/>
  <c r="I35" i="3"/>
  <c r="I31" i="3"/>
  <c r="I27" i="3"/>
  <c r="E17" i="3" l="1"/>
  <c r="E16" i="3"/>
  <c r="E15" i="3"/>
  <c r="E14" i="3"/>
  <c r="D9" i="6" l="1"/>
  <c r="D8" i="6"/>
  <c r="D12" i="6"/>
  <c r="C20" i="6" l="1"/>
  <c r="H342" i="6" l="1"/>
  <c r="H649" i="6"/>
  <c r="H882" i="6"/>
  <c r="H460" i="6"/>
  <c r="H80" i="6"/>
  <c r="H339" i="6"/>
  <c r="H271" i="6"/>
  <c r="H253" i="6"/>
  <c r="H563" i="6"/>
  <c r="H198" i="6"/>
  <c r="H958" i="6"/>
  <c r="H855" i="6"/>
  <c r="H554" i="6"/>
  <c r="H373" i="6"/>
  <c r="H860" i="6"/>
  <c r="H655" i="6"/>
  <c r="H330" i="6"/>
  <c r="H125" i="6"/>
  <c r="H987" i="6"/>
  <c r="H686" i="6"/>
  <c r="H505" i="6"/>
  <c r="H1136" i="6"/>
  <c r="H931" i="6"/>
  <c r="H606" i="6"/>
  <c r="H401" i="6"/>
  <c r="H52" i="6"/>
  <c r="H962" i="6"/>
  <c r="H781" i="6"/>
  <c r="H417" i="6"/>
  <c r="H1063" i="6"/>
  <c r="H738" i="6"/>
  <c r="H533" i="6"/>
  <c r="H184" i="6"/>
  <c r="H1094" i="6"/>
  <c r="H913" i="6"/>
  <c r="H82" i="6"/>
  <c r="H1195" i="6"/>
  <c r="H870" i="6"/>
  <c r="H665" i="6"/>
  <c r="H316" i="6"/>
  <c r="H837" i="6"/>
  <c r="H1045" i="6"/>
  <c r="H814" i="6"/>
  <c r="H609" i="6"/>
  <c r="H1002" i="6"/>
  <c r="H797" i="6"/>
  <c r="H448" i="6"/>
  <c r="H598" i="6"/>
  <c r="H1177" i="6"/>
  <c r="H708" i="6"/>
  <c r="H358" i="6"/>
  <c r="H1134" i="6"/>
  <c r="H929" i="6"/>
  <c r="H580" i="6"/>
  <c r="H63" i="6"/>
  <c r="H525" i="6"/>
  <c r="H840" i="6"/>
  <c r="H68" i="6"/>
  <c r="H489" i="6"/>
  <c r="H1061" i="6"/>
  <c r="H712" i="6"/>
  <c r="H195" i="6"/>
  <c r="H1161" i="6"/>
  <c r="H972" i="6"/>
  <c r="H200" i="6"/>
  <c r="H94" i="6"/>
  <c r="H1193" i="6"/>
  <c r="H844" i="6"/>
  <c r="H327" i="6"/>
  <c r="H26" i="6"/>
  <c r="H1104" i="6"/>
  <c r="H332" i="6"/>
  <c r="H127" i="6"/>
  <c r="H873" i="6"/>
  <c r="H976" i="6"/>
  <c r="H459" i="6"/>
  <c r="H158" i="6"/>
  <c r="H718" i="6"/>
  <c r="H464" i="6"/>
  <c r="H259" i="6"/>
  <c r="H538" i="6"/>
  <c r="H1108" i="6"/>
  <c r="H591" i="6"/>
  <c r="H290" i="6"/>
  <c r="H109" i="6"/>
  <c r="H924" i="6"/>
  <c r="H251" i="6"/>
  <c r="H48" i="6"/>
  <c r="H930" i="6"/>
  <c r="H947" i="6"/>
  <c r="H1142" i="6"/>
  <c r="H503" i="6"/>
  <c r="H444" i="6"/>
  <c r="H59" i="6"/>
  <c r="H1030" i="6"/>
  <c r="H354" i="6"/>
  <c r="H899" i="6"/>
  <c r="H385" i="6"/>
  <c r="H311" i="6"/>
  <c r="H252" i="6"/>
  <c r="H247" i="6"/>
  <c r="H1007" i="6"/>
  <c r="H134" i="6"/>
  <c r="H419" i="6"/>
  <c r="H695" i="6"/>
  <c r="H517" i="6"/>
  <c r="H925" i="6"/>
  <c r="H1014" i="6"/>
  <c r="H75" i="6"/>
  <c r="H984" i="6"/>
  <c r="H957" i="6"/>
  <c r="H302" i="6"/>
  <c r="H192" i="6"/>
  <c r="H1151" i="6"/>
  <c r="H728" i="6"/>
  <c r="H379" i="6"/>
  <c r="H54" i="6"/>
  <c r="H909" i="6"/>
  <c r="H711" i="6"/>
  <c r="H410" i="6"/>
  <c r="H229" i="6"/>
  <c r="H716" i="6"/>
  <c r="H511" i="6"/>
  <c r="H186" i="6"/>
  <c r="H862" i="6"/>
  <c r="H843" i="6"/>
  <c r="H542" i="6"/>
  <c r="H361" i="6"/>
  <c r="H992" i="6"/>
  <c r="H787" i="6"/>
  <c r="H462" i="6"/>
  <c r="H257" i="6"/>
  <c r="H1119" i="6"/>
  <c r="H818" i="6"/>
  <c r="H637" i="6"/>
  <c r="H1124" i="6"/>
  <c r="H919" i="6"/>
  <c r="H594" i="6"/>
  <c r="H389" i="6"/>
  <c r="H40" i="6"/>
  <c r="H950" i="6"/>
  <c r="H769" i="6"/>
  <c r="H345" i="6"/>
  <c r="H1051" i="6"/>
  <c r="H726" i="6"/>
  <c r="H521" i="6"/>
  <c r="H172" i="6"/>
  <c r="H1082" i="6"/>
  <c r="H901" i="6"/>
  <c r="H1149" i="6"/>
  <c r="H1183" i="6"/>
  <c r="H858" i="6"/>
  <c r="H653" i="6"/>
  <c r="H304" i="6"/>
  <c r="H105" i="6"/>
  <c r="H1033" i="6"/>
  <c r="H730" i="6"/>
  <c r="H561" i="6"/>
  <c r="H990" i="6"/>
  <c r="H785" i="6"/>
  <c r="H436" i="6"/>
  <c r="H514" i="6"/>
  <c r="H1165" i="6"/>
  <c r="H696" i="6"/>
  <c r="H118" i="6"/>
  <c r="H1122" i="6"/>
  <c r="H917" i="6"/>
  <c r="H568" i="6"/>
  <c r="H51" i="6"/>
  <c r="H453" i="6"/>
  <c r="H828" i="6"/>
  <c r="H56" i="6"/>
  <c r="H429" i="6"/>
  <c r="H1049" i="6"/>
  <c r="H700" i="6"/>
  <c r="H183" i="6"/>
  <c r="H1089" i="6"/>
  <c r="H960" i="6"/>
  <c r="H188" i="6"/>
  <c r="H1173" i="6"/>
  <c r="H1181" i="6"/>
  <c r="H832" i="6"/>
  <c r="H315" i="6"/>
  <c r="H1186" i="6"/>
  <c r="H1092" i="6"/>
  <c r="H320" i="6"/>
  <c r="H115" i="6"/>
  <c r="H777" i="6"/>
  <c r="H964" i="6"/>
  <c r="H447" i="6"/>
  <c r="H146" i="6"/>
  <c r="H142" i="6"/>
  <c r="H492" i="6"/>
  <c r="H107" i="6"/>
  <c r="H334" i="6"/>
  <c r="H725" i="6"/>
  <c r="H803" i="6"/>
  <c r="H961" i="6"/>
  <c r="H359" i="6"/>
  <c r="H300" i="6"/>
  <c r="H1028" i="6"/>
  <c r="H1199" i="6"/>
  <c r="H149" i="6"/>
  <c r="H755" i="6"/>
  <c r="H552" i="6"/>
  <c r="H167" i="6"/>
  <c r="H108" i="6"/>
  <c r="H430" i="6"/>
  <c r="H863" i="6"/>
  <c r="H141" i="6"/>
  <c r="H275" i="6"/>
  <c r="H291" i="6"/>
  <c r="H667" i="6"/>
  <c r="H1131" i="6"/>
  <c r="H166" i="6"/>
  <c r="H809" i="6"/>
  <c r="H852" i="6"/>
  <c r="H856" i="6"/>
  <c r="H946" i="6"/>
  <c r="H735" i="6"/>
  <c r="H808" i="6"/>
  <c r="H584" i="6"/>
  <c r="H346" i="6"/>
  <c r="H1084" i="6"/>
  <c r="H567" i="6"/>
  <c r="H266" i="6"/>
  <c r="H85" i="6"/>
  <c r="H572" i="6"/>
  <c r="H367" i="6"/>
  <c r="H42" i="6"/>
  <c r="H657" i="6"/>
  <c r="H699" i="6"/>
  <c r="H398" i="6"/>
  <c r="H217" i="6"/>
  <c r="H848" i="6"/>
  <c r="H643" i="6"/>
  <c r="H318" i="6"/>
  <c r="H113" i="6"/>
  <c r="H975" i="6"/>
  <c r="H674" i="6"/>
  <c r="H493" i="6"/>
  <c r="H980" i="6"/>
  <c r="H775" i="6"/>
  <c r="H450" i="6"/>
  <c r="H245" i="6"/>
  <c r="H1107" i="6"/>
  <c r="H806" i="6"/>
  <c r="H625" i="6"/>
  <c r="H1112" i="6"/>
  <c r="H907" i="6"/>
  <c r="H582" i="6"/>
  <c r="H377" i="6"/>
  <c r="H28" i="6"/>
  <c r="H938" i="6"/>
  <c r="H757" i="6"/>
  <c r="H261" i="6"/>
  <c r="H1039" i="6"/>
  <c r="H714" i="6"/>
  <c r="H509" i="6"/>
  <c r="H160" i="6"/>
  <c r="H1070" i="6"/>
  <c r="H889" i="6"/>
  <c r="H1053" i="6"/>
  <c r="H1171" i="6"/>
  <c r="H846" i="6"/>
  <c r="H641" i="6"/>
  <c r="H292" i="6"/>
  <c r="H1202" i="6"/>
  <c r="H1021" i="6"/>
  <c r="H646" i="6"/>
  <c r="H513" i="6"/>
  <c r="H978" i="6"/>
  <c r="H773" i="6"/>
  <c r="H424" i="6"/>
  <c r="H442" i="6"/>
  <c r="H1153" i="6"/>
  <c r="H684" i="6"/>
  <c r="H1137" i="6"/>
  <c r="H1110" i="6"/>
  <c r="H905" i="6"/>
  <c r="H556" i="6"/>
  <c r="H39" i="6"/>
  <c r="H405" i="6"/>
  <c r="H816" i="6"/>
  <c r="H44" i="6"/>
  <c r="H357" i="6"/>
  <c r="H1037" i="6"/>
  <c r="H688" i="6"/>
  <c r="H171" i="6"/>
  <c r="H1017" i="6"/>
  <c r="H948" i="6"/>
  <c r="H176" i="6"/>
  <c r="H1113" i="6"/>
  <c r="H1169" i="6"/>
  <c r="H820" i="6"/>
  <c r="H303" i="6"/>
  <c r="H1090" i="6"/>
  <c r="H1080" i="6"/>
  <c r="H348" i="6"/>
  <c r="H993" i="6"/>
  <c r="H1103" i="6"/>
  <c r="H376" i="6"/>
  <c r="H659" i="6"/>
  <c r="H600" i="6"/>
  <c r="H215" i="6"/>
  <c r="H156" i="6"/>
  <c r="H823" i="6"/>
  <c r="H1055" i="6"/>
  <c r="H1011" i="6"/>
  <c r="H611" i="6"/>
  <c r="H408" i="6"/>
  <c r="H35" i="6"/>
  <c r="H742" i="6"/>
  <c r="H1096" i="6"/>
  <c r="H719" i="6"/>
  <c r="H516" i="6"/>
  <c r="H131" i="6"/>
  <c r="H551" i="6"/>
  <c r="H999" i="6"/>
  <c r="H1075" i="6"/>
  <c r="H328" i="6"/>
  <c r="H1189" i="6"/>
  <c r="H1073" i="6"/>
  <c r="H344" i="6"/>
  <c r="H1120" i="6"/>
  <c r="H933" i="6"/>
  <c r="H435" i="6"/>
  <c r="H523" i="6"/>
  <c r="H440" i="6"/>
  <c r="H235" i="6"/>
  <c r="H296" i="6"/>
  <c r="H91" i="6"/>
  <c r="H621" i="6"/>
  <c r="H940" i="6"/>
  <c r="H423" i="6"/>
  <c r="H122" i="6"/>
  <c r="H1200" i="6"/>
  <c r="H428" i="6"/>
  <c r="H223" i="6"/>
  <c r="H286" i="6"/>
  <c r="H1072" i="6"/>
  <c r="H555" i="6"/>
  <c r="H254" i="6"/>
  <c r="H73" i="6"/>
  <c r="H704" i="6"/>
  <c r="H499" i="6"/>
  <c r="H174" i="6"/>
  <c r="H790" i="6"/>
  <c r="H831" i="6"/>
  <c r="H530" i="6"/>
  <c r="H349" i="6"/>
  <c r="H836" i="6"/>
  <c r="H631" i="6"/>
  <c r="H306" i="6"/>
  <c r="H101" i="6"/>
  <c r="H963" i="6"/>
  <c r="H662" i="6"/>
  <c r="H481" i="6"/>
  <c r="H968" i="6"/>
  <c r="H763" i="6"/>
  <c r="H438" i="6"/>
  <c r="H233" i="6"/>
  <c r="H1095" i="6"/>
  <c r="H794" i="6"/>
  <c r="H613" i="6"/>
  <c r="H1100" i="6"/>
  <c r="H895" i="6"/>
  <c r="H570" i="6"/>
  <c r="H365" i="6"/>
  <c r="H70" i="6"/>
  <c r="H926" i="6"/>
  <c r="H745" i="6"/>
  <c r="H201" i="6"/>
  <c r="H1027" i="6"/>
  <c r="H702" i="6"/>
  <c r="H497" i="6"/>
  <c r="H148" i="6"/>
  <c r="H1058" i="6"/>
  <c r="H877" i="6"/>
  <c r="H981" i="6"/>
  <c r="H1159" i="6"/>
  <c r="H834" i="6"/>
  <c r="H629" i="6"/>
  <c r="H280" i="6"/>
  <c r="H1190" i="6"/>
  <c r="H1009" i="6"/>
  <c r="H622" i="6"/>
  <c r="H465" i="6"/>
  <c r="H966" i="6"/>
  <c r="H761" i="6"/>
  <c r="H412" i="6"/>
  <c r="H370" i="6"/>
  <c r="H1141" i="6"/>
  <c r="H672" i="6"/>
  <c r="H1077" i="6"/>
  <c r="H1098" i="6"/>
  <c r="H893" i="6"/>
  <c r="H544" i="6"/>
  <c r="H27" i="6"/>
  <c r="H369" i="6"/>
  <c r="H804" i="6"/>
  <c r="H32" i="6"/>
  <c r="H297" i="6"/>
  <c r="H1025" i="6"/>
  <c r="H676" i="6"/>
  <c r="H159" i="6"/>
  <c r="H969" i="6"/>
  <c r="H936" i="6"/>
  <c r="H204" i="6"/>
  <c r="H1074" i="6"/>
  <c r="H959" i="6"/>
  <c r="H214" i="6"/>
  <c r="H515" i="6"/>
  <c r="H456" i="6"/>
  <c r="H71" i="6"/>
  <c r="H1138" i="6"/>
  <c r="H498" i="6"/>
  <c r="H911" i="6"/>
  <c r="H710" i="6"/>
  <c r="H467" i="6"/>
  <c r="H264" i="6"/>
  <c r="H596" i="6"/>
  <c r="H1163" i="6"/>
  <c r="H579" i="6"/>
  <c r="H575" i="6"/>
  <c r="H372" i="6"/>
  <c r="H72" i="6"/>
  <c r="H970" i="6"/>
  <c r="H799" i="6"/>
  <c r="H545" i="6"/>
  <c r="H1057" i="6"/>
  <c r="H592" i="6"/>
  <c r="H826" i="6"/>
  <c r="H170" i="6"/>
  <c r="H78" i="6"/>
  <c r="H647" i="6"/>
  <c r="H566" i="6"/>
  <c r="H945" i="6"/>
  <c r="H1145" i="6"/>
  <c r="H796" i="6"/>
  <c r="H279" i="6"/>
  <c r="H874" i="6"/>
  <c r="H1056" i="6"/>
  <c r="H284" i="6"/>
  <c r="H79" i="6"/>
  <c r="H549" i="6"/>
  <c r="H928" i="6"/>
  <c r="H411" i="6"/>
  <c r="H110" i="6"/>
  <c r="H1188" i="6"/>
  <c r="H560" i="6"/>
  <c r="H355" i="6"/>
  <c r="H30" i="6"/>
  <c r="H81" i="6"/>
  <c r="H687" i="6"/>
  <c r="H386" i="6"/>
  <c r="H205" i="6"/>
  <c r="H692" i="6"/>
  <c r="H487" i="6"/>
  <c r="H162" i="6"/>
  <c r="H694" i="6"/>
  <c r="H819" i="6"/>
  <c r="H518" i="6"/>
  <c r="H337" i="6"/>
  <c r="H824" i="6"/>
  <c r="H619" i="6"/>
  <c r="H294" i="6"/>
  <c r="H89" i="6"/>
  <c r="H951" i="6"/>
  <c r="H650" i="6"/>
  <c r="H469" i="6"/>
  <c r="H956" i="6"/>
  <c r="H751" i="6"/>
  <c r="H426" i="6"/>
  <c r="H221" i="6"/>
  <c r="H1083" i="6"/>
  <c r="H782" i="6"/>
  <c r="H601" i="6"/>
  <c r="H1088" i="6"/>
  <c r="H883" i="6"/>
  <c r="H558" i="6"/>
  <c r="H353" i="6"/>
  <c r="H117" i="6"/>
  <c r="H914" i="6"/>
  <c r="H733" i="6"/>
  <c r="H153" i="6"/>
  <c r="H1015" i="6"/>
  <c r="H690" i="6"/>
  <c r="H485" i="6"/>
  <c r="H136" i="6"/>
  <c r="H1046" i="6"/>
  <c r="H865" i="6"/>
  <c r="H897" i="6"/>
  <c r="H1147" i="6"/>
  <c r="H822" i="6"/>
  <c r="H617" i="6"/>
  <c r="H268" i="6"/>
  <c r="H1178" i="6"/>
  <c r="H997" i="6"/>
  <c r="H526" i="6"/>
  <c r="H441" i="6"/>
  <c r="H954" i="6"/>
  <c r="H749" i="6"/>
  <c r="H400" i="6"/>
  <c r="H298" i="6"/>
  <c r="H1129" i="6"/>
  <c r="H660" i="6"/>
  <c r="H1029" i="6"/>
  <c r="H1086" i="6"/>
  <c r="H881" i="6"/>
  <c r="H532" i="6"/>
  <c r="H1198" i="6"/>
  <c r="H321" i="6"/>
  <c r="H792" i="6"/>
  <c r="H60" i="6"/>
  <c r="H869" i="6"/>
  <c r="H815" i="6"/>
  <c r="H1105" i="6"/>
  <c r="H371" i="6"/>
  <c r="H312" i="6"/>
  <c r="H1172" i="6"/>
  <c r="H129" i="6"/>
  <c r="H293" i="6"/>
  <c r="H767" i="6"/>
  <c r="H529" i="6"/>
  <c r="H323" i="6"/>
  <c r="H120" i="6"/>
  <c r="H391" i="6"/>
  <c r="H1019" i="6"/>
  <c r="H278" i="6"/>
  <c r="H431" i="6"/>
  <c r="H228" i="6"/>
  <c r="H502" i="6"/>
  <c r="H407" i="6"/>
  <c r="H474" i="6"/>
  <c r="H33" i="6"/>
  <c r="H478" i="6"/>
  <c r="H45" i="6"/>
  <c r="H476" i="6"/>
  <c r="H1185" i="6"/>
  <c r="H144" i="6"/>
  <c r="H1001" i="6"/>
  <c r="H912" i="6"/>
  <c r="H885" i="6"/>
  <c r="H1133" i="6"/>
  <c r="H784" i="6"/>
  <c r="H267" i="6"/>
  <c r="H766" i="6"/>
  <c r="H1044" i="6"/>
  <c r="H416" i="6"/>
  <c r="H211" i="6"/>
  <c r="H226" i="6"/>
  <c r="H1060" i="6"/>
  <c r="H543" i="6"/>
  <c r="H242" i="6"/>
  <c r="H61" i="6"/>
  <c r="H548" i="6"/>
  <c r="H343" i="6"/>
  <c r="H1174" i="6"/>
  <c r="H1192" i="6"/>
  <c r="H675" i="6"/>
  <c r="H374" i="6"/>
  <c r="H193" i="6"/>
  <c r="H680" i="6"/>
  <c r="H475" i="6"/>
  <c r="H150" i="6"/>
  <c r="H586" i="6"/>
  <c r="H807" i="6"/>
  <c r="H506" i="6"/>
  <c r="H325" i="6"/>
  <c r="H812" i="6"/>
  <c r="H607" i="6"/>
  <c r="H282" i="6"/>
  <c r="H77" i="6"/>
  <c r="H939" i="6"/>
  <c r="H638" i="6"/>
  <c r="H457" i="6"/>
  <c r="H944" i="6"/>
  <c r="H739" i="6"/>
  <c r="H414" i="6"/>
  <c r="H209" i="6"/>
  <c r="H1071" i="6"/>
  <c r="H770" i="6"/>
  <c r="H589" i="6"/>
  <c r="H1076" i="6"/>
  <c r="H871" i="6"/>
  <c r="H546" i="6"/>
  <c r="H341" i="6"/>
  <c r="H23" i="6"/>
  <c r="H902" i="6"/>
  <c r="H721" i="6"/>
  <c r="H69" i="6"/>
  <c r="H1003" i="6"/>
  <c r="H678" i="6"/>
  <c r="H473" i="6"/>
  <c r="H124" i="6"/>
  <c r="H1034" i="6"/>
  <c r="H853" i="6"/>
  <c r="H825" i="6"/>
  <c r="H1135" i="6"/>
  <c r="H810" i="6"/>
  <c r="H605" i="6"/>
  <c r="H256" i="6"/>
  <c r="H1166" i="6"/>
  <c r="H985" i="6"/>
  <c r="H454" i="6"/>
  <c r="H381" i="6"/>
  <c r="H942" i="6"/>
  <c r="H737" i="6"/>
  <c r="H388" i="6"/>
  <c r="H262" i="6"/>
  <c r="H1117" i="6"/>
  <c r="H648" i="6"/>
  <c r="H418" i="6"/>
  <c r="H520" i="6"/>
  <c r="H671" i="6"/>
  <c r="H636" i="6"/>
  <c r="H227" i="6"/>
  <c r="H168" i="6"/>
  <c r="H967" i="6"/>
  <c r="H1067" i="6"/>
  <c r="H1155" i="6"/>
  <c r="H623" i="6"/>
  <c r="H564" i="6"/>
  <c r="H179" i="6"/>
  <c r="H838" i="6"/>
  <c r="H66" i="6"/>
  <c r="H875" i="6"/>
  <c r="H97" i="6"/>
  <c r="H287" i="6"/>
  <c r="H84" i="6"/>
  <c r="H164" i="6"/>
  <c r="H1068" i="6"/>
  <c r="H137" i="6"/>
  <c r="H501" i="6"/>
  <c r="H677" i="6"/>
  <c r="H670" i="6"/>
  <c r="H537" i="6"/>
  <c r="H38" i="6"/>
  <c r="H610" i="6"/>
  <c r="H434" i="6"/>
  <c r="H588" i="6"/>
  <c r="H1043" i="6"/>
  <c r="H982" i="6"/>
  <c r="H140" i="6"/>
  <c r="H921" i="6"/>
  <c r="H1062" i="6"/>
  <c r="H857" i="6"/>
  <c r="H508" i="6"/>
  <c r="H1006" i="6"/>
  <c r="H213" i="6"/>
  <c r="H768" i="6"/>
  <c r="H886" i="6"/>
  <c r="H1194" i="6"/>
  <c r="H989" i="6"/>
  <c r="H640" i="6"/>
  <c r="H123" i="6"/>
  <c r="H789" i="6"/>
  <c r="H900" i="6"/>
  <c r="H272" i="6"/>
  <c r="H67" i="6"/>
  <c r="H477" i="6"/>
  <c r="H916" i="6"/>
  <c r="H399" i="6"/>
  <c r="H98" i="6"/>
  <c r="H1176" i="6"/>
  <c r="H404" i="6"/>
  <c r="H199" i="6"/>
  <c r="H190" i="6"/>
  <c r="H1048" i="6"/>
  <c r="H531" i="6"/>
  <c r="H230" i="6"/>
  <c r="H49" i="6"/>
  <c r="H536" i="6"/>
  <c r="H331" i="6"/>
  <c r="H1066" i="6"/>
  <c r="H1180" i="6"/>
  <c r="H663" i="6"/>
  <c r="H362" i="6"/>
  <c r="H181" i="6"/>
  <c r="H668" i="6"/>
  <c r="H463" i="6"/>
  <c r="H138" i="6"/>
  <c r="H490" i="6"/>
  <c r="H795" i="6"/>
  <c r="H494" i="6"/>
  <c r="H313" i="6"/>
  <c r="H800" i="6"/>
  <c r="H595" i="6"/>
  <c r="H270" i="6"/>
  <c r="H65" i="6"/>
  <c r="H927" i="6"/>
  <c r="H626" i="6"/>
  <c r="H445" i="6"/>
  <c r="H932" i="6"/>
  <c r="H727" i="6"/>
  <c r="H402" i="6"/>
  <c r="H197" i="6"/>
  <c r="H1059" i="6"/>
  <c r="H758" i="6"/>
  <c r="H577" i="6"/>
  <c r="H1064" i="6"/>
  <c r="H859" i="6"/>
  <c r="H534" i="6"/>
  <c r="H329" i="6"/>
  <c r="H1191" i="6"/>
  <c r="H890" i="6"/>
  <c r="H709" i="6"/>
  <c r="H1196" i="6"/>
  <c r="H991" i="6"/>
  <c r="H666" i="6"/>
  <c r="H461" i="6"/>
  <c r="H112" i="6"/>
  <c r="H1022" i="6"/>
  <c r="H841" i="6"/>
  <c r="H765" i="6"/>
  <c r="H1123" i="6"/>
  <c r="H798" i="6"/>
  <c r="H593" i="6"/>
  <c r="H244" i="6"/>
  <c r="H1154" i="6"/>
  <c r="H973" i="6"/>
  <c r="H1078" i="6"/>
  <c r="H1115" i="6"/>
  <c r="H1102" i="6"/>
  <c r="H527" i="6"/>
  <c r="H468" i="6"/>
  <c r="H83" i="6"/>
  <c r="H24" i="6"/>
  <c r="H642" i="6"/>
  <c r="H923" i="6"/>
  <c r="H854" i="6"/>
  <c r="H479" i="6"/>
  <c r="H420" i="6"/>
  <c r="H740" i="6"/>
  <c r="H1175" i="6"/>
  <c r="H1065" i="6"/>
  <c r="H731" i="6"/>
  <c r="H528" i="6"/>
  <c r="H143" i="6"/>
  <c r="H550" i="6"/>
  <c r="H1127" i="6"/>
  <c r="H263" i="6"/>
  <c r="H872" i="6"/>
  <c r="H269" i="6"/>
  <c r="H1106" i="6"/>
  <c r="H922" i="6"/>
  <c r="H1146" i="6"/>
  <c r="H130" i="6"/>
  <c r="H988" i="6"/>
  <c r="H608" i="6"/>
  <c r="H1091" i="6"/>
  <c r="H455" i="6"/>
  <c r="H135" i="6"/>
  <c r="H285" i="6"/>
  <c r="H713" i="6"/>
  <c r="H364" i="6"/>
  <c r="H178" i="6"/>
  <c r="H1093" i="6"/>
  <c r="H624" i="6"/>
  <c r="H861" i="6"/>
  <c r="H1050" i="6"/>
  <c r="H845" i="6"/>
  <c r="H496" i="6"/>
  <c r="H910" i="6"/>
  <c r="H165" i="6"/>
  <c r="H756" i="6"/>
  <c r="H128" i="6"/>
  <c r="H813" i="6"/>
  <c r="H1121" i="6"/>
  <c r="H772" i="6"/>
  <c r="H255" i="6"/>
  <c r="H658" i="6"/>
  <c r="H1032" i="6"/>
  <c r="H260" i="6"/>
  <c r="H55" i="6"/>
  <c r="H393" i="6"/>
  <c r="H904" i="6"/>
  <c r="H387" i="6"/>
  <c r="H86" i="6"/>
  <c r="H1164" i="6"/>
  <c r="H392" i="6"/>
  <c r="H187" i="6"/>
  <c r="H154" i="6"/>
  <c r="H1036" i="6"/>
  <c r="H519" i="6"/>
  <c r="H218" i="6"/>
  <c r="H37" i="6"/>
  <c r="H524" i="6"/>
  <c r="H319" i="6"/>
  <c r="H994" i="6"/>
  <c r="H1168" i="6"/>
  <c r="H651" i="6"/>
  <c r="H350" i="6"/>
  <c r="H169" i="6"/>
  <c r="H656" i="6"/>
  <c r="H451" i="6"/>
  <c r="H126" i="6"/>
  <c r="H406" i="6"/>
  <c r="H783" i="6"/>
  <c r="H482" i="6"/>
  <c r="H301" i="6"/>
  <c r="H788" i="6"/>
  <c r="H583" i="6"/>
  <c r="H258" i="6"/>
  <c r="H53" i="6"/>
  <c r="H915" i="6"/>
  <c r="H614" i="6"/>
  <c r="H433" i="6"/>
  <c r="H920" i="6"/>
  <c r="H715" i="6"/>
  <c r="H390" i="6"/>
  <c r="H185" i="6"/>
  <c r="H1047" i="6"/>
  <c r="H746" i="6"/>
  <c r="H565" i="6"/>
  <c r="H1052" i="6"/>
  <c r="H847" i="6"/>
  <c r="H522" i="6"/>
  <c r="H317" i="6"/>
  <c r="H1179" i="6"/>
  <c r="H878" i="6"/>
  <c r="H697" i="6"/>
  <c r="H1184" i="6"/>
  <c r="H979" i="6"/>
  <c r="H654" i="6"/>
  <c r="H449" i="6"/>
  <c r="H100" i="6"/>
  <c r="H1010" i="6"/>
  <c r="H829" i="6"/>
  <c r="H225" i="6"/>
  <c r="H971" i="6"/>
  <c r="H273" i="6"/>
  <c r="H383" i="6"/>
  <c r="H324" i="6"/>
  <c r="H717" i="6"/>
  <c r="H46" i="6"/>
  <c r="H437" i="6"/>
  <c r="H779" i="6"/>
  <c r="H673" i="6"/>
  <c r="H335" i="6"/>
  <c r="H276" i="6"/>
  <c r="H535" i="6"/>
  <c r="H1031" i="6"/>
  <c r="H723" i="6"/>
  <c r="H587" i="6"/>
  <c r="H384" i="6"/>
  <c r="H308" i="6"/>
  <c r="H1139" i="6"/>
  <c r="H1005" i="6"/>
  <c r="H504" i="6"/>
  <c r="H698" i="6"/>
  <c r="H750" i="6"/>
  <c r="H1101" i="6"/>
  <c r="H720" i="6"/>
  <c r="H724" i="6"/>
  <c r="H1116" i="6"/>
  <c r="H603" i="6"/>
  <c r="H333" i="6"/>
  <c r="H452" i="6"/>
  <c r="H849" i="6"/>
  <c r="H310" i="6"/>
  <c r="H918" i="6"/>
  <c r="H645" i="6"/>
  <c r="H1099" i="6"/>
  <c r="H774" i="6"/>
  <c r="H569" i="6"/>
  <c r="H220" i="6"/>
  <c r="H1130" i="6"/>
  <c r="H949" i="6"/>
  <c r="H274" i="6"/>
  <c r="H237" i="6"/>
  <c r="H906" i="6"/>
  <c r="H701" i="6"/>
  <c r="H352" i="6"/>
  <c r="H34" i="6"/>
  <c r="H1081" i="6"/>
  <c r="H612" i="6"/>
  <c r="H778" i="6"/>
  <c r="H1182" i="6"/>
  <c r="H977" i="6"/>
  <c r="H628" i="6"/>
  <c r="H111" i="6"/>
  <c r="H741" i="6"/>
  <c r="H888" i="6"/>
  <c r="H116" i="6"/>
  <c r="H729" i="6"/>
  <c r="H1109" i="6"/>
  <c r="H760" i="6"/>
  <c r="H243" i="6"/>
  <c r="H574" i="6"/>
  <c r="H1020" i="6"/>
  <c r="H248" i="6"/>
  <c r="H43" i="6"/>
  <c r="H309" i="6"/>
  <c r="H892" i="6"/>
  <c r="H375" i="6"/>
  <c r="H74" i="6"/>
  <c r="H1152" i="6"/>
  <c r="H380" i="6"/>
  <c r="H175" i="6"/>
  <c r="H106" i="6"/>
  <c r="H1024" i="6"/>
  <c r="H507" i="6"/>
  <c r="H206" i="6"/>
  <c r="H25" i="6"/>
  <c r="H512" i="6"/>
  <c r="H307" i="6"/>
  <c r="H898" i="6"/>
  <c r="H1156" i="6"/>
  <c r="H639" i="6"/>
  <c r="H338" i="6"/>
  <c r="H157" i="6"/>
  <c r="H644" i="6"/>
  <c r="H439" i="6"/>
  <c r="H114" i="6"/>
  <c r="H322" i="6"/>
  <c r="H771" i="6"/>
  <c r="H470" i="6"/>
  <c r="H289" i="6"/>
  <c r="H776" i="6"/>
  <c r="H571" i="6"/>
  <c r="H246" i="6"/>
  <c r="H41" i="6"/>
  <c r="H903" i="6"/>
  <c r="H602" i="6"/>
  <c r="H421" i="6"/>
  <c r="H908" i="6"/>
  <c r="H703" i="6"/>
  <c r="H378" i="6"/>
  <c r="H173" i="6"/>
  <c r="H1035" i="6"/>
  <c r="H734" i="6"/>
  <c r="H553" i="6"/>
  <c r="H1040" i="6"/>
  <c r="H835" i="6"/>
  <c r="H510" i="6"/>
  <c r="H305" i="6"/>
  <c r="H1167" i="6"/>
  <c r="H866" i="6"/>
  <c r="H685" i="6"/>
  <c r="H1013" i="6"/>
  <c r="H827" i="6"/>
  <c r="H780" i="6"/>
  <c r="H239" i="6"/>
  <c r="H180" i="6"/>
  <c r="H1111" i="6"/>
  <c r="H1079" i="6"/>
  <c r="H88" i="6"/>
  <c r="H635" i="6"/>
  <c r="H576" i="6"/>
  <c r="H191" i="6"/>
  <c r="H132" i="6"/>
  <c r="H210" i="6"/>
  <c r="H887" i="6"/>
  <c r="H422" i="6"/>
  <c r="H443" i="6"/>
  <c r="H240" i="6"/>
  <c r="H103" i="6"/>
  <c r="H995" i="6"/>
  <c r="H983" i="6"/>
  <c r="H119" i="6"/>
  <c r="H830" i="6"/>
  <c r="H941" i="6"/>
  <c r="H207" i="6"/>
  <c r="H139" i="6"/>
  <c r="H121" i="6"/>
  <c r="H395" i="6"/>
  <c r="H203" i="6"/>
  <c r="H679" i="6"/>
  <c r="H152" i="6"/>
  <c r="H652" i="6"/>
  <c r="H1160" i="6"/>
  <c r="H955" i="6"/>
  <c r="H630" i="6"/>
  <c r="H425" i="6"/>
  <c r="H76" i="6"/>
  <c r="H986" i="6"/>
  <c r="H805" i="6"/>
  <c r="H585" i="6"/>
  <c r="H1087" i="6"/>
  <c r="H762" i="6"/>
  <c r="H557" i="6"/>
  <c r="H208" i="6"/>
  <c r="H1118" i="6"/>
  <c r="H937" i="6"/>
  <c r="H1114" i="6"/>
  <c r="H801" i="6"/>
  <c r="H1038" i="6"/>
  <c r="H833" i="6"/>
  <c r="H484" i="6"/>
  <c r="H850" i="6"/>
  <c r="H93" i="6"/>
  <c r="H744" i="6"/>
  <c r="H682" i="6"/>
  <c r="H1170" i="6"/>
  <c r="H965" i="6"/>
  <c r="H616" i="6"/>
  <c r="H99" i="6"/>
  <c r="H693" i="6"/>
  <c r="H876" i="6"/>
  <c r="H104" i="6"/>
  <c r="H669" i="6"/>
  <c r="H1097" i="6"/>
  <c r="H748" i="6"/>
  <c r="H231" i="6"/>
  <c r="H466" i="6"/>
  <c r="H1008" i="6"/>
  <c r="H236" i="6"/>
  <c r="H31" i="6"/>
  <c r="H249" i="6"/>
  <c r="H880" i="6"/>
  <c r="H363" i="6"/>
  <c r="H62" i="6"/>
  <c r="H1140" i="6"/>
  <c r="H368" i="6"/>
  <c r="H163" i="6"/>
  <c r="H1125" i="6"/>
  <c r="H1012" i="6"/>
  <c r="H495" i="6"/>
  <c r="H194" i="6"/>
  <c r="H1162" i="6"/>
  <c r="H500" i="6"/>
  <c r="H295" i="6"/>
  <c r="H802" i="6"/>
  <c r="H1144" i="6"/>
  <c r="H627" i="6"/>
  <c r="H326" i="6"/>
  <c r="H145" i="6"/>
  <c r="H632" i="6"/>
  <c r="H427" i="6"/>
  <c r="H102" i="6"/>
  <c r="H250" i="6"/>
  <c r="H759" i="6"/>
  <c r="H458" i="6"/>
  <c r="H277" i="6"/>
  <c r="H764" i="6"/>
  <c r="H559" i="6"/>
  <c r="H234" i="6"/>
  <c r="H29" i="6"/>
  <c r="H891" i="6"/>
  <c r="H590" i="6"/>
  <c r="H409" i="6"/>
  <c r="H896" i="6"/>
  <c r="H691" i="6"/>
  <c r="H366" i="6"/>
  <c r="H161" i="6"/>
  <c r="H1023" i="6"/>
  <c r="H722" i="6"/>
  <c r="H541" i="6"/>
  <c r="H664" i="6"/>
  <c r="H683" i="6"/>
  <c r="H480" i="6"/>
  <c r="H95" i="6"/>
  <c r="H36" i="6"/>
  <c r="H786" i="6"/>
  <c r="H935" i="6"/>
  <c r="H998" i="6"/>
  <c r="H491" i="6"/>
  <c r="H432" i="6"/>
  <c r="H47" i="6"/>
  <c r="H934" i="6"/>
  <c r="H1042" i="6"/>
  <c r="H743" i="6"/>
  <c r="H241" i="6"/>
  <c r="H299" i="6"/>
  <c r="H96" i="6"/>
  <c r="H705" i="6"/>
  <c r="H851" i="6"/>
  <c r="H1157" i="6"/>
  <c r="H360" i="6"/>
  <c r="H1004" i="6"/>
  <c r="H196" i="6"/>
  <c r="H681" i="6"/>
  <c r="H573" i="6"/>
  <c r="H212" i="6"/>
  <c r="H471" i="6"/>
  <c r="H403" i="6"/>
  <c r="H232" i="6"/>
  <c r="H396" i="6"/>
  <c r="H57" i="6"/>
  <c r="H1016" i="6"/>
  <c r="H811" i="6"/>
  <c r="H486" i="6"/>
  <c r="H281" i="6"/>
  <c r="H1143" i="6"/>
  <c r="H842" i="6"/>
  <c r="H661" i="6"/>
  <c r="H1148" i="6"/>
  <c r="H943" i="6"/>
  <c r="H618" i="6"/>
  <c r="H413" i="6"/>
  <c r="H64" i="6"/>
  <c r="H974" i="6"/>
  <c r="H793" i="6"/>
  <c r="H202" i="6"/>
  <c r="H177" i="6"/>
  <c r="H894" i="6"/>
  <c r="H689" i="6"/>
  <c r="H340" i="6"/>
  <c r="H1197" i="6"/>
  <c r="H1069" i="6"/>
  <c r="H1018" i="6"/>
  <c r="H753" i="6"/>
  <c r="H1026" i="6"/>
  <c r="H821" i="6"/>
  <c r="H472" i="6"/>
  <c r="H754" i="6"/>
  <c r="H1201" i="6"/>
  <c r="H732" i="6"/>
  <c r="H562" i="6"/>
  <c r="H1158" i="6"/>
  <c r="H953" i="6"/>
  <c r="H604" i="6"/>
  <c r="H87" i="6"/>
  <c r="H633" i="6"/>
  <c r="H864" i="6"/>
  <c r="H92" i="6"/>
  <c r="H597" i="6"/>
  <c r="H1085" i="6"/>
  <c r="H736" i="6"/>
  <c r="H219" i="6"/>
  <c r="H382" i="6"/>
  <c r="H996" i="6"/>
  <c r="H224" i="6"/>
  <c r="H1150" i="6"/>
  <c r="H189" i="6"/>
  <c r="H868" i="6"/>
  <c r="H351" i="6"/>
  <c r="H50" i="6"/>
  <c r="H1128" i="6"/>
  <c r="H356" i="6"/>
  <c r="H151" i="6"/>
  <c r="H1041" i="6"/>
  <c r="H1000" i="6"/>
  <c r="H483" i="6"/>
  <c r="H182" i="6"/>
  <c r="H1054" i="6"/>
  <c r="H488" i="6"/>
  <c r="H283" i="6"/>
  <c r="H706" i="6"/>
  <c r="H1132" i="6"/>
  <c r="H615" i="6"/>
  <c r="H314" i="6"/>
  <c r="H133" i="6"/>
  <c r="H620" i="6"/>
  <c r="H415" i="6"/>
  <c r="H90" i="6"/>
  <c r="H58" i="6"/>
  <c r="H747" i="6"/>
  <c r="H446" i="6"/>
  <c r="H265" i="6"/>
  <c r="H752" i="6"/>
  <c r="H547" i="6"/>
  <c r="H222" i="6"/>
  <c r="H1126" i="6"/>
  <c r="H879" i="6"/>
  <c r="H578" i="6"/>
  <c r="H397" i="6"/>
  <c r="H147" i="6"/>
  <c r="H539" i="6"/>
  <c r="H336" i="6"/>
  <c r="H394" i="6"/>
  <c r="H238" i="6"/>
  <c r="H581" i="6"/>
  <c r="H791" i="6"/>
  <c r="H817" i="6"/>
  <c r="H347" i="6"/>
  <c r="H288" i="6"/>
  <c r="H884" i="6"/>
  <c r="H1187" i="6"/>
  <c r="H867" i="6"/>
  <c r="H599" i="6"/>
  <c r="H540" i="6"/>
  <c r="H155" i="6"/>
  <c r="H634" i="6"/>
  <c r="H952" i="6"/>
  <c r="H707" i="6"/>
  <c r="H839" i="6"/>
  <c r="H21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F2784BC-314B-4691-8B25-F1FD28A12452}" keepAlive="1" name="Consulta - Consulta1" description="Conexión a la consulta 'Consulta1' en el libro." type="5" refreshedVersion="8" background="1" saveData="1">
    <dbPr connection="Provider=Microsoft.Mashup.OleDb.1;Data Source=$Workbook$;Location=Consulta1;Extended Properties=&quot;&quot;" command="SELECT * FROM [Consulta1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<sst xmlns="http://schemas.openxmlformats.org/spreadsheetml/2006/main" count="8319" uniqueCount="2739">
  <si>
    <t>Tipo de medios</t>
  </si>
  <si>
    <t>ACW medio</t>
  </si>
  <si>
    <t>Manejo medio</t>
  </si>
  <si>
    <t>AVAYA ID</t>
  </si>
  <si>
    <t>NOMBRE COMPLETO</t>
  </si>
  <si>
    <t>SERVICIO</t>
  </si>
  <si>
    <t>JEFE INMEDIATO</t>
  </si>
  <si>
    <t>COORDINADOR</t>
  </si>
  <si>
    <t>BP</t>
  </si>
  <si>
    <t>CORPORATE PYME</t>
  </si>
  <si>
    <t>AGENCIAS TARGET ES</t>
  </si>
  <si>
    <t>AGENCIAS TARGET ENG</t>
  </si>
  <si>
    <t>SUPERVISOR</t>
  </si>
  <si>
    <t>METAS AHT</t>
  </si>
  <si>
    <t>META</t>
  </si>
  <si>
    <t>SEG</t>
  </si>
  <si>
    <t>Valores</t>
  </si>
  <si>
    <t>.META</t>
  </si>
  <si>
    <t>.Desvío AHT</t>
  </si>
  <si>
    <t>NOMBRE AGENTE</t>
  </si>
  <si>
    <t>.Interacciones</t>
  </si>
  <si>
    <t>Cuartil 1</t>
  </si>
  <si>
    <t>Cuartil 2</t>
  </si>
  <si>
    <t>Cuartil 3</t>
  </si>
  <si>
    <t>Cuartil 4</t>
  </si>
  <si>
    <t>PROMEDIO AHT</t>
  </si>
  <si>
    <t>META PROMEDIO AHT</t>
  </si>
  <si>
    <t>Desvío AHT</t>
  </si>
  <si>
    <t>Min</t>
  </si>
  <si>
    <t>Max</t>
  </si>
  <si>
    <t>VISTA ACTUAL GENESYS</t>
  </si>
  <si>
    <t># Agentes</t>
  </si>
  <si>
    <t>Desviación Estandar</t>
  </si>
  <si>
    <t>CONVER TOTAL</t>
  </si>
  <si>
    <t>CUARTIL</t>
  </si>
  <si>
    <t>Coef de variación</t>
  </si>
  <si>
    <t>AGENCIAS PORTUGUES</t>
  </si>
  <si>
    <t>INTERACCIONES</t>
  </si>
  <si>
    <t>HORA</t>
  </si>
  <si>
    <t>DESVÍO</t>
  </si>
  <si>
    <t>Inicio del intervalo</t>
  </si>
  <si>
    <t>Fin del intervalo</t>
  </si>
  <si>
    <t>Intervalo completo</t>
  </si>
  <si>
    <t>Filtros</t>
  </si>
  <si>
    <t>ID del agente</t>
  </si>
  <si>
    <t>Nombre del agente</t>
  </si>
  <si>
    <t>ConversaciÃ³n media</t>
  </si>
  <si>
    <t>RetenciÃ³n media</t>
  </si>
  <si>
    <t>ANTIGUEDAD</t>
  </si>
  <si>
    <t>ANTIGUIEDAD</t>
  </si>
  <si>
    <t>AHT REAL</t>
  </si>
  <si>
    <t>VALIDO</t>
  </si>
  <si>
    <t>AVAYA</t>
  </si>
  <si>
    <t>Contestadas</t>
  </si>
  <si>
    <t>Manejo</t>
  </si>
  <si>
    <t>Retenida</t>
  </si>
  <si>
    <t>Transferidas</t>
  </si>
  <si>
    <t>VACIO</t>
  </si>
  <si>
    <t>.AHT REAL</t>
  </si>
  <si>
    <t>.Transferidas</t>
  </si>
  <si>
    <t># Lideres</t>
  </si>
  <si>
    <t>SEDE</t>
  </si>
  <si>
    <t xml:space="preserve">BO AGENCIAS TARGET </t>
  </si>
  <si>
    <t>BO_CORPORATE</t>
  </si>
  <si>
    <t>CHAT AGENCIAS ESP</t>
  </si>
  <si>
    <t>BO AGENCIAS TARGET ENG</t>
  </si>
  <si>
    <t>CHAT AGENCIAS ENG</t>
  </si>
  <si>
    <t>HVC AMC</t>
  </si>
  <si>
    <t>Equipajes AMC</t>
  </si>
  <si>
    <t>LUA AMC</t>
  </si>
  <si>
    <t>Equipajes AMC ING</t>
  </si>
  <si>
    <t>Ventas AMC</t>
  </si>
  <si>
    <t>Latam Travel AMC</t>
  </si>
  <si>
    <t>LUA AMC ING</t>
  </si>
  <si>
    <t>Antigüedad</t>
  </si>
  <si>
    <t>Desviación Estándar</t>
  </si>
  <si>
    <t>WPP LUA AMC</t>
  </si>
  <si>
    <t>WPP EQUIPAJES AMC</t>
  </si>
  <si>
    <t>BO RECLAMOS AMC</t>
  </si>
  <si>
    <t>BO LUA AMC</t>
  </si>
  <si>
    <t>RRSS AMC</t>
  </si>
  <si>
    <t>BO LUA AMC ING</t>
  </si>
  <si>
    <t>RRSS AMC ING</t>
  </si>
  <si>
    <t>WPP EQUIPAJES AMC ING</t>
  </si>
  <si>
    <t>DT FFP AMC</t>
  </si>
  <si>
    <t>BO RECLAMOS AMC ING</t>
  </si>
  <si>
    <t>Soporte LUA AMC</t>
  </si>
  <si>
    <t>SAG5 - MP ES</t>
  </si>
  <si>
    <t>AG CORPORATE CHAT</t>
  </si>
  <si>
    <t>AG CHAT PT</t>
  </si>
  <si>
    <t>TRAVEL SSC</t>
  </si>
  <si>
    <t>DREAM TEAM WP</t>
  </si>
  <si>
    <t>CHAT LUA AMC ING</t>
  </si>
  <si>
    <t>CHAT LUA AMC</t>
  </si>
  <si>
    <t>AGENCIAS NDC ESP</t>
  </si>
  <si>
    <t>CHAT AGENCIAS NDC ESP</t>
  </si>
  <si>
    <t>AGENCIAS NDC ENG</t>
  </si>
  <si>
    <t>Date</t>
  </si>
  <si>
    <t>DREAM TEAMS ENG</t>
  </si>
  <si>
    <t>CHAT Ventas AMC</t>
  </si>
  <si>
    <t>CHAT AGENCIAS NDC ENG</t>
  </si>
  <si>
    <t>BO AG PT</t>
  </si>
  <si>
    <t>EQUIPAJE BO</t>
  </si>
  <si>
    <t>EQUIPAJE BO ENG</t>
  </si>
  <si>
    <t>BO AG LTRADE</t>
  </si>
  <si>
    <t>HVC CASOS</t>
  </si>
  <si>
    <t>DREAM TEAMS CASOS</t>
  </si>
  <si>
    <t>CHAT DREAM TEAMS ES</t>
  </si>
  <si>
    <t>RUBIO ORTIZ DIANA MARCELA</t>
  </si>
  <si>
    <t>MORALES DUARTE JONATHAN DARIO</t>
  </si>
  <si>
    <t>VILLA CADAVID JHON FERNANDO</t>
  </si>
  <si>
    <t>RIOS CELESTINO GERSON DARIO</t>
  </si>
  <si>
    <t>VASCO ALVAREZ EMANUEL ALEJANDRO</t>
  </si>
  <si>
    <t>MANUELA GONZALEZ ANGIE</t>
  </si>
  <si>
    <t>MORALES BERMUDEZ LUIS CARLOS</t>
  </si>
  <si>
    <t>PEREZ METAUTE MARIA ISABEL</t>
  </si>
  <si>
    <t>HERNANDEZ SALAZAR WENDY ALIESKA</t>
  </si>
  <si>
    <t>ESCOBAR VERGARA CARLOS ESTEBAN</t>
  </si>
  <si>
    <t>GARCIA CASTRO VERONICA</t>
  </si>
  <si>
    <t>MORENO YOTAGRI JOSE IGNACIO</t>
  </si>
  <si>
    <t>SALAS PORTO MARIA CAMILA</t>
  </si>
  <si>
    <t>VARGAS ARIZA VALENTINA</t>
  </si>
  <si>
    <t>AGREDA PRIMERA JUAN JOSE</t>
  </si>
  <si>
    <t>CUADROS SILVA ERIKA LIZETH</t>
  </si>
  <si>
    <t>ARANGO MARIANA</t>
  </si>
  <si>
    <t>CASTILLO DE FREITAS ENMANUEL ESTEBAN</t>
  </si>
  <si>
    <t>CARDENAS SAMPEDRO CARLOS ALBERTO</t>
  </si>
  <si>
    <t>LOPEZ SISO KEILLURY MAHOLI</t>
  </si>
  <si>
    <t>PALACIOS PALACIOS KEIDY ANDREA</t>
  </si>
  <si>
    <t>CARDENAS PALMERA ROBERTO ENRIQUE</t>
  </si>
  <si>
    <t>DAZA TABARES KEVIN SEBASTIAN</t>
  </si>
  <si>
    <t>AGUSTIN SANCHEZ MANUEL ALEJANDRO</t>
  </si>
  <si>
    <t>AGUDELO BARRIENTOS MARIA CAMILA</t>
  </si>
  <si>
    <t>CASTRO RODRIGUEZ LUZ KARIME</t>
  </si>
  <si>
    <t>LASSO GUVITA ALIX LILIANA</t>
  </si>
  <si>
    <t>TREJOS HINCAPIE MELISSA</t>
  </si>
  <si>
    <t>BARRERA GALLEGO MARLON</t>
  </si>
  <si>
    <t>TORRES PEREZ YEFERSON</t>
  </si>
  <si>
    <t>RODRIGUEZ VELASQUEZ KRYST SALOMON</t>
  </si>
  <si>
    <t>BRAN ARANGO LAURA CRISTINA</t>
  </si>
  <si>
    <t>GARCIA ROMERO CHRISTIAN CAMILO</t>
  </si>
  <si>
    <t>RESTREPO BEDOYA JUAN PABLO</t>
  </si>
  <si>
    <t>AREIZA ZULUAGA DAVID STEVEN</t>
  </si>
  <si>
    <t>LOPEZ RODRIGUEZ ANDERSON ALEJANDRO</t>
  </si>
  <si>
    <t>CALLE SALDARRIAGA LUISA FERNANDA</t>
  </si>
  <si>
    <t>GOMEZ SIERRA RICARDO ANDRES</t>
  </si>
  <si>
    <t>MUÑOZ MONCADA JOHANNA PATRICIA</t>
  </si>
  <si>
    <t>PATIÑO ARENAS JUAN IGNACIO</t>
  </si>
  <si>
    <t>BO_WAIVERS</t>
  </si>
  <si>
    <t>BO_CUS_COL</t>
  </si>
  <si>
    <t>BO AGENCIAS TARGET</t>
  </si>
  <si>
    <t>CARGO BOOKING</t>
  </si>
  <si>
    <t>CHAT VENTAS AMC</t>
  </si>
  <si>
    <t>WPP VENTAS AMC</t>
  </si>
  <si>
    <t>DT FFP AMC ING</t>
  </si>
  <si>
    <t>SPEECH</t>
  </si>
  <si>
    <t>CARDONA RAMIREZ MARELYN</t>
  </si>
  <si>
    <t>ALZATE ARROYAVE DANIEL FELIPE</t>
  </si>
  <si>
    <t>LATAM MED</t>
  </si>
  <si>
    <t>LATAM BOG</t>
  </si>
  <si>
    <t>GARCIA ALVAREZ JONATHAN</t>
  </si>
  <si>
    <t>MONSALVE HERRERA JOHN JAMES</t>
  </si>
  <si>
    <t>s</t>
  </si>
  <si>
    <t>CUERVO COLORADO ERIKA MILENA</t>
  </si>
  <si>
    <t>SUAREZ ESTRADA LEIZ DIOMARA</t>
  </si>
  <si>
    <t>MONTOYA CARMONA VALENTINA</t>
  </si>
  <si>
    <t>MORALES RUIZ RIGOBERTO</t>
  </si>
  <si>
    <t>AGUDELO ACEVEDO ALEJANDRO</t>
  </si>
  <si>
    <t>BUENAVENTURA VIDAL GIAN CARLO</t>
  </si>
  <si>
    <t>VELEZ GARCES DANILO</t>
  </si>
  <si>
    <t>PENA VERGARA ANGIE PAOLA</t>
  </si>
  <si>
    <t>ROJAS RAMIREZ JHOHAN STEVEN</t>
  </si>
  <si>
    <t>ZAPATA BERRIO JOHN ALEXANDER</t>
  </si>
  <si>
    <t>MARQUEZ RUA JOSH DYLAN</t>
  </si>
  <si>
    <t>ALZATE ESPINOSA JHON HAROL</t>
  </si>
  <si>
    <t>MORALES TORO JULIAN ANDRES</t>
  </si>
  <si>
    <t>MARULANDA MARMOL MARIANA</t>
  </si>
  <si>
    <t>AG CHECK IN</t>
  </si>
  <si>
    <t/>
  </si>
  <si>
    <t>ESTADO</t>
  </si>
  <si>
    <t>PALACIO LUIS FARNESIS</t>
  </si>
  <si>
    <t>RESTREPO MAZO MONICA PATRICIA</t>
  </si>
  <si>
    <t>PALACIOS PEREA LUZ NELLY</t>
  </si>
  <si>
    <t>QUINTERO BETANCUR KELLY GEOVANNA</t>
  </si>
  <si>
    <t>MAZO JARAMILLO SORANY</t>
  </si>
  <si>
    <t>GOMEZ MORALES LILIANA MARIA</t>
  </si>
  <si>
    <t>HOYOS RAMIREZ YORDANIS ESTHER</t>
  </si>
  <si>
    <t>ALVAREZ HOYOS ALBA NIDIA</t>
  </si>
  <si>
    <t>ACEVEDO GARCIA MARY LUZ</t>
  </si>
  <si>
    <t>MONTOYA CASTRILLON ALCIDES</t>
  </si>
  <si>
    <t>BLANDON ECHEVERRI YOSSELIN</t>
  </si>
  <si>
    <t>DELGADO BUENO VALERIA</t>
  </si>
  <si>
    <t>RIVILLAS AGUDELO JUAN CAMILO</t>
  </si>
  <si>
    <t>MIRANDA SUAREZ MARIA ALEJANDRA</t>
  </si>
  <si>
    <t>MORALES USME NORBY ALEXANDRO</t>
  </si>
  <si>
    <t>ALCARAZ PEÑA ANA CRISTINA</t>
  </si>
  <si>
    <t>MARTINEZ HOYOS JUAN DIEGO</t>
  </si>
  <si>
    <t>GOMEZ OQUENDO LUIS ANDRES</t>
  </si>
  <si>
    <t>TAMAYO MUNERA VALENTINA</t>
  </si>
  <si>
    <t>LONDOÑO MONSALVE YUDY ASTRID</t>
  </si>
  <si>
    <t>MENA CUESTA LAURA DANIELA</t>
  </si>
  <si>
    <t>ZULUAGA GUERRA FEDERICO</t>
  </si>
  <si>
    <t>PUERTA MUÑOZ JULIANA</t>
  </si>
  <si>
    <t>HERRERA ALVAREZ EVA ALLIZON</t>
  </si>
  <si>
    <t>RODRIGUEZ AVILA ALVARO LUIS</t>
  </si>
  <si>
    <t>SALDARRIAGA BIANT TIFFANI MELISSA</t>
  </si>
  <si>
    <t>GONZALEZ ROA JEDRILETH CAROLINA</t>
  </si>
  <si>
    <t>VALDES CASTRILLON LISETH VALERIA</t>
  </si>
  <si>
    <t>SEMPRUN RODRIGUEZ PATRICIA ANDREINA</t>
  </si>
  <si>
    <t>YEPEZ MARIN JUAN ESTEBAN</t>
  </si>
  <si>
    <t>GARCIA ROMAN VANESSA</t>
  </si>
  <si>
    <t>ADARMES FARIAS TEOLY KARLET</t>
  </si>
  <si>
    <t>GRANADA GRAJALES ALEJANDRA</t>
  </si>
  <si>
    <t>BETANCURT SALDARRIAGA MARIA YECENIA</t>
  </si>
  <si>
    <t>BUITRAGO FAJARDO KAREN JASBLEYDI</t>
  </si>
  <si>
    <t>AZUAJE PEREZ CAROLINA</t>
  </si>
  <si>
    <t>LAGUNA RODRIGUEZ RAIBER JESUS</t>
  </si>
  <si>
    <t>DAVID GRACIANO ANYI DANIELA</t>
  </si>
  <si>
    <t>DAHIANA ESPINOSA WENDY</t>
  </si>
  <si>
    <t>HIGUITA GUERRA YADI LORENA</t>
  </si>
  <si>
    <t>AGUIRRE GUISAO DANIELA</t>
  </si>
  <si>
    <t>ESTRADA VELASQUEZ LEIDY VANESSA</t>
  </si>
  <si>
    <t>SEQUERA MORALES GLORIA LUCIA</t>
  </si>
  <si>
    <t>VILLADA TAMAYO JHON ANDERSON</t>
  </si>
  <si>
    <t>DURAN GONZALEZ YELITZA DAYANA</t>
  </si>
  <si>
    <t>CASTAÑO VASQUEZ MARIA CRISTINA</t>
  </si>
  <si>
    <t>CARMONA RAMIREZ JESUS DAVID</t>
  </si>
  <si>
    <t>VILLA OSORIO YEFERZON</t>
  </si>
  <si>
    <t>MONTIEL BADILLO LISBETH JOHANA</t>
  </si>
  <si>
    <t>MOSQUERA CORDOBA HANNA ZADILA</t>
  </si>
  <si>
    <t>MARTINEZ JIMENEZ CAMILO ANDRES</t>
  </si>
  <si>
    <t>JARAMILLO VILLEGAS MARIANA</t>
  </si>
  <si>
    <t>ARREDONDO QUICENO DANIEL</t>
  </si>
  <si>
    <t>GARCIA GARCIA MELINA ANDREA</t>
  </si>
  <si>
    <t>MOSQUERA COPETE LEVIS JHOANA</t>
  </si>
  <si>
    <t>SUAREZ GALLEGO MARVIN SANTIAGO</t>
  </si>
  <si>
    <t>PEREZ BARRIENTOS LUIS FELIPE</t>
  </si>
  <si>
    <t>MORALES MOLINA MARIANA</t>
  </si>
  <si>
    <t>QUIRAMA MORALES KEVIN ANDRES</t>
  </si>
  <si>
    <t>VELEZ DIEZ ALEXA JOHANA</t>
  </si>
  <si>
    <t>GARCIA HERNANDEZ MAYRA ALEJANDRA</t>
  </si>
  <si>
    <t>CUERVO GALLEGO SARA</t>
  </si>
  <si>
    <t>ORREGO POSADA LEIDY LAURA</t>
  </si>
  <si>
    <t>PEREZ GOMEZ DANIELA ANDREA</t>
  </si>
  <si>
    <t>OSORIO GOMEZ MARIA CAMILA</t>
  </si>
  <si>
    <t>SUAZA CASTAÑEDA NATALIA ANDREA</t>
  </si>
  <si>
    <t>HERNANDEZ ISAZA CRISTIAN EDUARDO</t>
  </si>
  <si>
    <t>OCAMPO CARDONA JONATHAN</t>
  </si>
  <si>
    <t>SUAREZ FUENTES YOINER JAVIER</t>
  </si>
  <si>
    <t>YUDI ALEXANDRA GIRALDO OCHOA</t>
  </si>
  <si>
    <t>RESTREPO JARAMILLO LUIS MIGUEL</t>
  </si>
  <si>
    <t>MENESES HOYOS JUAN DAVID</t>
  </si>
  <si>
    <t>DAVILA NIEVES MARIA ANGISELL</t>
  </si>
  <si>
    <t>RUTBERLING DELCARMEN ROJAS ANDERSON</t>
  </si>
  <si>
    <t>ZAPATA CANO VALERIA</t>
  </si>
  <si>
    <t>URREGO GIRALDO MARTHA YULIANA</t>
  </si>
  <si>
    <t>MARTINEZ MATALLAN HEIDY YULIZA</t>
  </si>
  <si>
    <t>ZULETA GOMEZ DAMIAN</t>
  </si>
  <si>
    <t>OLIVEROS PABON MARCO JESUS</t>
  </si>
  <si>
    <t>TORO HINCAPIE YULIANA ANDREA</t>
  </si>
  <si>
    <t>TOVAR MORILLO GERALD ALEXANDER</t>
  </si>
  <si>
    <t>MACIAS CARDENAS MATEO</t>
  </si>
  <si>
    <t>MURCIA HENAO MAURICIO</t>
  </si>
  <si>
    <t>GIL CANO PIERRE ANGELO</t>
  </si>
  <si>
    <t>PEÑALOZA MURILLO HARRY</t>
  </si>
  <si>
    <t>SUAREZ BUITRAGO DAVID</t>
  </si>
  <si>
    <t>URAN CASTILLO ELIZABETH</t>
  </si>
  <si>
    <t>TORRES CASTELLANOS JEAN CARLOS</t>
  </si>
  <si>
    <t>URREGO GIRALDO MELISSA</t>
  </si>
  <si>
    <t>MONTOYA GIL YESENIA</t>
  </si>
  <si>
    <t>RINCON MOLINA LEIDY JOHANA</t>
  </si>
  <si>
    <t>RESTREPO URIBE EMANUEL</t>
  </si>
  <si>
    <t>PATERNINA SUAREZ MONICA SANDRITH</t>
  </si>
  <si>
    <t>QUIÑONEZ GIL MARISOL</t>
  </si>
  <si>
    <t>AYALA ROJAS CRISTIAN CAMILO</t>
  </si>
  <si>
    <t>FONSECA ZABALA YESID ALEXIS</t>
  </si>
  <si>
    <t>RAMIREZ CARTAGENA FELIPE</t>
  </si>
  <si>
    <t>CASTILLO MEJIAS DANIELA ALEJANDRA</t>
  </si>
  <si>
    <t>SALAZAR MORALES JUAN ESTEBAN</t>
  </si>
  <si>
    <t>VARELAS HERNANDEZ LEIDY YOHANA</t>
  </si>
  <si>
    <t>HOLGUIN JARAMILLO NAYELY ALEXANDRA</t>
  </si>
  <si>
    <t>ATEHORTUA TOBON MARITZA</t>
  </si>
  <si>
    <t>MENDOZA INFANTE CARLOS</t>
  </si>
  <si>
    <t>SALAZAR BEDOYA JULIANA ANDREA</t>
  </si>
  <si>
    <t>VELEZ LORZA ANNIE</t>
  </si>
  <si>
    <t>MOSQUERA VERGARA JHOSELINE DAYANA</t>
  </si>
  <si>
    <t>TAMAYO SANCHEZ KEVIN ESTIVEN</t>
  </si>
  <si>
    <t>HERNANDEZ HERNANDEZ JAVIER ANDRES</t>
  </si>
  <si>
    <t>MONSALVE POSADA LENNIS MARCELA</t>
  </si>
  <si>
    <t>GARCIA MOLINA DANNY STIK</t>
  </si>
  <si>
    <t>ANGULO ANGULO KEVIN ALFREDO</t>
  </si>
  <si>
    <t>CONTRERAS ATENCIO LINA MARCELA</t>
  </si>
  <si>
    <t>LOPEZ TAMAYO SARA</t>
  </si>
  <si>
    <t>GONZALEZ MARIN CRUZ MELINA</t>
  </si>
  <si>
    <t>AYALA SIERRA MELISSA</t>
  </si>
  <si>
    <t>ROMERO ARANGO CARLOS MARIO</t>
  </si>
  <si>
    <t>DIAZ ANICHIARICO ALEXY SOFIA</t>
  </si>
  <si>
    <t>OLARTE MORALES DIEGO ALBERTO</t>
  </si>
  <si>
    <t>RESTREPO GOMEZ JUAN DAVID</t>
  </si>
  <si>
    <t>ZAPATA VELASQUEZ YOHANA</t>
  </si>
  <si>
    <t>ESALAS CANTILLO SANDRA MILENA</t>
  </si>
  <si>
    <t>GARCIA MUNOZ ALDAIR</t>
  </si>
  <si>
    <t>DAIRON ZAHIR INOCENCIO MENDEZ</t>
  </si>
  <si>
    <t>MENDOZA HERAZO VALERIA</t>
  </si>
  <si>
    <t>TIMANA MUELAS KEVIN JULIAN</t>
  </si>
  <si>
    <t>MONCADA URAN JESSICA</t>
  </si>
  <si>
    <t>OVALLES ORTEGANA YENNIFEER ANDREINA</t>
  </si>
  <si>
    <t>GUERRA HERNANDEZ JEFFERSON ALEJANDRO</t>
  </si>
  <si>
    <t>CASTRILLON ROA DANIELA</t>
  </si>
  <si>
    <t>TUIRAN NERIO MARIA JOSE</t>
  </si>
  <si>
    <t>MANCO VELEZ DEISY NATALIA</t>
  </si>
  <si>
    <t>PINTO GONZALEZ JOSMAR JOSE</t>
  </si>
  <si>
    <t>PARRA VALECILLOS JOHANNA CHIQUINQUIRA</t>
  </si>
  <si>
    <t>GONZALEZ ANGARITA SEBASTIAN</t>
  </si>
  <si>
    <t>QUICENO FRANCO YERALDIN</t>
  </si>
  <si>
    <t>PEREZ NAVARRO ANDRES CAMILO</t>
  </si>
  <si>
    <t>DORADO MONTOYA JHONIER</t>
  </si>
  <si>
    <t>MESA LOPERA SEBASTIAN</t>
  </si>
  <si>
    <t>RUA OLAYA JUAN PABLO</t>
  </si>
  <si>
    <t>SERNA MARIN EDWIN FERNANDO</t>
  </si>
  <si>
    <t>MORENO NAYELIS VALENCIA</t>
  </si>
  <si>
    <t>POSADA ARANGO KEVIN POSADA</t>
  </si>
  <si>
    <t>ECHEVERRI OSPINA MELISSA</t>
  </si>
  <si>
    <t>BALAGUERA CARDENAS CARMEN ALEXANDRA</t>
  </si>
  <si>
    <t>RINCON MAZO STIVEN</t>
  </si>
  <si>
    <t>LUQUE CARDONA KENIA MICHEL</t>
  </si>
  <si>
    <t>MOLINA MARRUFO JUAN CARLOS</t>
  </si>
  <si>
    <t>VELASQUEZ MARIN DESIREE MARIA</t>
  </si>
  <si>
    <t>MENDEZ ORELLANA RAFAEL ANGEL</t>
  </si>
  <si>
    <t>RIOS BRAN SARA DEL PILAR</t>
  </si>
  <si>
    <t>CHAVARRIA SANCHEZ YENNY ANDREA</t>
  </si>
  <si>
    <t>CHAVERRA AGUIRRE MARIANA</t>
  </si>
  <si>
    <t>CHALA ARANGO JEZAREF</t>
  </si>
  <si>
    <t>TABARES CARDONA VALENTINA</t>
  </si>
  <si>
    <t>RIVERA PORRAS JESUS ENRIQUE</t>
  </si>
  <si>
    <t>CATAÑO JIMENEZ JOSE DANIEL</t>
  </si>
  <si>
    <t>CORONADO MENDOZA ADRIAN HERNANDO</t>
  </si>
  <si>
    <t>TAVERA OSORIO ANDERSON HARLEY</t>
  </si>
  <si>
    <t>ACEVEDO DAVID ALEXANDER</t>
  </si>
  <si>
    <t>RUBIO ORTIZ NORBERTO</t>
  </si>
  <si>
    <t>QUINTERO PEREZ MARIA ANDREA</t>
  </si>
  <si>
    <t>BEDOYA ROJO NATALIA</t>
  </si>
  <si>
    <t>ARIAS CASTANEDA PAULA ANDREA</t>
  </si>
  <si>
    <t>MONTOYA PEREZ VALENTINA</t>
  </si>
  <si>
    <t>GONZALEZ GIRALDO JUAN PABLO</t>
  </si>
  <si>
    <t>HERNANDEZ CARDENAS JUAN PABLO</t>
  </si>
  <si>
    <t>CALLEJAS ESPITIA SEBASTIAN</t>
  </si>
  <si>
    <t>GONZALEZ VARGAS RAMIRO ENRIQUE</t>
  </si>
  <si>
    <t>PARRA DUARTE LINA MAYERLY</t>
  </si>
  <si>
    <t>VERA VELEZ GINA VANNESA</t>
  </si>
  <si>
    <t>QUICENO DANIELA</t>
  </si>
  <si>
    <t>DAVID YEISON ANDRES</t>
  </si>
  <si>
    <t>GONZALEZ BAHENA CAROLINA</t>
  </si>
  <si>
    <t>VELASQUEZ BENITEZ MARIBEL</t>
  </si>
  <si>
    <t>PALACIOS RESTREPO ANDRES FELIPE</t>
  </si>
  <si>
    <t>GUZMAN JIMENEZ DARLY DAYANA</t>
  </si>
  <si>
    <t>ARCON GOMEZ MAUREN ANET</t>
  </si>
  <si>
    <t>DAVID MANGA JORGE LUIS</t>
  </si>
  <si>
    <t>PATIÑO MORENO LUISA FERNANDA</t>
  </si>
  <si>
    <t>NARVAEZ MARTINEZ LUIS DANIEL</t>
  </si>
  <si>
    <t>LOPEZ JARAMILLO JUAN ESTEBAN</t>
  </si>
  <si>
    <t>RENGIFO RUIZ YOSKARLI YERMANI</t>
  </si>
  <si>
    <t>RODRIGUEZ ARTEAGA ESTEFANIA</t>
  </si>
  <si>
    <t>RAMIREZ VELEZ SARA CAMILA</t>
  </si>
  <si>
    <t>MORALES LONDONO DANIELA</t>
  </si>
  <si>
    <t>GONZALEZ VILLA JOSE ALEJANDRO</t>
  </si>
  <si>
    <t>MONSALVE CARDONA XIOMARA</t>
  </si>
  <si>
    <t>RUIZ SOLIS VALERY</t>
  </si>
  <si>
    <t>SANTIAGO CUETO ARIANA ANDREA</t>
  </si>
  <si>
    <t>POSSO SERNA KATHERINE</t>
  </si>
  <si>
    <t>OSPINA VERONICA</t>
  </si>
  <si>
    <t>MORALES MORALES LEIDER FERNANDO</t>
  </si>
  <si>
    <t>CASALLAS ACOSTA DEISI ALEJANDRA</t>
  </si>
  <si>
    <t>NOVOA SALGADO MAYERLY ALEJANDRA</t>
  </si>
  <si>
    <t>PEREZ TORRES JERILIN</t>
  </si>
  <si>
    <t>GUERRERO AGUILAR ALEJANDRO</t>
  </si>
  <si>
    <t>CARDONA BARRAGAN CATALINA</t>
  </si>
  <si>
    <t>AGUIAR LOPEZ WILLIAM YADIR</t>
  </si>
  <si>
    <t>RODRIGUEZ BLANCO MARIANY ANGELICA</t>
  </si>
  <si>
    <t>VELOSA ARIAS MARGGIE ADRIANA</t>
  </si>
  <si>
    <t>HENRIQUEZ NUÑEZ MOISES DANIEL</t>
  </si>
  <si>
    <t>VELANDIA OVIEDO YENIFER MILDRE</t>
  </si>
  <si>
    <t>PARDO ANZOLA DAVID FELIPE</t>
  </si>
  <si>
    <t>GUTIERREZ GOMEZ MARILU</t>
  </si>
  <si>
    <t>FLOREZ CORTES CRISTINA ESMERALDA</t>
  </si>
  <si>
    <t>MATHEUS RIVERA ELIZABETH DANIELA</t>
  </si>
  <si>
    <t>JARAMILLO VASQUEZ DAVID</t>
  </si>
  <si>
    <t>OCAMPO SEPULVEDA JULIANA</t>
  </si>
  <si>
    <t>CORDOBA RENTERIA FERNANDA DIBERLY</t>
  </si>
  <si>
    <t>USUGA TANGARIFE CRISTIAN</t>
  </si>
  <si>
    <t>GONZALEZ MOLINA HELIAN</t>
  </si>
  <si>
    <t>RODRIGUEZ PICHICA CRISTIAN EDUARDO</t>
  </si>
  <si>
    <t>CANTO ORTEGA DANIEL</t>
  </si>
  <si>
    <t>CLAROS RAMOS DANIELA</t>
  </si>
  <si>
    <t>AGUDELO HERRERA GERALDINE</t>
  </si>
  <si>
    <t>CHALARCA NOREÑA SEBASTIAN</t>
  </si>
  <si>
    <t>ERAZO CASTILLO SHEILA LISBETH</t>
  </si>
  <si>
    <t>BEDOYA MONSALVE IUSAURA VANESSA</t>
  </si>
  <si>
    <t>OSORIO GARCIA MARIA JOSE</t>
  </si>
  <si>
    <t>MORELO TIRADO LUDIS</t>
  </si>
  <si>
    <t>FERNANDEZ YADURO YEZMIN ADRIANA</t>
  </si>
  <si>
    <t>PEREZ RIVERA DAYANA ANDREA</t>
  </si>
  <si>
    <t>SERNA MACIAS VALENTINA</t>
  </si>
  <si>
    <t>CORREA BERMUDEZ ANDERSON JOHAN</t>
  </si>
  <si>
    <t>BARON AGRESOT MARIA ALEXANDRA</t>
  </si>
  <si>
    <t>PEREZ CARDENAS CLARIBETH</t>
  </si>
  <si>
    <t>VELASQUEZ SANCHEZ SANTIAGO</t>
  </si>
  <si>
    <t>APRAEZ SALAZAR GUSTAVO ADOLFO</t>
  </si>
  <si>
    <t>FRAILE BEJARANO ROOSEVELT CAMILO</t>
  </si>
  <si>
    <t>MARTINEZ MADRID JOSE ALFREDO</t>
  </si>
  <si>
    <t>ARENAS CARDONA JUAN ESTEBAN</t>
  </si>
  <si>
    <t>PEREZ ZAPATA TOMAS ALONSO</t>
  </si>
  <si>
    <t>CEBALLOS VERA ESTEFANIA</t>
  </si>
  <si>
    <t>CHANCI BUSTAMANTE MANUELA YAZMIN</t>
  </si>
  <si>
    <t>GOMEZ GLADIS OMAIRA</t>
  </si>
  <si>
    <t>AGUDELO RINCON SEBASTIAN</t>
  </si>
  <si>
    <t>OSORIO MORA JUAN DAVID</t>
  </si>
  <si>
    <t>MARIN CHANCI RUBI AIDE</t>
  </si>
  <si>
    <t>RODRIGUEZ BETANCUR ALEXANDER</t>
  </si>
  <si>
    <t>DUQUE OSORNO JHOAN MAURICIO</t>
  </si>
  <si>
    <t>JARAMILLO TORRES JHOJAN</t>
  </si>
  <si>
    <t>BOTERO CARTAGENA ANGIE MELISSA</t>
  </si>
  <si>
    <t>HERRERA VALENCIA JHON GERONIMO</t>
  </si>
  <si>
    <t>MARTINEZ BENITEZ CAROL DARIENA</t>
  </si>
  <si>
    <t>SANCHEZ MURILLO JUAN ANDRES</t>
  </si>
  <si>
    <t>VELASQUEZ MEJIA KATERINE</t>
  </si>
  <si>
    <t>LUJAN SUAREZ MANUELA</t>
  </si>
  <si>
    <t>CONTRERAS SANCHEZ YERIS LIZBETH</t>
  </si>
  <si>
    <t>URREGO RESTREPO JUAN SEBASTIAN</t>
  </si>
  <si>
    <t>CORDOBA MOSQUERA ADRIANA FABIOLA</t>
  </si>
  <si>
    <t>PACHON HERNANDEZ BAIRON STEVEN</t>
  </si>
  <si>
    <t>MENDEZ TELLECHEA ORDALIS VERONICA</t>
  </si>
  <si>
    <t>MANTILLA TRIANA LUISA FERNANDA</t>
  </si>
  <si>
    <t>CALLE RODRIGUEZ XIMENA</t>
  </si>
  <si>
    <t>TORO COCK SIMON</t>
  </si>
  <si>
    <t>GORDON ATENCIO MATEO</t>
  </si>
  <si>
    <t>TEHERAN PION MARIA TERESA</t>
  </si>
  <si>
    <t>ZULUAGA OSORIO MARIA ISABEL</t>
  </si>
  <si>
    <t>GOMEZ MARTINEZ VICTOR EDUARDO</t>
  </si>
  <si>
    <t>VALDERRUTEN GONZALEZ STEVEN</t>
  </si>
  <si>
    <t>MORELO ZUNIGA JOINER LUIS</t>
  </si>
  <si>
    <t>TRUJILLO CASTAÑO SAMUEL</t>
  </si>
  <si>
    <t>ORREGO HINCAPIE KAREN YULISA</t>
  </si>
  <si>
    <t>VASQUEZ GARCIA JUAN DIEGO</t>
  </si>
  <si>
    <t>CONDE LLORENTE BRAINER DAVID</t>
  </si>
  <si>
    <t>RIVERO GONZALEZ GABRIELA SINAI</t>
  </si>
  <si>
    <t>TORRES SALAS FIORELLA ANDREINA</t>
  </si>
  <si>
    <t>MARIN LOPEZ CAROLINA</t>
  </si>
  <si>
    <t>GONZALEZ HERNANDEZ ONILDA ESTHER</t>
  </si>
  <si>
    <t>SOTO MOLINA JUAN DIEGO</t>
  </si>
  <si>
    <t>PRETEL QUINTERO OSCAR</t>
  </si>
  <si>
    <t>MEDINA ORTIZ JHOSVIN</t>
  </si>
  <si>
    <t>CORREA RIVAS VALERIA</t>
  </si>
  <si>
    <t>CARDONA ESPINOSA SILVANA</t>
  </si>
  <si>
    <t>JIMENEZ MANCO YURI ANDREA</t>
  </si>
  <si>
    <t>=+BUSCARV([@[AVAYA ID]];[SOCIODEMOGRAFICO.xlsx]Socio!$B$1:$N$22030;C$1;0)</t>
  </si>
  <si>
    <t>BP2</t>
  </si>
  <si>
    <t>CATAÑO BERRIO CRISTIAN CAMILO</t>
  </si>
  <si>
    <t>MANCO BETANCUR DAREN DAYANA</t>
  </si>
  <si>
    <t>GUERRERO QUINTERO PABLO ANDRES</t>
  </si>
  <si>
    <t>ARANGO ZABALA DANIELA</t>
  </si>
  <si>
    <t>OCANDO HERNANDEZ JAVIER ANTONIO</t>
  </si>
  <si>
    <t>MOGROVEJO RESTREPO JHOANATAN ANDRES</t>
  </si>
  <si>
    <t>BERRIO CAMILO CABUYA</t>
  </si>
  <si>
    <t>BENAVIDES ROPAIN YARITZA PAOLA</t>
  </si>
  <si>
    <t>TABORDA SAMUEL HURTADO</t>
  </si>
  <si>
    <t>AGUDELO CUARTAS JUAN CAMILO</t>
  </si>
  <si>
    <t>SANCHEZ URDANETA BARBARA ANDREA</t>
  </si>
  <si>
    <t>MURIEL PEREZ JOHAN ANDRES</t>
  </si>
  <si>
    <t>&gt;360</t>
  </si>
  <si>
    <t>&gt;180 y &lt;=360</t>
  </si>
  <si>
    <t>&gt;30 y &lt;=60</t>
  </si>
  <si>
    <t>&gt;120 y &lt;=180</t>
  </si>
  <si>
    <t>PEREZ MORENO CAROLINA</t>
  </si>
  <si>
    <t>DAVID GOEZ CAREN SOFIA</t>
  </si>
  <si>
    <t>WPP Ventas AMC</t>
  </si>
  <si>
    <t>AGENCIAS CHAT CORPORATE</t>
  </si>
  <si>
    <t>RRSS PORT AMC</t>
  </si>
  <si>
    <t>WPP HVC PORT AMC</t>
  </si>
  <si>
    <t>CHAT HVC PORT AMC</t>
  </si>
  <si>
    <t>RAMIREZ RIOS LIZETH MELISSA</t>
  </si>
  <si>
    <t>URREGO CASTAÑO ANDRES FELIPE</t>
  </si>
  <si>
    <t>PEÑUELA ARIAS YERILETH YELIAN</t>
  </si>
  <si>
    <t>AGUDELO RUA YOJAN ESTEBAN</t>
  </si>
  <si>
    <t>ZAPATA TIRADO LIYANA</t>
  </si>
  <si>
    <t>MATHEUS RIVERA ENMANUEL DANIEL</t>
  </si>
  <si>
    <t>PEREZ GARCIA FRANCY CRISTINA</t>
  </si>
  <si>
    <t>YEPEZ TAPIAS CAROLINA VANESSA</t>
  </si>
  <si>
    <t>QUINTERO RODRIGUEZ CESAR AUGUSTO</t>
  </si>
  <si>
    <t>MARTINEZ SALAZAR VALENTINA</t>
  </si>
  <si>
    <t>LOPEZ ARANGO SANTIAGO</t>
  </si>
  <si>
    <t>ARISTIZABAL GARCIA JUAN JOSE</t>
  </si>
  <si>
    <t>SARMIENTO BARROSO SLEYDER GEOVANNYS</t>
  </si>
  <si>
    <t>RAMOS GOMEZ KENIA PAOLA</t>
  </si>
  <si>
    <t>LOPEZ MARTINEZ YULIANA</t>
  </si>
  <si>
    <t>ROJAS AGUDELO JUAN MANUEL</t>
  </si>
  <si>
    <t>CANAVERAL FULI KEVIN STIVEN</t>
  </si>
  <si>
    <t>CARMEN TEHERAN AMBAR DEL</t>
  </si>
  <si>
    <t>JULIO PEREZ JOENIS</t>
  </si>
  <si>
    <t>ORTIZ GOMEZ ALEJANDRA</t>
  </si>
  <si>
    <t>CALDERON RINCON EIBERSON CAMILO</t>
  </si>
  <si>
    <t>VEGA ECHAVARRIA KAREN</t>
  </si>
  <si>
    <t>GIRALDO GRANDA TATIANA</t>
  </si>
  <si>
    <t>LONDONO TOSCANO RUBYS MARIA</t>
  </si>
  <si>
    <t>CHAVARRIA CASTAÑO SAMUEL</t>
  </si>
  <si>
    <t>CORONADO PIEDRAHITA AYELEN MONTSERRAT</t>
  </si>
  <si>
    <t>PINO VILLA MARIA GUADALUPE</t>
  </si>
  <si>
    <t>TUBERQUIA ZABALETA LINA MARCELA</t>
  </si>
  <si>
    <t>TOBON CARDENAS MARIA ISABEL</t>
  </si>
  <si>
    <t>SANDOVAL VARGAS JONATHAN</t>
  </si>
  <si>
    <t>MEDINA PORRAS CATALINA</t>
  </si>
  <si>
    <t>PERALTA TUBERQUIA KAREN SOFIA</t>
  </si>
  <si>
    <t>RUIZ VELEZ WILDER</t>
  </si>
  <si>
    <t>NARANJO CORREA FADUL ANDRES</t>
  </si>
  <si>
    <t>BETANCUR GRAJALES ANDRES FELIPE</t>
  </si>
  <si>
    <t>ESTRADA ALVAREZ BERONICA</t>
  </si>
  <si>
    <t>ESCAMILLA AGUILAR TOMAS RICARDO</t>
  </si>
  <si>
    <t>GRISALES BERMUDEZ JOSE MANUEL</t>
  </si>
  <si>
    <t>PENA FAJARDO MARCELA ISABEL</t>
  </si>
  <si>
    <t>ROJAS LEGUIZAMO ANDRES FELIPE</t>
  </si>
  <si>
    <t>ROLDAN DURANGO OSCAR DANIEL</t>
  </si>
  <si>
    <t>GUISAO BARRERA JESUS ALONSO</t>
  </si>
  <si>
    <t>MUÑOZ AMAYA DANIEL FELIPE</t>
  </si>
  <si>
    <t>DIAZ VARGAS JUAN CARLOS</t>
  </si>
  <si>
    <t>BO ANTIFRAUDE AMC</t>
  </si>
  <si>
    <t>REMACHE YUCALLIA MARCO IVAN</t>
  </si>
  <si>
    <t>CHIRINO MANZO ALONSIMAR NAZARETH</t>
  </si>
  <si>
    <t>GONZALEZ PATIÑO LILIANA ANDREA</t>
  </si>
  <si>
    <t>SALAZAR SANMARTIN WENDY JOSEFINA</t>
  </si>
  <si>
    <t>GUTIEREZ YURANI</t>
  </si>
  <si>
    <t>ASPRILLA MURILLO WINDI YULEIDI</t>
  </si>
  <si>
    <t>DELGADO GONZALEZ DORIS AUXILIADORA</t>
  </si>
  <si>
    <t>MORELO BERRIO ANDREA PAOLA</t>
  </si>
  <si>
    <t>PEREZ HINCAPIE YOLANDA</t>
  </si>
  <si>
    <t>BEDOYA URIBE VALENTINA</t>
  </si>
  <si>
    <t>RODELO MEZA RAFAEL JOSE</t>
  </si>
  <si>
    <t>VALLE QUEVEDO GARCIA EMILY DEL</t>
  </si>
  <si>
    <t>JOSE GONZALEZ DRUMAN</t>
  </si>
  <si>
    <t>PEREZ LERMA PAOLA INES</t>
  </si>
  <si>
    <t>FERNANDEZ SEPULVEDA LIZ YERED</t>
  </si>
  <si>
    <t>PATIÑO ATEHORTUA JENNIFER</t>
  </si>
  <si>
    <t>GONGORA SIERRA ROSA IRIS</t>
  </si>
  <si>
    <t>PATINO MIRANDA MARIA JOSE</t>
  </si>
  <si>
    <t>FONSECA CHAPARRO INGRID MARCELA</t>
  </si>
  <si>
    <t>PANDALES CORDOBA CHRISTIAN FERNANDO</t>
  </si>
  <si>
    <t>CASTILLO ZAPA LUISA FERNANDA</t>
  </si>
  <si>
    <t>PEREZ ARAQUE MELISSA PAOLA</t>
  </si>
  <si>
    <t>LASTRE RESTREPO GERALDINE</t>
  </si>
  <si>
    <t>LOAIZA VALLEJO ANA MARIA</t>
  </si>
  <si>
    <t>DAZA BECERRA EDWIN ANTONIO</t>
  </si>
  <si>
    <t>CASTILLO ALZATE MIGUEL ANGEL</t>
  </si>
  <si>
    <t>DAZA ROZO SLENDY NATALIA</t>
  </si>
  <si>
    <t>GRACIANO HERRERA MERY LEIDY</t>
  </si>
  <si>
    <t>GIRALDO ARROYAVE SANTIAGO</t>
  </si>
  <si>
    <t>ELENA HERNANDEZ MARIA</t>
  </si>
  <si>
    <t>MORA PRIETO NICOL DAYANA</t>
  </si>
  <si>
    <t>RAMIREZ PRIETO MARIA ALEJANDRA</t>
  </si>
  <si>
    <t>GIRALDO VARGAS KAREN LIZETH</t>
  </si>
  <si>
    <t>STEVEN GRANADOS RODOLFO</t>
  </si>
  <si>
    <t>NOGUERA RUIZ ANDRES CAMILO</t>
  </si>
  <si>
    <t>OSORIO SANCHEZ JUAN ANDRES</t>
  </si>
  <si>
    <t>MEDINA GOMEZ ANDREA PAOLA</t>
  </si>
  <si>
    <t>OSPINA PORRAS JUAN FELIPE</t>
  </si>
  <si>
    <t>ZAPATA PINEDA DIEGO ALEJANDRO</t>
  </si>
  <si>
    <t>LOZANO ZAPATA LUNA</t>
  </si>
  <si>
    <t>4029046</t>
  </si>
  <si>
    <t>4048566</t>
  </si>
  <si>
    <t>4048547</t>
  </si>
  <si>
    <t>4052875</t>
  </si>
  <si>
    <t>4064833</t>
  </si>
  <si>
    <t>4067473</t>
  </si>
  <si>
    <t>4168438</t>
  </si>
  <si>
    <t>4194242</t>
  </si>
  <si>
    <t>4196581</t>
  </si>
  <si>
    <t>4196388</t>
  </si>
  <si>
    <t>4202725</t>
  </si>
  <si>
    <t>4202734</t>
  </si>
  <si>
    <t>4206095</t>
  </si>
  <si>
    <t>4219671</t>
  </si>
  <si>
    <t>4222199</t>
  </si>
  <si>
    <t>3537469</t>
  </si>
  <si>
    <t>4225298</t>
  </si>
  <si>
    <t>4225427</t>
  </si>
  <si>
    <t>4225806</t>
  </si>
  <si>
    <t>4229432</t>
  </si>
  <si>
    <t>4230809</t>
  </si>
  <si>
    <t>4230834</t>
  </si>
  <si>
    <t>4234899</t>
  </si>
  <si>
    <t>4236087</t>
  </si>
  <si>
    <t>4271075</t>
  </si>
  <si>
    <t>4291471</t>
  </si>
  <si>
    <t>4299133</t>
  </si>
  <si>
    <t>4300679</t>
  </si>
  <si>
    <t>4306874</t>
  </si>
  <si>
    <t>4310031</t>
  </si>
  <si>
    <t>4314173</t>
  </si>
  <si>
    <t>4316090</t>
  </si>
  <si>
    <t>4318074</t>
  </si>
  <si>
    <t>4325812</t>
  </si>
  <si>
    <t>4325701</t>
  </si>
  <si>
    <t>4327688</t>
  </si>
  <si>
    <t>4338197</t>
  </si>
  <si>
    <t>4352754</t>
  </si>
  <si>
    <t>4357631</t>
  </si>
  <si>
    <t>4358558</t>
  </si>
  <si>
    <t>4361184</t>
  </si>
  <si>
    <t>4765003</t>
  </si>
  <si>
    <t>4369458</t>
  </si>
  <si>
    <t>4371100</t>
  </si>
  <si>
    <t>4372793</t>
  </si>
  <si>
    <t>4373156</t>
  </si>
  <si>
    <t>4376504</t>
  </si>
  <si>
    <t>4379493</t>
  </si>
  <si>
    <t>4380632</t>
  </si>
  <si>
    <t>4401014</t>
  </si>
  <si>
    <t>4401064</t>
  </si>
  <si>
    <t>4402237</t>
  </si>
  <si>
    <t>4403106</t>
  </si>
  <si>
    <t>4403420</t>
  </si>
  <si>
    <t>4403323</t>
  </si>
  <si>
    <t>4404411</t>
  </si>
  <si>
    <t>4404620</t>
  </si>
  <si>
    <t>4404532</t>
  </si>
  <si>
    <t>4312258</t>
  </si>
  <si>
    <t>4405544</t>
  </si>
  <si>
    <t>4405056</t>
  </si>
  <si>
    <t>4405061</t>
  </si>
  <si>
    <t>4406636</t>
  </si>
  <si>
    <t>4406864</t>
  </si>
  <si>
    <t>4406929</t>
  </si>
  <si>
    <t>4406923</t>
  </si>
  <si>
    <t>4374719</t>
  </si>
  <si>
    <t>4430994</t>
  </si>
  <si>
    <t>4431054</t>
  </si>
  <si>
    <t>4434190</t>
  </si>
  <si>
    <t>4599757</t>
  </si>
  <si>
    <t>4437488</t>
  </si>
  <si>
    <t>4447457</t>
  </si>
  <si>
    <t>4447315</t>
  </si>
  <si>
    <t>4447638</t>
  </si>
  <si>
    <t>4449020</t>
  </si>
  <si>
    <t>4448825</t>
  </si>
  <si>
    <t>4449002</t>
  </si>
  <si>
    <t>4450680</t>
  </si>
  <si>
    <t>4451377</t>
  </si>
  <si>
    <t>4452611</t>
  </si>
  <si>
    <t>4452616</t>
  </si>
  <si>
    <t>4456367</t>
  </si>
  <si>
    <t>4455751</t>
  </si>
  <si>
    <t>4457615</t>
  </si>
  <si>
    <t>4457392</t>
  </si>
  <si>
    <t>4459266</t>
  </si>
  <si>
    <t>4460396</t>
  </si>
  <si>
    <t>4460561</t>
  </si>
  <si>
    <t>4463037</t>
  </si>
  <si>
    <t>4463124</t>
  </si>
  <si>
    <t>4463291</t>
  </si>
  <si>
    <t>4463346</t>
  </si>
  <si>
    <t>4463357</t>
  </si>
  <si>
    <t>4463367</t>
  </si>
  <si>
    <t>4463491</t>
  </si>
  <si>
    <t>4464626</t>
  </si>
  <si>
    <t>4464723</t>
  </si>
  <si>
    <t>4465183</t>
  </si>
  <si>
    <t>4465264</t>
  </si>
  <si>
    <t>4463936</t>
  </si>
  <si>
    <t>4465414</t>
  </si>
  <si>
    <t>4465485</t>
  </si>
  <si>
    <t>4465689</t>
  </si>
  <si>
    <t>4466285</t>
  </si>
  <si>
    <t>4466477</t>
  </si>
  <si>
    <t>4465650</t>
  </si>
  <si>
    <t>4465671</t>
  </si>
  <si>
    <t>4466743</t>
  </si>
  <si>
    <t>4468528</t>
  </si>
  <si>
    <t>4471663</t>
  </si>
  <si>
    <t>4475959</t>
  </si>
  <si>
    <t>4475969</t>
  </si>
  <si>
    <t>4476180</t>
  </si>
  <si>
    <t>4476100</t>
  </si>
  <si>
    <t>4476211</t>
  </si>
  <si>
    <t>4475947</t>
  </si>
  <si>
    <t>4475932</t>
  </si>
  <si>
    <t>4477236</t>
  </si>
  <si>
    <t>4478270</t>
  </si>
  <si>
    <t>4479830</t>
  </si>
  <si>
    <t>4479967</t>
  </si>
  <si>
    <t>4481707</t>
  </si>
  <si>
    <t>4481712</t>
  </si>
  <si>
    <t>4482553</t>
  </si>
  <si>
    <t>4482775</t>
  </si>
  <si>
    <t>4482808</t>
  </si>
  <si>
    <t>4483288</t>
  </si>
  <si>
    <t>4483552</t>
  </si>
  <si>
    <t>4484009</t>
  </si>
  <si>
    <t>4484015</t>
  </si>
  <si>
    <t>4484343</t>
  </si>
  <si>
    <t>4484350</t>
  </si>
  <si>
    <t>4485312</t>
  </si>
  <si>
    <t>4485380</t>
  </si>
  <si>
    <t>4485932</t>
  </si>
  <si>
    <t>4486002</t>
  </si>
  <si>
    <t>4486335</t>
  </si>
  <si>
    <t>4487110</t>
  </si>
  <si>
    <t>4487147</t>
  </si>
  <si>
    <t>4489756</t>
  </si>
  <si>
    <t>4489761</t>
  </si>
  <si>
    <t>4491075</t>
  </si>
  <si>
    <t>4493424</t>
  </si>
  <si>
    <t>4494049</t>
  </si>
  <si>
    <t>4494450</t>
  </si>
  <si>
    <t>4494500</t>
  </si>
  <si>
    <t>4494478</t>
  </si>
  <si>
    <t>4496422</t>
  </si>
  <si>
    <t>4496419</t>
  </si>
  <si>
    <t>4497539</t>
  </si>
  <si>
    <t>4497470</t>
  </si>
  <si>
    <t>4497497</t>
  </si>
  <si>
    <t>4498374</t>
  </si>
  <si>
    <t>4503134</t>
  </si>
  <si>
    <t>4498973</t>
  </si>
  <si>
    <t>4507487</t>
  </si>
  <si>
    <t>4507497</t>
  </si>
  <si>
    <t>4507526</t>
  </si>
  <si>
    <t>4507528</t>
  </si>
  <si>
    <t>4506779</t>
  </si>
  <si>
    <t>4507559</t>
  </si>
  <si>
    <t>4508436</t>
  </si>
  <si>
    <t>4508459</t>
  </si>
  <si>
    <t>4509083</t>
  </si>
  <si>
    <t>4508843</t>
  </si>
  <si>
    <t>4509613</t>
  </si>
  <si>
    <t>4510187</t>
  </si>
  <si>
    <t>4510189</t>
  </si>
  <si>
    <t>4510161</t>
  </si>
  <si>
    <t>4510096</t>
  </si>
  <si>
    <t>4510176</t>
  </si>
  <si>
    <t>4511243</t>
  </si>
  <si>
    <t>4511248</t>
  </si>
  <si>
    <t>4513434</t>
  </si>
  <si>
    <t>4513437</t>
  </si>
  <si>
    <t>4513740</t>
  </si>
  <si>
    <t>4513621</t>
  </si>
  <si>
    <t>4513741</t>
  </si>
  <si>
    <t>4513806</t>
  </si>
  <si>
    <t>4510443</t>
  </si>
  <si>
    <t>4512346</t>
  </si>
  <si>
    <t>4512348</t>
  </si>
  <si>
    <t>4511553</t>
  </si>
  <si>
    <t>4511557</t>
  </si>
  <si>
    <t>4710285</t>
  </si>
  <si>
    <t>4511869</t>
  </si>
  <si>
    <t>4511870</t>
  </si>
  <si>
    <t>4599213</t>
  </si>
  <si>
    <t>4599758</t>
  </si>
  <si>
    <t>4600776</t>
  </si>
  <si>
    <t>4601166</t>
  </si>
  <si>
    <t>4601278</t>
  </si>
  <si>
    <t>4601280</t>
  </si>
  <si>
    <t>4601733</t>
  </si>
  <si>
    <t>4602264</t>
  </si>
  <si>
    <t>4602422</t>
  </si>
  <si>
    <t>4610472</t>
  </si>
  <si>
    <t>4610476</t>
  </si>
  <si>
    <t>4609804</t>
  </si>
  <si>
    <t>4609810</t>
  </si>
  <si>
    <t>4609817</t>
  </si>
  <si>
    <t>4610548</t>
  </si>
  <si>
    <t>4610550</t>
  </si>
  <si>
    <t>4610554</t>
  </si>
  <si>
    <t>4610559</t>
  </si>
  <si>
    <t>4611097</t>
  </si>
  <si>
    <t>4611310</t>
  </si>
  <si>
    <t>4611319</t>
  </si>
  <si>
    <t>4614395</t>
  </si>
  <si>
    <t>4614401</t>
  </si>
  <si>
    <t>4611843</t>
  </si>
  <si>
    <t>4612348</t>
  </si>
  <si>
    <t>4612349</t>
  </si>
  <si>
    <t>4613212</t>
  </si>
  <si>
    <t>4613223</t>
  </si>
  <si>
    <t>4614471</t>
  </si>
  <si>
    <t>4614482</t>
  </si>
  <si>
    <t>4615052</t>
  </si>
  <si>
    <t>4615796</t>
  </si>
  <si>
    <t>4616176</t>
  </si>
  <si>
    <t>4617205</t>
  </si>
  <si>
    <t>4617253</t>
  </si>
  <si>
    <t>4618654</t>
  </si>
  <si>
    <t>4618823</t>
  </si>
  <si>
    <t>4618828</t>
  </si>
  <si>
    <t>4618852</t>
  </si>
  <si>
    <t>4619687</t>
  </si>
  <si>
    <t>4619714</t>
  </si>
  <si>
    <t>4621553</t>
  </si>
  <si>
    <t>4621604</t>
  </si>
  <si>
    <t>4623314</t>
  </si>
  <si>
    <t>4627559</t>
  </si>
  <si>
    <t>4627565</t>
  </si>
  <si>
    <t>4627355</t>
  </si>
  <si>
    <t>4630293</t>
  </si>
  <si>
    <t>4630305</t>
  </si>
  <si>
    <t>4627828</t>
  </si>
  <si>
    <t>4630196</t>
  </si>
  <si>
    <t>4633412</t>
  </si>
  <si>
    <t>4633419</t>
  </si>
  <si>
    <t>4631717</t>
  </si>
  <si>
    <t>4634665</t>
  </si>
  <si>
    <t>4634671</t>
  </si>
  <si>
    <t>4634678</t>
  </si>
  <si>
    <t>4634683</t>
  </si>
  <si>
    <t>4634067</t>
  </si>
  <si>
    <t>4634075</t>
  </si>
  <si>
    <t>4636670</t>
  </si>
  <si>
    <t>4636700</t>
  </si>
  <si>
    <t>4637459</t>
  </si>
  <si>
    <t>4637794</t>
  </si>
  <si>
    <t>4637467</t>
  </si>
  <si>
    <t>4635744</t>
  </si>
  <si>
    <t>4637508</t>
  </si>
  <si>
    <t>4636536</t>
  </si>
  <si>
    <t>4636625</t>
  </si>
  <si>
    <t>4636627</t>
  </si>
  <si>
    <t>4637532</t>
  </si>
  <si>
    <t>4638208</t>
  </si>
  <si>
    <t>4638212</t>
  </si>
  <si>
    <t>4638228</t>
  </si>
  <si>
    <t>4638265</t>
  </si>
  <si>
    <t>4638267</t>
  </si>
  <si>
    <t>4638270</t>
  </si>
  <si>
    <t>4638272</t>
  </si>
  <si>
    <t>4638377</t>
  </si>
  <si>
    <t>4635691</t>
  </si>
  <si>
    <t>4635693</t>
  </si>
  <si>
    <t>4635697</t>
  </si>
  <si>
    <t>4639442</t>
  </si>
  <si>
    <t>4639428</t>
  </si>
  <si>
    <t>4639418</t>
  </si>
  <si>
    <t>4639449</t>
  </si>
  <si>
    <t>4639443</t>
  </si>
  <si>
    <t>4639426</t>
  </si>
  <si>
    <t>4639500</t>
  </si>
  <si>
    <t>4639507</t>
  </si>
  <si>
    <t>4639518</t>
  </si>
  <si>
    <t>4640727</t>
  </si>
  <si>
    <t>4640680</t>
  </si>
  <si>
    <t>4640704</t>
  </si>
  <si>
    <t>4640713</t>
  </si>
  <si>
    <t>4640716</t>
  </si>
  <si>
    <t>4640735</t>
  </si>
  <si>
    <t>4710283</t>
  </si>
  <si>
    <t>4640754</t>
  </si>
  <si>
    <t>4640756</t>
  </si>
  <si>
    <t>4640786</t>
  </si>
  <si>
    <t>4640806</t>
  </si>
  <si>
    <t>4640808</t>
  </si>
  <si>
    <t>4640840</t>
  </si>
  <si>
    <t>4640846</t>
  </si>
  <si>
    <t>4641404</t>
  </si>
  <si>
    <t>4641408</t>
  </si>
  <si>
    <t>4641413</t>
  </si>
  <si>
    <t>4641419</t>
  </si>
  <si>
    <t>4641421</t>
  </si>
  <si>
    <t>4641422</t>
  </si>
  <si>
    <t>4641428</t>
  </si>
  <si>
    <t>4641443</t>
  </si>
  <si>
    <t>4634109</t>
  </si>
  <si>
    <t>4634125</t>
  </si>
  <si>
    <t>4634133</t>
  </si>
  <si>
    <t>4634137</t>
  </si>
  <si>
    <t>4634140</t>
  </si>
  <si>
    <t>4634160</t>
  </si>
  <si>
    <t>4643241</t>
  </si>
  <si>
    <t>4652367</t>
  </si>
  <si>
    <t>4652385</t>
  </si>
  <si>
    <t>4652392</t>
  </si>
  <si>
    <t>4652395</t>
  </si>
  <si>
    <t>4652401</t>
  </si>
  <si>
    <t>4652407</t>
  </si>
  <si>
    <t>4651738</t>
  </si>
  <si>
    <t>4651740</t>
  </si>
  <si>
    <t>4654134</t>
  </si>
  <si>
    <t>4763247</t>
  </si>
  <si>
    <t>4664836</t>
  </si>
  <si>
    <t>4664885</t>
  </si>
  <si>
    <t>4666747</t>
  </si>
  <si>
    <t>4666702</t>
  </si>
  <si>
    <t>4666734</t>
  </si>
  <si>
    <t>4666711</t>
  </si>
  <si>
    <t>4666737</t>
  </si>
  <si>
    <t>4670393</t>
  </si>
  <si>
    <t>4670397</t>
  </si>
  <si>
    <t>4670395</t>
  </si>
  <si>
    <t>4670399</t>
  </si>
  <si>
    <t>4670356</t>
  </si>
  <si>
    <t>4670351</t>
  </si>
  <si>
    <t>4670387</t>
  </si>
  <si>
    <t>4638197</t>
  </si>
  <si>
    <t>4666143</t>
  </si>
  <si>
    <t>4666161</t>
  </si>
  <si>
    <t>4666207</t>
  </si>
  <si>
    <t>4670571</t>
  </si>
  <si>
    <t>4670562</t>
  </si>
  <si>
    <t>4670559</t>
  </si>
  <si>
    <t>4670902</t>
  </si>
  <si>
    <t>4670905</t>
  </si>
  <si>
    <t>4670884</t>
  </si>
  <si>
    <t>4675383</t>
  </si>
  <si>
    <t>4664888</t>
  </si>
  <si>
    <t>4678842</t>
  </si>
  <si>
    <t>4677384</t>
  </si>
  <si>
    <t>4678822</t>
  </si>
  <si>
    <t>4677383</t>
  </si>
  <si>
    <t>4678844</t>
  </si>
  <si>
    <t>4678826</t>
  </si>
  <si>
    <t>4678824</t>
  </si>
  <si>
    <t>4464088</t>
  </si>
  <si>
    <t>4681019</t>
  </si>
  <si>
    <t>4681065</t>
  </si>
  <si>
    <t>4681087</t>
  </si>
  <si>
    <t>4681068</t>
  </si>
  <si>
    <t>4681081</t>
  </si>
  <si>
    <t>4681468</t>
  </si>
  <si>
    <t>4681463</t>
  </si>
  <si>
    <t>4681476</t>
  </si>
  <si>
    <t>4684019</t>
  </si>
  <si>
    <t>4684014</t>
  </si>
  <si>
    <t>4681251</t>
  </si>
  <si>
    <t>4681301</t>
  </si>
  <si>
    <t>4681302</t>
  </si>
  <si>
    <t>4681309</t>
  </si>
  <si>
    <t>4681320</t>
  </si>
  <si>
    <t>4681340</t>
  </si>
  <si>
    <t>4681354</t>
  </si>
  <si>
    <t>4681355</t>
  </si>
  <si>
    <t>4681357</t>
  </si>
  <si>
    <t>4681360</t>
  </si>
  <si>
    <t>4681361</t>
  </si>
  <si>
    <t>4681388</t>
  </si>
  <si>
    <t>4682490</t>
  </si>
  <si>
    <t>4682226</t>
  </si>
  <si>
    <t>4682260</t>
  </si>
  <si>
    <t>4682282</t>
  </si>
  <si>
    <t>4683898</t>
  </si>
  <si>
    <t>4683901</t>
  </si>
  <si>
    <t>4687794</t>
  </si>
  <si>
    <t>4687777</t>
  </si>
  <si>
    <t>4687727</t>
  </si>
  <si>
    <t>4690322</t>
  </si>
  <si>
    <t>4690319</t>
  </si>
  <si>
    <t>4690293</t>
  </si>
  <si>
    <t>4690296</t>
  </si>
  <si>
    <t>4690301</t>
  </si>
  <si>
    <t>4690305</t>
  </si>
  <si>
    <t>4690307</t>
  </si>
  <si>
    <t>4690310</t>
  </si>
  <si>
    <t>4690062</t>
  </si>
  <si>
    <t>4690164</t>
  </si>
  <si>
    <t>4690124</t>
  </si>
  <si>
    <t>4747250</t>
  </si>
  <si>
    <t>4690136</t>
  </si>
  <si>
    <t>4690129</t>
  </si>
  <si>
    <t>4690137</t>
  </si>
  <si>
    <t>4695606</t>
  </si>
  <si>
    <t>4692528</t>
  </si>
  <si>
    <t>4698834</t>
  </si>
  <si>
    <t>4691958</t>
  </si>
  <si>
    <t>4691968</t>
  </si>
  <si>
    <t>4695595</t>
  </si>
  <si>
    <t>4695634</t>
  </si>
  <si>
    <t>4807209</t>
  </si>
  <si>
    <t>4706072</t>
  </si>
  <si>
    <t>4695668</t>
  </si>
  <si>
    <t>4695637</t>
  </si>
  <si>
    <t>4698826</t>
  </si>
  <si>
    <t>4698839</t>
  </si>
  <si>
    <t>4697301</t>
  </si>
  <si>
    <t>4697275</t>
  </si>
  <si>
    <t>4697234</t>
  </si>
  <si>
    <t>4697239</t>
  </si>
  <si>
    <t>4700955</t>
  </si>
  <si>
    <t>4700938</t>
  </si>
  <si>
    <t>4700933</t>
  </si>
  <si>
    <t>4702803</t>
  </si>
  <si>
    <t>4702827</t>
  </si>
  <si>
    <t>4705213</t>
  </si>
  <si>
    <t>4705209</t>
  </si>
  <si>
    <t>4705212</t>
  </si>
  <si>
    <t>4705269</t>
  </si>
  <si>
    <t>4706060</t>
  </si>
  <si>
    <t>4706290</t>
  </si>
  <si>
    <t>4706306</t>
  </si>
  <si>
    <t>4706332</t>
  </si>
  <si>
    <t>4706620</t>
  </si>
  <si>
    <t>4708718</t>
  </si>
  <si>
    <t>4708720</t>
  </si>
  <si>
    <t>4709375</t>
  </si>
  <si>
    <t>4709443</t>
  </si>
  <si>
    <t>4708739</t>
  </si>
  <si>
    <t>4711891</t>
  </si>
  <si>
    <t>4711866</t>
  </si>
  <si>
    <t>4711884</t>
  </si>
  <si>
    <t>4710288</t>
  </si>
  <si>
    <t>4712936</t>
  </si>
  <si>
    <t>4714703</t>
  </si>
  <si>
    <t>4716441</t>
  </si>
  <si>
    <t>4716238</t>
  </si>
  <si>
    <t>4716615</t>
  </si>
  <si>
    <t>4716225</t>
  </si>
  <si>
    <t>4716646</t>
  </si>
  <si>
    <t>4716608</t>
  </si>
  <si>
    <t>4716226</t>
  </si>
  <si>
    <t>4718009</t>
  </si>
  <si>
    <t>4718108</t>
  </si>
  <si>
    <t>4718093</t>
  </si>
  <si>
    <t>4718111</t>
  </si>
  <si>
    <t>4718011</t>
  </si>
  <si>
    <t>4718031</t>
  </si>
  <si>
    <t>4717997</t>
  </si>
  <si>
    <t>4718675</t>
  </si>
  <si>
    <t>4718684</t>
  </si>
  <si>
    <t>4718693</t>
  </si>
  <si>
    <t>4718683</t>
  </si>
  <si>
    <t>4718679</t>
  </si>
  <si>
    <t>4720186</t>
  </si>
  <si>
    <t>4720187</t>
  </si>
  <si>
    <t>4718891</t>
  </si>
  <si>
    <t>4718889</t>
  </si>
  <si>
    <t>4720552</t>
  </si>
  <si>
    <t>4720555</t>
  </si>
  <si>
    <t>4720558</t>
  </si>
  <si>
    <t>4722509</t>
  </si>
  <si>
    <t>4722525</t>
  </si>
  <si>
    <t>4722510</t>
  </si>
  <si>
    <t>4722371</t>
  </si>
  <si>
    <t>4721113</t>
  </si>
  <si>
    <t>4723650</t>
  </si>
  <si>
    <t>4723672</t>
  </si>
  <si>
    <t>4723664</t>
  </si>
  <si>
    <t>4723628</t>
  </si>
  <si>
    <t>4723651</t>
  </si>
  <si>
    <t>4723671</t>
  </si>
  <si>
    <t>4728385</t>
  </si>
  <si>
    <t>4728381</t>
  </si>
  <si>
    <t>4728383</t>
  </si>
  <si>
    <t>4767972</t>
  </si>
  <si>
    <t>4728374</t>
  </si>
  <si>
    <t>4728378</t>
  </si>
  <si>
    <t>4728386</t>
  </si>
  <si>
    <t>4729656</t>
  </si>
  <si>
    <t>4729574</t>
  </si>
  <si>
    <t>4729580</t>
  </si>
  <si>
    <t>4729654</t>
  </si>
  <si>
    <t>4730808</t>
  </si>
  <si>
    <t>4730791</t>
  </si>
  <si>
    <t>4730814</t>
  </si>
  <si>
    <t>4730821</t>
  </si>
  <si>
    <t>4730805</t>
  </si>
  <si>
    <t>4730832</t>
  </si>
  <si>
    <t>4730784</t>
  </si>
  <si>
    <t>4730785</t>
  </si>
  <si>
    <t>4730836</t>
  </si>
  <si>
    <t>4730657</t>
  </si>
  <si>
    <t>4730658</t>
  </si>
  <si>
    <t>4737900</t>
  </si>
  <si>
    <t>4739533</t>
  </si>
  <si>
    <t>4737920</t>
  </si>
  <si>
    <t>4737872</t>
  </si>
  <si>
    <t>4737960</t>
  </si>
  <si>
    <t>4737895</t>
  </si>
  <si>
    <t>4737959</t>
  </si>
  <si>
    <t>4737958</t>
  </si>
  <si>
    <t>4737956</t>
  </si>
  <si>
    <t>4737961</t>
  </si>
  <si>
    <t>4737924</t>
  </si>
  <si>
    <t>4737840</t>
  </si>
  <si>
    <t>4741896</t>
  </si>
  <si>
    <t>4741928</t>
  </si>
  <si>
    <t>4741900</t>
  </si>
  <si>
    <t>4741897</t>
  </si>
  <si>
    <t>4741941</t>
  </si>
  <si>
    <t>4742460</t>
  </si>
  <si>
    <t>4742472</t>
  </si>
  <si>
    <t>4742478</t>
  </si>
  <si>
    <t>4742970</t>
  </si>
  <si>
    <t>4743116</t>
  </si>
  <si>
    <t>4743012</t>
  </si>
  <si>
    <t>4743055</t>
  </si>
  <si>
    <t>4743015</t>
  </si>
  <si>
    <t>4743480</t>
  </si>
  <si>
    <t>4743472</t>
  </si>
  <si>
    <t>4743430</t>
  </si>
  <si>
    <t>4743497</t>
  </si>
  <si>
    <t>4743473</t>
  </si>
  <si>
    <t>4743495</t>
  </si>
  <si>
    <t>4743570</t>
  </si>
  <si>
    <t>4743571</t>
  </si>
  <si>
    <t>4743578</t>
  </si>
  <si>
    <t>4746210</t>
  </si>
  <si>
    <t>4746211</t>
  </si>
  <si>
    <t>4746209</t>
  </si>
  <si>
    <t>4746202</t>
  </si>
  <si>
    <t>4751094</t>
  </si>
  <si>
    <t>4747315</t>
  </si>
  <si>
    <t>4747366</t>
  </si>
  <si>
    <t>4747326</t>
  </si>
  <si>
    <t>4747371</t>
  </si>
  <si>
    <t>4747327</t>
  </si>
  <si>
    <t>4747364</t>
  </si>
  <si>
    <t>4751017</t>
  </si>
  <si>
    <t>4751042</t>
  </si>
  <si>
    <t>4751045</t>
  </si>
  <si>
    <t>4751049</t>
  </si>
  <si>
    <t>4750919</t>
  </si>
  <si>
    <t>4750920</t>
  </si>
  <si>
    <t>4750999</t>
  </si>
  <si>
    <t>4751000</t>
  </si>
  <si>
    <t>4751001</t>
  </si>
  <si>
    <t>4751004</t>
  </si>
  <si>
    <t>4751112</t>
  </si>
  <si>
    <t>4751136</t>
  </si>
  <si>
    <t>4751118</t>
  </si>
  <si>
    <t>4751120</t>
  </si>
  <si>
    <t>4750969</t>
  </si>
  <si>
    <t>4751064</t>
  </si>
  <si>
    <t>4751067</t>
  </si>
  <si>
    <t>4751071</t>
  </si>
  <si>
    <t>4751072</t>
  </si>
  <si>
    <t>4751078</t>
  </si>
  <si>
    <t>4751150</t>
  </si>
  <si>
    <t>4751151</t>
  </si>
  <si>
    <t>4751148</t>
  </si>
  <si>
    <t>4751149</t>
  </si>
  <si>
    <t>4751158</t>
  </si>
  <si>
    <t>4751183</t>
  </si>
  <si>
    <t>4751193</t>
  </si>
  <si>
    <t>4757271</t>
  </si>
  <si>
    <t>4757323</t>
  </si>
  <si>
    <t>4757331</t>
  </si>
  <si>
    <t>4757317</t>
  </si>
  <si>
    <t>4757342</t>
  </si>
  <si>
    <t>4757318</t>
  </si>
  <si>
    <t>4757337</t>
  </si>
  <si>
    <t>4757312</t>
  </si>
  <si>
    <t>4758843</t>
  </si>
  <si>
    <t>4758833</t>
  </si>
  <si>
    <t>4758846</t>
  </si>
  <si>
    <t>4759306</t>
  </si>
  <si>
    <t>4759295</t>
  </si>
  <si>
    <t>4759298</t>
  </si>
  <si>
    <t>4759315</t>
  </si>
  <si>
    <t>4759294</t>
  </si>
  <si>
    <t>4403065</t>
  </si>
  <si>
    <t>4760724</t>
  </si>
  <si>
    <t>4760725</t>
  </si>
  <si>
    <t>4760745</t>
  </si>
  <si>
    <t>4760747</t>
  </si>
  <si>
    <t>4760749</t>
  </si>
  <si>
    <t>4760751</t>
  </si>
  <si>
    <t>4760775</t>
  </si>
  <si>
    <t>4760781</t>
  </si>
  <si>
    <t>4760784</t>
  </si>
  <si>
    <t>4760698</t>
  </si>
  <si>
    <t>4760786</t>
  </si>
  <si>
    <t>4760717</t>
  </si>
  <si>
    <t>4760719</t>
  </si>
  <si>
    <t>4760796</t>
  </si>
  <si>
    <t>4760802</t>
  </si>
  <si>
    <t>4760697</t>
  </si>
  <si>
    <t>4760720</t>
  </si>
  <si>
    <t>4760712</t>
  </si>
  <si>
    <t>4760804</t>
  </si>
  <si>
    <t>4761879</t>
  </si>
  <si>
    <t>4761885</t>
  </si>
  <si>
    <t>4788521</t>
  </si>
  <si>
    <t>4761816</t>
  </si>
  <si>
    <t>4761821</t>
  </si>
  <si>
    <t>4761470</t>
  </si>
  <si>
    <t>4761465</t>
  </si>
  <si>
    <t>4761476</t>
  </si>
  <si>
    <t>4761468</t>
  </si>
  <si>
    <t>4761462</t>
  </si>
  <si>
    <t>4762260</t>
  </si>
  <si>
    <t>4762251</t>
  </si>
  <si>
    <t>4762255</t>
  </si>
  <si>
    <t>4762280</t>
  </si>
  <si>
    <t>4763266</t>
  </si>
  <si>
    <t>4763250</t>
  </si>
  <si>
    <t>4763263</t>
  </si>
  <si>
    <t>4764115</t>
  </si>
  <si>
    <t>4764079</t>
  </si>
  <si>
    <t>4764098</t>
  </si>
  <si>
    <t>4764097</t>
  </si>
  <si>
    <t>4764092</t>
  </si>
  <si>
    <t>4764107</t>
  </si>
  <si>
    <t>4764087</t>
  </si>
  <si>
    <t>4764112</t>
  </si>
  <si>
    <t>4764078</t>
  </si>
  <si>
    <t>4764941</t>
  </si>
  <si>
    <t>4764963</t>
  </si>
  <si>
    <t>4764966</t>
  </si>
  <si>
    <t>4789958</t>
  </si>
  <si>
    <t>4764970</t>
  </si>
  <si>
    <t>4764972</t>
  </si>
  <si>
    <t>4764999</t>
  </si>
  <si>
    <t>4765006</t>
  </si>
  <si>
    <t>4764984</t>
  </si>
  <si>
    <t>4764985</t>
  </si>
  <si>
    <t>4764997</t>
  </si>
  <si>
    <t>4765011</t>
  </si>
  <si>
    <t>4775398</t>
  </si>
  <si>
    <t>4767878</t>
  </si>
  <si>
    <t>4767879</t>
  </si>
  <si>
    <t>4767973</t>
  </si>
  <si>
    <t>4767980</t>
  </si>
  <si>
    <t>4767869</t>
  </si>
  <si>
    <t>4767870</t>
  </si>
  <si>
    <t>4767982</t>
  </si>
  <si>
    <t>4790022</t>
  </si>
  <si>
    <t>4767893</t>
  </si>
  <si>
    <t>4767912</t>
  </si>
  <si>
    <t>4768204</t>
  </si>
  <si>
    <t>4768206</t>
  </si>
  <si>
    <t>4768207</t>
  </si>
  <si>
    <t>4768208</t>
  </si>
  <si>
    <t>4768210</t>
  </si>
  <si>
    <t>4768211</t>
  </si>
  <si>
    <t>4767940</t>
  </si>
  <si>
    <t>4767936</t>
  </si>
  <si>
    <t>4767959</t>
  </si>
  <si>
    <t>4767937</t>
  </si>
  <si>
    <t>4767938</t>
  </si>
  <si>
    <t>4767951</t>
  </si>
  <si>
    <t>4767955</t>
  </si>
  <si>
    <t>4767957</t>
  </si>
  <si>
    <t>4767941</t>
  </si>
  <si>
    <t>4767948</t>
  </si>
  <si>
    <t>4767934</t>
  </si>
  <si>
    <t>4768478</t>
  </si>
  <si>
    <t>4768480</t>
  </si>
  <si>
    <t>4768481</t>
  </si>
  <si>
    <t>4768573</t>
  </si>
  <si>
    <t>4768574</t>
  </si>
  <si>
    <t>4768576</t>
  </si>
  <si>
    <t>4768577</t>
  </si>
  <si>
    <t>4770495</t>
  </si>
  <si>
    <t>4770506</t>
  </si>
  <si>
    <t>4770492</t>
  </si>
  <si>
    <t>4770513</t>
  </si>
  <si>
    <t>4770490</t>
  </si>
  <si>
    <t>4770488</t>
  </si>
  <si>
    <t>4770530</t>
  </si>
  <si>
    <t>4770486</t>
  </si>
  <si>
    <t>4770517</t>
  </si>
  <si>
    <t>4770515</t>
  </si>
  <si>
    <t>4770489</t>
  </si>
  <si>
    <t>4770523</t>
  </si>
  <si>
    <t>4770512</t>
  </si>
  <si>
    <t>4770483</t>
  </si>
  <si>
    <t>4770494</t>
  </si>
  <si>
    <t>4780724</t>
  </si>
  <si>
    <t>4772105</t>
  </si>
  <si>
    <t>4772183</t>
  </si>
  <si>
    <t>4772113</t>
  </si>
  <si>
    <t>4772203</t>
  </si>
  <si>
    <t>4772186</t>
  </si>
  <si>
    <t>4772061</t>
  </si>
  <si>
    <t>4772209</t>
  </si>
  <si>
    <t>4772208</t>
  </si>
  <si>
    <t>4772192</t>
  </si>
  <si>
    <t>4772185</t>
  </si>
  <si>
    <t>4772195</t>
  </si>
  <si>
    <t>4772104</t>
  </si>
  <si>
    <t>4772102</t>
  </si>
  <si>
    <t>4772182</t>
  </si>
  <si>
    <t>4772194</t>
  </si>
  <si>
    <t>4772201</t>
  </si>
  <si>
    <t>4772189</t>
  </si>
  <si>
    <t>4772198</t>
  </si>
  <si>
    <t>4772114</t>
  </si>
  <si>
    <t>4772065</t>
  </si>
  <si>
    <t>4773533</t>
  </si>
  <si>
    <t>4773536</t>
  </si>
  <si>
    <t>4773549</t>
  </si>
  <si>
    <t>4773548</t>
  </si>
  <si>
    <t>4773554</t>
  </si>
  <si>
    <t>4773553</t>
  </si>
  <si>
    <t>4773524</t>
  </si>
  <si>
    <t>4773572</t>
  </si>
  <si>
    <t>4773550</t>
  </si>
  <si>
    <t>4773551</t>
  </si>
  <si>
    <t>4773447</t>
  </si>
  <si>
    <t>4773535</t>
  </si>
  <si>
    <t>4773560</t>
  </si>
  <si>
    <t>4773451</t>
  </si>
  <si>
    <t>4773527</t>
  </si>
  <si>
    <t>4773295</t>
  </si>
  <si>
    <t>4773294</t>
  </si>
  <si>
    <t>4773293</t>
  </si>
  <si>
    <t>4773288</t>
  </si>
  <si>
    <t>4773290</t>
  </si>
  <si>
    <t>4773887</t>
  </si>
  <si>
    <t>4773884</t>
  </si>
  <si>
    <t>4775467</t>
  </si>
  <si>
    <t>4775479</t>
  </si>
  <si>
    <t>4775401</t>
  </si>
  <si>
    <t>4775500</t>
  </si>
  <si>
    <t>4775399</t>
  </si>
  <si>
    <t>4775472</t>
  </si>
  <si>
    <t>4775466</t>
  </si>
  <si>
    <t>4775487</t>
  </si>
  <si>
    <t>4776801</t>
  </si>
  <si>
    <t>4779208</t>
  </si>
  <si>
    <t>4776727</t>
  </si>
  <si>
    <t>4776753</t>
  </si>
  <si>
    <t>4776800</t>
  </si>
  <si>
    <t>4776774</t>
  </si>
  <si>
    <t>4776829</t>
  </si>
  <si>
    <t>4776793</t>
  </si>
  <si>
    <t>4776823</t>
  </si>
  <si>
    <t>4779213</t>
  </si>
  <si>
    <t>4776803</t>
  </si>
  <si>
    <t>4776754</t>
  </si>
  <si>
    <t>4776824</t>
  </si>
  <si>
    <t>4463031</t>
  </si>
  <si>
    <t>Activo</t>
  </si>
  <si>
    <t>BO EQUIPAJES AMC</t>
  </si>
  <si>
    <t>VENTAS AMC</t>
  </si>
  <si>
    <t>LATAM TRAVEL AMC</t>
  </si>
  <si>
    <t>EQUIPAJES AMC</t>
  </si>
  <si>
    <t>SOPORTE LUA AMC</t>
  </si>
  <si>
    <t>LOPEZ MENA MARLON ALFREDO</t>
  </si>
  <si>
    <t>EQUIPAJES AMC ING</t>
  </si>
  <si>
    <t>PATIÑO ECHAVARRIA SALOME</t>
  </si>
  <si>
    <t>RODRIGUEZ PEREZ LUIS ANDRES</t>
  </si>
  <si>
    <t>OSORIO GOMEZ MARIA DE LOS ANGELES</t>
  </si>
  <si>
    <t>MOSQUERA PALACIOS KATI YULIET</t>
  </si>
  <si>
    <t>MONTENEGRO GANEN KAROL LINETH</t>
  </si>
  <si>
    <t>RIASCOS RIASCOS MARLEN SOCORRO</t>
  </si>
  <si>
    <t>ARROYAVE VARGAS SOLANGIE</t>
  </si>
  <si>
    <t>COLINA RONDON ROLANDO ALBERTO</t>
  </si>
  <si>
    <t>CIFUENTES QUIRAMA JHON BAIRON</t>
  </si>
  <si>
    <t>CEBALLOS TORRES YUDERLY</t>
  </si>
  <si>
    <t>MONTENEGRO GANEN LEIDY JOHANA</t>
  </si>
  <si>
    <t>ROJO MUÑOZ MARIA FERNANDA</t>
  </si>
  <si>
    <t>VASQUEZ OLIVERO VALENTINA</t>
  </si>
  <si>
    <t>ARIAS OSPINA LILIA MARGARITA</t>
  </si>
  <si>
    <t>GRISALES LEON JEAN FREDY</t>
  </si>
  <si>
    <t>VARGAS TRUJILLO ERIC THOMAS</t>
  </si>
  <si>
    <t>BEDOYA TAMAYO MANUELA</t>
  </si>
  <si>
    <t>SIDEROL NIETO YESENIA</t>
  </si>
  <si>
    <t>MOSQUERA MOSQUERA ROBINSON</t>
  </si>
  <si>
    <t>SAMPAYO RESTREPO JUAN PABLO</t>
  </si>
  <si>
    <t>HIGINIO CIRO YULIANA</t>
  </si>
  <si>
    <t>GARCES SOTO LISBEY MELIZA</t>
  </si>
  <si>
    <t>GOMEZ ARCILA KATIA ESTHER</t>
  </si>
  <si>
    <t>ACEVEDO RICO HIGINIO ALEXANDER</t>
  </si>
  <si>
    <t>PADILLA CASTANEDA NICOLAS</t>
  </si>
  <si>
    <t>ZAPATA BERMUDEZ DAFNE</t>
  </si>
  <si>
    <t>HERNANDEZ PEÑA ANTONY</t>
  </si>
  <si>
    <t>VELASQUEZ CARTAGENA ALEJANDRO</t>
  </si>
  <si>
    <t>CEGUERI ACEVEDO DANY JAVIER</t>
  </si>
  <si>
    <t>OSPINA MOLINA LAURA DANIELA</t>
  </si>
  <si>
    <t>MURILLO BENITEZ MARIA YULISA</t>
  </si>
  <si>
    <t>HOLGUIN SOSA NICOLE</t>
  </si>
  <si>
    <t>MONTOYA ARANGO YOBANYY ANDRES</t>
  </si>
  <si>
    <t>ZAMBRANO LONDONO ANDRES MAURICIO</t>
  </si>
  <si>
    <t>ACHURY PEINADO SHANTALL</t>
  </si>
  <si>
    <t>GARCIA ZAPATA DANIEL ANDRES</t>
  </si>
  <si>
    <t>SUAREZ CASTAÑO ANGIE ALEJANDRA</t>
  </si>
  <si>
    <t>RAIGOZA CALDERON ISABELLA</t>
  </si>
  <si>
    <t>TORO MUNERA JUAN MANUEL</t>
  </si>
  <si>
    <t>AGUIRRE GUISAO DIEGO ALEJANDRO</t>
  </si>
  <si>
    <t>&gt;90 y &lt;=120</t>
  </si>
  <si>
    <t>LOPEZ CALDERON YAHILIN</t>
  </si>
  <si>
    <t>FARFAN VARGAS INGRI BRIGIT</t>
  </si>
  <si>
    <t>GIRALDO ROMAN JETZUVELY</t>
  </si>
  <si>
    <t>ZULUAGA HOYOS ISABELA</t>
  </si>
  <si>
    <t>ROJAS RODRIGUEZ MAIRENE BEATRIZ</t>
  </si>
  <si>
    <t>MURILLO IBARRA CARMEN ELENA</t>
  </si>
  <si>
    <t>SILVA QUILARQUE DORIANNYS VALENTINA</t>
  </si>
  <si>
    <t>VELASQUEZ GIRALDO SUSANA</t>
  </si>
  <si>
    <t>PALACIO TEJADA TOMAS</t>
  </si>
  <si>
    <t>BRAVO USECHE CAROLINA</t>
  </si>
  <si>
    <t>PEREA MORENO JEISER ALEXANDER</t>
  </si>
  <si>
    <t>YATE SERNA JOSE ALEJANDRO</t>
  </si>
  <si>
    <t>CUADRADO SANTAMARIA MARIA ALEJANDRA</t>
  </si>
  <si>
    <t>RODRIGUEZ ARANGO SARA MELISSA</t>
  </si>
  <si>
    <t>GOEZ SERPA KAREN LUCIA</t>
  </si>
  <si>
    <t>SOCORRO DORIA JENNIFER CAROLINA</t>
  </si>
  <si>
    <t>FERRARO NARANJO HARRY STEBAN</t>
  </si>
  <si>
    <t>CAÑAVERAL SALAZAR JUAN MANUEL</t>
  </si>
  <si>
    <t>PINILLA GOMEZ LAURA MELISSA</t>
  </si>
  <si>
    <t>SIERRA CASTAÑEDA JESSICA PAOLA</t>
  </si>
  <si>
    <t>SOTELO FAJARDO OSCAR EDUARDO</t>
  </si>
  <si>
    <t>CANCINES YEPEZ DIANA ESTEFANIA</t>
  </si>
  <si>
    <t>CANO GAVIRIA ANA MARIA</t>
  </si>
  <si>
    <t>BARRAGAN GUZMAN JOHAN ESTIVEN</t>
  </si>
  <si>
    <t>HUERTAS MORENO FANNY</t>
  </si>
  <si>
    <t>ORIXAS CASTRO JHEISSON</t>
  </si>
  <si>
    <t>MORENO HURTADO DEINER ANDRES</t>
  </si>
  <si>
    <t>HERNANDEZ MARIN JOSSUA</t>
  </si>
  <si>
    <t>SOUBLETT LIRA PAOLA NAZARETH</t>
  </si>
  <si>
    <t>MERCADO CAMPILLO VALENTIN MIGUEL</t>
  </si>
  <si>
    <t>AVILA GUZMAN GLORIA MARCELA</t>
  </si>
  <si>
    <t>OCAMPO QUINTANA JOSE MIGUEL</t>
  </si>
  <si>
    <t>BOTERO OCAMPO JOHAN DAVID</t>
  </si>
  <si>
    <t>SURMAY OSORIO EDUARDO LUIS</t>
  </si>
  <si>
    <t>GARCIA SANCHEZ JHON ANDERSON</t>
  </si>
  <si>
    <t>ACOSTA PEREZ ENGER LEONARDO</t>
  </si>
  <si>
    <t>RAMIREZ SANCHEZ NICHOLE</t>
  </si>
  <si>
    <t>MEDINA ORTIZ JULIETH GABRIELA</t>
  </si>
  <si>
    <t>GOMEZ ESPARZA PEDRO DANIEL</t>
  </si>
  <si>
    <t>CHIRINOS RODRIGUEZ LUISCAN ANTONIO</t>
  </si>
  <si>
    <t>NARANJO CAICEDO JULIAN</t>
  </si>
  <si>
    <t>SUAREZ SOTO JESUS MANUEL</t>
  </si>
  <si>
    <t>OLANO USUGA ANA CAROLINA</t>
  </si>
  <si>
    <t>LOPEZ CRUZ ISABELLA</t>
  </si>
  <si>
    <t>GALLARDO TOVAR CRISTIAN DAVID</t>
  </si>
  <si>
    <t>CARRASQUEL MESIA ANGEL</t>
  </si>
  <si>
    <t>MOSQUERA CALLEJAS ALEJANDRO</t>
  </si>
  <si>
    <t>MOLINA PERAZA ORIANA</t>
  </si>
  <si>
    <t>CEBALLOS PEREZ ANA ISABELA</t>
  </si>
  <si>
    <t>HOLGUIN MUÑOZ SANTIAGO</t>
  </si>
  <si>
    <t>GUERRA GUERRA MANUELA</t>
  </si>
  <si>
    <t>CELADA PIEDRAITA EXNEIDER ENRIQUE</t>
  </si>
  <si>
    <t>BEDOYA AGUDELO CINDY MARITZA</t>
  </si>
  <si>
    <t>CARMONA NARANJO DANA FRANCHESCA</t>
  </si>
  <si>
    <t>ARENAS VELASQUEZ ZULLY YARCELY</t>
  </si>
  <si>
    <t>ARANGO PARIAS FRANCIS YASMIN</t>
  </si>
  <si>
    <t>QUINTERO AGUDELO CAROLAY</t>
  </si>
  <si>
    <t>ROJAS SANCHEZ YULI MALLERLY</t>
  </si>
  <si>
    <t>MEJIA MONTOYA PABLO ALEJANDRO</t>
  </si>
  <si>
    <t>GOMEZ CORREA SEBASTIAN</t>
  </si>
  <si>
    <t>OCAMPO GALLEGO MAURO JACOB</t>
  </si>
  <si>
    <t>HIGUITA RUIZ VALENTINA</t>
  </si>
  <si>
    <t>AG CELULA REMISION</t>
  </si>
  <si>
    <t>RESTREPO CORDOBA CAROLINA MARIA</t>
  </si>
  <si>
    <t>QUINTERO SUAREZ JONATHAN</t>
  </si>
  <si>
    <t>HERNANDEZ MEJIA DIEGO ALEJANDRO</t>
  </si>
  <si>
    <t>HENAO GRANDA JUAN SANTIAGO</t>
  </si>
  <si>
    <t>RIOS RAMIREZ JUAN ESTEBAN</t>
  </si>
  <si>
    <t>GUTIERREZ QUINTERO MAURICIO</t>
  </si>
  <si>
    <t>MONTOYA TORRES MIKE ALEJANDRO</t>
  </si>
  <si>
    <t>MERCADO LUNA GABRIELA JOSE</t>
  </si>
  <si>
    <t>CORONEL DORIA ISABELLA JUDITH</t>
  </si>
  <si>
    <t>FRANCO URREGO DAHIANA</t>
  </si>
  <si>
    <t>ORTIZ MUNETON JUAN PABLO</t>
  </si>
  <si>
    <t>LOBO VERA LADY VANESSA</t>
  </si>
  <si>
    <t>MURIEL RAMIREZ ISABELLA</t>
  </si>
  <si>
    <t>SANTAMARIA HENAO ISABELA</t>
  </si>
  <si>
    <t>RODRIGUEZ CORTES JUAN PABLO</t>
  </si>
  <si>
    <t>PINTO MORALES MICHAEL ALEJANDRO</t>
  </si>
  <si>
    <t>HERNANDEZ PERALTA SEBASTIAN</t>
  </si>
  <si>
    <t>MARTINEZ CASTANEDA BRIAN</t>
  </si>
  <si>
    <t>MERCADO BROME MARIA JOSE</t>
  </si>
  <si>
    <t>ESTRADA ORREGO CATALINA</t>
  </si>
  <si>
    <t>GARZON LEAL DARWIN GERMAN</t>
  </si>
  <si>
    <t>MARIN BOLIVAR HILLARY</t>
  </si>
  <si>
    <t>RAMIREZ VALENCIA MIGUEL ANGEL</t>
  </si>
  <si>
    <t>GALEANO SIERRA WILLIAM ESNEIDER</t>
  </si>
  <si>
    <t>CORDOBA RIVAS CRISTIN ALEXA</t>
  </si>
  <si>
    <t>HIGUITA CAMILO</t>
  </si>
  <si>
    <t>LOPEZ CALDERA KIMBERLY DUBRASKA</t>
  </si>
  <si>
    <t>CORCHO OROZCO SEBASTIAN</t>
  </si>
  <si>
    <t>PINO CHAVARRIA MARLLELY VALENTINA</t>
  </si>
  <si>
    <t>CANENCIA ROBLES BRAINE YOBALDIS</t>
  </si>
  <si>
    <t>MOSQUERA MENA HEYDI JANETH</t>
  </si>
  <si>
    <t>GARCIA CONTRERAS MARIA FERNANDA</t>
  </si>
  <si>
    <t>CABRERA QUINTERO SOCORRO MARIA</t>
  </si>
  <si>
    <t>RUIZ BLANCO JUAN SEBASTIAN</t>
  </si>
  <si>
    <t>MUNOZ VALENTINA DAVID</t>
  </si>
  <si>
    <t>JARAMILLO GOMEZ SIMON</t>
  </si>
  <si>
    <t>GIRALDO ARROYAVE GERALDIN</t>
  </si>
  <si>
    <t>BURGOS GOMEZ CAMILO ANDRES</t>
  </si>
  <si>
    <t>MONTOYA TABORDA MATEO</t>
  </si>
  <si>
    <t>FLOREZ RUBIO NATALIA DEL CARMEN</t>
  </si>
  <si>
    <t>CERVANTES GRAU EGLEYS CAROLINA</t>
  </si>
  <si>
    <t>SALGADO MORALES ILYS HAILYS</t>
  </si>
  <si>
    <t>OSPINA CARVAJAL CHRISTIAN CAMILO</t>
  </si>
  <si>
    <t>MARTINEZ ROJAS MEZLEER</t>
  </si>
  <si>
    <t>HINCAPIE GALLO GLADIS VIVIANA</t>
  </si>
  <si>
    <t>ROMERO POLO KELLIS JOHANNA</t>
  </si>
  <si>
    <t>OSORIO OSORIO DANER ESNEIDER</t>
  </si>
  <si>
    <t>ALVAREZ POSADA DANIEL ARGIRO</t>
  </si>
  <si>
    <t>CORREA MEDINA CRISTIAN ALEJANDRO</t>
  </si>
  <si>
    <t>GOMEZ AGUIRRE KELLY YERALDINI</t>
  </si>
  <si>
    <t>MEDINA VILLEGAS MARIANGEL</t>
  </si>
  <si>
    <t>BARRAZA BRUNO LUZ EVELYN</t>
  </si>
  <si>
    <t>ZULUAGA PEREZ MIGUEL ANGEL</t>
  </si>
  <si>
    <t>OCHOA ISAZA MARIANA</t>
  </si>
  <si>
    <t>URIBE CARDONA LIZETH</t>
  </si>
  <si>
    <t>LOPEZ ALVAREZ DIANA CAROLINA</t>
  </si>
  <si>
    <t>MENDOZA SANCHEZ WILTON STIVEN</t>
  </si>
  <si>
    <t>CAICEDO CALDERA DIALETH DAYANA</t>
  </si>
  <si>
    <t>PADILLA BONFANTE ELSA YULIANA</t>
  </si>
  <si>
    <t>GUERRA LAZARO ANGY MARGARITA</t>
  </si>
  <si>
    <t>RODRIGUEZ FARIÑAS JESUS RAMON</t>
  </si>
  <si>
    <t>ROSALES COLMENARES NESTOR RUBEN</t>
  </si>
  <si>
    <t>ALVAREZ PATRON MIGUEL EMIRO</t>
  </si>
  <si>
    <t>MAZO ARROYAVE LUISA FERNANDA</t>
  </si>
  <si>
    <t>AMEZQUITA RODRIGUEZ NICOLAS STEVEN</t>
  </si>
  <si>
    <t>RIOS PEREZ MARIA JOSE</t>
  </si>
  <si>
    <t>RAIGOZA OSSA YAMILE</t>
  </si>
  <si>
    <t>CARO RAMIREZ JHONATAN ESTIVEN</t>
  </si>
  <si>
    <t>SANTA LOAIZA YURI ESNID</t>
  </si>
  <si>
    <t>MONFORTE FARIAS GIULIANA</t>
  </si>
  <si>
    <t>SOTO ACUNA JUAN PABLO</t>
  </si>
  <si>
    <t>MUNERA GARCIA TITO DAVINSON</t>
  </si>
  <si>
    <t>BUITRAGO HENAO JUAN JOSE</t>
  </si>
  <si>
    <t>STEFFENS ARISTIZABAL HANS JESUS</t>
  </si>
  <si>
    <t>LOPEZ FLOREZ JUAN PABLO</t>
  </si>
  <si>
    <t>VALENCIA HENAO JHON SEBASTIAN</t>
  </si>
  <si>
    <t>PEÑALOSA PRIETO LAURA CAMILA</t>
  </si>
  <si>
    <t>PATIÑO CONDE HELLEN MARIANA</t>
  </si>
  <si>
    <t>RENZA CAÑON DEIVISON JULIAN</t>
  </si>
  <si>
    <t>GARCIA GARCIA DARLA AIMARA</t>
  </si>
  <si>
    <t>GALEANO AVILA ELOR MARIA</t>
  </si>
  <si>
    <t>ROJAS HURTATIS LAURA NATALIA</t>
  </si>
  <si>
    <t>ROMERO CELIS CLAUDIA MARCELA</t>
  </si>
  <si>
    <t>MENDEZ MONROY BRAYAN DANIEL</t>
  </si>
  <si>
    <t>CASTAÑEDA MOLINA MATIAS</t>
  </si>
  <si>
    <t>GALEANO ARBOLEDA CRISTIAN ALFREDO</t>
  </si>
  <si>
    <t>GUZMAN NUNEZ SHARIK VANESSA</t>
  </si>
  <si>
    <t>CARRASCAL GONZALEZ LUCIANA</t>
  </si>
  <si>
    <t>SEDAN GARRIDO VANESSA ALEXANDRA</t>
  </si>
  <si>
    <t>BARRAGAN LICONA JHON JANER</t>
  </si>
  <si>
    <t>HERRERA OSPINA YULIANA</t>
  </si>
  <si>
    <t>DE HOYOS ATENCIA CARLOS ALBERTO</t>
  </si>
  <si>
    <t>GARCIA RENDON SALOME</t>
  </si>
  <si>
    <t>SEMPRUN RODRIGUEZ YENNIFER CRISTINA</t>
  </si>
  <si>
    <t>HIGUITA HIGUITA MAGDALENA</t>
  </si>
  <si>
    <t>ABELLO ALVAREZ NATALY GERALDINE</t>
  </si>
  <si>
    <t>CAHUANA RAPALINO KEILLA ESTHER</t>
  </si>
  <si>
    <t>RAMIREZ COLORADO ALEXIA</t>
  </si>
  <si>
    <t>CELEDON LOPEZ JAIRO ALFONSO</t>
  </si>
  <si>
    <t>RAMIREZ SANCHEZ DANIEL</t>
  </si>
  <si>
    <t>VILORIA ROMERO GINA PAOLA</t>
  </si>
  <si>
    <t>MORENO RANGEL CAMILA</t>
  </si>
  <si>
    <t>BLANDON OSPINA YOHAN</t>
  </si>
  <si>
    <t>VILLADA TORO NATALI</t>
  </si>
  <si>
    <t>BERNAL TANGARIFE CAMILA</t>
  </si>
  <si>
    <t>RUA GUTIERREZ SARA</t>
  </si>
  <si>
    <t>LOPEZ VALENCIA JUAN DAVID</t>
  </si>
  <si>
    <t>VARGAS LOPEZ MARLON ALEXIS</t>
  </si>
  <si>
    <t>LOPEZ MONTOYA SUSANA</t>
  </si>
  <si>
    <t>CASTILLO SALDARRIAGA MICHAEL STEVEN</t>
  </si>
  <si>
    <t>ESTRADA SALDARRIAGA JULIANA</t>
  </si>
  <si>
    <t>SERNA MENDOZA CAMILO ANDRES</t>
  </si>
  <si>
    <t>ROYERT JARAVA VERONICA GISEL</t>
  </si>
  <si>
    <t>CONTRERAS MENDOZA MILETH PAOLA</t>
  </si>
  <si>
    <t>DELGADO FLOREZ JOSE MIGUEL</t>
  </si>
  <si>
    <t>HERNANDEZ ZAPATA ESTHER SOFIA</t>
  </si>
  <si>
    <t>GONZALEZ CRUZ ESTEBAN DAVID</t>
  </si>
  <si>
    <t>MORALES ALBARRACIN JUAN ESTEBAN</t>
  </si>
  <si>
    <t>CASTELLANOS ALAYON JHOAN VICENTE</t>
  </si>
  <si>
    <t>SOLORZANO SUAREZ ALBERTO LUIS</t>
  </si>
  <si>
    <t>AGUIRRE RAMIREZ DANIEL</t>
  </si>
  <si>
    <t>VALENCIA LONDONO VALERIA MARIA</t>
  </si>
  <si>
    <t>PALACIOS CASAS JAIFFER MANUEL</t>
  </si>
  <si>
    <t>SERRALDE OCHOA NICOLAS</t>
  </si>
  <si>
    <t>CANO TORO MARIA CLARA</t>
  </si>
  <si>
    <t>FLOREZ PERTUZ DEIBY JOHANES</t>
  </si>
  <si>
    <t>GUTIERREZ VELASQUEZ MATEO</t>
  </si>
  <si>
    <t>ZAPATA MENESES MELISA</t>
  </si>
  <si>
    <t>GONZALEZ PEREZ EUDES</t>
  </si>
  <si>
    <t>CAMARGO RICO SUSANA VANESA</t>
  </si>
  <si>
    <t>ARANDA CHAPARRO MAIRA ALEXANDRA</t>
  </si>
  <si>
    <t>BOHORQUEZ ROSERO OSCAR ANDRES</t>
  </si>
  <si>
    <t>RUBIANO FORERO VALERIN SOFIA</t>
  </si>
  <si>
    <t>VILLALBA DIAZ FRANCO JOSE</t>
  </si>
  <si>
    <t>CAÑAS MARIN KAREN JULIANA</t>
  </si>
  <si>
    <t>GIL VILLA CRISTIAN ANDRES</t>
  </si>
  <si>
    <t>CALDERON BOTERO DAVID ANDRES</t>
  </si>
  <si>
    <t>LUNA CANTILLO MARIA ALEJANDRA</t>
  </si>
  <si>
    <t>MOLINA SANCHEZ JOSE MIGUEL</t>
  </si>
  <si>
    <t>VANEGAS MARULANDA KATHERYN</t>
  </si>
  <si>
    <t>PEREZ ALVAREZ SANTIAGO</t>
  </si>
  <si>
    <t>VARGAS ARRIOLA ANDRES FELIPE</t>
  </si>
  <si>
    <t>LOPEZ GOMEZ ALEXANDER</t>
  </si>
  <si>
    <t>ZAPATA NARVAEZ MARIA CAMILA</t>
  </si>
  <si>
    <t>HERNANDEZ GONZALEZ DANIEL JOSE</t>
  </si>
  <si>
    <t>CARBONO PEDROZA YINEIDIS YESENIA</t>
  </si>
  <si>
    <t>BENAVIDES MERCADO CILENA PATRICIA</t>
  </si>
  <si>
    <t>ROSALES TRILLO ISMERY DANIELA</t>
  </si>
  <si>
    <t>CIRO GARCIA MIGUEL ANGEL</t>
  </si>
  <si>
    <t>CERVANTES DIAZ ELIEZER DANIEL</t>
  </si>
  <si>
    <t>MORALES GARCES ANDREA CAROLINA</t>
  </si>
  <si>
    <t>BURGOS OYOLA ENYS LUZ</t>
  </si>
  <si>
    <t>ROMERO ORTEGA ABBY</t>
  </si>
  <si>
    <t>CARDONA QUINTERO JERONIMO</t>
  </si>
  <si>
    <t>SANCHEZ ORTEGA CARLOS ANDRES</t>
  </si>
  <si>
    <t>MOSQUERA COPETE MISHELL SANETH</t>
  </si>
  <si>
    <t>MURILLO GOMEZ MARIA FERNANDA</t>
  </si>
  <si>
    <t>CHAVARRIA MAYA ANDRES FELIPE</t>
  </si>
  <si>
    <t>MONTES SANTIZO MAIKOL ANDRES</t>
  </si>
  <si>
    <t>MARIN VELASCO BREADLEY JOSSHUEN</t>
  </si>
  <si>
    <t>ARROYAVE AGUIRRE YERLIN</t>
  </si>
  <si>
    <t>ESTRADA BOLIVAR JULIETTE VERONICA</t>
  </si>
  <si>
    <t>VALENCIA ZAPATA JUAN DAVID</t>
  </si>
  <si>
    <t>TAMAYO ORREGO JEIDI MICHEL</t>
  </si>
  <si>
    <t>MORALES URBANO LUZ JANETH</t>
  </si>
  <si>
    <t>PALACIOS MORENO ADILTON ARLEY</t>
  </si>
  <si>
    <t>PULGARIN VARGAS ELIANA LICETH</t>
  </si>
  <si>
    <t>MUNOZ CASTANO MARIA ISABEL</t>
  </si>
  <si>
    <t>ANTIFRAUDE</t>
  </si>
  <si>
    <t>MONTOYA GOMEZ JHONNY ALEJANDRO</t>
  </si>
  <si>
    <t>SALDARRIAGA ROMAN DIANA CAROLINA</t>
  </si>
  <si>
    <t>TABORDA ALZATE LISSET DAYANA</t>
  </si>
  <si>
    <t>BENITEZ ALVAREZ RONALD</t>
  </si>
  <si>
    <t>DIAZ GUTIERREZ VALERIA</t>
  </si>
  <si>
    <t>MENA LENIS YULI FERNANDA</t>
  </si>
  <si>
    <t>RODRIGUEZ GARCIA YEIDER YAIR</t>
  </si>
  <si>
    <t>CASTANO LOPEZ JUAN ESTEBAN</t>
  </si>
  <si>
    <t>VALERO MOLERO VICTORIA BELEN</t>
  </si>
  <si>
    <t>GONZALEZ ROMERO SHARIC JULIANA</t>
  </si>
  <si>
    <t>MOLINA GALE CHABELIS</t>
  </si>
  <si>
    <t>SOTO ACUÑA AXEL ENRIQUE</t>
  </si>
  <si>
    <t>VALENCIA TORO GILARY BRISVANY</t>
  </si>
  <si>
    <t>PARRA MORILLO MOIRIN NIGERIA</t>
  </si>
  <si>
    <t>RUIZ CASTANO BRANDON ALEXIS</t>
  </si>
  <si>
    <t>OSPINA LEON DARIO</t>
  </si>
  <si>
    <t>MORENO AGAMEZ MELISSA MORENO</t>
  </si>
  <si>
    <t>CUESTA USUGA ANA SOFIA</t>
  </si>
  <si>
    <t>MARTINEZ RAMOS KETY ESTHER</t>
  </si>
  <si>
    <t>CANO MARTINEZ STEVEN</t>
  </si>
  <si>
    <t>RESTREPO VALOYES GISELA PATRICIA</t>
  </si>
  <si>
    <t>QUIROS GOMEZ ANA LUISA</t>
  </si>
  <si>
    <t>PRADO SALINAS ESTEFANIA</t>
  </si>
  <si>
    <t>MOLERO CUBILLAN MARIA JESUS</t>
  </si>
  <si>
    <t>VASQUEZ ZAPATA ISAAC</t>
  </si>
  <si>
    <t>CASTANO RIVERA WILSON FERNEY</t>
  </si>
  <si>
    <t>PRADO SALINAS VALENTINA</t>
  </si>
  <si>
    <t>ROJAS ECHEVERRY SANTIAGO</t>
  </si>
  <si>
    <t>VIDALES GRACIANO ERIKA JULIET</t>
  </si>
  <si>
    <t>DURAN GARCIA TIANY JASNAIA</t>
  </si>
  <si>
    <t>MAYA VILLA JEISON ESTEBAN</t>
  </si>
  <si>
    <t>CANO ZAPATA KATHERINE</t>
  </si>
  <si>
    <t>ALVAREZ CASTRO SALOME</t>
  </si>
  <si>
    <t>RUA ARROYAVE SIMON</t>
  </si>
  <si>
    <t>FLOREZ ACONCHA LAURA MILENA</t>
  </si>
  <si>
    <t>COGOLLO PADILLA LAURA VANESSA</t>
  </si>
  <si>
    <t>URDANETA SILVA NEIBELIN CHIQUINQUIRA</t>
  </si>
  <si>
    <t>JARAMILLO MUNOZ ANGELIN</t>
  </si>
  <si>
    <t>GIRALDO CARDONA DAYERLY</t>
  </si>
  <si>
    <t>MONROY ARAQUE MANUELA</t>
  </si>
  <si>
    <t>RAMIREZ CARDONA DANNA SOFIA</t>
  </si>
  <si>
    <t>LONDONO FRANCO ANDRES</t>
  </si>
  <si>
    <t>SOLAR CASTILLO DANIELA</t>
  </si>
  <si>
    <t>ARBOLEDA RAMIREZ NICOL</t>
  </si>
  <si>
    <t>OSORIO RUIZ YOSUE</t>
  </si>
  <si>
    <t>MARTINEZ MONTOYA JUAN CAMILO</t>
  </si>
  <si>
    <t>CORREA CEDENO JENNIFER SCARLETH</t>
  </si>
  <si>
    <t>SERRANO QUICENO MARIANA</t>
  </si>
  <si>
    <t>FERNANDEZ NAVARRO FERNANDO JOSE</t>
  </si>
  <si>
    <t>ALZATE GARCIA JESUS SANTIAGO</t>
  </si>
  <si>
    <t>RUA GALLEGO KEVIN JOSUE</t>
  </si>
  <si>
    <t>MERCHAN RINCON MANUEL SANTIAGO</t>
  </si>
  <si>
    <t>PAEZ VIDAL ANDRES MAURICIO</t>
  </si>
  <si>
    <t>ROZONZEW PALACIO LAURA VALENTINA</t>
  </si>
  <si>
    <t>PEREZ PINZON DEISY VIVIANA</t>
  </si>
  <si>
    <t>SILVA ECHAVARRIA ANGELA MARIA</t>
  </si>
  <si>
    <t>LEON FUENTES BRITNEY ROSE</t>
  </si>
  <si>
    <t>&gt;7 y  &lt;=15 Días</t>
  </si>
  <si>
    <t>OROPEZA OROPEZA NIEVES HERYMAR</t>
  </si>
  <si>
    <t>HOYOS BETANCOURT LAURA CRISTINA</t>
  </si>
  <si>
    <t>CORDOBA CASTAÑEDA LINA MARIA</t>
  </si>
  <si>
    <t>RESTREPO NARANJO MARIANA</t>
  </si>
  <si>
    <t>MEJIA ZAPATA KAREN LICETH</t>
  </si>
  <si>
    <t>BEDOYA CARTAGENA DANIELA</t>
  </si>
  <si>
    <t>CANO RESTREPO SANDRA MILENA</t>
  </si>
  <si>
    <t>PALACIOS MOSQUERA LUCINA</t>
  </si>
  <si>
    <t>MANCILLA QUINTERO DANIEL ALEJANDRO</t>
  </si>
  <si>
    <t>ZULUAGA SALAZAR YULIANA ANDREA</t>
  </si>
  <si>
    <t>PAYARES MORALES CARLOS ALBERTO</t>
  </si>
  <si>
    <t>CORREA BEDOYA JACOBO</t>
  </si>
  <si>
    <t>GENEZ PUELLO JAIR ALEXANDER</t>
  </si>
  <si>
    <t>ATEHORTUA VARON ANGEL CELESTE</t>
  </si>
  <si>
    <t>MEJIA SALAZAR JUAN JOSE</t>
  </si>
  <si>
    <t>ANGULO ARAGON DIEGO ANDRES</t>
  </si>
  <si>
    <t>ORTIZ MURIEL VICTOR MANUEL</t>
  </si>
  <si>
    <t>COLORADO ZAPATA ANA MARIA</t>
  </si>
  <si>
    <t>BERMUDEZ MUNOZ ANA MARIA</t>
  </si>
  <si>
    <t>MARIN INFANTE ANDERSON</t>
  </si>
  <si>
    <t>FRANCO RUA LESLY VANESSA</t>
  </si>
  <si>
    <t>VELASQUEZ MORALES MICHAEL STHYD</t>
  </si>
  <si>
    <t>AYAZO MENDIETA LUIS EDUARDO</t>
  </si>
  <si>
    <t>RAMOS MENDOZA GREISY MARGARITA</t>
  </si>
  <si>
    <t>BENITEZ MARTINEZ MARENA ESTHER</t>
  </si>
  <si>
    <t>CUARTAS RESTREPO JUAN DIEGO</t>
  </si>
  <si>
    <t>ARANGO ARBOLEDA MARLON ANDRES</t>
  </si>
  <si>
    <t>CORDOBA SANCHEZ SUSANA</t>
  </si>
  <si>
    <t>VILLADIEGO PAJARO YESSICA YULIETH</t>
  </si>
  <si>
    <t>MEZA HERNANDEZ SERGIO ANDRES</t>
  </si>
  <si>
    <t>JARAMILLO NARVAEZ ANA MARIA</t>
  </si>
  <si>
    <t>KELLY CASTRO ANDRES FELIPE</t>
  </si>
  <si>
    <t>LONDONO GARCIA LORENA</t>
  </si>
  <si>
    <t>DIAZ VANEGAS SEBASTIAN</t>
  </si>
  <si>
    <t>HERRERA NOGUERA MAURICIO</t>
  </si>
  <si>
    <t>&gt;60 y &lt;=90</t>
  </si>
  <si>
    <t>&lt; 7 días</t>
  </si>
  <si>
    <t>AGY N1 ESP VOZ</t>
  </si>
  <si>
    <t>AGY N1 ENG VOZ</t>
  </si>
  <si>
    <t>&gt;15 y &lt;=30</t>
  </si>
  <si>
    <t>AGY N3 ESP CHAT</t>
  </si>
  <si>
    <t>AGY N1 ESP CHAT</t>
  </si>
  <si>
    <t>MUNOZ HINCAPIE MIGUEL ANGEL</t>
  </si>
  <si>
    <t>AGY N3 ESP VOZ</t>
  </si>
  <si>
    <t>LONDOÑO CHICA DURLEY KATERINE</t>
  </si>
  <si>
    <t>n/d</t>
  </si>
  <si>
    <t>WILLIE BEDOYA JAIME ANDRES</t>
  </si>
  <si>
    <t>MORENO PEÑA KEVIN GEOVANNY</t>
  </si>
  <si>
    <t>VASQUEZ ZAPATA ERIKA JOHANA</t>
  </si>
  <si>
    <t>GALLEGO VELASQUEZ JUAN JOSE</t>
  </si>
  <si>
    <t>MARTIN FLOREZ ISABELLA SAN</t>
  </si>
  <si>
    <t>GONZALEZ HURTADO DANIELA</t>
  </si>
  <si>
    <t>ROMERO PEREZ YULISA ANDREA</t>
  </si>
  <si>
    <t>HIGUITA RODRIGUEZ ELIANA</t>
  </si>
  <si>
    <t>RAMIREZ MENESES EMANUEL</t>
  </si>
  <si>
    <t>MORALES SIERRA MARIA ALEJANDRA</t>
  </si>
  <si>
    <t>MORENO BEITAR MARIANA NIKOL</t>
  </si>
  <si>
    <t>HERRERA OTALVARO SANTIAGO</t>
  </si>
  <si>
    <t>PAREJA MONTOYA VALENTINA</t>
  </si>
  <si>
    <t>HERNANDEZ HERNANDEZ ROSA ISABEL</t>
  </si>
  <si>
    <t>LEDESMA RAMIREZ JHOJAN ALEXIS</t>
  </si>
  <si>
    <t>GOMEZ GOMEZ JUAN FERNANDO</t>
  </si>
  <si>
    <t>CIFUENTES ORTIZ ARIANA</t>
  </si>
  <si>
    <t>YOJAN SMITH VALENCIA GRANDA</t>
  </si>
  <si>
    <t>ALVAREZ LOPEZ MARIA FERNANDA</t>
  </si>
  <si>
    <t>GIRALDO MARTINEZ SUSANA</t>
  </si>
  <si>
    <t>PEREZ BENITEZ ESTEFANNY</t>
  </si>
  <si>
    <t>MENDOZA HERAZO VALENTINA</t>
  </si>
  <si>
    <t>DAVID CORREA NATALY LUCERO</t>
  </si>
  <si>
    <t>BEDOYA SANTA XIMENA</t>
  </si>
  <si>
    <t>MONTENEGRO NINO LUIS DAVID</t>
  </si>
  <si>
    <t>ROCHA MANJARRES LAURA CAROLINA</t>
  </si>
  <si>
    <t>CAMPILLO GONZALEZ SAMUEL</t>
  </si>
  <si>
    <t>MORA YACUMA INGRID ALEJANDRA</t>
  </si>
  <si>
    <t>OSORNO PEREZ GUSTAVO ADOLFO</t>
  </si>
  <si>
    <t>NARVAEZ DAVID XIMENA</t>
  </si>
  <si>
    <t>RIVERA GONZALEZ JOAN MANUEL</t>
  </si>
  <si>
    <t>OSORIO ANAYA SANTIAGO</t>
  </si>
  <si>
    <t>BETTER PATERNINA LAURA VANESSA</t>
  </si>
  <si>
    <t>SUESCUN LOPEZ RAINER STIWAR</t>
  </si>
  <si>
    <t>MOSQUERA MOSQUERA YESSI DANIELA</t>
  </si>
  <si>
    <t>ARANGUREN RAMIREZ KATHERYN FRANSCHESKA</t>
  </si>
  <si>
    <t>PAYARES MACHADO CARLOS ANDRES</t>
  </si>
  <si>
    <t>HOYOS ARGUMEDO WENDY VANESSA</t>
  </si>
  <si>
    <t>PEREIRA LUNA AILYN MILINA</t>
  </si>
  <si>
    <t>FONNEGRA LOPEZ DAVID ALEXANDER</t>
  </si>
  <si>
    <t>POVEDA MORENO JIHAN MAURICIO</t>
  </si>
  <si>
    <t>RODRIGUEZ JIMENEZ CARLOS ANDRES</t>
  </si>
  <si>
    <t>HENAO VASQUEZ MIGUEL ANGEL</t>
  </si>
  <si>
    <t>CARDONA VASQUEZ MARIA JOSE</t>
  </si>
  <si>
    <t>JIMENEZ PARRA MARIA ALEJANDRA</t>
  </si>
  <si>
    <t>MARIN BEDOYA JAQUELINE</t>
  </si>
  <si>
    <t>HENAO ANGEL SANTIAGO</t>
  </si>
  <si>
    <t>MENCO CUELLO JOSE ISAAC</t>
  </si>
  <si>
    <t>ESTRADA VELASQUEZ SARA DANIELA</t>
  </si>
  <si>
    <t>BRAND HOYOS BRAHIAN DAVID</t>
  </si>
  <si>
    <t>ARROYO GRIJALBA JAIME ALBERTO</t>
  </si>
  <si>
    <t>CRUZ BARRERA ANGELO STEVEN</t>
  </si>
  <si>
    <t>WHITE VALENCIA STEFANIA</t>
  </si>
  <si>
    <t>RODRIGUEZ ABRAHAM CRISTOPHER JAKOB</t>
  </si>
  <si>
    <t>PALACIO MONTOYA LUIS MIGUEL</t>
  </si>
  <si>
    <t>LONDONO QUESADA ALEJANDRO</t>
  </si>
  <si>
    <t>RESTREPO GOMEZ ANA MARIA</t>
  </si>
  <si>
    <t>MARTINEZ GARCIA JAIMARY MICHELL</t>
  </si>
  <si>
    <t>CORAL VALLEJO MARIA DE LOS ANGELES</t>
  </si>
  <si>
    <t>PARRA MORALES KATY LUZ</t>
  </si>
  <si>
    <t>DirecciÃ³n: Entrante; DirecciÃ³n inicial:Entrante</t>
  </si>
  <si>
    <t>voz</t>
  </si>
  <si>
    <t>19831a91-cb32-4231-9491-c406d5dd31c9</t>
  </si>
  <si>
    <t>4225427 - Montoya Castrillon Alcides</t>
  </si>
  <si>
    <t xml:space="preserve"> 00:21:37.725</t>
  </si>
  <si>
    <t xml:space="preserve"> 00:21:33.495</t>
  </si>
  <si>
    <t xml:space="preserve"> 00:00:04.229</t>
  </si>
  <si>
    <t>420533e6-e63c-495b-99ae-1023654bf388</t>
  </si>
  <si>
    <t>4271075 - JUAN CAMILO RIVILLAS AGUDELO</t>
  </si>
  <si>
    <t xml:space="preserve"> 00:19:29.055</t>
  </si>
  <si>
    <t xml:space="preserve"> 00:19:08.714</t>
  </si>
  <si>
    <t xml:space="preserve"> 00:00:47.030</t>
  </si>
  <si>
    <t xml:space="preserve"> 00:00:04.664</t>
  </si>
  <si>
    <t>e2777fcf-57ac-42f6-b00c-537c164c7110</t>
  </si>
  <si>
    <t>4373156 - Herrera Alvarez Eva Allizon</t>
  </si>
  <si>
    <t xml:space="preserve"> 00:16:23.377</t>
  </si>
  <si>
    <t xml:space="preserve"> 00:16:18.292</t>
  </si>
  <si>
    <t xml:space="preserve"> 00:00:05.084</t>
  </si>
  <si>
    <t>69170344-7098-40d0-a9d0-6a2c223faf54</t>
  </si>
  <si>
    <t>4376504 - Rodriguez Avila Alvaro Luis</t>
  </si>
  <si>
    <t xml:space="preserve"> 00:18:04.895</t>
  </si>
  <si>
    <t xml:space="preserve"> 00:09:34.658</t>
  </si>
  <si>
    <t xml:space="preserve"> 00:08:27.089</t>
  </si>
  <si>
    <t xml:space="preserve"> 00:00:03.147</t>
  </si>
  <si>
    <t>a64b6556-e578-49f2-8100-cb2db9c05a73</t>
  </si>
  <si>
    <t>4447315 - Laguna Rodriguez Raiber Jesus</t>
  </si>
  <si>
    <t xml:space="preserve"> 00:21:57.697</t>
  </si>
  <si>
    <t xml:space="preserve"> 00:21:52.948</t>
  </si>
  <si>
    <t xml:space="preserve"> 00:00:04.748</t>
  </si>
  <si>
    <t>4345d6c8-e5e0-4de4-8a97-18bfbe859eba</t>
  </si>
  <si>
    <t>4447638 - David Graciano Anyi Daniela</t>
  </si>
  <si>
    <t>587ae1ae-02a8-4806-ac7f-20c8661341a9</t>
  </si>
  <si>
    <t>4457392 - Villada Tamayo Jhon Anderson</t>
  </si>
  <si>
    <t xml:space="preserve"> 00:00:10.000</t>
  </si>
  <si>
    <t>37ef6423-043c-411f-93d4-afd3fb4357c4</t>
  </si>
  <si>
    <t>4468528 - Mosquera Copete Levis Jhoana</t>
  </si>
  <si>
    <t xml:space="preserve"> 00:13:10.217</t>
  </si>
  <si>
    <t xml:space="preserve"> 00:13:00.217</t>
  </si>
  <si>
    <t>cafd1965-297b-46f3-970d-9df426c9e15b</t>
  </si>
  <si>
    <t>4475969 - Luis Felipe Perez Barrientos</t>
  </si>
  <si>
    <t xml:space="preserve"> 00:08:21.792</t>
  </si>
  <si>
    <t xml:space="preserve"> 00:07:11.672</t>
  </si>
  <si>
    <t xml:space="preserve"> 00:03:25.001</t>
  </si>
  <si>
    <t xml:space="preserve"> 00:00:08.619</t>
  </si>
  <si>
    <t>698e6df1-3d55-4b4e-9248-23b9ea57016b</t>
  </si>
  <si>
    <t>4489761 - Restrepo Jaramillo Luis Miguel</t>
  </si>
  <si>
    <t xml:space="preserve"> 00:13:35.799</t>
  </si>
  <si>
    <t xml:space="preserve"> 00:06:32.542</t>
  </si>
  <si>
    <t xml:space="preserve"> 00:10:20.088</t>
  </si>
  <si>
    <t xml:space="preserve"> 00:00:09.864</t>
  </si>
  <si>
    <t>a30741e4-39ea-41ee-b1b7-e4155cc27f6a</t>
  </si>
  <si>
    <t>4496422 - Davila Nieves Maria Angisell</t>
  </si>
  <si>
    <t xml:space="preserve"> 00:12:36.018</t>
  </si>
  <si>
    <t xml:space="preserve"> 00:09:15.582</t>
  </si>
  <si>
    <t xml:space="preserve"> 00:08:27.828</t>
  </si>
  <si>
    <t>7e27ee68-7993-4b60-8c8d-2fefc774fe05</t>
  </si>
  <si>
    <t>4635697 - Garcia Molina Danny Stik</t>
  </si>
  <si>
    <t xml:space="preserve"> 00:15:11.930</t>
  </si>
  <si>
    <t xml:space="preserve"> 00:14:35.720</t>
  </si>
  <si>
    <t xml:space="preserve"> 00:02:07.339</t>
  </si>
  <si>
    <t xml:space="preserve"> 00:00:06.824</t>
  </si>
  <si>
    <t>ae0a97a0-df9e-4185-9c11-77eec558cbe3</t>
  </si>
  <si>
    <t>4639500 - Gonzalez Marin Cruz Melina</t>
  </si>
  <si>
    <t xml:space="preserve"> 00:07:33.368</t>
  </si>
  <si>
    <t xml:space="preserve"> 00:07:13.000</t>
  </si>
  <si>
    <t xml:space="preserve"> 00:01:14.455</t>
  </si>
  <si>
    <t xml:space="preserve"> 00:00:05.477</t>
  </si>
  <si>
    <t>61973266-6719-4c35-8a4a-dd0300211559</t>
  </si>
  <si>
    <t>4641428 - Dairon Zahir Inocencio Mendez</t>
  </si>
  <si>
    <t>4ddcc34b-c4c6-4904-ba89-622a37de6bf6</t>
  </si>
  <si>
    <t>4666711 - Josmar Jose Pinto Gonzalez</t>
  </si>
  <si>
    <t>38ea07dd-2c47-492d-bee3-fcde84120b0e</t>
  </si>
  <si>
    <t>4681251 - Balaguera Cardenas Carmen Alexandra</t>
  </si>
  <si>
    <t>16c2fa46-8b9c-479d-b497-277e2b4a3d7b</t>
  </si>
  <si>
    <t>4681388 - Mendez Orellana Rafael Angel</t>
  </si>
  <si>
    <t xml:space="preserve"> 00:10:50.981</t>
  </si>
  <si>
    <t xml:space="preserve"> 00:09:16.679</t>
  </si>
  <si>
    <t xml:space="preserve"> 00:02:48.603</t>
  </si>
  <si>
    <t>a6003f4d-9b01-41fc-8beb-dd1a3823da14</t>
  </si>
  <si>
    <t>4690062 - Restrepo Bedoya Juan Pablo</t>
  </si>
  <si>
    <t xml:space="preserve"> 00:03:19.166</t>
  </si>
  <si>
    <t xml:space="preserve"> 00:03:12.708</t>
  </si>
  <si>
    <t xml:space="preserve"> 00:00:06.458</t>
  </si>
  <si>
    <t>94d2677c-4030-49f6-8b76-a0ff2c21f360</t>
  </si>
  <si>
    <t>4718111 - Calle Saldarriaga Luisa Fernanda</t>
  </si>
  <si>
    <t xml:space="preserve"> 00:02:15.768</t>
  </si>
  <si>
    <t xml:space="preserve"> 00:02:11.229</t>
  </si>
  <si>
    <t xml:space="preserve"> 00:00:04.538</t>
  </si>
  <si>
    <t>535f4ac2-83c6-4e6c-b70c-b0a50f67bef9</t>
  </si>
  <si>
    <t>4723650 - Quiceno Daniela</t>
  </si>
  <si>
    <t>824a6145-40ee-4230-a517-7ca2a8d6e324</t>
  </si>
  <si>
    <t>4723671 - Gonzalez Bahena Carolina</t>
  </si>
  <si>
    <t xml:space="preserve"> 00:03:02.033</t>
  </si>
  <si>
    <t xml:space="preserve"> 00:02:58.093</t>
  </si>
  <si>
    <t xml:space="preserve"> 00:00:03.940</t>
  </si>
  <si>
    <t>cbce299e-227a-4d7b-9927-1812e5afc035</t>
  </si>
  <si>
    <t>4728381 - Maribel Velasquez Benitez</t>
  </si>
  <si>
    <t>e96bf26b-33a0-402a-87dd-44d423c30e98</t>
  </si>
  <si>
    <t>4737920 - David Manga Jorge Luis</t>
  </si>
  <si>
    <t>0fa33461-e64c-4446-9d84-7a98cbbf68b6</t>
  </si>
  <si>
    <t>4751001 - Buenaventura Vidal Gian Carlo</t>
  </si>
  <si>
    <t>a38e2d37-4765-48a4-a7ff-9732263b9aa8</t>
  </si>
  <si>
    <t>4751193 - Velez Garces Danilo</t>
  </si>
  <si>
    <t xml:space="preserve"> 00:11:24.404</t>
  </si>
  <si>
    <t xml:space="preserve"> 00:11:19.300</t>
  </si>
  <si>
    <t xml:space="preserve"> 00:00:05.103</t>
  </si>
  <si>
    <t>06890c18-9c41-472d-a6e5-c95dcb1f0ecb</t>
  </si>
  <si>
    <t>4765003 - Velasquez Sanchez Santiago</t>
  </si>
  <si>
    <t xml:space="preserve"> 00:08:13.671</t>
  </si>
  <si>
    <t xml:space="preserve"> 00:07:01.290</t>
  </si>
  <si>
    <t xml:space="preserve"> 00:02:38.697</t>
  </si>
  <si>
    <t xml:space="preserve"> 00:00:08.901</t>
  </si>
  <si>
    <t>7c56b999-d661-456b-9e95-8157072ae1dc</t>
  </si>
  <si>
    <t>4768208 - Fraile Bejarano Roosevelt Camilo</t>
  </si>
  <si>
    <t>5028807a-0f79-43f4-b8be-6102af4cc4d6</t>
  </si>
  <si>
    <t>4768577 - Ceballos Vera Estefania</t>
  </si>
  <si>
    <t xml:space="preserve"> 00:03:30.384</t>
  </si>
  <si>
    <t xml:space="preserve"> 00:03:14.713</t>
  </si>
  <si>
    <t xml:space="preserve"> 00:00:15.671</t>
  </si>
  <si>
    <t>75961a33-b8cd-4ee0-b34b-a90e1e068c87</t>
  </si>
  <si>
    <t>4772182 - Duque Osorno Jhoan Mauricio</t>
  </si>
  <si>
    <t xml:space="preserve"> 00:07:24.504</t>
  </si>
  <si>
    <t xml:space="preserve"> 00:07:15.392</t>
  </si>
  <si>
    <t xml:space="preserve"> 00:00:09.111</t>
  </si>
  <si>
    <t>5db2e7f6-76e8-4a03-a9ce-54a4113cb8c0</t>
  </si>
  <si>
    <t>4773288 - Calle Rodriguez Ximena</t>
  </si>
  <si>
    <t xml:space="preserve"> 00:14:29.398</t>
  </si>
  <si>
    <t xml:space="preserve"> 00:11:42.833</t>
  </si>
  <si>
    <t xml:space="preserve"> 00:07:50.444</t>
  </si>
  <si>
    <t xml:space="preserve"> 00:00:09.750</t>
  </si>
  <si>
    <t>74170d2b-7edc-4446-9fcf-c2fd5a7d6470</t>
  </si>
  <si>
    <t>4776801 - Gonzalez Hernandez Onilda Esther</t>
  </si>
  <si>
    <t xml:space="preserve"> 00:10:05.897</t>
  </si>
  <si>
    <t xml:space="preserve"> 00:08:40.135</t>
  </si>
  <si>
    <t xml:space="preserve"> 00:09:31.238</t>
  </si>
  <si>
    <t xml:space="preserve"> 00:00:04.156</t>
  </si>
  <si>
    <t>e54ccffa-c9b3-45ab-beff-72f619a13b2c</t>
  </si>
  <si>
    <t>4788556 - Rojas Agudelo Juan Manuel</t>
  </si>
  <si>
    <t xml:space="preserve"> 00:10:52.154</t>
  </si>
  <si>
    <t xml:space="preserve"> 00:05:38.163</t>
  </si>
  <si>
    <t xml:space="preserve"> 00:09:16.761</t>
  </si>
  <si>
    <t xml:space="preserve"> 00:00:10.302</t>
  </si>
  <si>
    <t>8b71c634-852f-4198-9f20-7e2d5c503998</t>
  </si>
  <si>
    <t>4790314 - Coronado Piedrahita Ayelen Montserrat</t>
  </si>
  <si>
    <t xml:space="preserve"> 00:10:33.577</t>
  </si>
  <si>
    <t xml:space="preserve"> 00:07:29.374</t>
  </si>
  <si>
    <t xml:space="preserve"> 00:04:11.599</t>
  </si>
  <si>
    <t xml:space="preserve"> 00:00:04.489</t>
  </si>
  <si>
    <t>85d9dbfb-a7d4-4178-a9fa-9f2e655f4465</t>
  </si>
  <si>
    <t>4793775 - Jose Manuel Grisales Bermudez</t>
  </si>
  <si>
    <t xml:space="preserve"> 00:08:23.325</t>
  </si>
  <si>
    <t xml:space="preserve"> 00:07:02.075</t>
  </si>
  <si>
    <t xml:space="preserve"> 00:01:57.048</t>
  </si>
  <si>
    <t xml:space="preserve"> 00:00:03.217</t>
  </si>
  <si>
    <t>f5a597cf-977e-47be-992a-e468445e430c</t>
  </si>
  <si>
    <t>4803852 - Jose Gonzalez Druman</t>
  </si>
  <si>
    <t>918a967c-fa69-42d1-b3cb-c1d057a6366c</t>
  </si>
  <si>
    <t>4810814 - Juan Andres Osorio Sanchez</t>
  </si>
  <si>
    <t xml:space="preserve"> 00:10:17.993</t>
  </si>
  <si>
    <t xml:space="preserve"> 00:09:55.787</t>
  </si>
  <si>
    <t xml:space="preserve"> 00:05:05.157</t>
  </si>
  <si>
    <t>98b2575a-c561-44fc-82b1-62e6287956f4</t>
  </si>
  <si>
    <t>4812141 - Bedoya Tamayo Manuela</t>
  </si>
  <si>
    <t>2cc285a3-57c7-48c8-a401-850eaca20655</t>
  </si>
  <si>
    <t>4814569 - Sampayo Restrepo Juan Pablo</t>
  </si>
  <si>
    <t xml:space="preserve"> 00:17:24.750</t>
  </si>
  <si>
    <t xml:space="preserve"> 00:10:11.394</t>
  </si>
  <si>
    <t xml:space="preserve"> 00:07:06.720</t>
  </si>
  <si>
    <t xml:space="preserve"> 00:00:06.635</t>
  </si>
  <si>
    <t>835b01ca-6966-417b-9650-0bcb5e29dbe0</t>
  </si>
  <si>
    <t>4814587 - Acevedo Rico Higinio Alexander</t>
  </si>
  <si>
    <t>24f2fa44-986f-4ce0-b525-08818435bad1</t>
  </si>
  <si>
    <t>4815241 - Achury Peinado Shantall</t>
  </si>
  <si>
    <t xml:space="preserve"> 00:08:01.733</t>
  </si>
  <si>
    <t xml:space="preserve"> 00:07:51.587</t>
  </si>
  <si>
    <t xml:space="preserve"> 00:00:10.146</t>
  </si>
  <si>
    <t>b292a632-5289-48e6-ad7d-f379e0c31e89</t>
  </si>
  <si>
    <t>4818862 - Garcia Zapata Daniel Andres</t>
  </si>
  <si>
    <t xml:space="preserve"> 00:07:17.154</t>
  </si>
  <si>
    <t xml:space="preserve"> 00:06:36.185</t>
  </si>
  <si>
    <t xml:space="preserve"> 00:03:01.823</t>
  </si>
  <si>
    <t xml:space="preserve"> 00:00:14.994</t>
  </si>
  <si>
    <t>5423edc3-08b9-4786-a2be-da1ea61b8c4f</t>
  </si>
  <si>
    <t>4828981 - Ocampo Gallego Mauro Jacob</t>
  </si>
  <si>
    <t>fc6cb2b0-101e-438b-9ed9-426ff6b4fecf</t>
  </si>
  <si>
    <t>4829173 - Rojas Sanchez Yuli Mallerly</t>
  </si>
  <si>
    <t xml:space="preserve"> 00:06:02.163</t>
  </si>
  <si>
    <t xml:space="preserve"> 00:05:53.026</t>
  </si>
  <si>
    <t xml:space="preserve"> 00:00:09.137</t>
  </si>
  <si>
    <t>a72a440a-e9cd-4d0e-8412-18c581bff6ef</t>
  </si>
  <si>
    <t>4838863 - RAMIREZ VALENCIA MIGUEL ANGEL</t>
  </si>
  <si>
    <t xml:space="preserve"> 00:08:26.425</t>
  </si>
  <si>
    <t xml:space="preserve"> 00:07:55.450</t>
  </si>
  <si>
    <t xml:space="preserve"> 00:01:08.183</t>
  </si>
  <si>
    <t xml:space="preserve"> 00:00:03.702</t>
  </si>
  <si>
    <t>19aed4f7-4239-4adc-8674-cde0e8be0b39</t>
  </si>
  <si>
    <t>4849249 - Mazo Arroyave Luisa Fernanda</t>
  </si>
  <si>
    <t>c98f77ef-349f-4612-8a01-877bd9298e9f</t>
  </si>
  <si>
    <t>4849253 - Rosales Colmenares Nestor Ruben</t>
  </si>
  <si>
    <t>98991a68-b7ea-4ee8-9e59-153fea1f530c</t>
  </si>
  <si>
    <t>4853581 - Barragan Licona Jhon Janer</t>
  </si>
  <si>
    <t>f4220ed6-dea8-473b-9d0a-48dd09af8f50</t>
  </si>
  <si>
    <t>4856502 - Gutierrez Velasquez Mateo</t>
  </si>
  <si>
    <t>4843e47a-c012-444a-a0b8-66b341377e37</t>
  </si>
  <si>
    <t>4857351 - Molina Sanchez Jose Miguel</t>
  </si>
  <si>
    <t>478910d5-3601-4d28-a694-71986b869a6d</t>
  </si>
  <si>
    <t>4858739 - Zapata Narvaez Maria Camila</t>
  </si>
  <si>
    <t>869d8387-d386-45b4-9d6d-4c2154eeffec</t>
  </si>
  <si>
    <t>4864675 - Cardona Quintero Jeronimo</t>
  </si>
  <si>
    <t>2c99fc0b-7dc0-412c-824f-09f5021f7a06</t>
  </si>
  <si>
    <t>4864703 - Montes Santizo Maikol Andres</t>
  </si>
  <si>
    <t>e13ba4c0-eb1e-48e5-b571-2cbb8338cf1e</t>
  </si>
  <si>
    <t>4871943 - Castano Lopez Juan Esteban</t>
  </si>
  <si>
    <t>0907102f-f9fb-4ce9-938c-79e731e8bd14</t>
  </si>
  <si>
    <t>4871944 - Valero Molero Victoria Belen</t>
  </si>
  <si>
    <t>mensaje</t>
  </si>
  <si>
    <t>52706545-6ec0-4947-8e09-664525045567</t>
  </si>
  <si>
    <t>4405544 - Escobar Vergara Carlos Esteban</t>
  </si>
  <si>
    <t xml:space="preserve"> 00:26:48.083</t>
  </si>
  <si>
    <t xml:space="preserve"> 00:15:10.857</t>
  </si>
  <si>
    <t xml:space="preserve"> 00:20:05.645</t>
  </si>
  <si>
    <t xml:space="preserve"> 00:00:08.285</t>
  </si>
  <si>
    <t>f56f80b9-cd53-4229-94c8-84b9668bcdf2</t>
  </si>
  <si>
    <t>4483552 - Suaza CastaÃ±eda Natalia Andrea</t>
  </si>
  <si>
    <t>8975e870-c48b-4290-af46-559bf1300b57</t>
  </si>
  <si>
    <t>4507526 - Martinez Matallan Heidy Yuliza</t>
  </si>
  <si>
    <t>52a685af-3000-433c-bd82-20095834b01a</t>
  </si>
  <si>
    <t>4601733 - Torres Castellanos Jean Carlos</t>
  </si>
  <si>
    <t xml:space="preserve"> 00:22:50.779</t>
  </si>
  <si>
    <t xml:space="preserve"> 00:14:07.086</t>
  </si>
  <si>
    <t xml:space="preserve"> 00:11:17.574</t>
  </si>
  <si>
    <t xml:space="preserve"> 00:00:15.511</t>
  </si>
  <si>
    <t>61596783-2d3e-4606-9515-5be74ef9e5c8</t>
  </si>
  <si>
    <t>4609810 - Moreno Yotagri Jose Ignacio</t>
  </si>
  <si>
    <t xml:space="preserve"> 00:14:19.870</t>
  </si>
  <si>
    <t xml:space="preserve"> 00:07:36.767</t>
  </si>
  <si>
    <t xml:space="preserve"> 00:06:57.701</t>
  </si>
  <si>
    <t xml:space="preserve"> 00:00:14.208</t>
  </si>
  <si>
    <t>b9d371a2-cbb6-4c25-bebd-0bc1f72c070a</t>
  </si>
  <si>
    <t>4612348 - Salas Porto Maria Camila</t>
  </si>
  <si>
    <t>eb912b04-5ca0-4452-aa5d-55d4f9b5149d</t>
  </si>
  <si>
    <t>4634678 - Atehortua Tobon Maritza</t>
  </si>
  <si>
    <t xml:space="preserve"> 01:09:55.346</t>
  </si>
  <si>
    <t xml:space="preserve"> 00:40:17.728</t>
  </si>
  <si>
    <t xml:space="preserve"> 00:29:22.319</t>
  </si>
  <si>
    <t xml:space="preserve"> 00:00:15.299</t>
  </si>
  <si>
    <t>2d62509d-886d-4d8c-963e-b1f649260e6b</t>
  </si>
  <si>
    <t>4636670 - Arango Mariana</t>
  </si>
  <si>
    <t xml:space="preserve"> 00:28:13.124</t>
  </si>
  <si>
    <t xml:space="preserve"> 00:10:38.609</t>
  </si>
  <si>
    <t xml:space="preserve"> 00:19:32.975</t>
  </si>
  <si>
    <t xml:space="preserve"> 00:00:05.010</t>
  </si>
  <si>
    <t>f20f346e-9ce5-4eed-8143-f1e1a0cf2383</t>
  </si>
  <si>
    <t>4641421 - Esalas Cantillo Sandra Milena</t>
  </si>
  <si>
    <t xml:space="preserve"> 00:16:38.145</t>
  </si>
  <si>
    <t xml:space="preserve"> 00:08:47.093</t>
  </si>
  <si>
    <t xml:space="preserve"> 00:09:19.399</t>
  </si>
  <si>
    <t xml:space="preserve"> 00:00:04.885</t>
  </si>
  <si>
    <t>94255bbb-821e-4076-ad26-f41e556fb78c</t>
  </si>
  <si>
    <t>4710288 - PatiÃ±o Arenas Juan Ignacio</t>
  </si>
  <si>
    <t xml:space="preserve"> 00:46:17.911</t>
  </si>
  <si>
    <t xml:space="preserve"> 00:19:19.046</t>
  </si>
  <si>
    <t xml:space="preserve"> 00:26:55.937</t>
  </si>
  <si>
    <t xml:space="preserve"> 00:00:03.135</t>
  </si>
  <si>
    <t>8f70109a-dea3-4607-9034-6151711e54c2</t>
  </si>
  <si>
    <t>4741896 - Narvaez Martinez Luis Daniel</t>
  </si>
  <si>
    <t xml:space="preserve"> 00:25:39.451</t>
  </si>
  <si>
    <t xml:space="preserve"> 00:11:59.736</t>
  </si>
  <si>
    <t xml:space="preserve"> 00:15:53.288</t>
  </si>
  <si>
    <t xml:space="preserve"> 00:00:09.420</t>
  </si>
  <si>
    <t>0f6ea50a-863d-4212-a052-4f354f869197</t>
  </si>
  <si>
    <t>4757342 - Matheus Rivera Elizabeth Daniela</t>
  </si>
  <si>
    <t xml:space="preserve"> 00:10:52.182</t>
  </si>
  <si>
    <t xml:space="preserve"> 00:07:58.156</t>
  </si>
  <si>
    <t xml:space="preserve"> 00:03:02.522</t>
  </si>
  <si>
    <t xml:space="preserve"> 00:00:09.756</t>
  </si>
  <si>
    <t>2c4c300b-8c0a-4656-9c14-2d022f835c8b</t>
  </si>
  <si>
    <t>4772186 - Agudelo Rincon Sebastian</t>
  </si>
  <si>
    <t xml:space="preserve"> 00:12:12.364</t>
  </si>
  <si>
    <t xml:space="preserve"> 00:04:40.059</t>
  </si>
  <si>
    <t xml:space="preserve"> 00:07:47.255</t>
  </si>
  <si>
    <t xml:space="preserve"> 00:00:03.374</t>
  </si>
  <si>
    <t>855d2123-4fba-40c3-8954-b459d36e1e1a</t>
  </si>
  <si>
    <t>4772189 - Herrera Valencia Jhon Geronimo</t>
  </si>
  <si>
    <t>9fe3a966-50c8-4c49-9d45-fa0b21e77a19</t>
  </si>
  <si>
    <t>4775472 - Rivero Gonzalez Gabriela Sinai</t>
  </si>
  <si>
    <t xml:space="preserve"> 00:17:18.447</t>
  </si>
  <si>
    <t xml:space="preserve"> 00:11:20.022</t>
  </si>
  <si>
    <t xml:space="preserve"> 00:06:52.393</t>
  </si>
  <si>
    <t xml:space="preserve"> 00:00:04.944</t>
  </si>
  <si>
    <t>ac69ae3c-cd89-4f2c-ad1d-505bcc072724</t>
  </si>
  <si>
    <t>4790019 - Agudelo Rua Yojan Esteban</t>
  </si>
  <si>
    <t>a4906211-d236-4da5-b33d-c067569e60dc</t>
  </si>
  <si>
    <t>4805559 - Fonseca Chaparro Ingrid Marcela</t>
  </si>
  <si>
    <t xml:space="preserve"> 00:17:50.068</t>
  </si>
  <si>
    <t xml:space="preserve"> 00:10:54.176</t>
  </si>
  <si>
    <t xml:space="preserve"> 00:12:11.976</t>
  </si>
  <si>
    <t xml:space="preserve"> 00:00:04.155</t>
  </si>
  <si>
    <t>ee64581c-6528-4f32-998c-70cc8108bb17</t>
  </si>
  <si>
    <t>4807260 - Castillo Zapa Luisa Fernanda</t>
  </si>
  <si>
    <t>78c425d4-286e-42df-87f9-84725dc47288</t>
  </si>
  <si>
    <t>4812151 - Montenegro Ganen Karol Lineth</t>
  </si>
  <si>
    <t>8e7a2ce5-44a4-4d0f-8319-de87791761c5</t>
  </si>
  <si>
    <t>4838869 - CORCHO OROZCO SEBASTIAN</t>
  </si>
  <si>
    <t>36167a06-a676-489f-9874-3ffa2345a6cc</t>
  </si>
  <si>
    <t>4838876 - CORDOBA RIVAS CRISTIN ALEXA</t>
  </si>
  <si>
    <t>33b3d203-df5f-44b2-9c5e-de67d1d20007</t>
  </si>
  <si>
    <t>4856360 - Moreno Rangel Camila</t>
  </si>
  <si>
    <t>8ac4fa1f-a780-46c8-9515-9e3298e13eca</t>
  </si>
  <si>
    <t>4876045 - Martinez Montoya Juan Camilo</t>
  </si>
  <si>
    <t>0a7781ab-ba13-4e7f-9005-bb0b0f4bc0f5</t>
  </si>
  <si>
    <t>4876050 - Merchan Rincon Manuel Santiago</t>
  </si>
  <si>
    <t>c64e6ee4-6469-49b1-ab92-2f0a7494297a</t>
  </si>
  <si>
    <t>4634695 - Cuadros Silva Erika Lizeth</t>
  </si>
  <si>
    <t>21ac3180-9f69-4700-9475-bb2d4acea587</t>
  </si>
  <si>
    <t>4668647 - Aguiar Lopez William Yadir</t>
  </si>
  <si>
    <t>2cabcad6-d7bb-42a4-8cda-8c193254769d</t>
  </si>
  <si>
    <t>4670562 - Barrera Gallego Marlon</t>
  </si>
  <si>
    <t>8e2be73f-33a4-4f65-9e17-7134d9600984</t>
  </si>
  <si>
    <t>4681065 - Serna Marin Edwin Fernando</t>
  </si>
  <si>
    <t>f2b41aa9-26a4-438f-a196-93c871b6aa6d</t>
  </si>
  <si>
    <t>4687637 - Rodriguez Blanco Mariany Angelica</t>
  </si>
  <si>
    <t>33a3882d-1404-4308-8c09-aefe1dc82793</t>
  </si>
  <si>
    <t>4690307 - Chala Arango Jezaref</t>
  </si>
  <si>
    <t>18313c92-9aea-42b9-940b-a4ced777b97f</t>
  </si>
  <si>
    <t>4706332 - Bran Arango Laura Cristina</t>
  </si>
  <si>
    <t xml:space="preserve"> 00:18:34.751</t>
  </si>
  <si>
    <t xml:space="preserve"> 00:10:40.237</t>
  </si>
  <si>
    <t xml:space="preserve"> 00:07:44.513</t>
  </si>
  <si>
    <t>25a00cea-d407-4d2f-aa16-78bb9d407abe</t>
  </si>
  <si>
    <t>4759414 - Yenifer Mildre Velandia Oviedo</t>
  </si>
  <si>
    <t xml:space="preserve"> 00:07:27.036</t>
  </si>
  <si>
    <t xml:space="preserve"> 00:07:17.036</t>
  </si>
  <si>
    <t>027f5139-f05a-4448-b1ca-8cc430f9f223</t>
  </si>
  <si>
    <t>4763250 - Morelo Tirado Ludis</t>
  </si>
  <si>
    <t xml:space="preserve"> 00:04:25.779</t>
  </si>
  <si>
    <t xml:space="preserve"> 00:04:22.072</t>
  </si>
  <si>
    <t xml:space="preserve"> 00:00:03.707</t>
  </si>
  <si>
    <t>3648e80b-63a0-4ab4-ba62-124ab97d6713</t>
  </si>
  <si>
    <t>4767948 - Munoz Castano Maria Isabel</t>
  </si>
  <si>
    <t>5ad28505-e6d5-4d63-9140-c45cff535976</t>
  </si>
  <si>
    <t>4772208 - Marin Chanci Rubi Aide</t>
  </si>
  <si>
    <t>9b127b00-1292-402b-9382-eeec530e29b0</t>
  </si>
  <si>
    <t>4793761 - Marcela Isabel Pena Fajardo</t>
  </si>
  <si>
    <t xml:space="preserve"> 00:00:29.743</t>
  </si>
  <si>
    <t>05495297-9599-462f-875a-67bfbdbae4f6</t>
  </si>
  <si>
    <t>4809778 - Noguera Ruiz Andres Camilo</t>
  </si>
  <si>
    <t xml:space="preserve"> 00:05:25.718</t>
  </si>
  <si>
    <t xml:space="preserve"> 00:05:15.445</t>
  </si>
  <si>
    <t xml:space="preserve"> 00:00:10.272</t>
  </si>
  <si>
    <t>73fa4c47-ec52-4ddb-9418-2d496db70cff</t>
  </si>
  <si>
    <t>4812174 - Arroyave Vargas Solangie</t>
  </si>
  <si>
    <t xml:space="preserve"> 00:02:28.383</t>
  </si>
  <si>
    <t xml:space="preserve"> 00:02:23.458</t>
  </si>
  <si>
    <t xml:space="preserve"> 00:00:04.925</t>
  </si>
  <si>
    <t>83a530b0-3a6d-4a3a-9af8-3234ed663203</t>
  </si>
  <si>
    <t>4818865 - Suarez CastaÃ±o Angie Alejandra</t>
  </si>
  <si>
    <t>077dedc3-4106-4fb6-b8eb-f237561fd0e0</t>
  </si>
  <si>
    <t>4823994 - Surmay Osorio Eduardo Luis</t>
  </si>
  <si>
    <t>53575d18-61ee-4d6b-be47-8b8badd34472</t>
  </si>
  <si>
    <t>4823998 - Ocampo Quintana Jose Miguel</t>
  </si>
  <si>
    <t xml:space="preserve"> 00:06:31.837</t>
  </si>
  <si>
    <t>bf741e7b-18bb-457b-b171-35e511b6d558</t>
  </si>
  <si>
    <t>4830049 - Quintero Suarez Jonathan</t>
  </si>
  <si>
    <t xml:space="preserve"> 00:02:47.111</t>
  </si>
  <si>
    <t xml:space="preserve"> 00:02:38.278</t>
  </si>
  <si>
    <t xml:space="preserve"> 00:00:08.833</t>
  </si>
  <si>
    <t>0d7522e2-6ba8-4b80-9ac2-96a9720cfdd0</t>
  </si>
  <si>
    <t>4831894 - Ortiz Muneton Juan Pablo</t>
  </si>
  <si>
    <t>4e437365-2e4a-480f-8ccf-69ccc3e46a8c</t>
  </si>
  <si>
    <t>4842296 - Salgado Morales Ilys Hailys</t>
  </si>
  <si>
    <t xml:space="preserve"> 00:00:04.119</t>
  </si>
  <si>
    <t>234ecd70-f92a-4779-8a1d-221136606efd</t>
  </si>
  <si>
    <t>4849252 - Diana Carolina Lopez Alvarez</t>
  </si>
  <si>
    <t>28cace8d-8d77-44d9-9eca-91ba04073c95</t>
  </si>
  <si>
    <t>4852437 - Mendez Monroy Brayan Daniel</t>
  </si>
  <si>
    <t>18a3eb97-3925-48bd-ae97-e9f28c01337b</t>
  </si>
  <si>
    <t>4856337 - Bohorquez Rosero Oscar Andres</t>
  </si>
  <si>
    <t xml:space="preserve"> 00:26:24.623</t>
  </si>
  <si>
    <t xml:space="preserve"> 00:16:37.024</t>
  </si>
  <si>
    <t xml:space="preserve"> 00:10:53.190</t>
  </si>
  <si>
    <t xml:space="preserve"> 00:00:06.985</t>
  </si>
  <si>
    <t>f29b5d5a-6218-4925-971a-b384a8562356</t>
  </si>
  <si>
    <t>4864674 - Ciro Garcia Miguel Angel</t>
  </si>
  <si>
    <t>bbd7f2e3-68da-4cb2-8fe3-c245584a4529</t>
  </si>
  <si>
    <t>4864708 - Murillo Gomez Maria Fernanda</t>
  </si>
  <si>
    <t>2859c744-2c32-478b-978c-eac853dac34b</t>
  </si>
  <si>
    <t>4871946 - Gonzalez Romero Sharic Juliana</t>
  </si>
  <si>
    <t>5d9c03ad-67f4-4f0b-a987-3b682efdfab7</t>
  </si>
  <si>
    <t>4871948 - Molina Gale Chabelis</t>
  </si>
  <si>
    <t>d84b298d-2d79-42eb-8732-dc493b041b38</t>
  </si>
  <si>
    <t>4871964 - Cuesta Usuga Ana Sofia</t>
  </si>
  <si>
    <t>2b1e5e16-2f68-4159-a90a-2f39ca1ce87f</t>
  </si>
  <si>
    <t>4876060 - Fernando Jose Fernandez Navarro</t>
  </si>
  <si>
    <t>76f85ef6-b798-40b4-8eb3-76499a499b07</t>
  </si>
  <si>
    <t>4879314 - Villadiego Pajaro Yessica Yulieth</t>
  </si>
  <si>
    <t>fdd80506-3ca1-4eb8-803c-644c25255c60</t>
  </si>
  <si>
    <t>4882858 - Jhojan Alexis Ledesma Ramirez</t>
  </si>
  <si>
    <t>7ace3fe7-b94c-4b64-ae71-e9b2b8002d5c</t>
  </si>
  <si>
    <t>4882874 - Nataly Lucero David Correa</t>
  </si>
  <si>
    <t>1270ddc5-36ad-439f-b5f1-a836f16d6138</t>
  </si>
  <si>
    <t>4627565 - Ramirez Cartagena Felipe</t>
  </si>
  <si>
    <t>88a497d1-e3c8-406d-87dd-20a4e03a7348</t>
  </si>
  <si>
    <t>4630305 - Salazar Morales Juan Esteban</t>
  </si>
  <si>
    <t>c18d9ef8-8250-45d6-9af5-d82180780053</t>
  </si>
  <si>
    <t>4633412 - Varelas Hernandez Leidy Yohana</t>
  </si>
  <si>
    <t>f75d2c52-82db-4c1d-aa9f-b60f8c9ed512</t>
  </si>
  <si>
    <t>4717997 - Montoya Perez Valentina</t>
  </si>
  <si>
    <t>12014d50-a9fa-4101-8d40-8329f1d56d7f</t>
  </si>
  <si>
    <t>4772194 - Jaramillo Torres Jhojan</t>
  </si>
  <si>
    <t>18be8318-ff64-4de4-857b-d6032c703357</t>
  </si>
  <si>
    <t>4775398 - Orrego Hincapie Karen Yulisa</t>
  </si>
  <si>
    <t>0912d6a5-cc52-4274-9271-e9b5dbfa5153</t>
  </si>
  <si>
    <t>4812150 - Vasquez Olivero Valentina</t>
  </si>
  <si>
    <t>a1aa03cf-3f2b-42d4-8f39-a025c0524675</t>
  </si>
  <si>
    <t>4812161 - Montenegro Ganen Leidy Johana</t>
  </si>
  <si>
    <t>753f775c-b480-46ae-8551-1b0c9e5397cf</t>
  </si>
  <si>
    <t>4812173 - Vargas Trujillo Eric Thomas</t>
  </si>
  <si>
    <t>dea7fcbe-04e4-4d52-a748-73e972872450</t>
  </si>
  <si>
    <t>4817239 - Murillo Benitez Maria Yulisa</t>
  </si>
  <si>
    <t>0e397f17-b882-48c9-aa7d-19e4bd35a213</t>
  </si>
  <si>
    <t>4820144 - Perez Alvarez Santiago</t>
  </si>
  <si>
    <t>2810679f-1c10-4b97-97ea-396a7f142784</t>
  </si>
  <si>
    <t>4850509 - Buitrago Henao Juan Jose</t>
  </si>
  <si>
    <t>acd0c42e-f186-4f37-aa84-77feac2f4d3e</t>
  </si>
  <si>
    <t>4854979 - Lopez Valencia Juan David</t>
  </si>
  <si>
    <t>b2d0c791-f2a3-4ace-b5d5-58b7bba6515c</t>
  </si>
  <si>
    <t>4879327 - Diaz Vanegas Sebastian</t>
  </si>
  <si>
    <t>8cbde68d-ddaa-46ff-82c5-22761cf81ffd</t>
  </si>
  <si>
    <t>4202725 - Gomez Morales Liliana Maria</t>
  </si>
  <si>
    <t>0debfc2a-8447-4765-8c45-4eb806305ba9</t>
  </si>
  <si>
    <t>4206095 - Alba Nidia Alvarez Hoyos</t>
  </si>
  <si>
    <t xml:space="preserve"> 00:05:47.554</t>
  </si>
  <si>
    <t xml:space="preserve"> 00:05:43.275</t>
  </si>
  <si>
    <t xml:space="preserve"> 00:00:04.279</t>
  </si>
  <si>
    <t>287d7cce-4052-4280-a535-6c7ab5219e49</t>
  </si>
  <si>
    <t>4404532 - Yepez Marin Juan Esteban</t>
  </si>
  <si>
    <t xml:space="preserve"> 00:17:35.397</t>
  </si>
  <si>
    <t xml:space="preserve"> 00:17:31.066</t>
  </si>
  <si>
    <t xml:space="preserve"> 00:00:04.331</t>
  </si>
  <si>
    <t xml:space="preserve"> 00:10:11.476</t>
  </si>
  <si>
    <t xml:space="preserve"> 00:10:01.182</t>
  </si>
  <si>
    <t xml:space="preserve"> 00:00:10.294</t>
  </si>
  <si>
    <t xml:space="preserve"> 00:10:00.875</t>
  </si>
  <si>
    <t xml:space="preserve"> 00:04:55.711</t>
  </si>
  <si>
    <t xml:space="preserve"> 00:04:55.164</t>
  </si>
  <si>
    <t xml:space="preserve"> 00:22:58.251</t>
  </si>
  <si>
    <t xml:space="preserve"> 00:22:47.923</t>
  </si>
  <si>
    <t xml:space="preserve"> 00:00:10.328</t>
  </si>
  <si>
    <t xml:space="preserve"> 00:08:57.433</t>
  </si>
  <si>
    <t xml:space="preserve"> 00:07:04.069</t>
  </si>
  <si>
    <t xml:space="preserve"> 00:04:01.183</t>
  </si>
  <si>
    <t xml:space="preserve"> 00:08:45.449</t>
  </si>
  <si>
    <t xml:space="preserve"> 00:04:25.061</t>
  </si>
  <si>
    <t xml:space="preserve"> 00:05:44.282</t>
  </si>
  <si>
    <t xml:space="preserve"> 00:10:55.236</t>
  </si>
  <si>
    <t xml:space="preserve"> 00:10:51.496</t>
  </si>
  <si>
    <t xml:space="preserve"> 00:00:03.739</t>
  </si>
  <si>
    <t xml:space="preserve"> 00:04:27.394</t>
  </si>
  <si>
    <t xml:space="preserve"> 00:04:25.046</t>
  </si>
  <si>
    <t xml:space="preserve"> 00:00:02.348</t>
  </si>
  <si>
    <t xml:space="preserve"> 00:04:05.491</t>
  </si>
  <si>
    <t xml:space="preserve"> 00:03:52.157</t>
  </si>
  <si>
    <t xml:space="preserve"> 00:00:13.333</t>
  </si>
  <si>
    <t xml:space="preserve"> 00:09:15.776</t>
  </si>
  <si>
    <t xml:space="preserve"> 00:05:54.648</t>
  </si>
  <si>
    <t xml:space="preserve"> 00:04:36.073</t>
  </si>
  <si>
    <t>c7f2290f-acab-42fb-90f2-5591330dbb80</t>
  </si>
  <si>
    <t>4681357 - Velasquez Marin Desiree Maria</t>
  </si>
  <si>
    <t xml:space="preserve"> 00:16:15.620</t>
  </si>
  <si>
    <t xml:space="preserve"> 00:12:52.071</t>
  </si>
  <si>
    <t xml:space="preserve"> 00:03:13.549</t>
  </si>
  <si>
    <t xml:space="preserve"> 00:14:52.796</t>
  </si>
  <si>
    <t xml:space="preserve"> 00:14:46.679</t>
  </si>
  <si>
    <t xml:space="preserve"> 00:00:06.117</t>
  </si>
  <si>
    <t xml:space="preserve"> 00:09:52.593</t>
  </si>
  <si>
    <t xml:space="preserve"> 00:05:48.811</t>
  </si>
  <si>
    <t xml:space="preserve"> 00:05:12.962</t>
  </si>
  <si>
    <t xml:space="preserve"> 00:00:20.236</t>
  </si>
  <si>
    <t xml:space="preserve"> 00:18:26.099</t>
  </si>
  <si>
    <t xml:space="preserve"> 00:18:21.328</t>
  </si>
  <si>
    <t xml:space="preserve"> 00:00:04.771</t>
  </si>
  <si>
    <t xml:space="preserve"> 00:15:29.822</t>
  </si>
  <si>
    <t xml:space="preserve"> 00:05:56.776</t>
  </si>
  <si>
    <t xml:space="preserve"> 00:12:30.728</t>
  </si>
  <si>
    <t xml:space="preserve"> 00:09:13.333</t>
  </si>
  <si>
    <t xml:space="preserve"> 00:09:08.554</t>
  </si>
  <si>
    <t xml:space="preserve"> 00:00:04.779</t>
  </si>
  <si>
    <t xml:space="preserve"> 00:14:32.399</t>
  </si>
  <si>
    <t xml:space="preserve"> 00:09:57.581</t>
  </si>
  <si>
    <t xml:space="preserve"> 00:05:53.091</t>
  </si>
  <si>
    <t>2bde06c0-d163-453e-b862-a021590ad805</t>
  </si>
  <si>
    <t>4761462 - Osorio Garcia Maria Jose</t>
  </si>
  <si>
    <t xml:space="preserve"> 00:06:32.276</t>
  </si>
  <si>
    <t xml:space="preserve"> 00:03:39.587</t>
  </si>
  <si>
    <t xml:space="preserve"> 00:02:47.249</t>
  </si>
  <si>
    <t xml:space="preserve"> 00:00:05.440</t>
  </si>
  <si>
    <t xml:space="preserve"> 00:04:15.275</t>
  </si>
  <si>
    <t xml:space="preserve"> 00:04:11.071</t>
  </si>
  <si>
    <t xml:space="preserve"> 00:00:04.203</t>
  </si>
  <si>
    <t xml:space="preserve"> 00:15:48.277</t>
  </si>
  <si>
    <t xml:space="preserve"> 00:09:13.524</t>
  </si>
  <si>
    <t xml:space="preserve"> 00:06:24.398</t>
  </si>
  <si>
    <t xml:space="preserve"> 00:00:10.354</t>
  </si>
  <si>
    <t xml:space="preserve"> 00:11:53.416</t>
  </si>
  <si>
    <t xml:space="preserve"> 00:11:42.744</t>
  </si>
  <si>
    <t xml:space="preserve"> 00:00:10.672</t>
  </si>
  <si>
    <t>12a2cd1b-262a-499e-989b-df171e8eddba</t>
  </si>
  <si>
    <t>4782669 - Sanchez Urdaneta Barbara Andrea</t>
  </si>
  <si>
    <t>17482504-b430-42b8-a2a8-62b7fc31455f</t>
  </si>
  <si>
    <t>4785845 - Caren Sofia David Goez</t>
  </si>
  <si>
    <t xml:space="preserve"> 00:04:20.207</t>
  </si>
  <si>
    <t xml:space="preserve"> 00:02:18.295</t>
  </si>
  <si>
    <t xml:space="preserve"> 00:01:51.781</t>
  </si>
  <si>
    <t xml:space="preserve"> 00:00:10.131</t>
  </si>
  <si>
    <t xml:space="preserve"> 00:06:54.034</t>
  </si>
  <si>
    <t xml:space="preserve"> 00:06:42.669</t>
  </si>
  <si>
    <t xml:space="preserve"> 00:00:03.929</t>
  </si>
  <si>
    <t>1ecf4b3d-7e53-454e-bbc6-cdc5236d62e1</t>
  </si>
  <si>
    <t>4803521 - Perez Lerma Paola Ines</t>
  </si>
  <si>
    <t xml:space="preserve"> 00:07:05.377</t>
  </si>
  <si>
    <t xml:space="preserve"> 00:06:59.734</t>
  </si>
  <si>
    <t xml:space="preserve"> 00:00:05.642</t>
  </si>
  <si>
    <t xml:space="preserve"> 00:09:20.594</t>
  </si>
  <si>
    <t xml:space="preserve"> 00:09:10.688</t>
  </si>
  <si>
    <t xml:space="preserve"> 00:00:09.906</t>
  </si>
  <si>
    <t>a3b502b0-5f52-472c-96e0-5372efe19f4f</t>
  </si>
  <si>
    <t>4807254 - Edwin Antonio Daza Becerra</t>
  </si>
  <si>
    <t xml:space="preserve"> 00:03:38.787</t>
  </si>
  <si>
    <t xml:space="preserve"> 00:02:02.801</t>
  </si>
  <si>
    <t xml:space="preserve"> 00:02:51.972</t>
  </si>
  <si>
    <t xml:space="preserve"> 00:13:50.562</t>
  </si>
  <si>
    <t xml:space="preserve"> 00:13:40.275</t>
  </si>
  <si>
    <t xml:space="preserve"> 00:00:10.287</t>
  </si>
  <si>
    <t>5786f059-951c-4c8c-913f-aac34a985027</t>
  </si>
  <si>
    <t>4809784 - Ramirez Prieto Maria Alejandra</t>
  </si>
  <si>
    <t xml:space="preserve"> 00:05:58.239</t>
  </si>
  <si>
    <t xml:space="preserve"> 00:04:52.613</t>
  </si>
  <si>
    <t xml:space="preserve"> 00:01:50.613</t>
  </si>
  <si>
    <t xml:space="preserve"> 00:00:10.320</t>
  </si>
  <si>
    <t>a178d815-447e-4129-a7e8-fc5028c01cfb</t>
  </si>
  <si>
    <t>4812140 - Osorio Gomez Maria De Los Angeles</t>
  </si>
  <si>
    <t xml:space="preserve"> 00:11:29.992</t>
  </si>
  <si>
    <t xml:space="preserve"> 00:07:46.727</t>
  </si>
  <si>
    <t xml:space="preserve"> 00:03:39.298</t>
  </si>
  <si>
    <t xml:space="preserve"> 00:00:03.967</t>
  </si>
  <si>
    <t xml:space="preserve"> 00:19:34.055</t>
  </si>
  <si>
    <t xml:space="preserve"> 00:11:26.936</t>
  </si>
  <si>
    <t xml:space="preserve"> 00:11:40.225</t>
  </si>
  <si>
    <t xml:space="preserve"> 00:00:20.302</t>
  </si>
  <si>
    <t xml:space="preserve"> 00:11:00.781</t>
  </si>
  <si>
    <t xml:space="preserve"> 00:06:08.836</t>
  </si>
  <si>
    <t xml:space="preserve"> 00:09:32.316</t>
  </si>
  <si>
    <t xml:space="preserve"> 00:00:05.786</t>
  </si>
  <si>
    <t>6b985029-8220-440d-9764-0b495a5d6f17</t>
  </si>
  <si>
    <t>4822645 - Sierra CastaÃ±eda Jessica Paola</t>
  </si>
  <si>
    <t xml:space="preserve"> 00:05:42.397</t>
  </si>
  <si>
    <t xml:space="preserve"> 00:05:33.493</t>
  </si>
  <si>
    <t xml:space="preserve"> 00:00:08.903</t>
  </si>
  <si>
    <t xml:space="preserve"> 00:11:43.686</t>
  </si>
  <si>
    <t xml:space="preserve"> 00:07:36.877</t>
  </si>
  <si>
    <t xml:space="preserve"> 00:07:33.053</t>
  </si>
  <si>
    <t xml:space="preserve"> 00:00:20.282</t>
  </si>
  <si>
    <t>0a384833-db72-438d-b420-546093b10aab</t>
  </si>
  <si>
    <t>4823995 - Botero Ocampo Johan David</t>
  </si>
  <si>
    <t xml:space="preserve"> 00:15:58.174</t>
  </si>
  <si>
    <t xml:space="preserve"> 00:13:31.263</t>
  </si>
  <si>
    <t xml:space="preserve"> 00:00:16.299</t>
  </si>
  <si>
    <t>be9bac8f-10a7-4cf0-9335-faee009333b3</t>
  </si>
  <si>
    <t>4824046 - Medina Ortiz Julieth Gabriela</t>
  </si>
  <si>
    <t xml:space="preserve"> 00:12:05.711</t>
  </si>
  <si>
    <t xml:space="preserve"> 00:11:39.672</t>
  </si>
  <si>
    <t xml:space="preserve"> 00:00:47.525</t>
  </si>
  <si>
    <t xml:space="preserve"> 00:00:10.196</t>
  </si>
  <si>
    <t>47d59b0d-b5eb-44dd-904f-7969033227e0</t>
  </si>
  <si>
    <t>4829181 - Arenas Velasquez Zully Yarcely</t>
  </si>
  <si>
    <t xml:space="preserve"> 00:19:36.757</t>
  </si>
  <si>
    <t xml:space="preserve"> 00:19:21.256</t>
  </si>
  <si>
    <t xml:space="preserve"> 00:00:15.500</t>
  </si>
  <si>
    <t xml:space="preserve"> 00:18:10.228</t>
  </si>
  <si>
    <t xml:space="preserve"> 00:18:00.642</t>
  </si>
  <si>
    <t xml:space="preserve"> 00:00:09.585</t>
  </si>
  <si>
    <t xml:space="preserve"> 00:13:31.006</t>
  </si>
  <si>
    <t xml:space="preserve"> 00:07:25.601</t>
  </si>
  <si>
    <t xml:space="preserve"> 00:07:24.167</t>
  </si>
  <si>
    <t xml:space="preserve"> 00:00:10.071</t>
  </si>
  <si>
    <t>4b644a5b-0e77-4206-a4b9-2945be120452</t>
  </si>
  <si>
    <t>4844638 - Luz Evelyn Barraza Bruno</t>
  </si>
  <si>
    <t xml:space="preserve"> 00:16:02.781</t>
  </si>
  <si>
    <t xml:space="preserve"> 00:15:41.423</t>
  </si>
  <si>
    <t xml:space="preserve"> 00:00:20.328</t>
  </si>
  <si>
    <t xml:space="preserve"> 00:10:03.460</t>
  </si>
  <si>
    <t xml:space="preserve"> 00:04:15.205</t>
  </si>
  <si>
    <t xml:space="preserve"> 00:06:33.831</t>
  </si>
  <si>
    <t xml:space="preserve"> 00:00:20.061</t>
  </si>
  <si>
    <t xml:space="preserve"> 00:10:23.045</t>
  </si>
  <si>
    <t xml:space="preserve"> 00:09:37.636</t>
  </si>
  <si>
    <t xml:space="preserve"> 00:01:34.377</t>
  </si>
  <si>
    <t xml:space="preserve"> 00:00:13.949</t>
  </si>
  <si>
    <t>4c98285f-8284-4a7b-995a-2d30827ba55b</t>
  </si>
  <si>
    <t>4851600 - Romero Celis Claudia Marcela</t>
  </si>
  <si>
    <t xml:space="preserve"> 00:05:20.391</t>
  </si>
  <si>
    <t xml:space="preserve"> 00:05:04.649</t>
  </si>
  <si>
    <t xml:space="preserve"> 00:02:11.741</t>
  </si>
  <si>
    <t xml:space="preserve"> 00:00:03.765</t>
  </si>
  <si>
    <t>0f5f37df-f619-4cf9-b9fa-49c70820b722</t>
  </si>
  <si>
    <t>4852440 - CastaÃ±eda Molina Matias</t>
  </si>
  <si>
    <t xml:space="preserve"> 00:13:08.829</t>
  </si>
  <si>
    <t xml:space="preserve"> 00:10:53.405</t>
  </si>
  <si>
    <t xml:space="preserve"> 00:02:05.129</t>
  </si>
  <si>
    <t xml:space="preserve"> 00:00:10.295</t>
  </si>
  <si>
    <t xml:space="preserve"> 00:25:00.394</t>
  </si>
  <si>
    <t xml:space="preserve"> 00:23:21.834</t>
  </si>
  <si>
    <t xml:space="preserve"> 00:02:56.138</t>
  </si>
  <si>
    <t xml:space="preserve"> 00:00:10.491</t>
  </si>
  <si>
    <t>b0ad1223-2929-40ff-a32a-97a8c3c06a16</t>
  </si>
  <si>
    <t>4853652 - Abello Alvarez Nataly Geraldine</t>
  </si>
  <si>
    <t xml:space="preserve"> 00:12:12.777</t>
  </si>
  <si>
    <t xml:space="preserve"> 00:04:49.267</t>
  </si>
  <si>
    <t xml:space="preserve"> 00:07:13.510</t>
  </si>
  <si>
    <t>d9334893-7acf-4ff6-a183-2ee26084e6c9</t>
  </si>
  <si>
    <t>4853673 - Higuita Higuita Magdalena</t>
  </si>
  <si>
    <t xml:space="preserve"> 00:08:31.838</t>
  </si>
  <si>
    <t xml:space="preserve"> 00:04:08.583</t>
  </si>
  <si>
    <t xml:space="preserve"> 00:04:02.969</t>
  </si>
  <si>
    <t xml:space="preserve"> 00:00:20.286</t>
  </si>
  <si>
    <t>152f8afd-438d-41ce-a27c-91f97a616c95</t>
  </si>
  <si>
    <t>4853838 - Guzman Nunez Sharik Vanessa</t>
  </si>
  <si>
    <t xml:space="preserve"> 00:14:02.871</t>
  </si>
  <si>
    <t xml:space="preserve"> 00:12:13.481</t>
  </si>
  <si>
    <t xml:space="preserve"> 00:02:29.085</t>
  </si>
  <si>
    <t>2ba67911-22ca-422a-b261-19c260d4d38b</t>
  </si>
  <si>
    <t>4854986 - Hernandez Zapata Esther Sofia</t>
  </si>
  <si>
    <t xml:space="preserve"> 00:13:15.985</t>
  </si>
  <si>
    <t xml:space="preserve"> 00:10:06.052</t>
  </si>
  <si>
    <t xml:space="preserve"> 00:06:01.089</t>
  </si>
  <si>
    <t xml:space="preserve"> 00:00:09.388</t>
  </si>
  <si>
    <t xml:space="preserve"> 00:06:46.379</t>
  </si>
  <si>
    <t xml:space="preserve"> 00:05:06.655</t>
  </si>
  <si>
    <t xml:space="preserve"> 00:04:40.574</t>
  </si>
  <si>
    <t xml:space="preserve"> 00:00:06.199</t>
  </si>
  <si>
    <t>ef6b6bfe-0c11-4a74-a4f0-cd9f43720529</t>
  </si>
  <si>
    <t>4856405 - Villalba Diaz Franco Jose</t>
  </si>
  <si>
    <t xml:space="preserve"> 00:15:42.544</t>
  </si>
  <si>
    <t xml:space="preserve"> 00:09:39.339</t>
  </si>
  <si>
    <t xml:space="preserve"> 00:08:52.776</t>
  </si>
  <si>
    <t xml:space="preserve"> 00:00:08.021</t>
  </si>
  <si>
    <t xml:space="preserve"> 00:07:48.912</t>
  </si>
  <si>
    <t xml:space="preserve"> 00:06:01.143</t>
  </si>
  <si>
    <t xml:space="preserve"> 00:04:53.307</t>
  </si>
  <si>
    <t xml:space="preserve"> 00:35:53.091</t>
  </si>
  <si>
    <t xml:space="preserve"> 00:06:58.844</t>
  </si>
  <si>
    <t xml:space="preserve"> 00:43:05.891</t>
  </si>
  <si>
    <t xml:space="preserve"> 00:00:10.318</t>
  </si>
  <si>
    <t xml:space="preserve"> 00:41:34.077</t>
  </si>
  <si>
    <t xml:space="preserve"> 00:22:55.888</t>
  </si>
  <si>
    <t xml:space="preserve"> 00:18:28.189</t>
  </si>
  <si>
    <t xml:space="preserve"> 00:09:43.772</t>
  </si>
  <si>
    <t xml:space="preserve"> 00:06:06.946</t>
  </si>
  <si>
    <t xml:space="preserve"> 00:06:57.787</t>
  </si>
  <si>
    <t xml:space="preserve"> 00:00:07.931</t>
  </si>
  <si>
    <t xml:space="preserve"> 00:11:32.620</t>
  </si>
  <si>
    <t xml:space="preserve"> 00:07:49.749</t>
  </si>
  <si>
    <t xml:space="preserve"> 00:09:38.145</t>
  </si>
  <si>
    <t xml:space="preserve"> 00:00:06.066</t>
  </si>
  <si>
    <t xml:space="preserve"> 00:21:13.058</t>
  </si>
  <si>
    <t xml:space="preserve"> 00:15:15.626</t>
  </si>
  <si>
    <t xml:space="preserve"> 00:05:47.432</t>
  </si>
  <si>
    <t>06d7485a-88a1-4616-8098-eacf73f9ab6d</t>
  </si>
  <si>
    <t>4871872 - Montoya Gomez Jhonny Alejandro</t>
  </si>
  <si>
    <t xml:space="preserve"> 00:10:01.093</t>
  </si>
  <si>
    <t xml:space="preserve"> 00:07:24.666</t>
  </si>
  <si>
    <t xml:space="preserve"> 00:03:18.438</t>
  </si>
  <si>
    <t xml:space="preserve"> 00:00:07.598</t>
  </si>
  <si>
    <t>8b00e16a-3ebb-45b2-aff0-d48abce7e227</t>
  </si>
  <si>
    <t>4871934 - Ronald Benitez Alvarez</t>
  </si>
  <si>
    <t xml:space="preserve"> 00:09:45.283</t>
  </si>
  <si>
    <t xml:space="preserve"> 00:07:04.290</t>
  </si>
  <si>
    <t xml:space="preserve"> 00:02:36.630</t>
  </si>
  <si>
    <t xml:space="preserve"> 00:00:04.363</t>
  </si>
  <si>
    <t>454607b8-bf4c-412e-bf72-4c6fe9a291cb</t>
  </si>
  <si>
    <t>4871941 - Mena Lenis Yuli Fernanda</t>
  </si>
  <si>
    <t xml:space="preserve"> 00:19:10.656</t>
  </si>
  <si>
    <t xml:space="preserve"> 00:17:36.846</t>
  </si>
  <si>
    <t xml:space="preserve"> 00:02:47.620</t>
  </si>
  <si>
    <t xml:space="preserve"> 00:15:44.252</t>
  </si>
  <si>
    <t xml:space="preserve"> 00:10:56.473</t>
  </si>
  <si>
    <t xml:space="preserve"> 00:05:55.757</t>
  </si>
  <si>
    <t xml:space="preserve"> 00:00:03.173</t>
  </si>
  <si>
    <t xml:space="preserve"> 00:30:28.450</t>
  </si>
  <si>
    <t xml:space="preserve"> 00:14:49.857</t>
  </si>
  <si>
    <t xml:space="preserve"> 00:15:28.593</t>
  </si>
  <si>
    <t xml:space="preserve"> 01:00:36.806</t>
  </si>
  <si>
    <t xml:space="preserve"> 00:18:59.064</t>
  </si>
  <si>
    <t xml:space="preserve"> 00:41:27.742</t>
  </si>
  <si>
    <t xml:space="preserve"> 00:06:36.350</t>
  </si>
  <si>
    <t xml:space="preserve"> 00:06:05.588</t>
  </si>
  <si>
    <t xml:space="preserve"> 00:01:02.284</t>
  </si>
  <si>
    <t>86cc9c14-1db3-4ca7-965e-0c5c5a27dc2d</t>
  </si>
  <si>
    <t>4871954 - Valencia Toro Gilary Brisvany</t>
  </si>
  <si>
    <t xml:space="preserve"> 00:15:08.682</t>
  </si>
  <si>
    <t xml:space="preserve"> 00:11:47.629</t>
  </si>
  <si>
    <t xml:space="preserve"> 00:06:28.482</t>
  </si>
  <si>
    <t xml:space="preserve"> 00:00:06.812</t>
  </si>
  <si>
    <t xml:space="preserve"> 00:07:11.650</t>
  </si>
  <si>
    <t xml:space="preserve"> 00:06:30.098</t>
  </si>
  <si>
    <t xml:space="preserve"> 00:04:23.244</t>
  </si>
  <si>
    <t xml:space="preserve"> 00:00:08.646</t>
  </si>
  <si>
    <t xml:space="preserve"> 00:09:23.287</t>
  </si>
  <si>
    <t xml:space="preserve"> 00:05:42.811</t>
  </si>
  <si>
    <t xml:space="preserve"> 00:04:40.298</t>
  </si>
  <si>
    <t xml:space="preserve"> 00:00:10.252</t>
  </si>
  <si>
    <t>945b6b8d-441b-486e-9fa6-c0ee6f023b49</t>
  </si>
  <si>
    <t>4876062 - Monroy Araque Manuela</t>
  </si>
  <si>
    <t xml:space="preserve"> 00:23:06.621</t>
  </si>
  <si>
    <t xml:space="preserve"> 00:22:56.621</t>
  </si>
  <si>
    <t xml:space="preserve"> 00:09:02.560</t>
  </si>
  <si>
    <t xml:space="preserve"> 00:08:55.738</t>
  </si>
  <si>
    <t xml:space="preserve"> 00:00:06.822</t>
  </si>
  <si>
    <t>1f6fcbbd-9ec2-4459-90d0-67e0626a36f5</t>
  </si>
  <si>
    <t>4879325 - Benitez Martinez Marena Esther</t>
  </si>
  <si>
    <t xml:space="preserve"> 00:03:29.528</t>
  </si>
  <si>
    <t xml:space="preserve"> 00:03:18.606</t>
  </si>
  <si>
    <t xml:space="preserve"> 00:00:05.506</t>
  </si>
  <si>
    <t xml:space="preserve"> 00:00:05.416</t>
  </si>
  <si>
    <t>c8f73aac-2667-4c3a-b426-2c50980e780f</t>
  </si>
  <si>
    <t>4879335 - Restrepo Naranjo Mariana</t>
  </si>
  <si>
    <t>5980b77f-cb80-44ec-a183-8e6c99427c6f</t>
  </si>
  <si>
    <t>4879337 - Mejia Salazar Juan Jose</t>
  </si>
  <si>
    <t xml:space="preserve"> 00:04:21.103</t>
  </si>
  <si>
    <t xml:space="preserve"> 00:03:20.404</t>
  </si>
  <si>
    <t xml:space="preserve"> 00:01:46.929</t>
  </si>
  <si>
    <t xml:space="preserve"> 00:00:07.234</t>
  </si>
  <si>
    <t>ea11f1e8-91a1-4e7f-bd01-8102734d0c06</t>
  </si>
  <si>
    <t>4879353 - Ortiz Muriel Victor Manuel</t>
  </si>
  <si>
    <t xml:space="preserve"> 00:31:31.208</t>
  </si>
  <si>
    <t xml:space="preserve"> 00:21:16.223</t>
  </si>
  <si>
    <t xml:space="preserve"> 00:10:04.873</t>
  </si>
  <si>
    <t xml:space="preserve"> 00:00:10.112</t>
  </si>
  <si>
    <t>7ba9e0f9-47e9-4bc5-9431-442f149f5b80</t>
  </si>
  <si>
    <t>4879355 - Angulo Aragon Diego Andres</t>
  </si>
  <si>
    <t xml:space="preserve"> 00:11:30.727</t>
  </si>
  <si>
    <t xml:space="preserve"> 00:11:25.315</t>
  </si>
  <si>
    <t xml:space="preserve"> 00:00:05.412</t>
  </si>
  <si>
    <t xml:space="preserve"> 00:20:27.980</t>
  </si>
  <si>
    <t xml:space="preserve"> 00:13:20.999</t>
  </si>
  <si>
    <t xml:space="preserve"> 00:06:56.981</t>
  </si>
  <si>
    <t xml:space="preserve"> 00:50:54.690</t>
  </si>
  <si>
    <t xml:space="preserve"> 00:38:28.825</t>
  </si>
  <si>
    <t xml:space="preserve"> 00:12:18.730</t>
  </si>
  <si>
    <t xml:space="preserve"> 00:00:07.135</t>
  </si>
  <si>
    <t>a008ae53-92b5-40c5-b702-8a4f81a54640</t>
  </si>
  <si>
    <t>4883787 - David Alexander Fonnegra Lopez</t>
  </si>
  <si>
    <t xml:space="preserve"> 00:19:40.715</t>
  </si>
  <si>
    <t xml:space="preserve"> 00:19:30.715</t>
  </si>
  <si>
    <t>5273d133-097c-40f0-b238-99d9f34bd8ac</t>
  </si>
  <si>
    <t>4883789 - Rainer Stiwar Suescun Lopez</t>
  </si>
  <si>
    <t xml:space="preserve"> 00:08:40.013</t>
  </si>
  <si>
    <t xml:space="preserve"> 00:04:38.823</t>
  </si>
  <si>
    <t xml:space="preserve"> 00:03:53.988</t>
  </si>
  <si>
    <t xml:space="preserve"> 00:00:07.202</t>
  </si>
  <si>
    <t>651b9214-8ebb-4d82-a797-5fdb22ea0c0f</t>
  </si>
  <si>
    <t>4883791 - Gustavo Adolfo Osorno Perez</t>
  </si>
  <si>
    <t xml:space="preserve"> 00:04:22.108</t>
  </si>
  <si>
    <t xml:space="preserve"> 00:04:15.228</t>
  </si>
  <si>
    <t xml:space="preserve"> 00:00:06.880</t>
  </si>
  <si>
    <t>93488896-8ace-43cd-b3ae-1b4aa3bf2147</t>
  </si>
  <si>
    <t>4883792 - Carlos Andres Payares Machado</t>
  </si>
  <si>
    <t xml:space="preserve"> 00:04:29.035</t>
  </si>
  <si>
    <t xml:space="preserve"> 00:03:24.543</t>
  </si>
  <si>
    <t xml:space="preserve"> 00:00:54.492</t>
  </si>
  <si>
    <t>693b5f9f-091c-42c7-8329-e31c8c556a61</t>
  </si>
  <si>
    <t>4883794 - Laura Vanessa Better Paternina</t>
  </si>
  <si>
    <t xml:space="preserve"> 00:09:22.262</t>
  </si>
  <si>
    <t xml:space="preserve"> 00:09:12.262</t>
  </si>
  <si>
    <t>6156789c-f414-4111-ad93-e6442d6dbe7c</t>
  </si>
  <si>
    <t>4885213 - Angelo Steven Cruz Barrera</t>
  </si>
  <si>
    <t xml:space="preserve"> 00:00:47.359</t>
  </si>
  <si>
    <t xml:space="preserve"> 00:00:32.577</t>
  </si>
  <si>
    <t xml:space="preserve"> 00:00:14.782</t>
  </si>
  <si>
    <t>d92902da-a3f6-4461-a68f-25aaedc05254</t>
  </si>
  <si>
    <t>4885216 - Stefania White Valencia</t>
  </si>
  <si>
    <t>a175beab-3311-4127-ac89-1cb6e0e4a993</t>
  </si>
  <si>
    <t>4885232 - Santiago Henao Angel</t>
  </si>
  <si>
    <t>c87ebde3-b1be-4d7a-88f3-787131a35597</t>
  </si>
  <si>
    <t>4885235 - Katy Luz Parra Morales</t>
  </si>
  <si>
    <t>e1f8a457-0b07-4552-a635-90522dfbeadb</t>
  </si>
  <si>
    <t>4885236 - Cristopher Jakob Rodriguez Abraham</t>
  </si>
  <si>
    <t xml:space="preserve"> 00:22:41.590</t>
  </si>
  <si>
    <t xml:space="preserve"> 00:17:21.081</t>
  </si>
  <si>
    <t xml:space="preserve"> 00:06:35.022</t>
  </si>
  <si>
    <t xml:space="preserve"> 00:00:04.491</t>
  </si>
  <si>
    <t xml:space="preserve"> 00:20:08.435</t>
  </si>
  <si>
    <t xml:space="preserve"> 00:09:22.985</t>
  </si>
  <si>
    <t xml:space="preserve"> 00:11:48.233</t>
  </si>
  <si>
    <t xml:space="preserve"> 00:00:08.040</t>
  </si>
  <si>
    <t xml:space="preserve"> 00:26:50.264</t>
  </si>
  <si>
    <t xml:space="preserve"> 00:08:42.878</t>
  </si>
  <si>
    <t xml:space="preserve"> 00:17:58.306</t>
  </si>
  <si>
    <t xml:space="preserve"> 00:00:09.079</t>
  </si>
  <si>
    <t xml:space="preserve"> 00:16:46.673</t>
  </si>
  <si>
    <t xml:space="preserve"> 00:16:31.605</t>
  </si>
  <si>
    <t xml:space="preserve"> 00:00:15.067</t>
  </si>
  <si>
    <t xml:space="preserve"> 00:31:15.883</t>
  </si>
  <si>
    <t xml:space="preserve"> 00:13:58.834</t>
  </si>
  <si>
    <t xml:space="preserve"> 00:17:12.341</t>
  </si>
  <si>
    <t xml:space="preserve"> 00:00:04.708</t>
  </si>
  <si>
    <t xml:space="preserve"> 00:11:08.086</t>
  </si>
  <si>
    <t xml:space="preserve"> 00:05:07.503</t>
  </si>
  <si>
    <t xml:space="preserve"> 00:06:58.841</t>
  </si>
  <si>
    <t xml:space="preserve"> 00:00:06.179</t>
  </si>
  <si>
    <t xml:space="preserve"> 00:16:35.455</t>
  </si>
  <si>
    <t xml:space="preserve"> 00:08:12.013</t>
  </si>
  <si>
    <t xml:space="preserve"> 00:08:20.086</t>
  </si>
  <si>
    <t xml:space="preserve"> 00:00:03.354</t>
  </si>
  <si>
    <t>f54e9712-679e-48c7-a015-cf2b95e4e4e6</t>
  </si>
  <si>
    <t>4728374 - Palacios Restrepo Andres Felipe</t>
  </si>
  <si>
    <t xml:space="preserve"> 00:11:27.689</t>
  </si>
  <si>
    <t xml:space="preserve"> 00:04:50.847</t>
  </si>
  <si>
    <t xml:space="preserve"> 00:06:34.082</t>
  </si>
  <si>
    <t xml:space="preserve"> 00:00:02.759</t>
  </si>
  <si>
    <t xml:space="preserve"> 00:12:32.262</t>
  </si>
  <si>
    <t xml:space="preserve"> 00:06:39.795</t>
  </si>
  <si>
    <t xml:space="preserve"> 00:05:48.972</t>
  </si>
  <si>
    <t xml:space="preserve"> 00:00:03.494</t>
  </si>
  <si>
    <t xml:space="preserve"> 00:15:54.320</t>
  </si>
  <si>
    <t xml:space="preserve"> 00:05:58.291</t>
  </si>
  <si>
    <t xml:space="preserve"> 00:09:46.120</t>
  </si>
  <si>
    <t xml:space="preserve"> 00:00:09.909</t>
  </si>
  <si>
    <t>5c596cf2-4eec-4cb4-8fe7-3549a920cb9c</t>
  </si>
  <si>
    <t>4773548 - Zuluaga Osorio Maria Isabel</t>
  </si>
  <si>
    <t xml:space="preserve"> 00:15:18.284</t>
  </si>
  <si>
    <t xml:space="preserve"> 00:10:59.016</t>
  </si>
  <si>
    <t xml:space="preserve"> 00:04:16.670</t>
  </si>
  <si>
    <t xml:space="preserve"> 00:00:02.597</t>
  </si>
  <si>
    <t xml:space="preserve"> 00:14:32.570</t>
  </si>
  <si>
    <t xml:space="preserve"> 00:08:34.273</t>
  </si>
  <si>
    <t xml:space="preserve"> 00:08:17.052</t>
  </si>
  <si>
    <t xml:space="preserve"> 00:00:03.259</t>
  </si>
  <si>
    <t>91a3bb28-0b04-435c-93c6-981efd43a052</t>
  </si>
  <si>
    <t>4789949 - Rosales Trillo Ismery Daniela</t>
  </si>
  <si>
    <t xml:space="preserve"> 00:24:18.295</t>
  </si>
  <si>
    <t xml:space="preserve"> 00:10:58.882</t>
  </si>
  <si>
    <t xml:space="preserve"> 00:13:12.481</t>
  </si>
  <si>
    <t xml:space="preserve"> 00:00:06.931</t>
  </si>
  <si>
    <t>adcd2ebe-94bd-4e38-9c05-0a606c50eedd</t>
  </si>
  <si>
    <t>4803846 - Rodelo Meza Rafael Jose</t>
  </si>
  <si>
    <t xml:space="preserve"> 00:20:24.090</t>
  </si>
  <si>
    <t xml:space="preserve"> 00:08:46.493</t>
  </si>
  <si>
    <t xml:space="preserve"> 00:11:28.728</t>
  </si>
  <si>
    <t xml:space="preserve"> 00:00:08.868</t>
  </si>
  <si>
    <t>96b2ae38-6d40-478f-98ac-37729ec4bc6a</t>
  </si>
  <si>
    <t>4805564 - Fernandez Sepulveda Liz Yered</t>
  </si>
  <si>
    <t xml:space="preserve"> 00:15:43.730</t>
  </si>
  <si>
    <t xml:space="preserve"> 00:05:19.325</t>
  </si>
  <si>
    <t xml:space="preserve"> 00:10:16.332</t>
  </si>
  <si>
    <t xml:space="preserve"> 00:00:08.072</t>
  </si>
  <si>
    <t xml:space="preserve"> 00:16:34.571</t>
  </si>
  <si>
    <t xml:space="preserve"> 00:05:25.928</t>
  </si>
  <si>
    <t xml:space="preserve"> 00:11:03.928</t>
  </si>
  <si>
    <t xml:space="preserve"> 00:00:04.714</t>
  </si>
  <si>
    <t xml:space="preserve"> 00:31:52.095</t>
  </si>
  <si>
    <t xml:space="preserve"> 00:18:07.949</t>
  </si>
  <si>
    <t xml:space="preserve"> 00:13:41.277</t>
  </si>
  <si>
    <t xml:space="preserve"> 00:00:02.868</t>
  </si>
  <si>
    <t xml:space="preserve"> 00:20:58.634</t>
  </si>
  <si>
    <t xml:space="preserve"> 00:08:02.441</t>
  </si>
  <si>
    <t xml:space="preserve"> 00:12:43.303</t>
  </si>
  <si>
    <t xml:space="preserve"> 00:00:12.889</t>
  </si>
  <si>
    <t xml:space="preserve"> 00:24:59.622</t>
  </si>
  <si>
    <t xml:space="preserve"> 00:21:51.638</t>
  </si>
  <si>
    <t xml:space="preserve"> 00:06:01.320</t>
  </si>
  <si>
    <t xml:space="preserve"> 00:00:07.324</t>
  </si>
  <si>
    <t>2a229b3e-ef7b-4d6c-a7ab-72d5ea20c5e7</t>
  </si>
  <si>
    <t>4812170 - PatiÃ±o Echavarria Salome</t>
  </si>
  <si>
    <t xml:space="preserve"> 00:17:03.403</t>
  </si>
  <si>
    <t xml:space="preserve"> 00:11:07.217</t>
  </si>
  <si>
    <t xml:space="preserve"> 00:05:50.542</t>
  </si>
  <si>
    <t xml:space="preserve"> 00:00:05.644</t>
  </si>
  <si>
    <t xml:space="preserve"> 00:25:45.119</t>
  </si>
  <si>
    <t xml:space="preserve"> 00:17:07.667</t>
  </si>
  <si>
    <t xml:space="preserve"> 00:08:26.451</t>
  </si>
  <si>
    <t xml:space="preserve"> 00:00:11.000</t>
  </si>
  <si>
    <t xml:space="preserve"> 00:16:45.413</t>
  </si>
  <si>
    <t xml:space="preserve"> 00:05:28.994</t>
  </si>
  <si>
    <t xml:space="preserve"> 00:11:13.270</t>
  </si>
  <si>
    <t xml:space="preserve"> 00:00:03.148</t>
  </si>
  <si>
    <t xml:space="preserve"> 00:25:42.309</t>
  </si>
  <si>
    <t xml:space="preserve"> 00:10:17.771</t>
  </si>
  <si>
    <t xml:space="preserve"> 00:17:52.076</t>
  </si>
  <si>
    <t xml:space="preserve"> 00:00:05.615</t>
  </si>
  <si>
    <t>88e037db-11cb-463e-a5d5-c05cd530267e</t>
  </si>
  <si>
    <t>4830840 - Mauricio Gutierrez Quintero</t>
  </si>
  <si>
    <t xml:space="preserve"> 00:14:54.827</t>
  </si>
  <si>
    <t xml:space="preserve"> 00:08:55.782</t>
  </si>
  <si>
    <t xml:space="preserve"> 00:05:52.437</t>
  </si>
  <si>
    <t xml:space="preserve"> 00:00:06.607</t>
  </si>
  <si>
    <t xml:space="preserve"> 00:07:35.649</t>
  </si>
  <si>
    <t xml:space="preserve"> 00:05:10.811</t>
  </si>
  <si>
    <t xml:space="preserve"> 00:04:34.562</t>
  </si>
  <si>
    <t xml:space="preserve"> 00:00:07.557</t>
  </si>
  <si>
    <t xml:space="preserve"> 00:26:15.908</t>
  </si>
  <si>
    <t xml:space="preserve"> 00:21:53.199</t>
  </si>
  <si>
    <t xml:space="preserve"> 00:08:36.201</t>
  </si>
  <si>
    <t xml:space="preserve"> 00:00:04.608</t>
  </si>
  <si>
    <t>5c1b541e-752b-4a81-84ac-bece5d2b29b1</t>
  </si>
  <si>
    <t>4844636 - Zuluaga Perez Miguel Angel</t>
  </si>
  <si>
    <t xml:space="preserve"> 00:11:25.348</t>
  </si>
  <si>
    <t xml:space="preserve"> 00:02:48.613</t>
  </si>
  <si>
    <t xml:space="preserve"> 00:08:23.603</t>
  </si>
  <si>
    <t xml:space="preserve"> 00:00:13.132</t>
  </si>
  <si>
    <t>6727a70e-232f-42fb-b296-4ea230252839</t>
  </si>
  <si>
    <t>4844637 - Medina Villegas Mariangel</t>
  </si>
  <si>
    <t xml:space="preserve"> 00:11:15.951</t>
  </si>
  <si>
    <t xml:space="preserve"> 00:03:50.080</t>
  </si>
  <si>
    <t xml:space="preserve"> 00:07:10.823</t>
  </si>
  <si>
    <t xml:space="preserve"> 00:00:15.047</t>
  </si>
  <si>
    <t xml:space="preserve"> 00:16:36.343</t>
  </si>
  <si>
    <t xml:space="preserve"> 00:13:49.293</t>
  </si>
  <si>
    <t xml:space="preserve"> 00:05:20.865</t>
  </si>
  <si>
    <t xml:space="preserve"> 00:00:06.617</t>
  </si>
  <si>
    <t>4a59dd5c-3f23-4f52-b767-297cb2baf74d</t>
  </si>
  <si>
    <t>4853834 - Herrera Ospina Yuliana</t>
  </si>
  <si>
    <t xml:space="preserve"> 00:13:33.435</t>
  </si>
  <si>
    <t xml:space="preserve"> 00:04:33.924</t>
  </si>
  <si>
    <t xml:space="preserve"> 00:08:55.986</t>
  </si>
  <si>
    <t xml:space="preserve"> 00:00:03.524</t>
  </si>
  <si>
    <t xml:space="preserve"> 00:25:01.514</t>
  </si>
  <si>
    <t xml:space="preserve"> 00:17:24.485</t>
  </si>
  <si>
    <t xml:space="preserve"> 00:09:27.491</t>
  </si>
  <si>
    <t xml:space="preserve"> 00:00:03.035</t>
  </si>
  <si>
    <t>a2ec35a7-f81c-4dd4-8105-4cec053196cd</t>
  </si>
  <si>
    <t>4854983 - Contreras Mendoza Mileth Paola</t>
  </si>
  <si>
    <t xml:space="preserve"> 00:13:50.372</t>
  </si>
  <si>
    <t xml:space="preserve"> 00:06:37.604</t>
  </si>
  <si>
    <t xml:space="preserve"> 00:07:25.555</t>
  </si>
  <si>
    <t xml:space="preserve"> 00:00:15.059</t>
  </si>
  <si>
    <t>0bc1b086-773a-4321-8f1f-db3ad768a5ca</t>
  </si>
  <si>
    <t>4856462 - Valencia Londono Valeria Maria</t>
  </si>
  <si>
    <t xml:space="preserve"> 00:11:45.674</t>
  </si>
  <si>
    <t xml:space="preserve"> 00:09:05.503</t>
  </si>
  <si>
    <t xml:space="preserve"> 00:02:31.321</t>
  </si>
  <si>
    <t xml:space="preserve"> 00:00:08.850</t>
  </si>
  <si>
    <t>f57a2615-5fcd-42e2-80a4-29a8626c47b0</t>
  </si>
  <si>
    <t>4876023 - Daniela Solar Castillo</t>
  </si>
  <si>
    <t>1ace7e05-5a24-4b80-83e0-5b3db3c94c13</t>
  </si>
  <si>
    <t>4876032 - Arboleda Ramirez Nicol</t>
  </si>
  <si>
    <t xml:space="preserve"> 00:35:33.320</t>
  </si>
  <si>
    <t xml:space="preserve"> 00:15:34.213</t>
  </si>
  <si>
    <t xml:space="preserve"> 00:19:55.465</t>
  </si>
  <si>
    <t xml:space="preserve"> 00:00:03.641</t>
  </si>
  <si>
    <t xml:space="preserve"> 00:34:43.460</t>
  </si>
  <si>
    <t xml:space="preserve"> 00:29:36.619</t>
  </si>
  <si>
    <t xml:space="preserve"> 00:05:01.382</t>
  </si>
  <si>
    <t xml:space="preserve"> 00:00:05.458</t>
  </si>
  <si>
    <t>b4db8e9d-9712-47b4-a69c-c8a5e6b7ba90</t>
  </si>
  <si>
    <t>4876046 - Alzate Garcia Jesus Santiago</t>
  </si>
  <si>
    <t xml:space="preserve"> 00:33:44.047</t>
  </si>
  <si>
    <t xml:space="preserve"> 00:21:01.984</t>
  </si>
  <si>
    <t xml:space="preserve"> 00:12:39.004</t>
  </si>
  <si>
    <t xml:space="preserve"> 00:00:03.058</t>
  </si>
  <si>
    <t xml:space="preserve"> 00:37:52.300</t>
  </si>
  <si>
    <t xml:space="preserve"> 00:14:06.453</t>
  </si>
  <si>
    <t xml:space="preserve"> 00:23:35.699</t>
  </si>
  <si>
    <t xml:space="preserve"> 00:00:10.148</t>
  </si>
  <si>
    <t xml:space="preserve"> 00:19:32.683</t>
  </si>
  <si>
    <t xml:space="preserve"> 00:13:07.587</t>
  </si>
  <si>
    <t xml:space="preserve"> 00:07:38.783</t>
  </si>
  <si>
    <t xml:space="preserve"> 00:00:02.776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</si>
</sst>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4">
    <numFmt numFmtId="42" formatCode="_-&quot;$&quot;\ * #,##0_-;\-&quot;$&quot;\ * #,##0_-;_-&quot;$&quot;\ * &quot;-&quot;_-;_-@_-"/>
    <numFmt numFmtId="41" formatCode="_-* #,##0_-;\-* #,##0_-;_-* &quot;-&quot;_-;_-@_-"/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d/mm/yyyy;@"/>
    <numFmt numFmtId="165" formatCode="0.0"/>
    <numFmt numFmtId="166" formatCode="[$-F400]h:mm:ss\ AM/PM"/>
    <numFmt numFmtId="167" formatCode="0.0000"/>
    <numFmt numFmtId="168" formatCode="_(&quot;$&quot;\ * #,##0.00_);_(&quot;$&quot;\ * \(#,##0.00\);_(&quot;$&quot;\ * &quot;-&quot;??_);_(@_)"/>
    <numFmt numFmtId="169" formatCode="_-* #,##0.00\ _€_-;\-* #,##0.00\ _€_-;_-* &quot;-&quot;??\ _€_-;_-@_-"/>
    <numFmt numFmtId="170" formatCode="[$$-240A]#,##0.00;[Red]&quot;(&quot;[$$-240A]#,##0.00&quot;)&quot;"/>
    <numFmt numFmtId="171" formatCode="_(* #,##0.00_);_(* \(#,##0.00\);_(* \-??_);_(@_)"/>
    <numFmt numFmtId="172" formatCode="#,##0.00&quot; € &quot;;&quot;-&quot;#,##0.00&quot; € &quot;;&quot; -&quot;#&quot; € &quot;;@&quot; &quot;"/>
    <numFmt numFmtId="173" formatCode="_-* #,##0.00\ &quot;€&quot;_-;\-* #,##0.00\ &quot;€&quot;_-;_-* &quot;-&quot;??\ &quot;€&quot;_-;_-@_-"/>
    <numFmt numFmtId="174" formatCode="_-* #,##0_-;\-* #,##0_-;_-* \-_-;_-@_-"/>
    <numFmt numFmtId="175" formatCode="_ &quot;$&quot;\ * #,##0.00_ ;_ &quot;$&quot;\ * \-#,##0.00_ ;_ &quot;$&quot;\ * &quot;-&quot;??_ ;_ @_ "/>
    <numFmt numFmtId="176" formatCode="_ * #,##0.00_ ;_ * \-#,##0.00_ ;_ * &quot;-&quot;??_ ;_ @_ "/>
    <numFmt numFmtId="177" formatCode="#,##0.00&quot; &quot;;&quot;(&quot;#,##0.00&quot;)&quot;;&quot;-&quot;#&quot; &quot;;&quot; &quot;@&quot; &quot;"/>
    <numFmt numFmtId="178" formatCode="\ * #,##0.00\ ;\ * \(#,##0.00\);\ * \-#\ ;\ @\ "/>
    <numFmt numFmtId="179" formatCode="0\ %"/>
    <numFmt numFmtId="180" formatCode="* #,##0.00\ ;* \(#,##0.00\);* \-#\ ;@\ "/>
    <numFmt numFmtId="181" formatCode="#,##0.00\ ;\(#,##0.00\);\-#\ ;@\ "/>
    <numFmt numFmtId="182" formatCode="_(* #,##0_);_(* \(#,##0\);_(* \-_);_(@_)"/>
    <numFmt numFmtId="183" formatCode="_ * #,##0.00_ ;_ * \-#,##0.00_ ;_ * \-??_ ;_ @_ "/>
    <numFmt numFmtId="184" formatCode="_ &quot;$ &quot;* #,##0.00_ ;_ &quot;$ &quot;* \-#,##0.00_ ;_ &quot;$ &quot;* \-??_ ;_ @_ "/>
    <numFmt numFmtId="185" formatCode="_-* #,##0.00\ _€_-;\-* #,##0.00\ _€_-;_-* \-??\ _€_-;_-@_-"/>
    <numFmt numFmtId="186" formatCode="_-* #,##0.00_-;\-* #,##0.00_-;_-* \-??_-;_-@_-"/>
    <numFmt numFmtId="187" formatCode="_-* #,##0.00&quot; €&quot;_-;\-* #,##0.00&quot; €&quot;_-;_-* \-??&quot; €&quot;_-;_-@_-"/>
    <numFmt numFmtId="188" formatCode="_(&quot;$ &quot;* #,##0.00_);_(&quot;$ &quot;* \(#,##0.00\);_(&quot;$ &quot;* \-??_);_(@_)"/>
    <numFmt numFmtId="189" formatCode="_-&quot;$ &quot;* #,##0.00_-;&quot;-$ &quot;* #,##0.00_-;_-&quot;$ &quot;* \-??_-;_-@_-"/>
    <numFmt numFmtId="190" formatCode="_-&quot;$ &quot;* #,##0_-;&quot;-$ &quot;* #,##0_-;_-&quot;$ &quot;* \-_-;_-@_-"/>
    <numFmt numFmtId="191" formatCode="_(* #,##0,_);_(* \(#,##0,\);_(* \-??_);_(@_)"/>
    <numFmt numFmtId="192" formatCode="&quot;N$&quot;#,##0_);&quot;(N$&quot;#,##0\)"/>
    <numFmt numFmtId="193" formatCode="&quot;N$&quot;#,##0_);[Red]&quot;(N$&quot;#,##0\)"/>
    <numFmt numFmtId="194" formatCode="&quot;N$&quot;#,##0.00_);&quot;(N$&quot;#,##0.00\)"/>
    <numFmt numFmtId="195" formatCode="&quot;N$&quot;#,##0.00_);[Red]&quot;(N$&quot;#,##0.00\)"/>
    <numFmt numFmtId="196" formatCode="_(&quot;N$&quot;* #,##0_);_(&quot;N$&quot;* \(#,##0\);_(&quot;N$&quot;* \-_);_(@_)"/>
    <numFmt numFmtId="197" formatCode="0%;\(0&quot;%)&quot;"/>
    <numFmt numFmtId="198" formatCode="_ [$€-2]\ * #,##0.00_ ;_ [$€-2]\ * \-#,##0.00_ ;_ [$€-2]\ * \-??_ "/>
    <numFmt numFmtId="199" formatCode="_(&quot;R$&quot;* #,##0_);_(&quot;R$&quot;* \(#,##0\);_(&quot;R$&quot;* \-_);_(@_)"/>
    <numFmt numFmtId="200" formatCode="_(&quot;R$&quot;* #,##0.00_);_(&quot;R$&quot;* \(#,##0.00\);_(&quot;R$&quot;* \-??_);_(@_)"/>
    <numFmt numFmtId="201" formatCode="_(&quot;N$&quot;* #,##0.00_);_(&quot;N$&quot;* \(#,##0.00\);_(&quot;N$&quot;* \-??_);_(@_)"/>
    <numFmt numFmtId="202" formatCode="0####"/>
    <numFmt numFmtId="203" formatCode="mmm\-dd\-yy"/>
  </numFmts>
  <fonts count="127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sz val="8"/>
      <color theme="1"/>
      <name val="Arial"/>
      <family val="2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11"/>
      <color theme="1"/>
      <name val="Liberation Sans"/>
      <family val="2"/>
    </font>
    <font>
      <b/>
      <i/>
      <sz val="16"/>
      <color theme="1"/>
      <name val="Liberation Sans"/>
      <family val="2"/>
    </font>
    <font>
      <b/>
      <i/>
      <u/>
      <sz val="11"/>
      <color theme="1"/>
      <name val="Liberation Sans"/>
      <family val="2"/>
    </font>
    <font>
      <sz val="11"/>
      <color rgb="FF000000"/>
      <name val="Calibri"/>
      <family val="2"/>
      <charset val="1"/>
    </font>
    <font>
      <sz val="10"/>
      <name val="Arial"/>
      <family val="2"/>
      <charset val="1"/>
    </font>
    <font>
      <sz val="10"/>
      <color rgb="FF000000"/>
      <name val="Mangal"/>
      <family val="1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Liberation Sans"/>
      <family val="2"/>
    </font>
    <font>
      <sz val="11"/>
      <color rgb="FF9C0006"/>
      <name val="Liberation Sans"/>
      <family val="2"/>
    </font>
    <font>
      <b/>
      <i/>
      <sz val="16"/>
      <color rgb="FF000000"/>
      <name val="Liberation Sans"/>
      <family val="2"/>
    </font>
    <font>
      <b/>
      <i/>
      <u/>
      <sz val="11"/>
      <color rgb="FF000000"/>
      <name val="Liberation Sans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</font>
    <font>
      <sz val="10"/>
      <name val="Verdana   "/>
    </font>
    <font>
      <b/>
      <sz val="10"/>
      <color rgb="FF000000"/>
      <name val="Liberation Sans"/>
      <family val="2"/>
    </font>
    <font>
      <sz val="10"/>
      <color rgb="FFFFFFFF"/>
      <name val="Liberation Sans"/>
      <family val="2"/>
    </font>
    <font>
      <sz val="10"/>
      <color rgb="FFCC0000"/>
      <name val="Liberation Sans"/>
      <family val="2"/>
    </font>
    <font>
      <b/>
      <sz val="10"/>
      <color rgb="FFFFFFFF"/>
      <name val="Liberation Sans"/>
      <family val="2"/>
    </font>
    <font>
      <i/>
      <sz val="10"/>
      <color rgb="FF808080"/>
      <name val="Liberation Sans"/>
      <family val="2"/>
    </font>
    <font>
      <sz val="10"/>
      <color rgb="FF006600"/>
      <name val="Liberation Sans"/>
      <family val="2"/>
    </font>
    <font>
      <b/>
      <sz val="24"/>
      <color rgb="FF000000"/>
      <name val="Liberation Sans"/>
      <family val="2"/>
    </font>
    <font>
      <sz val="18"/>
      <color rgb="FF000000"/>
      <name val="Liberation Sans"/>
      <family val="2"/>
    </font>
    <font>
      <sz val="12"/>
      <color rgb="FF000000"/>
      <name val="Liberation Sans"/>
      <family val="2"/>
    </font>
    <font>
      <u/>
      <sz val="10"/>
      <color rgb="FF0000EE"/>
      <name val="Liberation Sans"/>
      <family val="2"/>
    </font>
    <font>
      <sz val="10"/>
      <color rgb="FF996600"/>
      <name val="Liberation Sans"/>
      <family val="2"/>
    </font>
    <font>
      <sz val="10"/>
      <color rgb="FF333333"/>
      <name val="Liberation Sans"/>
      <family val="2"/>
    </font>
    <font>
      <u/>
      <sz val="10"/>
      <color rgb="FF0000FF"/>
      <name val="Arial"/>
      <family val="2"/>
    </font>
    <font>
      <sz val="10"/>
      <color rgb="FF000000"/>
      <name val="Arial"/>
      <family val="2"/>
      <charset val="1"/>
    </font>
    <font>
      <u/>
      <sz val="10"/>
      <color rgb="FF0000FF"/>
      <name val="Arial"/>
      <family val="2"/>
      <charset val="1"/>
    </font>
    <font>
      <sz val="11"/>
      <color rgb="FF000000"/>
      <name val="Calibri2"/>
      <family val="2"/>
    </font>
    <font>
      <sz val="11"/>
      <color rgb="FFFFFFFF"/>
      <name val="Calibri2"/>
      <family val="2"/>
    </font>
    <font>
      <u/>
      <sz val="11"/>
      <color rgb="FF0563C1"/>
      <name val="Calibri"/>
      <family val="2"/>
    </font>
    <font>
      <b/>
      <i/>
      <sz val="16"/>
      <color rgb="FF000000"/>
      <name val="Calibri2"/>
      <family val="2"/>
    </font>
    <font>
      <sz val="11"/>
      <color rgb="FF000000"/>
      <name val="Calibri1"/>
    </font>
    <font>
      <b/>
      <i/>
      <u/>
      <sz val="11"/>
      <color rgb="FF000000"/>
      <name val="Calibri2"/>
      <family val="2"/>
    </font>
    <font>
      <sz val="10"/>
      <color rgb="FFFFFFFF"/>
      <name val="Arial"/>
      <family val="2"/>
      <charset val="1"/>
    </font>
    <font>
      <b/>
      <sz val="10"/>
      <color rgb="FF000000"/>
      <name val="Arial"/>
      <family val="2"/>
      <charset val="1"/>
    </font>
    <font>
      <sz val="10"/>
      <color rgb="FFCC0000"/>
      <name val="Arial"/>
      <family val="2"/>
      <charset val="1"/>
    </font>
    <font>
      <b/>
      <sz val="10"/>
      <color rgb="FFFFFFFF"/>
      <name val="Arial"/>
      <family val="2"/>
      <charset val="1"/>
    </font>
    <font>
      <i/>
      <sz val="10"/>
      <color rgb="FF808080"/>
      <name val="Arial"/>
      <family val="2"/>
      <charset val="1"/>
    </font>
    <font>
      <sz val="10"/>
      <color rgb="FF006600"/>
      <name val="Arial"/>
      <family val="2"/>
      <charset val="1"/>
    </font>
    <font>
      <b/>
      <sz val="24"/>
      <color rgb="FF000000"/>
      <name val="Arial"/>
      <family val="2"/>
      <charset val="1"/>
    </font>
    <font>
      <sz val="18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u/>
      <sz val="11"/>
      <color rgb="FF0563C1"/>
      <name val="Calibri"/>
      <family val="2"/>
      <charset val="1"/>
    </font>
    <font>
      <u/>
      <sz val="10"/>
      <color rgb="FF0000EE"/>
      <name val="Arial"/>
      <family val="2"/>
      <charset val="1"/>
    </font>
    <font>
      <sz val="10"/>
      <color rgb="FF996600"/>
      <name val="Arial"/>
      <family val="2"/>
      <charset val="1"/>
    </font>
    <font>
      <sz val="11"/>
      <color rgb="FF000000"/>
      <name val="Arial"/>
      <family val="2"/>
      <charset val="1"/>
    </font>
    <font>
      <sz val="10"/>
      <name val="Verdana   "/>
      <charset val="1"/>
    </font>
    <font>
      <sz val="10"/>
      <color rgb="FF333333"/>
      <name val="Arial"/>
      <family val="2"/>
      <charset val="1"/>
    </font>
    <font>
      <u/>
      <sz val="11"/>
      <color theme="10"/>
      <name val="Calibri"/>
      <family val="2"/>
      <charset val="1"/>
    </font>
    <font>
      <i/>
      <sz val="11"/>
      <color rgb="FF7F7F7F"/>
      <name val="Calibri"/>
      <family val="2"/>
      <charset val="1"/>
    </font>
    <font>
      <sz val="11"/>
      <color rgb="FF000000"/>
      <name val="Arial"/>
      <family val="2"/>
    </font>
    <font>
      <sz val="11"/>
      <color rgb="FF333333"/>
      <name val="Calibri1"/>
    </font>
    <font>
      <b/>
      <sz val="10"/>
      <color rgb="FF000000"/>
      <name val="Calibri1"/>
    </font>
    <font>
      <sz val="10"/>
      <color rgb="FFFFFFFF"/>
      <name val="Calibri1"/>
    </font>
    <font>
      <sz val="10"/>
      <color rgb="FFCC0000"/>
      <name val="Calibri1"/>
    </font>
    <font>
      <b/>
      <sz val="10"/>
      <color rgb="FFFFFFFF"/>
      <name val="Calibri1"/>
    </font>
    <font>
      <i/>
      <sz val="10"/>
      <color rgb="FF808080"/>
      <name val="Calibri1"/>
    </font>
    <font>
      <sz val="10"/>
      <color rgb="FF006600"/>
      <name val="Calibri1"/>
    </font>
    <font>
      <b/>
      <sz val="24"/>
      <color rgb="FF000000"/>
      <name val="Calibri1"/>
    </font>
    <font>
      <sz val="18"/>
      <color rgb="FF000000"/>
      <name val="Calibri1"/>
    </font>
    <font>
      <sz val="12"/>
      <color rgb="FF000000"/>
      <name val="Calibri1"/>
    </font>
    <font>
      <sz val="10"/>
      <color rgb="FF996600"/>
      <name val="Calibri1"/>
    </font>
    <font>
      <sz val="11"/>
      <color rgb="FF800000"/>
      <name val="Calibri1"/>
    </font>
    <font>
      <sz val="10"/>
      <color rgb="FF333333"/>
      <name val="Calibri1"/>
    </font>
    <font>
      <sz val="8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u/>
      <sz val="10"/>
      <color indexed="20"/>
      <name val="Arial"/>
      <family val="2"/>
    </font>
    <font>
      <u/>
      <sz val="10"/>
      <color indexed="12"/>
      <name val="MS Sans Serif"/>
      <family val="2"/>
    </font>
    <font>
      <sz val="11"/>
      <color indexed="8"/>
      <name val="Corbel"/>
      <family val="2"/>
    </font>
    <font>
      <b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8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70C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FFC7CE"/>
        <bgColor rgb="FFFFC7CE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000000"/>
        <bgColor rgb="FF003300"/>
      </patternFill>
    </fill>
    <fill>
      <patternFill patternType="solid">
        <fgColor rgb="FF808080"/>
        <bgColor rgb="FF969696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FFC7CE"/>
      </patternFill>
    </fill>
    <fill>
      <patternFill patternType="solid">
        <fgColor rgb="FFCC0000"/>
        <bgColor rgb="FF9C0006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4" tint="-0.249977111117893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0863">
    <xf numFmtId="0" fontId="0" fillId="0" borderId="0"/>
    <xf numFmtId="0" fontId="3" fillId="0" borderId="0"/>
    <xf numFmtId="0" fontId="4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13" applyNumberFormat="0" applyFill="0" applyAlignment="0" applyProtection="0"/>
    <xf numFmtId="0" fontId="14" fillId="0" borderId="14" applyNumberFormat="0" applyFill="0" applyAlignment="0" applyProtection="0"/>
    <xf numFmtId="0" fontId="15" fillId="0" borderId="15" applyNumberFormat="0" applyFill="0" applyAlignment="0" applyProtection="0"/>
    <xf numFmtId="0" fontId="15" fillId="0" borderId="0" applyNumberFormat="0" applyFill="0" applyBorder="0" applyAlignment="0" applyProtection="0"/>
    <xf numFmtId="0" fontId="16" fillId="8" borderId="0" applyNumberFormat="0" applyBorder="0" applyAlignment="0" applyProtection="0"/>
    <xf numFmtId="0" fontId="17" fillId="9" borderId="0" applyNumberFormat="0" applyBorder="0" applyAlignment="0" applyProtection="0"/>
    <xf numFmtId="0" fontId="18" fillId="10" borderId="0" applyNumberFormat="0" applyBorder="0" applyAlignment="0" applyProtection="0"/>
    <xf numFmtId="0" fontId="19" fillId="11" borderId="16" applyNumberFormat="0" applyAlignment="0" applyProtection="0"/>
    <xf numFmtId="0" fontId="20" fillId="12" borderId="17" applyNumberFormat="0" applyAlignment="0" applyProtection="0"/>
    <xf numFmtId="0" fontId="21" fillId="12" borderId="16" applyNumberFormat="0" applyAlignment="0" applyProtection="0"/>
    <xf numFmtId="0" fontId="22" fillId="0" borderId="18" applyNumberFormat="0" applyFill="0" applyAlignment="0" applyProtection="0"/>
    <xf numFmtId="0" fontId="1" fillId="13" borderId="19" applyNumberFormat="0" applyAlignment="0" applyProtection="0"/>
    <xf numFmtId="0" fontId="23" fillId="0" borderId="0" applyNumberFormat="0" applyFill="0" applyBorder="0" applyAlignment="0" applyProtection="0"/>
    <xf numFmtId="0" fontId="11" fillId="14" borderId="20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21" applyNumberFormat="0" applyFill="0" applyAlignment="0" applyProtection="0"/>
    <xf numFmtId="0" fontId="10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0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0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0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0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0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9" fontId="26" fillId="0" borderId="0" applyFont="0" applyFill="0" applyBorder="0" applyAlignment="0" applyProtection="0"/>
    <xf numFmtId="0" fontId="26" fillId="0" borderId="0"/>
    <xf numFmtId="0" fontId="26" fillId="0" borderId="0"/>
    <xf numFmtId="43" fontId="11" fillId="0" borderId="0" applyFont="0" applyFill="0" applyBorder="0" applyAlignment="0" applyProtection="0"/>
    <xf numFmtId="0" fontId="29" fillId="0" borderId="0"/>
    <xf numFmtId="0" fontId="26" fillId="0" borderId="0"/>
    <xf numFmtId="0" fontId="12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10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34" borderId="0" applyNumberFormat="0" applyBorder="0" applyAlignment="0" applyProtection="0"/>
    <xf numFmtId="0" fontId="10" fillId="38" borderId="0" applyNumberFormat="0" applyBorder="0" applyAlignment="0" applyProtection="0"/>
    <xf numFmtId="0" fontId="26" fillId="0" borderId="0"/>
    <xf numFmtId="169" fontId="26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26" fillId="0" borderId="0"/>
    <xf numFmtId="0" fontId="11" fillId="0" borderId="0"/>
    <xf numFmtId="9" fontId="26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11" fillId="0" borderId="0"/>
    <xf numFmtId="0" fontId="11" fillId="0" borderId="0"/>
    <xf numFmtId="0" fontId="26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0" fontId="32" fillId="0" borderId="0"/>
    <xf numFmtId="0" fontId="33" fillId="0" borderId="0">
      <alignment horizontal="center"/>
    </xf>
    <xf numFmtId="0" fontId="33" fillId="0" borderId="0">
      <alignment horizontal="center" textRotation="90"/>
    </xf>
    <xf numFmtId="0" fontId="34" fillId="0" borderId="0"/>
    <xf numFmtId="170" fontId="34" fillId="0" borderId="0"/>
    <xf numFmtId="43" fontId="11" fillId="0" borderId="0" applyFont="0" applyFill="0" applyBorder="0" applyAlignment="0" applyProtection="0"/>
    <xf numFmtId="0" fontId="35" fillId="0" borderId="0"/>
    <xf numFmtId="171" fontId="35" fillId="0" borderId="0" applyBorder="0" applyProtection="0"/>
    <xf numFmtId="0" fontId="27" fillId="0" borderId="0"/>
    <xf numFmtId="0" fontId="35" fillId="0" borderId="0"/>
    <xf numFmtId="43" fontId="35" fillId="0" borderId="0" applyFont="0" applyFill="0" applyBorder="0" applyAlignment="0" applyProtection="0"/>
    <xf numFmtId="0" fontId="36" fillId="0" borderId="0"/>
    <xf numFmtId="168" fontId="35" fillId="0" borderId="0" applyFont="0" applyFill="0" applyBorder="0" applyAlignment="0" applyProtection="0"/>
    <xf numFmtId="171" fontId="35" fillId="0" borderId="0" applyBorder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72" fontId="37" fillId="0" borderId="0" applyBorder="0" applyProtection="0"/>
    <xf numFmtId="168" fontId="35" fillId="0" borderId="0" applyFont="0" applyFill="0" applyBorder="0" applyAlignment="0" applyProtection="0"/>
    <xf numFmtId="0" fontId="27" fillId="0" borderId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43" fontId="27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27" fillId="0" borderId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38" fillId="0" borderId="0"/>
    <xf numFmtId="43" fontId="38" fillId="0" borderId="0" applyFont="0" applyFill="0" applyBorder="0" applyAlignment="0" applyProtection="0"/>
    <xf numFmtId="43" fontId="27" fillId="0" borderId="0" applyFont="0" applyFill="0" applyBorder="0" applyAlignment="0" applyProtection="0"/>
    <xf numFmtId="0" fontId="27" fillId="0" borderId="0"/>
    <xf numFmtId="0" fontId="11" fillId="0" borderId="0"/>
    <xf numFmtId="43" fontId="11" fillId="0" borderId="0" applyFont="0" applyFill="0" applyBorder="0" applyAlignment="0" applyProtection="0"/>
    <xf numFmtId="43" fontId="35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38" fillId="0" borderId="0"/>
    <xf numFmtId="43" fontId="1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38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27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38" fillId="0" borderId="0"/>
    <xf numFmtId="43" fontId="38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0" fontId="38" fillId="0" borderId="0"/>
    <xf numFmtId="0" fontId="11" fillId="0" borderId="0"/>
    <xf numFmtId="43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11" fillId="0" borderId="0"/>
    <xf numFmtId="0" fontId="11" fillId="0" borderId="0"/>
    <xf numFmtId="168" fontId="35" fillId="0" borderId="0" applyFont="0" applyFill="0" applyBorder="0" applyAlignment="0" applyProtection="0"/>
    <xf numFmtId="43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9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43" fontId="27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38" fillId="0" borderId="0"/>
    <xf numFmtId="43" fontId="38" fillId="0" borderId="0" applyFont="0" applyFill="0" applyBorder="0" applyAlignment="0" applyProtection="0"/>
    <xf numFmtId="0" fontId="38" fillId="0" borderId="0"/>
    <xf numFmtId="43" fontId="38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38" fillId="0" borderId="0"/>
    <xf numFmtId="43" fontId="38" fillId="0" borderId="0" applyFont="0" applyFill="0" applyBorder="0" applyAlignment="0" applyProtection="0"/>
    <xf numFmtId="0" fontId="38" fillId="0" borderId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11" fillId="0" borderId="0"/>
    <xf numFmtId="168" fontId="35" fillId="0" borderId="0" applyFont="0" applyFill="0" applyBorder="0" applyAlignment="0" applyProtection="0"/>
    <xf numFmtId="43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9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43" fontId="38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11" fillId="0" borderId="0"/>
    <xf numFmtId="0" fontId="11" fillId="0" borderId="0"/>
    <xf numFmtId="168" fontId="35" fillId="0" borderId="0" applyFont="0" applyFill="0" applyBorder="0" applyAlignment="0" applyProtection="0"/>
    <xf numFmtId="43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9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38" fillId="0" borderId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28" fillId="0" borderId="0"/>
    <xf numFmtId="0" fontId="11" fillId="0" borderId="0"/>
    <xf numFmtId="168" fontId="35" fillId="0" borderId="0" applyFont="0" applyFill="0" applyBorder="0" applyAlignment="0" applyProtection="0"/>
    <xf numFmtId="43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9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168" fontId="35" fillId="0" borderId="0" applyFont="0" applyFill="0" applyBorder="0" applyAlignment="0" applyProtection="0"/>
    <xf numFmtId="43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9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38" fillId="0" borderId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11" fillId="0" borderId="0"/>
    <xf numFmtId="168" fontId="35" fillId="0" borderId="0" applyFont="0" applyFill="0" applyBorder="0" applyAlignment="0" applyProtection="0"/>
    <xf numFmtId="43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9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168" fontId="35" fillId="0" borderId="0" applyFont="0" applyFill="0" applyBorder="0" applyAlignment="0" applyProtection="0"/>
    <xf numFmtId="43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9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39" fillId="0" borderId="0"/>
    <xf numFmtId="0" fontId="28" fillId="0" borderId="0"/>
    <xf numFmtId="0" fontId="11" fillId="0" borderId="0"/>
    <xf numFmtId="0" fontId="35" fillId="0" borderId="0"/>
    <xf numFmtId="168" fontId="35" fillId="0" borderId="0" applyFont="0" applyFill="0" applyBorder="0" applyAlignment="0" applyProtection="0"/>
    <xf numFmtId="43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9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38" fillId="0" borderId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39" fillId="0" borderId="0"/>
    <xf numFmtId="43" fontId="28" fillId="0" borderId="0" applyFont="0" applyFill="0" applyBorder="0" applyAlignment="0" applyProtection="0"/>
    <xf numFmtId="0" fontId="26" fillId="0" borderId="0"/>
    <xf numFmtId="0" fontId="40" fillId="0" borderId="0"/>
    <xf numFmtId="0" fontId="42" fillId="0" borderId="0" applyNumberFormat="0" applyBorder="0" applyProtection="0">
      <alignment horizontal="center"/>
    </xf>
    <xf numFmtId="0" fontId="42" fillId="0" borderId="0" applyNumberFormat="0" applyBorder="0" applyProtection="0">
      <alignment horizontal="center" textRotation="90"/>
    </xf>
    <xf numFmtId="0" fontId="43" fillId="0" borderId="0" applyNumberFormat="0" applyBorder="0" applyProtection="0"/>
    <xf numFmtId="0" fontId="43" fillId="0" borderId="0" applyBorder="0" applyProtection="0"/>
    <xf numFmtId="0" fontId="38" fillId="0" borderId="0"/>
    <xf numFmtId="174" fontId="35" fillId="0" borderId="0" applyBorder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0" fontId="46" fillId="0" borderId="0"/>
    <xf numFmtId="168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0" fontId="26" fillId="0" borderId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0" fontId="44" fillId="0" borderId="0"/>
    <xf numFmtId="173" fontId="11" fillId="0" borderId="0" applyFont="0" applyFill="0" applyBorder="0" applyAlignment="0" applyProtection="0"/>
    <xf numFmtId="0" fontId="45" fillId="0" borderId="0" applyNumberFormat="0" applyFill="0" applyBorder="0" applyAlignment="0" applyProtection="0">
      <alignment vertical="top"/>
      <protection locked="0"/>
    </xf>
    <xf numFmtId="41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9" fontId="44" fillId="0" borderId="0" applyFont="0" applyFill="0" applyBorder="0" applyAlignment="0" applyProtection="0"/>
    <xf numFmtId="169" fontId="44" fillId="0" borderId="0" applyFont="0" applyFill="0" applyBorder="0" applyAlignment="0" applyProtection="0"/>
    <xf numFmtId="175" fontId="26" fillId="0" borderId="0" applyFont="0" applyFill="0" applyBorder="0" applyAlignment="0" applyProtection="0"/>
    <xf numFmtId="176" fontId="26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0" fontId="38" fillId="0" borderId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0" fontId="38" fillId="0" borderId="0"/>
    <xf numFmtId="44" fontId="38" fillId="0" borderId="0" applyFont="0" applyFill="0" applyBorder="0" applyAlignment="0" applyProtection="0"/>
    <xf numFmtId="177" fontId="27" fillId="0" borderId="0"/>
    <xf numFmtId="0" fontId="32" fillId="0" borderId="0"/>
    <xf numFmtId="0" fontId="57" fillId="46" borderId="0"/>
    <xf numFmtId="0" fontId="47" fillId="0" borderId="0"/>
    <xf numFmtId="0" fontId="48" fillId="39" borderId="0"/>
    <xf numFmtId="0" fontId="48" fillId="40" borderId="0"/>
    <xf numFmtId="0" fontId="47" fillId="41" borderId="0"/>
    <xf numFmtId="0" fontId="49" fillId="42" borderId="0"/>
    <xf numFmtId="0" fontId="41" fillId="43" borderId="0"/>
    <xf numFmtId="0" fontId="50" fillId="44" borderId="0"/>
    <xf numFmtId="0" fontId="51" fillId="0" borderId="0"/>
    <xf numFmtId="0" fontId="52" fillId="45" borderId="0"/>
    <xf numFmtId="0" fontId="53" fillId="0" borderId="0"/>
    <xf numFmtId="0" fontId="54" fillId="0" borderId="0"/>
    <xf numFmtId="0" fontId="55" fillId="0" borderId="0"/>
    <xf numFmtId="0" fontId="56" fillId="0" borderId="0"/>
    <xf numFmtId="0" fontId="58" fillId="46" borderId="22"/>
    <xf numFmtId="0" fontId="32" fillId="0" borderId="0"/>
    <xf numFmtId="0" fontId="32" fillId="0" borderId="0"/>
    <xf numFmtId="0" fontId="49" fillId="0" borderId="0"/>
    <xf numFmtId="0" fontId="32" fillId="0" borderId="0"/>
    <xf numFmtId="178" fontId="38" fillId="0" borderId="0" applyBorder="0" applyProtection="0"/>
    <xf numFmtId="179" fontId="38" fillId="0" borderId="0" applyBorder="0" applyProtection="0"/>
    <xf numFmtId="0" fontId="59" fillId="0" borderId="0" applyBorder="0" applyProtection="0"/>
    <xf numFmtId="0" fontId="26" fillId="0" borderId="0"/>
    <xf numFmtId="178" fontId="38" fillId="0" borderId="0" applyBorder="0" applyProtection="0"/>
    <xf numFmtId="0" fontId="60" fillId="0" borderId="0"/>
    <xf numFmtId="180" fontId="60" fillId="0" borderId="0" applyBorder="0" applyProtection="0"/>
    <xf numFmtId="179" fontId="60" fillId="0" borderId="0" applyBorder="0" applyProtection="0"/>
    <xf numFmtId="0" fontId="61" fillId="0" borderId="0" applyBorder="0" applyProtection="0"/>
    <xf numFmtId="0" fontId="38" fillId="0" borderId="0"/>
    <xf numFmtId="178" fontId="38" fillId="0" borderId="0" applyBorder="0" applyProtection="0"/>
    <xf numFmtId="179" fontId="38" fillId="0" borderId="0" applyBorder="0" applyProtection="0"/>
    <xf numFmtId="0" fontId="59" fillId="0" borderId="0" applyBorder="0" applyProtection="0"/>
    <xf numFmtId="0" fontId="26" fillId="0" borderId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0" fontId="35" fillId="0" borderId="0"/>
    <xf numFmtId="181" fontId="35" fillId="0" borderId="0"/>
    <xf numFmtId="181" fontId="35" fillId="0" borderId="0"/>
    <xf numFmtId="181" fontId="35" fillId="0" borderId="0"/>
    <xf numFmtId="181" fontId="35" fillId="0" borderId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0" fontId="62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4" fillId="0" borderId="0"/>
    <xf numFmtId="0" fontId="65" fillId="0" borderId="0">
      <alignment horizontal="center"/>
    </xf>
    <xf numFmtId="0" fontId="65" fillId="0" borderId="0">
      <alignment horizontal="center" textRotation="90"/>
    </xf>
    <xf numFmtId="0" fontId="66" fillId="0" borderId="0"/>
    <xf numFmtId="0" fontId="67" fillId="0" borderId="0"/>
    <xf numFmtId="170" fontId="67" fillId="0" borderId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82" fontId="35" fillId="0" borderId="0" applyBorder="0" applyProtection="0"/>
    <xf numFmtId="0" fontId="68" fillId="47" borderId="0"/>
    <xf numFmtId="0" fontId="68" fillId="48" borderId="0"/>
    <xf numFmtId="0" fontId="69" fillId="49" borderId="0"/>
    <xf numFmtId="0" fontId="69" fillId="0" borderId="0"/>
    <xf numFmtId="0" fontId="70" fillId="50" borderId="0"/>
    <xf numFmtId="183" fontId="35" fillId="0" borderId="0" applyBorder="0" applyProtection="0"/>
    <xf numFmtId="184" fontId="35" fillId="0" borderId="0" applyBorder="0" applyProtection="0"/>
    <xf numFmtId="0" fontId="71" fillId="51" borderId="0"/>
    <xf numFmtId="0" fontId="72" fillId="0" borderId="0"/>
    <xf numFmtId="0" fontId="73" fillId="52" borderId="0"/>
    <xf numFmtId="0" fontId="74" fillId="0" borderId="0"/>
    <xf numFmtId="0" fontId="75" fillId="0" borderId="0"/>
    <xf numFmtId="0" fontId="76" fillId="0" borderId="0"/>
    <xf numFmtId="0" fontId="77" fillId="0" borderId="0" applyBorder="0" applyProtection="0"/>
    <xf numFmtId="0" fontId="61" fillId="0" borderId="0" applyBorder="0" applyProtection="0"/>
    <xf numFmtId="0" fontId="61" fillId="0" borderId="0" applyBorder="0" applyProtection="0"/>
    <xf numFmtId="0" fontId="77" fillId="0" borderId="0" applyBorder="0" applyProtection="0"/>
    <xf numFmtId="0" fontId="78" fillId="0" borderId="0"/>
    <xf numFmtId="185" fontId="35" fillId="0" borderId="0" applyBorder="0" applyProtection="0"/>
    <xf numFmtId="180" fontId="60" fillId="0" borderId="0" applyBorder="0" applyProtection="0"/>
    <xf numFmtId="186" fontId="35" fillId="0" borderId="0" applyBorder="0" applyProtection="0"/>
    <xf numFmtId="185" fontId="35" fillId="0" borderId="0" applyBorder="0" applyProtection="0"/>
    <xf numFmtId="185" fontId="35" fillId="0" borderId="0" applyBorder="0" applyProtection="0"/>
    <xf numFmtId="185" fontId="35" fillId="0" borderId="0" applyBorder="0" applyProtection="0"/>
    <xf numFmtId="180" fontId="60" fillId="0" borderId="0" applyBorder="0" applyProtection="0"/>
    <xf numFmtId="180" fontId="60" fillId="0" borderId="0" applyBorder="0" applyProtection="0"/>
    <xf numFmtId="174" fontId="35" fillId="0" borderId="0" applyBorder="0" applyProtection="0"/>
    <xf numFmtId="174" fontId="35" fillId="0" borderId="0" applyBorder="0" applyProtection="0"/>
    <xf numFmtId="174" fontId="35" fillId="0" borderId="0" applyBorder="0" applyProtection="0"/>
    <xf numFmtId="174" fontId="35" fillId="0" borderId="0" applyBorder="0" applyProtection="0"/>
    <xf numFmtId="174" fontId="35" fillId="0" borderId="0" applyBorder="0" applyProtection="0"/>
    <xf numFmtId="174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8" fontId="35" fillId="0" borderId="0" applyBorder="0" applyProtection="0"/>
    <xf numFmtId="188" fontId="35" fillId="0" borderId="0" applyBorder="0" applyProtection="0"/>
    <xf numFmtId="189" fontId="35" fillId="0" borderId="0" applyBorder="0" applyProtection="0"/>
    <xf numFmtId="189" fontId="35" fillId="0" borderId="0" applyBorder="0" applyProtection="0"/>
    <xf numFmtId="188" fontId="35" fillId="0" borderId="0" applyBorder="0" applyProtection="0"/>
    <xf numFmtId="188" fontId="35" fillId="0" borderId="0" applyBorder="0" applyProtection="0"/>
    <xf numFmtId="188" fontId="35" fillId="0" borderId="0" applyBorder="0" applyProtection="0"/>
    <xf numFmtId="188" fontId="35" fillId="0" borderId="0" applyBorder="0" applyProtection="0"/>
    <xf numFmtId="188" fontId="35" fillId="0" borderId="0" applyBorder="0" applyProtection="0"/>
    <xf numFmtId="188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9" fontId="35" fillId="0" borderId="0" applyBorder="0" applyProtection="0"/>
    <xf numFmtId="189" fontId="35" fillId="0" borderId="0" applyBorder="0" applyProtection="0"/>
    <xf numFmtId="189" fontId="35" fillId="0" borderId="0" applyBorder="0" applyProtection="0"/>
    <xf numFmtId="189" fontId="35" fillId="0" borderId="0" applyBorder="0" applyProtection="0"/>
    <xf numFmtId="189" fontId="35" fillId="0" borderId="0" applyBorder="0" applyProtection="0"/>
    <xf numFmtId="189" fontId="35" fillId="0" borderId="0" applyBorder="0" applyProtection="0"/>
    <xf numFmtId="189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9" fontId="35" fillId="0" borderId="0" applyBorder="0" applyProtection="0"/>
    <xf numFmtId="189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87" fontId="35" fillId="0" borderId="0" applyBorder="0" applyProtection="0"/>
    <xf numFmtId="190" fontId="35" fillId="0" borderId="0" applyBorder="0" applyProtection="0"/>
    <xf numFmtId="190" fontId="35" fillId="0" borderId="0" applyBorder="0" applyProtection="0"/>
    <xf numFmtId="190" fontId="35" fillId="0" borderId="0" applyBorder="0" applyProtection="0"/>
    <xf numFmtId="0" fontId="79" fillId="53" borderId="0"/>
    <xf numFmtId="0" fontId="60" fillId="0" borderId="0"/>
    <xf numFmtId="0" fontId="80" fillId="0" borderId="0"/>
    <xf numFmtId="0" fontId="36" fillId="0" borderId="0"/>
    <xf numFmtId="0" fontId="60" fillId="0" borderId="0"/>
    <xf numFmtId="0" fontId="60" fillId="0" borderId="0"/>
    <xf numFmtId="0" fontId="60" fillId="0" borderId="0"/>
    <xf numFmtId="0" fontId="81" fillId="0" borderId="0"/>
    <xf numFmtId="0" fontId="80" fillId="0" borderId="0"/>
    <xf numFmtId="0" fontId="35" fillId="0" borderId="0"/>
    <xf numFmtId="0" fontId="82" fillId="53" borderId="22"/>
    <xf numFmtId="9" fontId="35" fillId="0" borderId="0" applyBorder="0" applyProtection="0"/>
    <xf numFmtId="179" fontId="60" fillId="0" borderId="0" applyBorder="0" applyProtection="0"/>
    <xf numFmtId="179" fontId="60" fillId="0" borderId="0" applyBorder="0" applyProtection="0"/>
    <xf numFmtId="0" fontId="80" fillId="0" borderId="0"/>
    <xf numFmtId="0" fontId="80" fillId="0" borderId="0"/>
    <xf numFmtId="0" fontId="36" fillId="0" borderId="0"/>
    <xf numFmtId="0" fontId="36" fillId="0" borderId="0"/>
    <xf numFmtId="0" fontId="70" fillId="0" borderId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41" fontId="35" fillId="0" borderId="0" applyFont="0" applyFill="0" applyBorder="0" applyAlignment="0" applyProtection="0"/>
    <xf numFmtId="0" fontId="83" fillId="0" borderId="0" applyNumberForma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0" fontId="65" fillId="0" borderId="0">
      <alignment horizontal="center"/>
    </xf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5" fillId="0" borderId="0" applyFont="0" applyFill="0" applyBorder="0" applyAlignment="0" applyProtection="0"/>
    <xf numFmtId="171" fontId="35" fillId="0" borderId="0" applyBorder="0" applyProtection="0"/>
    <xf numFmtId="43" fontId="27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8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41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0" fontId="27" fillId="0" borderId="0"/>
    <xf numFmtId="41" fontId="11" fillId="0" borderId="0" applyFont="0" applyFill="0" applyBorder="0" applyAlignment="0" applyProtection="0"/>
    <xf numFmtId="0" fontId="26" fillId="0" borderId="0"/>
    <xf numFmtId="0" fontId="11" fillId="0" borderId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38" fillId="0" borderId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18" fillId="10" borderId="0" applyNumberFormat="0" applyBorder="0" applyAlignment="0" applyProtection="0"/>
    <xf numFmtId="0" fontId="11" fillId="18" borderId="0" applyNumberFormat="0" applyBorder="0" applyAlignment="0" applyProtection="0"/>
    <xf numFmtId="0" fontId="11" fillId="22" borderId="0" applyNumberFormat="0" applyBorder="0" applyAlignment="0" applyProtection="0"/>
    <xf numFmtId="0" fontId="11" fillId="26" borderId="0" applyNumberFormat="0" applyBorder="0" applyAlignment="0" applyProtection="0"/>
    <xf numFmtId="0" fontId="11" fillId="30" borderId="0" applyNumberFormat="0" applyBorder="0" applyAlignment="0" applyProtection="0"/>
    <xf numFmtId="0" fontId="11" fillId="34" borderId="0" applyNumberFormat="0" applyBorder="0" applyAlignment="0" applyProtection="0"/>
    <xf numFmtId="0" fontId="11" fillId="38" borderId="0" applyNumberFormat="0" applyBorder="0" applyAlignment="0" applyProtection="0"/>
    <xf numFmtId="0" fontId="84" fillId="0" borderId="0" applyBorder="0" applyProtection="0"/>
    <xf numFmtId="0" fontId="83" fillId="0" borderId="0" applyNumberForma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46" fillId="0" borderId="0"/>
    <xf numFmtId="168" fontId="11" fillId="0" borderId="0" applyFont="0" applyFill="0" applyBorder="0" applyAlignment="0" applyProtection="0"/>
    <xf numFmtId="0" fontId="44" fillId="0" borderId="0"/>
    <xf numFmtId="0" fontId="45" fillId="0" borderId="0" applyNumberFormat="0" applyFill="0" applyBorder="0" applyAlignment="0" applyProtection="0">
      <alignment vertical="top"/>
      <protection locked="0"/>
    </xf>
    <xf numFmtId="169" fontId="44" fillId="0" borderId="0" applyFont="0" applyFill="0" applyBorder="0" applyAlignment="0" applyProtection="0"/>
    <xf numFmtId="169" fontId="11" fillId="0" borderId="0" applyFont="0" applyFill="0" applyBorder="0" applyAlignment="0" applyProtection="0"/>
    <xf numFmtId="0" fontId="38" fillId="0" borderId="0"/>
    <xf numFmtId="44" fontId="38" fillId="0" borderId="0" applyFont="0" applyFill="0" applyBorder="0" applyAlignment="0" applyProtection="0"/>
    <xf numFmtId="178" fontId="38" fillId="0" borderId="0" applyBorder="0" applyProtection="0"/>
    <xf numFmtId="0" fontId="26" fillId="0" borderId="0"/>
    <xf numFmtId="178" fontId="38" fillId="0" borderId="0" applyBorder="0" applyProtection="0"/>
    <xf numFmtId="180" fontId="60" fillId="0" borderId="0" applyBorder="0" applyProtection="0"/>
    <xf numFmtId="0" fontId="61" fillId="0" borderId="0" applyBorder="0" applyProtection="0"/>
    <xf numFmtId="44" fontId="38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85" fontId="35" fillId="0" borderId="0" applyBorder="0" applyProtection="0"/>
    <xf numFmtId="186" fontId="35" fillId="0" borderId="0" applyBorder="0" applyProtection="0"/>
    <xf numFmtId="180" fontId="60" fillId="0" borderId="0" applyBorder="0" applyProtection="0"/>
    <xf numFmtId="180" fontId="60" fillId="0" borderId="0" applyBorder="0" applyProtection="0"/>
    <xf numFmtId="188" fontId="35" fillId="0" borderId="0" applyBorder="0" applyProtection="0"/>
    <xf numFmtId="188" fontId="35" fillId="0" borderId="0" applyBorder="0" applyProtection="0"/>
    <xf numFmtId="189" fontId="35" fillId="0" borderId="0" applyBorder="0" applyProtection="0"/>
    <xf numFmtId="189" fontId="35" fillId="0" borderId="0" applyBorder="0" applyProtection="0"/>
    <xf numFmtId="188" fontId="35" fillId="0" borderId="0" applyBorder="0" applyProtection="0"/>
    <xf numFmtId="188" fontId="35" fillId="0" borderId="0" applyBorder="0" applyProtection="0"/>
    <xf numFmtId="188" fontId="35" fillId="0" borderId="0" applyBorder="0" applyProtection="0"/>
    <xf numFmtId="188" fontId="35" fillId="0" borderId="0" applyBorder="0" applyProtection="0"/>
    <xf numFmtId="188" fontId="35" fillId="0" borderId="0" applyBorder="0" applyProtection="0"/>
    <xf numFmtId="188" fontId="35" fillId="0" borderId="0" applyBorder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0" fontId="4" fillId="0" borderId="0" applyNumberFormat="0" applyFill="0" applyBorder="0" applyAlignment="0" applyProtection="0"/>
    <xf numFmtId="41" fontId="11" fillId="0" borderId="0" applyFont="0" applyFill="0" applyBorder="0" applyAlignment="0" applyProtection="0"/>
    <xf numFmtId="0" fontId="65" fillId="0" borderId="0">
      <alignment horizontal="center"/>
    </xf>
    <xf numFmtId="0" fontId="3" fillId="0" borderId="0"/>
    <xf numFmtId="0" fontId="85" fillId="0" borderId="0"/>
    <xf numFmtId="0" fontId="38" fillId="0" borderId="0"/>
    <xf numFmtId="0" fontId="86" fillId="0" borderId="0"/>
    <xf numFmtId="0" fontId="94" fillId="0" borderId="0"/>
    <xf numFmtId="0" fontId="95" fillId="0" borderId="0"/>
    <xf numFmtId="0" fontId="92" fillId="45" borderId="0"/>
    <xf numFmtId="0" fontId="89" fillId="42" borderId="0"/>
    <xf numFmtId="0" fontId="96" fillId="46" borderId="0"/>
    <xf numFmtId="0" fontId="98" fillId="46" borderId="22"/>
    <xf numFmtId="0" fontId="87" fillId="0" borderId="0"/>
    <xf numFmtId="0" fontId="88" fillId="39" borderId="0"/>
    <xf numFmtId="0" fontId="88" fillId="40" borderId="0"/>
    <xf numFmtId="0" fontId="87" fillId="41" borderId="0"/>
    <xf numFmtId="0" fontId="90" fillId="44" borderId="0"/>
    <xf numFmtId="0" fontId="91" fillId="0" borderId="0"/>
    <xf numFmtId="0" fontId="93" fillId="0" borderId="0"/>
    <xf numFmtId="0" fontId="97" fillId="0" borderId="0"/>
    <xf numFmtId="0" fontId="86" fillId="0" borderId="0"/>
    <xf numFmtId="0" fontId="86" fillId="0" borderId="0"/>
    <xf numFmtId="0" fontId="89" fillId="0" borderId="0"/>
    <xf numFmtId="168" fontId="11" fillId="0" borderId="0" applyFont="0" applyFill="0" applyBorder="0" applyAlignment="0" applyProtection="0"/>
    <xf numFmtId="0" fontId="65" fillId="0" borderId="0">
      <alignment horizontal="center"/>
    </xf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0" fontId="65" fillId="0" borderId="0">
      <alignment horizontal="center"/>
    </xf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0" fontId="65" fillId="0" borderId="0">
      <alignment horizontal="center"/>
    </xf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0" fontId="65" fillId="0" borderId="0">
      <alignment horizontal="center"/>
    </xf>
    <xf numFmtId="9" fontId="26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8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0" fontId="103" fillId="54" borderId="0" applyNumberFormat="0" applyBorder="0" applyAlignment="0" applyProtection="0"/>
    <xf numFmtId="0" fontId="103" fillId="55" borderId="0" applyNumberFormat="0" applyBorder="0" applyAlignment="0" applyProtection="0"/>
    <xf numFmtId="0" fontId="103" fillId="56" borderId="0" applyNumberFormat="0" applyBorder="0" applyAlignment="0" applyProtection="0"/>
    <xf numFmtId="0" fontId="103" fillId="57" borderId="0" applyNumberFormat="0" applyBorder="0" applyAlignment="0" applyProtection="0"/>
    <xf numFmtId="0" fontId="103" fillId="58" borderId="0" applyNumberFormat="0" applyBorder="0" applyAlignment="0" applyProtection="0"/>
    <xf numFmtId="0" fontId="103" fillId="59" borderId="0" applyNumberFormat="0" applyBorder="0" applyAlignment="0" applyProtection="0"/>
    <xf numFmtId="0" fontId="103" fillId="60" borderId="0" applyNumberFormat="0" applyBorder="0" applyAlignment="0" applyProtection="0"/>
    <xf numFmtId="0" fontId="103" fillId="61" borderId="0" applyNumberFormat="0" applyBorder="0" applyAlignment="0" applyProtection="0"/>
    <xf numFmtId="0" fontId="103" fillId="62" borderId="0" applyNumberFormat="0" applyBorder="0" applyAlignment="0" applyProtection="0"/>
    <xf numFmtId="0" fontId="103" fillId="57" borderId="0" applyNumberFormat="0" applyBorder="0" applyAlignment="0" applyProtection="0"/>
    <xf numFmtId="0" fontId="103" fillId="60" borderId="0" applyNumberFormat="0" applyBorder="0" applyAlignment="0" applyProtection="0"/>
    <xf numFmtId="0" fontId="103" fillId="63" borderId="0" applyNumberFormat="0" applyBorder="0" applyAlignment="0" applyProtection="0"/>
    <xf numFmtId="0" fontId="104" fillId="64" borderId="0" applyNumberFormat="0" applyBorder="0" applyAlignment="0" applyProtection="0"/>
    <xf numFmtId="0" fontId="104" fillId="61" borderId="0" applyNumberFormat="0" applyBorder="0" applyAlignment="0" applyProtection="0"/>
    <xf numFmtId="0" fontId="104" fillId="62" borderId="0" applyNumberFormat="0" applyBorder="0" applyAlignment="0" applyProtection="0"/>
    <xf numFmtId="0" fontId="104" fillId="65" borderId="0" applyNumberFormat="0" applyBorder="0" applyAlignment="0" applyProtection="0"/>
    <xf numFmtId="0" fontId="104" fillId="66" borderId="0" applyNumberFormat="0" applyBorder="0" applyAlignment="0" applyProtection="0"/>
    <xf numFmtId="0" fontId="104" fillId="67" borderId="0" applyNumberFormat="0" applyBorder="0" applyAlignment="0" applyProtection="0"/>
    <xf numFmtId="0" fontId="105" fillId="56" borderId="0" applyNumberFormat="0" applyBorder="0" applyAlignment="0" applyProtection="0"/>
    <xf numFmtId="191" fontId="26" fillId="0" borderId="0" applyFill="0" applyAlignment="0"/>
    <xf numFmtId="192" fontId="99" fillId="0" borderId="0" applyFill="0" applyAlignment="0"/>
    <xf numFmtId="193" fontId="99" fillId="0" borderId="0" applyFill="0" applyAlignment="0"/>
    <xf numFmtId="194" fontId="99" fillId="0" borderId="0" applyFill="0" applyAlignment="0"/>
    <xf numFmtId="195" fontId="99" fillId="0" borderId="0" applyFill="0" applyAlignment="0"/>
    <xf numFmtId="191" fontId="26" fillId="0" borderId="0" applyFill="0" applyAlignment="0"/>
    <xf numFmtId="196" fontId="99" fillId="0" borderId="0" applyFill="0" applyAlignment="0"/>
    <xf numFmtId="192" fontId="99" fillId="0" borderId="0" applyFill="0" applyAlignment="0"/>
    <xf numFmtId="0" fontId="106" fillId="68" borderId="23" applyNumberFormat="0" applyAlignment="0" applyProtection="0"/>
    <xf numFmtId="0" fontId="107" fillId="69" borderId="24" applyNumberFormat="0" applyAlignment="0" applyProtection="0"/>
    <xf numFmtId="0" fontId="108" fillId="0" borderId="25" applyNumberFormat="0" applyFill="0" applyAlignment="0" applyProtection="0"/>
    <xf numFmtId="0" fontId="26" fillId="0" borderId="0" applyFont="0" applyFill="0" applyAlignment="0" applyProtection="0"/>
    <xf numFmtId="191" fontId="26" fillId="0" borderId="0" applyFont="0" applyFill="0" applyAlignment="0" applyProtection="0"/>
    <xf numFmtId="197" fontId="26" fillId="0" borderId="0" applyFont="0" applyFill="0" applyAlignment="0" applyProtection="0"/>
    <xf numFmtId="0" fontId="26" fillId="0" borderId="0" applyFont="0" applyFill="0" applyAlignment="0" applyProtection="0"/>
    <xf numFmtId="192" fontId="26" fillId="0" borderId="0" applyFont="0" applyFill="0" applyAlignment="0" applyProtection="0"/>
    <xf numFmtId="196" fontId="26" fillId="0" borderId="0" applyFont="0" applyFill="0" applyAlignment="0" applyProtection="0"/>
    <xf numFmtId="14" fontId="101" fillId="0" borderId="0" applyFill="0" applyAlignment="0"/>
    <xf numFmtId="0" fontId="101" fillId="0" borderId="26" applyNumberFormat="0" applyFill="0" applyAlignment="0" applyProtection="0"/>
    <xf numFmtId="0" fontId="109" fillId="0" borderId="0" applyNumberFormat="0" applyFill="0" applyBorder="0" applyAlignment="0" applyProtection="0"/>
    <xf numFmtId="0" fontId="104" fillId="70" borderId="0" applyNumberFormat="0" applyBorder="0" applyAlignment="0" applyProtection="0"/>
    <xf numFmtId="0" fontId="104" fillId="71" borderId="0" applyNumberFormat="0" applyBorder="0" applyAlignment="0" applyProtection="0"/>
    <xf numFmtId="0" fontId="104" fillId="72" borderId="0" applyNumberFormat="0" applyBorder="0" applyAlignment="0" applyProtection="0"/>
    <xf numFmtId="0" fontId="104" fillId="65" borderId="0" applyNumberFormat="0" applyBorder="0" applyAlignment="0" applyProtection="0"/>
    <xf numFmtId="0" fontId="104" fillId="66" borderId="0" applyNumberFormat="0" applyBorder="0" applyAlignment="0" applyProtection="0"/>
    <xf numFmtId="0" fontId="104" fillId="73" borderId="0" applyNumberFormat="0" applyBorder="0" applyAlignment="0" applyProtection="0"/>
    <xf numFmtId="191" fontId="26" fillId="0" borderId="0" applyFill="0" applyAlignment="0"/>
    <xf numFmtId="192" fontId="99" fillId="0" borderId="0" applyFill="0" applyAlignment="0"/>
    <xf numFmtId="191" fontId="26" fillId="0" borderId="0" applyFill="0" applyAlignment="0"/>
    <xf numFmtId="196" fontId="99" fillId="0" borderId="0" applyFill="0" applyAlignment="0"/>
    <xf numFmtId="192" fontId="99" fillId="0" borderId="0" applyFill="0" applyAlignment="0"/>
    <xf numFmtId="0" fontId="110" fillId="59" borderId="23" applyNumberFormat="0" applyAlignment="0" applyProtection="0"/>
    <xf numFmtId="0" fontId="26" fillId="0" borderId="0" applyNumberFormat="0" applyFill="0" applyBorder="0" applyAlignment="0" applyProtection="0"/>
    <xf numFmtId="198" fontId="26" fillId="0" borderId="0" applyFont="0" applyFill="0" applyAlignment="0" applyProtection="0"/>
    <xf numFmtId="0" fontId="120" fillId="0" borderId="0" applyNumberFormat="0" applyFill="0" applyAlignment="0" applyProtection="0"/>
    <xf numFmtId="0" fontId="102" fillId="0" borderId="27" applyNumberFormat="0" applyAlignment="0" applyProtection="0"/>
    <xf numFmtId="0" fontId="102" fillId="0" borderId="28">
      <alignment horizontal="left" vertical="center"/>
    </xf>
    <xf numFmtId="0" fontId="121" fillId="0" borderId="0" applyNumberFormat="0" applyFill="0" applyAlignment="0" applyProtection="0"/>
    <xf numFmtId="0" fontId="111" fillId="55" borderId="0" applyNumberFormat="0" applyBorder="0" applyAlignment="0" applyProtection="0"/>
    <xf numFmtId="191" fontId="26" fillId="0" borderId="0" applyFill="0" applyAlignment="0"/>
    <xf numFmtId="192" fontId="99" fillId="0" borderId="0" applyFill="0" applyAlignment="0"/>
    <xf numFmtId="191" fontId="26" fillId="0" borderId="0" applyFill="0" applyAlignment="0"/>
    <xf numFmtId="196" fontId="99" fillId="0" borderId="0" applyFill="0" applyAlignment="0"/>
    <xf numFmtId="192" fontId="99" fillId="0" borderId="0" applyFill="0" applyAlignment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199" fontId="26" fillId="0" borderId="0" applyFont="0" applyFill="0" applyAlignment="0" applyProtection="0"/>
    <xf numFmtId="200" fontId="26" fillId="0" borderId="0" applyFont="0" applyFill="0" applyAlignment="0" applyProtection="0"/>
    <xf numFmtId="0" fontId="112" fillId="74" borderId="0" applyNumberFormat="0" applyBorder="0" applyAlignment="0" applyProtection="0"/>
    <xf numFmtId="0" fontId="122" fillId="0" borderId="0"/>
    <xf numFmtId="0" fontId="103" fillId="75" borderId="29" applyNumberFormat="0" applyFont="0" applyAlignment="0" applyProtection="0"/>
    <xf numFmtId="195" fontId="26" fillId="0" borderId="0" applyFont="0" applyFill="0" applyAlignment="0" applyProtection="0"/>
    <xf numFmtId="197" fontId="26" fillId="0" borderId="0" applyFont="0" applyFill="0" applyAlignment="0" applyProtection="0"/>
    <xf numFmtId="201" fontId="26" fillId="0" borderId="0" applyFont="0" applyFill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191" fontId="26" fillId="0" borderId="0" applyFill="0" applyAlignment="0"/>
    <xf numFmtId="192" fontId="99" fillId="0" borderId="0" applyFill="0" applyAlignment="0"/>
    <xf numFmtId="191" fontId="26" fillId="0" borderId="0" applyFill="0" applyAlignment="0"/>
    <xf numFmtId="196" fontId="99" fillId="0" borderId="0" applyFill="0" applyAlignment="0"/>
    <xf numFmtId="192" fontId="99" fillId="0" borderId="0" applyFill="0" applyAlignment="0"/>
    <xf numFmtId="0" fontId="113" fillId="68" borderId="30" applyNumberFormat="0" applyAlignment="0" applyProtection="0"/>
    <xf numFmtId="49" fontId="101" fillId="0" borderId="0" applyFill="0" applyAlignment="0"/>
    <xf numFmtId="201" fontId="99" fillId="0" borderId="0" applyFill="0" applyAlignment="0"/>
    <xf numFmtId="202" fontId="99" fillId="0" borderId="0" applyFill="0" applyAlignment="0"/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31" applyNumberFormat="0" applyFill="0" applyAlignment="0" applyProtection="0"/>
    <xf numFmtId="0" fontId="118" fillId="0" borderId="32" applyNumberFormat="0" applyFill="0" applyAlignment="0" applyProtection="0"/>
    <xf numFmtId="0" fontId="109" fillId="0" borderId="33" applyNumberFormat="0" applyFill="0" applyAlignment="0" applyProtection="0"/>
    <xf numFmtId="0" fontId="119" fillId="0" borderId="34" applyNumberFormat="0" applyFill="0" applyAlignment="0" applyProtection="0"/>
    <xf numFmtId="0" fontId="26" fillId="0" borderId="0"/>
    <xf numFmtId="0" fontId="100" fillId="0" borderId="0" applyNumberForma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9" fontId="26" fillId="0" borderId="0" applyFont="0" applyFill="0" applyBorder="0" applyAlignment="0" applyProtection="0"/>
    <xf numFmtId="0" fontId="106" fillId="68" borderId="23" applyNumberFormat="0" applyAlignment="0" applyProtection="0"/>
    <xf numFmtId="0" fontId="101" fillId="0" borderId="26" applyNumberFormat="0" applyFill="0" applyAlignment="0" applyProtection="0"/>
    <xf numFmtId="0" fontId="110" fillId="59" borderId="23" applyNumberFormat="0" applyAlignment="0" applyProtection="0"/>
    <xf numFmtId="0" fontId="102" fillId="0" borderId="28">
      <alignment horizontal="left" vertical="center"/>
    </xf>
    <xf numFmtId="0" fontId="103" fillId="75" borderId="29" applyNumberFormat="0" applyFont="0" applyAlignment="0" applyProtection="0"/>
    <xf numFmtId="0" fontId="113" fillId="68" borderId="30" applyNumberFormat="0" applyAlignment="0" applyProtection="0"/>
    <xf numFmtId="0" fontId="119" fillId="0" borderId="34" applyNumberFormat="0" applyFill="0" applyAlignment="0" applyProtection="0"/>
  </cellStyleXfs>
  <cellXfs count="84">
    <xf numFmtId="0" fontId="0" fillId="0" borderId="0" xfId="0"/>
    <xf numFmtId="14" fontId="0" fillId="0" borderId="0" xfId="0" applyNumberFormat="1"/>
    <xf numFmtId="21" fontId="0" fillId="0" borderId="0" xfId="0" applyNumberFormat="1"/>
    <xf numFmtId="1" fontId="0" fillId="0" borderId="0" xfId="0" applyNumberFormat="1"/>
    <xf numFmtId="0" fontId="0" fillId="0" borderId="0" xfId="0" pivotButton="1"/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9" xfId="0" applyNumberFormat="1" applyBorder="1" applyAlignment="1">
      <alignment horizontal="center"/>
    </xf>
    <xf numFmtId="0" fontId="0" fillId="0" borderId="10" xfId="0" applyBorder="1"/>
    <xf numFmtId="1" fontId="0" fillId="0" borderId="4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0" fontId="1" fillId="3" borderId="0" xfId="0" applyFont="1" applyFill="1" applyAlignment="1">
      <alignment horizont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/>
    </xf>
    <xf numFmtId="2" fontId="0" fillId="0" borderId="0" xfId="0" applyNumberFormat="1"/>
    <xf numFmtId="166" fontId="0" fillId="0" borderId="0" xfId="0" applyNumberFormat="1"/>
    <xf numFmtId="0" fontId="1" fillId="4" borderId="11" xfId="0" applyFont="1" applyFill="1" applyBorder="1" applyAlignment="1">
      <alignment horizontal="center" vertical="center"/>
    </xf>
    <xf numFmtId="20" fontId="0" fillId="0" borderId="12" xfId="0" applyNumberFormat="1" applyBorder="1" applyAlignment="1">
      <alignment horizontal="center" vertical="center"/>
    </xf>
    <xf numFmtId="0" fontId="0" fillId="0" borderId="1" xfId="0" pivotButton="1" applyBorder="1"/>
    <xf numFmtId="1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1" fontId="0" fillId="0" borderId="0" xfId="0" applyNumberFormat="1"/>
    <xf numFmtId="1" fontId="5" fillId="5" borderId="1" xfId="0" applyNumberFormat="1" applyFont="1" applyFill="1" applyBorder="1" applyAlignment="1">
      <alignment horizontal="center" vertical="center"/>
    </xf>
    <xf numFmtId="1" fontId="6" fillId="5" borderId="1" xfId="0" applyNumberFormat="1" applyFont="1" applyFill="1" applyBorder="1" applyAlignment="1">
      <alignment horizontal="center" vertical="center"/>
    </xf>
    <xf numFmtId="164" fontId="6" fillId="5" borderId="1" xfId="0" applyNumberFormat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167" fontId="0" fillId="0" borderId="0" xfId="0" applyNumberFormat="1"/>
    <xf numFmtId="0" fontId="7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167" fontId="7" fillId="5" borderId="1" xfId="0" applyNumberFormat="1" applyFont="1" applyFill="1" applyBorder="1" applyAlignment="1">
      <alignment horizontal="center" vertical="center"/>
    </xf>
    <xf numFmtId="165" fontId="7" fillId="5" borderId="0" xfId="0" applyNumberFormat="1" applyFont="1" applyFill="1" applyAlignment="1">
      <alignment horizontal="center" vertical="center"/>
    </xf>
    <xf numFmtId="165" fontId="0" fillId="6" borderId="0" xfId="0" applyNumberFormat="1" applyFill="1" applyAlignment="1">
      <alignment horizontal="center" vertical="center"/>
    </xf>
    <xf numFmtId="165" fontId="0" fillId="0" borderId="0" xfId="0" applyNumberFormat="1"/>
    <xf numFmtId="1" fontId="7" fillId="5" borderId="0" xfId="0" applyNumberFormat="1" applyFont="1" applyFill="1" applyAlignment="1">
      <alignment horizontal="center" vertical="center"/>
    </xf>
    <xf numFmtId="0" fontId="0" fillId="7" borderId="0" xfId="0" applyFill="1"/>
    <xf numFmtId="22" fontId="0" fillId="0" borderId="0" xfId="0" applyNumberFormat="1"/>
    <xf numFmtId="1" fontId="9" fillId="0" borderId="4" xfId="0" applyNumberFormat="1" applyFont="1" applyBorder="1" applyAlignment="1">
      <alignment horizontal="center"/>
    </xf>
    <xf numFmtId="2" fontId="9" fillId="0" borderId="9" xfId="0" applyNumberFormat="1" applyFont="1" applyBorder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0" fontId="123" fillId="4" borderId="35" xfId="0" applyFont="1" applyFill="1" applyBorder="1" applyAlignment="1">
      <alignment horizontal="center" vertical="center" wrapText="1"/>
    </xf>
    <xf numFmtId="0" fontId="123" fillId="4" borderId="36" xfId="0" applyFont="1" applyFill="1" applyBorder="1" applyAlignment="1">
      <alignment horizontal="center" vertical="center" wrapText="1"/>
    </xf>
    <xf numFmtId="0" fontId="124" fillId="76" borderId="36" xfId="0" applyFont="1" applyFill="1" applyBorder="1" applyAlignment="1">
      <alignment horizontal="center" vertical="center" wrapText="1"/>
    </xf>
    <xf numFmtId="0" fontId="123" fillId="4" borderId="37" xfId="0" applyFont="1" applyFill="1" applyBorder="1" applyAlignment="1">
      <alignment horizontal="center" vertical="center" wrapText="1"/>
    </xf>
    <xf numFmtId="0" fontId="123" fillId="77" borderId="35" xfId="0" applyFont="1" applyFill="1" applyBorder="1" applyAlignment="1">
      <alignment horizontal="center" vertical="center" wrapText="1"/>
    </xf>
    <xf numFmtId="0" fontId="126" fillId="78" borderId="38" xfId="0" applyFont="1" applyFill="1" applyBorder="1" applyAlignment="1">
      <alignment horizontal="center" vertical="center" wrapText="1"/>
    </xf>
    <xf numFmtId="0" fontId="123" fillId="77" borderId="38" xfId="0" applyFont="1" applyFill="1" applyBorder="1" applyAlignment="1">
      <alignment horizontal="center" vertical="center" wrapText="1"/>
    </xf>
    <xf numFmtId="203" fontId="126" fillId="79" borderId="39" xfId="0" applyNumberFormat="1" applyFont="1" applyFill="1" applyBorder="1" applyAlignment="1">
      <alignment horizontal="center"/>
    </xf>
    <xf numFmtId="1" fontId="125" fillId="0" borderId="40" xfId="0" applyNumberFormat="1" applyFont="1" applyBorder="1" applyAlignment="1">
      <alignment horizontal="center"/>
    </xf>
    <xf numFmtId="1" fontId="125" fillId="0" borderId="39" xfId="0" applyNumberFormat="1" applyFont="1" applyBorder="1" applyAlignment="1">
      <alignment horizontal="center"/>
    </xf>
    <xf numFmtId="1" fontId="125" fillId="78" borderId="40" xfId="0" applyNumberFormat="1" applyFont="1" applyFill="1" applyBorder="1" applyAlignment="1">
      <alignment horizontal="center"/>
    </xf>
    <xf numFmtId="1" fontId="0" fillId="6" borderId="1" xfId="0" applyNumberFormat="1" applyFill="1" applyBorder="1" applyAlignment="1">
      <alignment horizontal="center" vertical="center"/>
    </xf>
    <xf numFmtId="1" fontId="125" fillId="0" borderId="41" xfId="0" applyNumberFormat="1" applyFont="1" applyBorder="1" applyAlignment="1">
      <alignment horizontal="center"/>
    </xf>
    <xf numFmtId="10" fontId="0" fillId="0" borderId="42" xfId="0" applyNumberFormat="1" applyBorder="1" applyAlignment="1">
      <alignment horizontal="center"/>
    </xf>
    <xf numFmtId="14" fontId="10" fillId="0" borderId="0" xfId="0" applyNumberFormat="1" applyFont="1"/>
    <xf numFmtId="0" fontId="10" fillId="0" borderId="43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0" fillId="80" borderId="1" xfId="0" applyFill="1" applyBorder="1" applyAlignment="1">
      <alignment horizontal="center"/>
    </xf>
    <xf numFmtId="0" fontId="9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</cellXfs>
  <cellStyles count="40863">
    <cellStyle name="%" xfId="46" xr:uid="{DE40A202-D7F8-4338-9979-92D7F3C80ECA}"/>
    <cellStyle name="% 2" xfId="39795" xr:uid="{CC0B9625-174D-4434-BAA9-DB040A9D16E6}"/>
    <cellStyle name="% 2 2" xfId="40851" xr:uid="{05B09545-E63F-44BB-9141-83EF68407081}"/>
    <cellStyle name="%_Dmto LP Argos SAC 2010" xfId="40852" xr:uid="{DADA9142-D44D-43B7-B3E7-84F366C7458F}"/>
    <cellStyle name="%_Dmto LP Argos SAP 2010" xfId="40853" xr:uid="{84B1673F-7400-473A-A17E-866698D069DD}"/>
    <cellStyle name="%_Nuevo libro Dmto Comfenalco Linea General 2010" xfId="40854" xr:uid="{840548C7-7488-42DF-843F-343AB8B3B8DE}"/>
    <cellStyle name="20% - Énfasis1" xfId="21" builtinId="30" customBuiltin="1"/>
    <cellStyle name="20% - Énfasis1 2" xfId="40758" xr:uid="{D1A0B8BF-5946-4939-BC14-5144F8E4A8F8}"/>
    <cellStyle name="20% - Énfasis2" xfId="25" builtinId="34" customBuiltin="1"/>
    <cellStyle name="20% - Énfasis2 2" xfId="40759" xr:uid="{D7ADED1B-0CBF-4F74-A4BA-A33035297692}"/>
    <cellStyle name="20% - Énfasis3" xfId="29" builtinId="38" customBuiltin="1"/>
    <cellStyle name="20% - Énfasis3 2" xfId="40760" xr:uid="{21FBDF79-4C0D-45F4-BEF1-7F86AA77DBDC}"/>
    <cellStyle name="20% - Énfasis4" xfId="33" builtinId="42" customBuiltin="1"/>
    <cellStyle name="20% - Énfasis4 2" xfId="40761" xr:uid="{DEC3B2B1-9A99-4F6C-AC66-8392BBE27E94}"/>
    <cellStyle name="20% - Énfasis5" xfId="37" builtinId="46" customBuiltin="1"/>
    <cellStyle name="20% - Énfasis5 2" xfId="40762" xr:uid="{FB59FEB3-9B2F-4EFC-8893-782CDF908909}"/>
    <cellStyle name="20% - Énfasis6" xfId="41" builtinId="50" customBuiltin="1"/>
    <cellStyle name="20% - Énfasis6 2" xfId="40763" xr:uid="{D67F6412-5951-4922-8ABD-30102D289E63}"/>
    <cellStyle name="40% - Énfasis1" xfId="22" builtinId="31" customBuiltin="1"/>
    <cellStyle name="40% - Énfasis1 2" xfId="40764" xr:uid="{4EB69821-72A1-45BF-A2AA-62DEDC5376B5}"/>
    <cellStyle name="40% - Énfasis2" xfId="26" builtinId="35" customBuiltin="1"/>
    <cellStyle name="40% - Énfasis2 2" xfId="40765" xr:uid="{6A45F494-9809-4EAD-A8D7-020D358CA111}"/>
    <cellStyle name="40% - Énfasis3" xfId="30" builtinId="39" customBuiltin="1"/>
    <cellStyle name="40% - Énfasis3 2" xfId="40766" xr:uid="{4F04DF2D-3CF1-4661-830C-B20901832C1E}"/>
    <cellStyle name="40% - Énfasis4" xfId="34" builtinId="43" customBuiltin="1"/>
    <cellStyle name="40% - Énfasis4 2" xfId="40767" xr:uid="{2E8D42EB-8D1B-4201-BD7F-CD8BE1D880E1}"/>
    <cellStyle name="40% - Énfasis5" xfId="38" builtinId="47" customBuiltin="1"/>
    <cellStyle name="40% - Énfasis5 2" xfId="40768" xr:uid="{1E0F7669-330D-4750-B0B0-EEC26F2632AF}"/>
    <cellStyle name="40% - Énfasis6" xfId="42" builtinId="51" customBuiltin="1"/>
    <cellStyle name="40% - Énfasis6 2" xfId="40769" xr:uid="{2AD01969-021F-438D-B641-C8306D6FEBB8}"/>
    <cellStyle name="60% - Énfasis1" xfId="23" builtinId="32" customBuiltin="1"/>
    <cellStyle name="60% - Énfasis1 2" xfId="53" xr:uid="{24F1B6B5-1DCA-485C-8632-05021E1A0AFC}"/>
    <cellStyle name="60% - Énfasis1 2 2" xfId="20698" xr:uid="{DADFFD46-EF52-48E6-BE1F-16EDB56C47DD}"/>
    <cellStyle name="60% - Énfasis1 2 3" xfId="40770" xr:uid="{9131C581-AD4E-468B-86F3-A8CD86668087}"/>
    <cellStyle name="60% - Énfasis2" xfId="27" builtinId="36" customBuiltin="1"/>
    <cellStyle name="60% - Énfasis2 2" xfId="54" xr:uid="{DFCE24EC-80E2-48FA-81CF-E7CC57B7FA75}"/>
    <cellStyle name="60% - Énfasis2 2 2" xfId="20699" xr:uid="{1B1E96C6-B95E-4736-AD74-67063656E898}"/>
    <cellStyle name="60% - Énfasis2 2 3" xfId="40771" xr:uid="{A9B74517-52EB-4043-AEEA-FC7E74F8E956}"/>
    <cellStyle name="60% - Énfasis3" xfId="31" builtinId="40" customBuiltin="1"/>
    <cellStyle name="60% - Énfasis3 2" xfId="55" xr:uid="{E6BAF2F4-2331-4572-BEAE-D57ABA5EA58D}"/>
    <cellStyle name="60% - Énfasis3 2 2" xfId="20700" xr:uid="{6E4EC925-5260-411F-A4F1-07CD1835792F}"/>
    <cellStyle name="60% - Énfasis3 2 3" xfId="40772" xr:uid="{F7AEA295-A422-4428-85B8-48298C566108}"/>
    <cellStyle name="60% - Énfasis4" xfId="35" builtinId="44" customBuiltin="1"/>
    <cellStyle name="60% - Énfasis4 2" xfId="56" xr:uid="{CD7E7E28-96CC-46CC-86C0-C082E83C1DA2}"/>
    <cellStyle name="60% - Énfasis4 2 2" xfId="20701" xr:uid="{870A302C-A7F8-49BC-A911-544447EBFAD7}"/>
    <cellStyle name="60% - Énfasis4 2 3" xfId="40773" xr:uid="{8A98CD49-AFB9-4ABF-9AE9-35EA038D98D9}"/>
    <cellStyle name="60% - Énfasis5" xfId="39" builtinId="48" customBuiltin="1"/>
    <cellStyle name="60% - Énfasis5 2" xfId="57" xr:uid="{BC0816E4-3E52-467A-810B-7F3D141B6494}"/>
    <cellStyle name="60% - Énfasis5 2 2" xfId="20702" xr:uid="{261D4F6D-0FC8-4CAF-87DE-7B9B98411D2D}"/>
    <cellStyle name="60% - Énfasis5 2 3" xfId="40774" xr:uid="{649CF9E9-A1D5-4136-9D8A-94A824AE667C}"/>
    <cellStyle name="60% - Énfasis6" xfId="43" builtinId="52" customBuiltin="1"/>
    <cellStyle name="60% - Énfasis6 2" xfId="58" xr:uid="{92E2DC25-2F1A-4B1E-A5A4-3A552162DECD}"/>
    <cellStyle name="60% - Énfasis6 2 2" xfId="20703" xr:uid="{F7239813-325C-413C-BD91-E219A8271E35}"/>
    <cellStyle name="60% - Énfasis6 2 3" xfId="40775" xr:uid="{E292C7DF-D391-4DD8-A177-A6D42AD9663B}"/>
    <cellStyle name="Accent" xfId="742" xr:uid="{10522959-AED1-41A3-A212-BECF878C68E2}"/>
    <cellStyle name="Accent 1" xfId="743" xr:uid="{0B0F3729-0502-4561-BEDE-82A2865AA9DD}"/>
    <cellStyle name="Accent 1 2" xfId="39804" xr:uid="{B19F9078-54F8-4B3B-9136-6646E474BF41}"/>
    <cellStyle name="Accent 1 5" xfId="838" xr:uid="{7D072389-7ADC-4B25-BDD2-A8A63D0624E5}"/>
    <cellStyle name="Accent 2" xfId="744" xr:uid="{8AC24013-85AC-40D7-A541-DAFECC83F513}"/>
    <cellStyle name="Accent 2 2" xfId="39805" xr:uid="{E3F2C228-7026-4396-9B0B-A24903CBA324}"/>
    <cellStyle name="Accent 2 6" xfId="839" xr:uid="{CDD3F83D-D59E-4E17-BB68-1409945DC751}"/>
    <cellStyle name="Accent 3" xfId="745" xr:uid="{DF289C5C-AF1D-4E70-B25F-D28A857BFC05}"/>
    <cellStyle name="Accent 3 2" xfId="39806" xr:uid="{0CDEBC64-4454-42B5-8E94-6700F41CFC4C}"/>
    <cellStyle name="Accent 3 7" xfId="840" xr:uid="{6BC45339-FB73-4ABA-957B-040E05F97D46}"/>
    <cellStyle name="Accent 4" xfId="841" xr:uid="{E99E82B0-C644-4685-8ED4-80DDD6D5A8AC}"/>
    <cellStyle name="Accent 5" xfId="39803" xr:uid="{9C274CC7-B2B5-4275-AADE-9654E1FAD22D}"/>
    <cellStyle name="Bad" xfId="746" xr:uid="{2EEC74C1-601C-4478-8D10-50C480E2E44F}"/>
    <cellStyle name="Bad 8" xfId="842" xr:uid="{2E20CA85-6D9D-40E0-973C-2F75BBF03208}"/>
    <cellStyle name="Bueno" xfId="8" builtinId="26" customBuiltin="1"/>
    <cellStyle name="Bueno 2" xfId="39799" xr:uid="{3529386C-1E86-4143-89A3-BF64E74DFE06}"/>
    <cellStyle name="Bueno 2 2" xfId="40776" xr:uid="{8FB44DD3-6303-46CB-9149-9CFA3D36EAD9}"/>
    <cellStyle name="Calc Currency (0)" xfId="40777" xr:uid="{F469BFDB-FCA2-41B0-9656-79E7E5FA0C6B}"/>
    <cellStyle name="Calc Currency (2)" xfId="40778" xr:uid="{5DDA1278-0008-4892-A436-25056218C3FF}"/>
    <cellStyle name="Calc Percent (0)" xfId="40779" xr:uid="{89104E11-A18D-4E50-9161-102E932E8B24}"/>
    <cellStyle name="Calc Percent (1)" xfId="40780" xr:uid="{539627AC-C081-4F00-9F08-DF751376D492}"/>
    <cellStyle name="Calc Percent (2)" xfId="40781" xr:uid="{159CED92-00F5-4E7E-9A0E-1AECB166101E}"/>
    <cellStyle name="Calc Units (0)" xfId="40782" xr:uid="{D4067C5E-6814-48F9-B2A1-E36E9AF0BEFB}"/>
    <cellStyle name="Calc Units (1)" xfId="40783" xr:uid="{AF985D98-6835-4A1B-883F-96E4E7A9891D}"/>
    <cellStyle name="Calc Units (2)" xfId="40784" xr:uid="{37D4DCF2-8500-4869-8985-FFB4515FFDA1}"/>
    <cellStyle name="Cálculo" xfId="13" builtinId="22" customBuiltin="1"/>
    <cellStyle name="Cálculo 2" xfId="40785" xr:uid="{1042C8FB-249B-4D1D-B464-4E9F0E428174}"/>
    <cellStyle name="Cálculo 2 2" xfId="40856" xr:uid="{9123A129-B8AB-4CBA-BDB3-338C7928E7DF}"/>
    <cellStyle name="Celda de comprobación" xfId="15" builtinId="23" customBuiltin="1"/>
    <cellStyle name="Celda de comprobación 2" xfId="40786" xr:uid="{CE4D1CE3-42EC-40A1-9B58-25849133A643}"/>
    <cellStyle name="Celda vinculada" xfId="14" builtinId="24" customBuiltin="1"/>
    <cellStyle name="Celda vinculada 2" xfId="40787" xr:uid="{F88E751E-8DB7-49C0-8E34-D57E791EFE80}"/>
    <cellStyle name="cf1" xfId="795" xr:uid="{BCE1FCB6-5501-4169-A668-004D31B5B64A}"/>
    <cellStyle name="cf2" xfId="796" xr:uid="{28F754DE-5D2A-4998-A40C-30A69BC7D7EC}"/>
    <cellStyle name="cf3" xfId="797" xr:uid="{EACF4068-0FF8-47E4-93A7-D640B4E9CF9E}"/>
    <cellStyle name="cf4" xfId="798" xr:uid="{9C2F192C-9F9E-45FF-81BF-BBB63A746014}"/>
    <cellStyle name="Comma [0]_#6 Temps &amp; Contractors" xfId="40788" xr:uid="{7FFFA118-50DF-4DB0-9F59-8EB24DD7F2A1}"/>
    <cellStyle name="Comma [00]" xfId="40789" xr:uid="{9C573C97-EBF3-4F8B-8CA6-ED7D389DDE0A}"/>
    <cellStyle name="Comma 2" xfId="696" xr:uid="{113B046B-4462-43D6-82A4-7091303D3ED0}"/>
    <cellStyle name="Comma 2 2" xfId="843" xr:uid="{1253B2A6-28EC-4F15-AB25-4284D65B185D}"/>
    <cellStyle name="Comma_#6 Temps &amp; Contractors" xfId="40790" xr:uid="{43996A2E-2FFD-4ED5-AF47-40D85983C4E0}"/>
    <cellStyle name="ConditionalStyle_1" xfId="747" xr:uid="{4E3545B9-65D9-414E-98AF-E30DCF5F5A8D}"/>
    <cellStyle name="Currency [0]_#6 Temps &amp; Contractors" xfId="40791" xr:uid="{F3AF03D7-CD0D-4CBC-837B-CAD2C38A7F02}"/>
    <cellStyle name="Currency [00]" xfId="40792" xr:uid="{35E4BAE3-5A73-43AC-B216-0312782EE933}"/>
    <cellStyle name="Currency 2" xfId="695" xr:uid="{BDADEB99-EB4B-40B0-A919-69A5CD1743A5}"/>
    <cellStyle name="Currency 2 2" xfId="844" xr:uid="{134A07D4-60AA-4026-AACA-D723C5859F7D}"/>
    <cellStyle name="Currency_#6 Temps &amp; Contractors" xfId="40793" xr:uid="{12AC16A4-FACD-40F9-98FA-7888DBFA419A}"/>
    <cellStyle name="Date Short" xfId="40794" xr:uid="{239DCAF6-CC1A-4B76-8AB4-81B2238BFFC7}"/>
    <cellStyle name="debbie" xfId="40795" xr:uid="{7E675008-EFD6-4519-A96F-A70349A120FB}"/>
    <cellStyle name="debbie 2" xfId="40857" xr:uid="{E72E894F-4F31-4ACF-8969-6756E5F5A45E}"/>
    <cellStyle name="Encabezado 1" xfId="4" builtinId="16" customBuiltin="1"/>
    <cellStyle name="Encabezado 1 2" xfId="39797" xr:uid="{79B37257-84ED-4B98-B637-7076079906E5}"/>
    <cellStyle name="Encabezado 1 2 2" xfId="40845" xr:uid="{5124BCBE-1696-4E69-B957-40F3E0A2AAC5}"/>
    <cellStyle name="Encabezado 4" xfId="7" builtinId="19" customBuiltin="1"/>
    <cellStyle name="Encabezado 4 2" xfId="40796" xr:uid="{04793175-2BC0-44DE-829F-77F50CBCABA1}"/>
    <cellStyle name="Énfasis1" xfId="20" builtinId="29" customBuiltin="1"/>
    <cellStyle name="Énfasis1 2" xfId="40797" xr:uid="{DCE11FE2-F915-451C-A570-BC3CEF376596}"/>
    <cellStyle name="Énfasis2" xfId="24" builtinId="33" customBuiltin="1"/>
    <cellStyle name="Énfasis2 2" xfId="40798" xr:uid="{B05100FB-7DAF-441B-A9C5-1C1335C3B95A}"/>
    <cellStyle name="Énfasis3" xfId="28" builtinId="37" customBuiltin="1"/>
    <cellStyle name="Énfasis3 2" xfId="40799" xr:uid="{7B3684A6-BC59-4A3A-BBA3-F654C296CE44}"/>
    <cellStyle name="Énfasis4" xfId="32" builtinId="41" customBuiltin="1"/>
    <cellStyle name="Énfasis4 2" xfId="40800" xr:uid="{A0348329-AD4E-4CCA-9D54-E3DCDEB1EFFC}"/>
    <cellStyle name="Énfasis5" xfId="36" builtinId="45" customBuiltin="1"/>
    <cellStyle name="Énfasis5 2" xfId="40801" xr:uid="{BF733A11-F30C-451C-8881-00B885811975}"/>
    <cellStyle name="Énfasis6" xfId="40" builtinId="49" customBuiltin="1"/>
    <cellStyle name="Énfasis6 2" xfId="40802" xr:uid="{C12E1524-5351-4B38-82FF-45B6EFD4E0CE}"/>
    <cellStyle name="Enter Currency (0)" xfId="40803" xr:uid="{15B80D2D-A87B-4105-A9A2-560699926E3D}"/>
    <cellStyle name="Enter Currency (2)" xfId="40804" xr:uid="{2D6D21B0-8EBD-4A38-802F-699423E2B4DA}"/>
    <cellStyle name="Enter Units (0)" xfId="40805" xr:uid="{CAE69F2D-BA70-4D4E-A531-E2959629ABC1}"/>
    <cellStyle name="Enter Units (1)" xfId="40806" xr:uid="{53D8AC8A-F0B5-4733-8D68-CC322B1D2A65}"/>
    <cellStyle name="Enter Units (2)" xfId="40807" xr:uid="{32B4288C-D7EA-4529-A995-1FA9F43ABC5B}"/>
    <cellStyle name="Entrada" xfId="11" builtinId="20" customBuiltin="1"/>
    <cellStyle name="Entrada 2" xfId="40808" xr:uid="{0BD81EDF-428B-442A-B598-BDA7BE8547AC}"/>
    <cellStyle name="Entrada 2 2" xfId="40858" xr:uid="{C4FF8CA5-98D4-45D4-9A8E-4E9C20D30126}"/>
    <cellStyle name="Error" xfId="748" xr:uid="{F7446DBA-1563-4427-811E-666B304E583B}"/>
    <cellStyle name="Error 2" xfId="39807" xr:uid="{2D0F750F-34D5-40A3-8DAD-72F3292825B3}"/>
    <cellStyle name="Error 9" xfId="845" xr:uid="{46DF1A06-9257-4581-8044-2B1FEE134276}"/>
    <cellStyle name="Estilo 1" xfId="40809" xr:uid="{521B86C4-96F9-4C06-8061-68262D0EB079}"/>
    <cellStyle name="Euro" xfId="40810" xr:uid="{FD516B4A-D0C8-49CF-8BD0-B1F8B2CE9592}"/>
    <cellStyle name="Excel Built-in Comma [0]" xfId="837" xr:uid="{64B9D1EE-8435-41B3-8E48-7A936C66FD0A}"/>
    <cellStyle name="Excel Built-in Currency" xfId="739" xr:uid="{D59D7BBB-AEFC-4865-A532-CC061AF3CF0B}"/>
    <cellStyle name="Excel Built-in Explanatory Text" xfId="83" xr:uid="{3F705F4D-2EE6-400F-8B67-56E8772E3920}"/>
    <cellStyle name="Excel Built-in Hyperlink" xfId="799" xr:uid="{1C54E0EC-9B11-4ECF-BE64-D5AADF141847}"/>
    <cellStyle name="Excel Built-in Normal" xfId="93" xr:uid="{A6B9FDC2-BED8-4E1F-BF42-0A312B8A6149}"/>
    <cellStyle name="Excel_BuiltIn_Currency" xfId="91" xr:uid="{98C67AEA-5A3B-4C78-A1C6-E7CCF7D77E5C}"/>
    <cellStyle name="Followed Hyperlink_BINV" xfId="40811" xr:uid="{181E45C1-9D89-43D3-B7EE-326E21B1742B}"/>
    <cellStyle name="Footnote" xfId="749" xr:uid="{CE528C2D-086C-4D30-B260-DC640F060BD4}"/>
    <cellStyle name="Footnote 10" xfId="846" xr:uid="{3CE299AD-671F-4F24-8E9E-174E77CE8603}"/>
    <cellStyle name="Footnote 2" xfId="39808" xr:uid="{A8F0D32C-8F19-425B-9887-A9471CE18C99}"/>
    <cellStyle name="Good" xfId="750" xr:uid="{3DA45AD2-7912-4F9B-875D-3FB8119BB1DC}"/>
    <cellStyle name="Good 11" xfId="847" xr:uid="{FA2113EB-73B0-44E6-9C5F-B00612B3FF0E}"/>
    <cellStyle name="Header1" xfId="40812" xr:uid="{CCD89E56-D92B-4001-B4B5-90DBF37FBC18}"/>
    <cellStyle name="Header2" xfId="40813" xr:uid="{C8B5ACEC-E283-4CF6-9ABD-B9C1B81CB93B}"/>
    <cellStyle name="Header2 2" xfId="40859" xr:uid="{53C3F858-F387-4561-972A-F7E522236BFB}"/>
    <cellStyle name="Heading" xfId="76" xr:uid="{CEE61333-2829-4BF0-83CB-04D49C5BB8E6}"/>
    <cellStyle name="Heading (user)" xfId="751" xr:uid="{1E2C3170-2B89-41FC-AAC5-1CEE8E3956CD}"/>
    <cellStyle name="Heading (user) 12" xfId="848" xr:uid="{0435892A-DF0D-4CD8-924A-77E9A7AD670B}"/>
    <cellStyle name="Heading (user) 2" xfId="39809" xr:uid="{4F03DBA5-8429-4579-8E74-A3932D05EC3D}"/>
    <cellStyle name="Heading 1" xfId="752" xr:uid="{FCFF42D9-A7CC-4359-9918-90349B14E1EF}"/>
    <cellStyle name="Heading 1 13" xfId="849" xr:uid="{D7F41A66-604B-4B5D-ADD3-F151E541EE25}"/>
    <cellStyle name="Heading 2" xfId="651" xr:uid="{5085417A-7E70-468C-A2B5-F05B44DE1DF6}"/>
    <cellStyle name="Heading 2 14" xfId="850" xr:uid="{755A814E-8FDA-4892-8114-AB570DE89212}"/>
    <cellStyle name="Heading 2 2" xfId="753" xr:uid="{D1ADCE0D-A536-4CEA-8727-12017527C4D7}"/>
    <cellStyle name="Heading 3" xfId="800" xr:uid="{321BAC40-CBDB-4800-AD06-324B07B3CD65}"/>
    <cellStyle name="Heading 4" xfId="1162" xr:uid="{77CCD0BC-89C7-4CA5-B66B-08A9CAF963D3}"/>
    <cellStyle name="Heading 5" xfId="39792" xr:uid="{DB9528AD-09A2-4B47-AB6B-19C77B3248FC}"/>
    <cellStyle name="Heading 6" xfId="39823" xr:uid="{CF24940A-493B-4DD0-B368-EBA8D25A52D0}"/>
    <cellStyle name="Heading 7" xfId="39815" xr:uid="{26264EFD-94C9-4F7F-89AE-7F9D0FAFB97E}"/>
    <cellStyle name="Heading 8" xfId="39856" xr:uid="{7BDCE23B-9762-4627-9F72-36DF273FFA05}"/>
    <cellStyle name="Heading 9" xfId="40049" xr:uid="{E03735E0-B461-4C65-8015-2128817D1489}"/>
    <cellStyle name="Heading1" xfId="77" xr:uid="{76A416CD-B170-4957-BC18-C105E8CBE261}"/>
    <cellStyle name="Heading1 2" xfId="652" xr:uid="{FFDA3D37-C610-4F0A-84F1-A45A21113B88}"/>
    <cellStyle name="Heading1 3" xfId="801" xr:uid="{01B76D5E-0AB9-4153-A869-4750FE26819A}"/>
    <cellStyle name="Hipervínculo 2" xfId="690" xr:uid="{23126304-98D0-4517-9501-537FAEADF408}"/>
    <cellStyle name="Hipervínculo 2 2" xfId="772" xr:uid="{59794422-19A9-416E-9417-DD1F46554E29}"/>
    <cellStyle name="Hipervínculo 2 2 2" xfId="852" xr:uid="{4EEB0661-871A-48A8-AF91-B9ECBDAE6646}"/>
    <cellStyle name="Hipervínculo 2 3" xfId="851" xr:uid="{221F5F18-B2C6-4AC6-AFA0-51C7F4BE5154}"/>
    <cellStyle name="Hipervínculo 2 4" xfId="39534" xr:uid="{FC595915-770F-49B3-A296-ED38827CF2AD}"/>
    <cellStyle name="Hipervínculo 3" xfId="768" xr:uid="{8682343F-0E46-4AC6-A278-AED789AAD79C}"/>
    <cellStyle name="Hipervínculo 3 2" xfId="39543" xr:uid="{6152BD7E-BFCA-4D03-9FE1-FFC59430A1FC}"/>
    <cellStyle name="Hipervínculo 3 3" xfId="20705" xr:uid="{4155288E-1448-4F99-940B-E94792EE276A}"/>
    <cellStyle name="Hipervínculo 4" xfId="762" xr:uid="{77D2FF1C-B829-4A6C-AA2A-E8BC449458E6}"/>
    <cellStyle name="Hipervínculo 4 2" xfId="853" xr:uid="{979D4B9B-3F4B-49B4-A652-85EB37757398}"/>
    <cellStyle name="Hipervínculo 5" xfId="1001" xr:uid="{5481348F-85F1-42B9-9CD3-8A201806E7CA}"/>
    <cellStyle name="Hipervínculo 6" xfId="39790" xr:uid="{42CF545E-204F-4878-B300-A12904E1799D}"/>
    <cellStyle name="Hyperlink" xfId="2" xr:uid="{0D8CD17F-2BAC-4412-BC6D-970F27386B6B}"/>
    <cellStyle name="Hyperlink 15" xfId="854" xr:uid="{497CF7C4-9063-4EA5-85A6-7D6DC20E4255}"/>
    <cellStyle name="Hyperlink 2" xfId="754" xr:uid="{E77071E8-8635-45CB-AA0C-518A25A61C3E}"/>
    <cellStyle name="Hyperlink 2 2" xfId="855" xr:uid="{970F6BBE-CA4A-40F1-AC03-7AE820A8F394}"/>
    <cellStyle name="Hyperlink_BINV" xfId="40814" xr:uid="{2B190CF2-DFB0-4644-B515-032683027F14}"/>
    <cellStyle name="Incorrecto" xfId="9" builtinId="27" customBuiltin="1"/>
    <cellStyle name="Incorrecto 2" xfId="39800" xr:uid="{BAB89AD0-5A6F-4CA6-A3F2-091DF9770A7E}"/>
    <cellStyle name="Incorrecto 2 2" xfId="40815" xr:uid="{1CFFC2A0-646F-406A-BF4A-05786F4AE839}"/>
    <cellStyle name="Link Currency (0)" xfId="40816" xr:uid="{92B42FEC-17F1-4586-B25C-B9E549F6872D}"/>
    <cellStyle name="Link Currency (2)" xfId="40817" xr:uid="{DE10A7AE-111A-4ADA-BC84-763AFE9E433B}"/>
    <cellStyle name="Link Units (0)" xfId="40818" xr:uid="{FB4A144D-00BD-456B-B611-918270E7D461}"/>
    <cellStyle name="Link Units (1)" xfId="40819" xr:uid="{192E8B0F-4902-4AAD-A3FE-A0EEBF7C351D}"/>
    <cellStyle name="Link Units (2)" xfId="40820" xr:uid="{6E6F0879-B3FD-4F93-8AF6-B064CC679C8B}"/>
    <cellStyle name="Millares [0] 2" xfId="74" xr:uid="{B033F6C2-EED9-44CC-B0BA-4BB4C5E94CDA}"/>
    <cellStyle name="Millares [0] 2 2" xfId="658" xr:uid="{092A5496-E113-4E87-9C56-6A7452D7C535}"/>
    <cellStyle name="Millares [0] 2 2 2" xfId="691" xr:uid="{514B5CD9-D52F-4817-B5F8-9A36A2AE616C}"/>
    <cellStyle name="Millares [0] 2 2 2 2" xfId="866" xr:uid="{5DE0DBC8-3E29-482C-AC9B-DE13436F14B2}"/>
    <cellStyle name="Millares [0] 2 2 2 3" xfId="1236" xr:uid="{2106AA97-1E18-4F68-AD43-B91FE3D76B57}"/>
    <cellStyle name="Millares [0] 2 2 2 4" xfId="40119" xr:uid="{951D46DF-D806-44B8-9789-70AE1D00004B}"/>
    <cellStyle name="Millares [0] 2 2 3" xfId="865" xr:uid="{F9B9517E-AD82-498B-8E0E-346A0762CE4F}"/>
    <cellStyle name="Millares [0] 2 2 4" xfId="1233" xr:uid="{2A129CEB-A814-47AE-9B07-F74320907FFE}"/>
    <cellStyle name="Millares [0] 2 2 5" xfId="40116" xr:uid="{837C73C8-1615-4357-BE7B-D89A3E06B5B1}"/>
    <cellStyle name="Millares [0] 2 3" xfId="699" xr:uid="{B0CD1E9B-7EA8-40E2-B398-43621A70BD17}"/>
    <cellStyle name="Millares [0] 2 3 2" xfId="867" xr:uid="{77600739-7BB1-4741-8362-40839FD4F950}"/>
    <cellStyle name="Millares [0] 2 3 3" xfId="1238" xr:uid="{C574920A-AFC5-43D5-8730-DEF5F64E65A6}"/>
    <cellStyle name="Millares [0] 2 3 4" xfId="40121" xr:uid="{82124567-1204-4B86-AB62-077718C580D9}"/>
    <cellStyle name="Millares [0] 2 4" xfId="663" xr:uid="{A5B33763-669E-458C-A904-DE23BF65BD89}"/>
    <cellStyle name="Millares [0] 2 4 2" xfId="868" xr:uid="{870F2CE9-28AA-4879-84E6-D81AAA579781}"/>
    <cellStyle name="Millares [0] 2 4 3" xfId="1234" xr:uid="{239CF784-497F-4335-B943-893693FA13D8}"/>
    <cellStyle name="Millares [0] 2 4 4" xfId="40117" xr:uid="{F4F29906-43A2-4A9D-BCD4-388CFEADC5ED}"/>
    <cellStyle name="Millares [0] 2 5" xfId="864" xr:uid="{2883C263-03AA-49C9-905C-27814E1DC790}"/>
    <cellStyle name="Millares [0] 2 5 2" xfId="39791" xr:uid="{758D63B1-CBCF-4EC0-B751-20CBE12EEE86}"/>
    <cellStyle name="Millares [0] 2 6" xfId="1167" xr:uid="{20E799F1-D6D6-4BA7-857B-6A75C0A05A06}"/>
    <cellStyle name="Millares [0] 2 7" xfId="40051" xr:uid="{DFFBE47D-1110-4B11-8443-DE7408998BAA}"/>
    <cellStyle name="Millares [0] 3" xfId="657" xr:uid="{957C6E67-C72B-44BD-87E6-18A310D36DB1}"/>
    <cellStyle name="Millares [0] 3 2" xfId="869" xr:uid="{428F9B19-3530-4E7E-AC8B-1E9979E6979E}"/>
    <cellStyle name="Millares [0] 3 3" xfId="1232" xr:uid="{5361B185-4B6E-48C1-9545-3BD793EB3A32}"/>
    <cellStyle name="Millares [0] 3 4" xfId="1877" xr:uid="{BF90FE27-F3B4-4CEB-871E-BC437A653518}"/>
    <cellStyle name="Millares [0] 3 5" xfId="40115" xr:uid="{821343BD-151A-47C8-B2A8-45450E1B109E}"/>
    <cellStyle name="Millares [0] 4" xfId="1000" xr:uid="{2ED2F054-6D72-4160-9851-A71ED8631011}"/>
    <cellStyle name="Millares [0] 4 2" xfId="1251" xr:uid="{CF24D2D5-E3C9-43E5-A47B-8C280927B664}"/>
    <cellStyle name="Millares 10" xfId="149" xr:uid="{A1A0559D-7D5E-4562-AF55-BA52F8DB8FB1}"/>
    <cellStyle name="Millares 10 2" xfId="237" xr:uid="{136C445D-48E8-4F1D-94B1-03DB9FD7E431}"/>
    <cellStyle name="Millares 10 2 2" xfId="431" xr:uid="{62F02C52-DF21-42C7-9DE6-EDBCB1B922FB}"/>
    <cellStyle name="Millares 10 2 2 2" xfId="1229" xr:uid="{E19C01AC-17FE-42B4-8EE3-473002F53D7A}"/>
    <cellStyle name="Millares 10 2 2 3" xfId="40112" xr:uid="{B42BFAF1-8576-45A9-B170-685EF7613B6D}"/>
    <cellStyle name="Millares 10 2 3" xfId="1205" xr:uid="{C05D07FD-2241-4F89-91CD-1D94DE5A1E70}"/>
    <cellStyle name="Millares 10 2 4" xfId="40088" xr:uid="{95F81CDC-0FE7-41CD-B504-617957B9797A}"/>
    <cellStyle name="Millares 10 3" xfId="350" xr:uid="{14FAD4DA-E8D3-41D8-97BE-E0B993A303C7}"/>
    <cellStyle name="Millares 10 3 2" xfId="1218" xr:uid="{10775221-44AB-4F7C-A7F0-6F52EA358EC8}"/>
    <cellStyle name="Millares 10 3 3" xfId="40101" xr:uid="{4DD489A4-F8DF-48D0-B731-1357EAF8B0FF}"/>
    <cellStyle name="Millares 10 4" xfId="1189" xr:uid="{3156AAB3-885C-4962-A3BA-42AE5A97FC93}"/>
    <cellStyle name="Millares 10 5" xfId="40072" xr:uid="{9859DF54-C01E-43A2-9659-2E41023AB410}"/>
    <cellStyle name="Millares 11" xfId="105" xr:uid="{185FA97E-82C6-42BA-8D2D-66403F84F26F}"/>
    <cellStyle name="Millares 11 2" xfId="202" xr:uid="{8009BF4D-5A5C-4155-91F4-1B8B672CEF52}"/>
    <cellStyle name="Millares 11 2 2" xfId="1195" xr:uid="{FF25B8AB-9379-44ED-9FA0-95472892EF97}"/>
    <cellStyle name="Millares 11 2 3" xfId="40078" xr:uid="{83D13530-8409-4AC5-A497-ED4CE2FE28E3}"/>
    <cellStyle name="Millares 11 3" xfId="1172" xr:uid="{75CECDBE-C641-40D9-961A-7E485CF2D66E}"/>
    <cellStyle name="Millares 11 4" xfId="40055" xr:uid="{C165BE64-5759-4DF3-A14D-30A29EA4B51D}"/>
    <cellStyle name="Millares 12" xfId="189" xr:uid="{40B6D061-BF67-4DC8-A7F6-B19B573912EB}"/>
    <cellStyle name="Millares 12 2" xfId="383" xr:uid="{4B2CDE2A-EE1B-42F4-8A7F-AD751CBE99D8}"/>
    <cellStyle name="Millares 12 2 2" xfId="1219" xr:uid="{71EA591D-A034-47B8-9F14-71694B7CAC60}"/>
    <cellStyle name="Millares 12 2 3" xfId="40102" xr:uid="{538588AD-198D-4CF2-B6D8-EBE093717541}"/>
    <cellStyle name="Millares 12 3" xfId="1194" xr:uid="{A76F4C8D-1381-449C-9185-9652AB8EFE68}"/>
    <cellStyle name="Millares 12 4" xfId="40077" xr:uid="{78B39D34-8B0E-4A7F-8531-A11F6B1BB7FA}"/>
    <cellStyle name="Millares 13" xfId="164" xr:uid="{9A87303F-9BAA-4826-9019-A4BE4D286854}"/>
    <cellStyle name="Millares 13 2" xfId="1191" xr:uid="{404566BB-B932-4C93-BBB3-6ECC1E1DB0C9}"/>
    <cellStyle name="Millares 13 3" xfId="40074" xr:uid="{BD3494CA-F85A-4135-AF3D-88D7E68F0848}"/>
    <cellStyle name="Millares 14" xfId="300" xr:uid="{C452B5E9-ED2C-496B-8A74-99B242683DF4}"/>
    <cellStyle name="Millares 14 2" xfId="1206" xr:uid="{8BAC77E6-10C4-4BE6-AD0C-2D3109C1637F}"/>
    <cellStyle name="Millares 14 3" xfId="40089" xr:uid="{0DA6B795-5BB0-4C4A-8CD6-D1FA1106950C}"/>
    <cellStyle name="Millares 15" xfId="449" xr:uid="{1B718571-2A2A-45AC-B299-967A2BFD4AAD}"/>
    <cellStyle name="Millares 15 2" xfId="1230" xr:uid="{8B7B44F3-7A38-41AE-A186-ABE6DFE3DA46}"/>
    <cellStyle name="Millares 15 3" xfId="40113" xr:uid="{D50B3433-0697-4AD5-AD36-DCE0D20C3B97}"/>
    <cellStyle name="Millares 16" xfId="648" xr:uid="{7B03ABD5-85A5-4F84-96C6-4B9DCD81A64B}"/>
    <cellStyle name="Millares 16 2" xfId="1231" xr:uid="{0D0A185A-D09F-4DEF-AF2B-D823DF6364F5}"/>
    <cellStyle name="Millares 16 3" xfId="40114" xr:uid="{7BBB93B1-F6CB-402A-A4AF-15917299E0F4}"/>
    <cellStyle name="Millares 17" xfId="80" xr:uid="{D2A3F9BB-F657-4395-BA1E-E327A3E6F84E}"/>
    <cellStyle name="Millares 17 2" xfId="1168" xr:uid="{847A186A-0A01-4F04-8BB5-3E6FBE1B8313}"/>
    <cellStyle name="Millares 17 3" xfId="40052" xr:uid="{E9B1D8E3-5A30-4375-A66A-3DF3C07AA0C2}"/>
    <cellStyle name="Millares 2" xfId="47" xr:uid="{7289E28E-2076-40E2-B900-2EC4EAB9F28D}"/>
    <cellStyle name="Millares 2 10" xfId="40822" xr:uid="{657796AA-D3DA-4C17-BECF-2A23CAF2D549}"/>
    <cellStyle name="Millares 2 2" xfId="88" xr:uid="{7FD0E455-BD32-4591-BA3C-8EBFE6001349}"/>
    <cellStyle name="Millares 2 2 2" xfId="857" xr:uid="{6A33DBD6-CAC2-417B-B871-7C710FB1CF17}"/>
    <cellStyle name="Millares 2 2 3" xfId="770" xr:uid="{42025252-8608-472E-95D5-E8049B72CDC9}"/>
    <cellStyle name="Millares 2 2 4" xfId="1170" xr:uid="{B5B72965-13EC-4015-840C-70D24EE85419}"/>
    <cellStyle name="Millares 2 2 5" xfId="1164" xr:uid="{E0B3E55D-39C4-4B5E-9330-9B5261B0C1B5}"/>
    <cellStyle name="Millares 2 3" xfId="119" xr:uid="{F7225735-EA02-47C1-BA86-92F66CAE305D}"/>
    <cellStyle name="Millares 2 3 2" xfId="856" xr:uid="{15385AF4-37CB-4079-B2B8-9B66D9CBA506}"/>
    <cellStyle name="Millares 2 3 2 2" xfId="30119" xr:uid="{E3798447-3A7F-44F7-8142-42B61A91DAED}"/>
    <cellStyle name="Millares 2 3 3" xfId="1179" xr:uid="{F296527F-7D63-4DEB-8DF7-551DD24732BD}"/>
    <cellStyle name="Millares 2 3 3 2" xfId="39584" xr:uid="{47580E6E-987F-4F46-95DC-F452B312FB1B}"/>
    <cellStyle name="Millares 2 3 4" xfId="40062" xr:uid="{38C89570-3EF7-4ADC-BFDE-ACDD85C5FA99}"/>
    <cellStyle name="Millares 2 4" xfId="106" xr:uid="{78793DE7-C500-41BF-95BF-265300DD6B30}"/>
    <cellStyle name="Millares 2 4 2" xfId="1173" xr:uid="{6FCB24BF-27F4-4ED1-B165-ACDCCAB28DDC}"/>
    <cellStyle name="Millares 2 4 3" xfId="40056" xr:uid="{37C10236-BF40-4724-9BCE-4F578FB71814}"/>
    <cellStyle name="Millares 2 5" xfId="82" xr:uid="{DEF5CAC5-A2E5-4AA9-A936-14F9E5DD71D9}"/>
    <cellStyle name="Millares 2 6" xfId="694" xr:uid="{29161826-24F2-4B55-AB2A-16391DCCC1E1}"/>
    <cellStyle name="Millares 2 6 2" xfId="30114" xr:uid="{BE838176-B538-4878-85C6-A0C71515062C}"/>
    <cellStyle name="Millares 2 7" xfId="61" xr:uid="{15F6AE1A-B6DF-4805-9019-0FE24B284C80}"/>
    <cellStyle name="Millares 2 7 2" xfId="1166" xr:uid="{121BF565-9340-488B-BE0C-FD131B0D9F03}"/>
    <cellStyle name="Millares 2 7 3" xfId="39535" xr:uid="{2BBE4031-71BC-4AC5-A569-E9AA0C8474C9}"/>
    <cellStyle name="Millares 2 8" xfId="1165" xr:uid="{EFE71D42-529D-467C-957A-DCC26748995E}"/>
    <cellStyle name="Millares 2 9" xfId="1163" xr:uid="{3700350F-57B3-4488-A29F-226A51F30815}"/>
    <cellStyle name="Millares 3" xfId="60" xr:uid="{E5E753FB-8F68-4A50-957E-D7821E9C5D09}"/>
    <cellStyle name="Millares 3 2" xfId="110" xr:uid="{BD9BFD20-A675-4082-B414-BF619C00A5FB}"/>
    <cellStyle name="Millares 3 2 2" xfId="702" xr:uid="{E20463C1-A2FD-463C-8FB2-3F4D40E6594A}"/>
    <cellStyle name="Millares 3 2 2 2" xfId="860" xr:uid="{FBF03C31-6377-4DE9-9C3D-CCFF04D17368}"/>
    <cellStyle name="Millares 3 2 2 3" xfId="39536" xr:uid="{FFA2FB37-8F3A-4B54-BF98-922F94AB55FE}"/>
    <cellStyle name="Millares 3 2 2 4" xfId="30117" xr:uid="{149524B9-B6DE-4741-B821-BADF8E9CBB19}"/>
    <cellStyle name="Millares 3 2 3" xfId="714" xr:uid="{346EF54E-7B2A-4741-A566-4B6E592C0CBC}"/>
    <cellStyle name="Millares 3 2 3 2" xfId="861" xr:uid="{ABD96AAB-CECF-4A5A-AAC2-7224EE7B80B4}"/>
    <cellStyle name="Millares 3 2 4" xfId="859" xr:uid="{0C75610A-3576-4FDC-8608-267635930FB2}"/>
    <cellStyle name="Millares 3 2 5" xfId="668" xr:uid="{E60B83DF-6D24-45B9-AE40-D16293C9FA36}"/>
    <cellStyle name="Millares 3 2 6" xfId="1175" xr:uid="{452FD1C4-4C94-40B5-9C1B-7001BD0F889C}"/>
    <cellStyle name="Millares 3 2 7" xfId="40058" xr:uid="{43E3A164-90BD-438D-BC2E-EA6790EC44B1}"/>
    <cellStyle name="Millares 3 3" xfId="124" xr:uid="{25252EE6-1EBE-44A8-A3A9-BA2D3CC8FD13}"/>
    <cellStyle name="Millares 3 3 2" xfId="214" xr:uid="{C2E04121-5E23-4ED8-8A90-BB31177E27DD}"/>
    <cellStyle name="Millares 3 3 2 2" xfId="407" xr:uid="{8651247D-0955-4E78-B106-5E78673D7B2D}"/>
    <cellStyle name="Millares 3 3 2 2 2" xfId="1222" xr:uid="{329C76D9-9C6F-43E5-9368-0BCACE52181D}"/>
    <cellStyle name="Millares 3 3 2 2 3" xfId="40105" xr:uid="{642CEBFC-132E-4053-9ABA-9A0A10694525}"/>
    <cellStyle name="Millares 3 3 2 3" xfId="1198" xr:uid="{EC1613FC-7982-4DD3-84C9-8CF51E2D7ABC}"/>
    <cellStyle name="Millares 3 3 2 4" xfId="40081" xr:uid="{47815D1F-87AB-45B9-BAB1-D04874A70911}"/>
    <cellStyle name="Millares 3 3 3" xfId="326" xr:uid="{1D2E469D-82CA-4779-A25E-82EFD98F699F}"/>
    <cellStyle name="Millares 3 3 3 2" xfId="1211" xr:uid="{CBBE18DB-08FB-4966-9E8C-332DC47D106C}"/>
    <cellStyle name="Millares 3 3 3 3" xfId="40094" xr:uid="{FD0C2235-B37A-4490-A279-7B0BDBE068BE}"/>
    <cellStyle name="Millares 3 3 4" xfId="766" xr:uid="{5C916FC1-A5A7-4228-A59B-2E0697FD3BF3}"/>
    <cellStyle name="Millares 3 3 4 2" xfId="30120" xr:uid="{7C125084-D4B9-496E-80E3-BB344BD31E4C}"/>
    <cellStyle name="Millares 3 3 5" xfId="1181" xr:uid="{76F7784D-61B4-45F2-AA76-4D6759C3FCBE}"/>
    <cellStyle name="Millares 3 3 5 2" xfId="39542" xr:uid="{C2D30411-141B-44DC-A61D-6423806F4DD0}"/>
    <cellStyle name="Millares 3 3 6" xfId="40064" xr:uid="{96DDA319-5836-4785-AEA3-A36D288D3C96}"/>
    <cellStyle name="Millares 3 4" xfId="109" xr:uid="{B18DFD86-8E3C-451D-A515-B2175BD5C9B2}"/>
    <cellStyle name="Millares 3 4 2" xfId="315" xr:uid="{7BDCB608-9D17-4167-A8CD-A7F619DBD450}"/>
    <cellStyle name="Millares 3 4 2 2" xfId="1207" xr:uid="{7408693A-D1C8-4DF4-AF4E-A561DDAA7BA7}"/>
    <cellStyle name="Millares 3 4 2 3" xfId="40090" xr:uid="{8AA0ED73-AA90-4C17-A37E-162A6B444730}"/>
    <cellStyle name="Millares 3 4 3" xfId="858" xr:uid="{2A1891DA-EEBE-4EA4-90F6-66E3D287EE19}"/>
    <cellStyle name="Millares 3 4 3 2" xfId="30116" xr:uid="{6E932EEC-B936-4010-88B0-2AEA9FA0456B}"/>
    <cellStyle name="Millares 3 4 4" xfId="1174" xr:uid="{CF69EB46-3700-4180-8212-D935EF868C22}"/>
    <cellStyle name="Millares 3 4 4 2" xfId="39585" xr:uid="{2ED6317A-DAC5-44D8-9B1B-988B5D3EB6A5}"/>
    <cellStyle name="Millares 3 4 5" xfId="40057" xr:uid="{B34B52B7-06F3-4103-8F0C-335413649FE2}"/>
    <cellStyle name="Millares 3 5" xfId="85" xr:uid="{D8F3E45C-0BBF-4C6B-BE4B-720230162188}"/>
    <cellStyle name="Millares 3 5 2" xfId="1169" xr:uid="{260D3286-15A1-48D7-ADF1-9CF7A0770F33}"/>
    <cellStyle name="Millares 3 5 3" xfId="40053" xr:uid="{46B51223-FCFE-4AA8-B033-EEB235BB13B3}"/>
    <cellStyle name="Millares 3 6" xfId="40821" xr:uid="{F11B809E-9FF1-4435-A33F-CAA289082CB6}"/>
    <cellStyle name="Millares 4" xfId="96" xr:uid="{7642B87D-B535-4089-BAB3-FD073ECCB382}"/>
    <cellStyle name="Millares 4 2" xfId="127" xr:uid="{3D3A5D0B-C9FD-4C01-822F-75A65B84A289}"/>
    <cellStyle name="Millares 4 2 2" xfId="217" xr:uid="{1AA68CBD-8708-41C1-BF9E-D1CA4B9607B8}"/>
    <cellStyle name="Millares 4 2 2 2" xfId="410" xr:uid="{6A311274-BAFD-498D-8ACE-E64D4A6BCB29}"/>
    <cellStyle name="Millares 4 2 2 2 2" xfId="1223" xr:uid="{9A2A36B5-6E52-4AA1-90BA-47CECD735867}"/>
    <cellStyle name="Millares 4 2 2 2 3" xfId="40106" xr:uid="{259D250D-E3AB-41D1-A647-428BF2BCFB85}"/>
    <cellStyle name="Millares 4 2 2 3" xfId="1199" xr:uid="{57C9652D-A136-42E9-B524-AE17E966AD5E}"/>
    <cellStyle name="Millares 4 2 2 4" xfId="40082" xr:uid="{D3AC048D-F0AC-4AA3-888C-3674CFD8C782}"/>
    <cellStyle name="Millares 4 2 3" xfId="329" xr:uid="{DBBBB27F-4500-46CD-8151-D843A271B45E}"/>
    <cellStyle name="Millares 4 2 3 2" xfId="1212" xr:uid="{E1019FFE-B580-49D8-B5B9-B2A8CE3D1B52}"/>
    <cellStyle name="Millares 4 2 3 3" xfId="40095" xr:uid="{D1EFC291-7DA4-4654-BAB4-8F117EABDCF7}"/>
    <cellStyle name="Millares 4 2 4" xfId="862" xr:uid="{8D0BD876-0A60-418B-9FC7-802953EB5C4D}"/>
    <cellStyle name="Millares 4 2 4 2" xfId="30121" xr:uid="{D67446D2-6F8A-4B37-ADD4-3CD954985CB1}"/>
    <cellStyle name="Millares 4 2 5" xfId="1182" xr:uid="{7E039B87-5197-4526-8EB7-7520556B698D}"/>
    <cellStyle name="Millares 4 2 5 2" xfId="39586" xr:uid="{29F53DEE-4D10-485E-B29F-760EC7D2FB26}"/>
    <cellStyle name="Millares 4 2 6" xfId="40065" xr:uid="{0D7FB214-CD86-4A31-8583-3E41C6D08CED}"/>
    <cellStyle name="Millares 4 3" xfId="156" xr:uid="{4D9EC8BC-CB3B-4132-B2AE-A27419075491}"/>
    <cellStyle name="Millares 4 3 2" xfId="1190" xr:uid="{4B30879E-0096-49DE-9CDA-D75997CCB2D3}"/>
    <cellStyle name="Millares 4 3 3" xfId="40073" xr:uid="{7D8F656B-44A8-4503-9CDB-F34477461CE2}"/>
    <cellStyle name="Millares 4 4" xfId="113" xr:uid="{43ABF694-CC52-42E9-BF76-10D39CF10E0E}"/>
    <cellStyle name="Millares 4 4 2" xfId="318" xr:uid="{7C78E9B0-7D5E-49C0-B548-4F823D0B164B}"/>
    <cellStyle name="Millares 4 4 2 2" xfId="1208" xr:uid="{982C3D72-1345-4CC7-8C19-0B409D65EC7E}"/>
    <cellStyle name="Millares 4 4 2 3" xfId="40091" xr:uid="{8B5A9440-0DCD-4F04-B14F-990832FA2D94}"/>
    <cellStyle name="Millares 4 4 3" xfId="1176" xr:uid="{26B94758-50C0-405B-B5D4-93D531E6D260}"/>
    <cellStyle name="Millares 4 4 4" xfId="40059" xr:uid="{0E82CDB1-782C-42F9-A39E-483A5F9C1936}"/>
    <cellStyle name="Millares 4 5" xfId="760" xr:uid="{6F34A765-2C0A-4C57-84EA-04F1E20FAC97}"/>
    <cellStyle name="Millares 4 5 2" xfId="30115" xr:uid="{02232055-70B9-4529-8484-CC0F5E9D5E9E}"/>
    <cellStyle name="Millares 4 6" xfId="1171" xr:uid="{F85BCC6F-E465-437E-851B-57D50ACEE19C}"/>
    <cellStyle name="Millares 4 6 2" xfId="39539" xr:uid="{BA64FBCD-C0ED-46BB-B5F1-8BC9CE2B0431}"/>
    <cellStyle name="Millares 4 7" xfId="40054" xr:uid="{0CB10269-B8B8-4430-9E6B-674C5BAFA9C2}"/>
    <cellStyle name="Millares 5" xfId="115" xr:uid="{36E7CAE6-63CD-40B6-93E2-FF4779CEFDA2}"/>
    <cellStyle name="Millares 5 2" xfId="131" xr:uid="{D392FC67-2749-4A6C-B6EF-05FA4E57D3C8}"/>
    <cellStyle name="Millares 5 2 2" xfId="219" xr:uid="{A35143CB-3B83-4A2A-A15F-D0AAB0D60100}"/>
    <cellStyle name="Millares 5 2 2 2" xfId="412" xr:uid="{B2E3267D-6618-458C-9A88-41BB9C6A950B}"/>
    <cellStyle name="Millares 5 2 2 2 2" xfId="1224" xr:uid="{260A56F5-F99D-40DB-9F2E-E5CBDFD438B8}"/>
    <cellStyle name="Millares 5 2 2 2 3" xfId="40107" xr:uid="{0CFD9747-7455-4B7C-A89D-29F117DC09DE}"/>
    <cellStyle name="Millares 5 2 2 3" xfId="1200" xr:uid="{981554AC-A7B8-4DD2-A8D7-B6A5B1C8A647}"/>
    <cellStyle name="Millares 5 2 2 4" xfId="40083" xr:uid="{44CFC0A4-4D18-43E0-B7F5-751425B624E1}"/>
    <cellStyle name="Millares 5 2 3" xfId="331" xr:uid="{30415C7B-4BC8-4B5F-9776-1F514D1FB856}"/>
    <cellStyle name="Millares 5 2 3 2" xfId="1213" xr:uid="{496B31EF-F6F2-48D7-9FB7-C8B250532B0A}"/>
    <cellStyle name="Millares 5 2 3 3" xfId="40096" xr:uid="{E90ADE2F-5CB1-41C2-B8CF-24CB60B98EFE}"/>
    <cellStyle name="Millares 5 2 4" xfId="863" xr:uid="{882E15F5-22DE-4C8C-8F7A-61C4D4785D5C}"/>
    <cellStyle name="Millares 5 2 4 2" xfId="30122" xr:uid="{14DEF402-1ED1-4ABE-90D4-665A8A1C6A69}"/>
    <cellStyle name="Millares 5 2 5" xfId="1184" xr:uid="{28492810-BEEB-4354-948B-FD03ED676FC7}"/>
    <cellStyle name="Millares 5 2 5 2" xfId="39587" xr:uid="{1DCD373B-CE32-4644-9114-19C233F52280}"/>
    <cellStyle name="Millares 5 2 6" xfId="40067" xr:uid="{1F7CEA86-355C-4A05-AA1A-C355379B2715}"/>
    <cellStyle name="Millares 5 3" xfId="120" xr:uid="{700ED4D6-37FF-405F-8A17-C57AC405E50B}"/>
    <cellStyle name="Millares 5 3 2" xfId="166" xr:uid="{E4CE8A1F-5A36-4491-9205-F8F812C06C22}"/>
    <cellStyle name="Millares 5 3 2 2" xfId="1192" xr:uid="{AC53EE31-2B95-4EEB-B9A6-28FBF4B79B8D}"/>
    <cellStyle name="Millares 5 3 2 3" xfId="40075" xr:uid="{3731B3AB-A5B7-4754-97CA-D8416D438209}"/>
    <cellStyle name="Millares 5 3 3" xfId="1180" xr:uid="{DD2B0DBD-8290-474D-9D18-5688DB1314F1}"/>
    <cellStyle name="Millares 5 3 4" xfId="40063" xr:uid="{720FAEF8-1DEE-4DA4-B60C-7A837A333DEA}"/>
    <cellStyle name="Millares 5 4" xfId="208" xr:uid="{29C5655C-7D65-44F8-A0AD-07E8042B28D1}"/>
    <cellStyle name="Millares 5 4 2" xfId="401" xr:uid="{85A6DACE-3E66-47C7-9628-403B653CC509}"/>
    <cellStyle name="Millares 5 4 2 2" xfId="1220" xr:uid="{F3ED2D1C-DAA9-402B-B8BA-F3D4500F8C9E}"/>
    <cellStyle name="Millares 5 4 2 3" xfId="40103" xr:uid="{8CED84C8-FC16-4BA1-A76F-A40A55A352B9}"/>
    <cellStyle name="Millares 5 4 3" xfId="1196" xr:uid="{6D5C2937-C790-4C47-88CD-895B86AC80B7}"/>
    <cellStyle name="Millares 5 4 4" xfId="40079" xr:uid="{02B0F8E7-076E-4B48-A3FD-61F5F0EF7183}"/>
    <cellStyle name="Millares 5 5" xfId="320" xr:uid="{C417BD30-5C10-411B-90D7-56313DCB0F18}"/>
    <cellStyle name="Millares 5 5 2" xfId="1209" xr:uid="{903A95E2-645A-40E5-9772-A1E9A6BC939B}"/>
    <cellStyle name="Millares 5 5 3" xfId="40092" xr:uid="{08C8A79C-54EB-4B1E-A872-067C5A9DB127}"/>
    <cellStyle name="Millares 5 6" xfId="764" xr:uid="{592BD013-36BE-40A3-B265-3E5F3598989B}"/>
    <cellStyle name="Millares 5 6 2" xfId="30118" xr:uid="{99AA3EBB-0FB7-4F9C-B0CE-D834A857E4E0}"/>
    <cellStyle name="Millares 5 7" xfId="1177" xr:uid="{0A5F9A5F-6157-4EDD-AD68-3902912470A0}"/>
    <cellStyle name="Millares 5 7 2" xfId="39541" xr:uid="{2CC234FA-24E4-48A7-9134-769D6274FA2A}"/>
    <cellStyle name="Millares 5 8" xfId="40060" xr:uid="{3C60A24B-824E-4BD2-9298-8A96F3E6C89C}"/>
    <cellStyle name="Millares 6" xfId="118" xr:uid="{1E7305F2-E982-49E1-B0BA-828B3C833F5B}"/>
    <cellStyle name="Millares 6 2" xfId="134" xr:uid="{4C4166BE-321F-4AEF-AFA9-7ABE0D83E68A}"/>
    <cellStyle name="Millares 6 2 2" xfId="221" xr:uid="{B5E117E9-49AC-40B5-B95F-58768E613B86}"/>
    <cellStyle name="Millares 6 2 2 2" xfId="414" xr:uid="{F4849A7A-A4EF-4061-8F85-2235A29F6B63}"/>
    <cellStyle name="Millares 6 2 2 2 2" xfId="1225" xr:uid="{E75AB968-582C-4697-8467-9F4AEEC916DB}"/>
    <cellStyle name="Millares 6 2 2 2 3" xfId="40108" xr:uid="{5EB93EEC-28E6-4865-AF13-C5E10B35D825}"/>
    <cellStyle name="Millares 6 2 2 3" xfId="1201" xr:uid="{BCAF611B-A204-48AC-8504-2F226EFB645B}"/>
    <cellStyle name="Millares 6 2 2 4" xfId="40084" xr:uid="{DED148D7-4C72-409B-8DC0-17C9108D7F17}"/>
    <cellStyle name="Millares 6 2 3" xfId="333" xr:uid="{347BD623-F7FD-4F46-A5ED-A90735E83C70}"/>
    <cellStyle name="Millares 6 2 3 2" xfId="1214" xr:uid="{E189397D-CD10-44E9-A51F-EA6AB3772852}"/>
    <cellStyle name="Millares 6 2 3 3" xfId="40097" xr:uid="{013655CB-4D21-45D7-A4B0-E228DC8D1174}"/>
    <cellStyle name="Millares 6 2 4" xfId="1185" xr:uid="{40C4B219-3385-4301-95FD-464886DCBA5A}"/>
    <cellStyle name="Millares 6 2 5" xfId="40068" xr:uid="{E8DF50BE-2235-4C6F-9B6E-6853A5B9D778}"/>
    <cellStyle name="Millares 6 3" xfId="129" xr:uid="{E87BECBF-DD46-4ACC-8EFF-AF782E7B7BEB}"/>
    <cellStyle name="Millares 6 3 2" xfId="169" xr:uid="{117333E0-C069-49C5-9644-497CA3CB2567}"/>
    <cellStyle name="Millares 6 3 2 2" xfId="1193" xr:uid="{72CD811D-CB5E-474F-AA93-7A36A9A45B2E}"/>
    <cellStyle name="Millares 6 3 2 3" xfId="40076" xr:uid="{7FC61D96-CEB2-444A-8763-7B35D1768411}"/>
    <cellStyle name="Millares 6 3 3" xfId="1183" xr:uid="{ABBEE94A-AA66-42C1-A23E-FBB8834A91EA}"/>
    <cellStyle name="Millares 6 3 4" xfId="40066" xr:uid="{78E60FD3-F470-4638-8E2F-16DCF0A25A1E}"/>
    <cellStyle name="Millares 6 4" xfId="210" xr:uid="{C60B5EDE-8684-47B1-AB1F-CE5A42713D08}"/>
    <cellStyle name="Millares 6 4 2" xfId="403" xr:uid="{6C89ADCC-B23B-4434-9187-C08C40DE26BE}"/>
    <cellStyle name="Millares 6 4 2 2" xfId="1221" xr:uid="{904872B0-5642-4805-9C8E-313F9564AB78}"/>
    <cellStyle name="Millares 6 4 2 3" xfId="40104" xr:uid="{0727121B-C376-4E08-AF3B-32FF32390FE1}"/>
    <cellStyle name="Millares 6 4 3" xfId="1197" xr:uid="{3330AC0B-1D88-40B3-AD3C-0AB5B7A63D75}"/>
    <cellStyle name="Millares 6 4 4" xfId="40080" xr:uid="{5239FD2F-CAB1-4A48-8B6F-8AAF54D09BBF}"/>
    <cellStyle name="Millares 6 5" xfId="322" xr:uid="{5479B51E-1EA6-4697-ADB7-2A6EA5CE974E}"/>
    <cellStyle name="Millares 6 5 2" xfId="1210" xr:uid="{A917B40D-D159-4C6C-BD02-140E43135439}"/>
    <cellStyle name="Millares 6 5 3" xfId="40093" xr:uid="{D173EBA3-3366-4C5F-A91C-30220741C0DE}"/>
    <cellStyle name="Millares 6 6" xfId="1178" xr:uid="{CA04448B-56E4-4B04-8130-0884930EDAD1}"/>
    <cellStyle name="Millares 6 7" xfId="40061" xr:uid="{E0D33041-B61B-4408-B377-97A89AC6014B}"/>
    <cellStyle name="Millares 7" xfId="137" xr:uid="{67C11A04-2BD7-4F26-9CD0-3C83CBCFCC81}"/>
    <cellStyle name="Millares 7 2" xfId="224" xr:uid="{D2830A45-AD69-407D-A02A-A7C02AC511E2}"/>
    <cellStyle name="Millares 7 2 2" xfId="417" xr:uid="{98D935C1-EA58-4B10-A727-6E8DA048A406}"/>
    <cellStyle name="Millares 7 2 2 2" xfId="1226" xr:uid="{6F144C11-DF88-48DF-A55F-46BA53EE9903}"/>
    <cellStyle name="Millares 7 2 2 3" xfId="40109" xr:uid="{48023F83-3D11-49AF-87AC-13A259B175E7}"/>
    <cellStyle name="Millares 7 2 3" xfId="1202" xr:uid="{B1638717-E501-41FA-B2CF-3407BF4F3332}"/>
    <cellStyle name="Millares 7 2 4" xfId="40085" xr:uid="{D64F85D4-FE32-4DDF-A5E9-ECFF9164407E}"/>
    <cellStyle name="Millares 7 3" xfId="336" xr:uid="{B5BFA4E7-2DAC-46CB-A0D5-9197F715D1BC}"/>
    <cellStyle name="Millares 7 3 2" xfId="1215" xr:uid="{3739BE6F-CC69-42EB-8A5F-FEFE95F06593}"/>
    <cellStyle name="Millares 7 3 3" xfId="40098" xr:uid="{FC2A47F3-A033-4B72-8F42-FA5DB325EE71}"/>
    <cellStyle name="Millares 7 4" xfId="1186" xr:uid="{E23F712A-9067-425D-8A8F-2F3CCE86E116}"/>
    <cellStyle name="Millares 7 5" xfId="40069" xr:uid="{9CBCEE39-5EA5-4843-AB25-4CD11345BA75}"/>
    <cellStyle name="Millares 8" xfId="141" xr:uid="{33E7609E-C6F1-4A95-B611-467E5842938B}"/>
    <cellStyle name="Millares 8 2" xfId="229" xr:uid="{9DAF55FD-74FF-4588-BC14-267C3D549794}"/>
    <cellStyle name="Millares 8 2 2" xfId="422" xr:uid="{938248C4-46C5-498C-B58D-446ADA598A5D}"/>
    <cellStyle name="Millares 8 2 2 2" xfId="1227" xr:uid="{DCB014D6-25DD-400D-AE43-62930DC5E67B}"/>
    <cellStyle name="Millares 8 2 2 3" xfId="40110" xr:uid="{3C082AD0-E542-4AB6-B8A8-3BB0BB795E83}"/>
    <cellStyle name="Millares 8 2 3" xfId="1203" xr:uid="{70A0EB37-FC66-477A-AA8C-3C841C23E4A8}"/>
    <cellStyle name="Millares 8 2 4" xfId="40086" xr:uid="{606FA837-9BE7-4257-A5B8-5D62080CCF1C}"/>
    <cellStyle name="Millares 8 3" xfId="341" xr:uid="{92E2DF94-B9FD-480B-B0EA-3B7C5C26FE11}"/>
    <cellStyle name="Millares 8 3 2" xfId="1216" xr:uid="{8DBF6AAC-6A3D-42AA-93C7-2954EF5C026E}"/>
    <cellStyle name="Millares 8 3 3" xfId="40099" xr:uid="{A9577B11-B160-4E57-8627-C52FE5149D21}"/>
    <cellStyle name="Millares 8 4" xfId="1187" xr:uid="{415145A0-369F-421D-962A-3586CDCF491A}"/>
    <cellStyle name="Millares 8 5" xfId="40070" xr:uid="{63FAF292-FBDE-43B8-9505-8BC6D5786EC1}"/>
    <cellStyle name="Millares 9" xfId="144" xr:uid="{0F33E611-86FF-4CE6-8579-A1CFC976703C}"/>
    <cellStyle name="Millares 9 2" xfId="232" xr:uid="{F467C3BB-EFB5-482C-BF0A-08C0F600D76B}"/>
    <cellStyle name="Millares 9 2 2" xfId="425" xr:uid="{20C889BC-B95A-4EAE-A133-A6BC365AF1BB}"/>
    <cellStyle name="Millares 9 2 2 2" xfId="1228" xr:uid="{56D10C60-B13A-439D-A4A2-C58B5304DF21}"/>
    <cellStyle name="Millares 9 2 2 3" xfId="40111" xr:uid="{EEF8CF70-338D-42BE-9C20-5B3BD5837BEE}"/>
    <cellStyle name="Millares 9 2 3" xfId="1204" xr:uid="{2F401792-689D-414A-80CA-15B6DACEC1B0}"/>
    <cellStyle name="Millares 9 2 4" xfId="40087" xr:uid="{0922C537-6281-4554-8D72-ADF9BB93AE18}"/>
    <cellStyle name="Millares 9 3" xfId="344" xr:uid="{466F2924-3A8A-450F-82E0-82C930903DEB}"/>
    <cellStyle name="Millares 9 3 2" xfId="1217" xr:uid="{47B12DDD-432F-445B-966F-1E1027479AF8}"/>
    <cellStyle name="Millares 9 3 3" xfId="40100" xr:uid="{EB23A112-CDA9-4239-8D39-1DEE12A0A418}"/>
    <cellStyle name="Millares 9 4" xfId="1188" xr:uid="{4F226926-0DD8-4BE4-B4EA-78C86AF43B8F}"/>
    <cellStyle name="Millares 9 5" xfId="40071" xr:uid="{425F4BF2-85C8-4ED4-98A3-32D4BB8F4C0F}"/>
    <cellStyle name="Moeda [0]_AOL Staff and Price (23th june)" xfId="40823" xr:uid="{1C60B0EA-9C34-4917-BA5F-13C46AE1055A}"/>
    <cellStyle name="Moeda_AOL Staff and Price (23th june)" xfId="40824" xr:uid="{DAD1DEEE-DA73-4E9D-B1CF-5201BE894812}"/>
    <cellStyle name="Moneda [0] 2" xfId="664" xr:uid="{EB3BE3D1-7559-4FC4-A5B8-8AB7D0EF82EE}"/>
    <cellStyle name="Moneda [0] 2 2" xfId="692" xr:uid="{A55B3545-99C8-4CDB-A373-3D44822302E1}"/>
    <cellStyle name="Moneda [0] 2 2 2" xfId="947" xr:uid="{00396237-E5A0-49E2-A7D8-91283363E46C}"/>
    <cellStyle name="Moneda [0] 2 2 3" xfId="1237" xr:uid="{1765F7BA-086B-4E05-AF6E-A55FC608A1E4}"/>
    <cellStyle name="Moneda [0] 2 2 4" xfId="40120" xr:uid="{4678A1A1-9FC4-4314-A5CE-DEA8FF8007CA}"/>
    <cellStyle name="Moneda [0] 2 3" xfId="700" xr:uid="{D3601CA2-DD9A-4852-A017-886065517A6E}"/>
    <cellStyle name="Moneda [0] 2 3 2" xfId="948" xr:uid="{C2970C54-29BE-415E-936F-4FCCBB9BF0CC}"/>
    <cellStyle name="Moneda [0] 2 3 3" xfId="1239" xr:uid="{736A1358-F418-402E-B607-8C8B7AD0C9DF}"/>
    <cellStyle name="Moneda [0] 2 3 4" xfId="40122" xr:uid="{BB7828AC-E59F-4545-8111-CD5250EF8D02}"/>
    <cellStyle name="Moneda [0] 2 4" xfId="946" xr:uid="{DFC53BF4-55EE-45FD-B033-3BE98689C9D5}"/>
    <cellStyle name="Moneda [0] 2 5" xfId="1235" xr:uid="{944C0065-3C92-4C1F-8998-7368D58AA507}"/>
    <cellStyle name="Moneda [0] 2 6" xfId="40118" xr:uid="{A489B0CB-5777-4251-9E47-0EDB23BF7A15}"/>
    <cellStyle name="Moneda 10" xfId="673" xr:uid="{17B8356D-8BE8-4AC9-8271-BFC5846DF1D4}"/>
    <cellStyle name="Moneda 10 2" xfId="719" xr:uid="{3C0440A5-FCA1-4C2B-934B-1793D130ECEE}"/>
    <cellStyle name="Moneda 10 2 2" xfId="871" xr:uid="{B59ED362-9531-4697-B0E0-A9F589902B78}"/>
    <cellStyle name="Moneda 10 3" xfId="870" xr:uid="{BB08FF4F-AD79-404B-B656-454BC32C5F7F}"/>
    <cellStyle name="Moneda 11" xfId="674" xr:uid="{73B11BDB-F8B2-47D8-BB25-51559B8DFE70}"/>
    <cellStyle name="Moneda 11 2" xfId="720" xr:uid="{548D3544-2A69-4FBD-B60A-A68FAE0BCAFB}"/>
    <cellStyle name="Moneda 11 2 2" xfId="873" xr:uid="{230DD0C1-BF99-4F81-8799-042ABFE7341B}"/>
    <cellStyle name="Moneda 11 3" xfId="872" xr:uid="{7CE0542D-3DBB-4747-9697-9A4FB0C66AAB}"/>
    <cellStyle name="Moneda 12" xfId="675" xr:uid="{683B6AA0-1300-491A-9233-785274E6D35B}"/>
    <cellStyle name="Moneda 12 2" xfId="721" xr:uid="{2D6A17D5-2FA9-4317-9463-FEDE4CA79A60}"/>
    <cellStyle name="Moneda 12 2 2" xfId="875" xr:uid="{716C953C-C735-4CEF-ADED-7DD75AA8F313}"/>
    <cellStyle name="Moneda 12 3" xfId="874" xr:uid="{BAF85AF1-4D86-403E-802F-62780A3FA4A3}"/>
    <cellStyle name="Moneda 13" xfId="676" xr:uid="{111844EB-08CD-47E9-A1F7-6DB37106FE69}"/>
    <cellStyle name="Moneda 13 2" xfId="722" xr:uid="{0E783DB7-C65D-4F92-8C0B-FC56A86CDBC5}"/>
    <cellStyle name="Moneda 13 2 2" xfId="877" xr:uid="{16A954CB-8604-4D80-ADDF-C9B480AEAE69}"/>
    <cellStyle name="Moneda 13 3" xfId="876" xr:uid="{624A1D8C-EF9E-400F-B8AA-1DA0F406475F}"/>
    <cellStyle name="Moneda 14" xfId="677" xr:uid="{C99A9E2D-F605-4622-B9DF-2CEA70A6693F}"/>
    <cellStyle name="Moneda 14 2" xfId="723" xr:uid="{58600C0C-ACAF-4260-8D18-B941BBBB3238}"/>
    <cellStyle name="Moneda 14 2 2" xfId="879" xr:uid="{A1650AB4-BB1E-4FDC-9D9D-D238357C0A4F}"/>
    <cellStyle name="Moneda 14 3" xfId="878" xr:uid="{094BF34B-68EB-4139-B7E2-4EC1D65A7CFB}"/>
    <cellStyle name="Moneda 15" xfId="678" xr:uid="{BD53493F-6248-491E-A939-CD0A2A39AAED}"/>
    <cellStyle name="Moneda 15 2" xfId="724" xr:uid="{9B14E6F5-C7FB-41C6-909D-BECE28A159C4}"/>
    <cellStyle name="Moneda 15 2 2" xfId="881" xr:uid="{CFB59D7E-EEAE-4B4D-B37A-3CD5DE552AAD}"/>
    <cellStyle name="Moneda 15 3" xfId="880" xr:uid="{23BA1CDE-14DE-4020-88D1-52A052201B1A}"/>
    <cellStyle name="Moneda 16" xfId="679" xr:uid="{33770357-743A-46E6-BC68-746ACDCF36D1}"/>
    <cellStyle name="Moneda 16 2" xfId="725" xr:uid="{A12CE029-3A24-4B72-889D-2B9C308A419F}"/>
    <cellStyle name="Moneda 16 2 2" xfId="883" xr:uid="{41C8D347-2B38-45B6-B892-FEAF28830A24}"/>
    <cellStyle name="Moneda 16 3" xfId="882" xr:uid="{69A6BEA0-0B80-4896-99BE-430A1745B195}"/>
    <cellStyle name="Moneda 17" xfId="680" xr:uid="{9AB0D3C8-2CD1-4528-969B-52F96F77862D}"/>
    <cellStyle name="Moneda 17 2" xfId="726" xr:uid="{2AAFE7F2-E351-4476-B980-FD65BC6FBF7A}"/>
    <cellStyle name="Moneda 17 2 2" xfId="885" xr:uid="{B3309F17-3F98-4FD0-9573-168CBD174A6F}"/>
    <cellStyle name="Moneda 17 3" xfId="884" xr:uid="{D861C779-78C0-448A-BDA5-157868606A96}"/>
    <cellStyle name="Moneda 18" xfId="681" xr:uid="{BEA21DE7-3D97-49AC-9159-16F63B1F6F22}"/>
    <cellStyle name="Moneda 18 2" xfId="727" xr:uid="{A4F66BA2-48AA-422D-99C1-4E1F8A27DD1B}"/>
    <cellStyle name="Moneda 18 2 2" xfId="887" xr:uid="{CCF749A0-4EE4-43F2-9FBA-C9AE085095B1}"/>
    <cellStyle name="Moneda 18 3" xfId="886" xr:uid="{DBF916A5-4A8D-4911-ABDA-741AEF02AC58}"/>
    <cellStyle name="Moneda 19" xfId="682" xr:uid="{18B12C37-F722-43BA-BD44-43A8014C6F72}"/>
    <cellStyle name="Moneda 19 2" xfId="728" xr:uid="{6EE234BC-D55D-4842-B846-F96A85F058F2}"/>
    <cellStyle name="Moneda 19 2 2" xfId="889" xr:uid="{931159D6-A55D-4AD3-A67C-C3CB9A454515}"/>
    <cellStyle name="Moneda 19 3" xfId="888" xr:uid="{4BCF7885-37C6-4FB1-A653-E800416EA50A}"/>
    <cellStyle name="Moneda 2" xfId="87" xr:uid="{A32DF337-F007-4539-86E2-3DA298B08D80}"/>
    <cellStyle name="Moneda 2 10" xfId="299" xr:uid="{08876A30-28A7-4756-BD1D-84C1378ACDE7}"/>
    <cellStyle name="Moneda 2 10 10" xfId="793" xr:uid="{1A6249E9-477F-4AC8-9FF5-5CC85BE5210E}"/>
    <cellStyle name="Moneda 2 10 10 2" xfId="30244" xr:uid="{95425A48-79EB-4B4F-9B5A-51894FDA42DA}"/>
    <cellStyle name="Moneda 2 10 10 3" xfId="1651" xr:uid="{3D645206-017D-4722-9E26-10B75AAE3560}"/>
    <cellStyle name="Moneda 2 10 10 4" xfId="40533" xr:uid="{21E573A3-8904-4B2E-BE94-4F3F25AD1A13}"/>
    <cellStyle name="Moneda 2 10 11" xfId="39551" xr:uid="{42BE9F47-D305-42FB-86DD-44B4A1F66C60}"/>
    <cellStyle name="Moneda 2 10 12" xfId="39822" xr:uid="{0F9BDEA9-1FF7-43A2-9819-F24D655873F7}"/>
    <cellStyle name="Moneda 2 10 13" xfId="2001" xr:uid="{248D9EFB-644E-4A82-B573-C345482433DA}"/>
    <cellStyle name="Moneda 2 10 14" xfId="1373" xr:uid="{F150C8CC-58DF-4D4C-9B8F-CBFE2BE260A3}"/>
    <cellStyle name="Moneda 2 10 15" xfId="40255" xr:uid="{8A05FDDE-5615-4C7C-BAD1-9CC73C5C1B1E}"/>
    <cellStyle name="Moneda 2 10 2" xfId="572" xr:uid="{FF9F56DE-6D2D-4C9D-B8D9-2A714847EAEE}"/>
    <cellStyle name="Moneda 2 10 2 10" xfId="39567" xr:uid="{1230B422-2C60-485F-A179-62197C0E11E8}"/>
    <cellStyle name="Moneda 2 10 2 11" xfId="39839" xr:uid="{7A57E248-0ECF-41BB-83C2-20E38F1F51ED}"/>
    <cellStyle name="Moneda 2 10 2 12" xfId="2197" xr:uid="{F47B3AFF-176C-42CE-BF2B-DF228297ECF3}"/>
    <cellStyle name="Moneda 2 10 2 13" xfId="1569" xr:uid="{753CA452-ECCB-4B2E-9EDE-B84A5EB103E6}"/>
    <cellStyle name="Moneda 2 10 2 14" xfId="40451" xr:uid="{BD004A80-4E17-4775-AFA6-2B3AA95106FA}"/>
    <cellStyle name="Moneda 2 10 2 2" xfId="1017" xr:uid="{AABA1D1D-1008-4236-A665-BF4FB8678CAD}"/>
    <cellStyle name="Moneda 2 10 2 2 10" xfId="39904" xr:uid="{6962251E-AD7F-4969-81A8-092AE32CE1A7}"/>
    <cellStyle name="Moneda 2 10 2 2 11" xfId="2589" xr:uid="{420ADAE0-9643-4471-82DC-59CDB4C7DB1C}"/>
    <cellStyle name="Moneda 2 10 2 2 12" xfId="1731" xr:uid="{0BFD440B-BB0A-4AAA-95BB-0586CFACC398}"/>
    <cellStyle name="Moneda 2 10 2 2 13" xfId="40613" xr:uid="{F687CB01-AB44-45DF-BF2B-8B3B7C2772CD}"/>
    <cellStyle name="Moneda 2 10 2 2 2" xfId="1081" xr:uid="{62BB2A7F-2ED4-4F3F-A394-983DE294808A}"/>
    <cellStyle name="Moneda 2 10 2 2 2 10" xfId="1795" xr:uid="{9411ED97-A21C-4390-8E18-651AE72926F5}"/>
    <cellStyle name="Moneda 2 10 2 2 2 11" xfId="40677" xr:uid="{4A19D5CB-B217-4BB9-BD1A-846F1049C0BB}"/>
    <cellStyle name="Moneda 2 10 2 2 2 2" xfId="5726" xr:uid="{2F8692BE-A19E-47F5-93D4-343945F55646}"/>
    <cellStyle name="Moneda 2 10 2 2 2 2 2" xfId="10430" xr:uid="{F093A963-2D77-42CB-8D6C-9C37436A0A82}"/>
    <cellStyle name="Moneda 2 10 2 2 2 2 2 2" xfId="19838" xr:uid="{DD4AA884-667D-407A-9CFE-E2BA64EEB5BB}"/>
    <cellStyle name="Moneda 2 10 2 2 2 2 2 3" xfId="29255" xr:uid="{5981AE7D-DAD8-4C00-A45D-A7856FDD1CFF}"/>
    <cellStyle name="Moneda 2 10 2 2 2 2 2 4" xfId="38672" xr:uid="{DDDCCF34-5710-47DD-A863-DEBF6E49660F}"/>
    <cellStyle name="Moneda 2 10 2 2 2 2 3" xfId="15134" xr:uid="{EB768184-8D48-4AAB-85A8-B30674D1C357}"/>
    <cellStyle name="Moneda 2 10 2 2 2 2 4" xfId="24551" xr:uid="{864EABF0-004F-428A-8EBE-DD33DE1B28B8}"/>
    <cellStyle name="Moneda 2 10 2 2 2 2 5" xfId="33968" xr:uid="{C56F48FA-67AD-4801-B084-9ABADE048B14}"/>
    <cellStyle name="Moneda 2 10 2 2 2 3" xfId="8078" xr:uid="{D0749AA8-520B-4CAB-A410-466310E4E95E}"/>
    <cellStyle name="Moneda 2 10 2 2 2 3 2" xfId="17486" xr:uid="{CC421461-5AF1-481B-B0C2-43536496ACE1}"/>
    <cellStyle name="Moneda 2 10 2 2 2 3 3" xfId="26903" xr:uid="{622E0C63-7977-4FA1-BBBA-0B3EA33807FE}"/>
    <cellStyle name="Moneda 2 10 2 2 2 3 4" xfId="36320" xr:uid="{753E983B-81D3-4E65-8A03-BBF791DC5C50}"/>
    <cellStyle name="Moneda 2 10 2 2 2 4" xfId="12782" xr:uid="{74875757-4798-4998-8F74-81AADE06C3C9}"/>
    <cellStyle name="Moneda 2 10 2 2 2 5" xfId="22199" xr:uid="{FF67CB7C-6258-4B5B-B0C7-236748E4AD56}"/>
    <cellStyle name="Moneda 2 10 2 2 2 6" xfId="31616" xr:uid="{2EFFAACB-B6F4-4FED-AEC0-E9F27AA35570}"/>
    <cellStyle name="Moneda 2 10 2 2 2 7" xfId="39709" xr:uid="{DEAB67B8-287E-4721-A6CF-5410D42AB83B}"/>
    <cellStyle name="Moneda 2 10 2 2 2 8" xfId="39968" xr:uid="{0BF443F6-6515-4477-8BB2-DEB6F2AA3A03}"/>
    <cellStyle name="Moneda 2 10 2 2 2 9" xfId="3374" xr:uid="{2A22F1D7-D7CD-46F7-A869-72F5CEA1C0CA}"/>
    <cellStyle name="Moneda 2 10 2 2 3" xfId="1145" xr:uid="{7C97DB34-8F7B-4BF7-BE22-AE142AC344D1}"/>
    <cellStyle name="Moneda 2 10 2 2 3 10" xfId="1859" xr:uid="{ACAEED29-366C-46E3-BF31-B85D758104DA}"/>
    <cellStyle name="Moneda 2 10 2 2 3 11" xfId="40741" xr:uid="{4FDCD830-6322-4BCC-AC25-DF9C9D1D84E1}"/>
    <cellStyle name="Moneda 2 10 2 2 3 2" xfId="6510" xr:uid="{A5AB5119-B37E-4AF0-AD1F-E3AFB2012D3C}"/>
    <cellStyle name="Moneda 2 10 2 2 3 2 2" xfId="11214" xr:uid="{1924A7B2-09AD-4860-B493-294B1A5FC6DA}"/>
    <cellStyle name="Moneda 2 10 2 2 3 2 2 2" xfId="20622" xr:uid="{77B698D3-EE0F-4602-BAD3-575345A1D9C4}"/>
    <cellStyle name="Moneda 2 10 2 2 3 2 2 3" xfId="30039" xr:uid="{18377E28-4812-4D3D-BA78-ED7A0028248A}"/>
    <cellStyle name="Moneda 2 10 2 2 3 2 2 4" xfId="39456" xr:uid="{CB1F835D-AA2A-455A-9F02-FBA9D13EBC75}"/>
    <cellStyle name="Moneda 2 10 2 2 3 2 3" xfId="15918" xr:uid="{416789CC-FDA0-4FFF-92BB-DFC143C1B295}"/>
    <cellStyle name="Moneda 2 10 2 2 3 2 4" xfId="25335" xr:uid="{C89FB605-7724-4692-A857-6FB6C9BE1B0F}"/>
    <cellStyle name="Moneda 2 10 2 2 3 2 5" xfId="34752" xr:uid="{055EBB39-6D23-4607-A0C6-55946A4F4E35}"/>
    <cellStyle name="Moneda 2 10 2 2 3 3" xfId="8862" xr:uid="{1AC753F5-9172-46E4-BABD-76E9604ACFDC}"/>
    <cellStyle name="Moneda 2 10 2 2 3 3 2" xfId="18270" xr:uid="{798E1441-26D5-40A8-8A8C-E26FA8F9222F}"/>
    <cellStyle name="Moneda 2 10 2 2 3 3 3" xfId="27687" xr:uid="{27F6A7CA-CCB5-445B-AE1A-27E79DDA27FD}"/>
    <cellStyle name="Moneda 2 10 2 2 3 3 4" xfId="37104" xr:uid="{53139EA8-DB29-41F1-A5C5-B45851C91872}"/>
    <cellStyle name="Moneda 2 10 2 2 3 4" xfId="13566" xr:uid="{48929216-0F23-42AE-869C-5EBC894C6B26}"/>
    <cellStyle name="Moneda 2 10 2 2 3 5" xfId="22983" xr:uid="{7F41D403-2F69-4D0F-8167-FF289E5AFFF8}"/>
    <cellStyle name="Moneda 2 10 2 2 3 6" xfId="32400" xr:uid="{16D6ADCC-2905-46F9-A720-03FF52A774C0}"/>
    <cellStyle name="Moneda 2 10 2 2 3 7" xfId="39773" xr:uid="{3CA4AD63-9D7A-40CB-A894-7A8A7951D239}"/>
    <cellStyle name="Moneda 2 10 2 2 3 8" xfId="40032" xr:uid="{8363EC67-1259-4A73-B39E-6EB8A1511794}"/>
    <cellStyle name="Moneda 2 10 2 2 3 9" xfId="4158" xr:uid="{6EF208AF-39ED-4367-B816-0AD484B49B0E}"/>
    <cellStyle name="Moneda 2 10 2 2 4" xfId="4942" xr:uid="{4B4FE2A9-C034-4659-9F96-D531597C2722}"/>
    <cellStyle name="Moneda 2 10 2 2 4 2" xfId="9646" xr:uid="{F2EB5FBA-8079-470A-AC7F-2D5F9E688F01}"/>
    <cellStyle name="Moneda 2 10 2 2 4 2 2" xfId="19054" xr:uid="{D869FACD-13F4-4C21-9402-E90D61DEAEE8}"/>
    <cellStyle name="Moneda 2 10 2 2 4 2 3" xfId="28471" xr:uid="{18858535-9603-4FFD-8FE9-15CF145DDD0F}"/>
    <cellStyle name="Moneda 2 10 2 2 4 2 4" xfId="37888" xr:uid="{DB2EAD2A-55AA-48C3-8B31-61C4519942A7}"/>
    <cellStyle name="Moneda 2 10 2 2 4 3" xfId="14350" xr:uid="{E6BFB3D5-98B8-40EA-A8B4-A6CD067E1F5D}"/>
    <cellStyle name="Moneda 2 10 2 2 4 4" xfId="23767" xr:uid="{31AE8E9D-8A2A-4223-A517-BED2B77E3DC8}"/>
    <cellStyle name="Moneda 2 10 2 2 4 5" xfId="33184" xr:uid="{C7595FAA-22FB-4109-84C1-F3C3757B97D4}"/>
    <cellStyle name="Moneda 2 10 2 2 5" xfId="7294" xr:uid="{18CB3198-471B-4497-B862-FEC85337FB3E}"/>
    <cellStyle name="Moneda 2 10 2 2 5 2" xfId="16702" xr:uid="{BF1B0AFA-61ED-4B03-BB96-07BA1E3FE4BE}"/>
    <cellStyle name="Moneda 2 10 2 2 5 3" xfId="26119" xr:uid="{1C3E4221-A674-48EF-814D-09E24688108F}"/>
    <cellStyle name="Moneda 2 10 2 2 5 4" xfId="35536" xr:uid="{8245B1CB-88F5-4B32-ACD6-5854E782ED07}"/>
    <cellStyle name="Moneda 2 10 2 2 6" xfId="11998" xr:uid="{49EA0872-6B10-47BA-AD4F-17EC3ED392F1}"/>
    <cellStyle name="Moneda 2 10 2 2 7" xfId="21415" xr:uid="{6E4CBB14-EEE9-4B72-A9DC-0A107B7DF5CE}"/>
    <cellStyle name="Moneda 2 10 2 2 8" xfId="30832" xr:uid="{ADE85C76-95A5-473F-B7D9-2DBD08D47558}"/>
    <cellStyle name="Moneda 2 10 2 2 9" xfId="39645" xr:uid="{56C8D220-04C9-4169-B6B7-C910ED0A7B54}"/>
    <cellStyle name="Moneda 2 10 2 3" xfId="983" xr:uid="{5AAEE513-03E7-471C-9713-F3CA3177856E}"/>
    <cellStyle name="Moneda 2 10 2 3 10" xfId="1699" xr:uid="{786E99D7-F1F7-4B06-9BBE-46E509881B2A}"/>
    <cellStyle name="Moneda 2 10 2 3 11" xfId="40581" xr:uid="{D8E3F779-F756-4411-84C1-B12DD14FD86C}"/>
    <cellStyle name="Moneda 2 10 2 3 2" xfId="5334" xr:uid="{3461DD01-F6C4-43C3-BFBD-85450E9A9DBA}"/>
    <cellStyle name="Moneda 2 10 2 3 2 2" xfId="10038" xr:uid="{3B8E99B5-B546-4D90-83C4-2D760BA7AF17}"/>
    <cellStyle name="Moneda 2 10 2 3 2 2 2" xfId="19446" xr:uid="{61987C5A-11CF-418A-B09C-8C9A6EA28FF0}"/>
    <cellStyle name="Moneda 2 10 2 3 2 2 3" xfId="28863" xr:uid="{2D40F0FB-FA40-4998-8BB8-FC38BA87045C}"/>
    <cellStyle name="Moneda 2 10 2 3 2 2 4" xfId="38280" xr:uid="{62897498-8E4D-4C40-AC5C-ECE79FE8FFD7}"/>
    <cellStyle name="Moneda 2 10 2 3 2 3" xfId="14742" xr:uid="{67927332-1D45-4EB2-B325-33AAD4FFEF65}"/>
    <cellStyle name="Moneda 2 10 2 3 2 4" xfId="24159" xr:uid="{3F991289-77CE-4B81-8794-EE01166F0761}"/>
    <cellStyle name="Moneda 2 10 2 3 2 5" xfId="33576" xr:uid="{4D77B016-00DB-488F-9F26-32B15B93E43E}"/>
    <cellStyle name="Moneda 2 10 2 3 3" xfId="7686" xr:uid="{24F6D845-B901-4B8F-AEDA-B39EFA0EFD80}"/>
    <cellStyle name="Moneda 2 10 2 3 3 2" xfId="17094" xr:uid="{F76A9279-7423-47C6-BDFD-B9854FCCB08C}"/>
    <cellStyle name="Moneda 2 10 2 3 3 3" xfId="26511" xr:uid="{FA607F11-E5FE-43CA-8D1E-63FF14DE18B4}"/>
    <cellStyle name="Moneda 2 10 2 3 3 4" xfId="35928" xr:uid="{245278AD-7F63-46DE-B60B-5F35573860BB}"/>
    <cellStyle name="Moneda 2 10 2 3 4" xfId="12390" xr:uid="{015D5217-68E0-4247-8073-D27DC5E5B315}"/>
    <cellStyle name="Moneda 2 10 2 3 5" xfId="21807" xr:uid="{183E541A-C6FC-4B6B-9C68-D74D962B78A2}"/>
    <cellStyle name="Moneda 2 10 2 3 6" xfId="31224" xr:uid="{B45A5905-58C4-49E4-BBE2-AD9768BF7A93}"/>
    <cellStyle name="Moneda 2 10 2 3 7" xfId="39613" xr:uid="{2E2DB569-E827-4EA2-B055-A9A957AAEC63}"/>
    <cellStyle name="Moneda 2 10 2 3 8" xfId="39872" xr:uid="{7D756EE1-7C1E-4BD4-9E75-F37CCE75A8D2}"/>
    <cellStyle name="Moneda 2 10 2 3 9" xfId="2982" xr:uid="{11EE2C84-E191-4316-9275-97B6C7D3E161}"/>
    <cellStyle name="Moneda 2 10 2 4" xfId="1049" xr:uid="{76C37C53-8833-48A7-966F-0F13D8DF127B}"/>
    <cellStyle name="Moneda 2 10 2 4 10" xfId="1763" xr:uid="{135508A6-C5BC-442D-A805-CD0D10C5E22C}"/>
    <cellStyle name="Moneda 2 10 2 4 11" xfId="40645" xr:uid="{08A2A76C-5D74-4654-B7EE-5A9C0FF4D1FC}"/>
    <cellStyle name="Moneda 2 10 2 4 2" xfId="6118" xr:uid="{23400FDE-F0FE-4A69-8A64-AC10D7888D31}"/>
    <cellStyle name="Moneda 2 10 2 4 2 2" xfId="10822" xr:uid="{FC3461F1-A930-4369-A34F-A0506214FE73}"/>
    <cellStyle name="Moneda 2 10 2 4 2 2 2" xfId="20230" xr:uid="{6EB26242-F451-43C5-925C-8A58798A221B}"/>
    <cellStyle name="Moneda 2 10 2 4 2 2 3" xfId="29647" xr:uid="{0D8BFA5C-327C-4251-87BD-6086E5BF8571}"/>
    <cellStyle name="Moneda 2 10 2 4 2 2 4" xfId="39064" xr:uid="{D69AB867-6CEE-47CA-BCE7-F97C6EA59813}"/>
    <cellStyle name="Moneda 2 10 2 4 2 3" xfId="15526" xr:uid="{F6268A5A-E8BA-41ED-A3B2-3226513BF4D5}"/>
    <cellStyle name="Moneda 2 10 2 4 2 4" xfId="24943" xr:uid="{7FC065E6-4D72-462C-A565-C089DFE59038}"/>
    <cellStyle name="Moneda 2 10 2 4 2 5" xfId="34360" xr:uid="{71D74270-68D9-49D9-9540-40E18EEE1CE3}"/>
    <cellStyle name="Moneda 2 10 2 4 3" xfId="8470" xr:uid="{DB65FACF-5ECA-4D8B-975C-0FBBEC9695A8}"/>
    <cellStyle name="Moneda 2 10 2 4 3 2" xfId="17878" xr:uid="{D72D6656-72B2-4B3A-A765-691E4814B4EC}"/>
    <cellStyle name="Moneda 2 10 2 4 3 3" xfId="27295" xr:uid="{D9ED6320-E689-4D71-B935-0BF022CA6DA4}"/>
    <cellStyle name="Moneda 2 10 2 4 3 4" xfId="36712" xr:uid="{A47E81B5-A4AC-4693-A259-20552B335B19}"/>
    <cellStyle name="Moneda 2 10 2 4 4" xfId="13174" xr:uid="{88CA1C21-8664-4B1C-8DA3-CD37B9DB360E}"/>
    <cellStyle name="Moneda 2 10 2 4 5" xfId="22591" xr:uid="{6BE84EDB-007E-4EB1-B956-1E961387FDFA}"/>
    <cellStyle name="Moneda 2 10 2 4 6" xfId="32008" xr:uid="{A9753F97-CF9E-4C13-AECA-1A8A1A14AB6A}"/>
    <cellStyle name="Moneda 2 10 2 4 7" xfId="39677" xr:uid="{C72AF20B-6835-4B2B-8EAA-EB331885E850}"/>
    <cellStyle name="Moneda 2 10 2 4 8" xfId="39936" xr:uid="{BA855FF1-087F-420B-B488-FC6341BBF6C1}"/>
    <cellStyle name="Moneda 2 10 2 4 9" xfId="3766" xr:uid="{EA1E96DB-5442-4D5A-8256-8F005A1CF9D6}"/>
    <cellStyle name="Moneda 2 10 2 5" xfId="1113" xr:uid="{06DC9441-09D6-4994-BD1D-652C0EFB2C5C}"/>
    <cellStyle name="Moneda 2 10 2 5 10" xfId="40709" xr:uid="{23C35D58-AB57-4D88-AD75-40056B4E66C5}"/>
    <cellStyle name="Moneda 2 10 2 5 2" xfId="9254" xr:uid="{167B3A6F-3731-4FAE-8F6C-BE12439D6685}"/>
    <cellStyle name="Moneda 2 10 2 5 2 2" xfId="18662" xr:uid="{B234C176-B9CB-49AE-921E-6ADDB2446CF0}"/>
    <cellStyle name="Moneda 2 10 2 5 2 3" xfId="28079" xr:uid="{B77FFCF3-D84C-418C-8D06-7A7675041CE0}"/>
    <cellStyle name="Moneda 2 10 2 5 2 4" xfId="37496" xr:uid="{3C17EFF7-D750-4AF1-AEF5-006261F4ABCB}"/>
    <cellStyle name="Moneda 2 10 2 5 3" xfId="13958" xr:uid="{C9F331D8-3A43-4216-82E7-8E4A7E74EBF9}"/>
    <cellStyle name="Moneda 2 10 2 5 4" xfId="23375" xr:uid="{7F1B7184-C3A0-4C95-822C-310A46082D01}"/>
    <cellStyle name="Moneda 2 10 2 5 5" xfId="32792" xr:uid="{12D9052E-449C-40A8-A093-DAD962E7082A}"/>
    <cellStyle name="Moneda 2 10 2 5 6" xfId="39741" xr:uid="{C96BE2A4-B46F-4087-A9C3-8DDC4D145E68}"/>
    <cellStyle name="Moneda 2 10 2 5 7" xfId="40000" xr:uid="{05C346E2-3C4B-4B1A-A5BC-2FE03F1D007C}"/>
    <cellStyle name="Moneda 2 10 2 5 8" xfId="4550" xr:uid="{B2E6459D-8DC9-4E07-A791-BD3EF19955C1}"/>
    <cellStyle name="Moneda 2 10 2 5 9" xfId="1827" xr:uid="{EB579B0A-6A92-4D71-8B8A-284BAC394A90}"/>
    <cellStyle name="Moneda 2 10 2 6" xfId="820" xr:uid="{E52FB83F-5AF6-4884-AAF8-BC65AE43B888}"/>
    <cellStyle name="Moneda 2 10 2 6 2" xfId="16310" xr:uid="{24A92092-3A93-4132-8819-45488A12734A}"/>
    <cellStyle name="Moneda 2 10 2 6 3" xfId="25727" xr:uid="{8CBCD8BA-75CF-401C-86B1-00CF2C28170E}"/>
    <cellStyle name="Moneda 2 10 2 6 4" xfId="35144" xr:uid="{9FA1AA1A-8B2E-4153-8A40-A9440C902EF2}"/>
    <cellStyle name="Moneda 2 10 2 6 5" xfId="6902" xr:uid="{43DEBE90-71A5-4875-800F-37F316031764}"/>
    <cellStyle name="Moneda 2 10 2 6 6" xfId="1667" xr:uid="{D1BA9419-9446-4687-8018-748494C9C345}"/>
    <cellStyle name="Moneda 2 10 2 6 7" xfId="40549" xr:uid="{6B6B8A71-75AC-412B-A58C-D388413365A7}"/>
    <cellStyle name="Moneda 2 10 2 7" xfId="11606" xr:uid="{26CED28F-E9C9-4106-AA5B-93C75CFBBE35}"/>
    <cellStyle name="Moneda 2 10 2 8" xfId="21023" xr:uid="{23BE533D-9C5A-47AC-AA50-F2E140BF3698}"/>
    <cellStyle name="Moneda 2 10 2 9" xfId="30440" xr:uid="{62CC31BB-BC3D-4C0C-98D1-C33EA2EE1871}"/>
    <cellStyle name="Moneda 2 10 3" xfId="828" xr:uid="{0338DE1F-C53C-4422-8613-4A1F5876EE63}"/>
    <cellStyle name="Moneda 2 10 3 10" xfId="39847" xr:uid="{B2BE7AF4-502F-4AC5-B2BE-F0C5CCF1495D}"/>
    <cellStyle name="Moneda 2 10 3 11" xfId="2393" xr:uid="{9EDA2FBD-17BE-4A50-8390-7FA6183683E9}"/>
    <cellStyle name="Moneda 2 10 3 12" xfId="1675" xr:uid="{80F6EE51-019A-49AE-90F5-96AE4C115A6E}"/>
    <cellStyle name="Moneda 2 10 3 13" xfId="40557" xr:uid="{DA4DD1F0-E130-4DFB-BAB2-0E85F89BE5C5}"/>
    <cellStyle name="Moneda 2 10 3 2" xfId="1025" xr:uid="{FF40D5CE-3EB9-4248-A7AA-4F601DC8B02D}"/>
    <cellStyle name="Moneda 2 10 3 2 10" xfId="1739" xr:uid="{8D40C858-CCBD-4FCB-995A-D0A1FE5F260F}"/>
    <cellStyle name="Moneda 2 10 3 2 11" xfId="40621" xr:uid="{7DBDF316-9EBC-4629-A73F-E0CDA62F7BD5}"/>
    <cellStyle name="Moneda 2 10 3 2 2" xfId="1089" xr:uid="{17638C17-827B-48ED-AD93-20320AD20911}"/>
    <cellStyle name="Moneda 2 10 3 2 2 10" xfId="40685" xr:uid="{1FBDA2E8-3638-4B63-B699-83F2A422A49E}"/>
    <cellStyle name="Moneda 2 10 3 2 2 2" xfId="10234" xr:uid="{8385F9DB-2DAE-4612-9E81-C56A39A4ABF5}"/>
    <cellStyle name="Moneda 2 10 3 2 2 2 2" xfId="19642" xr:uid="{459D4A92-D8AD-4EF6-B842-6646E14101C4}"/>
    <cellStyle name="Moneda 2 10 3 2 2 2 3" xfId="29059" xr:uid="{B121F259-80A8-420F-B92E-372497C5D29F}"/>
    <cellStyle name="Moneda 2 10 3 2 2 2 4" xfId="38476" xr:uid="{D0A5AA1B-F1A2-4B35-A262-9B728FFA199D}"/>
    <cellStyle name="Moneda 2 10 3 2 2 3" xfId="14938" xr:uid="{84501044-C54C-4A7C-99BD-4CA4ED1BFF99}"/>
    <cellStyle name="Moneda 2 10 3 2 2 4" xfId="24355" xr:uid="{E62E9A95-CD01-44FF-BB44-4C29E28D51D2}"/>
    <cellStyle name="Moneda 2 10 3 2 2 5" xfId="33772" xr:uid="{DE340D74-E9D9-4605-BCEC-90B260323E26}"/>
    <cellStyle name="Moneda 2 10 3 2 2 6" xfId="39717" xr:uid="{CC975EEC-F336-4290-8479-334A0491A5FE}"/>
    <cellStyle name="Moneda 2 10 3 2 2 7" xfId="39976" xr:uid="{97888583-C128-4869-BB19-435F7A3DF962}"/>
    <cellStyle name="Moneda 2 10 3 2 2 8" xfId="5530" xr:uid="{6E6A5A01-4894-4BB5-8E4F-92624F11D711}"/>
    <cellStyle name="Moneda 2 10 3 2 2 9" xfId="1803" xr:uid="{D799C9AC-FD12-490B-858E-3610F2C83B42}"/>
    <cellStyle name="Moneda 2 10 3 2 3" xfId="1153" xr:uid="{8E10C052-03A0-4D2E-AF06-BFD6D795F63C}"/>
    <cellStyle name="Moneda 2 10 3 2 3 2" xfId="17290" xr:uid="{893540E1-1BB4-4FA8-B545-95A839802081}"/>
    <cellStyle name="Moneda 2 10 3 2 3 3" xfId="26707" xr:uid="{5AF38FE8-3125-4D07-A479-40E4B4D568AE}"/>
    <cellStyle name="Moneda 2 10 3 2 3 4" xfId="36124" xr:uid="{1BE8B478-7D88-4D2D-BBA2-00DE7F7A394A}"/>
    <cellStyle name="Moneda 2 10 3 2 3 5" xfId="39781" xr:uid="{AEC7A857-F48B-4C2A-ADBA-86490E5BED8D}"/>
    <cellStyle name="Moneda 2 10 3 2 3 6" xfId="40040" xr:uid="{DD5F4BD3-7874-4737-A1D3-22D6F2B42986}"/>
    <cellStyle name="Moneda 2 10 3 2 3 7" xfId="7882" xr:uid="{CD1CD1FD-D4D0-4B8B-BF19-E57BFE9FF5C7}"/>
    <cellStyle name="Moneda 2 10 3 2 3 8" xfId="1867" xr:uid="{14D20B61-B471-45E0-88B5-C7A3741267C4}"/>
    <cellStyle name="Moneda 2 10 3 2 3 9" xfId="40749" xr:uid="{19FEC848-5438-49D4-B7CC-7FA4DBD60F76}"/>
    <cellStyle name="Moneda 2 10 3 2 4" xfId="12586" xr:uid="{DEBCE9E6-9399-4DB8-A6B0-4C0DE7D43593}"/>
    <cellStyle name="Moneda 2 10 3 2 5" xfId="22003" xr:uid="{177A5C90-6803-46F2-A3C6-9D5FBDC32CFE}"/>
    <cellStyle name="Moneda 2 10 3 2 6" xfId="31420" xr:uid="{426B0A2C-7B72-42C4-A0ED-86A8C091249B}"/>
    <cellStyle name="Moneda 2 10 3 2 7" xfId="39653" xr:uid="{AF3CE804-A4D8-413C-9926-FE1AF862C489}"/>
    <cellStyle name="Moneda 2 10 3 2 8" xfId="39912" xr:uid="{425AFCD1-D671-4E94-8197-AE42F1597990}"/>
    <cellStyle name="Moneda 2 10 3 2 9" xfId="3178" xr:uid="{5B28FC9A-B67E-4531-B3E9-0F5F7E1FBB8E}"/>
    <cellStyle name="Moneda 2 10 3 3" xfId="991" xr:uid="{62BDF683-6A1E-4DCD-A381-C99D2062E5CC}"/>
    <cellStyle name="Moneda 2 10 3 3 10" xfId="1707" xr:uid="{6123C1F1-7D56-4B6E-A9C0-2FD80665518D}"/>
    <cellStyle name="Moneda 2 10 3 3 11" xfId="40589" xr:uid="{1C801CD6-945C-4982-B00D-006ACDFAFC3E}"/>
    <cellStyle name="Moneda 2 10 3 3 2" xfId="6314" xr:uid="{F02731D4-EF34-4451-B02C-D56F267FAABF}"/>
    <cellStyle name="Moneda 2 10 3 3 2 2" xfId="11018" xr:uid="{92EB5FC7-51F0-4B55-8359-5ED1701D99D3}"/>
    <cellStyle name="Moneda 2 10 3 3 2 2 2" xfId="20426" xr:uid="{FE8E0360-1A81-4875-A665-8F95721FEBCD}"/>
    <cellStyle name="Moneda 2 10 3 3 2 2 3" xfId="29843" xr:uid="{76D40188-3E84-4B70-BAAB-C7E18CEB4178}"/>
    <cellStyle name="Moneda 2 10 3 3 2 2 4" xfId="39260" xr:uid="{69D99E99-642C-43A2-B100-40552DDC70EA}"/>
    <cellStyle name="Moneda 2 10 3 3 2 3" xfId="15722" xr:uid="{68307CF3-786F-47ED-BEFA-B6DEC892AC30}"/>
    <cellStyle name="Moneda 2 10 3 3 2 4" xfId="25139" xr:uid="{0DFBB6CC-0611-43D6-8DFD-6D4AEE616F0C}"/>
    <cellStyle name="Moneda 2 10 3 3 2 5" xfId="34556" xr:uid="{0CBD4C28-A6CA-446A-BFAD-09498748A417}"/>
    <cellStyle name="Moneda 2 10 3 3 3" xfId="8666" xr:uid="{E84E7619-25E2-4617-B4A0-303FA2D3F53B}"/>
    <cellStyle name="Moneda 2 10 3 3 3 2" xfId="18074" xr:uid="{DB66E5C8-A289-47AA-842C-5E2DB0515BE1}"/>
    <cellStyle name="Moneda 2 10 3 3 3 3" xfId="27491" xr:uid="{D0124620-2D4B-4706-A686-3B48900F1A5A}"/>
    <cellStyle name="Moneda 2 10 3 3 3 4" xfId="36908" xr:uid="{07E12DC3-17CC-4E75-9BC7-30FE7C0B14E3}"/>
    <cellStyle name="Moneda 2 10 3 3 4" xfId="13370" xr:uid="{83233FFA-5E08-44CA-BB7C-536506DE15C4}"/>
    <cellStyle name="Moneda 2 10 3 3 5" xfId="22787" xr:uid="{73B1656A-F3F4-48DF-A896-72E221579B5D}"/>
    <cellStyle name="Moneda 2 10 3 3 6" xfId="32204" xr:uid="{47CA3167-F0EC-46B2-8405-C9A00230A1BE}"/>
    <cellStyle name="Moneda 2 10 3 3 7" xfId="39621" xr:uid="{B4735790-50FA-41E5-B09A-F2E3C0E2620E}"/>
    <cellStyle name="Moneda 2 10 3 3 8" xfId="39880" xr:uid="{ABA0C7EB-222A-4F79-B3FE-6B26A85F39EF}"/>
    <cellStyle name="Moneda 2 10 3 3 9" xfId="3962" xr:uid="{CC872D0A-1858-4E44-B00A-759B3BC801B5}"/>
    <cellStyle name="Moneda 2 10 3 4" xfId="1057" xr:uid="{EA4655CF-87EB-49F5-BFB8-679BAFEC65BC}"/>
    <cellStyle name="Moneda 2 10 3 4 10" xfId="40653" xr:uid="{2880CD63-8D38-4FCC-9F2C-1A2A53B1068C}"/>
    <cellStyle name="Moneda 2 10 3 4 2" xfId="9450" xr:uid="{47B2EB3B-4661-4DB3-98E9-0C975BC6C8AE}"/>
    <cellStyle name="Moneda 2 10 3 4 2 2" xfId="18858" xr:uid="{881007F6-778F-4CCE-AE21-624EA7BB29BE}"/>
    <cellStyle name="Moneda 2 10 3 4 2 3" xfId="28275" xr:uid="{878B8CC4-017C-48F0-BC03-8F8A5A3D6D53}"/>
    <cellStyle name="Moneda 2 10 3 4 2 4" xfId="37692" xr:uid="{0C11FE5B-9BD0-48B3-89DB-F817459BEA3C}"/>
    <cellStyle name="Moneda 2 10 3 4 3" xfId="14154" xr:uid="{69E893EB-808C-4493-ADDA-B4E2A9748395}"/>
    <cellStyle name="Moneda 2 10 3 4 4" xfId="23571" xr:uid="{74623E05-F4AE-498B-8CD9-A0B186B0E77E}"/>
    <cellStyle name="Moneda 2 10 3 4 5" xfId="32988" xr:uid="{4A9820D6-7019-4B12-A706-B84BBA947EE4}"/>
    <cellStyle name="Moneda 2 10 3 4 6" xfId="39685" xr:uid="{6E96C629-ABF2-4128-9F98-0B0DB83EEB9D}"/>
    <cellStyle name="Moneda 2 10 3 4 7" xfId="39944" xr:uid="{7C31344F-860A-406A-A458-698CC1A0094A}"/>
    <cellStyle name="Moneda 2 10 3 4 8" xfId="4746" xr:uid="{63FA3C57-D115-49DE-81D8-4A573918C72A}"/>
    <cellStyle name="Moneda 2 10 3 4 9" xfId="1771" xr:uid="{24623412-13C1-4EDB-9033-2AA985369035}"/>
    <cellStyle name="Moneda 2 10 3 5" xfId="1121" xr:uid="{5D410AF0-F407-467F-AECD-3D114631EF01}"/>
    <cellStyle name="Moneda 2 10 3 5 2" xfId="16506" xr:uid="{A66B3D94-FFF3-47A9-9990-B32DAFD04405}"/>
    <cellStyle name="Moneda 2 10 3 5 3" xfId="25923" xr:uid="{973B0970-3CEA-4471-9DC4-4B457CF7E981}"/>
    <cellStyle name="Moneda 2 10 3 5 4" xfId="35340" xr:uid="{1795CAC4-0892-460A-A9B9-D6BE19397F15}"/>
    <cellStyle name="Moneda 2 10 3 5 5" xfId="39749" xr:uid="{4AEC732B-9A1A-4E88-9E57-A0283435E26C}"/>
    <cellStyle name="Moneda 2 10 3 5 6" xfId="40008" xr:uid="{3491625F-8373-404A-873B-F2F6C2CAD6A7}"/>
    <cellStyle name="Moneda 2 10 3 5 7" xfId="7098" xr:uid="{42CAC97D-0F41-49CC-B5E0-AA9D48ACEBC4}"/>
    <cellStyle name="Moneda 2 10 3 5 8" xfId="1835" xr:uid="{6B62DB57-7922-4991-8331-728EE51B8280}"/>
    <cellStyle name="Moneda 2 10 3 5 9" xfId="40717" xr:uid="{099B897B-00F8-47CF-AADC-8CE0FED94375}"/>
    <cellStyle name="Moneda 2 10 3 6" xfId="11802" xr:uid="{47CC0BF4-F415-45EE-804C-5AA2F6DD206E}"/>
    <cellStyle name="Moneda 2 10 3 7" xfId="21219" xr:uid="{75F0C9BA-7035-48F3-AA3A-6EC289D61E50}"/>
    <cellStyle name="Moneda 2 10 3 8" xfId="30636" xr:uid="{C406942F-7C9A-4B57-89E0-2A35E93D86F1}"/>
    <cellStyle name="Moneda 2 10 3 9" xfId="39575" xr:uid="{6545B0B2-941A-4E2B-B31A-953D2EA89D76}"/>
    <cellStyle name="Moneda 2 10 4" xfId="836" xr:uid="{C014F6C2-18A3-41FD-9724-2C25E0489057}"/>
    <cellStyle name="Moneda 2 10 4 10" xfId="1683" xr:uid="{C61B68BA-8352-42EA-BC92-744E20C7664B}"/>
    <cellStyle name="Moneda 2 10 4 11" xfId="40565" xr:uid="{7111B16F-0147-495F-A033-28672222F6B3}"/>
    <cellStyle name="Moneda 2 10 4 2" xfId="1033" xr:uid="{C69BCFCD-B4E9-4388-8C72-06691B699390}"/>
    <cellStyle name="Moneda 2 10 4 2 10" xfId="40629" xr:uid="{EEE191D8-AE82-46CE-A664-9F232DDD6DC9}"/>
    <cellStyle name="Moneda 2 10 4 2 2" xfId="1097" xr:uid="{A26B07D4-14A8-4318-80AC-B560D3645475}"/>
    <cellStyle name="Moneda 2 10 4 2 2 2" xfId="19250" xr:uid="{3274A927-F431-473F-AC49-4A8C6F77767D}"/>
    <cellStyle name="Moneda 2 10 4 2 2 3" xfId="28667" xr:uid="{2CDB83C0-AD83-4FA7-ACAB-93459BD76388}"/>
    <cellStyle name="Moneda 2 10 4 2 2 4" xfId="38084" xr:uid="{020A2C42-DCBA-49CD-9FB6-0FB4B3DC8C31}"/>
    <cellStyle name="Moneda 2 10 4 2 2 5" xfId="39725" xr:uid="{0C7A444B-10DC-4444-837E-6C2CAF8C529F}"/>
    <cellStyle name="Moneda 2 10 4 2 2 6" xfId="39984" xr:uid="{8A5480B6-43AD-416A-8A53-C2864585C258}"/>
    <cellStyle name="Moneda 2 10 4 2 2 7" xfId="9842" xr:uid="{C6280A32-E41E-4E19-9A60-E5814545CDA5}"/>
    <cellStyle name="Moneda 2 10 4 2 2 8" xfId="1811" xr:uid="{A681AD61-4E7E-43D3-87C1-5FA7B3FF71BC}"/>
    <cellStyle name="Moneda 2 10 4 2 2 9" xfId="40693" xr:uid="{FD12CB8B-9B2D-4F5C-A11D-E8CB685D4DFE}"/>
    <cellStyle name="Moneda 2 10 4 2 3" xfId="1161" xr:uid="{05E0B59C-EEF1-4A8D-950A-46AF28EF62E5}"/>
    <cellStyle name="Moneda 2 10 4 2 3 2" xfId="39789" xr:uid="{A34AECE3-78A7-4E2E-BA74-8FFB21F46884}"/>
    <cellStyle name="Moneda 2 10 4 2 3 3" xfId="40048" xr:uid="{BF75DFA6-A63E-47B2-87FF-EA176A704D70}"/>
    <cellStyle name="Moneda 2 10 4 2 3 4" xfId="14546" xr:uid="{FF258C97-11AC-4846-9F88-258A3E98F962}"/>
    <cellStyle name="Moneda 2 10 4 2 3 5" xfId="1875" xr:uid="{84A65E9C-C551-4280-914F-5C514484E742}"/>
    <cellStyle name="Moneda 2 10 4 2 3 6" xfId="40757" xr:uid="{0B8E2C9A-7C3C-42A7-99FC-DA7C9D03ADF5}"/>
    <cellStyle name="Moneda 2 10 4 2 4" xfId="23963" xr:uid="{C12E401F-BE71-4684-8630-47DEDB49104F}"/>
    <cellStyle name="Moneda 2 10 4 2 5" xfId="33380" xr:uid="{6A6C79A6-5078-4966-86A6-1B17741876A8}"/>
    <cellStyle name="Moneda 2 10 4 2 6" xfId="39661" xr:uid="{361E3A5D-9011-41B0-9020-D231C79AC0B7}"/>
    <cellStyle name="Moneda 2 10 4 2 7" xfId="39920" xr:uid="{C12D70E9-E7B6-436B-912D-BAAEF356AD3F}"/>
    <cellStyle name="Moneda 2 10 4 2 8" xfId="5138" xr:uid="{3B578597-E7F4-40C2-AC75-9AADB2285105}"/>
    <cellStyle name="Moneda 2 10 4 2 9" xfId="1747" xr:uid="{E854AA3D-84AD-439A-AE02-ED9DA3F97CF4}"/>
    <cellStyle name="Moneda 2 10 4 3" xfId="999" xr:uid="{82A27672-029E-4C1E-B7F0-4236139E3DA3}"/>
    <cellStyle name="Moneda 2 10 4 3 2" xfId="16898" xr:uid="{2CB3E3B8-3001-42E1-A4C2-D1D2625EE2A7}"/>
    <cellStyle name="Moneda 2 10 4 3 3" xfId="26315" xr:uid="{155F04D7-071D-4800-BC3E-4B0C10CB5CA8}"/>
    <cellStyle name="Moneda 2 10 4 3 4" xfId="35732" xr:uid="{ABA70934-6FC9-4D7B-9F57-AB925765FAE8}"/>
    <cellStyle name="Moneda 2 10 4 3 5" xfId="39629" xr:uid="{6781CA5D-AF23-4FB6-B84A-2D8ED029DE59}"/>
    <cellStyle name="Moneda 2 10 4 3 6" xfId="39888" xr:uid="{6ECFCE99-76D8-49F1-847B-085692C0262B}"/>
    <cellStyle name="Moneda 2 10 4 3 7" xfId="7490" xr:uid="{7341881B-0C0B-4CE8-AABD-7B52BC330589}"/>
    <cellStyle name="Moneda 2 10 4 3 8" xfId="1715" xr:uid="{09EED6E0-4051-4608-AE21-77E584CA0967}"/>
    <cellStyle name="Moneda 2 10 4 3 9" xfId="40597" xr:uid="{4969FF7D-7B18-4823-B4FD-F2C2F9CD638B}"/>
    <cellStyle name="Moneda 2 10 4 4" xfId="1065" xr:uid="{060F7595-BBB2-4FE5-ABD1-654443661274}"/>
    <cellStyle name="Moneda 2 10 4 4 2" xfId="39693" xr:uid="{D755B83D-6931-4312-8DC4-A81EE53B95DE}"/>
    <cellStyle name="Moneda 2 10 4 4 3" xfId="39952" xr:uid="{C135AC4A-DDA5-4C2C-B6D9-926674C62B15}"/>
    <cellStyle name="Moneda 2 10 4 4 4" xfId="12194" xr:uid="{F6EB905B-C66C-4E23-A708-A8DA2670ECDA}"/>
    <cellStyle name="Moneda 2 10 4 4 5" xfId="1779" xr:uid="{1C2AE48C-E49D-49BB-B8C1-509A52FA5EC2}"/>
    <cellStyle name="Moneda 2 10 4 4 6" xfId="40661" xr:uid="{1E7EF9ED-1F0A-46F8-AC60-218DD101E4BE}"/>
    <cellStyle name="Moneda 2 10 4 5" xfId="1129" xr:uid="{D4CFF0AC-876E-4217-A2D9-74E12F472C15}"/>
    <cellStyle name="Moneda 2 10 4 5 2" xfId="39757" xr:uid="{DE5798E0-D686-473E-B88F-A1EB81FD33F4}"/>
    <cellStyle name="Moneda 2 10 4 5 3" xfId="40016" xr:uid="{7B5D36AC-DDEF-4247-92A7-A8B5ADAFDF3B}"/>
    <cellStyle name="Moneda 2 10 4 5 4" xfId="21611" xr:uid="{CC4CC5B1-090C-476B-997C-2A2A71BDF9DB}"/>
    <cellStyle name="Moneda 2 10 4 5 5" xfId="1843" xr:uid="{E999F806-798C-4C94-AB87-915CB7E3F2B8}"/>
    <cellStyle name="Moneda 2 10 4 5 6" xfId="40725" xr:uid="{69BBB9ED-180D-4A59-9663-4B9D5E9E664E}"/>
    <cellStyle name="Moneda 2 10 4 6" xfId="31028" xr:uid="{01D6A9F1-E12B-42D5-9793-B2BD2FC0F6C5}"/>
    <cellStyle name="Moneda 2 10 4 7" xfId="39583" xr:uid="{6DDA6DAC-B4A8-4C2F-AD50-5AAC7783E396}"/>
    <cellStyle name="Moneda 2 10 4 8" xfId="39855" xr:uid="{297B5C38-64B3-47C8-AA02-4C59CB90C96C}"/>
    <cellStyle name="Moneda 2 10 4 9" xfId="2786" xr:uid="{A543399B-E0BC-469C-AD4D-64F5E8E72590}"/>
    <cellStyle name="Moneda 2 10 5" xfId="891" xr:uid="{16CFC537-AD38-454A-8C3B-E8559BC1C8E9}"/>
    <cellStyle name="Moneda 2 10 5 2" xfId="5922" xr:uid="{CCA22361-2C8D-45BA-8C23-19D143D36A2B}"/>
    <cellStyle name="Moneda 2 10 5 2 2" xfId="10626" xr:uid="{D6C13A25-1094-4293-9FF8-6A210D2501CB}"/>
    <cellStyle name="Moneda 2 10 5 2 2 2" xfId="20034" xr:uid="{9CCB0285-6085-424F-BE58-0424EEAB7411}"/>
    <cellStyle name="Moneda 2 10 5 2 2 3" xfId="29451" xr:uid="{6A418BAD-C302-404D-93AA-CFE49F7CF593}"/>
    <cellStyle name="Moneda 2 10 5 2 2 4" xfId="38868" xr:uid="{BEE71C8D-EA7F-4162-9003-07EAAC06ED66}"/>
    <cellStyle name="Moneda 2 10 5 2 3" xfId="15330" xr:uid="{C3606116-C1A0-4B57-BC25-8D45457E5EB7}"/>
    <cellStyle name="Moneda 2 10 5 2 4" xfId="24747" xr:uid="{BAADA323-3480-44EB-B437-A5F8AA56DC77}"/>
    <cellStyle name="Moneda 2 10 5 2 5" xfId="34164" xr:uid="{B8185851-AEEF-45C4-8A31-490F629F5B32}"/>
    <cellStyle name="Moneda 2 10 5 3" xfId="8274" xr:uid="{058DA1F2-D354-4A64-8D13-410AFEC36FE7}"/>
    <cellStyle name="Moneda 2 10 5 3 2" xfId="17682" xr:uid="{FCE08219-8DDB-4D95-BCD9-30B816AEBE57}"/>
    <cellStyle name="Moneda 2 10 5 3 3" xfId="27099" xr:uid="{26D706DE-427B-440C-AE29-498770F14AA3}"/>
    <cellStyle name="Moneda 2 10 5 3 4" xfId="36516" xr:uid="{0EE9498B-1847-4829-9326-67400773F05D}"/>
    <cellStyle name="Moneda 2 10 5 4" xfId="12978" xr:uid="{D326FD17-C15C-465D-AA68-FC15066726B8}"/>
    <cellStyle name="Moneda 2 10 5 5" xfId="22395" xr:uid="{33FB4A30-63A6-48BD-B300-0718CF5E692F}"/>
    <cellStyle name="Moneda 2 10 5 6" xfId="31812" xr:uid="{8CA685C3-8BCA-4272-8AD8-E39EA3CBF57D}"/>
    <cellStyle name="Moneda 2 10 5 7" xfId="39589" xr:uid="{B283F2BD-5A11-4BF1-ADE4-D72825742A81}"/>
    <cellStyle name="Moneda 2 10 5 8" xfId="3570" xr:uid="{64A27E2B-E64C-482E-9E02-D51E8F4F2372}"/>
    <cellStyle name="Moneda 2 10 6" xfId="812" xr:uid="{883C691A-B8F3-43B3-8BA5-4C0028D8D0D9}"/>
    <cellStyle name="Moneda 2 10 6 10" xfId="40541" xr:uid="{091298CD-97F7-4F75-93D9-C4F79392FCB7}"/>
    <cellStyle name="Moneda 2 10 6 2" xfId="1009" xr:uid="{D61EA526-AF1E-421E-9179-E90E8EBF88D8}"/>
    <cellStyle name="Moneda 2 10 6 2 2" xfId="18466" xr:uid="{B6F1BE66-14C3-40FE-9E13-8DA6BC790B17}"/>
    <cellStyle name="Moneda 2 10 6 2 3" xfId="27883" xr:uid="{58A0C9F0-E1A1-4987-8DAB-78EA67538629}"/>
    <cellStyle name="Moneda 2 10 6 2 4" xfId="37300" xr:uid="{DB1E524A-BA4B-44FF-A8E0-902DEE912057}"/>
    <cellStyle name="Moneda 2 10 6 2 5" xfId="39637" xr:uid="{996115C1-11BE-4CF4-B0D1-51CE78A4B5BA}"/>
    <cellStyle name="Moneda 2 10 6 2 6" xfId="39896" xr:uid="{A8BE74E2-CE92-43AE-99C7-B2EEA1701569}"/>
    <cellStyle name="Moneda 2 10 6 2 7" xfId="9058" xr:uid="{AAC1F205-EEB6-4E5F-B35A-9D828C68D827}"/>
    <cellStyle name="Moneda 2 10 6 2 8" xfId="1723" xr:uid="{5A52A947-21B6-4134-B831-480FB9B9E68A}"/>
    <cellStyle name="Moneda 2 10 6 2 9" xfId="40605" xr:uid="{0AABE460-B34B-4C6D-BB0D-34BBFC963176}"/>
    <cellStyle name="Moneda 2 10 6 3" xfId="1073" xr:uid="{FF559A88-795E-41DD-A705-5774F2174B97}"/>
    <cellStyle name="Moneda 2 10 6 3 2" xfId="39701" xr:uid="{CB9B23A3-EE75-48BF-A117-2EBB9AD9508C}"/>
    <cellStyle name="Moneda 2 10 6 3 3" xfId="39960" xr:uid="{F35927E8-453A-45C1-8181-1D40836E5A54}"/>
    <cellStyle name="Moneda 2 10 6 3 4" xfId="13762" xr:uid="{8694DF31-B73B-4631-B7DD-903117778A54}"/>
    <cellStyle name="Moneda 2 10 6 3 5" xfId="1787" xr:uid="{CFDF5020-754E-4468-ABFA-295FFAB09EEA}"/>
    <cellStyle name="Moneda 2 10 6 3 6" xfId="40669" xr:uid="{FE77F24E-8499-49DB-B5EE-25FAC68EEC48}"/>
    <cellStyle name="Moneda 2 10 6 4" xfId="1137" xr:uid="{1B88231C-AB91-436F-97B9-56648C62B32B}"/>
    <cellStyle name="Moneda 2 10 6 4 2" xfId="39765" xr:uid="{97FEFF38-8AEF-4D88-B61B-6E0DE3179103}"/>
    <cellStyle name="Moneda 2 10 6 4 3" xfId="40024" xr:uid="{0CCD44BF-58E9-4799-9064-9B3612AFB0D9}"/>
    <cellStyle name="Moneda 2 10 6 4 4" xfId="23179" xr:uid="{39A290BC-7A7C-417C-B2B1-177D97C2A7F5}"/>
    <cellStyle name="Moneda 2 10 6 4 5" xfId="1851" xr:uid="{C0DFEA00-4CB6-4AB9-BC5D-A75DD3C249D0}"/>
    <cellStyle name="Moneda 2 10 6 4 6" xfId="40733" xr:uid="{6D4787F7-4F31-46C0-B92A-134E85858A41}"/>
    <cellStyle name="Moneda 2 10 6 5" xfId="32596" xr:uid="{491F9732-12E6-465D-B015-0E139D1BB116}"/>
    <cellStyle name="Moneda 2 10 6 6" xfId="39559" xr:uid="{8D8CE7E8-EC08-4F75-9EBD-5331DA38F790}"/>
    <cellStyle name="Moneda 2 10 6 7" xfId="39831" xr:uid="{4BCB74E8-CA2C-49A8-B437-2903C23A73A5}"/>
    <cellStyle name="Moneda 2 10 6 8" xfId="4354" xr:uid="{BB548CB8-55E4-4591-A426-E06B62C0FCDA}"/>
    <cellStyle name="Moneda 2 10 6 9" xfId="1659" xr:uid="{8A28BF31-F7AA-422A-88AD-018B3628CAE9}"/>
    <cellStyle name="Moneda 2 10 7" xfId="975" xr:uid="{D2B8385B-F7E2-4E8C-8F87-32AB4194CC71}"/>
    <cellStyle name="Moneda 2 10 7 2" xfId="16114" xr:uid="{6513B11D-6C69-43A3-ADED-B750D6EE6A3D}"/>
    <cellStyle name="Moneda 2 10 7 3" xfId="25531" xr:uid="{C66E7156-7EDC-4328-876F-98D48407C912}"/>
    <cellStyle name="Moneda 2 10 7 4" xfId="34948" xr:uid="{679DBE43-083A-4469-863D-101D9626B03A}"/>
    <cellStyle name="Moneda 2 10 7 5" xfId="39605" xr:uid="{F12EF116-CCD3-42A1-8065-80AC0D3FD340}"/>
    <cellStyle name="Moneda 2 10 7 6" xfId="39864" xr:uid="{B1F1D7F7-5C77-4B8C-B0C4-4AFABD419620}"/>
    <cellStyle name="Moneda 2 10 7 7" xfId="6706" xr:uid="{77E98CA3-C112-48D4-8BFA-C8F42A706D32}"/>
    <cellStyle name="Moneda 2 10 7 8" xfId="1691" xr:uid="{48BB8CE6-3162-48F1-AD0C-FCB95476B4BE}"/>
    <cellStyle name="Moneda 2 10 7 9" xfId="40573" xr:uid="{554C9767-2158-4CB8-90CF-7DCED2373398}"/>
    <cellStyle name="Moneda 2 10 8" xfId="1041" xr:uid="{A6B4911D-94C4-4B13-B194-EAD922496798}"/>
    <cellStyle name="Moneda 2 10 8 2" xfId="39669" xr:uid="{11E0AE3C-E418-4174-923D-CF3435670635}"/>
    <cellStyle name="Moneda 2 10 8 3" xfId="39928" xr:uid="{6CBA7CFB-FAA2-460B-9727-6BFFEBE6AE9A}"/>
    <cellStyle name="Moneda 2 10 8 4" xfId="11410" xr:uid="{E890C10D-AFF3-4DAB-8BB5-6F5043B80127}"/>
    <cellStyle name="Moneda 2 10 8 5" xfId="1755" xr:uid="{08B6EDF5-18B3-47F1-9D59-285B3A7DD0C0}"/>
    <cellStyle name="Moneda 2 10 8 6" xfId="40637" xr:uid="{A7982DBA-C6B1-4A6C-9DCD-67AB071F9693}"/>
    <cellStyle name="Moneda 2 10 9" xfId="1105" xr:uid="{76E13433-61D3-4826-BE3E-75C7C1826349}"/>
    <cellStyle name="Moneda 2 10 9 2" xfId="39733" xr:uid="{220C666E-3518-42B0-A7E7-3D5C8E69C05A}"/>
    <cellStyle name="Moneda 2 10 9 3" xfId="39992" xr:uid="{66B62B21-AF38-4D84-9486-BE9EB6D84455}"/>
    <cellStyle name="Moneda 2 10 9 4" xfId="20827" xr:uid="{2494027E-9EBE-404B-9506-CC9F99BEC6E4}"/>
    <cellStyle name="Moneda 2 10 9 5" xfId="1819" xr:uid="{6AF7B411-1EE5-49C0-8B72-F8BD9F2B0486}"/>
    <cellStyle name="Moneda 2 10 9 6" xfId="40701" xr:uid="{1E167B8C-D6A6-4E8B-9A37-AFE774F20BC0}"/>
    <cellStyle name="Moneda 2 11" xfId="251" xr:uid="{3ADFC186-ADF7-419E-88EA-C6F8AB4EDF57}"/>
    <cellStyle name="Moneda 2 11 10" xfId="30198" xr:uid="{5BB1E938-D377-4CE8-AC33-FE2E548ACB66}"/>
    <cellStyle name="Moneda 2 11 11" xfId="39560" xr:uid="{4B8DAE8E-EAC7-4EE7-B957-72D2FE3B5C36}"/>
    <cellStyle name="Moneda 2 11 12" xfId="39832" xr:uid="{A6CC5A80-0643-45AE-BBFC-582D845C7004}"/>
    <cellStyle name="Moneda 2 11 13" xfId="1955" xr:uid="{14B86A66-4ABA-4432-AAAE-A7572AF1D981}"/>
    <cellStyle name="Moneda 2 11 14" xfId="1327" xr:uid="{008EDFB6-86A1-4479-848B-F20FAB5A2F4A}"/>
    <cellStyle name="Moneda 2 11 15" xfId="40209" xr:uid="{134D2393-EF7F-48B9-B633-F7F4C06A4271}"/>
    <cellStyle name="Moneda 2 11 2" xfId="526" xr:uid="{B07EEB2D-534F-48D7-9C39-307D252614EC}"/>
    <cellStyle name="Moneda 2 11 2 10" xfId="39638" xr:uid="{8EC87377-FDE9-46D3-AE01-4C6BD1D5A4CE}"/>
    <cellStyle name="Moneda 2 11 2 11" xfId="39897" xr:uid="{A614134F-6EA3-49ED-ACCC-23E806883F32}"/>
    <cellStyle name="Moneda 2 11 2 12" xfId="2151" xr:uid="{0BF17D8E-7822-4D6A-8AAE-B9B3FB09F806}"/>
    <cellStyle name="Moneda 2 11 2 13" xfId="1523" xr:uid="{1203D0BE-274C-4139-910E-22C037965218}"/>
    <cellStyle name="Moneda 2 11 2 14" xfId="40405" xr:uid="{58829EF1-B3DB-4E18-B922-A91B05C0A97F}"/>
    <cellStyle name="Moneda 2 11 2 2" xfId="1074" xr:uid="{F5965D06-98E0-4DBA-9B1A-D52087057221}"/>
    <cellStyle name="Moneda 2 11 2 2 10" xfId="39961" xr:uid="{BE6F44F6-FCA4-4CDA-BC69-78C8BD2956D7}"/>
    <cellStyle name="Moneda 2 11 2 2 11" xfId="2543" xr:uid="{84E7CBAE-ED22-4861-852E-BD2796010550}"/>
    <cellStyle name="Moneda 2 11 2 2 12" xfId="1788" xr:uid="{ED9B0A6F-D8D7-4762-BB87-40881784757F}"/>
    <cellStyle name="Moneda 2 11 2 2 13" xfId="40670" xr:uid="{DFABF67B-B248-4759-8396-B047C0CFC313}"/>
    <cellStyle name="Moneda 2 11 2 2 2" xfId="3328" xr:uid="{5823BC79-2808-4C50-965A-C6004416700A}"/>
    <cellStyle name="Moneda 2 11 2 2 2 2" xfId="5680" xr:uid="{A74B5AB3-4813-486E-9773-FBB415DF728E}"/>
    <cellStyle name="Moneda 2 11 2 2 2 2 2" xfId="10384" xr:uid="{30D34879-1005-4984-A92B-934BE88E9053}"/>
    <cellStyle name="Moneda 2 11 2 2 2 2 2 2" xfId="19792" xr:uid="{7CB8868B-0BD7-4ABD-BBD3-66196606260B}"/>
    <cellStyle name="Moneda 2 11 2 2 2 2 2 3" xfId="29209" xr:uid="{6FCB6FD0-3EBA-40C5-9BF3-401EDBBBB454}"/>
    <cellStyle name="Moneda 2 11 2 2 2 2 2 4" xfId="38626" xr:uid="{0694557D-57B5-42DC-9058-CE32397FEB86}"/>
    <cellStyle name="Moneda 2 11 2 2 2 2 3" xfId="15088" xr:uid="{37DDA71A-4C7C-40DA-A1FA-4850AE96BAC6}"/>
    <cellStyle name="Moneda 2 11 2 2 2 2 4" xfId="24505" xr:uid="{DB21FFC4-180D-41FF-B133-CBC37877B983}"/>
    <cellStyle name="Moneda 2 11 2 2 2 2 5" xfId="33922" xr:uid="{AFBC1CD8-8D23-4FA7-B46C-C700A2DD2E6E}"/>
    <cellStyle name="Moneda 2 11 2 2 2 3" xfId="8032" xr:uid="{8B991710-A61E-45F3-98D3-321D677396BA}"/>
    <cellStyle name="Moneda 2 11 2 2 2 3 2" xfId="17440" xr:uid="{5F515E63-A85B-4F9D-BEBA-A4A54AD901DA}"/>
    <cellStyle name="Moneda 2 11 2 2 2 3 3" xfId="26857" xr:uid="{AE891D90-C81A-4084-B74E-11964599D90D}"/>
    <cellStyle name="Moneda 2 11 2 2 2 3 4" xfId="36274" xr:uid="{5B8B270E-9506-4E4D-8DC1-9256AAC23FF8}"/>
    <cellStyle name="Moneda 2 11 2 2 2 4" xfId="12736" xr:uid="{0EDBA295-36A3-41D7-AC6B-438B8206A00B}"/>
    <cellStyle name="Moneda 2 11 2 2 2 5" xfId="22153" xr:uid="{DDE57E01-AA45-4D1F-83DF-A7439FBA9E42}"/>
    <cellStyle name="Moneda 2 11 2 2 2 6" xfId="31570" xr:uid="{77EE5DC6-433C-4F4F-8FF0-4529B236AA5A}"/>
    <cellStyle name="Moneda 2 11 2 2 3" xfId="4112" xr:uid="{7671426B-4EC5-4443-9F6E-D57173697B95}"/>
    <cellStyle name="Moneda 2 11 2 2 3 2" xfId="6464" xr:uid="{F1050A01-EF75-4AE8-8BDE-7E42A5E84CD3}"/>
    <cellStyle name="Moneda 2 11 2 2 3 2 2" xfId="11168" xr:uid="{A99CC0CA-812F-4EFB-A33D-EB790DEE3B7D}"/>
    <cellStyle name="Moneda 2 11 2 2 3 2 2 2" xfId="20576" xr:uid="{71584936-647E-42A4-B6C3-1174013B6400}"/>
    <cellStyle name="Moneda 2 11 2 2 3 2 2 3" xfId="29993" xr:uid="{34EEF581-7AF5-406F-A808-ECA8E2EC43B9}"/>
    <cellStyle name="Moneda 2 11 2 2 3 2 2 4" xfId="39410" xr:uid="{5A819A00-9852-42AA-A089-48A184198AF0}"/>
    <cellStyle name="Moneda 2 11 2 2 3 2 3" xfId="15872" xr:uid="{E9EB8F35-A079-4D1A-95F0-56ED1605D206}"/>
    <cellStyle name="Moneda 2 11 2 2 3 2 4" xfId="25289" xr:uid="{2A005451-7559-4D58-B427-03C7A9E0C06F}"/>
    <cellStyle name="Moneda 2 11 2 2 3 2 5" xfId="34706" xr:uid="{9385E628-09BB-4110-B09B-0D1ACAAADF41}"/>
    <cellStyle name="Moneda 2 11 2 2 3 3" xfId="8816" xr:uid="{E0160318-FF93-4DBC-8600-577099436AB7}"/>
    <cellStyle name="Moneda 2 11 2 2 3 3 2" xfId="18224" xr:uid="{90EC8C2A-1A94-4054-8E66-D6F5D1795D03}"/>
    <cellStyle name="Moneda 2 11 2 2 3 3 3" xfId="27641" xr:uid="{ED63E5FA-0A48-43AB-B59D-E9A5BA5DEC03}"/>
    <cellStyle name="Moneda 2 11 2 2 3 3 4" xfId="37058" xr:uid="{F61DEFB2-BBC0-4C24-91A0-36E0BE008D57}"/>
    <cellStyle name="Moneda 2 11 2 2 3 4" xfId="13520" xr:uid="{02D8F67F-476F-46A7-814C-D66DFA3F3581}"/>
    <cellStyle name="Moneda 2 11 2 2 3 5" xfId="22937" xr:uid="{C3EE21FB-12BF-4519-9904-C948A60BBB16}"/>
    <cellStyle name="Moneda 2 11 2 2 3 6" xfId="32354" xr:uid="{4DCC7BD4-D44F-47CC-B700-AE4FE6B11BF7}"/>
    <cellStyle name="Moneda 2 11 2 2 4" xfId="4896" xr:uid="{6C1154FB-9917-4946-8B7E-22E5E05DC4A4}"/>
    <cellStyle name="Moneda 2 11 2 2 4 2" xfId="9600" xr:uid="{73AC8727-FDDC-455F-A034-5A0D7C6D392C}"/>
    <cellStyle name="Moneda 2 11 2 2 4 2 2" xfId="19008" xr:uid="{0F9F918D-AF91-47D3-9DC8-2824712D0FE6}"/>
    <cellStyle name="Moneda 2 11 2 2 4 2 3" xfId="28425" xr:uid="{40492CF2-9F3E-4356-88EB-E32C1060F94B}"/>
    <cellStyle name="Moneda 2 11 2 2 4 2 4" xfId="37842" xr:uid="{5E575864-B632-4436-8E5D-A8E41AF4BF44}"/>
    <cellStyle name="Moneda 2 11 2 2 4 3" xfId="14304" xr:uid="{B63D0C4A-F9DF-4E1D-A9D5-ED7D546F9EBB}"/>
    <cellStyle name="Moneda 2 11 2 2 4 4" xfId="23721" xr:uid="{3F1399D9-66D9-4E93-93FB-7FAB8EF2C769}"/>
    <cellStyle name="Moneda 2 11 2 2 4 5" xfId="33138" xr:uid="{3515F2DD-B43F-4C9D-908E-0E56157B5E0C}"/>
    <cellStyle name="Moneda 2 11 2 2 5" xfId="7248" xr:uid="{B6E13896-3862-4608-B736-E6D18E603C41}"/>
    <cellStyle name="Moneda 2 11 2 2 5 2" xfId="16656" xr:uid="{114FD06D-EB78-4232-9E33-7472E79DC9D1}"/>
    <cellStyle name="Moneda 2 11 2 2 5 3" xfId="26073" xr:uid="{270A91B1-1A2C-4745-ADA1-5FBFB03E39F3}"/>
    <cellStyle name="Moneda 2 11 2 2 5 4" xfId="35490" xr:uid="{B8291DF7-6F39-4130-868A-099FCF3C8515}"/>
    <cellStyle name="Moneda 2 11 2 2 6" xfId="11952" xr:uid="{ABDDFAE3-F000-466E-AAEC-7A4F7B7606B7}"/>
    <cellStyle name="Moneda 2 11 2 2 7" xfId="21369" xr:uid="{65090763-264C-4809-968E-1F7588C75978}"/>
    <cellStyle name="Moneda 2 11 2 2 8" xfId="30786" xr:uid="{19D71F1B-F698-4F93-B11B-A1F9AF251BCE}"/>
    <cellStyle name="Moneda 2 11 2 2 9" xfId="39702" xr:uid="{794C33B3-C262-4A76-A8E2-30096B7727C6}"/>
    <cellStyle name="Moneda 2 11 2 3" xfId="1138" xr:uid="{FD8C66AC-669F-4039-BE95-88904E710C3A}"/>
    <cellStyle name="Moneda 2 11 2 3 10" xfId="1852" xr:uid="{F0DA959E-6152-4376-8811-A085C4740D79}"/>
    <cellStyle name="Moneda 2 11 2 3 11" xfId="40734" xr:uid="{BFD6367A-1889-4DFF-AA31-16F71C5F8C05}"/>
    <cellStyle name="Moneda 2 11 2 3 2" xfId="5288" xr:uid="{603DDAAE-B53D-4136-A5AA-DF4127F98E82}"/>
    <cellStyle name="Moneda 2 11 2 3 2 2" xfId="9992" xr:uid="{8ED5A6D5-D430-4A6A-9B80-04AFD3A943EE}"/>
    <cellStyle name="Moneda 2 11 2 3 2 2 2" xfId="19400" xr:uid="{15C705A7-724F-4453-9C5B-ABEC07B21287}"/>
    <cellStyle name="Moneda 2 11 2 3 2 2 3" xfId="28817" xr:uid="{9B89BB45-1C19-4866-8202-066C3A3E000D}"/>
    <cellStyle name="Moneda 2 11 2 3 2 2 4" xfId="38234" xr:uid="{C276DEAA-8E6E-4F52-972E-F8E652E2E5E7}"/>
    <cellStyle name="Moneda 2 11 2 3 2 3" xfId="14696" xr:uid="{8D31D3B7-1F3A-4B2D-A9EB-6EA46298C6FC}"/>
    <cellStyle name="Moneda 2 11 2 3 2 4" xfId="24113" xr:uid="{1DCD1DB5-7B28-46FE-B87B-F13795B6407D}"/>
    <cellStyle name="Moneda 2 11 2 3 2 5" xfId="33530" xr:uid="{AF415FC4-84E3-432A-AAA3-181CCC613B1B}"/>
    <cellStyle name="Moneda 2 11 2 3 3" xfId="7640" xr:uid="{69834AA6-B72A-4D9F-889C-C3C77347AD84}"/>
    <cellStyle name="Moneda 2 11 2 3 3 2" xfId="17048" xr:uid="{59E959E7-5D0E-41A9-A121-547D198255B0}"/>
    <cellStyle name="Moneda 2 11 2 3 3 3" xfId="26465" xr:uid="{1C0ACB7D-F62E-4A27-912B-9933F711DA20}"/>
    <cellStyle name="Moneda 2 11 2 3 3 4" xfId="35882" xr:uid="{5413C7EB-7CD7-401A-83F5-96142F72F9C2}"/>
    <cellStyle name="Moneda 2 11 2 3 4" xfId="12344" xr:uid="{430F1C09-96C3-49EE-9247-3EFD109CFF39}"/>
    <cellStyle name="Moneda 2 11 2 3 5" xfId="21761" xr:uid="{E7BDF5F0-91D0-492A-B498-42CFE5EEEEF5}"/>
    <cellStyle name="Moneda 2 11 2 3 6" xfId="31178" xr:uid="{BE8FDB5B-B097-4487-9562-3B9BAFD72666}"/>
    <cellStyle name="Moneda 2 11 2 3 7" xfId="39766" xr:uid="{D327C1A8-C411-432D-9BA9-A86661CADF89}"/>
    <cellStyle name="Moneda 2 11 2 3 8" xfId="40025" xr:uid="{F7976C7B-0B14-4EF3-B6B5-E491AEAB472B}"/>
    <cellStyle name="Moneda 2 11 2 3 9" xfId="2936" xr:uid="{FD519E98-355D-4EDE-90F4-27A8D3AB6B73}"/>
    <cellStyle name="Moneda 2 11 2 4" xfId="1010" xr:uid="{9F3E94A0-FFD1-42E0-B1C1-4A46E788A677}"/>
    <cellStyle name="Moneda 2 11 2 4 2" xfId="6072" xr:uid="{98ABF306-DC71-4EFF-AB70-B12BD51C2389}"/>
    <cellStyle name="Moneda 2 11 2 4 2 2" xfId="10776" xr:uid="{4A365184-83F3-4660-92DB-50D6203D986F}"/>
    <cellStyle name="Moneda 2 11 2 4 2 2 2" xfId="20184" xr:uid="{C7D2DA4C-9C93-47D0-B938-FB552731391A}"/>
    <cellStyle name="Moneda 2 11 2 4 2 2 3" xfId="29601" xr:uid="{7AB2FE5B-5D5D-4967-BB37-32E77061FFFE}"/>
    <cellStyle name="Moneda 2 11 2 4 2 2 4" xfId="39018" xr:uid="{F619D23C-B7D8-4A57-BC44-56145182EA74}"/>
    <cellStyle name="Moneda 2 11 2 4 2 3" xfId="15480" xr:uid="{71410F71-6A46-45DE-B2EE-77299CBA6540}"/>
    <cellStyle name="Moneda 2 11 2 4 2 4" xfId="24897" xr:uid="{F754A1B4-57B0-4977-88BC-17CC2D1CD658}"/>
    <cellStyle name="Moneda 2 11 2 4 2 5" xfId="34314" xr:uid="{78EB6C4F-9F44-4B5D-A15A-77D8E10E53FE}"/>
    <cellStyle name="Moneda 2 11 2 4 3" xfId="8424" xr:uid="{087F6638-4955-45D3-B636-A50E22A37437}"/>
    <cellStyle name="Moneda 2 11 2 4 3 2" xfId="17832" xr:uid="{5F835EE1-A4A7-487A-B813-2F01D5CA8718}"/>
    <cellStyle name="Moneda 2 11 2 4 3 3" xfId="27249" xr:uid="{F98C51EB-BFB2-4993-BC02-8E4E75CDFEE9}"/>
    <cellStyle name="Moneda 2 11 2 4 3 4" xfId="36666" xr:uid="{4C22142E-9920-4CD4-A28C-716100374AE7}"/>
    <cellStyle name="Moneda 2 11 2 4 4" xfId="13128" xr:uid="{B120064F-9922-40AB-8B93-5807C1B7D6D4}"/>
    <cellStyle name="Moneda 2 11 2 4 5" xfId="22545" xr:uid="{16B5FC78-9CC1-4F2F-B8FE-6B38A2C90434}"/>
    <cellStyle name="Moneda 2 11 2 4 6" xfId="31962" xr:uid="{78144F62-9D97-4633-AF7A-9E387E3E55BD}"/>
    <cellStyle name="Moneda 2 11 2 4 7" xfId="3720" xr:uid="{22A83900-B752-4D22-8E15-EA4B959D1740}"/>
    <cellStyle name="Moneda 2 11 2 4 8" xfId="1724" xr:uid="{167C3013-080E-446C-A14D-874207285A63}"/>
    <cellStyle name="Moneda 2 11 2 4 9" xfId="40606" xr:uid="{7E9A4D19-875A-429A-9B08-245220D2E628}"/>
    <cellStyle name="Moneda 2 11 2 5" xfId="4504" xr:uid="{FA3F23B2-F9C4-4D8C-91D2-2F935798A615}"/>
    <cellStyle name="Moneda 2 11 2 5 2" xfId="9208" xr:uid="{83DE829F-88E5-4B91-AD80-202E24D28A72}"/>
    <cellStyle name="Moneda 2 11 2 5 2 2" xfId="18616" xr:uid="{7009DE16-96EA-4A10-9F17-5BCC19465194}"/>
    <cellStyle name="Moneda 2 11 2 5 2 3" xfId="28033" xr:uid="{0FB40017-5738-451E-BBD2-FA3F032B75C9}"/>
    <cellStyle name="Moneda 2 11 2 5 2 4" xfId="37450" xr:uid="{18961CD7-2D0E-4096-B96F-4572ABBA7E34}"/>
    <cellStyle name="Moneda 2 11 2 5 3" xfId="13912" xr:uid="{9C572B00-38AD-4E86-B9F6-9023FBD9352F}"/>
    <cellStyle name="Moneda 2 11 2 5 4" xfId="23329" xr:uid="{535B129A-E901-4D2D-BC6A-94A084100326}"/>
    <cellStyle name="Moneda 2 11 2 5 5" xfId="32746" xr:uid="{9C1008D9-490E-4D27-B34F-45242762AA0B}"/>
    <cellStyle name="Moneda 2 11 2 6" xfId="6856" xr:uid="{D67AD608-50E8-49A0-A10F-69B04C98B6B2}"/>
    <cellStyle name="Moneda 2 11 2 6 2" xfId="16264" xr:uid="{71725483-DECD-4944-AF46-120DCB930E9D}"/>
    <cellStyle name="Moneda 2 11 2 6 3" xfId="25681" xr:uid="{941B585A-731E-419C-92B7-CB1FBF527C4D}"/>
    <cellStyle name="Moneda 2 11 2 6 4" xfId="35098" xr:uid="{CDEB9529-FE16-480B-912D-E1DB147AF041}"/>
    <cellStyle name="Moneda 2 11 2 7" xfId="11560" xr:uid="{0AEE702F-018A-4DD1-850B-8915BD97E6BD}"/>
    <cellStyle name="Moneda 2 11 2 8" xfId="20977" xr:uid="{AFB73B15-E7D7-4007-B2FD-EDD458506F3D}"/>
    <cellStyle name="Moneda 2 11 2 9" xfId="30394" xr:uid="{B10A5C7B-E1F2-4305-B86F-618F1FD0C15E}"/>
    <cellStyle name="Moneda 2 11 3" xfId="976" xr:uid="{E9B67FBD-FCBB-474E-BE93-8A7B8E95BB98}"/>
    <cellStyle name="Moneda 2 11 3 10" xfId="39865" xr:uid="{D9A8E60C-B537-45F5-A518-5C3154CB8A35}"/>
    <cellStyle name="Moneda 2 11 3 11" xfId="2347" xr:uid="{00F12A74-A021-49DA-9C5F-CFD84BA7E77D}"/>
    <cellStyle name="Moneda 2 11 3 12" xfId="1692" xr:uid="{F13AA037-47D2-4B72-A4AE-15690FD29A33}"/>
    <cellStyle name="Moneda 2 11 3 13" xfId="40574" xr:uid="{9A7323B5-CEF2-4206-80C1-2299FDF64FE1}"/>
    <cellStyle name="Moneda 2 11 3 2" xfId="3132" xr:uid="{34A9A685-B219-4570-B140-A74DF1E07AA7}"/>
    <cellStyle name="Moneda 2 11 3 2 2" xfId="5484" xr:uid="{6B86CA66-D1D6-437C-9977-6E3B5F27520E}"/>
    <cellStyle name="Moneda 2 11 3 2 2 2" xfId="10188" xr:uid="{B2C57C5D-6D17-4833-84FD-2AE779A85EB4}"/>
    <cellStyle name="Moneda 2 11 3 2 2 2 2" xfId="19596" xr:uid="{F6A4BB32-9C54-4A6F-B89E-84E066F6E2FC}"/>
    <cellStyle name="Moneda 2 11 3 2 2 2 3" xfId="29013" xr:uid="{88B65AE7-C5A8-4977-9A77-10009B1D604F}"/>
    <cellStyle name="Moneda 2 11 3 2 2 2 4" xfId="38430" xr:uid="{CC94682D-0353-4BD2-A3BB-8DFCA4012EF1}"/>
    <cellStyle name="Moneda 2 11 3 2 2 3" xfId="14892" xr:uid="{70B8F786-E33C-4E87-B36D-2B7D73C7FD38}"/>
    <cellStyle name="Moneda 2 11 3 2 2 4" xfId="24309" xr:uid="{B5534010-CEFA-4DBF-B6A7-4E82EE5DAA64}"/>
    <cellStyle name="Moneda 2 11 3 2 2 5" xfId="33726" xr:uid="{0FF73358-DBBB-4D59-949A-9AADB449253D}"/>
    <cellStyle name="Moneda 2 11 3 2 3" xfId="7836" xr:uid="{8CC9EAB8-BE37-4FD0-998B-A04167995D0E}"/>
    <cellStyle name="Moneda 2 11 3 2 3 2" xfId="17244" xr:uid="{52AC55F8-203F-47BD-A284-BC7E05BC4043}"/>
    <cellStyle name="Moneda 2 11 3 2 3 3" xfId="26661" xr:uid="{50CD7C39-C39E-4976-BF4E-94D3C8167996}"/>
    <cellStyle name="Moneda 2 11 3 2 3 4" xfId="36078" xr:uid="{50041A22-A389-4741-B922-A74C3C388137}"/>
    <cellStyle name="Moneda 2 11 3 2 4" xfId="12540" xr:uid="{D79455A1-1E91-485F-AF5E-7CE8CC3E1948}"/>
    <cellStyle name="Moneda 2 11 3 2 5" xfId="21957" xr:uid="{DA38219F-CB3E-4BBD-B86A-A20F1CF26FC9}"/>
    <cellStyle name="Moneda 2 11 3 2 6" xfId="31374" xr:uid="{74AAAB62-A05A-431E-81A9-CB4C6DBECDF3}"/>
    <cellStyle name="Moneda 2 11 3 3" xfId="3916" xr:uid="{B3B19784-9E08-4D94-BEB7-F92618358E69}"/>
    <cellStyle name="Moneda 2 11 3 3 2" xfId="6268" xr:uid="{3341E917-1C8B-4304-A177-98115DF28BB1}"/>
    <cellStyle name="Moneda 2 11 3 3 2 2" xfId="10972" xr:uid="{1B5147FB-497F-480C-852D-921B18B79081}"/>
    <cellStyle name="Moneda 2 11 3 3 2 2 2" xfId="20380" xr:uid="{0913C6E5-D199-4814-8ECF-F1A6BAD2AC47}"/>
    <cellStyle name="Moneda 2 11 3 3 2 2 3" xfId="29797" xr:uid="{15BE99E2-3559-4C41-A4A1-66C7354F6149}"/>
    <cellStyle name="Moneda 2 11 3 3 2 2 4" xfId="39214" xr:uid="{4788063F-A88E-417D-A238-EA38823FC2E9}"/>
    <cellStyle name="Moneda 2 11 3 3 2 3" xfId="15676" xr:uid="{E4123FE8-5371-4820-9D7A-1D68518C9EC4}"/>
    <cellStyle name="Moneda 2 11 3 3 2 4" xfId="25093" xr:uid="{2B430FC1-F6C2-45E3-85D9-9E4C6E544F8F}"/>
    <cellStyle name="Moneda 2 11 3 3 2 5" xfId="34510" xr:uid="{11CBFC5A-5847-4DA5-AD4F-CAD190021ABF}"/>
    <cellStyle name="Moneda 2 11 3 3 3" xfId="8620" xr:uid="{26ABFF6A-F00B-4E13-B544-55CEBBB6ECAB}"/>
    <cellStyle name="Moneda 2 11 3 3 3 2" xfId="18028" xr:uid="{0B82E88E-9570-46E4-A814-A395F53C4E44}"/>
    <cellStyle name="Moneda 2 11 3 3 3 3" xfId="27445" xr:uid="{27836583-EDD7-4E0F-8393-0F2016BA8068}"/>
    <cellStyle name="Moneda 2 11 3 3 3 4" xfId="36862" xr:uid="{7EC45B9A-760F-49EF-82B4-5BAC387D062C}"/>
    <cellStyle name="Moneda 2 11 3 3 4" xfId="13324" xr:uid="{5E966CD6-4C47-4559-A67A-DF50322B0EFD}"/>
    <cellStyle name="Moneda 2 11 3 3 5" xfId="22741" xr:uid="{2F8EA3CB-5CED-4609-8A3C-9B19C9026601}"/>
    <cellStyle name="Moneda 2 11 3 3 6" xfId="32158" xr:uid="{BCA267BC-E8B0-4863-8505-420129A8B3C2}"/>
    <cellStyle name="Moneda 2 11 3 4" xfId="4700" xr:uid="{661EA1A2-DBF5-44E0-BF4D-8C513D633685}"/>
    <cellStyle name="Moneda 2 11 3 4 2" xfId="9404" xr:uid="{32008C57-6E78-4DE8-925F-CD45E07DCFAB}"/>
    <cellStyle name="Moneda 2 11 3 4 2 2" xfId="18812" xr:uid="{C7C025AC-A2B9-44B8-A7F0-E8A1372DF757}"/>
    <cellStyle name="Moneda 2 11 3 4 2 3" xfId="28229" xr:uid="{6AEC164C-5867-478D-9E20-EDBC7DD79742}"/>
    <cellStyle name="Moneda 2 11 3 4 2 4" xfId="37646" xr:uid="{C8A5DABB-7A16-428A-848D-56F5A0B33114}"/>
    <cellStyle name="Moneda 2 11 3 4 3" xfId="14108" xr:uid="{8F715561-45DF-4244-86D3-7D847C4C1FDA}"/>
    <cellStyle name="Moneda 2 11 3 4 4" xfId="23525" xr:uid="{825DA45D-8BC8-452A-998D-B64E9B9F5C95}"/>
    <cellStyle name="Moneda 2 11 3 4 5" xfId="32942" xr:uid="{7990BA44-8A1E-43B5-AF47-FF7404929EDF}"/>
    <cellStyle name="Moneda 2 11 3 5" xfId="7052" xr:uid="{BFABCD2E-A363-4DE4-AF15-8CA7A23CF2BD}"/>
    <cellStyle name="Moneda 2 11 3 5 2" xfId="16460" xr:uid="{37143FC7-D470-44EC-97BC-C1EEE4453D3A}"/>
    <cellStyle name="Moneda 2 11 3 5 3" xfId="25877" xr:uid="{B0511D33-1DF1-493F-B680-9A9A1DB1CBEF}"/>
    <cellStyle name="Moneda 2 11 3 5 4" xfId="35294" xr:uid="{7C945251-D9E2-4DEA-82DD-FB19B626E184}"/>
    <cellStyle name="Moneda 2 11 3 6" xfId="11756" xr:uid="{24A3C48F-8A54-47D5-91A0-AC5E63F333AD}"/>
    <cellStyle name="Moneda 2 11 3 7" xfId="21173" xr:uid="{2188452F-1FFE-4CB7-9E59-086302E9E35D}"/>
    <cellStyle name="Moneda 2 11 3 8" xfId="30590" xr:uid="{AFD1B68E-D55C-4246-968A-0A7A90AF809D}"/>
    <cellStyle name="Moneda 2 11 3 9" xfId="39606" xr:uid="{8E31628D-DF11-4816-8490-0DB66BF641FB}"/>
    <cellStyle name="Moneda 2 11 4" xfId="1042" xr:uid="{F9DC6957-8091-4073-BC6D-F2E70C88B5D8}"/>
    <cellStyle name="Moneda 2 11 4 10" xfId="1756" xr:uid="{6AE304C3-C97B-4CFF-BECE-929B9D81F891}"/>
    <cellStyle name="Moneda 2 11 4 11" xfId="40638" xr:uid="{EC39D3E9-C147-45DA-9919-025D24C9765C}"/>
    <cellStyle name="Moneda 2 11 4 2" xfId="5092" xr:uid="{11603075-2623-4207-9F0F-278D6075C129}"/>
    <cellStyle name="Moneda 2 11 4 2 2" xfId="9796" xr:uid="{74D86553-C600-45B5-9F7C-8E92EF78B522}"/>
    <cellStyle name="Moneda 2 11 4 2 2 2" xfId="19204" xr:uid="{2FF2F069-F80D-44E9-952C-486F3EC8AE77}"/>
    <cellStyle name="Moneda 2 11 4 2 2 3" xfId="28621" xr:uid="{39D30736-DCD5-4FC7-BD1E-6755AC63D1A3}"/>
    <cellStyle name="Moneda 2 11 4 2 2 4" xfId="38038" xr:uid="{87F76183-F65D-4F82-AB85-8FC53B78353D}"/>
    <cellStyle name="Moneda 2 11 4 2 3" xfId="14500" xr:uid="{E3B46D8A-2F44-4E4A-8EBF-3087C98E14DA}"/>
    <cellStyle name="Moneda 2 11 4 2 4" xfId="23917" xr:uid="{B19554F5-51F5-45BB-85B8-540D0A320820}"/>
    <cellStyle name="Moneda 2 11 4 2 5" xfId="33334" xr:uid="{E66F6C1B-78D0-4E2B-912D-F108EC27C759}"/>
    <cellStyle name="Moneda 2 11 4 3" xfId="7444" xr:uid="{AB3BE83A-2A0E-4DDB-98CC-86F8801578BD}"/>
    <cellStyle name="Moneda 2 11 4 3 2" xfId="16852" xr:uid="{112940CD-7DA7-41F0-B1E6-E666FE24F22B}"/>
    <cellStyle name="Moneda 2 11 4 3 3" xfId="26269" xr:uid="{7976D3DC-9658-495A-AAA4-7BD63BE4D15C}"/>
    <cellStyle name="Moneda 2 11 4 3 4" xfId="35686" xr:uid="{734041C5-A2CD-46D6-B7F7-C861C4C5B750}"/>
    <cellStyle name="Moneda 2 11 4 4" xfId="12148" xr:uid="{4CD5E41B-5CF3-4CFF-A287-EBEDCA58A361}"/>
    <cellStyle name="Moneda 2 11 4 5" xfId="21565" xr:uid="{F494BB28-9BAB-457C-8A08-B92388637B43}"/>
    <cellStyle name="Moneda 2 11 4 6" xfId="30982" xr:uid="{63934EA2-1566-47BA-8FC9-06ED267AAF9E}"/>
    <cellStyle name="Moneda 2 11 4 7" xfId="39670" xr:uid="{2CF2DE82-E84C-4C46-818F-F076A17FA14C}"/>
    <cellStyle name="Moneda 2 11 4 8" xfId="39929" xr:uid="{4DE6E579-CE23-4FBB-9F24-8B2D5CFA2D00}"/>
    <cellStyle name="Moneda 2 11 4 9" xfId="2740" xr:uid="{CCC5744C-93FE-4594-A5EE-8A41DBAC1F0A}"/>
    <cellStyle name="Moneda 2 11 5" xfId="1106" xr:uid="{5097D786-DCF8-4118-B21E-7884C48DBF4F}"/>
    <cellStyle name="Moneda 2 11 5 10" xfId="1820" xr:uid="{CCF9C48D-F3C2-40F9-8C4F-88E56A502B88}"/>
    <cellStyle name="Moneda 2 11 5 11" xfId="40702" xr:uid="{EED3BCE5-77D5-4961-AE1D-72F46E8616B7}"/>
    <cellStyle name="Moneda 2 11 5 2" xfId="5876" xr:uid="{F60DEA0E-DCDF-47EA-B622-7A07C978074D}"/>
    <cellStyle name="Moneda 2 11 5 2 2" xfId="10580" xr:uid="{76584755-07B5-4E73-8602-FE193423720C}"/>
    <cellStyle name="Moneda 2 11 5 2 2 2" xfId="19988" xr:uid="{21DF0534-5191-4B21-B042-F4C1148CA351}"/>
    <cellStyle name="Moneda 2 11 5 2 2 3" xfId="29405" xr:uid="{E3DAAB14-8E3D-4225-A9C7-380D153CB070}"/>
    <cellStyle name="Moneda 2 11 5 2 2 4" xfId="38822" xr:uid="{6BE09629-9531-421C-9847-3F5B6ED13B67}"/>
    <cellStyle name="Moneda 2 11 5 2 3" xfId="15284" xr:uid="{FE6B37E9-9FB9-47B3-B144-460663A54193}"/>
    <cellStyle name="Moneda 2 11 5 2 4" xfId="24701" xr:uid="{5669DD3E-F18B-47DA-9EE4-FD20C43AB2CD}"/>
    <cellStyle name="Moneda 2 11 5 2 5" xfId="34118" xr:uid="{CBC5D697-9182-4FF2-947C-A0F6581C011F}"/>
    <cellStyle name="Moneda 2 11 5 3" xfId="8228" xr:uid="{0E9241ED-CF85-417E-AB82-E12AD2491C10}"/>
    <cellStyle name="Moneda 2 11 5 3 2" xfId="17636" xr:uid="{BC636839-4186-4442-982D-B43185500B47}"/>
    <cellStyle name="Moneda 2 11 5 3 3" xfId="27053" xr:uid="{AECC7F7A-F1FD-42FB-A2F3-4AA208A3831F}"/>
    <cellStyle name="Moneda 2 11 5 3 4" xfId="36470" xr:uid="{098324E7-5981-4309-A8ED-05F75F5F96E1}"/>
    <cellStyle name="Moneda 2 11 5 4" xfId="12932" xr:uid="{9170062D-D0BA-483A-A5A2-0AADBA707287}"/>
    <cellStyle name="Moneda 2 11 5 5" xfId="22349" xr:uid="{35920C3F-8AD7-4E0E-ABDE-54673EEA6B72}"/>
    <cellStyle name="Moneda 2 11 5 6" xfId="31766" xr:uid="{5FF4D2D1-75AF-4880-BA2F-66AB90765D15}"/>
    <cellStyle name="Moneda 2 11 5 7" xfId="39734" xr:uid="{A29F62C4-FA59-4AE1-8C55-9E3825FCA6CB}"/>
    <cellStyle name="Moneda 2 11 5 8" xfId="39993" xr:uid="{A6ABD2D3-74E2-45DF-98DF-5CC95EB1B287}"/>
    <cellStyle name="Moneda 2 11 5 9" xfId="3524" xr:uid="{87F053BE-DF5A-4BC2-83B8-82B133165EB1}"/>
    <cellStyle name="Moneda 2 11 6" xfId="813" xr:uid="{E3942750-8043-4320-B390-72752934B8FD}"/>
    <cellStyle name="Moneda 2 11 6 2" xfId="9012" xr:uid="{EE9E5E16-A03E-4823-96A8-A15CDB22A0B5}"/>
    <cellStyle name="Moneda 2 11 6 2 2" xfId="18420" xr:uid="{925B9FCB-82FA-4127-BE31-91402EE526E6}"/>
    <cellStyle name="Moneda 2 11 6 2 3" xfId="27837" xr:uid="{F6D12FF7-9C56-4D3A-AE09-2B7CD89686FA}"/>
    <cellStyle name="Moneda 2 11 6 2 4" xfId="37254" xr:uid="{5AB2D9A4-57A8-47FA-AA7E-4ECB64542E68}"/>
    <cellStyle name="Moneda 2 11 6 3" xfId="13716" xr:uid="{047BBA5D-318A-4559-B795-63E1CD284D7F}"/>
    <cellStyle name="Moneda 2 11 6 4" xfId="23133" xr:uid="{A7D8CF82-C404-4030-8C89-13F3D5E44540}"/>
    <cellStyle name="Moneda 2 11 6 5" xfId="32550" xr:uid="{B1B5E60D-B5F5-4FFD-AF21-C90B633ED79D}"/>
    <cellStyle name="Moneda 2 11 6 6" xfId="4308" xr:uid="{6BFEC27A-1451-4E30-8C41-C892BF2D7465}"/>
    <cellStyle name="Moneda 2 11 6 7" xfId="1660" xr:uid="{B27C6361-1015-4B70-9DB3-CA8A7B5E33EC}"/>
    <cellStyle name="Moneda 2 11 6 8" xfId="40542" xr:uid="{1AF21B5A-14DC-4789-AEAF-1614725E980F}"/>
    <cellStyle name="Moneda 2 11 7" xfId="6660" xr:uid="{A3FF96AF-526A-4D5A-B803-ACBCA446D47B}"/>
    <cellStyle name="Moneda 2 11 7 2" xfId="16068" xr:uid="{9889B14B-78AE-4173-9AE6-95EA960754F2}"/>
    <cellStyle name="Moneda 2 11 7 3" xfId="25485" xr:uid="{A3BA5549-53A0-40FD-B6D3-9D9FD302DAD6}"/>
    <cellStyle name="Moneda 2 11 7 4" xfId="34902" xr:uid="{EACE2D05-F468-4644-98CB-27D1297EA377}"/>
    <cellStyle name="Moneda 2 11 8" xfId="11364" xr:uid="{BA292757-7DFD-404A-8FF5-B1CC3E7E626D}"/>
    <cellStyle name="Moneda 2 11 9" xfId="20781" xr:uid="{F76E1A0B-A08A-4F36-AC94-C09AD2AFB81A}"/>
    <cellStyle name="Moneda 2 12" xfId="448" xr:uid="{E11A7155-707F-4152-88FF-AE9A348C2BDB}"/>
    <cellStyle name="Moneda 2 12 10" xfId="39568" xr:uid="{C1BFCDE9-CB13-4359-8EE3-0E3370FCD3B5}"/>
    <cellStyle name="Moneda 2 12 11" xfId="39840" xr:uid="{A7943B52-F534-428C-9BE0-EAB2EC911670}"/>
    <cellStyle name="Moneda 2 12 12" xfId="2076" xr:uid="{3A1BDBF4-A9D2-4BB9-9884-279A7B128A8D}"/>
    <cellStyle name="Moneda 2 12 13" xfId="1448" xr:uid="{9122BA99-0EAA-4B48-B93B-040D30F7E734}"/>
    <cellStyle name="Moneda 2 12 14" xfId="40330" xr:uid="{E7CCEEFD-5CD0-47C7-AA5C-49C7AE797CDF}"/>
    <cellStyle name="Moneda 2 12 2" xfId="1018" xr:uid="{C5FDCE56-8958-4872-AFA0-14E9BC4A294D}"/>
    <cellStyle name="Moneda 2 12 2 10" xfId="39905" xr:uid="{8213588A-7C68-4007-A187-3A02E77E6A9D}"/>
    <cellStyle name="Moneda 2 12 2 11" xfId="2468" xr:uid="{B0CBDE81-9F04-44FE-9F06-9B648132866D}"/>
    <cellStyle name="Moneda 2 12 2 12" xfId="1732" xr:uid="{3ACD3A34-6754-450B-86D2-48376ED236A4}"/>
    <cellStyle name="Moneda 2 12 2 13" xfId="40614" xr:uid="{D432F70E-7E9A-4393-ADE8-C277EAC00163}"/>
    <cellStyle name="Moneda 2 12 2 2" xfId="1082" xr:uid="{A52A4314-1361-4B0F-ACB8-995506F43102}"/>
    <cellStyle name="Moneda 2 12 2 2 10" xfId="1796" xr:uid="{73D1443A-1365-4C89-8F89-108324AAACBD}"/>
    <cellStyle name="Moneda 2 12 2 2 11" xfId="40678" xr:uid="{1FFD00E4-2EF2-4C22-853C-870C0B4B22E9}"/>
    <cellStyle name="Moneda 2 12 2 2 2" xfId="5605" xr:uid="{66719F77-B5A4-41EC-AF62-D78266AD9069}"/>
    <cellStyle name="Moneda 2 12 2 2 2 2" xfId="10309" xr:uid="{CD7C7664-9A08-400D-B669-B45E7CBB2508}"/>
    <cellStyle name="Moneda 2 12 2 2 2 2 2" xfId="19717" xr:uid="{4D9FD846-AB52-4FA2-B2D7-30883B296C90}"/>
    <cellStyle name="Moneda 2 12 2 2 2 2 3" xfId="29134" xr:uid="{FEA54BD9-87AA-4A4B-833A-310F183FAE9B}"/>
    <cellStyle name="Moneda 2 12 2 2 2 2 4" xfId="38551" xr:uid="{77A27BE4-15D3-48B8-8F42-071E52A20B02}"/>
    <cellStyle name="Moneda 2 12 2 2 2 3" xfId="15013" xr:uid="{CA10324E-70A6-435C-A449-5410860DC832}"/>
    <cellStyle name="Moneda 2 12 2 2 2 4" xfId="24430" xr:uid="{E39EACDF-E9E7-42F6-8B0C-656C5E6CC09A}"/>
    <cellStyle name="Moneda 2 12 2 2 2 5" xfId="33847" xr:uid="{F777B430-3C00-4878-A3BA-3D073560153E}"/>
    <cellStyle name="Moneda 2 12 2 2 3" xfId="7957" xr:uid="{478FA213-4749-4D44-9FA9-BFF10AFA459D}"/>
    <cellStyle name="Moneda 2 12 2 2 3 2" xfId="17365" xr:uid="{C6048915-AB32-4938-A3B1-355658A7ADF9}"/>
    <cellStyle name="Moneda 2 12 2 2 3 3" xfId="26782" xr:uid="{7F1FFE98-78FB-440E-83F9-1425266CBCB5}"/>
    <cellStyle name="Moneda 2 12 2 2 3 4" xfId="36199" xr:uid="{6FF34806-5EFF-4169-8F18-700D9F0140DD}"/>
    <cellStyle name="Moneda 2 12 2 2 4" xfId="12661" xr:uid="{9E1F20CE-974D-4FBD-BAE1-222215AABAE8}"/>
    <cellStyle name="Moneda 2 12 2 2 5" xfId="22078" xr:uid="{C68AFD2A-DEF9-4D72-B079-27E068093C19}"/>
    <cellStyle name="Moneda 2 12 2 2 6" xfId="31495" xr:uid="{2E304358-43FD-45A1-984A-3E155834AC2A}"/>
    <cellStyle name="Moneda 2 12 2 2 7" xfId="39710" xr:uid="{4FD03860-C3C3-497B-B567-B4273186D9D7}"/>
    <cellStyle name="Moneda 2 12 2 2 8" xfId="39969" xr:uid="{39C4F645-9D32-49F1-AA22-B926E33256C2}"/>
    <cellStyle name="Moneda 2 12 2 2 9" xfId="3253" xr:uid="{19AB7872-9032-4C33-AC89-1E74752D9A4C}"/>
    <cellStyle name="Moneda 2 12 2 3" xfId="1146" xr:uid="{EEE80506-65B3-4963-BA0B-624FBB5275E9}"/>
    <cellStyle name="Moneda 2 12 2 3 10" xfId="1860" xr:uid="{A698B398-EDED-4954-897A-368C1BB1F56C}"/>
    <cellStyle name="Moneda 2 12 2 3 11" xfId="40742" xr:uid="{66CD8149-876D-4EE3-8BAD-F12BDC4B906B}"/>
    <cellStyle name="Moneda 2 12 2 3 2" xfId="6389" xr:uid="{03E564BE-3764-4597-9048-58CB6892E572}"/>
    <cellStyle name="Moneda 2 12 2 3 2 2" xfId="11093" xr:uid="{1F2F3D89-2B06-4D72-B1F4-8F403AE01996}"/>
    <cellStyle name="Moneda 2 12 2 3 2 2 2" xfId="20501" xr:uid="{B3A32F5C-908C-42BF-BFAC-D9C70D009AA5}"/>
    <cellStyle name="Moneda 2 12 2 3 2 2 3" xfId="29918" xr:uid="{45B03D55-B901-4A1E-B9F3-6C07B7FD7875}"/>
    <cellStyle name="Moneda 2 12 2 3 2 2 4" xfId="39335" xr:uid="{66B7B8F4-00BD-49EE-B232-D7F5F2E411F6}"/>
    <cellStyle name="Moneda 2 12 2 3 2 3" xfId="15797" xr:uid="{65DBDA0C-CBE4-4E32-BFCF-4D90F3C8F0B1}"/>
    <cellStyle name="Moneda 2 12 2 3 2 4" xfId="25214" xr:uid="{CB02873E-1817-42EB-BEE2-1864FD75AF7C}"/>
    <cellStyle name="Moneda 2 12 2 3 2 5" xfId="34631" xr:uid="{36A5FC4C-799A-4280-84FA-B3C44FE0C1A5}"/>
    <cellStyle name="Moneda 2 12 2 3 3" xfId="8741" xr:uid="{A1C03726-30B9-4710-8624-34594B6B2B34}"/>
    <cellStyle name="Moneda 2 12 2 3 3 2" xfId="18149" xr:uid="{6DC4ED52-7EAE-4039-86CA-B82ABD4BFE4B}"/>
    <cellStyle name="Moneda 2 12 2 3 3 3" xfId="27566" xr:uid="{6041BDC6-43C2-4F9C-B4E1-71D686E62559}"/>
    <cellStyle name="Moneda 2 12 2 3 3 4" xfId="36983" xr:uid="{9BC4F069-AC6C-4D81-9115-044C72D12C69}"/>
    <cellStyle name="Moneda 2 12 2 3 4" xfId="13445" xr:uid="{4FC4DD24-0E81-42A6-952C-3B36CC43DBA8}"/>
    <cellStyle name="Moneda 2 12 2 3 5" xfId="22862" xr:uid="{6F52D81C-791C-4319-AD7D-F9DBFB81EDCC}"/>
    <cellStyle name="Moneda 2 12 2 3 6" xfId="32279" xr:uid="{7A64B89B-90E4-4E91-ABB4-5F27DECD2196}"/>
    <cellStyle name="Moneda 2 12 2 3 7" xfId="39774" xr:uid="{F4C4269E-6C44-479E-8C52-D3C5417EAB6E}"/>
    <cellStyle name="Moneda 2 12 2 3 8" xfId="40033" xr:uid="{96D4BA05-8714-4546-9D39-924EC9AAAD32}"/>
    <cellStyle name="Moneda 2 12 2 3 9" xfId="4037" xr:uid="{CDAD5DBD-33FD-4780-A022-23D90774999A}"/>
    <cellStyle name="Moneda 2 12 2 4" xfId="4821" xr:uid="{E80BEBD0-4CF7-41E1-BB52-40D6F08221D3}"/>
    <cellStyle name="Moneda 2 12 2 4 2" xfId="9525" xr:uid="{3827E46F-35B5-4E19-A0D1-6A90A76291CD}"/>
    <cellStyle name="Moneda 2 12 2 4 2 2" xfId="18933" xr:uid="{35CAB9BC-8F2D-4D85-80F8-ABF5ABC09980}"/>
    <cellStyle name="Moneda 2 12 2 4 2 3" xfId="28350" xr:uid="{8218C1DD-EB90-4679-94D5-1DB021A26B96}"/>
    <cellStyle name="Moneda 2 12 2 4 2 4" xfId="37767" xr:uid="{5371631D-05D4-4AA5-88D3-6E8A6158046A}"/>
    <cellStyle name="Moneda 2 12 2 4 3" xfId="14229" xr:uid="{03D657C0-C833-447B-B325-7510C2E7BB47}"/>
    <cellStyle name="Moneda 2 12 2 4 4" xfId="23646" xr:uid="{2C3766DC-2A0A-4E00-9936-ACFBDCE3CD6A}"/>
    <cellStyle name="Moneda 2 12 2 4 5" xfId="33063" xr:uid="{FE802AC1-AA67-4F5E-98E8-3C96F0920873}"/>
    <cellStyle name="Moneda 2 12 2 5" xfId="7173" xr:uid="{7576BE0C-EF23-4C04-9675-D2109622FB19}"/>
    <cellStyle name="Moneda 2 12 2 5 2" xfId="16581" xr:uid="{4FF46DCB-D890-436E-A4C7-2612E0EEAF7B}"/>
    <cellStyle name="Moneda 2 12 2 5 3" xfId="25998" xr:uid="{D43F4295-448F-4883-A14B-391702AC9A9B}"/>
    <cellStyle name="Moneda 2 12 2 5 4" xfId="35415" xr:uid="{C8227692-D6E6-42B2-8438-587B681C363A}"/>
    <cellStyle name="Moneda 2 12 2 6" xfId="11877" xr:uid="{4CC0C58F-08A8-4054-A782-39FE2D6FC344}"/>
    <cellStyle name="Moneda 2 12 2 7" xfId="21294" xr:uid="{A53F6A49-83E3-4138-BCBD-F1F75A522768}"/>
    <cellStyle name="Moneda 2 12 2 8" xfId="30711" xr:uid="{862B8CE8-6F1B-4EDD-BCED-2EDBD37CC482}"/>
    <cellStyle name="Moneda 2 12 2 9" xfId="39646" xr:uid="{9A133300-4051-4210-B707-DE5501739CCA}"/>
    <cellStyle name="Moneda 2 12 3" xfId="984" xr:uid="{14D2B5DB-8ECB-4128-B34A-08990063E807}"/>
    <cellStyle name="Moneda 2 12 3 10" xfId="1700" xr:uid="{6D84F7A3-57D4-4105-98F1-59BF7802EBD8}"/>
    <cellStyle name="Moneda 2 12 3 11" xfId="40582" xr:uid="{E5681B47-89FF-4126-A088-207E6D323DDF}"/>
    <cellStyle name="Moneda 2 12 3 2" xfId="5213" xr:uid="{E9016FA8-C3C3-48B1-8007-3206518E6160}"/>
    <cellStyle name="Moneda 2 12 3 2 2" xfId="9917" xr:uid="{FC7D7FF5-DCA8-4060-B9BB-DA72C78BDE40}"/>
    <cellStyle name="Moneda 2 12 3 2 2 2" xfId="19325" xr:uid="{58C18DB2-230F-453F-8A2B-8878838717AF}"/>
    <cellStyle name="Moneda 2 12 3 2 2 3" xfId="28742" xr:uid="{01844E4C-F524-4378-851D-28F0396E1E27}"/>
    <cellStyle name="Moneda 2 12 3 2 2 4" xfId="38159" xr:uid="{5E4179C4-FD78-488F-B317-40D11A43E195}"/>
    <cellStyle name="Moneda 2 12 3 2 3" xfId="14621" xr:uid="{5FC11140-EEE1-47D0-A17E-BE6AA52A3259}"/>
    <cellStyle name="Moneda 2 12 3 2 4" xfId="24038" xr:uid="{DB9675D3-62A6-4B31-9184-C10457A24595}"/>
    <cellStyle name="Moneda 2 12 3 2 5" xfId="33455" xr:uid="{EE1E5450-F6A5-4C62-B724-72ABCFA3E8FD}"/>
    <cellStyle name="Moneda 2 12 3 3" xfId="7565" xr:uid="{E288A3F3-B5D3-4884-8B27-5F37779B48D3}"/>
    <cellStyle name="Moneda 2 12 3 3 2" xfId="16973" xr:uid="{1C2BA524-2968-44A8-82EB-7D0C56DFEBCB}"/>
    <cellStyle name="Moneda 2 12 3 3 3" xfId="26390" xr:uid="{0A8D0C24-6267-4035-9D95-21155F30E0EB}"/>
    <cellStyle name="Moneda 2 12 3 3 4" xfId="35807" xr:uid="{0E7BF449-82B5-440B-AADB-8C05ED3D973C}"/>
    <cellStyle name="Moneda 2 12 3 4" xfId="12269" xr:uid="{2CD7FAEC-8413-4DDF-B5D7-86F67F6CBAFE}"/>
    <cellStyle name="Moneda 2 12 3 5" xfId="21686" xr:uid="{9E83414B-FDFB-44BA-AEE5-943F33021BF7}"/>
    <cellStyle name="Moneda 2 12 3 6" xfId="31103" xr:uid="{B673B9D6-AC5A-4E86-BB20-4C36C2D6A193}"/>
    <cellStyle name="Moneda 2 12 3 7" xfId="39614" xr:uid="{15F0873E-7ACE-4706-BDC4-6B445A6ADCF1}"/>
    <cellStyle name="Moneda 2 12 3 8" xfId="39873" xr:uid="{A12F9163-0EFA-412D-976C-A35803F665FD}"/>
    <cellStyle name="Moneda 2 12 3 9" xfId="2861" xr:uid="{1486E830-A5E4-418D-8A75-3AA10098C387}"/>
    <cellStyle name="Moneda 2 12 4" xfId="1050" xr:uid="{DB9C5397-AF5C-47FB-B548-C5E59F58B70E}"/>
    <cellStyle name="Moneda 2 12 4 10" xfId="1764" xr:uid="{C5D08BDC-6BAC-4349-8392-4CC5EC1FB268}"/>
    <cellStyle name="Moneda 2 12 4 11" xfId="40646" xr:uid="{08796188-37BF-449A-996D-DC2C642016A8}"/>
    <cellStyle name="Moneda 2 12 4 2" xfId="5997" xr:uid="{6A682A63-1105-4C6F-985F-ABA842A7920E}"/>
    <cellStyle name="Moneda 2 12 4 2 2" xfId="10701" xr:uid="{64EE46D2-053D-4486-80C6-FB2751A52B9B}"/>
    <cellStyle name="Moneda 2 12 4 2 2 2" xfId="20109" xr:uid="{B98D4409-EEDB-4BF0-B522-AA8102EA9528}"/>
    <cellStyle name="Moneda 2 12 4 2 2 3" xfId="29526" xr:uid="{FE9280FE-0A56-45CC-BC41-4A8EA26865F7}"/>
    <cellStyle name="Moneda 2 12 4 2 2 4" xfId="38943" xr:uid="{6FABCEDE-FC8A-48FB-A223-99D8B4750C61}"/>
    <cellStyle name="Moneda 2 12 4 2 3" xfId="15405" xr:uid="{7C41332E-E21C-480A-A40C-D626F5AA97A2}"/>
    <cellStyle name="Moneda 2 12 4 2 4" xfId="24822" xr:uid="{862B43D6-CA09-4AA3-9148-4254C30BCBFE}"/>
    <cellStyle name="Moneda 2 12 4 2 5" xfId="34239" xr:uid="{44D3A570-D743-4456-91DE-DB6C70F8B8B4}"/>
    <cellStyle name="Moneda 2 12 4 3" xfId="8349" xr:uid="{8C1B4C8E-9FFC-4E7B-89D8-B4CC6A0C0375}"/>
    <cellStyle name="Moneda 2 12 4 3 2" xfId="17757" xr:uid="{808E4A9D-C590-49BE-9FCA-D79BC4111861}"/>
    <cellStyle name="Moneda 2 12 4 3 3" xfId="27174" xr:uid="{34148C14-4142-4FD6-8490-175F53BD6924}"/>
    <cellStyle name="Moneda 2 12 4 3 4" xfId="36591" xr:uid="{F5CB4A44-C97A-49E2-B146-5E1E83E4A832}"/>
    <cellStyle name="Moneda 2 12 4 4" xfId="13053" xr:uid="{39334988-B55A-439C-B90C-BA80D8CC5C9F}"/>
    <cellStyle name="Moneda 2 12 4 5" xfId="22470" xr:uid="{DE6774E1-FBF9-4AE3-9AF2-1941B24CA76B}"/>
    <cellStyle name="Moneda 2 12 4 6" xfId="31887" xr:uid="{3E845418-CD34-4DBF-B6EA-96CB03A443E4}"/>
    <cellStyle name="Moneda 2 12 4 7" xfId="39678" xr:uid="{97CDE42E-C808-43B1-ABBE-5649C16BA88D}"/>
    <cellStyle name="Moneda 2 12 4 8" xfId="39937" xr:uid="{4A1C7830-BFCE-4394-8932-AD649FB139ED}"/>
    <cellStyle name="Moneda 2 12 4 9" xfId="3645" xr:uid="{9A51069E-D105-43AC-B505-5CEBCC265B54}"/>
    <cellStyle name="Moneda 2 12 5" xfId="1114" xr:uid="{337287F5-806E-44B9-BA58-1E4279182E77}"/>
    <cellStyle name="Moneda 2 12 5 10" xfId="40710" xr:uid="{D6E4862D-F0C0-4D50-AF1F-6D007913B06F}"/>
    <cellStyle name="Moneda 2 12 5 2" xfId="9133" xr:uid="{B982A353-A9AB-4492-B3C6-C57DAC84D683}"/>
    <cellStyle name="Moneda 2 12 5 2 2" xfId="18541" xr:uid="{E36538A1-7783-424D-9E1A-DAAE0D72DAB4}"/>
    <cellStyle name="Moneda 2 12 5 2 3" xfId="27958" xr:uid="{066CAAAF-3B91-42B2-AF6E-9793D1ACF881}"/>
    <cellStyle name="Moneda 2 12 5 2 4" xfId="37375" xr:uid="{8A89E1CF-E70A-4359-9CEA-2A5703CA3DFA}"/>
    <cellStyle name="Moneda 2 12 5 3" xfId="13837" xr:uid="{096E7E27-66CC-4FF0-B5AD-8C757DD53045}"/>
    <cellStyle name="Moneda 2 12 5 4" xfId="23254" xr:uid="{5630AFD2-CEE0-4701-B736-40CE3FBE02EB}"/>
    <cellStyle name="Moneda 2 12 5 5" xfId="32671" xr:uid="{80A00038-946E-4B4F-B60A-0540FF6A34A6}"/>
    <cellStyle name="Moneda 2 12 5 6" xfId="39742" xr:uid="{895D2DB2-B961-470C-A9E3-970844E66605}"/>
    <cellStyle name="Moneda 2 12 5 7" xfId="40001" xr:uid="{EC43686F-85F4-4576-8AA9-FEC2A86F0508}"/>
    <cellStyle name="Moneda 2 12 5 8" xfId="4429" xr:uid="{D67C4C71-B1EC-4290-AEFD-09861E4A9F3C}"/>
    <cellStyle name="Moneda 2 12 5 9" xfId="1828" xr:uid="{F91510CD-E2D3-4016-A71A-3228A792F316}"/>
    <cellStyle name="Moneda 2 12 6" xfId="821" xr:uid="{7571ACCB-8ECD-4B30-9B1D-066797AB3B46}"/>
    <cellStyle name="Moneda 2 12 6 2" xfId="16189" xr:uid="{4F368666-2912-42FF-B8B3-9FA52919C037}"/>
    <cellStyle name="Moneda 2 12 6 3" xfId="25606" xr:uid="{2DA80C85-6022-4D5D-ABC0-A059753E36EE}"/>
    <cellStyle name="Moneda 2 12 6 4" xfId="35023" xr:uid="{0AE0BB20-11F8-4D0F-ABB6-9BBFB7304257}"/>
    <cellStyle name="Moneda 2 12 6 5" xfId="6781" xr:uid="{15A041EE-33FB-4CFE-BD00-D416E53F9E47}"/>
    <cellStyle name="Moneda 2 12 6 6" xfId="1668" xr:uid="{50BFAB99-DDC9-4D87-8409-3EECC89A45AF}"/>
    <cellStyle name="Moneda 2 12 6 7" xfId="40550" xr:uid="{593D6CB8-E2EC-4B2F-832C-09ABDD98E2D2}"/>
    <cellStyle name="Moneda 2 12 7" xfId="11485" xr:uid="{89B31B57-4BF9-44F7-ACF1-1CF6E3D71365}"/>
    <cellStyle name="Moneda 2 12 8" xfId="20902" xr:uid="{12413661-0521-4365-A26E-40AFDCCB91B2}"/>
    <cellStyle name="Moneda 2 12 9" xfId="30319" xr:uid="{6E469510-841B-40E0-9851-48B8F0DD7A08}"/>
    <cellStyle name="Moneda 2 13" xfId="829" xr:uid="{B71875EA-B64E-41C9-86B6-69CE293CAC04}"/>
    <cellStyle name="Moneda 2 13 10" xfId="39848" xr:uid="{71536AAE-5704-478D-8680-41F99AB41D57}"/>
    <cellStyle name="Moneda 2 13 11" xfId="2272" xr:uid="{13B42E62-3DE1-48C4-AA0A-7C99E61CF143}"/>
    <cellStyle name="Moneda 2 13 12" xfId="1676" xr:uid="{1F25919B-50BA-4473-94E4-9E57F222FB49}"/>
    <cellStyle name="Moneda 2 13 13" xfId="40558" xr:uid="{95262AB3-FCF5-4C84-8E16-9C923FAA7967}"/>
    <cellStyle name="Moneda 2 13 2" xfId="1026" xr:uid="{73CE3B08-15BA-401C-AA6F-2622E74DF9FD}"/>
    <cellStyle name="Moneda 2 13 2 10" xfId="1740" xr:uid="{C5617B3C-DEAC-4CA1-B51D-AB6E13618B69}"/>
    <cellStyle name="Moneda 2 13 2 11" xfId="40622" xr:uid="{0ED50E70-E3B1-4727-B739-33F99F1B8102}"/>
    <cellStyle name="Moneda 2 13 2 2" xfId="1090" xr:uid="{15B2931E-2604-4E58-AB16-412B48A5B8E6}"/>
    <cellStyle name="Moneda 2 13 2 2 10" xfId="40686" xr:uid="{B4D142AE-1003-4AF2-900F-3813EBDC1651}"/>
    <cellStyle name="Moneda 2 13 2 2 2" xfId="10113" xr:uid="{EE87E01A-91CC-41D5-9262-0ABFBD45D85D}"/>
    <cellStyle name="Moneda 2 13 2 2 2 2" xfId="19521" xr:uid="{0BEEA87D-03C6-4EF6-BDC9-278038031EDD}"/>
    <cellStyle name="Moneda 2 13 2 2 2 3" xfId="28938" xr:uid="{9630402E-692C-4762-9F7F-66A1AE6A03FD}"/>
    <cellStyle name="Moneda 2 13 2 2 2 4" xfId="38355" xr:uid="{C074AB71-618A-4F02-A8DA-AE5FEEA07E90}"/>
    <cellStyle name="Moneda 2 13 2 2 3" xfId="14817" xr:uid="{6EC4047B-AF1A-462B-BA84-69747AA1D854}"/>
    <cellStyle name="Moneda 2 13 2 2 4" xfId="24234" xr:uid="{D0E2EDCC-5165-47D7-8919-E026118EC55C}"/>
    <cellStyle name="Moneda 2 13 2 2 5" xfId="33651" xr:uid="{E029CAF2-1200-42F1-B72C-BCBA25DB0052}"/>
    <cellStyle name="Moneda 2 13 2 2 6" xfId="39718" xr:uid="{EFF146BB-649F-499F-812D-1DB8852097BE}"/>
    <cellStyle name="Moneda 2 13 2 2 7" xfId="39977" xr:uid="{7810598B-328A-4EF4-934E-E6A027739F75}"/>
    <cellStyle name="Moneda 2 13 2 2 8" xfId="5409" xr:uid="{C6A4C3BE-3008-462C-B16F-D6C68D399920}"/>
    <cellStyle name="Moneda 2 13 2 2 9" xfId="1804" xr:uid="{7CF3C1A8-808F-4359-95BF-29E7DE1067BC}"/>
    <cellStyle name="Moneda 2 13 2 3" xfId="1154" xr:uid="{3431E4BC-9B2B-4734-8629-35374CFBFA90}"/>
    <cellStyle name="Moneda 2 13 2 3 2" xfId="17169" xr:uid="{706960BB-4455-42C8-9490-DD45E26B6D11}"/>
    <cellStyle name="Moneda 2 13 2 3 3" xfId="26586" xr:uid="{97E9A0D7-310E-4E84-BA24-4A686DDEAFAA}"/>
    <cellStyle name="Moneda 2 13 2 3 4" xfId="36003" xr:uid="{5AB37228-8205-49D0-99CB-DECC037364CF}"/>
    <cellStyle name="Moneda 2 13 2 3 5" xfId="39782" xr:uid="{9F1A8CDB-DF2E-4231-AE68-186E0D463E29}"/>
    <cellStyle name="Moneda 2 13 2 3 6" xfId="40041" xr:uid="{F984FA53-5CB3-4339-8AEC-6A2D392DDE49}"/>
    <cellStyle name="Moneda 2 13 2 3 7" xfId="7761" xr:uid="{C78CF5E8-91B9-4E41-8BB8-830E9F22EF4B}"/>
    <cellStyle name="Moneda 2 13 2 3 8" xfId="1868" xr:uid="{8C266A7A-6150-41C0-A310-14C5582A6879}"/>
    <cellStyle name="Moneda 2 13 2 3 9" xfId="40750" xr:uid="{A09FD781-D602-4AAE-9111-746DD1A7FB90}"/>
    <cellStyle name="Moneda 2 13 2 4" xfId="12465" xr:uid="{6B3C775A-7ECA-4598-9762-92C38672E35F}"/>
    <cellStyle name="Moneda 2 13 2 5" xfId="21882" xr:uid="{EA5AF6C8-EADD-466F-B687-17A81A239286}"/>
    <cellStyle name="Moneda 2 13 2 6" xfId="31299" xr:uid="{13EE5EAC-FCF8-4AF0-B85E-ACAE3C3797D1}"/>
    <cellStyle name="Moneda 2 13 2 7" xfId="39654" xr:uid="{F586B67B-832D-4CD0-A42B-82BAB080A92A}"/>
    <cellStyle name="Moneda 2 13 2 8" xfId="39913" xr:uid="{5397B949-5EE7-440C-BE4A-D8C601A828A0}"/>
    <cellStyle name="Moneda 2 13 2 9" xfId="3057" xr:uid="{13E30A71-D62B-452D-A15F-13DCA7370CDA}"/>
    <cellStyle name="Moneda 2 13 3" xfId="992" xr:uid="{C862D32D-8FD5-49AD-94DC-831E87D43033}"/>
    <cellStyle name="Moneda 2 13 3 10" xfId="1708" xr:uid="{93D5DA89-B31D-4BEA-B61E-105A6EFCC1D6}"/>
    <cellStyle name="Moneda 2 13 3 11" xfId="40590" xr:uid="{71831B4A-E8F0-4B63-A5D1-E669EC12371B}"/>
    <cellStyle name="Moneda 2 13 3 2" xfId="6193" xr:uid="{F29BBC78-6D30-441A-B706-15A5624D4F62}"/>
    <cellStyle name="Moneda 2 13 3 2 2" xfId="10897" xr:uid="{A9AE8254-7D21-4277-8D30-9A3B204FB237}"/>
    <cellStyle name="Moneda 2 13 3 2 2 2" xfId="20305" xr:uid="{D94C67C5-1A1B-4E4B-A525-B6F75C4AF052}"/>
    <cellStyle name="Moneda 2 13 3 2 2 3" xfId="29722" xr:uid="{B70E7E63-A447-4085-A789-A8F71858B130}"/>
    <cellStyle name="Moneda 2 13 3 2 2 4" xfId="39139" xr:uid="{5E001FB8-C45F-4C10-A7E0-C2C96404C2BE}"/>
    <cellStyle name="Moneda 2 13 3 2 3" xfId="15601" xr:uid="{13C933B6-3781-46E1-B936-AE75A88BA2F4}"/>
    <cellStyle name="Moneda 2 13 3 2 4" xfId="25018" xr:uid="{298021BD-3340-42DB-8A8B-C0E62817984A}"/>
    <cellStyle name="Moneda 2 13 3 2 5" xfId="34435" xr:uid="{3BBC4B0B-A6A4-46A7-8804-5E56E9C96E5F}"/>
    <cellStyle name="Moneda 2 13 3 3" xfId="8545" xr:uid="{15EA2D77-8077-4247-AB09-1D67EB962F6C}"/>
    <cellStyle name="Moneda 2 13 3 3 2" xfId="17953" xr:uid="{DC2D868A-4104-4AA4-9605-C3CE202AC675}"/>
    <cellStyle name="Moneda 2 13 3 3 3" xfId="27370" xr:uid="{26EF8471-EA9B-4BE1-BCD2-59F5509A2AA3}"/>
    <cellStyle name="Moneda 2 13 3 3 4" xfId="36787" xr:uid="{57B74A99-21A4-41C5-B89B-2837B6496BAD}"/>
    <cellStyle name="Moneda 2 13 3 4" xfId="13249" xr:uid="{4C840118-B6A8-4C4E-8F8C-2C49896ACB85}"/>
    <cellStyle name="Moneda 2 13 3 5" xfId="22666" xr:uid="{1840E8A6-6E01-4991-9C16-FCD304EDD35B}"/>
    <cellStyle name="Moneda 2 13 3 6" xfId="32083" xr:uid="{B5AA6AA3-E485-45B0-98F5-A52F2F29242E}"/>
    <cellStyle name="Moneda 2 13 3 7" xfId="39622" xr:uid="{D3949D1C-4DA6-46C2-9494-B8189F009A96}"/>
    <cellStyle name="Moneda 2 13 3 8" xfId="39881" xr:uid="{C2EBDE4B-57F1-460E-BCA5-42D4DE5B334C}"/>
    <cellStyle name="Moneda 2 13 3 9" xfId="3841" xr:uid="{7E219239-668A-445E-BAE5-AD71D21298F9}"/>
    <cellStyle name="Moneda 2 13 4" xfId="1058" xr:uid="{14A15F52-C988-4786-B52D-552753FA4629}"/>
    <cellStyle name="Moneda 2 13 4 10" xfId="40654" xr:uid="{6A683732-8AC5-4C4E-A8C4-82E3E6909075}"/>
    <cellStyle name="Moneda 2 13 4 2" xfId="9329" xr:uid="{C7977DED-AB9F-4034-876F-B1318015E661}"/>
    <cellStyle name="Moneda 2 13 4 2 2" xfId="18737" xr:uid="{62B470D9-68F4-4EBD-AFCC-DA1256872040}"/>
    <cellStyle name="Moneda 2 13 4 2 3" xfId="28154" xr:uid="{751F4466-73ED-4056-B90C-CFCD50B66CDA}"/>
    <cellStyle name="Moneda 2 13 4 2 4" xfId="37571" xr:uid="{976498D6-7F80-4381-860A-17D31451FAB5}"/>
    <cellStyle name="Moneda 2 13 4 3" xfId="14033" xr:uid="{6920BF89-74AE-4014-9565-9B6F5A5388B2}"/>
    <cellStyle name="Moneda 2 13 4 4" xfId="23450" xr:uid="{94B2BD0C-2F09-4104-A141-3DACD20F230D}"/>
    <cellStyle name="Moneda 2 13 4 5" xfId="32867" xr:uid="{1C10973A-289A-4863-989D-7C3CC15EF358}"/>
    <cellStyle name="Moneda 2 13 4 6" xfId="39686" xr:uid="{E1CE6FD0-85DE-42E6-A596-C75494B9DE23}"/>
    <cellStyle name="Moneda 2 13 4 7" xfId="39945" xr:uid="{3B799436-0C51-4DD5-8CAC-5CBC80113196}"/>
    <cellStyle name="Moneda 2 13 4 8" xfId="4625" xr:uid="{A8E847F6-FAB7-4674-AFE3-C1ECB121F7CA}"/>
    <cellStyle name="Moneda 2 13 4 9" xfId="1772" xr:uid="{5E59968F-B712-4057-811F-6733B33C4D83}"/>
    <cellStyle name="Moneda 2 13 5" xfId="1122" xr:uid="{05065BE2-1271-4B7C-8852-F0496E904434}"/>
    <cellStyle name="Moneda 2 13 5 2" xfId="16385" xr:uid="{69AA20D8-EC6F-4063-AB5D-477C4F734ECC}"/>
    <cellStyle name="Moneda 2 13 5 3" xfId="25802" xr:uid="{ABC5289C-F997-430C-AC06-09BAF4A77D66}"/>
    <cellStyle name="Moneda 2 13 5 4" xfId="35219" xr:uid="{7604D167-8AF2-417D-8BD4-C7C58E0687C4}"/>
    <cellStyle name="Moneda 2 13 5 5" xfId="39750" xr:uid="{F3993CB5-B9EC-4592-AF19-A7AC8ACA6927}"/>
    <cellStyle name="Moneda 2 13 5 6" xfId="40009" xr:uid="{DBA217DC-1D65-407B-8DDF-48FD57A8C5C3}"/>
    <cellStyle name="Moneda 2 13 5 7" xfId="6977" xr:uid="{8387765B-A7C3-4A64-9768-B4A1EB0E443B}"/>
    <cellStyle name="Moneda 2 13 5 8" xfId="1836" xr:uid="{7D8D7D0E-3F2F-4DF8-82E2-C6DAC55E67B5}"/>
    <cellStyle name="Moneda 2 13 5 9" xfId="40718" xr:uid="{E32A2084-14A8-4954-9472-7C9DE1E67FB9}"/>
    <cellStyle name="Moneda 2 13 6" xfId="11681" xr:uid="{958BC5FC-456F-47DC-B044-3392AD445432}"/>
    <cellStyle name="Moneda 2 13 7" xfId="21098" xr:uid="{3029150E-EBBE-4205-B2E9-6FBBEBED7010}"/>
    <cellStyle name="Moneda 2 13 8" xfId="30515" xr:uid="{E2131F00-C71F-47DF-BB0A-1B6C66EFC57C}"/>
    <cellStyle name="Moneda 2 13 9" xfId="39576" xr:uid="{D0E9F034-E098-450C-B906-BBE23E48E8E5}"/>
    <cellStyle name="Moneda 2 14" xfId="890" xr:uid="{588A3CF0-DE55-4994-B634-52F6D68A305E}"/>
    <cellStyle name="Moneda 2 14 2" xfId="5017" xr:uid="{A19A3FFB-E7B4-4BEE-AA77-24802453A96B}"/>
    <cellStyle name="Moneda 2 14 2 2" xfId="9721" xr:uid="{F14986F3-8241-4337-8ACA-8FDF30A40AAC}"/>
    <cellStyle name="Moneda 2 14 2 2 2" xfId="19129" xr:uid="{85099E8A-64F8-456C-BF42-D78761B6FF8E}"/>
    <cellStyle name="Moneda 2 14 2 2 3" xfId="28546" xr:uid="{B866CD48-A670-4C26-B2B2-0E03DD2EE04B}"/>
    <cellStyle name="Moneda 2 14 2 2 4" xfId="37963" xr:uid="{F5222CB2-4F5E-407B-A111-4849EEE7E152}"/>
    <cellStyle name="Moneda 2 14 2 3" xfId="14425" xr:uid="{3489597E-9274-4C8C-8024-B8E532A6C5A3}"/>
    <cellStyle name="Moneda 2 14 2 4" xfId="23842" xr:uid="{F3F80366-5430-494D-B268-3623F2E2D8EB}"/>
    <cellStyle name="Moneda 2 14 2 5" xfId="33259" xr:uid="{4AA60CB6-14CF-4B99-9239-1BB30F31E169}"/>
    <cellStyle name="Moneda 2 14 3" xfId="7369" xr:uid="{4747AE0D-2592-4176-B120-764A2675C131}"/>
    <cellStyle name="Moneda 2 14 3 2" xfId="16777" xr:uid="{B3CB36D8-7AA7-414D-B1FB-2409929F2415}"/>
    <cellStyle name="Moneda 2 14 3 3" xfId="26194" xr:uid="{D8A2ABD9-F789-455B-B44E-BBF11C4FB18D}"/>
    <cellStyle name="Moneda 2 14 3 4" xfId="35611" xr:uid="{3E031C56-A17D-4017-96F9-9127B2BB19CB}"/>
    <cellStyle name="Moneda 2 14 4" xfId="12073" xr:uid="{AF995209-B402-47DC-9EA5-5672045A8E34}"/>
    <cellStyle name="Moneda 2 14 5" xfId="21490" xr:uid="{ACDB58E5-E6B7-4741-9B83-7CBABD9E250C}"/>
    <cellStyle name="Moneda 2 14 6" xfId="30907" xr:uid="{A515C303-82C6-4369-A0E3-1DA7ABEF1215}"/>
    <cellStyle name="Moneda 2 14 7" xfId="39588" xr:uid="{242BD0A6-5334-4D5D-B4B9-46115A2FA642}"/>
    <cellStyle name="Moneda 2 14 8" xfId="2665" xr:uid="{10EDCF5D-A393-4F3D-AD5A-F3BFE23DF170}"/>
    <cellStyle name="Moneda 2 15" xfId="805" xr:uid="{F4B3A131-A1FB-4BB0-A638-F60E3378F1B6}"/>
    <cellStyle name="Moneda 2 15 10" xfId="1652" xr:uid="{93B843B0-1522-47D6-A291-237EBA12801D}"/>
    <cellStyle name="Moneda 2 15 11" xfId="40534" xr:uid="{632042B5-D4F9-451A-BB1D-487DC73FC523}"/>
    <cellStyle name="Moneda 2 15 2" xfId="1002" xr:uid="{A83840D9-C37C-4E40-91DD-47E472A5D7EF}"/>
    <cellStyle name="Moneda 2 15 2 10" xfId="40598" xr:uid="{8F48D6F5-91C6-4F22-939C-75BC973AC158}"/>
    <cellStyle name="Moneda 2 15 2 2" xfId="10505" xr:uid="{5912E5D6-FF30-499A-8DA0-62C97584B61B}"/>
    <cellStyle name="Moneda 2 15 2 2 2" xfId="19913" xr:uid="{D8138679-AB55-4E2A-AD27-7BA935B5C449}"/>
    <cellStyle name="Moneda 2 15 2 2 3" xfId="29330" xr:uid="{A84931B6-2F1E-4326-9B2F-D03B0478F82B}"/>
    <cellStyle name="Moneda 2 15 2 2 4" xfId="38747" xr:uid="{DC37F2CD-B486-4BC3-AB5D-E6E21D6FD669}"/>
    <cellStyle name="Moneda 2 15 2 3" xfId="15209" xr:uid="{6FD85D0B-EDE4-4743-9D87-C1E368356BE9}"/>
    <cellStyle name="Moneda 2 15 2 4" xfId="24626" xr:uid="{774F8DEA-3A20-4BC8-99B8-AD2036A2F6C7}"/>
    <cellStyle name="Moneda 2 15 2 5" xfId="34043" xr:uid="{FFC71FA5-0344-4398-A654-8C4A1141F7CA}"/>
    <cellStyle name="Moneda 2 15 2 6" xfId="39630" xr:uid="{73D52DC0-2BC8-4CE1-A1AA-7C61DA08412B}"/>
    <cellStyle name="Moneda 2 15 2 7" xfId="39889" xr:uid="{F2066EED-BA84-456D-9A90-0E71DD2921D3}"/>
    <cellStyle name="Moneda 2 15 2 8" xfId="5801" xr:uid="{DF0B4A60-5B0C-482A-BF88-F0432D0ACA7C}"/>
    <cellStyle name="Moneda 2 15 2 9" xfId="1716" xr:uid="{498495A9-6A08-4C73-B75E-193BF6D9AE31}"/>
    <cellStyle name="Moneda 2 15 3" xfId="1066" xr:uid="{41DF684C-E120-4F80-83F5-5B88D952E531}"/>
    <cellStyle name="Moneda 2 15 3 2" xfId="17561" xr:uid="{0F8175CE-60F2-4D81-B5DC-EF5E6D5372A9}"/>
    <cellStyle name="Moneda 2 15 3 3" xfId="26978" xr:uid="{441A45AA-6552-4875-886B-1F2DA0C5F3E8}"/>
    <cellStyle name="Moneda 2 15 3 4" xfId="36395" xr:uid="{DC7C052E-4B1E-417C-B4A1-E60DBC5CA14A}"/>
    <cellStyle name="Moneda 2 15 3 5" xfId="39694" xr:uid="{D216552F-9761-424B-853A-DD4D763E42CF}"/>
    <cellStyle name="Moneda 2 15 3 6" xfId="39953" xr:uid="{7B13956B-F601-490F-87D1-509FC86291E3}"/>
    <cellStyle name="Moneda 2 15 3 7" xfId="8153" xr:uid="{225392D2-31FE-41E8-AA7D-65BB23C7D07A}"/>
    <cellStyle name="Moneda 2 15 3 8" xfId="1780" xr:uid="{715C8D4A-545F-4245-9BEC-93351555E74E}"/>
    <cellStyle name="Moneda 2 15 3 9" xfId="40662" xr:uid="{F430032B-DFFA-4D8C-892A-6D26D9342963}"/>
    <cellStyle name="Moneda 2 15 4" xfId="1130" xr:uid="{77D3C284-C019-4945-8906-2BBB9148B8CD}"/>
    <cellStyle name="Moneda 2 15 4 2" xfId="39758" xr:uid="{138FA9D9-E1C0-4A23-8570-153E0BC6E8A8}"/>
    <cellStyle name="Moneda 2 15 4 3" xfId="40017" xr:uid="{604CF3C9-B849-471D-92B7-D644E538366F}"/>
    <cellStyle name="Moneda 2 15 4 4" xfId="12857" xr:uid="{C881F302-76AE-4897-8B66-34733F672D13}"/>
    <cellStyle name="Moneda 2 15 4 5" xfId="1844" xr:uid="{B1927FAD-0556-4173-AC8A-4A359EA1579B}"/>
    <cellStyle name="Moneda 2 15 4 6" xfId="40726" xr:uid="{08D2BE2A-B675-4951-BADC-566DCB335FC5}"/>
    <cellStyle name="Moneda 2 15 5" xfId="22274" xr:uid="{9116215F-F141-4375-8DBC-9D0DEB0F61CE}"/>
    <cellStyle name="Moneda 2 15 6" xfId="31691" xr:uid="{50FD40E4-5094-45D4-95D8-2B04C3331B01}"/>
    <cellStyle name="Moneda 2 15 7" xfId="39552" xr:uid="{B56E5318-01AC-43B5-8BA3-3F05ABD59729}"/>
    <cellStyle name="Moneda 2 15 8" xfId="39824" xr:uid="{646EE02D-C893-476C-8645-D9FDA1B93968}"/>
    <cellStyle name="Moneda 2 15 9" xfId="3449" xr:uid="{DC482D25-9FD1-491A-9D59-2215FAA2E3AE}"/>
    <cellStyle name="Moneda 2 16" xfId="968" xr:uid="{F6242DA8-5E9C-4E43-85A6-B01A1120E160}"/>
    <cellStyle name="Moneda 2 16 10" xfId="40566" xr:uid="{69DA2F6E-7D0D-4B22-B59F-8BA259B5E1E9}"/>
    <cellStyle name="Moneda 2 16 2" xfId="8937" xr:uid="{EC6508F1-FCE2-4E15-B4AB-8C1CAFBA912E}"/>
    <cellStyle name="Moneda 2 16 2 2" xfId="18345" xr:uid="{96FEFB70-2B3C-4AB7-B913-F8ADE719CEDF}"/>
    <cellStyle name="Moneda 2 16 2 3" xfId="27762" xr:uid="{F2E8B1E3-2D16-4B22-911C-54352E972390}"/>
    <cellStyle name="Moneda 2 16 2 4" xfId="37179" xr:uid="{CBE8BB28-A521-4D9F-B9FB-148EE5E0674D}"/>
    <cellStyle name="Moneda 2 16 3" xfId="13641" xr:uid="{BB2B6A7E-3264-4554-AE03-F8ECDBE2F442}"/>
    <cellStyle name="Moneda 2 16 4" xfId="23058" xr:uid="{E1071F22-3CA4-4FF8-8FA8-E373F9CF5BFD}"/>
    <cellStyle name="Moneda 2 16 5" xfId="32475" xr:uid="{66DCCD3C-3C3C-4CA7-8CB3-D67D5669BB4D}"/>
    <cellStyle name="Moneda 2 16 6" xfId="39598" xr:uid="{C3B4AED6-74A2-453F-9F4A-125C80941667}"/>
    <cellStyle name="Moneda 2 16 7" xfId="39857" xr:uid="{12183598-8A8D-4B44-B975-2355F6808484}"/>
    <cellStyle name="Moneda 2 16 8" xfId="4233" xr:uid="{E7274E79-671A-4DBB-ADDF-9BB8F5CC0B71}"/>
    <cellStyle name="Moneda 2 16 9" xfId="1684" xr:uid="{979A7949-C3E3-4530-9F3D-AA1EC5E2E417}"/>
    <cellStyle name="Moneda 2 17" xfId="1034" xr:uid="{BE6159FF-B6BB-453A-A6E2-9609829C3D9B}"/>
    <cellStyle name="Moneda 2 17 2" xfId="15993" xr:uid="{35316350-85D7-4CA8-A5C4-384ED2AC6261}"/>
    <cellStyle name="Moneda 2 17 3" xfId="25410" xr:uid="{76CAACA5-EDFB-42FE-A227-8B5A86573615}"/>
    <cellStyle name="Moneda 2 17 4" xfId="34827" xr:uid="{BB2D46DA-B766-4DF7-A627-B278C8EEBAE1}"/>
    <cellStyle name="Moneda 2 17 5" xfId="39662" xr:uid="{CD499962-32DE-41BC-9432-4F5F0F4F4FB5}"/>
    <cellStyle name="Moneda 2 17 6" xfId="39921" xr:uid="{BC3A864B-7DF0-4333-91F2-4F1F32AB7578}"/>
    <cellStyle name="Moneda 2 17 7" xfId="6585" xr:uid="{9D4ADBFE-3833-4490-AC80-0E457008F017}"/>
    <cellStyle name="Moneda 2 17 8" xfId="1748" xr:uid="{BEC0FB87-13B6-445B-A215-07D008DEBEE7}"/>
    <cellStyle name="Moneda 2 17 9" xfId="40630" xr:uid="{A443A763-2BE4-4F74-A791-43DA102F94E1}"/>
    <cellStyle name="Moneda 2 18" xfId="1098" xr:uid="{C25EC43D-5CCC-4F9B-9B50-F64A6D810666}"/>
    <cellStyle name="Moneda 2 18 2" xfId="39726" xr:uid="{6A7B516E-189B-4873-8E97-265F8326FA52}"/>
    <cellStyle name="Moneda 2 18 3" xfId="39985" xr:uid="{6609DE07-C26A-4045-A206-B01FE487E185}"/>
    <cellStyle name="Moneda 2 18 4" xfId="11289" xr:uid="{C66E051B-F4B1-4B90-8511-01ADFC15950F}"/>
    <cellStyle name="Moneda 2 18 5" xfId="1812" xr:uid="{3F5E9FC2-305C-4C7F-9F27-BC8C75EA19F3}"/>
    <cellStyle name="Moneda 2 18 6" xfId="40694" xr:uid="{82F55053-82B2-4F5D-BBF5-CA0FC1388119}"/>
    <cellStyle name="Moneda 2 19" xfId="662" xr:uid="{CF11F3BA-5E67-4CE5-AAF0-8025483584B5}"/>
    <cellStyle name="Moneda 2 19 2" xfId="20706" xr:uid="{36C73533-BC0A-4656-A1BC-4E74B414F7B5}"/>
    <cellStyle name="Moneda 2 19 3" xfId="1644" xr:uid="{A3AB4696-69A6-4D5C-A111-F78BBC3F8038}"/>
    <cellStyle name="Moneda 2 19 4" xfId="40526" xr:uid="{ACBF7677-B57B-4887-95DE-DBC1B6585588}"/>
    <cellStyle name="Moneda 2 2" xfId="89" xr:uid="{10D2B6CC-1999-4E65-9EF3-270D3A5830AB}"/>
    <cellStyle name="Moneda 2 2 10" xfId="450" xr:uid="{D75883A8-3A0D-4CED-9F3B-BC11C52F031F}"/>
    <cellStyle name="Moneda 2 2 10 10" xfId="2077" xr:uid="{43587B13-E9AA-4099-808E-D0B9455540A3}"/>
    <cellStyle name="Moneda 2 2 10 11" xfId="1449" xr:uid="{76E254DD-1323-480D-BB88-35E4A4DC25F1}"/>
    <cellStyle name="Moneda 2 2 10 12" xfId="40331" xr:uid="{C6BBB4BD-CEB4-4386-9ED6-054A0C75B874}"/>
    <cellStyle name="Moneda 2 2 10 2" xfId="2469" xr:uid="{F17215BF-EFBE-454D-8483-52D196D3A332}"/>
    <cellStyle name="Moneda 2 2 10 2 2" xfId="3254" xr:uid="{C75BA179-47E0-42A6-9F2D-3856DF713590}"/>
    <cellStyle name="Moneda 2 2 10 2 2 2" xfId="5606" xr:uid="{163E87F4-BFA6-4D4E-98B4-564CE238FA4C}"/>
    <cellStyle name="Moneda 2 2 10 2 2 2 2" xfId="10310" xr:uid="{08CC3629-6062-4A24-8945-0E40CA3A6F07}"/>
    <cellStyle name="Moneda 2 2 10 2 2 2 2 2" xfId="19718" xr:uid="{3D9E71C9-01D3-47C8-B6C1-39744ED003A7}"/>
    <cellStyle name="Moneda 2 2 10 2 2 2 2 3" xfId="29135" xr:uid="{70D20013-6A96-43C7-8E3D-318BCEAC6080}"/>
    <cellStyle name="Moneda 2 2 10 2 2 2 2 4" xfId="38552" xr:uid="{ED438A84-A60F-416F-8CE5-D648991BD1D3}"/>
    <cellStyle name="Moneda 2 2 10 2 2 2 3" xfId="15014" xr:uid="{D2C05F30-F463-48F6-B095-82C89B8EE763}"/>
    <cellStyle name="Moneda 2 2 10 2 2 2 4" xfId="24431" xr:uid="{88C366D8-D3BA-4D89-990A-9951E92CA930}"/>
    <cellStyle name="Moneda 2 2 10 2 2 2 5" xfId="33848" xr:uid="{C29443CE-1B14-43D8-A23D-49BAD9F4725A}"/>
    <cellStyle name="Moneda 2 2 10 2 2 3" xfId="7958" xr:uid="{44D8E59B-7A4E-4D12-BB60-5EFF17EF55F9}"/>
    <cellStyle name="Moneda 2 2 10 2 2 3 2" xfId="17366" xr:uid="{08C93E64-C18F-41FD-A134-65598A419491}"/>
    <cellStyle name="Moneda 2 2 10 2 2 3 3" xfId="26783" xr:uid="{98C2E307-BB30-448A-89BC-0206ED758809}"/>
    <cellStyle name="Moneda 2 2 10 2 2 3 4" xfId="36200" xr:uid="{4806FB2B-22F5-4AA3-B610-B503F9574E01}"/>
    <cellStyle name="Moneda 2 2 10 2 2 4" xfId="12662" xr:uid="{1933CEAD-9241-4A6D-B4A7-6CAEA8D93CAE}"/>
    <cellStyle name="Moneda 2 2 10 2 2 5" xfId="22079" xr:uid="{79833038-B97F-4592-8C42-E5EDA6395B01}"/>
    <cellStyle name="Moneda 2 2 10 2 2 6" xfId="31496" xr:uid="{5C6A157F-FB08-4248-BA21-EF053568B257}"/>
    <cellStyle name="Moneda 2 2 10 2 3" xfId="4038" xr:uid="{011AE1D4-5FF7-460B-A41F-72506759C9DD}"/>
    <cellStyle name="Moneda 2 2 10 2 3 2" xfId="6390" xr:uid="{D138FA43-9712-4048-8D1A-738983D3FB43}"/>
    <cellStyle name="Moneda 2 2 10 2 3 2 2" xfId="11094" xr:uid="{E519556A-B46D-4111-9CCC-1A59BC671353}"/>
    <cellStyle name="Moneda 2 2 10 2 3 2 2 2" xfId="20502" xr:uid="{139A087A-E655-4ADA-B182-E7CD55EA406D}"/>
    <cellStyle name="Moneda 2 2 10 2 3 2 2 3" xfId="29919" xr:uid="{6A4920E9-1DF5-4919-AE3C-0F343424AB4B}"/>
    <cellStyle name="Moneda 2 2 10 2 3 2 2 4" xfId="39336" xr:uid="{CA460E83-779A-40EB-8F64-F67516EF15B1}"/>
    <cellStyle name="Moneda 2 2 10 2 3 2 3" xfId="15798" xr:uid="{43435304-A3CF-4AF7-9456-7DE06CFB10C2}"/>
    <cellStyle name="Moneda 2 2 10 2 3 2 4" xfId="25215" xr:uid="{4CF8E3E0-0D77-4EEA-A9B2-4BD595859D25}"/>
    <cellStyle name="Moneda 2 2 10 2 3 2 5" xfId="34632" xr:uid="{4234EE72-FAD6-42BC-9E3D-CD56E658764F}"/>
    <cellStyle name="Moneda 2 2 10 2 3 3" xfId="8742" xr:uid="{AF921DE5-414D-4AEB-9B7D-F97A4BF521E4}"/>
    <cellStyle name="Moneda 2 2 10 2 3 3 2" xfId="18150" xr:uid="{E6094DCA-056A-42CC-84D1-2C48FAF36D6F}"/>
    <cellStyle name="Moneda 2 2 10 2 3 3 3" xfId="27567" xr:uid="{BEAA9309-56FF-4973-AA52-C822ABE0FA3C}"/>
    <cellStyle name="Moneda 2 2 10 2 3 3 4" xfId="36984" xr:uid="{80EBB909-38FE-41BB-AE61-0C9EEAAB5797}"/>
    <cellStyle name="Moneda 2 2 10 2 3 4" xfId="13446" xr:uid="{AB414E0F-2963-4F2B-9C38-8232ECF315D1}"/>
    <cellStyle name="Moneda 2 2 10 2 3 5" xfId="22863" xr:uid="{60FCDE96-CB36-4A4A-A329-267229A8A953}"/>
    <cellStyle name="Moneda 2 2 10 2 3 6" xfId="32280" xr:uid="{3FF17E07-2CCD-462B-A980-A2A33A4EB98C}"/>
    <cellStyle name="Moneda 2 2 10 2 4" xfId="4822" xr:uid="{82D1CFF4-F603-4BCB-9387-EA623531DC2C}"/>
    <cellStyle name="Moneda 2 2 10 2 4 2" xfId="9526" xr:uid="{58F27BE8-2F9D-4F14-86F0-FBCEA3AEEEF9}"/>
    <cellStyle name="Moneda 2 2 10 2 4 2 2" xfId="18934" xr:uid="{64157729-9C94-47E5-AC11-09F6363FD4E2}"/>
    <cellStyle name="Moneda 2 2 10 2 4 2 3" xfId="28351" xr:uid="{0C63F283-C2FC-4C54-85C8-3D4AC2FFA632}"/>
    <cellStyle name="Moneda 2 2 10 2 4 2 4" xfId="37768" xr:uid="{47EE50F3-5F55-4D7E-B2C6-5EA0206193EE}"/>
    <cellStyle name="Moneda 2 2 10 2 4 3" xfId="14230" xr:uid="{96CC4A96-EDA8-4FD4-8920-401F6EC0283B}"/>
    <cellStyle name="Moneda 2 2 10 2 4 4" xfId="23647" xr:uid="{5F74E334-4A1E-47E3-87AB-A7F3E363FDDC}"/>
    <cellStyle name="Moneda 2 2 10 2 4 5" xfId="33064" xr:uid="{C43907A6-07BD-4FAB-833F-C271A9AD5054}"/>
    <cellStyle name="Moneda 2 2 10 2 5" xfId="7174" xr:uid="{1F277EB4-50FC-4449-B301-AF75BDADF6D6}"/>
    <cellStyle name="Moneda 2 2 10 2 5 2" xfId="16582" xr:uid="{02474CE0-5A9E-4DFD-B6E1-F036B3307D3D}"/>
    <cellStyle name="Moneda 2 2 10 2 5 3" xfId="25999" xr:uid="{F659566D-11DD-4764-BD20-9A2F3AD8D84A}"/>
    <cellStyle name="Moneda 2 2 10 2 5 4" xfId="35416" xr:uid="{74B43C2B-8910-4998-B0A8-90E1BA1C2AB0}"/>
    <cellStyle name="Moneda 2 2 10 2 6" xfId="11878" xr:uid="{20584445-9888-46F0-9206-0548EEB3B230}"/>
    <cellStyle name="Moneda 2 2 10 2 7" xfId="21295" xr:uid="{198F091B-C264-433B-BBDF-CF712FB88FCE}"/>
    <cellStyle name="Moneda 2 2 10 2 8" xfId="30712" xr:uid="{D8BF23E7-92C0-4E4B-9DE8-C134C15DF99B}"/>
    <cellStyle name="Moneda 2 2 10 3" xfId="2862" xr:uid="{E8AE1343-F972-42FC-B115-6F0403D36691}"/>
    <cellStyle name="Moneda 2 2 10 3 2" xfId="5214" xr:uid="{F2EDC01C-91C7-4845-A00D-D4A1AD753FC0}"/>
    <cellStyle name="Moneda 2 2 10 3 2 2" xfId="9918" xr:uid="{25CE12BE-2535-458F-9F24-B54AA3526DEB}"/>
    <cellStyle name="Moneda 2 2 10 3 2 2 2" xfId="19326" xr:uid="{318ADDCF-0EF8-4AC4-A00A-C7E574D1D4D0}"/>
    <cellStyle name="Moneda 2 2 10 3 2 2 3" xfId="28743" xr:uid="{C09FAD1D-3954-434A-97AF-37EF59EA9E8D}"/>
    <cellStyle name="Moneda 2 2 10 3 2 2 4" xfId="38160" xr:uid="{C4A49DAE-9C9C-4412-831F-2CF0C3D33726}"/>
    <cellStyle name="Moneda 2 2 10 3 2 3" xfId="14622" xr:uid="{1D04CDFA-95DD-4CDB-8A75-0323C2E350B1}"/>
    <cellStyle name="Moneda 2 2 10 3 2 4" xfId="24039" xr:uid="{19DD17AE-B4AF-4C4A-BCB2-84BEA65E7917}"/>
    <cellStyle name="Moneda 2 2 10 3 2 5" xfId="33456" xr:uid="{2B288A4B-6BE1-4499-A103-2DA7EEBD0581}"/>
    <cellStyle name="Moneda 2 2 10 3 3" xfId="7566" xr:uid="{596CC73E-6E0C-495C-8521-31AF40A1A841}"/>
    <cellStyle name="Moneda 2 2 10 3 3 2" xfId="16974" xr:uid="{403C175A-05CB-47EA-B5C5-A4CC38EA25DE}"/>
    <cellStyle name="Moneda 2 2 10 3 3 3" xfId="26391" xr:uid="{21B4ED04-C339-435A-B584-1ABC96DB809C}"/>
    <cellStyle name="Moneda 2 2 10 3 3 4" xfId="35808" xr:uid="{F37457E1-3C24-4F29-A55C-78823B7455B2}"/>
    <cellStyle name="Moneda 2 2 10 3 4" xfId="12270" xr:uid="{BB8BD33C-CEC1-449D-954A-EE4CEA981D3E}"/>
    <cellStyle name="Moneda 2 2 10 3 5" xfId="21687" xr:uid="{D562F6D1-57AB-4C1E-9EB2-E2359D1C3D09}"/>
    <cellStyle name="Moneda 2 2 10 3 6" xfId="31104" xr:uid="{9CAF176D-C1D3-4E91-9304-02EE4CCF9AA7}"/>
    <cellStyle name="Moneda 2 2 10 4" xfId="3646" xr:uid="{0E767C86-9AE0-454A-BB02-CC83FDA8B494}"/>
    <cellStyle name="Moneda 2 2 10 4 2" xfId="5998" xr:uid="{E47C601A-4F0A-4997-BAB6-6E2A1EC87E94}"/>
    <cellStyle name="Moneda 2 2 10 4 2 2" xfId="10702" xr:uid="{E27A8B8D-5ED5-4FD9-BEEE-19D118F10C33}"/>
    <cellStyle name="Moneda 2 2 10 4 2 2 2" xfId="20110" xr:uid="{C742B8F8-629F-44AF-B94B-1AF2A1E2815E}"/>
    <cellStyle name="Moneda 2 2 10 4 2 2 3" xfId="29527" xr:uid="{42F996FC-B13A-4557-BAF9-3D196AB67AF4}"/>
    <cellStyle name="Moneda 2 2 10 4 2 2 4" xfId="38944" xr:uid="{08FA48EA-132E-4A25-A576-8300005C0804}"/>
    <cellStyle name="Moneda 2 2 10 4 2 3" xfId="15406" xr:uid="{B4AC8CE8-E33D-468E-91EA-60DC49B2516D}"/>
    <cellStyle name="Moneda 2 2 10 4 2 4" xfId="24823" xr:uid="{F2272BB2-826F-48BB-8165-897688119FA7}"/>
    <cellStyle name="Moneda 2 2 10 4 2 5" xfId="34240" xr:uid="{26751CAA-592F-41BE-BD99-73E87CD7D20D}"/>
    <cellStyle name="Moneda 2 2 10 4 3" xfId="8350" xr:uid="{5033A1F5-7661-4D23-A2D1-7D30A228C139}"/>
    <cellStyle name="Moneda 2 2 10 4 3 2" xfId="17758" xr:uid="{B07DE890-39E4-4BCF-A31F-C3CDC088D4EA}"/>
    <cellStyle name="Moneda 2 2 10 4 3 3" xfId="27175" xr:uid="{A1D611D5-7A47-4FB7-9FD8-4AB9774C9F78}"/>
    <cellStyle name="Moneda 2 2 10 4 3 4" xfId="36592" xr:uid="{9B6D27D3-D3D8-456A-8393-DC5EF5337ECD}"/>
    <cellStyle name="Moneda 2 2 10 4 4" xfId="13054" xr:uid="{FA4E9EB5-090E-405E-A672-C75140A5ABF3}"/>
    <cellStyle name="Moneda 2 2 10 4 5" xfId="22471" xr:uid="{7B994778-5F6D-4B37-A46C-ECB313BA4107}"/>
    <cellStyle name="Moneda 2 2 10 4 6" xfId="31888" xr:uid="{2402CFF7-2BF8-4A37-B905-78DACF33043F}"/>
    <cellStyle name="Moneda 2 2 10 5" xfId="4430" xr:uid="{6C6DDAD5-B6D7-4EB6-9F79-E6AD6A7A556F}"/>
    <cellStyle name="Moneda 2 2 10 5 2" xfId="9134" xr:uid="{0BA8D8FF-3096-404D-8F38-718F57EF2017}"/>
    <cellStyle name="Moneda 2 2 10 5 2 2" xfId="18542" xr:uid="{27790BC2-620C-4D11-B60D-032CD517695D}"/>
    <cellStyle name="Moneda 2 2 10 5 2 3" xfId="27959" xr:uid="{308648CF-8167-4D6F-AB49-8D40DAE522BE}"/>
    <cellStyle name="Moneda 2 2 10 5 2 4" xfId="37376" xr:uid="{43A598F1-EAFC-47B8-BBC5-B886E60B8EC1}"/>
    <cellStyle name="Moneda 2 2 10 5 3" xfId="13838" xr:uid="{FC3311E3-3D24-4F27-BE94-4DD742F8E1D1}"/>
    <cellStyle name="Moneda 2 2 10 5 4" xfId="23255" xr:uid="{249B4D6A-C41D-4EAE-81D7-DDD355377D9A}"/>
    <cellStyle name="Moneda 2 2 10 5 5" xfId="32672" xr:uid="{6ECFFE64-79A2-485F-B8D0-EBB3808426FF}"/>
    <cellStyle name="Moneda 2 2 10 6" xfId="6782" xr:uid="{7B9EF5DB-2F1F-4330-AFEE-4063D94697A6}"/>
    <cellStyle name="Moneda 2 2 10 6 2" xfId="16190" xr:uid="{9581E564-881C-4C28-9389-29B29DB072C1}"/>
    <cellStyle name="Moneda 2 2 10 6 3" xfId="25607" xr:uid="{1744E92C-9293-491F-B626-1589CA432AC9}"/>
    <cellStyle name="Moneda 2 2 10 6 4" xfId="35024" xr:uid="{16CBD992-3796-4A0E-82C0-158DF3094246}"/>
    <cellStyle name="Moneda 2 2 10 7" xfId="11486" xr:uid="{A4442666-43FF-44D0-8BB8-CA2E0AA79E53}"/>
    <cellStyle name="Moneda 2 2 10 8" xfId="20903" xr:uid="{7D038DE3-E3DE-4829-82A3-2B63DE79F84A}"/>
    <cellStyle name="Moneda 2 2 10 9" xfId="30320" xr:uid="{D9460BE3-41A6-42ED-AEC2-A22CCF176243}"/>
    <cellStyle name="Moneda 2 2 11" xfId="738" xr:uid="{49390AD7-7690-42F7-BD57-EDC40B35819A}"/>
    <cellStyle name="Moneda 2 2 11 10" xfId="40125" xr:uid="{67E61C28-17DE-42E9-996E-0D547AF3A0BE}"/>
    <cellStyle name="Moneda 2 2 11 2" xfId="1242" xr:uid="{352C31A1-97CD-438A-844D-C9DC0BFFF75D}"/>
    <cellStyle name="Moneda 2 2 11 2 2" xfId="5410" xr:uid="{2E9F909E-3106-4D8E-A7F6-52635BEBFF45}"/>
    <cellStyle name="Moneda 2 2 11 2 2 2" xfId="10114" xr:uid="{033FE3D3-C1BC-4336-95FC-918BD914659C}"/>
    <cellStyle name="Moneda 2 2 11 2 2 2 2" xfId="19522" xr:uid="{1C5CC27A-1CF0-490A-A981-4F11397478FE}"/>
    <cellStyle name="Moneda 2 2 11 2 2 2 3" xfId="28939" xr:uid="{87BBA961-7FFB-4261-BD17-56CA67113B56}"/>
    <cellStyle name="Moneda 2 2 11 2 2 2 4" xfId="38356" xr:uid="{0F52EC70-1F00-4721-8388-19CF52843642}"/>
    <cellStyle name="Moneda 2 2 11 2 2 3" xfId="14818" xr:uid="{33992E0C-5604-45CA-BFD0-9495C393E161}"/>
    <cellStyle name="Moneda 2 2 11 2 2 4" xfId="24235" xr:uid="{800051AF-EDB4-4004-A783-7ADEF55D5E4E}"/>
    <cellStyle name="Moneda 2 2 11 2 2 5" xfId="33652" xr:uid="{A057E35C-0352-40AE-9246-D4E72D907CFD}"/>
    <cellStyle name="Moneda 2 2 11 2 3" xfId="7762" xr:uid="{14339C6E-6C37-4A22-9312-35201983A89A}"/>
    <cellStyle name="Moneda 2 2 11 2 3 2" xfId="17170" xr:uid="{1953DBE0-60FD-4C34-BAB3-60B05D523BE7}"/>
    <cellStyle name="Moneda 2 2 11 2 3 3" xfId="26587" xr:uid="{7F2C2D86-A64D-4A14-A15E-9A598A23C2C9}"/>
    <cellStyle name="Moneda 2 2 11 2 3 4" xfId="36004" xr:uid="{6F6732CE-F4B5-4C40-9298-A1FFF5B76488}"/>
    <cellStyle name="Moneda 2 2 11 2 4" xfId="12466" xr:uid="{09EB1B45-EC1E-4040-A6E5-EA3763992F87}"/>
    <cellStyle name="Moneda 2 2 11 2 5" xfId="21883" xr:uid="{A736AF09-A75A-40FB-9EFD-59803777ABBF}"/>
    <cellStyle name="Moneda 2 2 11 2 6" xfId="31300" xr:uid="{4A3DBBFE-C5CE-4D99-84AC-93A0226E5B5F}"/>
    <cellStyle name="Moneda 2 2 11 2 7" xfId="3058" xr:uid="{66B1BB2E-25B2-45CE-B73C-589806FD8EAF}"/>
    <cellStyle name="Moneda 2 2 11 3" xfId="3842" xr:uid="{E6B90CDF-5DE4-47C4-A3FC-FC3D43302DD2}"/>
    <cellStyle name="Moneda 2 2 11 3 2" xfId="6194" xr:uid="{93BF479D-D24F-45C3-BA46-CA81C82C43E5}"/>
    <cellStyle name="Moneda 2 2 11 3 2 2" xfId="10898" xr:uid="{E2EE5856-968F-4BBA-9402-8D44D623726A}"/>
    <cellStyle name="Moneda 2 2 11 3 2 2 2" xfId="20306" xr:uid="{649E9B18-2A06-486C-9907-9F42008DB053}"/>
    <cellStyle name="Moneda 2 2 11 3 2 2 3" xfId="29723" xr:uid="{1FBB7F6D-327C-49A7-9A6D-E0C76EE17A01}"/>
    <cellStyle name="Moneda 2 2 11 3 2 2 4" xfId="39140" xr:uid="{6CF61D30-B68E-4EB3-B6C9-839F0727553C}"/>
    <cellStyle name="Moneda 2 2 11 3 2 3" xfId="15602" xr:uid="{6B582842-586E-4A02-99AB-CFEC28B3ECA6}"/>
    <cellStyle name="Moneda 2 2 11 3 2 4" xfId="25019" xr:uid="{D39B1101-98C7-49B0-81DA-A17719473068}"/>
    <cellStyle name="Moneda 2 2 11 3 2 5" xfId="34436" xr:uid="{A3302A60-AE4E-427F-AF0C-0B1AECDBCF76}"/>
    <cellStyle name="Moneda 2 2 11 3 3" xfId="8546" xr:uid="{D17454BF-82CA-429D-8F55-14A2E895833E}"/>
    <cellStyle name="Moneda 2 2 11 3 3 2" xfId="17954" xr:uid="{0C1D7437-AACC-405F-8D15-AC0D727928E8}"/>
    <cellStyle name="Moneda 2 2 11 3 3 3" xfId="27371" xr:uid="{71FEC832-5626-4514-B8F2-2F10265ADC5D}"/>
    <cellStyle name="Moneda 2 2 11 3 3 4" xfId="36788" xr:uid="{CF6DF884-3EF6-4C2F-B20C-A98B6C016FD6}"/>
    <cellStyle name="Moneda 2 2 11 3 4" xfId="13250" xr:uid="{1F7732CF-6418-4020-947C-1BAE20F54D51}"/>
    <cellStyle name="Moneda 2 2 11 3 5" xfId="22667" xr:uid="{7EC5D0C7-4774-4343-97F6-352E0EAB2AC4}"/>
    <cellStyle name="Moneda 2 2 11 3 6" xfId="32084" xr:uid="{7CD2FD4D-2FC1-434F-ACCF-2D4FE3862335}"/>
    <cellStyle name="Moneda 2 2 11 4" xfId="4626" xr:uid="{36B23BC2-6BD5-43D0-AE5D-9AF6A79E9F06}"/>
    <cellStyle name="Moneda 2 2 11 4 2" xfId="9330" xr:uid="{07788C94-5CEB-4050-9C8A-B5106C8EF142}"/>
    <cellStyle name="Moneda 2 2 11 4 2 2" xfId="18738" xr:uid="{45828B8F-2259-43D3-B6BB-D56436682B40}"/>
    <cellStyle name="Moneda 2 2 11 4 2 3" xfId="28155" xr:uid="{31046DA4-EFE7-4FE9-818E-28D613EBAEA9}"/>
    <cellStyle name="Moneda 2 2 11 4 2 4" xfId="37572" xr:uid="{72B0DB15-57F7-4B4E-9A4C-E2FEBA228E95}"/>
    <cellStyle name="Moneda 2 2 11 4 3" xfId="14034" xr:uid="{61B9DBE6-C90F-4A99-A0E1-ADBFBE6EBF0C}"/>
    <cellStyle name="Moneda 2 2 11 4 4" xfId="23451" xr:uid="{AB300C38-7988-4C8A-95FE-9B1A12A4B0F3}"/>
    <cellStyle name="Moneda 2 2 11 4 5" xfId="32868" xr:uid="{1C1815D4-9D05-44F8-B37B-7AD3914EA165}"/>
    <cellStyle name="Moneda 2 2 11 5" xfId="6978" xr:uid="{A55F6459-E041-42A4-AA7B-7A684AD3BA17}"/>
    <cellStyle name="Moneda 2 2 11 5 2" xfId="16386" xr:uid="{06A26BA8-5CCF-47D3-B330-9E7169BF48F8}"/>
    <cellStyle name="Moneda 2 2 11 5 3" xfId="25803" xr:uid="{6053F812-278D-4F0E-8F09-A2020004DA35}"/>
    <cellStyle name="Moneda 2 2 11 5 4" xfId="35220" xr:uid="{86885AF3-2EA8-4056-9E6E-CD3427B9CB00}"/>
    <cellStyle name="Moneda 2 2 11 6" xfId="11682" xr:uid="{8D585F3A-1F1D-4389-87A4-B78CBC353C1B}"/>
    <cellStyle name="Moneda 2 2 11 7" xfId="21099" xr:uid="{88716256-F37F-44CB-A370-35E8CC93ADF6}"/>
    <cellStyle name="Moneda 2 2 11 8" xfId="30516" xr:uid="{248CB481-B674-4E61-AF46-2D1C1332F95A}"/>
    <cellStyle name="Moneda 2 2 11 9" xfId="2273" xr:uid="{ABE5798A-1EB8-4CBC-AFDA-43215159821E}"/>
    <cellStyle name="Moneda 2 2 12" xfId="2666" xr:uid="{BE34F827-0BEB-4A06-AAAB-32B1C600A4A2}"/>
    <cellStyle name="Moneda 2 2 12 2" xfId="5018" xr:uid="{D64D3730-5CB2-48A5-B8DF-BC31B9EA89B5}"/>
    <cellStyle name="Moneda 2 2 12 2 2" xfId="9722" xr:uid="{00533BF9-3ED3-403C-BA51-EBDFB79CE839}"/>
    <cellStyle name="Moneda 2 2 12 2 2 2" xfId="19130" xr:uid="{E7B8A8D8-239A-4B13-B310-CA3E87C67C55}"/>
    <cellStyle name="Moneda 2 2 12 2 2 3" xfId="28547" xr:uid="{31A306FA-7064-4C0E-8075-97189F0BCB72}"/>
    <cellStyle name="Moneda 2 2 12 2 2 4" xfId="37964" xr:uid="{2DB64807-7B00-4E68-BDFE-ECEFE0A68AEF}"/>
    <cellStyle name="Moneda 2 2 12 2 3" xfId="14426" xr:uid="{08C2FCFB-1011-4343-A399-133C5248E4CC}"/>
    <cellStyle name="Moneda 2 2 12 2 4" xfId="23843" xr:uid="{796FB87F-641E-4C06-B5C4-17EC33D47E9C}"/>
    <cellStyle name="Moneda 2 2 12 2 5" xfId="33260" xr:uid="{12C57C4A-C489-4A0A-BF27-8DE2C8CF64A1}"/>
    <cellStyle name="Moneda 2 2 12 3" xfId="7370" xr:uid="{A2673D86-34A6-4A59-B3E6-B946E6683A3F}"/>
    <cellStyle name="Moneda 2 2 12 3 2" xfId="16778" xr:uid="{39E388E7-F93A-4479-AC65-C05F3AEFCDE7}"/>
    <cellStyle name="Moneda 2 2 12 3 3" xfId="26195" xr:uid="{FC1A48E0-F4FC-4866-B13B-9AB9A5895785}"/>
    <cellStyle name="Moneda 2 2 12 3 4" xfId="35612" xr:uid="{DF255AC9-C021-4E98-8228-90BD3D15684B}"/>
    <cellStyle name="Moneda 2 2 12 4" xfId="12074" xr:uid="{9A3E3F6E-323A-4954-B644-C5C4C346EB8B}"/>
    <cellStyle name="Moneda 2 2 12 5" xfId="21491" xr:uid="{BBAB5EBC-F7B2-4BF9-8757-0ACE7687A934}"/>
    <cellStyle name="Moneda 2 2 12 6" xfId="30908" xr:uid="{D4FDABA2-61A4-4989-8899-64F9943C6EA4}"/>
    <cellStyle name="Moneda 2 2 13" xfId="3450" xr:uid="{77FA96DD-8FE0-469F-AE0E-65E1FA6F225E}"/>
    <cellStyle name="Moneda 2 2 13 2" xfId="5802" xr:uid="{774C2859-9F29-4ED6-8868-01A8EAB93FA5}"/>
    <cellStyle name="Moneda 2 2 13 2 2" xfId="10506" xr:uid="{F1E5070A-386A-4160-9688-91F3ED2DA22F}"/>
    <cellStyle name="Moneda 2 2 13 2 2 2" xfId="19914" xr:uid="{D5FDCBE1-65A5-4159-B25A-60B525AAD535}"/>
    <cellStyle name="Moneda 2 2 13 2 2 3" xfId="29331" xr:uid="{B6069D64-F25C-46D0-8290-366D03D5CA32}"/>
    <cellStyle name="Moneda 2 2 13 2 2 4" xfId="38748" xr:uid="{08CF01D0-F30E-4E55-BFCA-6B3DDCBB5187}"/>
    <cellStyle name="Moneda 2 2 13 2 3" xfId="15210" xr:uid="{428FBB0D-7779-4673-BF3C-EA4ACAFB4A4C}"/>
    <cellStyle name="Moneda 2 2 13 2 4" xfId="24627" xr:uid="{D226BA0C-7527-4494-B26C-899CAE031108}"/>
    <cellStyle name="Moneda 2 2 13 2 5" xfId="34044" xr:uid="{A35B1451-3A61-4EF5-8BD3-4114803A6CE5}"/>
    <cellStyle name="Moneda 2 2 13 3" xfId="8154" xr:uid="{4F1F300C-8C72-4059-906B-46061BE7C5BB}"/>
    <cellStyle name="Moneda 2 2 13 3 2" xfId="17562" xr:uid="{C6A9A081-6A79-497F-9179-8E8757101640}"/>
    <cellStyle name="Moneda 2 2 13 3 3" xfId="26979" xr:uid="{1771C3D7-B305-43F2-ABD7-343DA2917DF4}"/>
    <cellStyle name="Moneda 2 2 13 3 4" xfId="36396" xr:uid="{45246BA4-68FA-49A5-B871-697887990221}"/>
    <cellStyle name="Moneda 2 2 13 4" xfId="12858" xr:uid="{B8FF31B8-EFBC-46EB-AE0A-E09DA64AA4DA}"/>
    <cellStyle name="Moneda 2 2 13 5" xfId="22275" xr:uid="{C80959B4-5232-4FD2-8C2E-AD7A7DE784E4}"/>
    <cellStyle name="Moneda 2 2 13 6" xfId="31692" xr:uid="{B769B0B4-1184-4095-9544-8067F297109E}"/>
    <cellStyle name="Moneda 2 2 14" xfId="4234" xr:uid="{274432E2-A543-458E-B537-8E03B5CC1F26}"/>
    <cellStyle name="Moneda 2 2 14 2" xfId="8938" xr:uid="{7928DC95-C3EE-41F9-AEBA-A20B96A6E1DC}"/>
    <cellStyle name="Moneda 2 2 14 2 2" xfId="18346" xr:uid="{23449F0B-C6C2-4F49-80B3-2BA8592EBDE7}"/>
    <cellStyle name="Moneda 2 2 14 2 3" xfId="27763" xr:uid="{2BA7D3C9-04E1-4ACB-B00B-829A67BFDBE4}"/>
    <cellStyle name="Moneda 2 2 14 2 4" xfId="37180" xr:uid="{3FAD5F1E-327A-4621-8EF0-1AF4E6D459FB}"/>
    <cellStyle name="Moneda 2 2 14 3" xfId="13642" xr:uid="{F73D2B3A-7749-400C-A201-6CBFEFF128B3}"/>
    <cellStyle name="Moneda 2 2 14 4" xfId="23059" xr:uid="{7B58ADBF-63CE-4A58-B155-2EB6FD082F85}"/>
    <cellStyle name="Moneda 2 2 14 5" xfId="32476" xr:uid="{BDF619EA-4A37-424D-845E-78ECCEFED446}"/>
    <cellStyle name="Moneda 2 2 15" xfId="6586" xr:uid="{C03F3508-54D2-49D5-82E3-2DABE0E68B88}"/>
    <cellStyle name="Moneda 2 2 15 2" xfId="15994" xr:uid="{3D9CF2B2-5E66-4263-A925-84B5EE3EB8ED}"/>
    <cellStyle name="Moneda 2 2 15 3" xfId="25411" xr:uid="{AADE1AC6-9F3B-49CC-B527-9C5775212D3B}"/>
    <cellStyle name="Moneda 2 2 15 4" xfId="34828" xr:uid="{5EE8301F-0405-4A89-8244-3B4B457A3871}"/>
    <cellStyle name="Moneda 2 2 16" xfId="11290" xr:uid="{866D30D3-49F0-4DF8-B965-B1613EF3B348}"/>
    <cellStyle name="Moneda 2 2 17" xfId="20707" xr:uid="{DAC032FA-B10F-4D78-AD47-528785CBB4DA}"/>
    <cellStyle name="Moneda 2 2 18" xfId="30124" xr:uid="{1387383A-C44E-4291-B391-92281FA8923C}"/>
    <cellStyle name="Moneda 2 2 19" xfId="39538" xr:uid="{3A72B386-39BD-4A9D-912A-7A9652AE5B75}"/>
    <cellStyle name="Moneda 2 2 2" xfId="94" xr:uid="{8B272C7D-99A3-4573-AAFB-73AB68985ECF}"/>
    <cellStyle name="Moneda 2 2 2 10" xfId="2669" xr:uid="{96C037CD-C35F-48F3-93D6-07D1569CF295}"/>
    <cellStyle name="Moneda 2 2 2 10 2" xfId="5021" xr:uid="{F657AFFC-6837-48C5-B48F-E0ACFAE3F58B}"/>
    <cellStyle name="Moneda 2 2 2 10 2 2" xfId="9725" xr:uid="{29261038-3283-49BD-8A52-B23057C2AFB6}"/>
    <cellStyle name="Moneda 2 2 2 10 2 2 2" xfId="19133" xr:uid="{27CE8451-C5AE-45FC-9D12-FA275093320E}"/>
    <cellStyle name="Moneda 2 2 2 10 2 2 3" xfId="28550" xr:uid="{1BF0D7C4-F946-41F0-8381-1289FC604B30}"/>
    <cellStyle name="Moneda 2 2 2 10 2 2 4" xfId="37967" xr:uid="{BED29D20-CDE2-4A5D-A09C-153978CCF795}"/>
    <cellStyle name="Moneda 2 2 2 10 2 3" xfId="14429" xr:uid="{5749CFDD-EFF4-4318-8ADD-B39B500BF9A4}"/>
    <cellStyle name="Moneda 2 2 2 10 2 4" xfId="23846" xr:uid="{B9E80BD1-2578-4A40-A875-BE1E54C92817}"/>
    <cellStyle name="Moneda 2 2 2 10 2 5" xfId="33263" xr:uid="{95E86E0A-8B91-42B6-98BA-1DC1F7B0FA9A}"/>
    <cellStyle name="Moneda 2 2 2 10 3" xfId="7373" xr:uid="{D4F21D94-00E3-4DED-8E64-8CECAF7B0942}"/>
    <cellStyle name="Moneda 2 2 2 10 3 2" xfId="16781" xr:uid="{73B9FC5E-8AD0-4238-BA3E-96322393C9FC}"/>
    <cellStyle name="Moneda 2 2 2 10 3 3" xfId="26198" xr:uid="{D2756A97-4153-403E-A540-6457DF1C15EF}"/>
    <cellStyle name="Moneda 2 2 2 10 3 4" xfId="35615" xr:uid="{DAACBAF8-78A1-40FD-BA09-9C9FC422A5C2}"/>
    <cellStyle name="Moneda 2 2 2 10 4" xfId="12077" xr:uid="{CC06EC59-04F1-4371-AF53-E846DBE0D91F}"/>
    <cellStyle name="Moneda 2 2 2 10 5" xfId="21494" xr:uid="{B45FF364-8F79-4BAF-9553-A02BCB19C542}"/>
    <cellStyle name="Moneda 2 2 2 10 6" xfId="30911" xr:uid="{405BE491-A893-43F2-BED6-40C903464602}"/>
    <cellStyle name="Moneda 2 2 2 11" xfId="3453" xr:uid="{0130A141-6A88-43AF-AE2B-71464E6BF6E8}"/>
    <cellStyle name="Moneda 2 2 2 11 2" xfId="5805" xr:uid="{9386AE07-3010-4BC2-B39D-4B68374860B4}"/>
    <cellStyle name="Moneda 2 2 2 11 2 2" xfId="10509" xr:uid="{2EC6757D-8B81-49C5-B714-FB6F3BC1A3ED}"/>
    <cellStyle name="Moneda 2 2 2 11 2 2 2" xfId="19917" xr:uid="{20A6CD0E-88AC-4924-803C-DEBC20520B0C}"/>
    <cellStyle name="Moneda 2 2 2 11 2 2 3" xfId="29334" xr:uid="{FF13094A-25AF-425D-B3F5-95481720B159}"/>
    <cellStyle name="Moneda 2 2 2 11 2 2 4" xfId="38751" xr:uid="{EA35FB8F-B313-4A44-A455-72F07CDBD9E7}"/>
    <cellStyle name="Moneda 2 2 2 11 2 3" xfId="15213" xr:uid="{37BEA195-A773-4BB2-8B22-A9141485729E}"/>
    <cellStyle name="Moneda 2 2 2 11 2 4" xfId="24630" xr:uid="{B0660FC4-6831-46C0-9543-5D9E77CFE066}"/>
    <cellStyle name="Moneda 2 2 2 11 2 5" xfId="34047" xr:uid="{6A1BB651-B584-4A28-8E95-EB31B77F11C6}"/>
    <cellStyle name="Moneda 2 2 2 11 3" xfId="8157" xr:uid="{1994E1E7-BFAC-4892-BBBE-82956E2B0175}"/>
    <cellStyle name="Moneda 2 2 2 11 3 2" xfId="17565" xr:uid="{EF32EE46-D536-4B8D-B6ED-B567C051C473}"/>
    <cellStyle name="Moneda 2 2 2 11 3 3" xfId="26982" xr:uid="{A38BCDE3-CA6F-495E-812C-502D01711FFD}"/>
    <cellStyle name="Moneda 2 2 2 11 3 4" xfId="36399" xr:uid="{49696EB4-C990-4F1C-AB88-A0069F7DC95F}"/>
    <cellStyle name="Moneda 2 2 2 11 4" xfId="12861" xr:uid="{32189078-AED3-4C4C-98E7-36459A346100}"/>
    <cellStyle name="Moneda 2 2 2 11 5" xfId="22278" xr:uid="{2B30AC89-0ABC-4036-83CB-E368B3F93123}"/>
    <cellStyle name="Moneda 2 2 2 11 6" xfId="31695" xr:uid="{3B611C4E-3052-4C9C-BFD9-1AF9438D783D}"/>
    <cellStyle name="Moneda 2 2 2 12" xfId="4237" xr:uid="{0F03D541-7251-45AE-8326-E9E6EA8900F0}"/>
    <cellStyle name="Moneda 2 2 2 12 2" xfId="8941" xr:uid="{EBB71A02-546A-40FB-BCCD-C244B908080A}"/>
    <cellStyle name="Moneda 2 2 2 12 2 2" xfId="18349" xr:uid="{AE491069-AB27-4523-8CC2-608286AEF07E}"/>
    <cellStyle name="Moneda 2 2 2 12 2 3" xfId="27766" xr:uid="{298DC2AC-0B15-47DC-AF7B-12C98ED2B56B}"/>
    <cellStyle name="Moneda 2 2 2 12 2 4" xfId="37183" xr:uid="{AEB1B693-43DD-484D-86BC-5D1B57710E87}"/>
    <cellStyle name="Moneda 2 2 2 12 3" xfId="13645" xr:uid="{A11EBA7B-2067-4EFB-9749-32B72D9144E2}"/>
    <cellStyle name="Moneda 2 2 2 12 4" xfId="23062" xr:uid="{B203C790-2528-4BF7-8908-71AC19D0C5C7}"/>
    <cellStyle name="Moneda 2 2 2 12 5" xfId="32479" xr:uid="{79953514-B6D1-4AB6-BC2D-5FA6AFB6882A}"/>
    <cellStyle name="Moneda 2 2 2 13" xfId="6589" xr:uid="{AB882F98-FB59-4541-A728-5DE21A960863}"/>
    <cellStyle name="Moneda 2 2 2 13 2" xfId="15997" xr:uid="{A99C0079-B2F4-42B3-8DE5-19FAF7E5A79A}"/>
    <cellStyle name="Moneda 2 2 2 13 3" xfId="25414" xr:uid="{5C93079E-2D6D-4723-803E-3B9A7D1A4D44}"/>
    <cellStyle name="Moneda 2 2 2 13 4" xfId="34831" xr:uid="{3BFE3351-70D2-4B4A-8CFF-A17A8F571C48}"/>
    <cellStyle name="Moneda 2 2 2 14" xfId="11293" xr:uid="{0C6E36D0-A1FE-4CC0-89B0-D17AD72DB9C0}"/>
    <cellStyle name="Moneda 2 2 2 15" xfId="20710" xr:uid="{53FB5571-0F39-4FED-8C5A-8759A3518E15}"/>
    <cellStyle name="Moneda 2 2 2 16" xfId="30127" xr:uid="{4D84A4A2-7DC7-4131-BC19-77A655372F23}"/>
    <cellStyle name="Moneda 2 2 2 17" xfId="39590" xr:uid="{3311D1AF-3F8E-4AE5-9510-3B6051B09F3B}"/>
    <cellStyle name="Moneda 2 2 2 18" xfId="1884" xr:uid="{9C9A296D-9AD6-49A2-8EB3-42EC86CE4694}"/>
    <cellStyle name="Moneda 2 2 2 19" xfId="1256" xr:uid="{9B74AD28-E652-4180-90C0-6C5E127C4583}"/>
    <cellStyle name="Moneda 2 2 2 2" xfId="102" xr:uid="{23020801-5D48-4795-962A-00D278912ACD}"/>
    <cellStyle name="Moneda 2 2 2 2 10" xfId="3459" xr:uid="{C88EAC9E-D8DC-4D2F-87B7-0648F81C2AB2}"/>
    <cellStyle name="Moneda 2 2 2 2 10 2" xfId="5811" xr:uid="{72304C09-130F-4DE5-9539-013B7B71EDE5}"/>
    <cellStyle name="Moneda 2 2 2 2 10 2 2" xfId="10515" xr:uid="{8F5FDF6E-0B7C-4F4E-B892-4A89E83D4176}"/>
    <cellStyle name="Moneda 2 2 2 2 10 2 2 2" xfId="19923" xr:uid="{5B459C22-6E96-48F4-9C71-472FC7AE744F}"/>
    <cellStyle name="Moneda 2 2 2 2 10 2 2 3" xfId="29340" xr:uid="{85C26E72-F963-4C3D-A441-65D4EC2AB6D8}"/>
    <cellStyle name="Moneda 2 2 2 2 10 2 2 4" xfId="38757" xr:uid="{FDF34848-067A-46D1-B9E5-8831469865F2}"/>
    <cellStyle name="Moneda 2 2 2 2 10 2 3" xfId="15219" xr:uid="{425D2E3E-016C-4631-9197-74818415E45B}"/>
    <cellStyle name="Moneda 2 2 2 2 10 2 4" xfId="24636" xr:uid="{A53D0E2B-E2A0-4555-AA54-58F899899CCD}"/>
    <cellStyle name="Moneda 2 2 2 2 10 2 5" xfId="34053" xr:uid="{8BF234A2-D015-4C9C-B50B-51D1BF3CFA7E}"/>
    <cellStyle name="Moneda 2 2 2 2 10 3" xfId="8163" xr:uid="{C87D791B-31BF-4F8F-A717-9F91B95974DF}"/>
    <cellStyle name="Moneda 2 2 2 2 10 3 2" xfId="17571" xr:uid="{A4D08B5A-7483-4A42-94F8-EE8E833C3D5C}"/>
    <cellStyle name="Moneda 2 2 2 2 10 3 3" xfId="26988" xr:uid="{124B3450-5F85-48D1-B110-AE1CCF1D4E50}"/>
    <cellStyle name="Moneda 2 2 2 2 10 3 4" xfId="36405" xr:uid="{6641E4D1-EC1A-4A88-9649-F8EE96147A42}"/>
    <cellStyle name="Moneda 2 2 2 2 10 4" xfId="12867" xr:uid="{D3485316-9705-4DC2-B008-1D76C423DFE3}"/>
    <cellStyle name="Moneda 2 2 2 2 10 5" xfId="22284" xr:uid="{40004297-100F-47F3-BDB0-F42A208F8A92}"/>
    <cellStyle name="Moneda 2 2 2 2 10 6" xfId="31701" xr:uid="{46575969-73B7-4C11-B324-1E86ECD361E8}"/>
    <cellStyle name="Moneda 2 2 2 2 11" xfId="4243" xr:uid="{C893C45D-1B53-45E7-9EE0-460F9349070E}"/>
    <cellStyle name="Moneda 2 2 2 2 11 2" xfId="8947" xr:uid="{D10AD42D-D73F-4643-B1AD-93328286EA0B}"/>
    <cellStyle name="Moneda 2 2 2 2 11 2 2" xfId="18355" xr:uid="{84A898F4-43C5-4D8E-A88F-AC63D5BB6FB2}"/>
    <cellStyle name="Moneda 2 2 2 2 11 2 3" xfId="27772" xr:uid="{7C315AF8-FC3B-451E-84BF-1EAE0315D68D}"/>
    <cellStyle name="Moneda 2 2 2 2 11 2 4" xfId="37189" xr:uid="{14223B7F-4E73-4429-9E3B-2036625027A9}"/>
    <cellStyle name="Moneda 2 2 2 2 11 3" xfId="13651" xr:uid="{F5D03181-6C63-4FBB-BBFC-90EAC7D1B748}"/>
    <cellStyle name="Moneda 2 2 2 2 11 4" xfId="23068" xr:uid="{7F7D46CD-E9AE-485F-B05D-A8823F65B916}"/>
    <cellStyle name="Moneda 2 2 2 2 11 5" xfId="32485" xr:uid="{B11B5031-AE2B-4BB0-B0AA-CB5D47B58592}"/>
    <cellStyle name="Moneda 2 2 2 2 12" xfId="6595" xr:uid="{E603C709-2807-40D0-A4D3-A675B2796498}"/>
    <cellStyle name="Moneda 2 2 2 2 12 2" xfId="16003" xr:uid="{AA321F01-B161-45F9-8BE9-04172CD80F97}"/>
    <cellStyle name="Moneda 2 2 2 2 12 3" xfId="25420" xr:uid="{ADA873F8-4D7A-433F-96E5-08129676DF7B}"/>
    <cellStyle name="Moneda 2 2 2 2 12 4" xfId="34837" xr:uid="{2546376C-F43E-4791-AAD6-3A2A7214D1F6}"/>
    <cellStyle name="Moneda 2 2 2 2 13" xfId="11299" xr:uid="{5CED09D4-4242-4990-8245-FA38E806F87F}"/>
    <cellStyle name="Moneda 2 2 2 2 14" xfId="20716" xr:uid="{F3C9D6EE-45EF-4F11-BE5C-0A680A12CCE9}"/>
    <cellStyle name="Moneda 2 2 2 2 15" xfId="30133" xr:uid="{CC6458FD-486B-435D-A427-F4494B10408E}"/>
    <cellStyle name="Moneda 2 2 2 2 16" xfId="1890" xr:uid="{DC58F313-D2EC-4B09-B85B-80BB58D7F7D1}"/>
    <cellStyle name="Moneda 2 2 2 2 17" xfId="1262" xr:uid="{8D2695CC-94AC-42C4-8D09-678FC59023A9}"/>
    <cellStyle name="Moneda 2 2 2 2 18" xfId="40144" xr:uid="{BD9AF1F2-9AE0-41B8-85FA-BB1CB507B14F}"/>
    <cellStyle name="Moneda 2 2 2 2 2" xfId="161" xr:uid="{B3EDE6C3-0547-422D-A062-1E4D7FBC6C9B}"/>
    <cellStyle name="Moneda 2 2 2 2 2 10" xfId="6612" xr:uid="{4C33E0E3-C79D-48EB-A6C0-8A635DE2E956}"/>
    <cellStyle name="Moneda 2 2 2 2 2 10 2" xfId="16020" xr:uid="{4D801AE8-F7EB-4731-A914-C33D87E41200}"/>
    <cellStyle name="Moneda 2 2 2 2 2 10 3" xfId="25437" xr:uid="{EF6FBCDF-A6DC-4FCC-88D6-C2F5A10227D3}"/>
    <cellStyle name="Moneda 2 2 2 2 2 10 4" xfId="34854" xr:uid="{ACD21663-7B4F-434B-82D1-ECE412E23E36}"/>
    <cellStyle name="Moneda 2 2 2 2 2 11" xfId="11316" xr:uid="{818CDD52-F2C6-4C07-ABF6-E198228FD24F}"/>
    <cellStyle name="Moneda 2 2 2 2 2 12" xfId="20733" xr:uid="{E78D9855-D421-4564-8613-BC922CB95F17}"/>
    <cellStyle name="Moneda 2 2 2 2 2 13" xfId="30150" xr:uid="{140F3CA1-A3C7-4001-BDD8-C62F14199F3D}"/>
    <cellStyle name="Moneda 2 2 2 2 2 14" xfId="1907" xr:uid="{49973847-8657-4912-BECE-F6310054118A}"/>
    <cellStyle name="Moneda 2 2 2 2 2 15" xfId="1279" xr:uid="{185A9C08-F76F-46D1-9D82-0D3277E9A288}"/>
    <cellStyle name="Moneda 2 2 2 2 2 16" xfId="40161" xr:uid="{86631717-8169-423D-899A-2DE7548F3123}"/>
    <cellStyle name="Moneda 2 2 2 2 2 2" xfId="248" xr:uid="{DE5DCC73-5CD8-4DE6-AFAE-9C5E463932BE}"/>
    <cellStyle name="Moneda 2 2 2 2 2 2 10" xfId="20779" xr:uid="{199EB51B-AFA4-4D38-A729-397774C4AB0B}"/>
    <cellStyle name="Moneda 2 2 2 2 2 2 11" xfId="30196" xr:uid="{FDF6E4C1-4ED6-42AA-A593-439BF886C944}"/>
    <cellStyle name="Moneda 2 2 2 2 2 2 12" xfId="1953" xr:uid="{A738D84B-EB2F-4C3C-AF60-8E169666C3A3}"/>
    <cellStyle name="Moneda 2 2 2 2 2 2 13" xfId="1325" xr:uid="{191E81D4-7242-4C45-9CCE-1711F9A8F7CA}"/>
    <cellStyle name="Moneda 2 2 2 2 2 2 14" xfId="40207" xr:uid="{2E45514C-6FB1-4EFE-AE99-5A0D4C507E69}"/>
    <cellStyle name="Moneda 2 2 2 2 2 2 2" xfId="442" xr:uid="{3BA3AACA-CEED-4AD3-9957-1369DDA812B7}"/>
    <cellStyle name="Moneda 2 2 2 2 2 2 2 10" xfId="30317" xr:uid="{34DE1ECD-3145-4961-8A56-543C820EDCD9}"/>
    <cellStyle name="Moneda 2 2 2 2 2 2 2 11" xfId="2074" xr:uid="{F0DD451B-62F3-4FD8-BCF1-7D500A174A92}"/>
    <cellStyle name="Moneda 2 2 2 2 2 2 2 12" xfId="1446" xr:uid="{66DE4E2D-EDA7-409F-996C-F768DB96599F}"/>
    <cellStyle name="Moneda 2 2 2 2 2 2 2 13" xfId="40328" xr:uid="{C684DBD5-D7B4-4BFA-AA68-71075770FA3F}"/>
    <cellStyle name="Moneda 2 2 2 2 2 2 2 2" xfId="645" xr:uid="{ECEC3C1E-E204-4552-A79C-F83B570B99F1}"/>
    <cellStyle name="Moneda 2 2 2 2 2 2 2 2 10" xfId="2270" xr:uid="{D635AA60-010F-4454-BC84-69B559C39E74}"/>
    <cellStyle name="Moneda 2 2 2 2 2 2 2 2 11" xfId="1642" xr:uid="{ECBCA8FE-B56F-4FF4-B062-44359C731660}"/>
    <cellStyle name="Moneda 2 2 2 2 2 2 2 2 12" xfId="40524" xr:uid="{7E7C2F20-04DF-4603-9332-B6FDBF80F7DD}"/>
    <cellStyle name="Moneda 2 2 2 2 2 2 2 2 2" xfId="2662" xr:uid="{1A787548-78E1-4EA4-97AD-967825CDA18E}"/>
    <cellStyle name="Moneda 2 2 2 2 2 2 2 2 2 2" xfId="3447" xr:uid="{274CAF23-F05D-473A-9F20-5F5539670E07}"/>
    <cellStyle name="Moneda 2 2 2 2 2 2 2 2 2 2 2" xfId="5799" xr:uid="{85060AE4-C642-415B-89F0-45131D935E31}"/>
    <cellStyle name="Moneda 2 2 2 2 2 2 2 2 2 2 2 2" xfId="10503" xr:uid="{E0CD94F7-E140-4CDC-A8ED-DF7B5CE4F605}"/>
    <cellStyle name="Moneda 2 2 2 2 2 2 2 2 2 2 2 2 2" xfId="19911" xr:uid="{537C64FF-7B34-4494-8DB5-9CA430759B47}"/>
    <cellStyle name="Moneda 2 2 2 2 2 2 2 2 2 2 2 2 3" xfId="29328" xr:uid="{B298BB0C-C72A-433F-8E3E-320C98BF8F83}"/>
    <cellStyle name="Moneda 2 2 2 2 2 2 2 2 2 2 2 2 4" xfId="38745" xr:uid="{CAC8D078-14F2-4109-B5AF-D816A312CB27}"/>
    <cellStyle name="Moneda 2 2 2 2 2 2 2 2 2 2 2 3" xfId="15207" xr:uid="{5C1BBF26-288A-4108-AF00-E567BD91D9A2}"/>
    <cellStyle name="Moneda 2 2 2 2 2 2 2 2 2 2 2 4" xfId="24624" xr:uid="{E29620B4-ACEE-46D7-8A18-1B69D4A4B092}"/>
    <cellStyle name="Moneda 2 2 2 2 2 2 2 2 2 2 2 5" xfId="34041" xr:uid="{BDCE73B7-FE5B-4105-A8BC-B00B9E950290}"/>
    <cellStyle name="Moneda 2 2 2 2 2 2 2 2 2 2 3" xfId="8151" xr:uid="{34F9FBF8-A640-46F3-A344-1B95978F1103}"/>
    <cellStyle name="Moneda 2 2 2 2 2 2 2 2 2 2 3 2" xfId="17559" xr:uid="{D434D4C5-0783-443D-9369-F4C43337171D}"/>
    <cellStyle name="Moneda 2 2 2 2 2 2 2 2 2 2 3 3" xfId="26976" xr:uid="{E1C2965D-EC0A-4DD3-B8EC-F5F0D0B879F2}"/>
    <cellStyle name="Moneda 2 2 2 2 2 2 2 2 2 2 3 4" xfId="36393" xr:uid="{BE387481-C402-48E2-A97D-67445F87F46F}"/>
    <cellStyle name="Moneda 2 2 2 2 2 2 2 2 2 2 4" xfId="12855" xr:uid="{52255D35-CB9A-4F01-A025-35D93B135F0F}"/>
    <cellStyle name="Moneda 2 2 2 2 2 2 2 2 2 2 5" xfId="22272" xr:uid="{F3402B37-C172-44F7-B287-C901BD0BF846}"/>
    <cellStyle name="Moneda 2 2 2 2 2 2 2 2 2 2 6" xfId="31689" xr:uid="{0D262FB6-99D8-40AC-8DCA-026F3C56D796}"/>
    <cellStyle name="Moneda 2 2 2 2 2 2 2 2 2 3" xfId="4231" xr:uid="{4CC73247-E5CC-40F0-940A-CEFF9CCB6BEC}"/>
    <cellStyle name="Moneda 2 2 2 2 2 2 2 2 2 3 2" xfId="6583" xr:uid="{4146E211-564C-4BC7-A2E5-FC50B34A3A27}"/>
    <cellStyle name="Moneda 2 2 2 2 2 2 2 2 2 3 2 2" xfId="11287" xr:uid="{3AB50FE8-3787-44EB-AC82-E3BADDC9F068}"/>
    <cellStyle name="Moneda 2 2 2 2 2 2 2 2 2 3 2 2 2" xfId="20695" xr:uid="{D7525F40-5271-4F38-B18A-F140E7B4A7B7}"/>
    <cellStyle name="Moneda 2 2 2 2 2 2 2 2 2 3 2 2 3" xfId="30112" xr:uid="{39373CDC-C21A-4D79-9D51-54C2C2B2FFCE}"/>
    <cellStyle name="Moneda 2 2 2 2 2 2 2 2 2 3 2 2 4" xfId="39529" xr:uid="{F908B232-B1D4-4DB3-B814-E3D68D3E489B}"/>
    <cellStyle name="Moneda 2 2 2 2 2 2 2 2 2 3 2 3" xfId="15991" xr:uid="{97EEB696-FF7E-4451-9CDA-D42A696A9F0A}"/>
    <cellStyle name="Moneda 2 2 2 2 2 2 2 2 2 3 2 4" xfId="25408" xr:uid="{AED5A658-B8E6-4ABF-8D16-178FAE59AA5A}"/>
    <cellStyle name="Moneda 2 2 2 2 2 2 2 2 2 3 2 5" xfId="34825" xr:uid="{68718541-AD5C-42C7-B265-F18B3E4AB302}"/>
    <cellStyle name="Moneda 2 2 2 2 2 2 2 2 2 3 3" xfId="8935" xr:uid="{C1F774EE-0DCD-4D1E-BE87-13237980866A}"/>
    <cellStyle name="Moneda 2 2 2 2 2 2 2 2 2 3 3 2" xfId="18343" xr:uid="{28EA9A4B-3161-4D21-88F5-BC1D0453836E}"/>
    <cellStyle name="Moneda 2 2 2 2 2 2 2 2 2 3 3 3" xfId="27760" xr:uid="{16E4E8F2-21CD-45E2-8A9F-7E08A0B34009}"/>
    <cellStyle name="Moneda 2 2 2 2 2 2 2 2 2 3 3 4" xfId="37177" xr:uid="{D56C4235-B5A4-40C1-A2C1-FF148463899A}"/>
    <cellStyle name="Moneda 2 2 2 2 2 2 2 2 2 3 4" xfId="13639" xr:uid="{F263219D-211C-4EBB-BE3F-EFD2EC4A725A}"/>
    <cellStyle name="Moneda 2 2 2 2 2 2 2 2 2 3 5" xfId="23056" xr:uid="{2B5C3B0C-3F15-4960-AC57-206C07EE8AD0}"/>
    <cellStyle name="Moneda 2 2 2 2 2 2 2 2 2 3 6" xfId="32473" xr:uid="{3C1FB71F-3614-49A2-A10E-C1EA99C63B63}"/>
    <cellStyle name="Moneda 2 2 2 2 2 2 2 2 2 4" xfId="5015" xr:uid="{EF8759BF-8987-4B38-8E6F-25997FFC3CA0}"/>
    <cellStyle name="Moneda 2 2 2 2 2 2 2 2 2 4 2" xfId="9719" xr:uid="{E6E037DB-8D5E-4D5B-A29D-0F7CF43724CF}"/>
    <cellStyle name="Moneda 2 2 2 2 2 2 2 2 2 4 2 2" xfId="19127" xr:uid="{56BA6A56-9918-4021-A74A-6F48F3773CB9}"/>
    <cellStyle name="Moneda 2 2 2 2 2 2 2 2 2 4 2 3" xfId="28544" xr:uid="{A448499D-59CF-43D2-A86E-ABADF89E0D92}"/>
    <cellStyle name="Moneda 2 2 2 2 2 2 2 2 2 4 2 4" xfId="37961" xr:uid="{320ADC0F-A1B2-4EE1-892E-7E2DE80ED51C}"/>
    <cellStyle name="Moneda 2 2 2 2 2 2 2 2 2 4 3" xfId="14423" xr:uid="{D9C7F37B-50D1-4CE1-BB34-7DC055E9C121}"/>
    <cellStyle name="Moneda 2 2 2 2 2 2 2 2 2 4 4" xfId="23840" xr:uid="{754532D1-4891-4AD3-A1FD-F33EE3A0C39E}"/>
    <cellStyle name="Moneda 2 2 2 2 2 2 2 2 2 4 5" xfId="33257" xr:uid="{143D7731-1D5F-4EE8-80C6-DF9BE7A85001}"/>
    <cellStyle name="Moneda 2 2 2 2 2 2 2 2 2 5" xfId="7367" xr:uid="{D54A2F42-E982-4E6D-B94C-24E3C4591229}"/>
    <cellStyle name="Moneda 2 2 2 2 2 2 2 2 2 5 2" xfId="16775" xr:uid="{9E2C04F1-43DA-42B7-B28B-82FF2D20232E}"/>
    <cellStyle name="Moneda 2 2 2 2 2 2 2 2 2 5 3" xfId="26192" xr:uid="{C939AE3C-6E91-4A8A-B67B-1D5B92880A32}"/>
    <cellStyle name="Moneda 2 2 2 2 2 2 2 2 2 5 4" xfId="35609" xr:uid="{8473E5F5-AC83-4BAE-81FA-BEB99CCEBC72}"/>
    <cellStyle name="Moneda 2 2 2 2 2 2 2 2 2 6" xfId="12071" xr:uid="{0CAAE58D-7647-4AAB-A494-F885E1FF6FD3}"/>
    <cellStyle name="Moneda 2 2 2 2 2 2 2 2 2 7" xfId="21488" xr:uid="{0AE72394-7F2B-47B6-A901-301AF22EC9FB}"/>
    <cellStyle name="Moneda 2 2 2 2 2 2 2 2 2 8" xfId="30905" xr:uid="{870414B7-5CED-4A9C-BC0F-DDAF60E963AC}"/>
    <cellStyle name="Moneda 2 2 2 2 2 2 2 2 3" xfId="3055" xr:uid="{372434C4-8EB1-4F15-AE42-E1D02370DCFC}"/>
    <cellStyle name="Moneda 2 2 2 2 2 2 2 2 3 2" xfId="5407" xr:uid="{3CBA6373-EB5A-48B5-BB11-37A0C5373F7C}"/>
    <cellStyle name="Moneda 2 2 2 2 2 2 2 2 3 2 2" xfId="10111" xr:uid="{1E659E67-A812-4FA5-99E7-DAE6D4A9C471}"/>
    <cellStyle name="Moneda 2 2 2 2 2 2 2 2 3 2 2 2" xfId="19519" xr:uid="{1B81BE93-0D03-4C05-AD26-9C2490C6555F}"/>
    <cellStyle name="Moneda 2 2 2 2 2 2 2 2 3 2 2 3" xfId="28936" xr:uid="{C85BA086-5C54-4AA9-ADBC-70689FE7D404}"/>
    <cellStyle name="Moneda 2 2 2 2 2 2 2 2 3 2 2 4" xfId="38353" xr:uid="{36ABA570-B9E2-4F2B-8CEB-0B494FC6BE84}"/>
    <cellStyle name="Moneda 2 2 2 2 2 2 2 2 3 2 3" xfId="14815" xr:uid="{43BE4A4E-8CC3-4FA8-8384-8178D623768C}"/>
    <cellStyle name="Moneda 2 2 2 2 2 2 2 2 3 2 4" xfId="24232" xr:uid="{49A078EB-5A12-4F74-8F10-CCE95DE72633}"/>
    <cellStyle name="Moneda 2 2 2 2 2 2 2 2 3 2 5" xfId="33649" xr:uid="{A3690D0E-FA25-4778-A3F1-F49F1871DEE0}"/>
    <cellStyle name="Moneda 2 2 2 2 2 2 2 2 3 3" xfId="7759" xr:uid="{9717E162-2E00-4404-A92D-26074AB1EB27}"/>
    <cellStyle name="Moneda 2 2 2 2 2 2 2 2 3 3 2" xfId="17167" xr:uid="{33E97489-E20D-4D2D-A579-75D0ACD3EF22}"/>
    <cellStyle name="Moneda 2 2 2 2 2 2 2 2 3 3 3" xfId="26584" xr:uid="{59430914-2B05-417F-8BCD-89AADAC4E447}"/>
    <cellStyle name="Moneda 2 2 2 2 2 2 2 2 3 3 4" xfId="36001" xr:uid="{ABF5E833-5EC9-4352-8488-EEDD134816F4}"/>
    <cellStyle name="Moneda 2 2 2 2 2 2 2 2 3 4" xfId="12463" xr:uid="{E5D6F09E-94BE-47FE-AE10-5D19EEE29DEF}"/>
    <cellStyle name="Moneda 2 2 2 2 2 2 2 2 3 5" xfId="21880" xr:uid="{93F075C0-92A1-4AAB-A253-3499AA68392E}"/>
    <cellStyle name="Moneda 2 2 2 2 2 2 2 2 3 6" xfId="31297" xr:uid="{D3157B8E-6AB1-4AA9-A076-EB1E8F74446F}"/>
    <cellStyle name="Moneda 2 2 2 2 2 2 2 2 4" xfId="3839" xr:uid="{91EAEB4C-16E7-4E05-B5A3-5CF820D2B9C0}"/>
    <cellStyle name="Moneda 2 2 2 2 2 2 2 2 4 2" xfId="6191" xr:uid="{3DB59D5B-DF29-460B-901B-BDE7E087B271}"/>
    <cellStyle name="Moneda 2 2 2 2 2 2 2 2 4 2 2" xfId="10895" xr:uid="{52F29FCF-CA51-4F39-A21E-1EA99738A9B1}"/>
    <cellStyle name="Moneda 2 2 2 2 2 2 2 2 4 2 2 2" xfId="20303" xr:uid="{5ED0AAB2-37F3-45A3-A1C4-1667D51C22DA}"/>
    <cellStyle name="Moneda 2 2 2 2 2 2 2 2 4 2 2 3" xfId="29720" xr:uid="{703D2EA0-82A7-4265-887B-8E92279C89E7}"/>
    <cellStyle name="Moneda 2 2 2 2 2 2 2 2 4 2 2 4" xfId="39137" xr:uid="{99462B57-1AFB-413E-BDA2-1E0C7295D183}"/>
    <cellStyle name="Moneda 2 2 2 2 2 2 2 2 4 2 3" xfId="15599" xr:uid="{6BD848B9-4A58-43D5-9513-2EE1606BCC7D}"/>
    <cellStyle name="Moneda 2 2 2 2 2 2 2 2 4 2 4" xfId="25016" xr:uid="{FC4925A4-8D0B-4ED4-9B70-06C92120967A}"/>
    <cellStyle name="Moneda 2 2 2 2 2 2 2 2 4 2 5" xfId="34433" xr:uid="{DDA63886-34B2-469A-87D7-ED5660535A4D}"/>
    <cellStyle name="Moneda 2 2 2 2 2 2 2 2 4 3" xfId="8543" xr:uid="{4D2FA58B-AEEE-4A0B-91E7-09609AE4EC2C}"/>
    <cellStyle name="Moneda 2 2 2 2 2 2 2 2 4 3 2" xfId="17951" xr:uid="{F9178A0A-D47C-4E2A-81C5-C3E417481850}"/>
    <cellStyle name="Moneda 2 2 2 2 2 2 2 2 4 3 3" xfId="27368" xr:uid="{D77DF741-2039-4920-B9B1-FA2F5B5CD285}"/>
    <cellStyle name="Moneda 2 2 2 2 2 2 2 2 4 3 4" xfId="36785" xr:uid="{95A944F6-90A9-40D4-8AB8-65210D4F7B1D}"/>
    <cellStyle name="Moneda 2 2 2 2 2 2 2 2 4 4" xfId="13247" xr:uid="{02835A66-4B02-4550-8E27-C57AF4F28775}"/>
    <cellStyle name="Moneda 2 2 2 2 2 2 2 2 4 5" xfId="22664" xr:uid="{20AE0466-3428-41A8-AA9C-A69B294D4E11}"/>
    <cellStyle name="Moneda 2 2 2 2 2 2 2 2 4 6" xfId="32081" xr:uid="{D3B9A8CE-1E62-4B80-B795-FB32250EE1F6}"/>
    <cellStyle name="Moneda 2 2 2 2 2 2 2 2 5" xfId="4623" xr:uid="{473BA40E-B6EA-445E-9066-0701786ABDB6}"/>
    <cellStyle name="Moneda 2 2 2 2 2 2 2 2 5 2" xfId="9327" xr:uid="{4042D034-516F-46BA-8FB2-C102FFD25FDC}"/>
    <cellStyle name="Moneda 2 2 2 2 2 2 2 2 5 2 2" xfId="18735" xr:uid="{4BB8E45A-6394-4563-A4F7-B9A2CAE7A435}"/>
    <cellStyle name="Moneda 2 2 2 2 2 2 2 2 5 2 3" xfId="28152" xr:uid="{8FC27658-73BC-4E96-93FF-BAA53707E3F5}"/>
    <cellStyle name="Moneda 2 2 2 2 2 2 2 2 5 2 4" xfId="37569" xr:uid="{DE94C2BB-8ED8-4C93-BEFA-4060BF091FBC}"/>
    <cellStyle name="Moneda 2 2 2 2 2 2 2 2 5 3" xfId="14031" xr:uid="{9C167830-5C2B-4837-8245-7DDB1FCE7818}"/>
    <cellStyle name="Moneda 2 2 2 2 2 2 2 2 5 4" xfId="23448" xr:uid="{CC2609D4-FA16-4F5C-8C21-7F44EE572DFD}"/>
    <cellStyle name="Moneda 2 2 2 2 2 2 2 2 5 5" xfId="32865" xr:uid="{A17F4644-2373-4C16-AC64-871F2C6B7739}"/>
    <cellStyle name="Moneda 2 2 2 2 2 2 2 2 6" xfId="6975" xr:uid="{5BB0DB99-9C55-47F7-903C-3FF651C5BD86}"/>
    <cellStyle name="Moneda 2 2 2 2 2 2 2 2 6 2" xfId="16383" xr:uid="{CDF7ED14-7365-4A65-8962-E884C2154078}"/>
    <cellStyle name="Moneda 2 2 2 2 2 2 2 2 6 3" xfId="25800" xr:uid="{9ED594F1-D58E-4912-B1B3-4D083482EE5E}"/>
    <cellStyle name="Moneda 2 2 2 2 2 2 2 2 6 4" xfId="35217" xr:uid="{65130822-ED04-4D72-97BB-7AC9C6666CAD}"/>
    <cellStyle name="Moneda 2 2 2 2 2 2 2 2 7" xfId="11679" xr:uid="{098F4AC6-E3DA-46AA-BA25-856673691C26}"/>
    <cellStyle name="Moneda 2 2 2 2 2 2 2 2 8" xfId="21096" xr:uid="{CC5BE659-F4AA-4C5F-9345-CEB7264BB7C1}"/>
    <cellStyle name="Moneda 2 2 2 2 2 2 2 2 9" xfId="30513" xr:uid="{5117D96B-5F45-49B8-A410-EABA72D9DF76}"/>
    <cellStyle name="Moneda 2 2 2 2 2 2 2 3" xfId="2466" xr:uid="{FFF64928-AAEC-4C0C-A360-2D94966DC926}"/>
    <cellStyle name="Moneda 2 2 2 2 2 2 2 3 2" xfId="3251" xr:uid="{7B26AF43-F6D5-4647-8D5C-068E47ECA46B}"/>
    <cellStyle name="Moneda 2 2 2 2 2 2 2 3 2 2" xfId="5603" xr:uid="{1E84CB5C-6794-45A8-B1D8-2B0DBE679F9A}"/>
    <cellStyle name="Moneda 2 2 2 2 2 2 2 3 2 2 2" xfId="10307" xr:uid="{428D0D9C-3E70-4F04-AD03-B2452C4E03B4}"/>
    <cellStyle name="Moneda 2 2 2 2 2 2 2 3 2 2 2 2" xfId="19715" xr:uid="{CA47DEC5-FADE-4AFF-BCA4-1FC8B022D41F}"/>
    <cellStyle name="Moneda 2 2 2 2 2 2 2 3 2 2 2 3" xfId="29132" xr:uid="{D91C0DA6-BA33-4495-B009-C4BCFB99F796}"/>
    <cellStyle name="Moneda 2 2 2 2 2 2 2 3 2 2 2 4" xfId="38549" xr:uid="{BE8CA54B-94D9-4C57-A18A-1DC2E44A3EF0}"/>
    <cellStyle name="Moneda 2 2 2 2 2 2 2 3 2 2 3" xfId="15011" xr:uid="{ECC809DF-1842-44E6-A608-96135108C982}"/>
    <cellStyle name="Moneda 2 2 2 2 2 2 2 3 2 2 4" xfId="24428" xr:uid="{B57A3C6F-4288-40F1-BE36-B8BD6167767E}"/>
    <cellStyle name="Moneda 2 2 2 2 2 2 2 3 2 2 5" xfId="33845" xr:uid="{9011FA9A-B7CE-49F7-BF8A-3C2F215E202E}"/>
    <cellStyle name="Moneda 2 2 2 2 2 2 2 3 2 3" xfId="7955" xr:uid="{716ADBBD-97D8-4ACD-A712-F48B50FE8A19}"/>
    <cellStyle name="Moneda 2 2 2 2 2 2 2 3 2 3 2" xfId="17363" xr:uid="{978029CB-E4DD-4220-903A-0AFBF3240F56}"/>
    <cellStyle name="Moneda 2 2 2 2 2 2 2 3 2 3 3" xfId="26780" xr:uid="{5D193008-C503-4471-908D-DF8B48B4F08F}"/>
    <cellStyle name="Moneda 2 2 2 2 2 2 2 3 2 3 4" xfId="36197" xr:uid="{2D65A9D9-92D0-4235-9D55-D845E0F0A171}"/>
    <cellStyle name="Moneda 2 2 2 2 2 2 2 3 2 4" xfId="12659" xr:uid="{07B52F4A-BEFA-4C2C-84B6-24CFBE5FA7FC}"/>
    <cellStyle name="Moneda 2 2 2 2 2 2 2 3 2 5" xfId="22076" xr:uid="{19BC57AB-6BA1-4CBF-839A-5C2804F5CAE5}"/>
    <cellStyle name="Moneda 2 2 2 2 2 2 2 3 2 6" xfId="31493" xr:uid="{D094F103-0ED5-4D5B-BBFE-9E89E4BA5DFA}"/>
    <cellStyle name="Moneda 2 2 2 2 2 2 2 3 3" xfId="4035" xr:uid="{EBFD0474-AB50-492B-8B5A-C55EEFEBEC84}"/>
    <cellStyle name="Moneda 2 2 2 2 2 2 2 3 3 2" xfId="6387" xr:uid="{5CACAF1D-4A03-478B-BBDE-2102E0FB544D}"/>
    <cellStyle name="Moneda 2 2 2 2 2 2 2 3 3 2 2" xfId="11091" xr:uid="{EE1528AA-8117-4A50-892E-FAF8442D08E7}"/>
    <cellStyle name="Moneda 2 2 2 2 2 2 2 3 3 2 2 2" xfId="20499" xr:uid="{E97BE4E2-605D-4F3B-B914-6F86569ED3E3}"/>
    <cellStyle name="Moneda 2 2 2 2 2 2 2 3 3 2 2 3" xfId="29916" xr:uid="{1A3D72E3-F6EE-4BF2-B56D-A12C65E924A1}"/>
    <cellStyle name="Moneda 2 2 2 2 2 2 2 3 3 2 2 4" xfId="39333" xr:uid="{47214C82-CFA7-41D0-B4C0-4DA13B54BEF7}"/>
    <cellStyle name="Moneda 2 2 2 2 2 2 2 3 3 2 3" xfId="15795" xr:uid="{3019B32D-1D6A-4F91-85F8-64100005CFA4}"/>
    <cellStyle name="Moneda 2 2 2 2 2 2 2 3 3 2 4" xfId="25212" xr:uid="{60941A21-A7DD-4C84-98F6-1DDD70BF9A04}"/>
    <cellStyle name="Moneda 2 2 2 2 2 2 2 3 3 2 5" xfId="34629" xr:uid="{C098331C-AA92-4184-93B3-4CC7EB61B608}"/>
    <cellStyle name="Moneda 2 2 2 2 2 2 2 3 3 3" xfId="8739" xr:uid="{66194012-1E7B-42C0-9DE9-DC266A1474B3}"/>
    <cellStyle name="Moneda 2 2 2 2 2 2 2 3 3 3 2" xfId="18147" xr:uid="{D1C9FBBA-9B57-4318-8F02-B7042EBDCE62}"/>
    <cellStyle name="Moneda 2 2 2 2 2 2 2 3 3 3 3" xfId="27564" xr:uid="{1B2B6EDC-ACCA-4864-B69B-697D11B40FC9}"/>
    <cellStyle name="Moneda 2 2 2 2 2 2 2 3 3 3 4" xfId="36981" xr:uid="{4E2C4F5C-A1F4-43DD-8B98-8CB569FDCF0B}"/>
    <cellStyle name="Moneda 2 2 2 2 2 2 2 3 3 4" xfId="13443" xr:uid="{7B0BDEB4-50C7-4FE2-96AF-51FB1F445989}"/>
    <cellStyle name="Moneda 2 2 2 2 2 2 2 3 3 5" xfId="22860" xr:uid="{51AFEB45-687C-4261-A53B-A8DD9F9F0D72}"/>
    <cellStyle name="Moneda 2 2 2 2 2 2 2 3 3 6" xfId="32277" xr:uid="{3D6742D8-5EAE-4E45-A2CA-E8D6906A1304}"/>
    <cellStyle name="Moneda 2 2 2 2 2 2 2 3 4" xfId="4819" xr:uid="{051B033D-E8B8-4C16-91DE-42698ED4F728}"/>
    <cellStyle name="Moneda 2 2 2 2 2 2 2 3 4 2" xfId="9523" xr:uid="{18DD7391-B412-4500-AA13-DC8CF1E3CA14}"/>
    <cellStyle name="Moneda 2 2 2 2 2 2 2 3 4 2 2" xfId="18931" xr:uid="{F4CC1C96-DE7A-4C7C-ACB0-9E0FB4CDE684}"/>
    <cellStyle name="Moneda 2 2 2 2 2 2 2 3 4 2 3" xfId="28348" xr:uid="{88DF37E0-AB7B-45D0-90F0-F65474EE651F}"/>
    <cellStyle name="Moneda 2 2 2 2 2 2 2 3 4 2 4" xfId="37765" xr:uid="{C404E91F-1CA5-4754-8344-CCE7324C27A0}"/>
    <cellStyle name="Moneda 2 2 2 2 2 2 2 3 4 3" xfId="14227" xr:uid="{9C381D1E-1DCB-4D9C-8393-D4BB4FD2159C}"/>
    <cellStyle name="Moneda 2 2 2 2 2 2 2 3 4 4" xfId="23644" xr:uid="{C4E4996A-0836-4406-800A-4C8F6B29A15F}"/>
    <cellStyle name="Moneda 2 2 2 2 2 2 2 3 4 5" xfId="33061" xr:uid="{DA0EC27A-C12D-4ED5-A775-16BA4EA11BF2}"/>
    <cellStyle name="Moneda 2 2 2 2 2 2 2 3 5" xfId="7171" xr:uid="{2CB5F238-CA5E-463C-9D1B-A58B3560647E}"/>
    <cellStyle name="Moneda 2 2 2 2 2 2 2 3 5 2" xfId="16579" xr:uid="{7AC8C789-0DBC-4506-A74B-EB21388BBC4C}"/>
    <cellStyle name="Moneda 2 2 2 2 2 2 2 3 5 3" xfId="25996" xr:uid="{BD66EDD3-D37E-43FF-91C9-6B3CB941D7F2}"/>
    <cellStyle name="Moneda 2 2 2 2 2 2 2 3 5 4" xfId="35413" xr:uid="{CB052E0C-8A08-447F-88D4-0CEE956B9D21}"/>
    <cellStyle name="Moneda 2 2 2 2 2 2 2 3 6" xfId="11875" xr:uid="{FFD46C11-D64B-4EE7-B34B-359714551522}"/>
    <cellStyle name="Moneda 2 2 2 2 2 2 2 3 7" xfId="21292" xr:uid="{3955706A-8644-4751-BB72-A1FD4CA1D1B1}"/>
    <cellStyle name="Moneda 2 2 2 2 2 2 2 3 8" xfId="30709" xr:uid="{7B6F27A9-5E65-4325-8310-E083CAABBF3A}"/>
    <cellStyle name="Moneda 2 2 2 2 2 2 2 4" xfId="2859" xr:uid="{38207A5D-C75B-4F86-AF20-958B697E5FCC}"/>
    <cellStyle name="Moneda 2 2 2 2 2 2 2 4 2" xfId="5211" xr:uid="{ED267640-C500-46A8-B183-A930A47AD993}"/>
    <cellStyle name="Moneda 2 2 2 2 2 2 2 4 2 2" xfId="9915" xr:uid="{4C38C004-792F-4803-82FA-FB20FD346399}"/>
    <cellStyle name="Moneda 2 2 2 2 2 2 2 4 2 2 2" xfId="19323" xr:uid="{221770AC-DB36-4075-A7C3-DD378DB29A73}"/>
    <cellStyle name="Moneda 2 2 2 2 2 2 2 4 2 2 3" xfId="28740" xr:uid="{B36A2301-FDEA-48D4-B50B-FD2B5F178063}"/>
    <cellStyle name="Moneda 2 2 2 2 2 2 2 4 2 2 4" xfId="38157" xr:uid="{97D5F2D2-1230-4A4E-B664-927B3BBF8D92}"/>
    <cellStyle name="Moneda 2 2 2 2 2 2 2 4 2 3" xfId="14619" xr:uid="{51CDDEA9-E60F-404F-A598-BD683B2FAAB7}"/>
    <cellStyle name="Moneda 2 2 2 2 2 2 2 4 2 4" xfId="24036" xr:uid="{FB682917-66E4-4BD1-87B0-BC45CAD65739}"/>
    <cellStyle name="Moneda 2 2 2 2 2 2 2 4 2 5" xfId="33453" xr:uid="{19E4D817-0978-4934-BF16-EA7FF6B20235}"/>
    <cellStyle name="Moneda 2 2 2 2 2 2 2 4 3" xfId="7563" xr:uid="{CFF85D48-5A25-4EB1-9F34-B7AE7BF69254}"/>
    <cellStyle name="Moneda 2 2 2 2 2 2 2 4 3 2" xfId="16971" xr:uid="{0DC4E877-A919-493F-BFF0-DA7573C05BB7}"/>
    <cellStyle name="Moneda 2 2 2 2 2 2 2 4 3 3" xfId="26388" xr:uid="{5DAAB191-71A7-4AE7-A68D-6FC9823E429D}"/>
    <cellStyle name="Moneda 2 2 2 2 2 2 2 4 3 4" xfId="35805" xr:uid="{A8FBC97D-33B6-487B-BD99-DBCFE326C9DA}"/>
    <cellStyle name="Moneda 2 2 2 2 2 2 2 4 4" xfId="12267" xr:uid="{F9217AD9-245A-4CA7-A974-FC529CC35A1B}"/>
    <cellStyle name="Moneda 2 2 2 2 2 2 2 4 5" xfId="21684" xr:uid="{22BF94A6-4AE9-4FD3-80AA-410C6B646755}"/>
    <cellStyle name="Moneda 2 2 2 2 2 2 2 4 6" xfId="31101" xr:uid="{CF8A6865-FC81-4DD6-8B1C-6A8D72FC8169}"/>
    <cellStyle name="Moneda 2 2 2 2 2 2 2 5" xfId="3643" xr:uid="{0EBDE26A-147C-42A3-B00D-05FC7A37A235}"/>
    <cellStyle name="Moneda 2 2 2 2 2 2 2 5 2" xfId="5995" xr:uid="{4CDEF522-C16C-4CFB-98D4-523009780B00}"/>
    <cellStyle name="Moneda 2 2 2 2 2 2 2 5 2 2" xfId="10699" xr:uid="{F49C576B-4D70-4180-B934-8F739869FEB7}"/>
    <cellStyle name="Moneda 2 2 2 2 2 2 2 5 2 2 2" xfId="20107" xr:uid="{0ACF1D3D-C7C2-4104-A8F3-BF34DF75AFCE}"/>
    <cellStyle name="Moneda 2 2 2 2 2 2 2 5 2 2 3" xfId="29524" xr:uid="{4EC21C5E-8AF9-4624-8BA5-76A05787A451}"/>
    <cellStyle name="Moneda 2 2 2 2 2 2 2 5 2 2 4" xfId="38941" xr:uid="{38DC71BA-C041-4A14-A636-7AA1DD0FD411}"/>
    <cellStyle name="Moneda 2 2 2 2 2 2 2 5 2 3" xfId="15403" xr:uid="{27B41116-4241-4467-8872-C47B54C7C2B8}"/>
    <cellStyle name="Moneda 2 2 2 2 2 2 2 5 2 4" xfId="24820" xr:uid="{B0BFF8AD-6224-40A8-9001-16E6426428E1}"/>
    <cellStyle name="Moneda 2 2 2 2 2 2 2 5 2 5" xfId="34237" xr:uid="{8D10D9FD-D1A5-4047-B8D7-361EC13C1CCA}"/>
    <cellStyle name="Moneda 2 2 2 2 2 2 2 5 3" xfId="8347" xr:uid="{CEB6EAC4-C84B-4ACD-966D-644ADFAC3754}"/>
    <cellStyle name="Moneda 2 2 2 2 2 2 2 5 3 2" xfId="17755" xr:uid="{C53E7651-2FD7-4E8A-8E1F-01B17BAC198E}"/>
    <cellStyle name="Moneda 2 2 2 2 2 2 2 5 3 3" xfId="27172" xr:uid="{C8160C64-A127-4577-B98B-3DB266FCAD73}"/>
    <cellStyle name="Moneda 2 2 2 2 2 2 2 5 3 4" xfId="36589" xr:uid="{A6B484D0-7D41-49AD-8875-51A8CE672AF4}"/>
    <cellStyle name="Moneda 2 2 2 2 2 2 2 5 4" xfId="13051" xr:uid="{33CCB852-1BE3-4E3B-87C1-5073992D77AE}"/>
    <cellStyle name="Moneda 2 2 2 2 2 2 2 5 5" xfId="22468" xr:uid="{DC9A4E87-6E31-4680-9FDC-2EE4A1A18C1F}"/>
    <cellStyle name="Moneda 2 2 2 2 2 2 2 5 6" xfId="31885" xr:uid="{8ECA146B-B2DD-44A8-9F6A-5A31851F0EB3}"/>
    <cellStyle name="Moneda 2 2 2 2 2 2 2 6" xfId="4427" xr:uid="{6F4BEE55-9412-4DE4-8493-9B34EED3098E}"/>
    <cellStyle name="Moneda 2 2 2 2 2 2 2 6 2" xfId="9131" xr:uid="{95E12E6C-FC92-4BD7-9B41-6F83ED4BBD97}"/>
    <cellStyle name="Moneda 2 2 2 2 2 2 2 6 2 2" xfId="18539" xr:uid="{FE71FC2A-A706-4EA2-B4DF-F427506C0974}"/>
    <cellStyle name="Moneda 2 2 2 2 2 2 2 6 2 3" xfId="27956" xr:uid="{FE94531F-1165-4C46-9E64-F4450683D3F5}"/>
    <cellStyle name="Moneda 2 2 2 2 2 2 2 6 2 4" xfId="37373" xr:uid="{573BB9B4-EF9E-46F8-9780-3E9022F95F1E}"/>
    <cellStyle name="Moneda 2 2 2 2 2 2 2 6 3" xfId="13835" xr:uid="{F536C5E6-90D3-42E2-8787-B3B8748A49D4}"/>
    <cellStyle name="Moneda 2 2 2 2 2 2 2 6 4" xfId="23252" xr:uid="{0F46C18E-5B4B-44B8-9B84-B9FAEF131AD0}"/>
    <cellStyle name="Moneda 2 2 2 2 2 2 2 6 5" xfId="32669" xr:uid="{C7EB18EF-215B-460A-A6FF-FB90A3D81B5D}"/>
    <cellStyle name="Moneda 2 2 2 2 2 2 2 7" xfId="6779" xr:uid="{AD98A4B6-9A15-41E0-B200-741B6BAAC6B9}"/>
    <cellStyle name="Moneda 2 2 2 2 2 2 2 7 2" xfId="16187" xr:uid="{905DD714-EE2D-465E-8661-FBC1F56FF1EA}"/>
    <cellStyle name="Moneda 2 2 2 2 2 2 2 7 3" xfId="25604" xr:uid="{40CF4CDD-4A9B-4127-9F2D-0AC369EF98D4}"/>
    <cellStyle name="Moneda 2 2 2 2 2 2 2 7 4" xfId="35021" xr:uid="{5702E30A-C340-44FD-AE07-58F7E825B7B0}"/>
    <cellStyle name="Moneda 2 2 2 2 2 2 2 8" xfId="11483" xr:uid="{263AB16E-6F11-4495-8F50-2A8507F0867B}"/>
    <cellStyle name="Moneda 2 2 2 2 2 2 2 9" xfId="20900" xr:uid="{DF71F4ED-0007-48E4-9FC0-9F61DC8941B2}"/>
    <cellStyle name="Moneda 2 2 2 2 2 2 3" xfId="523" xr:uid="{845AE997-7A1A-459A-9854-23F0ADC1462B}"/>
    <cellStyle name="Moneda 2 2 2 2 2 2 3 10" xfId="2149" xr:uid="{702D982D-2D90-43B7-8154-A734FBAD991F}"/>
    <cellStyle name="Moneda 2 2 2 2 2 2 3 11" xfId="1521" xr:uid="{F0F30F2E-46C2-4B91-93A7-60519DC94892}"/>
    <cellStyle name="Moneda 2 2 2 2 2 2 3 12" xfId="40403" xr:uid="{0F9A524E-8EF7-4B2A-8F14-6F7B1B483D79}"/>
    <cellStyle name="Moneda 2 2 2 2 2 2 3 2" xfId="2541" xr:uid="{5819D297-46F4-4CCF-823F-6FCFFCCE3D1B}"/>
    <cellStyle name="Moneda 2 2 2 2 2 2 3 2 2" xfId="3326" xr:uid="{387D3C46-FF0A-4916-A770-DF94D02B259A}"/>
    <cellStyle name="Moneda 2 2 2 2 2 2 3 2 2 2" xfId="5678" xr:uid="{E57102B7-A142-4F1F-8F00-5E70AF194409}"/>
    <cellStyle name="Moneda 2 2 2 2 2 2 3 2 2 2 2" xfId="10382" xr:uid="{5FD3C929-8DA2-43CE-B9AF-8AC225F16B19}"/>
    <cellStyle name="Moneda 2 2 2 2 2 2 3 2 2 2 2 2" xfId="19790" xr:uid="{26C6315E-D4E8-4A7F-AA80-AE98B974E811}"/>
    <cellStyle name="Moneda 2 2 2 2 2 2 3 2 2 2 2 3" xfId="29207" xr:uid="{7D576BF4-D818-4734-83C6-CD84F639012A}"/>
    <cellStyle name="Moneda 2 2 2 2 2 2 3 2 2 2 2 4" xfId="38624" xr:uid="{1CFF93B6-9CEB-4E82-9A7E-64FE3A7D6227}"/>
    <cellStyle name="Moneda 2 2 2 2 2 2 3 2 2 2 3" xfId="15086" xr:uid="{5EA0D556-2DE1-4835-99D8-6BCAD2CFC475}"/>
    <cellStyle name="Moneda 2 2 2 2 2 2 3 2 2 2 4" xfId="24503" xr:uid="{DD95BF86-035C-4BE9-B1C7-4097BE95B9DB}"/>
    <cellStyle name="Moneda 2 2 2 2 2 2 3 2 2 2 5" xfId="33920" xr:uid="{DF9AAEA6-99D2-44AA-A7CA-94BB36AC8639}"/>
    <cellStyle name="Moneda 2 2 2 2 2 2 3 2 2 3" xfId="8030" xr:uid="{61018E7C-3A58-492E-A503-C9F35453CF58}"/>
    <cellStyle name="Moneda 2 2 2 2 2 2 3 2 2 3 2" xfId="17438" xr:uid="{51B33292-1CAD-41FC-B914-0A0ED2654DF4}"/>
    <cellStyle name="Moneda 2 2 2 2 2 2 3 2 2 3 3" xfId="26855" xr:uid="{99592C92-EE42-45C4-8739-4696F1BFBFC8}"/>
    <cellStyle name="Moneda 2 2 2 2 2 2 3 2 2 3 4" xfId="36272" xr:uid="{306856FD-2C29-48FD-BD72-D8DEC4B1DAAD}"/>
    <cellStyle name="Moneda 2 2 2 2 2 2 3 2 2 4" xfId="12734" xr:uid="{ED5A64D2-42C2-4801-B859-4AA4E02EBD22}"/>
    <cellStyle name="Moneda 2 2 2 2 2 2 3 2 2 5" xfId="22151" xr:uid="{F872ED80-E2CA-46D3-A14A-A28B207A7483}"/>
    <cellStyle name="Moneda 2 2 2 2 2 2 3 2 2 6" xfId="31568" xr:uid="{EFE88085-CC0D-4110-9F76-CD97BCEBF996}"/>
    <cellStyle name="Moneda 2 2 2 2 2 2 3 2 3" xfId="4110" xr:uid="{B0DD1A54-1CEB-4806-A5A6-9FACA26A1553}"/>
    <cellStyle name="Moneda 2 2 2 2 2 2 3 2 3 2" xfId="6462" xr:uid="{0BD8C2AB-8411-4727-8475-BB59930FD212}"/>
    <cellStyle name="Moneda 2 2 2 2 2 2 3 2 3 2 2" xfId="11166" xr:uid="{FE032261-5E93-4EFB-A32A-00A7419D2374}"/>
    <cellStyle name="Moneda 2 2 2 2 2 2 3 2 3 2 2 2" xfId="20574" xr:uid="{FECDA1A4-78C8-4A88-82D0-71A3B07DD5E3}"/>
    <cellStyle name="Moneda 2 2 2 2 2 2 3 2 3 2 2 3" xfId="29991" xr:uid="{B622772E-59B1-4ED3-8F9C-6C80A95BC382}"/>
    <cellStyle name="Moneda 2 2 2 2 2 2 3 2 3 2 2 4" xfId="39408" xr:uid="{E48AB6C1-652E-4D0B-9901-2D7A1E5025E4}"/>
    <cellStyle name="Moneda 2 2 2 2 2 2 3 2 3 2 3" xfId="15870" xr:uid="{A84F9EEE-C7C8-43F4-A1D1-2C057EDE3396}"/>
    <cellStyle name="Moneda 2 2 2 2 2 2 3 2 3 2 4" xfId="25287" xr:uid="{B87C4A29-BCCE-4B35-89CE-41021D1C3233}"/>
    <cellStyle name="Moneda 2 2 2 2 2 2 3 2 3 2 5" xfId="34704" xr:uid="{C5B40970-1535-4C9E-AA68-8436F72B4384}"/>
    <cellStyle name="Moneda 2 2 2 2 2 2 3 2 3 3" xfId="8814" xr:uid="{F7D90234-E1C7-4668-B123-F1661E7780B0}"/>
    <cellStyle name="Moneda 2 2 2 2 2 2 3 2 3 3 2" xfId="18222" xr:uid="{CCDD06FB-0268-4E64-9939-62F8D63BBC9E}"/>
    <cellStyle name="Moneda 2 2 2 2 2 2 3 2 3 3 3" xfId="27639" xr:uid="{00725F6E-1B23-44FC-B6EC-2DFF52CE3C79}"/>
    <cellStyle name="Moneda 2 2 2 2 2 2 3 2 3 3 4" xfId="37056" xr:uid="{111DFFB6-20E2-4F78-8CBD-E8B9C8DEC996}"/>
    <cellStyle name="Moneda 2 2 2 2 2 2 3 2 3 4" xfId="13518" xr:uid="{E3151B0F-8173-4CFD-B6E5-F4796EF10829}"/>
    <cellStyle name="Moneda 2 2 2 2 2 2 3 2 3 5" xfId="22935" xr:uid="{7ADFC859-55A4-44D9-BE73-A48C5CCC83C1}"/>
    <cellStyle name="Moneda 2 2 2 2 2 2 3 2 3 6" xfId="32352" xr:uid="{0BFD7505-603C-42BD-B126-90284B4E7D80}"/>
    <cellStyle name="Moneda 2 2 2 2 2 2 3 2 4" xfId="4894" xr:uid="{9C47F9E8-E1F8-4FAA-AC29-35225F8FB58C}"/>
    <cellStyle name="Moneda 2 2 2 2 2 2 3 2 4 2" xfId="9598" xr:uid="{C110A61B-27B5-4EF8-8508-5BC6AAD5A303}"/>
    <cellStyle name="Moneda 2 2 2 2 2 2 3 2 4 2 2" xfId="19006" xr:uid="{27B5C33A-0536-42A1-A782-B03B047F783D}"/>
    <cellStyle name="Moneda 2 2 2 2 2 2 3 2 4 2 3" xfId="28423" xr:uid="{2C878A00-E5A7-47BB-B9DF-C88AF7FFC201}"/>
    <cellStyle name="Moneda 2 2 2 2 2 2 3 2 4 2 4" xfId="37840" xr:uid="{CC997152-5CFD-45E1-998F-4D92CA2678EC}"/>
    <cellStyle name="Moneda 2 2 2 2 2 2 3 2 4 3" xfId="14302" xr:uid="{A5779C81-C323-4035-A856-4D282A7863D7}"/>
    <cellStyle name="Moneda 2 2 2 2 2 2 3 2 4 4" xfId="23719" xr:uid="{742E3440-5510-49DD-B919-A8EB2798A697}"/>
    <cellStyle name="Moneda 2 2 2 2 2 2 3 2 4 5" xfId="33136" xr:uid="{81607059-492A-486B-BA24-FDF4F21EF1AC}"/>
    <cellStyle name="Moneda 2 2 2 2 2 2 3 2 5" xfId="7246" xr:uid="{B9FB93D7-F587-4E8B-B37C-C8F97A8B8646}"/>
    <cellStyle name="Moneda 2 2 2 2 2 2 3 2 5 2" xfId="16654" xr:uid="{05787E06-DCF0-46CF-91A2-1A46755DFC64}"/>
    <cellStyle name="Moneda 2 2 2 2 2 2 3 2 5 3" xfId="26071" xr:uid="{B644954A-C009-4AAC-B955-C03DA8836218}"/>
    <cellStyle name="Moneda 2 2 2 2 2 2 3 2 5 4" xfId="35488" xr:uid="{CE6FB15C-361E-4761-8736-20FE4D731384}"/>
    <cellStyle name="Moneda 2 2 2 2 2 2 3 2 6" xfId="11950" xr:uid="{757301EB-3EEB-4A10-9BBF-39403755BC4A}"/>
    <cellStyle name="Moneda 2 2 2 2 2 2 3 2 7" xfId="21367" xr:uid="{14E9DD73-7711-4F10-B602-4F889C95DAD9}"/>
    <cellStyle name="Moneda 2 2 2 2 2 2 3 2 8" xfId="30784" xr:uid="{90C03799-9342-4B27-BF08-5E9AD910BA45}"/>
    <cellStyle name="Moneda 2 2 2 2 2 2 3 3" xfId="2934" xr:uid="{191D140B-6885-4D76-86BA-05C668D16724}"/>
    <cellStyle name="Moneda 2 2 2 2 2 2 3 3 2" xfId="5286" xr:uid="{A73778EF-A7BE-452E-A10D-618BD2A37E76}"/>
    <cellStyle name="Moneda 2 2 2 2 2 2 3 3 2 2" xfId="9990" xr:uid="{5281DBD7-6F02-4708-8294-055D33C69F9E}"/>
    <cellStyle name="Moneda 2 2 2 2 2 2 3 3 2 2 2" xfId="19398" xr:uid="{A7B8FE1C-C27D-4041-A5CB-122A44BD00C6}"/>
    <cellStyle name="Moneda 2 2 2 2 2 2 3 3 2 2 3" xfId="28815" xr:uid="{DDC4A896-5E09-4EFF-BB88-862A399A1592}"/>
    <cellStyle name="Moneda 2 2 2 2 2 2 3 3 2 2 4" xfId="38232" xr:uid="{6E3ACD92-6B1A-4C93-A047-E68F1EB23145}"/>
    <cellStyle name="Moneda 2 2 2 2 2 2 3 3 2 3" xfId="14694" xr:uid="{312BDF32-DA9A-4893-9AF9-F3D2715DF82A}"/>
    <cellStyle name="Moneda 2 2 2 2 2 2 3 3 2 4" xfId="24111" xr:uid="{5CCE1F9E-5177-48EB-B704-249624FDD38E}"/>
    <cellStyle name="Moneda 2 2 2 2 2 2 3 3 2 5" xfId="33528" xr:uid="{1A68828D-DFBB-4664-88CA-AE812A5C5C74}"/>
    <cellStyle name="Moneda 2 2 2 2 2 2 3 3 3" xfId="7638" xr:uid="{46A72244-04B0-47CF-9FA6-38B3FEF57253}"/>
    <cellStyle name="Moneda 2 2 2 2 2 2 3 3 3 2" xfId="17046" xr:uid="{F57B33BA-749E-4838-8312-DFAC01138095}"/>
    <cellStyle name="Moneda 2 2 2 2 2 2 3 3 3 3" xfId="26463" xr:uid="{2AD6468F-B1C0-43D5-B6CB-7D0F97EB9FA2}"/>
    <cellStyle name="Moneda 2 2 2 2 2 2 3 3 3 4" xfId="35880" xr:uid="{55AAD4EB-4B9C-489E-8F42-543AE07E71C0}"/>
    <cellStyle name="Moneda 2 2 2 2 2 2 3 3 4" xfId="12342" xr:uid="{EFA97782-D915-477F-98FD-EE65F06FF33B}"/>
    <cellStyle name="Moneda 2 2 2 2 2 2 3 3 5" xfId="21759" xr:uid="{8A6BFC48-6333-473E-B75A-B97B0196BE6C}"/>
    <cellStyle name="Moneda 2 2 2 2 2 2 3 3 6" xfId="31176" xr:uid="{67F324E5-1229-453A-8E7C-53B2D2BC8CD0}"/>
    <cellStyle name="Moneda 2 2 2 2 2 2 3 4" xfId="3718" xr:uid="{DAA0132E-C8C1-4CC1-8727-1756EDA58536}"/>
    <cellStyle name="Moneda 2 2 2 2 2 2 3 4 2" xfId="6070" xr:uid="{CEC6693B-AC43-4397-9273-CFCE4A106420}"/>
    <cellStyle name="Moneda 2 2 2 2 2 2 3 4 2 2" xfId="10774" xr:uid="{813ABAE7-D437-4AE1-975C-33A15D07CABB}"/>
    <cellStyle name="Moneda 2 2 2 2 2 2 3 4 2 2 2" xfId="20182" xr:uid="{A0BFCF85-1B79-4068-B16D-A34193FBAEE0}"/>
    <cellStyle name="Moneda 2 2 2 2 2 2 3 4 2 2 3" xfId="29599" xr:uid="{C68B349A-4F84-4EBA-A2CE-7C4651253E48}"/>
    <cellStyle name="Moneda 2 2 2 2 2 2 3 4 2 2 4" xfId="39016" xr:uid="{D406958A-17BA-481B-A863-26FEFE9B4DC3}"/>
    <cellStyle name="Moneda 2 2 2 2 2 2 3 4 2 3" xfId="15478" xr:uid="{FEAB19AE-9574-4B03-A61D-8E5003FFA291}"/>
    <cellStyle name="Moneda 2 2 2 2 2 2 3 4 2 4" xfId="24895" xr:uid="{6AC86D94-CBD0-49C0-90B8-C418CE834FF4}"/>
    <cellStyle name="Moneda 2 2 2 2 2 2 3 4 2 5" xfId="34312" xr:uid="{EE1E8B07-40B0-4A24-89E3-1413168F7823}"/>
    <cellStyle name="Moneda 2 2 2 2 2 2 3 4 3" xfId="8422" xr:uid="{9861CD83-719C-4DF6-A4F2-F851972781E1}"/>
    <cellStyle name="Moneda 2 2 2 2 2 2 3 4 3 2" xfId="17830" xr:uid="{C654CBB4-FD38-4813-B178-FABB47139BF3}"/>
    <cellStyle name="Moneda 2 2 2 2 2 2 3 4 3 3" xfId="27247" xr:uid="{DC3767AC-1212-49B7-81BA-40D6FB896952}"/>
    <cellStyle name="Moneda 2 2 2 2 2 2 3 4 3 4" xfId="36664" xr:uid="{9A1B504C-F8B5-41D2-9904-AB6AA34E6714}"/>
    <cellStyle name="Moneda 2 2 2 2 2 2 3 4 4" xfId="13126" xr:uid="{7C042D4A-5B84-47C7-B92F-EA34DC999670}"/>
    <cellStyle name="Moneda 2 2 2 2 2 2 3 4 5" xfId="22543" xr:uid="{3DF7C651-0C7D-48DD-93CC-F3DE16B94B49}"/>
    <cellStyle name="Moneda 2 2 2 2 2 2 3 4 6" xfId="31960" xr:uid="{2A2EE315-B9B2-43A5-9510-F8359FAC8E54}"/>
    <cellStyle name="Moneda 2 2 2 2 2 2 3 5" xfId="4502" xr:uid="{98420C0A-6F73-401B-8D7D-D44F006188D9}"/>
    <cellStyle name="Moneda 2 2 2 2 2 2 3 5 2" xfId="9206" xr:uid="{36894DC9-F02F-4FAD-B197-4939C2E9317D}"/>
    <cellStyle name="Moneda 2 2 2 2 2 2 3 5 2 2" xfId="18614" xr:uid="{2C476CE1-E97B-4687-80B8-63FFA13B8DBB}"/>
    <cellStyle name="Moneda 2 2 2 2 2 2 3 5 2 3" xfId="28031" xr:uid="{495A45EC-1404-4011-99A0-C4E0E0999D37}"/>
    <cellStyle name="Moneda 2 2 2 2 2 2 3 5 2 4" xfId="37448" xr:uid="{9DF84CE8-4136-4205-8957-4726771B0EE8}"/>
    <cellStyle name="Moneda 2 2 2 2 2 2 3 5 3" xfId="13910" xr:uid="{1639F85D-1AB8-47D2-85E9-B2587114CAD1}"/>
    <cellStyle name="Moneda 2 2 2 2 2 2 3 5 4" xfId="23327" xr:uid="{281350BA-62EF-41EF-8546-8D12F05CCC8F}"/>
    <cellStyle name="Moneda 2 2 2 2 2 2 3 5 5" xfId="32744" xr:uid="{0C2A3D7D-BD6A-4F67-8285-D039FF20BA77}"/>
    <cellStyle name="Moneda 2 2 2 2 2 2 3 6" xfId="6854" xr:uid="{F8A45507-5EBC-4AF7-9964-48935D1C0818}"/>
    <cellStyle name="Moneda 2 2 2 2 2 2 3 6 2" xfId="16262" xr:uid="{361287DC-8244-44D3-B4E9-FDD8D1FA0F5B}"/>
    <cellStyle name="Moneda 2 2 2 2 2 2 3 6 3" xfId="25679" xr:uid="{38DE622E-2372-48B5-B7D5-9471C43FF8C8}"/>
    <cellStyle name="Moneda 2 2 2 2 2 2 3 6 4" xfId="35096" xr:uid="{9963F7A1-127A-4B29-9D08-D9CC9D2DEF31}"/>
    <cellStyle name="Moneda 2 2 2 2 2 2 3 7" xfId="11558" xr:uid="{9DBFA76B-347F-4867-9F89-59866DA8E5AF}"/>
    <cellStyle name="Moneda 2 2 2 2 2 2 3 8" xfId="20975" xr:uid="{C7A341C2-60AA-49B8-8451-FF4A69720D1C}"/>
    <cellStyle name="Moneda 2 2 2 2 2 2 3 9" xfId="30392" xr:uid="{C7414667-E4A2-42AB-88E7-0005AC0E8AD3}"/>
    <cellStyle name="Moneda 2 2 2 2 2 2 4" xfId="2345" xr:uid="{753A4E37-9405-4FE9-90CB-276D52CAA1CA}"/>
    <cellStyle name="Moneda 2 2 2 2 2 2 4 2" xfId="3130" xr:uid="{845224F4-B245-44B1-A29A-2DA51B579277}"/>
    <cellStyle name="Moneda 2 2 2 2 2 2 4 2 2" xfId="5482" xr:uid="{DECC4D65-6013-48DE-B627-F7D485C78D2C}"/>
    <cellStyle name="Moneda 2 2 2 2 2 2 4 2 2 2" xfId="10186" xr:uid="{B36C0D67-805E-4224-B6B0-06B15ED1CF2B}"/>
    <cellStyle name="Moneda 2 2 2 2 2 2 4 2 2 2 2" xfId="19594" xr:uid="{8622DC5C-1393-455D-A721-B2B25511ACF5}"/>
    <cellStyle name="Moneda 2 2 2 2 2 2 4 2 2 2 3" xfId="29011" xr:uid="{2EC0EA62-3C21-4D83-9BF8-BB69B4B2BA0F}"/>
    <cellStyle name="Moneda 2 2 2 2 2 2 4 2 2 2 4" xfId="38428" xr:uid="{A99301EE-746C-40A4-9A97-7B940CF77B02}"/>
    <cellStyle name="Moneda 2 2 2 2 2 2 4 2 2 3" xfId="14890" xr:uid="{8AEEA972-6038-4DB9-8542-FE72E6A43FC8}"/>
    <cellStyle name="Moneda 2 2 2 2 2 2 4 2 2 4" xfId="24307" xr:uid="{5B5F2A5B-670E-4E3C-8C20-9CDEDEAEE4AE}"/>
    <cellStyle name="Moneda 2 2 2 2 2 2 4 2 2 5" xfId="33724" xr:uid="{EA487353-DE9E-45E7-A169-044BD9AE519E}"/>
    <cellStyle name="Moneda 2 2 2 2 2 2 4 2 3" xfId="7834" xr:uid="{4B66AE47-6032-4598-BAB3-6B1BB3BB3965}"/>
    <cellStyle name="Moneda 2 2 2 2 2 2 4 2 3 2" xfId="17242" xr:uid="{C41515F4-D2A9-421A-A3F3-4F88B1DB955F}"/>
    <cellStyle name="Moneda 2 2 2 2 2 2 4 2 3 3" xfId="26659" xr:uid="{CB5A7FA3-BCEC-4875-85D7-61C8CDC6EF24}"/>
    <cellStyle name="Moneda 2 2 2 2 2 2 4 2 3 4" xfId="36076" xr:uid="{AD22D3A2-A9E4-401E-B126-9934B59B44F1}"/>
    <cellStyle name="Moneda 2 2 2 2 2 2 4 2 4" xfId="12538" xr:uid="{1348AE80-0ADA-4659-BBC3-22FBB9B7F1D2}"/>
    <cellStyle name="Moneda 2 2 2 2 2 2 4 2 5" xfId="21955" xr:uid="{9F27314F-BB3E-4230-82A7-46DB920D7115}"/>
    <cellStyle name="Moneda 2 2 2 2 2 2 4 2 6" xfId="31372" xr:uid="{C071C6D2-E35F-4492-8E43-1E028CDDAEB7}"/>
    <cellStyle name="Moneda 2 2 2 2 2 2 4 3" xfId="3914" xr:uid="{45A7F986-A0DB-4860-B5C5-19C0493D01EB}"/>
    <cellStyle name="Moneda 2 2 2 2 2 2 4 3 2" xfId="6266" xr:uid="{3136A7B5-6C65-48B1-89EF-E92F3A6C358B}"/>
    <cellStyle name="Moneda 2 2 2 2 2 2 4 3 2 2" xfId="10970" xr:uid="{8EB73BDB-867E-4986-9423-A19AB2F0740E}"/>
    <cellStyle name="Moneda 2 2 2 2 2 2 4 3 2 2 2" xfId="20378" xr:uid="{858ED7DE-463E-4E77-B17B-CF1F87361E2E}"/>
    <cellStyle name="Moneda 2 2 2 2 2 2 4 3 2 2 3" xfId="29795" xr:uid="{968DFA05-191E-4D19-B5F4-AC6D6C4582ED}"/>
    <cellStyle name="Moneda 2 2 2 2 2 2 4 3 2 2 4" xfId="39212" xr:uid="{932DA7F1-C2CE-4BE0-8D49-74C124823A38}"/>
    <cellStyle name="Moneda 2 2 2 2 2 2 4 3 2 3" xfId="15674" xr:uid="{F8044CBF-5B7E-4E76-ACF6-1FAB826EB02A}"/>
    <cellStyle name="Moneda 2 2 2 2 2 2 4 3 2 4" xfId="25091" xr:uid="{EF9B9F07-997D-4EDC-82ED-C45965D02B6A}"/>
    <cellStyle name="Moneda 2 2 2 2 2 2 4 3 2 5" xfId="34508" xr:uid="{6F38EB46-DE63-4F36-B3B8-B434C2644945}"/>
    <cellStyle name="Moneda 2 2 2 2 2 2 4 3 3" xfId="8618" xr:uid="{3D8BC40D-0F0D-40CE-BFA2-8317EE0CB803}"/>
    <cellStyle name="Moneda 2 2 2 2 2 2 4 3 3 2" xfId="18026" xr:uid="{60573032-D8A1-4339-A727-61086D0614C5}"/>
    <cellStyle name="Moneda 2 2 2 2 2 2 4 3 3 3" xfId="27443" xr:uid="{4773561A-C872-48AC-B278-19B4A564EDC5}"/>
    <cellStyle name="Moneda 2 2 2 2 2 2 4 3 3 4" xfId="36860" xr:uid="{8E04AD5F-121C-40B1-80A6-A6887B5D78B5}"/>
    <cellStyle name="Moneda 2 2 2 2 2 2 4 3 4" xfId="13322" xr:uid="{31258DB7-FB5D-4463-A484-4F1B70F2741B}"/>
    <cellStyle name="Moneda 2 2 2 2 2 2 4 3 5" xfId="22739" xr:uid="{ABE3DAAC-F7CB-41B9-AD7A-5FC349A812EE}"/>
    <cellStyle name="Moneda 2 2 2 2 2 2 4 3 6" xfId="32156" xr:uid="{F79C3CD5-A681-40F9-A571-9017EBB1B6E3}"/>
    <cellStyle name="Moneda 2 2 2 2 2 2 4 4" xfId="4698" xr:uid="{C214A3F6-A32E-4A64-9448-DE720D3C0491}"/>
    <cellStyle name="Moneda 2 2 2 2 2 2 4 4 2" xfId="9402" xr:uid="{25202FA9-AFB9-4529-BB05-7969697454F8}"/>
    <cellStyle name="Moneda 2 2 2 2 2 2 4 4 2 2" xfId="18810" xr:uid="{04A56A06-5CF2-4151-AA20-DC2BC0998D42}"/>
    <cellStyle name="Moneda 2 2 2 2 2 2 4 4 2 3" xfId="28227" xr:uid="{7C5CD312-3F0E-4074-9A9C-5D5507EEC271}"/>
    <cellStyle name="Moneda 2 2 2 2 2 2 4 4 2 4" xfId="37644" xr:uid="{F8F45B28-4A7D-40A6-ACFA-5681FF8CBB23}"/>
    <cellStyle name="Moneda 2 2 2 2 2 2 4 4 3" xfId="14106" xr:uid="{E4BBD571-394B-4C0A-8C6C-74894E067C3A}"/>
    <cellStyle name="Moneda 2 2 2 2 2 2 4 4 4" xfId="23523" xr:uid="{3C4E28D6-2F2C-49BA-BB93-E0CEAD757951}"/>
    <cellStyle name="Moneda 2 2 2 2 2 2 4 4 5" xfId="32940" xr:uid="{57064AF4-D522-46E5-8CDD-7829D186A5B5}"/>
    <cellStyle name="Moneda 2 2 2 2 2 2 4 5" xfId="7050" xr:uid="{B12A5D56-B914-4606-9786-3858D1DCA5FA}"/>
    <cellStyle name="Moneda 2 2 2 2 2 2 4 5 2" xfId="16458" xr:uid="{9287B2D5-8052-472E-8D3A-853C41DC711E}"/>
    <cellStyle name="Moneda 2 2 2 2 2 2 4 5 3" xfId="25875" xr:uid="{66C580FD-3FE2-44A5-9BE2-A597561A7834}"/>
    <cellStyle name="Moneda 2 2 2 2 2 2 4 5 4" xfId="35292" xr:uid="{8EAE39E4-FECC-40F6-AA9A-23ECB8AD08A8}"/>
    <cellStyle name="Moneda 2 2 2 2 2 2 4 6" xfId="11754" xr:uid="{BD718174-0775-4721-BD05-30B54051B2C6}"/>
    <cellStyle name="Moneda 2 2 2 2 2 2 4 7" xfId="21171" xr:uid="{61A9C725-2B1D-41BA-810B-8FEF9F75AA2B}"/>
    <cellStyle name="Moneda 2 2 2 2 2 2 4 8" xfId="30588" xr:uid="{F0B277CC-FBA6-40A7-9DF9-F10F33BDC4D5}"/>
    <cellStyle name="Moneda 2 2 2 2 2 2 5" xfId="2738" xr:uid="{416B714D-71F0-40EB-A045-FB5821EF6B41}"/>
    <cellStyle name="Moneda 2 2 2 2 2 2 5 2" xfId="5090" xr:uid="{51C8EC34-B751-4522-9EAE-22977C79739B}"/>
    <cellStyle name="Moneda 2 2 2 2 2 2 5 2 2" xfId="9794" xr:uid="{0AF2F91A-E8D9-490D-8DF5-4D6F74553A36}"/>
    <cellStyle name="Moneda 2 2 2 2 2 2 5 2 2 2" xfId="19202" xr:uid="{4A35B4E2-449B-415E-979D-F627DDADAA5B}"/>
    <cellStyle name="Moneda 2 2 2 2 2 2 5 2 2 3" xfId="28619" xr:uid="{00C76E55-67E9-4C9D-A1DE-1BF9741D40B0}"/>
    <cellStyle name="Moneda 2 2 2 2 2 2 5 2 2 4" xfId="38036" xr:uid="{2E5314CD-36AC-4EE0-A3EC-3B883078DDFF}"/>
    <cellStyle name="Moneda 2 2 2 2 2 2 5 2 3" xfId="14498" xr:uid="{782AB744-4C6F-4C4F-93E2-37E21750DB37}"/>
    <cellStyle name="Moneda 2 2 2 2 2 2 5 2 4" xfId="23915" xr:uid="{5EF00882-5E0B-454A-A1BA-EA4E75F0BAA9}"/>
    <cellStyle name="Moneda 2 2 2 2 2 2 5 2 5" xfId="33332" xr:uid="{1D9034CB-AB6B-472E-A067-89D6ED3589DA}"/>
    <cellStyle name="Moneda 2 2 2 2 2 2 5 3" xfId="7442" xr:uid="{8D1D876C-C936-48A5-A93E-9DBB9DDD0A62}"/>
    <cellStyle name="Moneda 2 2 2 2 2 2 5 3 2" xfId="16850" xr:uid="{4D60A953-F16E-4B73-8074-C26E5A9FDED9}"/>
    <cellStyle name="Moneda 2 2 2 2 2 2 5 3 3" xfId="26267" xr:uid="{C0C33D98-897D-4E44-9776-1033ABC85A44}"/>
    <cellStyle name="Moneda 2 2 2 2 2 2 5 3 4" xfId="35684" xr:uid="{4220B77C-BEE6-4D71-977C-829D03FC6091}"/>
    <cellStyle name="Moneda 2 2 2 2 2 2 5 4" xfId="12146" xr:uid="{F2536E6C-72E4-4A31-9982-566FF6F02229}"/>
    <cellStyle name="Moneda 2 2 2 2 2 2 5 5" xfId="21563" xr:uid="{5E6C8265-CD5E-46FD-B2AE-ECEA5051E590}"/>
    <cellStyle name="Moneda 2 2 2 2 2 2 5 6" xfId="30980" xr:uid="{DD3CDD61-94CE-4C7B-BDD6-62420B4494D2}"/>
    <cellStyle name="Moneda 2 2 2 2 2 2 6" xfId="3522" xr:uid="{3E26C17B-CE21-44A9-8579-303C3B570BC8}"/>
    <cellStyle name="Moneda 2 2 2 2 2 2 6 2" xfId="5874" xr:uid="{B326B176-1258-476C-95B1-294DFAED9EA7}"/>
    <cellStyle name="Moneda 2 2 2 2 2 2 6 2 2" xfId="10578" xr:uid="{11C0E073-6956-4BA8-8A17-F980FB89918B}"/>
    <cellStyle name="Moneda 2 2 2 2 2 2 6 2 2 2" xfId="19986" xr:uid="{8E56E5DB-9628-49B1-8BD3-8A6EDB4B3445}"/>
    <cellStyle name="Moneda 2 2 2 2 2 2 6 2 2 3" xfId="29403" xr:uid="{ED134298-96F4-457C-946A-CD0FF5117E63}"/>
    <cellStyle name="Moneda 2 2 2 2 2 2 6 2 2 4" xfId="38820" xr:uid="{5E2FDF56-E4B6-4074-A4FE-F42E2FF10886}"/>
    <cellStyle name="Moneda 2 2 2 2 2 2 6 2 3" xfId="15282" xr:uid="{DCE0EAC7-DE62-482F-BC7A-E87C3E39C691}"/>
    <cellStyle name="Moneda 2 2 2 2 2 2 6 2 4" xfId="24699" xr:uid="{FC52C7FD-D9E8-4479-A950-111E13C697A0}"/>
    <cellStyle name="Moneda 2 2 2 2 2 2 6 2 5" xfId="34116" xr:uid="{EFF7B2CB-BF22-45B8-8CA9-1D9194F949CC}"/>
    <cellStyle name="Moneda 2 2 2 2 2 2 6 3" xfId="8226" xr:uid="{52B93C14-A113-41D6-8ADB-F578B1140A7E}"/>
    <cellStyle name="Moneda 2 2 2 2 2 2 6 3 2" xfId="17634" xr:uid="{E282A990-EE74-4099-B4B5-FC07F57DC05C}"/>
    <cellStyle name="Moneda 2 2 2 2 2 2 6 3 3" xfId="27051" xr:uid="{71521997-4350-4E5F-B12E-958BE184C72D}"/>
    <cellStyle name="Moneda 2 2 2 2 2 2 6 3 4" xfId="36468" xr:uid="{8B1C4077-0A61-48C8-A639-AFECD3A6786D}"/>
    <cellStyle name="Moneda 2 2 2 2 2 2 6 4" xfId="12930" xr:uid="{F244433D-A616-43CB-B842-11AE87F48EB4}"/>
    <cellStyle name="Moneda 2 2 2 2 2 2 6 5" xfId="22347" xr:uid="{1ED29244-40A0-43A5-82E2-49FB529334DC}"/>
    <cellStyle name="Moneda 2 2 2 2 2 2 6 6" xfId="31764" xr:uid="{3BE5D1FD-AF93-4398-B67F-759376A52D6D}"/>
    <cellStyle name="Moneda 2 2 2 2 2 2 7" xfId="4306" xr:uid="{31D88939-C74C-4D18-844D-B03C6ED11803}"/>
    <cellStyle name="Moneda 2 2 2 2 2 2 7 2" xfId="9010" xr:uid="{CC5F1787-27B6-487F-AA1C-47C7476F2171}"/>
    <cellStyle name="Moneda 2 2 2 2 2 2 7 2 2" xfId="18418" xr:uid="{00F92A34-0FDE-4B10-8D87-D2F397A2C023}"/>
    <cellStyle name="Moneda 2 2 2 2 2 2 7 2 3" xfId="27835" xr:uid="{8E0C23CB-E451-47BD-A08C-3470A547F9A0}"/>
    <cellStyle name="Moneda 2 2 2 2 2 2 7 2 4" xfId="37252" xr:uid="{61ED7E87-365E-4A8B-9FD8-A9F1ECA96D8A}"/>
    <cellStyle name="Moneda 2 2 2 2 2 2 7 3" xfId="13714" xr:uid="{5E742BA8-0E5D-46F7-AE6A-90EFDB906ED7}"/>
    <cellStyle name="Moneda 2 2 2 2 2 2 7 4" xfId="23131" xr:uid="{CF474995-D9CE-4CFF-A3A6-0A65A7E858FD}"/>
    <cellStyle name="Moneda 2 2 2 2 2 2 7 5" xfId="32548" xr:uid="{43DF11AC-A65F-4AE2-95DC-5421DEB6C078}"/>
    <cellStyle name="Moneda 2 2 2 2 2 2 8" xfId="6658" xr:uid="{0511CD43-7A8C-42DE-8FCB-6556FA3B1359}"/>
    <cellStyle name="Moneda 2 2 2 2 2 2 8 2" xfId="16066" xr:uid="{FF8AA505-9571-449D-AB70-BFDD427420F9}"/>
    <cellStyle name="Moneda 2 2 2 2 2 2 8 3" xfId="25483" xr:uid="{CF247EF5-2F51-4B7E-9EB3-6671470BED9B}"/>
    <cellStyle name="Moneda 2 2 2 2 2 2 8 4" xfId="34900" xr:uid="{72D67F2E-6FA5-404A-A686-F8ABE76CCC3A}"/>
    <cellStyle name="Moneda 2 2 2 2 2 2 9" xfId="11362" xr:uid="{4B8030E6-5B56-47F3-9C51-2B49BB425A50}"/>
    <cellStyle name="Moneda 2 2 2 2 2 3" xfId="361" xr:uid="{746178D2-A72A-4022-828E-44D0606A861F}"/>
    <cellStyle name="Moneda 2 2 2 2 2 3 10" xfId="30271" xr:uid="{AD4763E5-54AE-4A52-B277-271DB255D8DB}"/>
    <cellStyle name="Moneda 2 2 2 2 2 3 11" xfId="2028" xr:uid="{06B3F6AC-C613-40A7-B321-BCB3670A23DD}"/>
    <cellStyle name="Moneda 2 2 2 2 2 3 12" xfId="1400" xr:uid="{C4057468-6743-427E-BFFC-BA765A6F4FB8}"/>
    <cellStyle name="Moneda 2 2 2 2 2 3 13" xfId="40282" xr:uid="{F4078A40-EA3C-4B1A-92FE-59F55979C29B}"/>
    <cellStyle name="Moneda 2 2 2 2 2 3 2" xfId="599" xr:uid="{80E23200-F689-4490-8E83-8393101E10E1}"/>
    <cellStyle name="Moneda 2 2 2 2 2 3 2 10" xfId="2224" xr:uid="{A6D858CD-E26C-4752-AA1E-6D13CABBA311}"/>
    <cellStyle name="Moneda 2 2 2 2 2 3 2 11" xfId="1596" xr:uid="{6FE389D0-0D03-4440-B3D0-9230B9CE9B31}"/>
    <cellStyle name="Moneda 2 2 2 2 2 3 2 12" xfId="40478" xr:uid="{3600F9BF-3DB1-4B54-838B-094CDC8E2A81}"/>
    <cellStyle name="Moneda 2 2 2 2 2 3 2 2" xfId="2616" xr:uid="{C6CA7712-B550-491D-9BE1-12B4948BA933}"/>
    <cellStyle name="Moneda 2 2 2 2 2 3 2 2 2" xfId="3401" xr:uid="{3BB6E490-1E95-4334-B8E9-851001E6A7DB}"/>
    <cellStyle name="Moneda 2 2 2 2 2 3 2 2 2 2" xfId="5753" xr:uid="{44E8AA95-A7CC-450F-8AD4-4D3FA32E1356}"/>
    <cellStyle name="Moneda 2 2 2 2 2 3 2 2 2 2 2" xfId="10457" xr:uid="{81CE90CC-3A0C-4B88-92B9-DC02121AA106}"/>
    <cellStyle name="Moneda 2 2 2 2 2 3 2 2 2 2 2 2" xfId="19865" xr:uid="{EEDDA2DA-3264-4F0C-8B5A-07927D9A31AC}"/>
    <cellStyle name="Moneda 2 2 2 2 2 3 2 2 2 2 2 3" xfId="29282" xr:uid="{D21911EC-0B06-4C33-A0BD-B5A0DB9210CF}"/>
    <cellStyle name="Moneda 2 2 2 2 2 3 2 2 2 2 2 4" xfId="38699" xr:uid="{222D9A55-FC5C-490A-8763-6FC9B7C29043}"/>
    <cellStyle name="Moneda 2 2 2 2 2 3 2 2 2 2 3" xfId="15161" xr:uid="{0824DCAB-6EC9-45D1-B7C4-7373030544C6}"/>
    <cellStyle name="Moneda 2 2 2 2 2 3 2 2 2 2 4" xfId="24578" xr:uid="{C103746D-28C9-4001-9822-0F398164B31B}"/>
    <cellStyle name="Moneda 2 2 2 2 2 3 2 2 2 2 5" xfId="33995" xr:uid="{944BD8CA-EA11-4028-98CA-3CD34BA2EAD7}"/>
    <cellStyle name="Moneda 2 2 2 2 2 3 2 2 2 3" xfId="8105" xr:uid="{81EE5075-F516-456D-9353-CB1E33246ECC}"/>
    <cellStyle name="Moneda 2 2 2 2 2 3 2 2 2 3 2" xfId="17513" xr:uid="{441FC26D-2DF8-4181-BDEB-53C6A0B95865}"/>
    <cellStyle name="Moneda 2 2 2 2 2 3 2 2 2 3 3" xfId="26930" xr:uid="{AAECBCC1-CB88-418E-8EC9-82F1511E7CC2}"/>
    <cellStyle name="Moneda 2 2 2 2 2 3 2 2 2 3 4" xfId="36347" xr:uid="{A533329F-FF2C-451B-871B-34D67C3D1942}"/>
    <cellStyle name="Moneda 2 2 2 2 2 3 2 2 2 4" xfId="12809" xr:uid="{41564806-09A7-44B7-8354-514B41621709}"/>
    <cellStyle name="Moneda 2 2 2 2 2 3 2 2 2 5" xfId="22226" xr:uid="{7589317B-FB93-4B2E-AE4C-BE545D091A45}"/>
    <cellStyle name="Moneda 2 2 2 2 2 3 2 2 2 6" xfId="31643" xr:uid="{351FDAE4-D7D8-4EC8-94E3-FEADAA07E00E}"/>
    <cellStyle name="Moneda 2 2 2 2 2 3 2 2 3" xfId="4185" xr:uid="{9D8C468F-785E-4A09-A7C4-42547E545951}"/>
    <cellStyle name="Moneda 2 2 2 2 2 3 2 2 3 2" xfId="6537" xr:uid="{9396AEBB-E060-43E2-890C-E56437CE48D3}"/>
    <cellStyle name="Moneda 2 2 2 2 2 3 2 2 3 2 2" xfId="11241" xr:uid="{193FE587-A9D0-4584-AEB1-11DE6766EE08}"/>
    <cellStyle name="Moneda 2 2 2 2 2 3 2 2 3 2 2 2" xfId="20649" xr:uid="{B9B58C20-ECD2-4899-BAE3-4F16B78E80F2}"/>
    <cellStyle name="Moneda 2 2 2 2 2 3 2 2 3 2 2 3" xfId="30066" xr:uid="{6FA9E3FB-6DE8-443B-B66A-2625F7E25CCC}"/>
    <cellStyle name="Moneda 2 2 2 2 2 3 2 2 3 2 2 4" xfId="39483" xr:uid="{EBBB9055-B879-4091-99D7-0A6791CBC8A2}"/>
    <cellStyle name="Moneda 2 2 2 2 2 3 2 2 3 2 3" xfId="15945" xr:uid="{64CC82C1-C33A-4868-BC49-5CCFA50A2B33}"/>
    <cellStyle name="Moneda 2 2 2 2 2 3 2 2 3 2 4" xfId="25362" xr:uid="{C02BFE0C-7B7E-4AAE-970B-BF778C2A0CEB}"/>
    <cellStyle name="Moneda 2 2 2 2 2 3 2 2 3 2 5" xfId="34779" xr:uid="{61561417-35F8-46A9-AB6B-D0B15BA43BE9}"/>
    <cellStyle name="Moneda 2 2 2 2 2 3 2 2 3 3" xfId="8889" xr:uid="{9295D5A7-8281-41CE-BB4C-A2DEE15CAFFA}"/>
    <cellStyle name="Moneda 2 2 2 2 2 3 2 2 3 3 2" xfId="18297" xr:uid="{FAC7344F-DB4E-4B01-9A94-A46C4E178300}"/>
    <cellStyle name="Moneda 2 2 2 2 2 3 2 2 3 3 3" xfId="27714" xr:uid="{29C114B6-FC6D-4D2C-8885-F02D879AA614}"/>
    <cellStyle name="Moneda 2 2 2 2 2 3 2 2 3 3 4" xfId="37131" xr:uid="{A1D42B4D-D431-46A2-8F55-E6E9CD15F3C9}"/>
    <cellStyle name="Moneda 2 2 2 2 2 3 2 2 3 4" xfId="13593" xr:uid="{65E4F44E-C459-4F73-BB8B-FC31369DE881}"/>
    <cellStyle name="Moneda 2 2 2 2 2 3 2 2 3 5" xfId="23010" xr:uid="{58B498D0-A29A-4A0E-BC91-AE768979E8B2}"/>
    <cellStyle name="Moneda 2 2 2 2 2 3 2 2 3 6" xfId="32427" xr:uid="{D58D5353-95B5-4DE8-909D-5ED90DCA706C}"/>
    <cellStyle name="Moneda 2 2 2 2 2 3 2 2 4" xfId="4969" xr:uid="{FFCEDF21-4335-4DEC-A709-1BCB9F4BEF17}"/>
    <cellStyle name="Moneda 2 2 2 2 2 3 2 2 4 2" xfId="9673" xr:uid="{5C1714B8-B9AD-4CA4-9D09-5DF9F30066FB}"/>
    <cellStyle name="Moneda 2 2 2 2 2 3 2 2 4 2 2" xfId="19081" xr:uid="{9CDAA9B3-A9DE-4C55-A339-7F4E8F0F06A3}"/>
    <cellStyle name="Moneda 2 2 2 2 2 3 2 2 4 2 3" xfId="28498" xr:uid="{4A47F5EF-903F-4199-AACD-27B90EA91C7F}"/>
    <cellStyle name="Moneda 2 2 2 2 2 3 2 2 4 2 4" xfId="37915" xr:uid="{4077C6A4-2DB5-4D51-AA94-58E2D8F116DF}"/>
    <cellStyle name="Moneda 2 2 2 2 2 3 2 2 4 3" xfId="14377" xr:uid="{0114A73D-5437-4100-9E07-D2BF8324EFD3}"/>
    <cellStyle name="Moneda 2 2 2 2 2 3 2 2 4 4" xfId="23794" xr:uid="{19EE9F85-6E56-4065-A0C8-4581648452AF}"/>
    <cellStyle name="Moneda 2 2 2 2 2 3 2 2 4 5" xfId="33211" xr:uid="{92986236-4CD3-44CA-995E-7E807AED4978}"/>
    <cellStyle name="Moneda 2 2 2 2 2 3 2 2 5" xfId="7321" xr:uid="{03217AD5-866D-4A01-A1BC-0090D82D6492}"/>
    <cellStyle name="Moneda 2 2 2 2 2 3 2 2 5 2" xfId="16729" xr:uid="{F49F6DF2-2386-4EBF-A521-2B3B0BB00BAF}"/>
    <cellStyle name="Moneda 2 2 2 2 2 3 2 2 5 3" xfId="26146" xr:uid="{846A57DE-E28B-46CE-9075-29FE41DD2731}"/>
    <cellStyle name="Moneda 2 2 2 2 2 3 2 2 5 4" xfId="35563" xr:uid="{81CF3C73-A877-48FB-83BC-A330CEF41964}"/>
    <cellStyle name="Moneda 2 2 2 2 2 3 2 2 6" xfId="12025" xr:uid="{49BF945F-D639-4C97-BFF9-08B32819CC66}"/>
    <cellStyle name="Moneda 2 2 2 2 2 3 2 2 7" xfId="21442" xr:uid="{4C466E69-C640-45C9-BB7E-1EF7AEDA3DC0}"/>
    <cellStyle name="Moneda 2 2 2 2 2 3 2 2 8" xfId="30859" xr:uid="{FC6BFC32-65EF-4D24-8683-2C8E2DDBD36D}"/>
    <cellStyle name="Moneda 2 2 2 2 2 3 2 3" xfId="3009" xr:uid="{933400C2-F5A5-4FBD-A1A8-F24E6EA22095}"/>
    <cellStyle name="Moneda 2 2 2 2 2 3 2 3 2" xfId="5361" xr:uid="{75F02EAA-8B1D-495A-82EE-96FF576F1EE0}"/>
    <cellStyle name="Moneda 2 2 2 2 2 3 2 3 2 2" xfId="10065" xr:uid="{CB74EBBE-B6AA-4934-95A3-1AC67D6F7BF9}"/>
    <cellStyle name="Moneda 2 2 2 2 2 3 2 3 2 2 2" xfId="19473" xr:uid="{5DC28814-8D46-4797-8854-879643811252}"/>
    <cellStyle name="Moneda 2 2 2 2 2 3 2 3 2 2 3" xfId="28890" xr:uid="{B2C335BD-B97C-4DF2-9670-4CAA8342C19D}"/>
    <cellStyle name="Moneda 2 2 2 2 2 3 2 3 2 2 4" xfId="38307" xr:uid="{E194F19C-2998-47CB-A706-3B5D976524B8}"/>
    <cellStyle name="Moneda 2 2 2 2 2 3 2 3 2 3" xfId="14769" xr:uid="{63571876-0FB6-4ACB-BA2F-67BC8CCDF280}"/>
    <cellStyle name="Moneda 2 2 2 2 2 3 2 3 2 4" xfId="24186" xr:uid="{8E189C73-709D-4E46-A69E-D48A4C4671C5}"/>
    <cellStyle name="Moneda 2 2 2 2 2 3 2 3 2 5" xfId="33603" xr:uid="{77FE380D-1537-40CF-BBE0-31AD4BF6E374}"/>
    <cellStyle name="Moneda 2 2 2 2 2 3 2 3 3" xfId="7713" xr:uid="{3D45E296-9293-4D98-BAB1-676FF7AB145F}"/>
    <cellStyle name="Moneda 2 2 2 2 2 3 2 3 3 2" xfId="17121" xr:uid="{0D24A201-6DEF-400B-909B-07D3B2EA91DE}"/>
    <cellStyle name="Moneda 2 2 2 2 2 3 2 3 3 3" xfId="26538" xr:uid="{9333E827-CFC7-49E2-BF16-BEC3BC51B25F}"/>
    <cellStyle name="Moneda 2 2 2 2 2 3 2 3 3 4" xfId="35955" xr:uid="{504DF3A6-F5EA-445A-B693-BDF73C796601}"/>
    <cellStyle name="Moneda 2 2 2 2 2 3 2 3 4" xfId="12417" xr:uid="{A865CEF5-6BAB-4CE5-966D-D2C59FEF302A}"/>
    <cellStyle name="Moneda 2 2 2 2 2 3 2 3 5" xfId="21834" xr:uid="{E8729DEA-846E-4DAD-9BFF-3B3603328C49}"/>
    <cellStyle name="Moneda 2 2 2 2 2 3 2 3 6" xfId="31251" xr:uid="{642B7DFB-5044-4392-ACB6-6AC83809F75A}"/>
    <cellStyle name="Moneda 2 2 2 2 2 3 2 4" xfId="3793" xr:uid="{34B292CF-17E8-4BA9-8F61-D3A99663F0B4}"/>
    <cellStyle name="Moneda 2 2 2 2 2 3 2 4 2" xfId="6145" xr:uid="{B176A20A-7748-4220-9D36-96A142F660B5}"/>
    <cellStyle name="Moneda 2 2 2 2 2 3 2 4 2 2" xfId="10849" xr:uid="{3AB0804D-075B-4529-BDC7-599B51F604A4}"/>
    <cellStyle name="Moneda 2 2 2 2 2 3 2 4 2 2 2" xfId="20257" xr:uid="{FAD30712-0D76-4F6D-955D-25FD2EAC5E34}"/>
    <cellStyle name="Moneda 2 2 2 2 2 3 2 4 2 2 3" xfId="29674" xr:uid="{2C2F7B76-BEA7-4F83-A651-B1E0AEBFE0B4}"/>
    <cellStyle name="Moneda 2 2 2 2 2 3 2 4 2 2 4" xfId="39091" xr:uid="{AA183C75-08C9-44AD-82EB-37E9B21EDD44}"/>
    <cellStyle name="Moneda 2 2 2 2 2 3 2 4 2 3" xfId="15553" xr:uid="{D497B088-2D60-4C2F-A506-7A8B4DE00E3B}"/>
    <cellStyle name="Moneda 2 2 2 2 2 3 2 4 2 4" xfId="24970" xr:uid="{038526D2-EA65-4CED-AE53-9DF373353202}"/>
    <cellStyle name="Moneda 2 2 2 2 2 3 2 4 2 5" xfId="34387" xr:uid="{397A190B-C644-479B-A545-D00078E78D05}"/>
    <cellStyle name="Moneda 2 2 2 2 2 3 2 4 3" xfId="8497" xr:uid="{C9A18F2F-87C9-4C28-81C7-EB6049CC7072}"/>
    <cellStyle name="Moneda 2 2 2 2 2 3 2 4 3 2" xfId="17905" xr:uid="{980E6D46-360A-4F1B-B2FB-5410DF9DF91C}"/>
    <cellStyle name="Moneda 2 2 2 2 2 3 2 4 3 3" xfId="27322" xr:uid="{6A112B0A-1101-4AD5-ACD5-13B5B3CE886C}"/>
    <cellStyle name="Moneda 2 2 2 2 2 3 2 4 3 4" xfId="36739" xr:uid="{6347052D-BF4E-4C52-A2C0-9BB5606F857D}"/>
    <cellStyle name="Moneda 2 2 2 2 2 3 2 4 4" xfId="13201" xr:uid="{1FE9108F-5E09-4F07-85CD-1B51243B9F76}"/>
    <cellStyle name="Moneda 2 2 2 2 2 3 2 4 5" xfId="22618" xr:uid="{E022277F-168D-4B95-BFA9-9008CC47D071}"/>
    <cellStyle name="Moneda 2 2 2 2 2 3 2 4 6" xfId="32035" xr:uid="{2A22727D-6F8C-46F0-956A-128A8714B5BC}"/>
    <cellStyle name="Moneda 2 2 2 2 2 3 2 5" xfId="4577" xr:uid="{CD63A317-C20C-4BF1-BBB5-B0754F424462}"/>
    <cellStyle name="Moneda 2 2 2 2 2 3 2 5 2" xfId="9281" xr:uid="{AF6F6D42-CE88-4B22-B0C7-D413AE4EA648}"/>
    <cellStyle name="Moneda 2 2 2 2 2 3 2 5 2 2" xfId="18689" xr:uid="{39832732-F959-4420-AE85-0E7DA0366871}"/>
    <cellStyle name="Moneda 2 2 2 2 2 3 2 5 2 3" xfId="28106" xr:uid="{44FC9A23-43AA-49F3-9FFB-9055B1B9BF95}"/>
    <cellStyle name="Moneda 2 2 2 2 2 3 2 5 2 4" xfId="37523" xr:uid="{851A4366-2AC0-4E06-9D4A-F4916255FB84}"/>
    <cellStyle name="Moneda 2 2 2 2 2 3 2 5 3" xfId="13985" xr:uid="{A765C8B8-8E57-4DBF-AA34-775DC6DB6DE6}"/>
    <cellStyle name="Moneda 2 2 2 2 2 3 2 5 4" xfId="23402" xr:uid="{177C4065-F8E1-443C-AB34-7F5F20C7F2AF}"/>
    <cellStyle name="Moneda 2 2 2 2 2 3 2 5 5" xfId="32819" xr:uid="{3538E55B-483E-47FD-951C-866E13F7CAF2}"/>
    <cellStyle name="Moneda 2 2 2 2 2 3 2 6" xfId="6929" xr:uid="{C1CA4072-281C-462F-B88F-545B452692C0}"/>
    <cellStyle name="Moneda 2 2 2 2 2 3 2 6 2" xfId="16337" xr:uid="{EF4EBDD8-C3C3-42AB-A100-51012252C210}"/>
    <cellStyle name="Moneda 2 2 2 2 2 3 2 6 3" xfId="25754" xr:uid="{4E72EE30-F292-4EB1-BDEF-98A468184979}"/>
    <cellStyle name="Moneda 2 2 2 2 2 3 2 6 4" xfId="35171" xr:uid="{A4A1530D-B04F-443F-8AE6-03223745000B}"/>
    <cellStyle name="Moneda 2 2 2 2 2 3 2 7" xfId="11633" xr:uid="{770A7FF3-98F4-4193-8232-02B63D1CD82D}"/>
    <cellStyle name="Moneda 2 2 2 2 2 3 2 8" xfId="21050" xr:uid="{8E4719D0-EFAB-41D4-B852-8B93125A8F9D}"/>
    <cellStyle name="Moneda 2 2 2 2 2 3 2 9" xfId="30467" xr:uid="{735F1CC1-1105-432B-95C0-ECAA6019DE37}"/>
    <cellStyle name="Moneda 2 2 2 2 2 3 3" xfId="2420" xr:uid="{C786FA1B-AF5B-4F9E-8083-65213CE20841}"/>
    <cellStyle name="Moneda 2 2 2 2 2 3 3 2" xfId="3205" xr:uid="{58FD0245-21F1-4F3E-9B94-F549C757B774}"/>
    <cellStyle name="Moneda 2 2 2 2 2 3 3 2 2" xfId="5557" xr:uid="{418F4E5B-C1FB-49C6-8732-F9C1F7799D66}"/>
    <cellStyle name="Moneda 2 2 2 2 2 3 3 2 2 2" xfId="10261" xr:uid="{01D8BFFA-7A11-4549-A107-E5F50F83F764}"/>
    <cellStyle name="Moneda 2 2 2 2 2 3 3 2 2 2 2" xfId="19669" xr:uid="{D3674CE3-0597-4310-8D50-6E146ED3A53A}"/>
    <cellStyle name="Moneda 2 2 2 2 2 3 3 2 2 2 3" xfId="29086" xr:uid="{13B65EF5-08E1-4B67-81DA-7CD539E379A7}"/>
    <cellStyle name="Moneda 2 2 2 2 2 3 3 2 2 2 4" xfId="38503" xr:uid="{C08B81E9-2E54-43F5-BE04-7DD4BED0E372}"/>
    <cellStyle name="Moneda 2 2 2 2 2 3 3 2 2 3" xfId="14965" xr:uid="{9B6FE2D1-0842-469F-BA57-8F3715EEAA93}"/>
    <cellStyle name="Moneda 2 2 2 2 2 3 3 2 2 4" xfId="24382" xr:uid="{3DBB1D98-E52C-4083-A3AD-8FDF778BC1B9}"/>
    <cellStyle name="Moneda 2 2 2 2 2 3 3 2 2 5" xfId="33799" xr:uid="{05F67BA1-6075-47E4-ADFC-CFC08BE98C5F}"/>
    <cellStyle name="Moneda 2 2 2 2 2 3 3 2 3" xfId="7909" xr:uid="{572F51E6-196D-4663-A2CB-9E03E655DFDF}"/>
    <cellStyle name="Moneda 2 2 2 2 2 3 3 2 3 2" xfId="17317" xr:uid="{42926337-7CAF-450F-A92F-889B20F31645}"/>
    <cellStyle name="Moneda 2 2 2 2 2 3 3 2 3 3" xfId="26734" xr:uid="{DD15B1A0-DB3E-4C85-8983-D1E4C776D74C}"/>
    <cellStyle name="Moneda 2 2 2 2 2 3 3 2 3 4" xfId="36151" xr:uid="{DF7330C7-3BA5-43E3-AB51-81FEFC212113}"/>
    <cellStyle name="Moneda 2 2 2 2 2 3 3 2 4" xfId="12613" xr:uid="{D77BDC61-7437-49D9-98C9-FF206ED8F869}"/>
    <cellStyle name="Moneda 2 2 2 2 2 3 3 2 5" xfId="22030" xr:uid="{F3FCBBDE-EA95-4B0F-88A8-80F639D9D398}"/>
    <cellStyle name="Moneda 2 2 2 2 2 3 3 2 6" xfId="31447" xr:uid="{DBDCFF5D-14A4-4BFA-B8ED-3FC2E8222414}"/>
    <cellStyle name="Moneda 2 2 2 2 2 3 3 3" xfId="3989" xr:uid="{BF7CC819-E015-46D7-82CD-93C1BF46F34D}"/>
    <cellStyle name="Moneda 2 2 2 2 2 3 3 3 2" xfId="6341" xr:uid="{69DC8315-4A8D-4266-B153-359E85A9AD48}"/>
    <cellStyle name="Moneda 2 2 2 2 2 3 3 3 2 2" xfId="11045" xr:uid="{755E9AF2-C130-49CC-8281-C348DACFDB46}"/>
    <cellStyle name="Moneda 2 2 2 2 2 3 3 3 2 2 2" xfId="20453" xr:uid="{EE09296A-9113-43BE-9D0A-D13E2504B550}"/>
    <cellStyle name="Moneda 2 2 2 2 2 3 3 3 2 2 3" xfId="29870" xr:uid="{D50BFCE3-1D88-4CF7-B9E9-FB01658A9D65}"/>
    <cellStyle name="Moneda 2 2 2 2 2 3 3 3 2 2 4" xfId="39287" xr:uid="{E077E755-3531-41E9-8DAE-D99E0D7F6AB6}"/>
    <cellStyle name="Moneda 2 2 2 2 2 3 3 3 2 3" xfId="15749" xr:uid="{7007825E-19C3-4B91-9EE5-35AA8CF8E7FA}"/>
    <cellStyle name="Moneda 2 2 2 2 2 3 3 3 2 4" xfId="25166" xr:uid="{F7A16643-7B97-4080-A040-A0C0AF813E9B}"/>
    <cellStyle name="Moneda 2 2 2 2 2 3 3 3 2 5" xfId="34583" xr:uid="{B6C36CA6-ED32-4B39-9CED-FBDB8069C1E4}"/>
    <cellStyle name="Moneda 2 2 2 2 2 3 3 3 3" xfId="8693" xr:uid="{283343DB-F64B-4546-A0FC-576544412715}"/>
    <cellStyle name="Moneda 2 2 2 2 2 3 3 3 3 2" xfId="18101" xr:uid="{B8BAFE2E-5214-49AE-B98D-36E7108AA83C}"/>
    <cellStyle name="Moneda 2 2 2 2 2 3 3 3 3 3" xfId="27518" xr:uid="{E51EA411-A5DA-4545-807C-BB1715E34F9F}"/>
    <cellStyle name="Moneda 2 2 2 2 2 3 3 3 3 4" xfId="36935" xr:uid="{C2DBEEEC-4E3E-40F9-989E-6F2454E2D7BA}"/>
    <cellStyle name="Moneda 2 2 2 2 2 3 3 3 4" xfId="13397" xr:uid="{F29C46EB-05E0-4E94-BBC4-D64A61BB6C3C}"/>
    <cellStyle name="Moneda 2 2 2 2 2 3 3 3 5" xfId="22814" xr:uid="{4869A215-D30E-4C33-9C06-369F9DB8F583}"/>
    <cellStyle name="Moneda 2 2 2 2 2 3 3 3 6" xfId="32231" xr:uid="{4ECF2594-4963-4290-B69E-5433BCD178DF}"/>
    <cellStyle name="Moneda 2 2 2 2 2 3 3 4" xfId="4773" xr:uid="{9756F01D-C0CC-48A0-8C53-A10C54E00C77}"/>
    <cellStyle name="Moneda 2 2 2 2 2 3 3 4 2" xfId="9477" xr:uid="{23C300CA-39F1-4C47-B46B-A36E113E93D0}"/>
    <cellStyle name="Moneda 2 2 2 2 2 3 3 4 2 2" xfId="18885" xr:uid="{59DC0D00-F62E-4F29-9FC9-434C3AF46A08}"/>
    <cellStyle name="Moneda 2 2 2 2 2 3 3 4 2 3" xfId="28302" xr:uid="{5C6F751F-7462-4605-9143-659A928104AD}"/>
    <cellStyle name="Moneda 2 2 2 2 2 3 3 4 2 4" xfId="37719" xr:uid="{B4F47A01-2801-41D6-B21E-9FEC1251D43E}"/>
    <cellStyle name="Moneda 2 2 2 2 2 3 3 4 3" xfId="14181" xr:uid="{A8F8CC04-80F8-42A0-B17A-E444014F9D57}"/>
    <cellStyle name="Moneda 2 2 2 2 2 3 3 4 4" xfId="23598" xr:uid="{11DEB680-3D32-4AEF-AAD9-0AE87664A9D0}"/>
    <cellStyle name="Moneda 2 2 2 2 2 3 3 4 5" xfId="33015" xr:uid="{C4A783D2-F075-4FD8-9D48-D387273D2D94}"/>
    <cellStyle name="Moneda 2 2 2 2 2 3 3 5" xfId="7125" xr:uid="{E4BCCC88-FBC1-47B0-84F8-513D0ED46287}"/>
    <cellStyle name="Moneda 2 2 2 2 2 3 3 5 2" xfId="16533" xr:uid="{18FE059F-3628-47CA-B6D2-D1A51B304F75}"/>
    <cellStyle name="Moneda 2 2 2 2 2 3 3 5 3" xfId="25950" xr:uid="{354CCEFB-A4DA-4D9E-A53C-2D89C44C04CA}"/>
    <cellStyle name="Moneda 2 2 2 2 2 3 3 5 4" xfId="35367" xr:uid="{F77E672B-706A-4CAE-A819-C07003A2A4DF}"/>
    <cellStyle name="Moneda 2 2 2 2 2 3 3 6" xfId="11829" xr:uid="{8A5D94C0-A7DF-4961-B490-7439CCAC23EB}"/>
    <cellStyle name="Moneda 2 2 2 2 2 3 3 7" xfId="21246" xr:uid="{4D17CEA2-3B54-4893-ADA8-7FDC7000BE7A}"/>
    <cellStyle name="Moneda 2 2 2 2 2 3 3 8" xfId="30663" xr:uid="{B74C61D3-7C72-41FA-94EE-BB4AEA8F7843}"/>
    <cellStyle name="Moneda 2 2 2 2 2 3 4" xfId="2813" xr:uid="{66FBF494-50B0-4DDF-B1D0-7DFD052172B9}"/>
    <cellStyle name="Moneda 2 2 2 2 2 3 4 2" xfId="5165" xr:uid="{3E18FFEF-2321-4DEF-9CCC-B30BEF0C8D8C}"/>
    <cellStyle name="Moneda 2 2 2 2 2 3 4 2 2" xfId="9869" xr:uid="{9F634254-C1A3-4BA8-AE6D-B98B91524172}"/>
    <cellStyle name="Moneda 2 2 2 2 2 3 4 2 2 2" xfId="19277" xr:uid="{317ABF60-A670-4376-B49D-B66B7D5441A8}"/>
    <cellStyle name="Moneda 2 2 2 2 2 3 4 2 2 3" xfId="28694" xr:uid="{15A9515E-FD03-4234-8BF0-1A578DF793F7}"/>
    <cellStyle name="Moneda 2 2 2 2 2 3 4 2 2 4" xfId="38111" xr:uid="{7DCDB41A-3187-4424-8334-CF60D75574B5}"/>
    <cellStyle name="Moneda 2 2 2 2 2 3 4 2 3" xfId="14573" xr:uid="{B343FE8E-F1AF-437A-A5DA-DE0FF9BB0558}"/>
    <cellStyle name="Moneda 2 2 2 2 2 3 4 2 4" xfId="23990" xr:uid="{BD9ADA80-0161-4661-8093-A46D28FC16D7}"/>
    <cellStyle name="Moneda 2 2 2 2 2 3 4 2 5" xfId="33407" xr:uid="{60F2523E-5505-4773-983C-B3D88E3CAC3E}"/>
    <cellStyle name="Moneda 2 2 2 2 2 3 4 3" xfId="7517" xr:uid="{D3689FF4-5655-4BAE-98EA-9B3D653FDD64}"/>
    <cellStyle name="Moneda 2 2 2 2 2 3 4 3 2" xfId="16925" xr:uid="{988DA030-4A7E-4B55-A299-72B0F6303F85}"/>
    <cellStyle name="Moneda 2 2 2 2 2 3 4 3 3" xfId="26342" xr:uid="{6D8A0EED-8F5D-4DA8-9F7C-876DD9E0878C}"/>
    <cellStyle name="Moneda 2 2 2 2 2 3 4 3 4" xfId="35759" xr:uid="{64121A76-1D8D-4A80-BEEC-B7CB4F00B19D}"/>
    <cellStyle name="Moneda 2 2 2 2 2 3 4 4" xfId="12221" xr:uid="{2AD05037-17E6-4E86-BC26-F96D6DDCAD42}"/>
    <cellStyle name="Moneda 2 2 2 2 2 3 4 5" xfId="21638" xr:uid="{5798ED07-6F75-4232-90B3-875CC021A6EE}"/>
    <cellStyle name="Moneda 2 2 2 2 2 3 4 6" xfId="31055" xr:uid="{5F1C85F1-BF5B-4A1D-83C4-7EA25DF1379F}"/>
    <cellStyle name="Moneda 2 2 2 2 2 3 5" xfId="3597" xr:uid="{40BE97CB-E35B-48F7-AA61-D4ED8A628CC8}"/>
    <cellStyle name="Moneda 2 2 2 2 2 3 5 2" xfId="5949" xr:uid="{A648587C-809E-48E9-B471-A9C1BC03E269}"/>
    <cellStyle name="Moneda 2 2 2 2 2 3 5 2 2" xfId="10653" xr:uid="{417D6E61-B65B-4210-83B0-F4F4794D0185}"/>
    <cellStyle name="Moneda 2 2 2 2 2 3 5 2 2 2" xfId="20061" xr:uid="{C964F31A-0C3B-4D3C-8613-A3A47E4C7262}"/>
    <cellStyle name="Moneda 2 2 2 2 2 3 5 2 2 3" xfId="29478" xr:uid="{C59BC025-2AAF-443C-B4A5-9B31DBF4B83E}"/>
    <cellStyle name="Moneda 2 2 2 2 2 3 5 2 2 4" xfId="38895" xr:uid="{6E43D1EC-5A3D-4742-AE69-EDDDDFBDC26C}"/>
    <cellStyle name="Moneda 2 2 2 2 2 3 5 2 3" xfId="15357" xr:uid="{5AFCBD0B-3EFC-4D9C-95C7-D8A457695C25}"/>
    <cellStyle name="Moneda 2 2 2 2 2 3 5 2 4" xfId="24774" xr:uid="{6BBAFE69-2270-4EA8-A85A-33C6706B0570}"/>
    <cellStyle name="Moneda 2 2 2 2 2 3 5 2 5" xfId="34191" xr:uid="{F9C93EB8-54BF-4D60-9D9A-2BFAA7F22994}"/>
    <cellStyle name="Moneda 2 2 2 2 2 3 5 3" xfId="8301" xr:uid="{5A0C260F-2C46-4546-89A0-815A9CD73497}"/>
    <cellStyle name="Moneda 2 2 2 2 2 3 5 3 2" xfId="17709" xr:uid="{F5BE56A6-F3AA-4DFC-ABC0-D76C042F15D6}"/>
    <cellStyle name="Moneda 2 2 2 2 2 3 5 3 3" xfId="27126" xr:uid="{4D74B7C0-652B-43BE-B7BA-DE5D6D8A9FA8}"/>
    <cellStyle name="Moneda 2 2 2 2 2 3 5 3 4" xfId="36543" xr:uid="{B3A858D1-1B36-4BA3-9F9C-3049F2C73AAA}"/>
    <cellStyle name="Moneda 2 2 2 2 2 3 5 4" xfId="13005" xr:uid="{7EE85806-D7DC-4137-BC86-C7AE07DB240D}"/>
    <cellStyle name="Moneda 2 2 2 2 2 3 5 5" xfId="22422" xr:uid="{D9500FEC-CFEA-47EB-97F8-E5DF2E92F0C2}"/>
    <cellStyle name="Moneda 2 2 2 2 2 3 5 6" xfId="31839" xr:uid="{46624487-64BF-48CE-B5D0-C6874B905A94}"/>
    <cellStyle name="Moneda 2 2 2 2 2 3 6" xfId="4381" xr:uid="{0925C24F-958F-4DAB-BE2B-62A858A83C2C}"/>
    <cellStyle name="Moneda 2 2 2 2 2 3 6 2" xfId="9085" xr:uid="{41227582-5335-45B6-BF45-2ABB3B8E57E8}"/>
    <cellStyle name="Moneda 2 2 2 2 2 3 6 2 2" xfId="18493" xr:uid="{B3F4554A-B37A-4FF1-A9D4-BB9A8122AC93}"/>
    <cellStyle name="Moneda 2 2 2 2 2 3 6 2 3" xfId="27910" xr:uid="{E67B845D-66B3-40FF-B8F5-3EF84D92BFAD}"/>
    <cellStyle name="Moneda 2 2 2 2 2 3 6 2 4" xfId="37327" xr:uid="{15045EE5-6182-4537-B97D-5A396FA65A89}"/>
    <cellStyle name="Moneda 2 2 2 2 2 3 6 3" xfId="13789" xr:uid="{DA5CDF3D-02F0-4404-AEDB-E5F88DB79D3C}"/>
    <cellStyle name="Moneda 2 2 2 2 2 3 6 4" xfId="23206" xr:uid="{908822C5-12B6-4D42-A38C-14C8AF369D25}"/>
    <cellStyle name="Moneda 2 2 2 2 2 3 6 5" xfId="32623" xr:uid="{3E32C7AB-F66A-42AC-950B-9120EB968E37}"/>
    <cellStyle name="Moneda 2 2 2 2 2 3 7" xfId="6733" xr:uid="{EC10FD0D-CA05-409C-872F-A4D9F0C99C38}"/>
    <cellStyle name="Moneda 2 2 2 2 2 3 7 2" xfId="16141" xr:uid="{2230636A-4D54-45ED-9ADC-BEB14BF33E22}"/>
    <cellStyle name="Moneda 2 2 2 2 2 3 7 3" xfId="25558" xr:uid="{D1BA527C-6AF4-43AE-9A8F-5E039BAC260A}"/>
    <cellStyle name="Moneda 2 2 2 2 2 3 7 4" xfId="34975" xr:uid="{39381F30-3F95-40D6-9228-DBF2E65E2B61}"/>
    <cellStyle name="Moneda 2 2 2 2 2 3 8" xfId="11437" xr:uid="{0A743C59-4FC3-40DE-968B-8465B449A57D}"/>
    <cellStyle name="Moneda 2 2 2 2 2 3 9" xfId="20854" xr:uid="{66B13D50-5363-4B3E-B13E-F745857B0CBE}"/>
    <cellStyle name="Moneda 2 2 2 2 2 4" xfId="295" xr:uid="{88167C3B-DB06-4524-A58C-00C71C3CEFEA}"/>
    <cellStyle name="Moneda 2 2 2 2 2 4 10" xfId="30242" xr:uid="{BB441FE6-F029-447C-A23F-0DB6CC52BA67}"/>
    <cellStyle name="Moneda 2 2 2 2 2 4 11" xfId="1999" xr:uid="{4A8A82B6-A984-4A9C-8CF7-3F5680F7E129}"/>
    <cellStyle name="Moneda 2 2 2 2 2 4 12" xfId="1371" xr:uid="{3949A7D8-E9BA-46C3-B9AF-79DAF1DB8F6A}"/>
    <cellStyle name="Moneda 2 2 2 2 2 4 13" xfId="40253" xr:uid="{E9F585C4-CAB2-4F52-BFCE-147B0416ACFF}"/>
    <cellStyle name="Moneda 2 2 2 2 2 4 2" xfId="570" xr:uid="{8788F434-0A18-4D67-9D3A-BBE388F78985}"/>
    <cellStyle name="Moneda 2 2 2 2 2 4 2 10" xfId="2195" xr:uid="{E97FECDC-2C4E-457E-B84D-F4622051AB94}"/>
    <cellStyle name="Moneda 2 2 2 2 2 4 2 11" xfId="1567" xr:uid="{F4B48E47-02C2-4F7D-94F2-1F3016A843AB}"/>
    <cellStyle name="Moneda 2 2 2 2 2 4 2 12" xfId="40449" xr:uid="{8748F3E3-316C-43AF-B9F7-245FC8E2BAA7}"/>
    <cellStyle name="Moneda 2 2 2 2 2 4 2 2" xfId="2587" xr:uid="{FE10BF89-79BE-45EB-B214-2A30D22BFCD5}"/>
    <cellStyle name="Moneda 2 2 2 2 2 4 2 2 2" xfId="3372" xr:uid="{EF99781C-B146-4C56-B3D9-5E83A5170E1C}"/>
    <cellStyle name="Moneda 2 2 2 2 2 4 2 2 2 2" xfId="5724" xr:uid="{F98B7A47-1467-4F49-91F3-D7E59A20F533}"/>
    <cellStyle name="Moneda 2 2 2 2 2 4 2 2 2 2 2" xfId="10428" xr:uid="{06CA3ED6-F195-409A-9323-C61B9CB6967E}"/>
    <cellStyle name="Moneda 2 2 2 2 2 4 2 2 2 2 2 2" xfId="19836" xr:uid="{660D5A9C-75A4-4BA8-84C7-CE4A5367D35D}"/>
    <cellStyle name="Moneda 2 2 2 2 2 4 2 2 2 2 2 3" xfId="29253" xr:uid="{F820F00B-0C55-47F4-92C7-5752EDDDFCC4}"/>
    <cellStyle name="Moneda 2 2 2 2 2 4 2 2 2 2 2 4" xfId="38670" xr:uid="{CBBE6982-7DAD-4230-89AA-C35AF3840E96}"/>
    <cellStyle name="Moneda 2 2 2 2 2 4 2 2 2 2 3" xfId="15132" xr:uid="{F2285D64-775A-48F0-B16B-D23667BE0F11}"/>
    <cellStyle name="Moneda 2 2 2 2 2 4 2 2 2 2 4" xfId="24549" xr:uid="{CD7F9796-B364-4274-94CC-8D6C40D823F5}"/>
    <cellStyle name="Moneda 2 2 2 2 2 4 2 2 2 2 5" xfId="33966" xr:uid="{0D7D7231-2179-498C-B1AC-9313591E08C3}"/>
    <cellStyle name="Moneda 2 2 2 2 2 4 2 2 2 3" xfId="8076" xr:uid="{24D4C80B-DB7B-4C98-9ADE-3260FB77BC63}"/>
    <cellStyle name="Moneda 2 2 2 2 2 4 2 2 2 3 2" xfId="17484" xr:uid="{FDAD54F8-462C-4C49-AC66-2CAFC11C68A8}"/>
    <cellStyle name="Moneda 2 2 2 2 2 4 2 2 2 3 3" xfId="26901" xr:uid="{263C117B-A588-43CC-AE89-F1E1A948E3CC}"/>
    <cellStyle name="Moneda 2 2 2 2 2 4 2 2 2 3 4" xfId="36318" xr:uid="{C5F599EB-172D-46D0-B48C-4CFD50B7C3EA}"/>
    <cellStyle name="Moneda 2 2 2 2 2 4 2 2 2 4" xfId="12780" xr:uid="{FAFCFE40-0201-4748-88CD-B4D57E1E371D}"/>
    <cellStyle name="Moneda 2 2 2 2 2 4 2 2 2 5" xfId="22197" xr:uid="{2CCDABA1-FE6D-4633-8352-32B865A5E8C6}"/>
    <cellStyle name="Moneda 2 2 2 2 2 4 2 2 2 6" xfId="31614" xr:uid="{12B24E80-CAF4-4810-B9B6-6AA86478F525}"/>
    <cellStyle name="Moneda 2 2 2 2 2 4 2 2 3" xfId="4156" xr:uid="{F5ED13C3-4884-4FF0-9B3A-BD958B206944}"/>
    <cellStyle name="Moneda 2 2 2 2 2 4 2 2 3 2" xfId="6508" xr:uid="{C644C762-AFC6-4105-AEEC-45A32B014784}"/>
    <cellStyle name="Moneda 2 2 2 2 2 4 2 2 3 2 2" xfId="11212" xr:uid="{34A1B6DC-3F08-441A-B5D6-C81D91752816}"/>
    <cellStyle name="Moneda 2 2 2 2 2 4 2 2 3 2 2 2" xfId="20620" xr:uid="{84671129-7B63-431B-A57B-06470B18D728}"/>
    <cellStyle name="Moneda 2 2 2 2 2 4 2 2 3 2 2 3" xfId="30037" xr:uid="{18649989-D5F4-40A1-927B-15172B6B5166}"/>
    <cellStyle name="Moneda 2 2 2 2 2 4 2 2 3 2 2 4" xfId="39454" xr:uid="{461B807B-53F5-433C-81A4-740EBDB8302B}"/>
    <cellStyle name="Moneda 2 2 2 2 2 4 2 2 3 2 3" xfId="15916" xr:uid="{68B1C90C-F5FA-4839-858E-AF158BD3C3D2}"/>
    <cellStyle name="Moneda 2 2 2 2 2 4 2 2 3 2 4" xfId="25333" xr:uid="{7AD1EBEB-94CD-4BCE-AE11-AFA7B271D35E}"/>
    <cellStyle name="Moneda 2 2 2 2 2 4 2 2 3 2 5" xfId="34750" xr:uid="{9DB902B9-B135-4C56-AFE8-3287C9F4EBA6}"/>
    <cellStyle name="Moneda 2 2 2 2 2 4 2 2 3 3" xfId="8860" xr:uid="{CAFE7303-C384-47DB-8D97-49A8077C5ABE}"/>
    <cellStyle name="Moneda 2 2 2 2 2 4 2 2 3 3 2" xfId="18268" xr:uid="{23C89138-EA8B-44CE-BC2D-AE6EE8F42C9E}"/>
    <cellStyle name="Moneda 2 2 2 2 2 4 2 2 3 3 3" xfId="27685" xr:uid="{5D1981AE-0EC1-4165-A1D0-8C7972E0CC43}"/>
    <cellStyle name="Moneda 2 2 2 2 2 4 2 2 3 3 4" xfId="37102" xr:uid="{1D7E70FF-839C-40A2-9B04-49AE161EFA79}"/>
    <cellStyle name="Moneda 2 2 2 2 2 4 2 2 3 4" xfId="13564" xr:uid="{C7F544E6-6914-4A7D-A787-DEE73F5726DF}"/>
    <cellStyle name="Moneda 2 2 2 2 2 4 2 2 3 5" xfId="22981" xr:uid="{03ADA85B-6874-4634-9C54-B4605DB1D2DA}"/>
    <cellStyle name="Moneda 2 2 2 2 2 4 2 2 3 6" xfId="32398" xr:uid="{54DCDCE4-A625-4392-9366-A952EBBC4850}"/>
    <cellStyle name="Moneda 2 2 2 2 2 4 2 2 4" xfId="4940" xr:uid="{68349FBD-A5A4-445D-B20F-2A5FC9090CF8}"/>
    <cellStyle name="Moneda 2 2 2 2 2 4 2 2 4 2" xfId="9644" xr:uid="{F486D7E0-5EEB-44B8-BB1E-FDD66DDEF6C5}"/>
    <cellStyle name="Moneda 2 2 2 2 2 4 2 2 4 2 2" xfId="19052" xr:uid="{B99DFEC8-F98B-4ECC-A8DF-FDFB4C33205C}"/>
    <cellStyle name="Moneda 2 2 2 2 2 4 2 2 4 2 3" xfId="28469" xr:uid="{CA0D5461-0EE5-4EC8-B85F-54FCF7440A5F}"/>
    <cellStyle name="Moneda 2 2 2 2 2 4 2 2 4 2 4" xfId="37886" xr:uid="{0B95972A-8C9D-422B-A937-11EC7F360497}"/>
    <cellStyle name="Moneda 2 2 2 2 2 4 2 2 4 3" xfId="14348" xr:uid="{C03753A9-A11E-4020-889D-E67508E72ECF}"/>
    <cellStyle name="Moneda 2 2 2 2 2 4 2 2 4 4" xfId="23765" xr:uid="{8A9669F7-97A6-4033-9A5A-87E2043A6F06}"/>
    <cellStyle name="Moneda 2 2 2 2 2 4 2 2 4 5" xfId="33182" xr:uid="{C7020553-A0B5-47BD-AFF0-5F03A3E62668}"/>
    <cellStyle name="Moneda 2 2 2 2 2 4 2 2 5" xfId="7292" xr:uid="{AD34FE7D-68D2-4DCA-8A07-FED55BD5C30B}"/>
    <cellStyle name="Moneda 2 2 2 2 2 4 2 2 5 2" xfId="16700" xr:uid="{71466ED5-9FA4-4B43-B9B9-4CB3EF95BB3B}"/>
    <cellStyle name="Moneda 2 2 2 2 2 4 2 2 5 3" xfId="26117" xr:uid="{7B737873-D9EC-46F2-8829-5FFDEC8EA6F0}"/>
    <cellStyle name="Moneda 2 2 2 2 2 4 2 2 5 4" xfId="35534" xr:uid="{F88C4784-EE36-431C-9DA1-FABF52A1E8E7}"/>
    <cellStyle name="Moneda 2 2 2 2 2 4 2 2 6" xfId="11996" xr:uid="{464958F1-046F-4C6F-B6A7-25FB8AEEFE91}"/>
    <cellStyle name="Moneda 2 2 2 2 2 4 2 2 7" xfId="21413" xr:uid="{3F278A82-D3C6-4C1C-8B43-FEF9E8A5C5F8}"/>
    <cellStyle name="Moneda 2 2 2 2 2 4 2 2 8" xfId="30830" xr:uid="{6AE767BB-CA71-49FE-9A01-56044CD1A242}"/>
    <cellStyle name="Moneda 2 2 2 2 2 4 2 3" xfId="2980" xr:uid="{9FA59675-1309-4A08-81EE-0C51AFB6838B}"/>
    <cellStyle name="Moneda 2 2 2 2 2 4 2 3 2" xfId="5332" xr:uid="{028A066B-E099-4C3F-881B-5385AECF36F7}"/>
    <cellStyle name="Moneda 2 2 2 2 2 4 2 3 2 2" xfId="10036" xr:uid="{5C260F91-CF2E-45E3-81FC-B2205DC7F151}"/>
    <cellStyle name="Moneda 2 2 2 2 2 4 2 3 2 2 2" xfId="19444" xr:uid="{7425B9E6-09E4-4BAC-BDDB-F40623EF893F}"/>
    <cellStyle name="Moneda 2 2 2 2 2 4 2 3 2 2 3" xfId="28861" xr:uid="{BE1630C7-06CC-4620-9DAB-0FA562A79535}"/>
    <cellStyle name="Moneda 2 2 2 2 2 4 2 3 2 2 4" xfId="38278" xr:uid="{9CE05E6A-7697-47AD-8D71-F6AC1D525E5F}"/>
    <cellStyle name="Moneda 2 2 2 2 2 4 2 3 2 3" xfId="14740" xr:uid="{ABE2F680-9523-4AF8-8AAC-8926AD9A9665}"/>
    <cellStyle name="Moneda 2 2 2 2 2 4 2 3 2 4" xfId="24157" xr:uid="{C7DE56A2-97B9-47A9-B6E8-E445D8AD229F}"/>
    <cellStyle name="Moneda 2 2 2 2 2 4 2 3 2 5" xfId="33574" xr:uid="{1A71078C-768F-46B2-86C5-48B524F48788}"/>
    <cellStyle name="Moneda 2 2 2 2 2 4 2 3 3" xfId="7684" xr:uid="{CCA2306E-0AB4-4E27-94CF-CE25DC990CDE}"/>
    <cellStyle name="Moneda 2 2 2 2 2 4 2 3 3 2" xfId="17092" xr:uid="{EF5E352B-7DBA-41A2-879C-63F9358508E2}"/>
    <cellStyle name="Moneda 2 2 2 2 2 4 2 3 3 3" xfId="26509" xr:uid="{AC2D4671-8B79-458E-B5BF-B2E13720F1B7}"/>
    <cellStyle name="Moneda 2 2 2 2 2 4 2 3 3 4" xfId="35926" xr:uid="{40C4E1CB-B2C7-48DB-9853-53C59C4D07ED}"/>
    <cellStyle name="Moneda 2 2 2 2 2 4 2 3 4" xfId="12388" xr:uid="{D9436290-72A3-4ADA-A45E-C4853E7E4652}"/>
    <cellStyle name="Moneda 2 2 2 2 2 4 2 3 5" xfId="21805" xr:uid="{C968251D-0B76-4BF9-82B7-66D9885573B4}"/>
    <cellStyle name="Moneda 2 2 2 2 2 4 2 3 6" xfId="31222" xr:uid="{7D72C27D-3D5B-482A-8C36-A0DCA8D2A89C}"/>
    <cellStyle name="Moneda 2 2 2 2 2 4 2 4" xfId="3764" xr:uid="{5582A0BA-49F7-4C4E-820B-338BD9FFCF00}"/>
    <cellStyle name="Moneda 2 2 2 2 2 4 2 4 2" xfId="6116" xr:uid="{F2AB06AB-D657-44E4-B5F6-156D53252BBE}"/>
    <cellStyle name="Moneda 2 2 2 2 2 4 2 4 2 2" xfId="10820" xr:uid="{6EF881B6-C69F-463A-B2EF-5AD35F3536B9}"/>
    <cellStyle name="Moneda 2 2 2 2 2 4 2 4 2 2 2" xfId="20228" xr:uid="{7E322598-AE36-43B1-9BF8-74C77E114D5A}"/>
    <cellStyle name="Moneda 2 2 2 2 2 4 2 4 2 2 3" xfId="29645" xr:uid="{E0EAAC27-6D98-44BE-96A9-8BEB3D3F0C85}"/>
    <cellStyle name="Moneda 2 2 2 2 2 4 2 4 2 2 4" xfId="39062" xr:uid="{E1E5D280-8C40-4F3A-91BE-C421A94887A3}"/>
    <cellStyle name="Moneda 2 2 2 2 2 4 2 4 2 3" xfId="15524" xr:uid="{6C406524-8665-4F76-B4A1-098C1D1CE5BC}"/>
    <cellStyle name="Moneda 2 2 2 2 2 4 2 4 2 4" xfId="24941" xr:uid="{C53F5B16-29DF-42BE-ADD0-D331BF82C233}"/>
    <cellStyle name="Moneda 2 2 2 2 2 4 2 4 2 5" xfId="34358" xr:uid="{2EECC92A-73A4-4F72-8805-297207F6DD2C}"/>
    <cellStyle name="Moneda 2 2 2 2 2 4 2 4 3" xfId="8468" xr:uid="{A8E08FD4-41F6-4606-AA41-09B3FC7CC1EC}"/>
    <cellStyle name="Moneda 2 2 2 2 2 4 2 4 3 2" xfId="17876" xr:uid="{39A7163E-5ABF-4A3E-838F-F09831C2A331}"/>
    <cellStyle name="Moneda 2 2 2 2 2 4 2 4 3 3" xfId="27293" xr:uid="{1D816599-EA4E-426C-A000-16B5A4996819}"/>
    <cellStyle name="Moneda 2 2 2 2 2 4 2 4 3 4" xfId="36710" xr:uid="{359BD944-4860-43CF-AC93-32DCE52C80A1}"/>
    <cellStyle name="Moneda 2 2 2 2 2 4 2 4 4" xfId="13172" xr:uid="{F72EBEB8-21D9-49E1-8DE2-719EAAF73374}"/>
    <cellStyle name="Moneda 2 2 2 2 2 4 2 4 5" xfId="22589" xr:uid="{4627BAFD-A1BF-498A-904B-DB6D73D92DB3}"/>
    <cellStyle name="Moneda 2 2 2 2 2 4 2 4 6" xfId="32006" xr:uid="{4E6DDE04-2C4B-4B61-8409-C3ABFA4F1EE9}"/>
    <cellStyle name="Moneda 2 2 2 2 2 4 2 5" xfId="4548" xr:uid="{84C4A99B-3909-48DB-B174-825EA521C240}"/>
    <cellStyle name="Moneda 2 2 2 2 2 4 2 5 2" xfId="9252" xr:uid="{7A3863DC-97F1-4C59-AD04-82E1A66B4E6F}"/>
    <cellStyle name="Moneda 2 2 2 2 2 4 2 5 2 2" xfId="18660" xr:uid="{C9B0CE4B-04F4-431F-AD87-2DEBF138D35C}"/>
    <cellStyle name="Moneda 2 2 2 2 2 4 2 5 2 3" xfId="28077" xr:uid="{1FEB241C-6E8B-428E-BDCD-7D899C851DAE}"/>
    <cellStyle name="Moneda 2 2 2 2 2 4 2 5 2 4" xfId="37494" xr:uid="{DA75CF2D-0D19-468D-9C62-CC22C8F19225}"/>
    <cellStyle name="Moneda 2 2 2 2 2 4 2 5 3" xfId="13956" xr:uid="{E315219F-FA98-4DEF-9587-4C610E37A7BD}"/>
    <cellStyle name="Moneda 2 2 2 2 2 4 2 5 4" xfId="23373" xr:uid="{F608453F-0A7B-4FD5-B8E7-C5F01CEB8C7A}"/>
    <cellStyle name="Moneda 2 2 2 2 2 4 2 5 5" xfId="32790" xr:uid="{B25311B7-C94C-4F2D-A26C-46E7660777A6}"/>
    <cellStyle name="Moneda 2 2 2 2 2 4 2 6" xfId="6900" xr:uid="{4FE9401B-4630-44D2-B81B-F74842B2950A}"/>
    <cellStyle name="Moneda 2 2 2 2 2 4 2 6 2" xfId="16308" xr:uid="{04C09454-6CFD-47FD-968C-5AFAB88C929B}"/>
    <cellStyle name="Moneda 2 2 2 2 2 4 2 6 3" xfId="25725" xr:uid="{1BBE0130-833D-4A9B-840E-02BF48FFD51A}"/>
    <cellStyle name="Moneda 2 2 2 2 2 4 2 6 4" xfId="35142" xr:uid="{D42EBDCD-C28D-49B2-8DC5-6C0BB078DB53}"/>
    <cellStyle name="Moneda 2 2 2 2 2 4 2 7" xfId="11604" xr:uid="{C7B1DD4B-47A9-4FB1-9F4D-C16A31DE5C5B}"/>
    <cellStyle name="Moneda 2 2 2 2 2 4 2 8" xfId="21021" xr:uid="{5EBB5DAF-816F-40D6-9BFC-60D8D5DEEA2E}"/>
    <cellStyle name="Moneda 2 2 2 2 2 4 2 9" xfId="30438" xr:uid="{46911F3B-84FF-40DF-A945-B85D4A35C210}"/>
    <cellStyle name="Moneda 2 2 2 2 2 4 3" xfId="2391" xr:uid="{6BB54118-4559-4DF0-AC2F-D613E7186ADB}"/>
    <cellStyle name="Moneda 2 2 2 2 2 4 3 2" xfId="3176" xr:uid="{40F4D3D7-4B8F-4308-A640-B1AC4324F4D9}"/>
    <cellStyle name="Moneda 2 2 2 2 2 4 3 2 2" xfId="5528" xr:uid="{5610000B-41BA-4AA1-8588-E5827AE22D8E}"/>
    <cellStyle name="Moneda 2 2 2 2 2 4 3 2 2 2" xfId="10232" xr:uid="{15FB562D-5B79-42A6-8244-14675225A55F}"/>
    <cellStyle name="Moneda 2 2 2 2 2 4 3 2 2 2 2" xfId="19640" xr:uid="{DC050258-A585-4C0D-B874-712800ECEDCA}"/>
    <cellStyle name="Moneda 2 2 2 2 2 4 3 2 2 2 3" xfId="29057" xr:uid="{25E5BDD6-CD64-4065-AC3E-68BF71CCAB9D}"/>
    <cellStyle name="Moneda 2 2 2 2 2 4 3 2 2 2 4" xfId="38474" xr:uid="{EFD0F762-72D6-4074-BF87-0DD991B861BC}"/>
    <cellStyle name="Moneda 2 2 2 2 2 4 3 2 2 3" xfId="14936" xr:uid="{8AC1111E-5251-4A42-BD3D-2D4E6EF7C01E}"/>
    <cellStyle name="Moneda 2 2 2 2 2 4 3 2 2 4" xfId="24353" xr:uid="{957C2B81-09E7-4987-AB06-F747F0FF04B9}"/>
    <cellStyle name="Moneda 2 2 2 2 2 4 3 2 2 5" xfId="33770" xr:uid="{CFD515B4-4CDC-4139-B0B2-2619813797CC}"/>
    <cellStyle name="Moneda 2 2 2 2 2 4 3 2 3" xfId="7880" xr:uid="{D00EE7F3-96EF-484D-8DAC-EE7F31EE44D8}"/>
    <cellStyle name="Moneda 2 2 2 2 2 4 3 2 3 2" xfId="17288" xr:uid="{F149F225-CA14-4B70-9ED7-FDF5589241C2}"/>
    <cellStyle name="Moneda 2 2 2 2 2 4 3 2 3 3" xfId="26705" xr:uid="{031A4402-6FAD-46E9-9693-09B06D1FE2B9}"/>
    <cellStyle name="Moneda 2 2 2 2 2 4 3 2 3 4" xfId="36122" xr:uid="{2CCDBA96-56E0-4E7A-8B68-1FB0F949D344}"/>
    <cellStyle name="Moneda 2 2 2 2 2 4 3 2 4" xfId="12584" xr:uid="{0FD086FE-439B-4DFE-AD2D-402AB509DE14}"/>
    <cellStyle name="Moneda 2 2 2 2 2 4 3 2 5" xfId="22001" xr:uid="{9E5DB102-6E90-4D4B-9C6D-F1D8BB22AC63}"/>
    <cellStyle name="Moneda 2 2 2 2 2 4 3 2 6" xfId="31418" xr:uid="{81C0687E-5BD5-49BF-B5FE-32ACD1245B09}"/>
    <cellStyle name="Moneda 2 2 2 2 2 4 3 3" xfId="3960" xr:uid="{6C8F143E-8A6C-4F22-9CE1-4D9A360BD5EB}"/>
    <cellStyle name="Moneda 2 2 2 2 2 4 3 3 2" xfId="6312" xr:uid="{69406B94-D1CD-4D1C-9495-859AF7D54D66}"/>
    <cellStyle name="Moneda 2 2 2 2 2 4 3 3 2 2" xfId="11016" xr:uid="{EACCA607-AED2-4BF2-87B0-282B7A50CD67}"/>
    <cellStyle name="Moneda 2 2 2 2 2 4 3 3 2 2 2" xfId="20424" xr:uid="{BD5EFEC7-EE07-4EF8-B227-A48C3A28328B}"/>
    <cellStyle name="Moneda 2 2 2 2 2 4 3 3 2 2 3" xfId="29841" xr:uid="{C470AF22-8B3C-4715-81AD-C01A7B9EFC9A}"/>
    <cellStyle name="Moneda 2 2 2 2 2 4 3 3 2 2 4" xfId="39258" xr:uid="{A78709BF-C8A5-49A0-9BAF-8CC3D4E27D01}"/>
    <cellStyle name="Moneda 2 2 2 2 2 4 3 3 2 3" xfId="15720" xr:uid="{98A1E0C4-53AB-40A5-8152-7F6F0F4E9FAE}"/>
    <cellStyle name="Moneda 2 2 2 2 2 4 3 3 2 4" xfId="25137" xr:uid="{256CB36A-F62C-41CF-832F-D0E37B51A3CC}"/>
    <cellStyle name="Moneda 2 2 2 2 2 4 3 3 2 5" xfId="34554" xr:uid="{F03B6DE5-48DC-466C-AC4E-489F6886C7EE}"/>
    <cellStyle name="Moneda 2 2 2 2 2 4 3 3 3" xfId="8664" xr:uid="{33DF597F-85F9-4F61-8AA5-EF79A347091D}"/>
    <cellStyle name="Moneda 2 2 2 2 2 4 3 3 3 2" xfId="18072" xr:uid="{76F9B4DD-16F0-48DD-B742-B58B0E7B27AD}"/>
    <cellStyle name="Moneda 2 2 2 2 2 4 3 3 3 3" xfId="27489" xr:uid="{D4034C39-FB9C-485D-9CC5-DBEAB706C4F5}"/>
    <cellStyle name="Moneda 2 2 2 2 2 4 3 3 3 4" xfId="36906" xr:uid="{47547959-786A-4FDD-93D2-1BF87A300150}"/>
    <cellStyle name="Moneda 2 2 2 2 2 4 3 3 4" xfId="13368" xr:uid="{456440D5-B14B-4FFC-8B17-F4887B7F7AE8}"/>
    <cellStyle name="Moneda 2 2 2 2 2 4 3 3 5" xfId="22785" xr:uid="{AFD62EF9-94FF-4D86-ABF7-AA0FAED47D1F}"/>
    <cellStyle name="Moneda 2 2 2 2 2 4 3 3 6" xfId="32202" xr:uid="{AA907430-BA10-46E8-AA0B-2E9930F20C31}"/>
    <cellStyle name="Moneda 2 2 2 2 2 4 3 4" xfId="4744" xr:uid="{0D1D8FD8-391F-4A4C-9B29-D262D6BE0DE4}"/>
    <cellStyle name="Moneda 2 2 2 2 2 4 3 4 2" xfId="9448" xr:uid="{5F8254A6-F805-4EF0-9EDC-39A1333692DC}"/>
    <cellStyle name="Moneda 2 2 2 2 2 4 3 4 2 2" xfId="18856" xr:uid="{088F0CB2-4029-46B7-A7B9-56827B56BC52}"/>
    <cellStyle name="Moneda 2 2 2 2 2 4 3 4 2 3" xfId="28273" xr:uid="{BB9F650B-980F-4943-9BA9-7056076C5C2E}"/>
    <cellStyle name="Moneda 2 2 2 2 2 4 3 4 2 4" xfId="37690" xr:uid="{44D4AFC5-43B9-4210-A087-A2C165864A77}"/>
    <cellStyle name="Moneda 2 2 2 2 2 4 3 4 3" xfId="14152" xr:uid="{E8BD8B71-BF25-4A89-9201-6B5344C043B8}"/>
    <cellStyle name="Moneda 2 2 2 2 2 4 3 4 4" xfId="23569" xr:uid="{783E6D41-D300-4B7C-ACBE-A9ABAD0898A7}"/>
    <cellStyle name="Moneda 2 2 2 2 2 4 3 4 5" xfId="32986" xr:uid="{8FB2F665-627E-4131-AE42-C72618250FD4}"/>
    <cellStyle name="Moneda 2 2 2 2 2 4 3 5" xfId="7096" xr:uid="{B4F6EF5B-73F0-40D3-A789-D0C99663553B}"/>
    <cellStyle name="Moneda 2 2 2 2 2 4 3 5 2" xfId="16504" xr:uid="{34FF127C-BEAF-417D-BFA0-DC9F14105FDF}"/>
    <cellStyle name="Moneda 2 2 2 2 2 4 3 5 3" xfId="25921" xr:uid="{78D39443-BF5E-48B9-B3BF-EAB8D17185F9}"/>
    <cellStyle name="Moneda 2 2 2 2 2 4 3 5 4" xfId="35338" xr:uid="{DFBC8C7D-B45A-4F20-BB8C-CF2077474B9E}"/>
    <cellStyle name="Moneda 2 2 2 2 2 4 3 6" xfId="11800" xr:uid="{7C50D6C7-9AD3-4BC6-B556-B154A5AB13CD}"/>
    <cellStyle name="Moneda 2 2 2 2 2 4 3 7" xfId="21217" xr:uid="{51711F8F-17FD-4C40-B95D-3EEBDE9B1AFB}"/>
    <cellStyle name="Moneda 2 2 2 2 2 4 3 8" xfId="30634" xr:uid="{3B83184D-A9FF-479B-ABAC-DE39052A4179}"/>
    <cellStyle name="Moneda 2 2 2 2 2 4 4" xfId="2784" xr:uid="{44596CEC-FE4D-47F1-B037-868E71695CBB}"/>
    <cellStyle name="Moneda 2 2 2 2 2 4 4 2" xfId="5136" xr:uid="{15ECD5CB-3F8C-4F56-B05B-BC5E080528AD}"/>
    <cellStyle name="Moneda 2 2 2 2 2 4 4 2 2" xfId="9840" xr:uid="{FE461634-9414-4514-8F47-97FB3001C312}"/>
    <cellStyle name="Moneda 2 2 2 2 2 4 4 2 2 2" xfId="19248" xr:uid="{DE93CC7F-ED78-46D8-8E4E-62AA45A4700E}"/>
    <cellStyle name="Moneda 2 2 2 2 2 4 4 2 2 3" xfId="28665" xr:uid="{C2E3AD19-5B41-4ADF-96ED-98F1D3716A01}"/>
    <cellStyle name="Moneda 2 2 2 2 2 4 4 2 2 4" xfId="38082" xr:uid="{7907F183-9F55-4523-91BA-2F4B838AF537}"/>
    <cellStyle name="Moneda 2 2 2 2 2 4 4 2 3" xfId="14544" xr:uid="{3720AC17-0201-42E8-9CBB-71C963008630}"/>
    <cellStyle name="Moneda 2 2 2 2 2 4 4 2 4" xfId="23961" xr:uid="{202C598C-B26F-4DC7-B050-541FCCCEF128}"/>
    <cellStyle name="Moneda 2 2 2 2 2 4 4 2 5" xfId="33378" xr:uid="{9B61A935-FB4A-406F-B0C8-C0A04BF26FAF}"/>
    <cellStyle name="Moneda 2 2 2 2 2 4 4 3" xfId="7488" xr:uid="{375A8D70-233F-4ACE-BBA0-1C15E76AEAD9}"/>
    <cellStyle name="Moneda 2 2 2 2 2 4 4 3 2" xfId="16896" xr:uid="{1A4F0805-B71F-4854-86DE-503C8D6AB6F5}"/>
    <cellStyle name="Moneda 2 2 2 2 2 4 4 3 3" xfId="26313" xr:uid="{EF11098C-CE95-44A3-8441-70641242AEDE}"/>
    <cellStyle name="Moneda 2 2 2 2 2 4 4 3 4" xfId="35730" xr:uid="{6E949D8A-92DA-4A87-B0AC-DDC2AFAC0985}"/>
    <cellStyle name="Moneda 2 2 2 2 2 4 4 4" xfId="12192" xr:uid="{AB2DBB3B-F135-4C95-8F90-A96A88C31FA7}"/>
    <cellStyle name="Moneda 2 2 2 2 2 4 4 5" xfId="21609" xr:uid="{EEF23F36-1B9C-42D6-AAFA-27AD8EB0AFF6}"/>
    <cellStyle name="Moneda 2 2 2 2 2 4 4 6" xfId="31026" xr:uid="{8EA412C2-9C6C-42DD-B7F4-704EA5D96CF9}"/>
    <cellStyle name="Moneda 2 2 2 2 2 4 5" xfId="3568" xr:uid="{61D56713-CA6D-4CCD-99E7-475D9DF264F4}"/>
    <cellStyle name="Moneda 2 2 2 2 2 4 5 2" xfId="5920" xr:uid="{AB5B6F80-3715-4F3D-9932-84251E73F261}"/>
    <cellStyle name="Moneda 2 2 2 2 2 4 5 2 2" xfId="10624" xr:uid="{EA49E05D-D3F3-4A9E-B0DC-A9D9DF740C11}"/>
    <cellStyle name="Moneda 2 2 2 2 2 4 5 2 2 2" xfId="20032" xr:uid="{5170BCDA-450B-4ECB-ADF8-629DFBC5158A}"/>
    <cellStyle name="Moneda 2 2 2 2 2 4 5 2 2 3" xfId="29449" xr:uid="{04EC6620-1460-40CD-9566-E66EEFC0C431}"/>
    <cellStyle name="Moneda 2 2 2 2 2 4 5 2 2 4" xfId="38866" xr:uid="{DCB42D12-21AB-4D40-9D8D-326A7231658D}"/>
    <cellStyle name="Moneda 2 2 2 2 2 4 5 2 3" xfId="15328" xr:uid="{1EB23582-3CF9-467C-B739-DDA9904D80F6}"/>
    <cellStyle name="Moneda 2 2 2 2 2 4 5 2 4" xfId="24745" xr:uid="{8892356D-6F76-49AD-86E7-E142756DF8F1}"/>
    <cellStyle name="Moneda 2 2 2 2 2 4 5 2 5" xfId="34162" xr:uid="{6B899A0E-8BCB-4AA9-9AA9-9A354B6A7B5B}"/>
    <cellStyle name="Moneda 2 2 2 2 2 4 5 3" xfId="8272" xr:uid="{5ECE2025-C926-41E1-8F49-57C2B3CBC5DD}"/>
    <cellStyle name="Moneda 2 2 2 2 2 4 5 3 2" xfId="17680" xr:uid="{D98F9334-9005-4849-BEBF-D52490E3AAC1}"/>
    <cellStyle name="Moneda 2 2 2 2 2 4 5 3 3" xfId="27097" xr:uid="{5F99226E-C001-4001-9E16-538CA3F733E4}"/>
    <cellStyle name="Moneda 2 2 2 2 2 4 5 3 4" xfId="36514" xr:uid="{6FE5A4F1-9C81-4EF7-945F-7AE813515649}"/>
    <cellStyle name="Moneda 2 2 2 2 2 4 5 4" xfId="12976" xr:uid="{1A18A8DC-5BB3-489D-98B4-B34F98605A6C}"/>
    <cellStyle name="Moneda 2 2 2 2 2 4 5 5" xfId="22393" xr:uid="{756728A9-2BB3-45EB-82CD-5A9451D5494C}"/>
    <cellStyle name="Moneda 2 2 2 2 2 4 5 6" xfId="31810" xr:uid="{CF8161F1-0DD2-44B0-988F-9CB5FD033BBA}"/>
    <cellStyle name="Moneda 2 2 2 2 2 4 6" xfId="4352" xr:uid="{A67552A1-D493-48BC-B909-D577608292A3}"/>
    <cellStyle name="Moneda 2 2 2 2 2 4 6 2" xfId="9056" xr:uid="{D1D23D87-8259-4A50-BED9-0B164A559318}"/>
    <cellStyle name="Moneda 2 2 2 2 2 4 6 2 2" xfId="18464" xr:uid="{FAB4B753-431F-4C9D-98B8-5A4AD06A57C7}"/>
    <cellStyle name="Moneda 2 2 2 2 2 4 6 2 3" xfId="27881" xr:uid="{A2C003A9-BB89-4927-812A-9D15AD66553D}"/>
    <cellStyle name="Moneda 2 2 2 2 2 4 6 2 4" xfId="37298" xr:uid="{18ABF06B-87DB-4C31-9F79-A911AB4F87A0}"/>
    <cellStyle name="Moneda 2 2 2 2 2 4 6 3" xfId="13760" xr:uid="{4A1845EC-F282-4C75-9823-465742FEA81B}"/>
    <cellStyle name="Moneda 2 2 2 2 2 4 6 4" xfId="23177" xr:uid="{754F98EF-233C-44E3-B237-EEDB11178295}"/>
    <cellStyle name="Moneda 2 2 2 2 2 4 6 5" xfId="32594" xr:uid="{E3E35248-AE4A-413E-BE4F-5728A0A8C327}"/>
    <cellStyle name="Moneda 2 2 2 2 2 4 7" xfId="6704" xr:uid="{B68A453F-CC1C-42BF-804F-F3DDEC4330A1}"/>
    <cellStyle name="Moneda 2 2 2 2 2 4 7 2" xfId="16112" xr:uid="{8A8C4B0A-C2F2-45E5-A8F5-E123B7AF9C71}"/>
    <cellStyle name="Moneda 2 2 2 2 2 4 7 3" xfId="25529" xr:uid="{A4CF6D0E-0ED7-46D6-A663-F19B60B7A89A}"/>
    <cellStyle name="Moneda 2 2 2 2 2 4 7 4" xfId="34946" xr:uid="{CFECB274-2E5F-4E5A-BB24-BA109388A3D4}"/>
    <cellStyle name="Moneda 2 2 2 2 2 4 8" xfId="11408" xr:uid="{3D3BEA51-D144-41AC-A13E-B1B4B86CC6B5}"/>
    <cellStyle name="Moneda 2 2 2 2 2 4 9" xfId="20825" xr:uid="{33149455-A74A-485A-8E70-642CD2262FB1}"/>
    <cellStyle name="Moneda 2 2 2 2 2 5" xfId="477" xr:uid="{EBB4F78B-FCEF-41C8-B43B-CC5C239BA9CF}"/>
    <cellStyle name="Moneda 2 2 2 2 2 5 10" xfId="2103" xr:uid="{1F981231-40EE-40FB-A7BB-E84E4C3DA435}"/>
    <cellStyle name="Moneda 2 2 2 2 2 5 11" xfId="1475" xr:uid="{ABB020B2-7BD1-4042-B599-F28713C5C137}"/>
    <cellStyle name="Moneda 2 2 2 2 2 5 12" xfId="40357" xr:uid="{78DC3A10-1EAE-433C-A0D1-E04A175AA58B}"/>
    <cellStyle name="Moneda 2 2 2 2 2 5 2" xfId="2495" xr:uid="{E42B67D8-C312-44E9-86C0-57F39E862A48}"/>
    <cellStyle name="Moneda 2 2 2 2 2 5 2 2" xfId="3280" xr:uid="{15746E84-08D5-47E8-8E67-EFF90301483D}"/>
    <cellStyle name="Moneda 2 2 2 2 2 5 2 2 2" xfId="5632" xr:uid="{AF8BBCDA-5EBC-4DB4-A775-527E8D9DF285}"/>
    <cellStyle name="Moneda 2 2 2 2 2 5 2 2 2 2" xfId="10336" xr:uid="{5068D911-849C-4250-87F6-653BA1025FA5}"/>
    <cellStyle name="Moneda 2 2 2 2 2 5 2 2 2 2 2" xfId="19744" xr:uid="{06C42E6A-8C2F-4C15-BC5E-DEA090C5740B}"/>
    <cellStyle name="Moneda 2 2 2 2 2 5 2 2 2 2 3" xfId="29161" xr:uid="{FAA0DBDE-5838-41A7-921A-6980ADB20E76}"/>
    <cellStyle name="Moneda 2 2 2 2 2 5 2 2 2 2 4" xfId="38578" xr:uid="{3F239442-871B-41F6-A0A7-C93212EADE68}"/>
    <cellStyle name="Moneda 2 2 2 2 2 5 2 2 2 3" xfId="15040" xr:uid="{6E576C0B-C71F-4053-8556-746D7BB13B4F}"/>
    <cellStyle name="Moneda 2 2 2 2 2 5 2 2 2 4" xfId="24457" xr:uid="{1B7A6042-27C8-4DA6-94F5-E7BD86C5C817}"/>
    <cellStyle name="Moneda 2 2 2 2 2 5 2 2 2 5" xfId="33874" xr:uid="{93ADF4A1-6866-4164-B6DA-FCFAB98DF4D2}"/>
    <cellStyle name="Moneda 2 2 2 2 2 5 2 2 3" xfId="7984" xr:uid="{CFECA241-5605-4B13-99BA-410EED0B2553}"/>
    <cellStyle name="Moneda 2 2 2 2 2 5 2 2 3 2" xfId="17392" xr:uid="{096C0D3F-65B4-4CBE-81FC-A56407891037}"/>
    <cellStyle name="Moneda 2 2 2 2 2 5 2 2 3 3" xfId="26809" xr:uid="{97358AFF-961A-49A9-9104-26CD6311CC0D}"/>
    <cellStyle name="Moneda 2 2 2 2 2 5 2 2 3 4" xfId="36226" xr:uid="{BFDE13B7-D96B-45C0-9DE2-EC730066C1C3}"/>
    <cellStyle name="Moneda 2 2 2 2 2 5 2 2 4" xfId="12688" xr:uid="{CE73E84C-7C27-44C8-8D1C-B8581FC19809}"/>
    <cellStyle name="Moneda 2 2 2 2 2 5 2 2 5" xfId="22105" xr:uid="{A4C36D25-7985-4A35-9AA4-9C629DB58CBC}"/>
    <cellStyle name="Moneda 2 2 2 2 2 5 2 2 6" xfId="31522" xr:uid="{73E4D4D2-9C4F-43FD-A775-D5B003295961}"/>
    <cellStyle name="Moneda 2 2 2 2 2 5 2 3" xfId="4064" xr:uid="{51FACA7E-9954-43A1-885B-22414C4D4232}"/>
    <cellStyle name="Moneda 2 2 2 2 2 5 2 3 2" xfId="6416" xr:uid="{60ACD2FC-A707-4F4B-ADC2-CFCFF4502749}"/>
    <cellStyle name="Moneda 2 2 2 2 2 5 2 3 2 2" xfId="11120" xr:uid="{05CC8A60-1A9A-474E-9D7A-C89A3E003764}"/>
    <cellStyle name="Moneda 2 2 2 2 2 5 2 3 2 2 2" xfId="20528" xr:uid="{889C306D-DD96-46C5-BF3A-6823C428EE68}"/>
    <cellStyle name="Moneda 2 2 2 2 2 5 2 3 2 2 3" xfId="29945" xr:uid="{3473D07B-C608-400F-904D-66874BEE661F}"/>
    <cellStyle name="Moneda 2 2 2 2 2 5 2 3 2 2 4" xfId="39362" xr:uid="{5EA1B643-DB49-47F5-9F6C-60B5F36A858D}"/>
    <cellStyle name="Moneda 2 2 2 2 2 5 2 3 2 3" xfId="15824" xr:uid="{DCEE3327-1E36-4654-98CB-D549BACE390E}"/>
    <cellStyle name="Moneda 2 2 2 2 2 5 2 3 2 4" xfId="25241" xr:uid="{30C2AC44-2F4B-4244-9D32-26FE362C7237}"/>
    <cellStyle name="Moneda 2 2 2 2 2 5 2 3 2 5" xfId="34658" xr:uid="{C913DE92-5F5E-4682-A6E8-AF566594A429}"/>
    <cellStyle name="Moneda 2 2 2 2 2 5 2 3 3" xfId="8768" xr:uid="{F2326220-C1B4-4245-9AF9-089C7157FF41}"/>
    <cellStyle name="Moneda 2 2 2 2 2 5 2 3 3 2" xfId="18176" xr:uid="{F86CD1E0-B4F6-4B0F-B26A-5FE938706ECF}"/>
    <cellStyle name="Moneda 2 2 2 2 2 5 2 3 3 3" xfId="27593" xr:uid="{99B7ABA8-5C82-484F-8C74-7E919ED0AAED}"/>
    <cellStyle name="Moneda 2 2 2 2 2 5 2 3 3 4" xfId="37010" xr:uid="{1239F342-F6E7-4616-A2ED-134B9B407011}"/>
    <cellStyle name="Moneda 2 2 2 2 2 5 2 3 4" xfId="13472" xr:uid="{93E50BCB-AF0D-449C-BF00-C9AC1A525094}"/>
    <cellStyle name="Moneda 2 2 2 2 2 5 2 3 5" xfId="22889" xr:uid="{F531C39E-651D-4EC2-BA06-A658C1D29DE6}"/>
    <cellStyle name="Moneda 2 2 2 2 2 5 2 3 6" xfId="32306" xr:uid="{BD2F2863-C8A1-4A88-8E04-DF81F4945E61}"/>
    <cellStyle name="Moneda 2 2 2 2 2 5 2 4" xfId="4848" xr:uid="{C6164FC3-58B3-4E58-A884-51C53759B634}"/>
    <cellStyle name="Moneda 2 2 2 2 2 5 2 4 2" xfId="9552" xr:uid="{944C2ADB-5225-4541-9034-46D1FA37EC3D}"/>
    <cellStyle name="Moneda 2 2 2 2 2 5 2 4 2 2" xfId="18960" xr:uid="{65E77B69-62DB-40C7-AFC1-51C5F4D0092C}"/>
    <cellStyle name="Moneda 2 2 2 2 2 5 2 4 2 3" xfId="28377" xr:uid="{D8873EF6-5AEA-42DA-963B-1DB8FA979B92}"/>
    <cellStyle name="Moneda 2 2 2 2 2 5 2 4 2 4" xfId="37794" xr:uid="{72D63A19-0A53-496D-89A1-2F48AED4FC72}"/>
    <cellStyle name="Moneda 2 2 2 2 2 5 2 4 3" xfId="14256" xr:uid="{9B707F78-B896-4763-B24D-9F4E1E1867AA}"/>
    <cellStyle name="Moneda 2 2 2 2 2 5 2 4 4" xfId="23673" xr:uid="{F964467D-8F9B-4F7F-971F-EE7F2D8F0651}"/>
    <cellStyle name="Moneda 2 2 2 2 2 5 2 4 5" xfId="33090" xr:uid="{D51E723D-1DBA-4197-B7D7-00CE088C568C}"/>
    <cellStyle name="Moneda 2 2 2 2 2 5 2 5" xfId="7200" xr:uid="{6BC13340-9518-4DE8-8204-2ABB399F082F}"/>
    <cellStyle name="Moneda 2 2 2 2 2 5 2 5 2" xfId="16608" xr:uid="{97538BCB-E725-413A-87AB-1CC957905891}"/>
    <cellStyle name="Moneda 2 2 2 2 2 5 2 5 3" xfId="26025" xr:uid="{6B98D200-CB1D-4548-AB98-77520DE798F1}"/>
    <cellStyle name="Moneda 2 2 2 2 2 5 2 5 4" xfId="35442" xr:uid="{9EDD2631-B6E7-44E3-8557-C19BA18277CE}"/>
    <cellStyle name="Moneda 2 2 2 2 2 5 2 6" xfId="11904" xr:uid="{BDCD5327-49EA-4F96-BE92-6B9272C963D9}"/>
    <cellStyle name="Moneda 2 2 2 2 2 5 2 7" xfId="21321" xr:uid="{309E935C-90DB-4AB1-9629-D3507423CC43}"/>
    <cellStyle name="Moneda 2 2 2 2 2 5 2 8" xfId="30738" xr:uid="{01851625-4D98-4563-9B9C-53138F3B2456}"/>
    <cellStyle name="Moneda 2 2 2 2 2 5 3" xfId="2888" xr:uid="{F41A2360-E630-476F-BED5-65409ED2E908}"/>
    <cellStyle name="Moneda 2 2 2 2 2 5 3 2" xfId="5240" xr:uid="{2BDDE2AC-756C-41A6-B8D4-B79274BD7D7E}"/>
    <cellStyle name="Moneda 2 2 2 2 2 5 3 2 2" xfId="9944" xr:uid="{1569C3F2-58B9-4026-B389-FF9A53E7D6B6}"/>
    <cellStyle name="Moneda 2 2 2 2 2 5 3 2 2 2" xfId="19352" xr:uid="{A4C87189-7D67-4277-BF1C-2EF63BF32D82}"/>
    <cellStyle name="Moneda 2 2 2 2 2 5 3 2 2 3" xfId="28769" xr:uid="{A4072EAF-7FE1-4794-BD87-41FAFFDBBF8A}"/>
    <cellStyle name="Moneda 2 2 2 2 2 5 3 2 2 4" xfId="38186" xr:uid="{6CB45E00-BB6F-4AB9-A5A3-B9831E3C814F}"/>
    <cellStyle name="Moneda 2 2 2 2 2 5 3 2 3" xfId="14648" xr:uid="{2C6AC48A-16A3-48EB-982F-768E4CB7B8D8}"/>
    <cellStyle name="Moneda 2 2 2 2 2 5 3 2 4" xfId="24065" xr:uid="{DF46EE41-7739-4EBC-9333-2C99F018C1A8}"/>
    <cellStyle name="Moneda 2 2 2 2 2 5 3 2 5" xfId="33482" xr:uid="{349CE9FD-93E0-45E8-A036-17B6DC76CBC2}"/>
    <cellStyle name="Moneda 2 2 2 2 2 5 3 3" xfId="7592" xr:uid="{1650B377-DA49-47A2-BDB6-0EC433AA7B93}"/>
    <cellStyle name="Moneda 2 2 2 2 2 5 3 3 2" xfId="17000" xr:uid="{94E86592-CCFD-4F15-A4A2-3FD14D3F6551}"/>
    <cellStyle name="Moneda 2 2 2 2 2 5 3 3 3" xfId="26417" xr:uid="{814EA179-1101-4CDC-8553-776A6410BFF3}"/>
    <cellStyle name="Moneda 2 2 2 2 2 5 3 3 4" xfId="35834" xr:uid="{7C3FDFDC-9DE6-417D-8FE0-ED868043FAC6}"/>
    <cellStyle name="Moneda 2 2 2 2 2 5 3 4" xfId="12296" xr:uid="{30748D8B-5E43-4EBF-9A5B-8A12AB9997CB}"/>
    <cellStyle name="Moneda 2 2 2 2 2 5 3 5" xfId="21713" xr:uid="{7E48C812-675A-468C-B8F5-72C315C4191F}"/>
    <cellStyle name="Moneda 2 2 2 2 2 5 3 6" xfId="31130" xr:uid="{66F6BD96-3DF0-4B96-A0A5-A02B71BAEDF5}"/>
    <cellStyle name="Moneda 2 2 2 2 2 5 4" xfId="3672" xr:uid="{9D512145-4FE1-4537-9CD0-8C58D654200F}"/>
    <cellStyle name="Moneda 2 2 2 2 2 5 4 2" xfId="6024" xr:uid="{F980863D-61FF-4744-9858-755A65B3AB86}"/>
    <cellStyle name="Moneda 2 2 2 2 2 5 4 2 2" xfId="10728" xr:uid="{025C7596-B0C3-4667-9EED-B682EA31A503}"/>
    <cellStyle name="Moneda 2 2 2 2 2 5 4 2 2 2" xfId="20136" xr:uid="{01EA3AE1-660C-48AE-84FD-B483328D320C}"/>
    <cellStyle name="Moneda 2 2 2 2 2 5 4 2 2 3" xfId="29553" xr:uid="{3971C012-3C42-49FA-A456-DC04326E46B1}"/>
    <cellStyle name="Moneda 2 2 2 2 2 5 4 2 2 4" xfId="38970" xr:uid="{FA79C0DF-0032-4FBB-AFB4-9B517C6DC7E0}"/>
    <cellStyle name="Moneda 2 2 2 2 2 5 4 2 3" xfId="15432" xr:uid="{B580048D-9ABD-4D45-BBA0-45D069876CCB}"/>
    <cellStyle name="Moneda 2 2 2 2 2 5 4 2 4" xfId="24849" xr:uid="{229F02D7-969E-4F1A-8D50-C319AFC2074A}"/>
    <cellStyle name="Moneda 2 2 2 2 2 5 4 2 5" xfId="34266" xr:uid="{C9991401-F287-48A0-9DE6-0CFF0C086915}"/>
    <cellStyle name="Moneda 2 2 2 2 2 5 4 3" xfId="8376" xr:uid="{C27777B6-4659-4744-B4E3-935A199BDB12}"/>
    <cellStyle name="Moneda 2 2 2 2 2 5 4 3 2" xfId="17784" xr:uid="{9818EEB4-166B-4445-820E-C7FC30910F2C}"/>
    <cellStyle name="Moneda 2 2 2 2 2 5 4 3 3" xfId="27201" xr:uid="{1AE1FFAD-D528-45C2-A3D5-F1082A81BC9A}"/>
    <cellStyle name="Moneda 2 2 2 2 2 5 4 3 4" xfId="36618" xr:uid="{08F2E197-2940-43AB-9416-265954F1AD20}"/>
    <cellStyle name="Moneda 2 2 2 2 2 5 4 4" xfId="13080" xr:uid="{F5AAD0E5-AB90-433C-B63D-FFA9B111AAAF}"/>
    <cellStyle name="Moneda 2 2 2 2 2 5 4 5" xfId="22497" xr:uid="{C3E46758-F682-49FB-8F4D-AE5DD801EF0D}"/>
    <cellStyle name="Moneda 2 2 2 2 2 5 4 6" xfId="31914" xr:uid="{EF39E60E-6C91-4306-B9C3-C82FC7472980}"/>
    <cellStyle name="Moneda 2 2 2 2 2 5 5" xfId="4456" xr:uid="{47E176AE-5F85-4C90-9B48-ECC89FC8DF27}"/>
    <cellStyle name="Moneda 2 2 2 2 2 5 5 2" xfId="9160" xr:uid="{90679D68-8DC3-4302-B2A5-691D0D544529}"/>
    <cellStyle name="Moneda 2 2 2 2 2 5 5 2 2" xfId="18568" xr:uid="{8227BBDB-7A1C-4C00-A32C-D88659076FCB}"/>
    <cellStyle name="Moneda 2 2 2 2 2 5 5 2 3" xfId="27985" xr:uid="{43B4BAE4-11F2-482D-8ED0-5448107D00C7}"/>
    <cellStyle name="Moneda 2 2 2 2 2 5 5 2 4" xfId="37402" xr:uid="{671514A1-E3F4-489B-8266-A27F03994560}"/>
    <cellStyle name="Moneda 2 2 2 2 2 5 5 3" xfId="13864" xr:uid="{DBA3B5EB-2C49-4BF7-A50D-6DDE94F98D50}"/>
    <cellStyle name="Moneda 2 2 2 2 2 5 5 4" xfId="23281" xr:uid="{744BC26D-81A0-42C9-80C7-6C62FF0B773D}"/>
    <cellStyle name="Moneda 2 2 2 2 2 5 5 5" xfId="32698" xr:uid="{9D510941-737F-42FF-8582-15A312365D55}"/>
    <cellStyle name="Moneda 2 2 2 2 2 5 6" xfId="6808" xr:uid="{6F39CAE6-6C97-4CF4-9D65-E2A8CA97780F}"/>
    <cellStyle name="Moneda 2 2 2 2 2 5 6 2" xfId="16216" xr:uid="{45889EDE-9812-46F6-A29F-EF1871991D5F}"/>
    <cellStyle name="Moneda 2 2 2 2 2 5 6 3" xfId="25633" xr:uid="{FA87F81C-4962-46AA-BEE1-002F8528D75A}"/>
    <cellStyle name="Moneda 2 2 2 2 2 5 6 4" xfId="35050" xr:uid="{6098ED5D-AEC7-4660-9B37-E6FB73302ADD}"/>
    <cellStyle name="Moneda 2 2 2 2 2 5 7" xfId="11512" xr:uid="{409D6760-23BD-495E-90F7-74A62ECB6CF6}"/>
    <cellStyle name="Moneda 2 2 2 2 2 5 8" xfId="20929" xr:uid="{544C98FF-CE99-43E8-922A-16882D357564}"/>
    <cellStyle name="Moneda 2 2 2 2 2 5 9" xfId="30346" xr:uid="{F188AE42-3ADF-4E14-8E62-38D8398F04ED}"/>
    <cellStyle name="Moneda 2 2 2 2 2 6" xfId="2299" xr:uid="{FC289A60-C2E5-423C-8440-BE0FB23B2F8D}"/>
    <cellStyle name="Moneda 2 2 2 2 2 6 2" xfId="3084" xr:uid="{60348A18-BC81-41AB-8E61-409956C90DDC}"/>
    <cellStyle name="Moneda 2 2 2 2 2 6 2 2" xfId="5436" xr:uid="{CF8F87AF-AF1A-485B-A6D1-52E218BFE618}"/>
    <cellStyle name="Moneda 2 2 2 2 2 6 2 2 2" xfId="10140" xr:uid="{1307DE02-AA35-4698-882C-10BEAEAE46FD}"/>
    <cellStyle name="Moneda 2 2 2 2 2 6 2 2 2 2" xfId="19548" xr:uid="{B832F182-8739-4D88-A48B-972B0C03B316}"/>
    <cellStyle name="Moneda 2 2 2 2 2 6 2 2 2 3" xfId="28965" xr:uid="{16197995-C2F3-4D86-BE9C-3FAB22F508D6}"/>
    <cellStyle name="Moneda 2 2 2 2 2 6 2 2 2 4" xfId="38382" xr:uid="{7E09F6CD-8BF5-4C40-AF6D-7100DBED9543}"/>
    <cellStyle name="Moneda 2 2 2 2 2 6 2 2 3" xfId="14844" xr:uid="{37BF01B7-F543-4091-8B1E-4EDDBF746E34}"/>
    <cellStyle name="Moneda 2 2 2 2 2 6 2 2 4" xfId="24261" xr:uid="{0B1B6A0B-7738-494E-85DE-CB0779F1A371}"/>
    <cellStyle name="Moneda 2 2 2 2 2 6 2 2 5" xfId="33678" xr:uid="{43AA4D2E-5959-4712-861B-3CBEA6FFA7AA}"/>
    <cellStyle name="Moneda 2 2 2 2 2 6 2 3" xfId="7788" xr:uid="{F331CACD-AC22-4321-9800-707652CBD542}"/>
    <cellStyle name="Moneda 2 2 2 2 2 6 2 3 2" xfId="17196" xr:uid="{AF4B1CFF-5B9E-4E8B-B163-BD15FE365A46}"/>
    <cellStyle name="Moneda 2 2 2 2 2 6 2 3 3" xfId="26613" xr:uid="{37FC7FDB-AB6B-4F1E-A6DF-6DF0F2213CA7}"/>
    <cellStyle name="Moneda 2 2 2 2 2 6 2 3 4" xfId="36030" xr:uid="{1B084F02-8CEC-4EF5-9CDB-F261EB311113}"/>
    <cellStyle name="Moneda 2 2 2 2 2 6 2 4" xfId="12492" xr:uid="{38E6C17C-C893-4CF3-AE4F-B061A643307F}"/>
    <cellStyle name="Moneda 2 2 2 2 2 6 2 5" xfId="21909" xr:uid="{2D682556-597C-44D3-9184-57CF06075E6C}"/>
    <cellStyle name="Moneda 2 2 2 2 2 6 2 6" xfId="31326" xr:uid="{77E672C9-38E6-4261-847A-7110AD1F65C4}"/>
    <cellStyle name="Moneda 2 2 2 2 2 6 3" xfId="3868" xr:uid="{E9FD3B9E-26F0-478A-AC72-2DEA5F9EC649}"/>
    <cellStyle name="Moneda 2 2 2 2 2 6 3 2" xfId="6220" xr:uid="{C15054DC-8E1F-497A-AC2C-0CC58D9E3289}"/>
    <cellStyle name="Moneda 2 2 2 2 2 6 3 2 2" xfId="10924" xr:uid="{CE0689AB-C027-4155-9368-71968002CCB5}"/>
    <cellStyle name="Moneda 2 2 2 2 2 6 3 2 2 2" xfId="20332" xr:uid="{ED6DD90B-4B89-4160-91AD-031E2A275DE3}"/>
    <cellStyle name="Moneda 2 2 2 2 2 6 3 2 2 3" xfId="29749" xr:uid="{EA5375CA-657B-4951-B7EE-1CBCB09A1DC9}"/>
    <cellStyle name="Moneda 2 2 2 2 2 6 3 2 2 4" xfId="39166" xr:uid="{7560B4EA-FD94-481F-8B02-3EDE37CAB7DA}"/>
    <cellStyle name="Moneda 2 2 2 2 2 6 3 2 3" xfId="15628" xr:uid="{2981FDBE-9970-413C-9BC0-8658F877D52E}"/>
    <cellStyle name="Moneda 2 2 2 2 2 6 3 2 4" xfId="25045" xr:uid="{74F366C1-2279-4D22-869F-057145C2A49D}"/>
    <cellStyle name="Moneda 2 2 2 2 2 6 3 2 5" xfId="34462" xr:uid="{3EB98231-886D-42DF-828A-8F8CDB1AA779}"/>
    <cellStyle name="Moneda 2 2 2 2 2 6 3 3" xfId="8572" xr:uid="{33DB2128-676B-4D89-8022-6DC4A2ECC667}"/>
    <cellStyle name="Moneda 2 2 2 2 2 6 3 3 2" xfId="17980" xr:uid="{F2F9B324-CE1D-4218-92CE-2E224421FB24}"/>
    <cellStyle name="Moneda 2 2 2 2 2 6 3 3 3" xfId="27397" xr:uid="{DDBC0EB8-05A2-43AF-8709-F82CAC55AF03}"/>
    <cellStyle name="Moneda 2 2 2 2 2 6 3 3 4" xfId="36814" xr:uid="{3B1DCD00-99DB-4789-9655-F358C8927A4B}"/>
    <cellStyle name="Moneda 2 2 2 2 2 6 3 4" xfId="13276" xr:uid="{492A43DA-344D-4467-B50A-E068AE8069DA}"/>
    <cellStyle name="Moneda 2 2 2 2 2 6 3 5" xfId="22693" xr:uid="{21A26C8B-DBC2-4F9D-824A-0FCAD2BE208B}"/>
    <cellStyle name="Moneda 2 2 2 2 2 6 3 6" xfId="32110" xr:uid="{65D3FB35-650F-49CE-89CB-4DBA2D21197F}"/>
    <cellStyle name="Moneda 2 2 2 2 2 6 4" xfId="4652" xr:uid="{44F33141-03CC-4C29-8128-B6D0510417C4}"/>
    <cellStyle name="Moneda 2 2 2 2 2 6 4 2" xfId="9356" xr:uid="{8E87E4AF-30A4-4503-8D4E-AA5B242417B9}"/>
    <cellStyle name="Moneda 2 2 2 2 2 6 4 2 2" xfId="18764" xr:uid="{D3E62704-089F-4BAB-BE65-BE275506629B}"/>
    <cellStyle name="Moneda 2 2 2 2 2 6 4 2 3" xfId="28181" xr:uid="{CC05BDD1-AA37-4090-B518-5AB28006C93C}"/>
    <cellStyle name="Moneda 2 2 2 2 2 6 4 2 4" xfId="37598" xr:uid="{43E7BB5F-DD98-4053-B470-440AB4CC092F}"/>
    <cellStyle name="Moneda 2 2 2 2 2 6 4 3" xfId="14060" xr:uid="{021BFCE6-111D-418F-BA75-0C54D8DA20FB}"/>
    <cellStyle name="Moneda 2 2 2 2 2 6 4 4" xfId="23477" xr:uid="{F950E44B-9FA2-4715-92E3-9D92FB2E406E}"/>
    <cellStyle name="Moneda 2 2 2 2 2 6 4 5" xfId="32894" xr:uid="{8E71BAB2-B697-4C76-B5AF-A1E89CB47CB7}"/>
    <cellStyle name="Moneda 2 2 2 2 2 6 5" xfId="7004" xr:uid="{94BE37B0-AEBF-439C-B04C-4D7C471DB1EF}"/>
    <cellStyle name="Moneda 2 2 2 2 2 6 5 2" xfId="16412" xr:uid="{BEB014D6-D3FF-402A-8003-A843EC6536CC}"/>
    <cellStyle name="Moneda 2 2 2 2 2 6 5 3" xfId="25829" xr:uid="{F6370981-6783-41B7-836E-C7CEF253580C}"/>
    <cellStyle name="Moneda 2 2 2 2 2 6 5 4" xfId="35246" xr:uid="{D524F33B-D555-4DF1-8772-4A3D8E78FB97}"/>
    <cellStyle name="Moneda 2 2 2 2 2 6 6" xfId="11708" xr:uid="{EA8549A4-8F73-438D-8738-22D42B6AE8C6}"/>
    <cellStyle name="Moneda 2 2 2 2 2 6 7" xfId="21125" xr:uid="{EF0B8D64-DEB2-4137-8FF2-AFB96BD19A58}"/>
    <cellStyle name="Moneda 2 2 2 2 2 6 8" xfId="30542" xr:uid="{0FA87103-0ACD-4E54-B585-1A3A426F8579}"/>
    <cellStyle name="Moneda 2 2 2 2 2 7" xfId="2692" xr:uid="{C3D29D40-59E6-488D-A4D0-41EA91EE4A74}"/>
    <cellStyle name="Moneda 2 2 2 2 2 7 2" xfId="5044" xr:uid="{0C5A291E-7BCE-41FE-AE8A-A01C2E76E692}"/>
    <cellStyle name="Moneda 2 2 2 2 2 7 2 2" xfId="9748" xr:uid="{599E92D9-833A-4014-8E07-5B84356FDE2B}"/>
    <cellStyle name="Moneda 2 2 2 2 2 7 2 2 2" xfId="19156" xr:uid="{19698AA3-554B-4417-B752-D78C59343D1B}"/>
    <cellStyle name="Moneda 2 2 2 2 2 7 2 2 3" xfId="28573" xr:uid="{7318C9DD-E544-4DAD-B564-2EC1EF3D0ED1}"/>
    <cellStyle name="Moneda 2 2 2 2 2 7 2 2 4" xfId="37990" xr:uid="{F00E5648-E00B-454F-9465-FE9D8C00296A}"/>
    <cellStyle name="Moneda 2 2 2 2 2 7 2 3" xfId="14452" xr:uid="{B3742DD5-7FD1-4FF9-8306-71C18367230C}"/>
    <cellStyle name="Moneda 2 2 2 2 2 7 2 4" xfId="23869" xr:uid="{342F7815-6CC6-4384-8ED5-D0FEB09D499E}"/>
    <cellStyle name="Moneda 2 2 2 2 2 7 2 5" xfId="33286" xr:uid="{C24A225B-101F-49E3-BABD-09F0990B4596}"/>
    <cellStyle name="Moneda 2 2 2 2 2 7 3" xfId="7396" xr:uid="{BE721E08-AFA9-4366-A261-0FAF4367C042}"/>
    <cellStyle name="Moneda 2 2 2 2 2 7 3 2" xfId="16804" xr:uid="{84A9A98F-A1F9-4695-AD2E-3BBC2CC2E76B}"/>
    <cellStyle name="Moneda 2 2 2 2 2 7 3 3" xfId="26221" xr:uid="{A5F26329-7E5D-4FF4-8E9D-9727895D45C7}"/>
    <cellStyle name="Moneda 2 2 2 2 2 7 3 4" xfId="35638" xr:uid="{867EF2D3-34DD-40FB-86BD-49C379B6B7EA}"/>
    <cellStyle name="Moneda 2 2 2 2 2 7 4" xfId="12100" xr:uid="{8CB756A8-A44F-4BD5-B218-37D2C1A7B56D}"/>
    <cellStyle name="Moneda 2 2 2 2 2 7 5" xfId="21517" xr:uid="{91F3B14A-4F54-449B-8738-301C0F7B2D91}"/>
    <cellStyle name="Moneda 2 2 2 2 2 7 6" xfId="30934" xr:uid="{8BF4B1C1-C7E9-4F20-B6D9-C8D05DEE8582}"/>
    <cellStyle name="Moneda 2 2 2 2 2 8" xfId="3476" xr:uid="{A41FDFCE-15BA-4194-A142-FEC5D5CA487E}"/>
    <cellStyle name="Moneda 2 2 2 2 2 8 2" xfId="5828" xr:uid="{C657B18E-357F-4F72-B9ED-1F36B51CB211}"/>
    <cellStyle name="Moneda 2 2 2 2 2 8 2 2" xfId="10532" xr:uid="{6F415360-EB7E-4ED5-A57A-3A283DA3FA0B}"/>
    <cellStyle name="Moneda 2 2 2 2 2 8 2 2 2" xfId="19940" xr:uid="{4E85924B-253C-4CDD-B708-423C7B7D2F01}"/>
    <cellStyle name="Moneda 2 2 2 2 2 8 2 2 3" xfId="29357" xr:uid="{EE4C9CB4-3DDE-435E-BE30-C453C619426B}"/>
    <cellStyle name="Moneda 2 2 2 2 2 8 2 2 4" xfId="38774" xr:uid="{2EEC4B24-D6AE-4C3E-8EAB-D9E126ACF398}"/>
    <cellStyle name="Moneda 2 2 2 2 2 8 2 3" xfId="15236" xr:uid="{406BEADD-70C8-4B4C-BA6A-1C80EAE5104B}"/>
    <cellStyle name="Moneda 2 2 2 2 2 8 2 4" xfId="24653" xr:uid="{EBED3AD5-96F2-4C37-9F89-84D00D0150AC}"/>
    <cellStyle name="Moneda 2 2 2 2 2 8 2 5" xfId="34070" xr:uid="{6215494E-84CF-4340-926F-D90274C333C6}"/>
    <cellStyle name="Moneda 2 2 2 2 2 8 3" xfId="8180" xr:uid="{5586CD20-6491-4D70-A0E0-F28974DC85C1}"/>
    <cellStyle name="Moneda 2 2 2 2 2 8 3 2" xfId="17588" xr:uid="{B46E678C-7F69-4345-94A9-687D70FCCC19}"/>
    <cellStyle name="Moneda 2 2 2 2 2 8 3 3" xfId="27005" xr:uid="{382D4D4B-F617-4F69-B3D9-87306E52FAAE}"/>
    <cellStyle name="Moneda 2 2 2 2 2 8 3 4" xfId="36422" xr:uid="{DD10359A-FDE7-4984-A7A4-88E59A4BBAE6}"/>
    <cellStyle name="Moneda 2 2 2 2 2 8 4" xfId="12884" xr:uid="{1742FA50-B15A-4ACA-952B-2588CBF799FE}"/>
    <cellStyle name="Moneda 2 2 2 2 2 8 5" xfId="22301" xr:uid="{BC2FED4C-F1AF-4B94-9749-49AEB7CFF23E}"/>
    <cellStyle name="Moneda 2 2 2 2 2 8 6" xfId="31718" xr:uid="{60F3AEF5-3A25-4301-A7A8-51B21D46689F}"/>
    <cellStyle name="Moneda 2 2 2 2 2 9" xfId="4260" xr:uid="{742965A3-5B5F-4201-9397-4F9570532260}"/>
    <cellStyle name="Moneda 2 2 2 2 2 9 2" xfId="8964" xr:uid="{2FDDC6CB-CFCD-440F-BAE2-2B31C45CD15E}"/>
    <cellStyle name="Moneda 2 2 2 2 2 9 2 2" xfId="18372" xr:uid="{11EA5804-0939-4369-AF47-50C78D1916E3}"/>
    <cellStyle name="Moneda 2 2 2 2 2 9 2 3" xfId="27789" xr:uid="{E81B08E6-27EE-4A95-A4FF-19710FAABFDA}"/>
    <cellStyle name="Moneda 2 2 2 2 2 9 2 4" xfId="37206" xr:uid="{FE44E847-D5C2-45A7-8A6A-8E3AD6D029FD}"/>
    <cellStyle name="Moneda 2 2 2 2 2 9 3" xfId="13668" xr:uid="{612F9345-F7E8-4736-B0F6-F778BC689945}"/>
    <cellStyle name="Moneda 2 2 2 2 2 9 4" xfId="23085" xr:uid="{6905F2D5-75A0-4573-AEE7-CD5647A4F90D}"/>
    <cellStyle name="Moneda 2 2 2 2 2 9 5" xfId="32502" xr:uid="{A2842EF9-C7CC-4F6B-81B2-D5CD54091277}"/>
    <cellStyle name="Moneda 2 2 2 2 3" xfId="200" xr:uid="{A9825E56-0B86-4022-8438-5C91E6497276}"/>
    <cellStyle name="Moneda 2 2 2 2 3 10" xfId="11345" xr:uid="{34BF986A-70DC-455C-B9F5-876FA7397B56}"/>
    <cellStyle name="Moneda 2 2 2 2 3 11" xfId="20762" xr:uid="{2C995A2E-8EE4-4A87-B101-34AB6032C614}"/>
    <cellStyle name="Moneda 2 2 2 2 3 12" xfId="30179" xr:uid="{BB9E70D1-AEF3-47EE-9657-1222F4511DC9}"/>
    <cellStyle name="Moneda 2 2 2 2 3 13" xfId="1936" xr:uid="{8510BCD5-A57F-480E-B326-09A407E41186}"/>
    <cellStyle name="Moneda 2 2 2 2 3 14" xfId="1308" xr:uid="{2261FBD2-6C30-4EB6-AF9D-160234EFA076}"/>
    <cellStyle name="Moneda 2 2 2 2 3 15" xfId="40190" xr:uid="{A1E9491B-CF29-4681-B46B-80263BD11147}"/>
    <cellStyle name="Moneda 2 2 2 2 3 2" xfId="394" xr:uid="{AA63887D-E938-477B-AD38-8F7722B0052B}"/>
    <cellStyle name="Moneda 2 2 2 2 3 2 10" xfId="30300" xr:uid="{56446467-22C0-43F6-8227-F865B252CCC8}"/>
    <cellStyle name="Moneda 2 2 2 2 3 2 11" xfId="2057" xr:uid="{804750C5-BBB2-4B2D-86CE-9075EEC1DCDC}"/>
    <cellStyle name="Moneda 2 2 2 2 3 2 12" xfId="1429" xr:uid="{8ABF5D48-58F4-454C-8105-465464B41388}"/>
    <cellStyle name="Moneda 2 2 2 2 3 2 13" xfId="40311" xr:uid="{53FBD924-98BE-46AE-8D87-304C7FB5864D}"/>
    <cellStyle name="Moneda 2 2 2 2 3 2 2" xfId="628" xr:uid="{54DD3B7D-ABE9-43EF-B27D-DD467A6CD8B5}"/>
    <cellStyle name="Moneda 2 2 2 2 3 2 2 10" xfId="2253" xr:uid="{E0EB3B36-E560-44D5-9362-03D981D8DCF9}"/>
    <cellStyle name="Moneda 2 2 2 2 3 2 2 11" xfId="1625" xr:uid="{7CA2D4EB-6099-4022-B03C-B7C21972A824}"/>
    <cellStyle name="Moneda 2 2 2 2 3 2 2 12" xfId="40507" xr:uid="{E035B956-E0FE-4160-A6C4-1745155E114E}"/>
    <cellStyle name="Moneda 2 2 2 2 3 2 2 2" xfId="2645" xr:uid="{6A657F4E-ED10-4E38-8179-D760A69EE43E}"/>
    <cellStyle name="Moneda 2 2 2 2 3 2 2 2 2" xfId="3430" xr:uid="{ED8AC52E-7C84-422A-8A9A-512AFD16098C}"/>
    <cellStyle name="Moneda 2 2 2 2 3 2 2 2 2 2" xfId="5782" xr:uid="{A792AF06-78F3-4CB6-B579-CD38BFE981E2}"/>
    <cellStyle name="Moneda 2 2 2 2 3 2 2 2 2 2 2" xfId="10486" xr:uid="{7AAAE7CA-E114-4AF1-9A34-41019921C9E9}"/>
    <cellStyle name="Moneda 2 2 2 2 3 2 2 2 2 2 2 2" xfId="19894" xr:uid="{C5FA1B2A-32BD-4004-B30B-3DA7A5EBC96E}"/>
    <cellStyle name="Moneda 2 2 2 2 3 2 2 2 2 2 2 3" xfId="29311" xr:uid="{2964D023-4DAE-4E03-A9CC-E3B98CB205AD}"/>
    <cellStyle name="Moneda 2 2 2 2 3 2 2 2 2 2 2 4" xfId="38728" xr:uid="{4D1A7181-F30A-4794-BDE9-0C16BB8D789B}"/>
    <cellStyle name="Moneda 2 2 2 2 3 2 2 2 2 2 3" xfId="15190" xr:uid="{5784548A-4704-49EB-8D68-6B8ACA1B58EE}"/>
    <cellStyle name="Moneda 2 2 2 2 3 2 2 2 2 2 4" xfId="24607" xr:uid="{7F67083A-8839-4A49-9A1B-0D7B2B8F4C03}"/>
    <cellStyle name="Moneda 2 2 2 2 3 2 2 2 2 2 5" xfId="34024" xr:uid="{F9C48EB2-83CB-4311-BD4A-5FF3EF403249}"/>
    <cellStyle name="Moneda 2 2 2 2 3 2 2 2 2 3" xfId="8134" xr:uid="{A2E9D7F5-5F3C-479A-972D-AFD743A53034}"/>
    <cellStyle name="Moneda 2 2 2 2 3 2 2 2 2 3 2" xfId="17542" xr:uid="{82EB52EA-98B9-4052-81E5-D69A72491855}"/>
    <cellStyle name="Moneda 2 2 2 2 3 2 2 2 2 3 3" xfId="26959" xr:uid="{FA13C52B-0EA8-49E9-B63D-CADC6DC9B016}"/>
    <cellStyle name="Moneda 2 2 2 2 3 2 2 2 2 3 4" xfId="36376" xr:uid="{EBD1F6D3-C00D-43BB-AE8D-46E40D69BDE2}"/>
    <cellStyle name="Moneda 2 2 2 2 3 2 2 2 2 4" xfId="12838" xr:uid="{4D293973-11F3-4215-97A6-E52E234894E2}"/>
    <cellStyle name="Moneda 2 2 2 2 3 2 2 2 2 5" xfId="22255" xr:uid="{861A5136-6894-4A4B-BE56-33044F476901}"/>
    <cellStyle name="Moneda 2 2 2 2 3 2 2 2 2 6" xfId="31672" xr:uid="{1E41DE7F-7739-47B9-B8B7-FCF70AEF1277}"/>
    <cellStyle name="Moneda 2 2 2 2 3 2 2 2 3" xfId="4214" xr:uid="{1591B59D-F611-492A-A2D4-5C798D80CBB9}"/>
    <cellStyle name="Moneda 2 2 2 2 3 2 2 2 3 2" xfId="6566" xr:uid="{E123004A-2D85-4131-8C38-EFFC5B617A4D}"/>
    <cellStyle name="Moneda 2 2 2 2 3 2 2 2 3 2 2" xfId="11270" xr:uid="{D01BACAF-017F-4E72-B4F4-D0E70F1D0362}"/>
    <cellStyle name="Moneda 2 2 2 2 3 2 2 2 3 2 2 2" xfId="20678" xr:uid="{ACDB3A0E-3243-4206-8F25-CAB6BB2E0EB9}"/>
    <cellStyle name="Moneda 2 2 2 2 3 2 2 2 3 2 2 3" xfId="30095" xr:uid="{EF71B73F-6B60-4139-9360-5D78D53FBC15}"/>
    <cellStyle name="Moneda 2 2 2 2 3 2 2 2 3 2 2 4" xfId="39512" xr:uid="{2096D35E-C198-4088-8B13-2B99DB4FFAFF}"/>
    <cellStyle name="Moneda 2 2 2 2 3 2 2 2 3 2 3" xfId="15974" xr:uid="{000B3A41-B70D-4F43-B20E-BC51EB53FA3A}"/>
    <cellStyle name="Moneda 2 2 2 2 3 2 2 2 3 2 4" xfId="25391" xr:uid="{FE208D54-3898-42A9-AD2F-2D533682D5E7}"/>
    <cellStyle name="Moneda 2 2 2 2 3 2 2 2 3 2 5" xfId="34808" xr:uid="{92C02025-7FC7-45D7-A569-B6414628CBA6}"/>
    <cellStyle name="Moneda 2 2 2 2 3 2 2 2 3 3" xfId="8918" xr:uid="{9100752A-515E-4F93-9C5D-A62BDF0B7243}"/>
    <cellStyle name="Moneda 2 2 2 2 3 2 2 2 3 3 2" xfId="18326" xr:uid="{DA7C1ADF-FFD7-4B74-950B-854C82BDF3AD}"/>
    <cellStyle name="Moneda 2 2 2 2 3 2 2 2 3 3 3" xfId="27743" xr:uid="{6C2F0136-3065-41EA-9C14-E9C87E6F1860}"/>
    <cellStyle name="Moneda 2 2 2 2 3 2 2 2 3 3 4" xfId="37160" xr:uid="{88BABA41-6EEC-45E0-A5BE-1A7600F0A368}"/>
    <cellStyle name="Moneda 2 2 2 2 3 2 2 2 3 4" xfId="13622" xr:uid="{6C0C2E0D-F50C-4303-9D58-68CA03088F19}"/>
    <cellStyle name="Moneda 2 2 2 2 3 2 2 2 3 5" xfId="23039" xr:uid="{2E4F5707-78F4-465A-9322-4E3CFFB87F47}"/>
    <cellStyle name="Moneda 2 2 2 2 3 2 2 2 3 6" xfId="32456" xr:uid="{2D8F173C-ADDF-4AA4-8FE5-5BFF5B5D2EFB}"/>
    <cellStyle name="Moneda 2 2 2 2 3 2 2 2 4" xfId="4998" xr:uid="{B157A2C3-748D-4A81-9450-75830762C761}"/>
    <cellStyle name="Moneda 2 2 2 2 3 2 2 2 4 2" xfId="9702" xr:uid="{2868CB7D-3FD4-4F39-A489-CCBA19151D0F}"/>
    <cellStyle name="Moneda 2 2 2 2 3 2 2 2 4 2 2" xfId="19110" xr:uid="{8D6DAE7E-E39B-402B-8821-B18D7FE25759}"/>
    <cellStyle name="Moneda 2 2 2 2 3 2 2 2 4 2 3" xfId="28527" xr:uid="{8A11B6C2-C0A3-45A3-8C84-F7408D697413}"/>
    <cellStyle name="Moneda 2 2 2 2 3 2 2 2 4 2 4" xfId="37944" xr:uid="{D76D9564-69D6-4C8D-AE57-D1601B30687C}"/>
    <cellStyle name="Moneda 2 2 2 2 3 2 2 2 4 3" xfId="14406" xr:uid="{C9C38C49-8827-4724-A150-328BF9844855}"/>
    <cellStyle name="Moneda 2 2 2 2 3 2 2 2 4 4" xfId="23823" xr:uid="{CA86D781-F945-4077-AB14-405F32F9526C}"/>
    <cellStyle name="Moneda 2 2 2 2 3 2 2 2 4 5" xfId="33240" xr:uid="{CFF7ADD5-EC8A-4BD8-8C1C-7834A8B85B04}"/>
    <cellStyle name="Moneda 2 2 2 2 3 2 2 2 5" xfId="7350" xr:uid="{48738938-FFEC-4355-B5A2-3105CF5A5FFA}"/>
    <cellStyle name="Moneda 2 2 2 2 3 2 2 2 5 2" xfId="16758" xr:uid="{EC447533-470A-47D2-A6CD-7D87E3199752}"/>
    <cellStyle name="Moneda 2 2 2 2 3 2 2 2 5 3" xfId="26175" xr:uid="{662E6B03-AA0A-423A-A227-E59D4EF47291}"/>
    <cellStyle name="Moneda 2 2 2 2 3 2 2 2 5 4" xfId="35592" xr:uid="{280D6B88-4038-46FE-B2E5-CB60EEA6B88A}"/>
    <cellStyle name="Moneda 2 2 2 2 3 2 2 2 6" xfId="12054" xr:uid="{6ACC4B1C-34DA-42AE-B891-E396CD9089EE}"/>
    <cellStyle name="Moneda 2 2 2 2 3 2 2 2 7" xfId="21471" xr:uid="{C2B7B195-8242-4C35-9D34-8565774652D5}"/>
    <cellStyle name="Moneda 2 2 2 2 3 2 2 2 8" xfId="30888" xr:uid="{241A2851-0683-4980-9BB0-D6C7E42E246A}"/>
    <cellStyle name="Moneda 2 2 2 2 3 2 2 3" xfId="3038" xr:uid="{988062FE-40D6-4B10-B4CD-726A18672FEA}"/>
    <cellStyle name="Moneda 2 2 2 2 3 2 2 3 2" xfId="5390" xr:uid="{FB61FAFF-E173-4CCB-9724-576FF4188D02}"/>
    <cellStyle name="Moneda 2 2 2 2 3 2 2 3 2 2" xfId="10094" xr:uid="{B925F61A-6B26-415E-B4C6-C3EE2CBCBC70}"/>
    <cellStyle name="Moneda 2 2 2 2 3 2 2 3 2 2 2" xfId="19502" xr:uid="{405972A8-2B24-482B-8206-9241E0A8456E}"/>
    <cellStyle name="Moneda 2 2 2 2 3 2 2 3 2 2 3" xfId="28919" xr:uid="{21FD0E6E-7DB7-460B-A21F-B1B1B9624D74}"/>
    <cellStyle name="Moneda 2 2 2 2 3 2 2 3 2 2 4" xfId="38336" xr:uid="{5E7F01FD-F0E3-420A-A807-B46C86735335}"/>
    <cellStyle name="Moneda 2 2 2 2 3 2 2 3 2 3" xfId="14798" xr:uid="{5EB86B33-C1DC-46A2-882B-22AAEE69C5C6}"/>
    <cellStyle name="Moneda 2 2 2 2 3 2 2 3 2 4" xfId="24215" xr:uid="{22445217-4CD2-4305-9837-7810C2067630}"/>
    <cellStyle name="Moneda 2 2 2 2 3 2 2 3 2 5" xfId="33632" xr:uid="{9B72590A-ED89-44EF-AC93-752CBF6DF252}"/>
    <cellStyle name="Moneda 2 2 2 2 3 2 2 3 3" xfId="7742" xr:uid="{25924602-28CA-47BD-874A-77B2D7AC8198}"/>
    <cellStyle name="Moneda 2 2 2 2 3 2 2 3 3 2" xfId="17150" xr:uid="{DEBA3568-F256-495B-9DC1-83A8186FD070}"/>
    <cellStyle name="Moneda 2 2 2 2 3 2 2 3 3 3" xfId="26567" xr:uid="{854D2CD2-35CC-4E75-BE1C-40EAF35ECFB0}"/>
    <cellStyle name="Moneda 2 2 2 2 3 2 2 3 3 4" xfId="35984" xr:uid="{42098C4A-4267-4FCC-823A-A26A1DBA2A42}"/>
    <cellStyle name="Moneda 2 2 2 2 3 2 2 3 4" xfId="12446" xr:uid="{DE152CCF-38E6-4DB1-BDDA-C000F4A6077F}"/>
    <cellStyle name="Moneda 2 2 2 2 3 2 2 3 5" xfId="21863" xr:uid="{8367ED77-0160-42A1-80C7-08C4652E2E76}"/>
    <cellStyle name="Moneda 2 2 2 2 3 2 2 3 6" xfId="31280" xr:uid="{23951BD7-22FC-406D-A9AB-4601652ADBA6}"/>
    <cellStyle name="Moneda 2 2 2 2 3 2 2 4" xfId="3822" xr:uid="{2EE03BB2-1B41-493F-B2B8-D8FFBA0E9BC2}"/>
    <cellStyle name="Moneda 2 2 2 2 3 2 2 4 2" xfId="6174" xr:uid="{DE4F52FA-0C84-40CB-92DE-516994B56A69}"/>
    <cellStyle name="Moneda 2 2 2 2 3 2 2 4 2 2" xfId="10878" xr:uid="{DDD8DE24-8789-400C-97D6-CC5603C895F0}"/>
    <cellStyle name="Moneda 2 2 2 2 3 2 2 4 2 2 2" xfId="20286" xr:uid="{C26684EC-92A9-4CD3-B789-5B1F09833419}"/>
    <cellStyle name="Moneda 2 2 2 2 3 2 2 4 2 2 3" xfId="29703" xr:uid="{DDFB2099-5C11-44A9-8F63-8A9DC6D20102}"/>
    <cellStyle name="Moneda 2 2 2 2 3 2 2 4 2 2 4" xfId="39120" xr:uid="{B3D507A9-0E17-4A62-ACF3-5F3EC3EB4154}"/>
    <cellStyle name="Moneda 2 2 2 2 3 2 2 4 2 3" xfId="15582" xr:uid="{600F3B01-D35E-4BA7-8404-4152CBCB0898}"/>
    <cellStyle name="Moneda 2 2 2 2 3 2 2 4 2 4" xfId="24999" xr:uid="{7FF24F97-158F-4FBC-9DC7-B196E5023DE5}"/>
    <cellStyle name="Moneda 2 2 2 2 3 2 2 4 2 5" xfId="34416" xr:uid="{4773BA80-4D09-483E-8F2D-BF3D60DEFD76}"/>
    <cellStyle name="Moneda 2 2 2 2 3 2 2 4 3" xfId="8526" xr:uid="{128F9BF1-405B-45A1-9909-807C9D143315}"/>
    <cellStyle name="Moneda 2 2 2 2 3 2 2 4 3 2" xfId="17934" xr:uid="{48737303-BB26-4EA7-8228-8FE15912DD03}"/>
    <cellStyle name="Moneda 2 2 2 2 3 2 2 4 3 3" xfId="27351" xr:uid="{C7FF1105-8F8C-4697-A538-CA69B667F15E}"/>
    <cellStyle name="Moneda 2 2 2 2 3 2 2 4 3 4" xfId="36768" xr:uid="{72BF3B44-BE2F-42EB-9A9F-FA3DD0E5FF2F}"/>
    <cellStyle name="Moneda 2 2 2 2 3 2 2 4 4" xfId="13230" xr:uid="{60B73DAF-3285-4060-9B68-8C6E0716E887}"/>
    <cellStyle name="Moneda 2 2 2 2 3 2 2 4 5" xfId="22647" xr:uid="{EB273510-4304-4F62-932C-CFC20CAD671A}"/>
    <cellStyle name="Moneda 2 2 2 2 3 2 2 4 6" xfId="32064" xr:uid="{C1C4460C-A070-4BA0-A10E-D40B3ACC6E4B}"/>
    <cellStyle name="Moneda 2 2 2 2 3 2 2 5" xfId="4606" xr:uid="{65DB6C52-21E3-4831-AF15-A9A29B133DB1}"/>
    <cellStyle name="Moneda 2 2 2 2 3 2 2 5 2" xfId="9310" xr:uid="{5FD43185-51E6-4F3E-902E-6602637B3B86}"/>
    <cellStyle name="Moneda 2 2 2 2 3 2 2 5 2 2" xfId="18718" xr:uid="{2D3CBEC5-0270-430B-BF58-4D2BD1A43B00}"/>
    <cellStyle name="Moneda 2 2 2 2 3 2 2 5 2 3" xfId="28135" xr:uid="{94D6C95D-4D6E-4DBC-82B5-72825C69E4D6}"/>
    <cellStyle name="Moneda 2 2 2 2 3 2 2 5 2 4" xfId="37552" xr:uid="{1DA57202-F863-4DC5-8720-6EA9C0106DA0}"/>
    <cellStyle name="Moneda 2 2 2 2 3 2 2 5 3" xfId="14014" xr:uid="{16800AC4-6324-44D5-BBB6-B80AC29997A9}"/>
    <cellStyle name="Moneda 2 2 2 2 3 2 2 5 4" xfId="23431" xr:uid="{4422BAD1-CED8-4259-B5DE-525842CA8240}"/>
    <cellStyle name="Moneda 2 2 2 2 3 2 2 5 5" xfId="32848" xr:uid="{A3DAA7A4-9D80-4730-8A6D-514DC7A50D9F}"/>
    <cellStyle name="Moneda 2 2 2 2 3 2 2 6" xfId="6958" xr:uid="{BF72AF2F-F21C-4E52-8D18-1BA5A9569124}"/>
    <cellStyle name="Moneda 2 2 2 2 3 2 2 6 2" xfId="16366" xr:uid="{193CD487-8FAB-45B9-BA92-9AF8D5B6E76A}"/>
    <cellStyle name="Moneda 2 2 2 2 3 2 2 6 3" xfId="25783" xr:uid="{D27B668E-AF42-4A44-A674-6293F236EC13}"/>
    <cellStyle name="Moneda 2 2 2 2 3 2 2 6 4" xfId="35200" xr:uid="{CF9CD1F9-CD9D-4010-B20B-0ABBCB7B7C03}"/>
    <cellStyle name="Moneda 2 2 2 2 3 2 2 7" xfId="11662" xr:uid="{CB352F64-3318-41AB-A3B2-B20157EBE441}"/>
    <cellStyle name="Moneda 2 2 2 2 3 2 2 8" xfId="21079" xr:uid="{B13CEE57-C988-40E1-B0FA-482211E9274B}"/>
    <cellStyle name="Moneda 2 2 2 2 3 2 2 9" xfId="30496" xr:uid="{55629277-A9EF-4D1A-80E3-A7563BFBFFAA}"/>
    <cellStyle name="Moneda 2 2 2 2 3 2 3" xfId="2449" xr:uid="{870B20D2-0C52-4C51-8426-E12015CBBDC4}"/>
    <cellStyle name="Moneda 2 2 2 2 3 2 3 2" xfId="3234" xr:uid="{0871372A-D86D-4ED4-9058-F9322B3EA679}"/>
    <cellStyle name="Moneda 2 2 2 2 3 2 3 2 2" xfId="5586" xr:uid="{BA31946F-84BB-4214-947F-D06555112C04}"/>
    <cellStyle name="Moneda 2 2 2 2 3 2 3 2 2 2" xfId="10290" xr:uid="{893BE791-F071-4D5A-A0AE-A4054C86862F}"/>
    <cellStyle name="Moneda 2 2 2 2 3 2 3 2 2 2 2" xfId="19698" xr:uid="{BB76B766-958C-453D-8CD0-E8DE4171B6E8}"/>
    <cellStyle name="Moneda 2 2 2 2 3 2 3 2 2 2 3" xfId="29115" xr:uid="{63B02617-6735-49EB-8447-67A101B306AF}"/>
    <cellStyle name="Moneda 2 2 2 2 3 2 3 2 2 2 4" xfId="38532" xr:uid="{9E09FB99-EB45-44D9-ABA2-3B85F7AD03E7}"/>
    <cellStyle name="Moneda 2 2 2 2 3 2 3 2 2 3" xfId="14994" xr:uid="{B0698886-6CD5-4668-ACC6-F41DAA5A4258}"/>
    <cellStyle name="Moneda 2 2 2 2 3 2 3 2 2 4" xfId="24411" xr:uid="{3536193F-F2D0-4E80-9D5F-9A292F45FE37}"/>
    <cellStyle name="Moneda 2 2 2 2 3 2 3 2 2 5" xfId="33828" xr:uid="{93C6A2AB-E00C-445E-9612-FB7379A14AE6}"/>
    <cellStyle name="Moneda 2 2 2 2 3 2 3 2 3" xfId="7938" xr:uid="{E18F68FF-37E8-4FC4-9E54-9D9660F0713E}"/>
    <cellStyle name="Moneda 2 2 2 2 3 2 3 2 3 2" xfId="17346" xr:uid="{4F9623BD-872C-4BE6-AC6C-3D3E868603A9}"/>
    <cellStyle name="Moneda 2 2 2 2 3 2 3 2 3 3" xfId="26763" xr:uid="{D8E30A6F-348F-452A-A4EA-D9A7EE1188BB}"/>
    <cellStyle name="Moneda 2 2 2 2 3 2 3 2 3 4" xfId="36180" xr:uid="{4FF287B5-1B93-4354-97BC-A8C4CB9FB93D}"/>
    <cellStyle name="Moneda 2 2 2 2 3 2 3 2 4" xfId="12642" xr:uid="{8D1525E8-654C-4A3D-B122-001A43177674}"/>
    <cellStyle name="Moneda 2 2 2 2 3 2 3 2 5" xfId="22059" xr:uid="{D85E8A39-2F20-4886-960D-495478C7B666}"/>
    <cellStyle name="Moneda 2 2 2 2 3 2 3 2 6" xfId="31476" xr:uid="{1B3655D7-1CCC-4F20-AB0D-8F8786D2287A}"/>
    <cellStyle name="Moneda 2 2 2 2 3 2 3 3" xfId="4018" xr:uid="{B06E572A-6720-4752-B655-BFE6D6A3BDC6}"/>
    <cellStyle name="Moneda 2 2 2 2 3 2 3 3 2" xfId="6370" xr:uid="{2C9E91A4-4D03-4892-A160-C811378DBB4D}"/>
    <cellStyle name="Moneda 2 2 2 2 3 2 3 3 2 2" xfId="11074" xr:uid="{0A3BCAE1-89D9-4FAF-992A-E5A3BAF886B0}"/>
    <cellStyle name="Moneda 2 2 2 2 3 2 3 3 2 2 2" xfId="20482" xr:uid="{AFFACF74-4EC6-4E38-A3FB-84F802D7F485}"/>
    <cellStyle name="Moneda 2 2 2 2 3 2 3 3 2 2 3" xfId="29899" xr:uid="{B0AF4026-5034-4976-929F-829D0FF9BE4F}"/>
    <cellStyle name="Moneda 2 2 2 2 3 2 3 3 2 2 4" xfId="39316" xr:uid="{96083D10-5CC6-4046-95B1-F7D139F97041}"/>
    <cellStyle name="Moneda 2 2 2 2 3 2 3 3 2 3" xfId="15778" xr:uid="{C38EF6D4-8A27-4AE9-A33A-E319F61EEC41}"/>
    <cellStyle name="Moneda 2 2 2 2 3 2 3 3 2 4" xfId="25195" xr:uid="{FB3E2304-D84C-40CB-BB9F-98BEB19E9C84}"/>
    <cellStyle name="Moneda 2 2 2 2 3 2 3 3 2 5" xfId="34612" xr:uid="{B9A17C16-300F-4DF4-8A1A-0B24CE6A2C97}"/>
    <cellStyle name="Moneda 2 2 2 2 3 2 3 3 3" xfId="8722" xr:uid="{A27A82B6-FD63-437C-BE5E-F4BE0682BE4C}"/>
    <cellStyle name="Moneda 2 2 2 2 3 2 3 3 3 2" xfId="18130" xr:uid="{35052AB5-3DAB-4C79-AABD-4DDB63D9E913}"/>
    <cellStyle name="Moneda 2 2 2 2 3 2 3 3 3 3" xfId="27547" xr:uid="{EE9E2380-7278-4F61-99C3-B35C767FDBB3}"/>
    <cellStyle name="Moneda 2 2 2 2 3 2 3 3 3 4" xfId="36964" xr:uid="{B6434285-75E5-4BB9-817D-47FB3339C725}"/>
    <cellStyle name="Moneda 2 2 2 2 3 2 3 3 4" xfId="13426" xr:uid="{6DBBB483-768E-48A5-A3C2-F0CCBD5232B2}"/>
    <cellStyle name="Moneda 2 2 2 2 3 2 3 3 5" xfId="22843" xr:uid="{9C291E90-6839-4D6E-BF2B-B3894F94E475}"/>
    <cellStyle name="Moneda 2 2 2 2 3 2 3 3 6" xfId="32260" xr:uid="{2866C13A-97C0-4E62-96EE-31CBC0A28DF7}"/>
    <cellStyle name="Moneda 2 2 2 2 3 2 3 4" xfId="4802" xr:uid="{637FDA1E-F196-4288-8DBA-78511527AEA2}"/>
    <cellStyle name="Moneda 2 2 2 2 3 2 3 4 2" xfId="9506" xr:uid="{F58AECE8-BB37-414B-9DED-215EE9B8F995}"/>
    <cellStyle name="Moneda 2 2 2 2 3 2 3 4 2 2" xfId="18914" xr:uid="{2DF3D0C2-A613-42D6-822F-4B7A6A9042A0}"/>
    <cellStyle name="Moneda 2 2 2 2 3 2 3 4 2 3" xfId="28331" xr:uid="{7AAA3AEE-6243-4943-ACEC-C8592603AF3E}"/>
    <cellStyle name="Moneda 2 2 2 2 3 2 3 4 2 4" xfId="37748" xr:uid="{B5C15CAA-913A-4273-885E-20713FA30BED}"/>
    <cellStyle name="Moneda 2 2 2 2 3 2 3 4 3" xfId="14210" xr:uid="{62238532-8417-4C9C-B278-7701E3B58B9D}"/>
    <cellStyle name="Moneda 2 2 2 2 3 2 3 4 4" xfId="23627" xr:uid="{98118059-69E0-4C11-AB97-F20C1901151F}"/>
    <cellStyle name="Moneda 2 2 2 2 3 2 3 4 5" xfId="33044" xr:uid="{9751272E-756B-459A-9189-037C66DE4A3A}"/>
    <cellStyle name="Moneda 2 2 2 2 3 2 3 5" xfId="7154" xr:uid="{36C06E87-FC84-4CB8-B2DA-BEBBC0BB71C3}"/>
    <cellStyle name="Moneda 2 2 2 2 3 2 3 5 2" xfId="16562" xr:uid="{BB64BFF5-A0FE-401E-8F9D-A686CD62A429}"/>
    <cellStyle name="Moneda 2 2 2 2 3 2 3 5 3" xfId="25979" xr:uid="{C90B595F-8F9E-481F-A787-738BF2C8AC08}"/>
    <cellStyle name="Moneda 2 2 2 2 3 2 3 5 4" xfId="35396" xr:uid="{D88C9429-C3AF-44A8-99AE-5900FA995387}"/>
    <cellStyle name="Moneda 2 2 2 2 3 2 3 6" xfId="11858" xr:uid="{33643564-EFBC-4012-BCA4-01782F32290B}"/>
    <cellStyle name="Moneda 2 2 2 2 3 2 3 7" xfId="21275" xr:uid="{CB498F11-C966-4A37-9BE2-2B55C7CFF5AC}"/>
    <cellStyle name="Moneda 2 2 2 2 3 2 3 8" xfId="30692" xr:uid="{AE812F8D-AF60-40C4-AA96-AA02340A3500}"/>
    <cellStyle name="Moneda 2 2 2 2 3 2 4" xfId="2842" xr:uid="{7996746B-DA2C-46F2-8DE7-0B2F97662C44}"/>
    <cellStyle name="Moneda 2 2 2 2 3 2 4 2" xfId="5194" xr:uid="{A9107D5F-5BBB-4ADC-BB3F-E7A0D583CB4B}"/>
    <cellStyle name="Moneda 2 2 2 2 3 2 4 2 2" xfId="9898" xr:uid="{7DF2107E-008D-4422-A9F7-92837CF671D0}"/>
    <cellStyle name="Moneda 2 2 2 2 3 2 4 2 2 2" xfId="19306" xr:uid="{10022EC3-41E9-4689-A73D-B336019C6DE9}"/>
    <cellStyle name="Moneda 2 2 2 2 3 2 4 2 2 3" xfId="28723" xr:uid="{667D49EC-A28D-4591-88AF-A7E415F7D83F}"/>
    <cellStyle name="Moneda 2 2 2 2 3 2 4 2 2 4" xfId="38140" xr:uid="{7325CFC2-DB62-4A0E-BEBA-25FA000113FB}"/>
    <cellStyle name="Moneda 2 2 2 2 3 2 4 2 3" xfId="14602" xr:uid="{670264F6-5CE4-49EC-BF7E-41F60A197A4D}"/>
    <cellStyle name="Moneda 2 2 2 2 3 2 4 2 4" xfId="24019" xr:uid="{95D05491-C137-4F9D-A990-935CCFA17231}"/>
    <cellStyle name="Moneda 2 2 2 2 3 2 4 2 5" xfId="33436" xr:uid="{CF366833-B848-42D8-BF90-5A51A47EE1C9}"/>
    <cellStyle name="Moneda 2 2 2 2 3 2 4 3" xfId="7546" xr:uid="{504C90ED-058D-462F-BEE5-E39A443BA931}"/>
    <cellStyle name="Moneda 2 2 2 2 3 2 4 3 2" xfId="16954" xr:uid="{00700831-CDC0-43B7-A10E-81D826DDFD52}"/>
    <cellStyle name="Moneda 2 2 2 2 3 2 4 3 3" xfId="26371" xr:uid="{CF5D384F-8439-41FF-A14B-07FE0ADB072C}"/>
    <cellStyle name="Moneda 2 2 2 2 3 2 4 3 4" xfId="35788" xr:uid="{50BD9211-6E9B-47E8-A8AF-1ABB40DFC1F9}"/>
    <cellStyle name="Moneda 2 2 2 2 3 2 4 4" xfId="12250" xr:uid="{F14DAF3A-1226-4941-A3CA-01F9908F234F}"/>
    <cellStyle name="Moneda 2 2 2 2 3 2 4 5" xfId="21667" xr:uid="{28237108-D879-451B-BD8F-AC804005F0AC}"/>
    <cellStyle name="Moneda 2 2 2 2 3 2 4 6" xfId="31084" xr:uid="{EB14A939-863D-4A49-BBD9-AC95C2A20CA2}"/>
    <cellStyle name="Moneda 2 2 2 2 3 2 5" xfId="3626" xr:uid="{41757EFD-5C33-401A-B1A6-5949BA954091}"/>
    <cellStyle name="Moneda 2 2 2 2 3 2 5 2" xfId="5978" xr:uid="{4DDCA0DE-80D6-4ACF-9E99-E88F1E42A3B2}"/>
    <cellStyle name="Moneda 2 2 2 2 3 2 5 2 2" xfId="10682" xr:uid="{B9F7A3A5-0E40-4AC6-AFEC-449365F42369}"/>
    <cellStyle name="Moneda 2 2 2 2 3 2 5 2 2 2" xfId="20090" xr:uid="{BF7D60C7-E49F-45F9-AF92-ABE8F77A3DA4}"/>
    <cellStyle name="Moneda 2 2 2 2 3 2 5 2 2 3" xfId="29507" xr:uid="{23DC8280-71E8-41B0-A2C0-7BDF6F050EEB}"/>
    <cellStyle name="Moneda 2 2 2 2 3 2 5 2 2 4" xfId="38924" xr:uid="{7277A8E2-55C2-4373-A093-324FFCB9592D}"/>
    <cellStyle name="Moneda 2 2 2 2 3 2 5 2 3" xfId="15386" xr:uid="{99153A0D-A937-4436-AA3F-28B32F702C21}"/>
    <cellStyle name="Moneda 2 2 2 2 3 2 5 2 4" xfId="24803" xr:uid="{DC7B4F66-34B3-4780-956F-CA1C08ABDF54}"/>
    <cellStyle name="Moneda 2 2 2 2 3 2 5 2 5" xfId="34220" xr:uid="{66239FFA-0565-4395-AB3D-98827394EB67}"/>
    <cellStyle name="Moneda 2 2 2 2 3 2 5 3" xfId="8330" xr:uid="{BF01B2B2-C244-43A9-8EF2-DA764029A0D4}"/>
    <cellStyle name="Moneda 2 2 2 2 3 2 5 3 2" xfId="17738" xr:uid="{EAF27F09-4447-4654-821F-1287440AA7D6}"/>
    <cellStyle name="Moneda 2 2 2 2 3 2 5 3 3" xfId="27155" xr:uid="{4A9B9C94-CC9B-481F-A909-E30D9982EE7B}"/>
    <cellStyle name="Moneda 2 2 2 2 3 2 5 3 4" xfId="36572" xr:uid="{7BA5FA19-B941-4891-8153-3E9DA2738CB8}"/>
    <cellStyle name="Moneda 2 2 2 2 3 2 5 4" xfId="13034" xr:uid="{2E8D2A7C-A964-4CD7-B343-E36CCFA20C78}"/>
    <cellStyle name="Moneda 2 2 2 2 3 2 5 5" xfId="22451" xr:uid="{E5409525-82E5-474B-80F9-2918819E82E6}"/>
    <cellStyle name="Moneda 2 2 2 2 3 2 5 6" xfId="31868" xr:uid="{A1C07345-262A-4A84-976E-5DEC5C8A2F84}"/>
    <cellStyle name="Moneda 2 2 2 2 3 2 6" xfId="4410" xr:uid="{01F2A02B-08B9-498A-A152-1BF53D95193A}"/>
    <cellStyle name="Moneda 2 2 2 2 3 2 6 2" xfId="9114" xr:uid="{3D7380BA-0990-4D46-B8E4-D0C31F9E88AF}"/>
    <cellStyle name="Moneda 2 2 2 2 3 2 6 2 2" xfId="18522" xr:uid="{121550B3-4E0F-42D1-B695-2588114842F8}"/>
    <cellStyle name="Moneda 2 2 2 2 3 2 6 2 3" xfId="27939" xr:uid="{BAE12F7C-E440-4DEA-A7C1-AAA4BDCADFAD}"/>
    <cellStyle name="Moneda 2 2 2 2 3 2 6 2 4" xfId="37356" xr:uid="{D7AC895D-36DE-4468-99F5-F6F78D45064C}"/>
    <cellStyle name="Moneda 2 2 2 2 3 2 6 3" xfId="13818" xr:uid="{CB25A741-5EFB-4A56-B24A-47AEDB4921EC}"/>
    <cellStyle name="Moneda 2 2 2 2 3 2 6 4" xfId="23235" xr:uid="{2CB70C4D-7CEC-44B3-8ED4-B21C370DDFC9}"/>
    <cellStyle name="Moneda 2 2 2 2 3 2 6 5" xfId="32652" xr:uid="{E0ACDC91-0C63-4BB9-A863-4BA41A0CC248}"/>
    <cellStyle name="Moneda 2 2 2 2 3 2 7" xfId="6762" xr:uid="{57C2A95F-69AC-44A9-AD45-B038C1C1ECED}"/>
    <cellStyle name="Moneda 2 2 2 2 3 2 7 2" xfId="16170" xr:uid="{76F04A1B-22A0-4950-A744-D917B8A8F0C0}"/>
    <cellStyle name="Moneda 2 2 2 2 3 2 7 3" xfId="25587" xr:uid="{7A8C4EDB-CFD9-4D0F-9857-EA521CD57B1F}"/>
    <cellStyle name="Moneda 2 2 2 2 3 2 7 4" xfId="35004" xr:uid="{36E700D7-6AF6-4CC7-B9C8-FB13D5B5A0DC}"/>
    <cellStyle name="Moneda 2 2 2 2 3 2 8" xfId="11466" xr:uid="{A97F3C0D-9CC3-4F3D-A5A2-D3C2E0D2A1EF}"/>
    <cellStyle name="Moneda 2 2 2 2 3 2 9" xfId="20883" xr:uid="{46689DEC-5B4C-47AC-B899-74997208CCF0}"/>
    <cellStyle name="Moneda 2 2 2 2 3 3" xfId="278" xr:uid="{3D525818-88BA-4A1A-9554-F41CD8F73145}"/>
    <cellStyle name="Moneda 2 2 2 2 3 3 10" xfId="30225" xr:uid="{6502BB36-A6C4-448D-A53F-C718CEABD702}"/>
    <cellStyle name="Moneda 2 2 2 2 3 3 11" xfId="1982" xr:uid="{103EAA58-929E-48D9-950C-98FAADA2E945}"/>
    <cellStyle name="Moneda 2 2 2 2 3 3 12" xfId="1354" xr:uid="{5EB0E1A7-8E2F-4491-9536-30295C158D86}"/>
    <cellStyle name="Moneda 2 2 2 2 3 3 13" xfId="40236" xr:uid="{7B954D3F-66F8-407C-A45B-EC82218D7A7E}"/>
    <cellStyle name="Moneda 2 2 2 2 3 3 2" xfId="553" xr:uid="{5D04E1C3-302E-424B-8778-B4652F6E58AF}"/>
    <cellStyle name="Moneda 2 2 2 2 3 3 2 10" xfId="2178" xr:uid="{13F10A57-8708-4041-95A8-4C7E0B0EF8CD}"/>
    <cellStyle name="Moneda 2 2 2 2 3 3 2 11" xfId="1550" xr:uid="{10B2CAD4-E8F6-403B-899F-898BBE341369}"/>
    <cellStyle name="Moneda 2 2 2 2 3 3 2 12" xfId="40432" xr:uid="{54CD8FDB-80D0-418F-869B-D7C947578C08}"/>
    <cellStyle name="Moneda 2 2 2 2 3 3 2 2" xfId="2570" xr:uid="{710D1E68-FCB5-46CF-990A-DD2970AC4D89}"/>
    <cellStyle name="Moneda 2 2 2 2 3 3 2 2 2" xfId="3355" xr:uid="{27A8969F-E202-4BA7-88D0-90E6BA40C013}"/>
    <cellStyle name="Moneda 2 2 2 2 3 3 2 2 2 2" xfId="5707" xr:uid="{F29681B3-3879-4EEA-A118-80E2C4E17818}"/>
    <cellStyle name="Moneda 2 2 2 2 3 3 2 2 2 2 2" xfId="10411" xr:uid="{0DB4809F-DA74-4AE2-B7BC-9922C68EFDC2}"/>
    <cellStyle name="Moneda 2 2 2 2 3 3 2 2 2 2 2 2" xfId="19819" xr:uid="{90B8D802-0D9A-49C2-A0F3-6FF6049778D1}"/>
    <cellStyle name="Moneda 2 2 2 2 3 3 2 2 2 2 2 3" xfId="29236" xr:uid="{C6FDBA61-7E89-4DED-A283-EB41F312AD14}"/>
    <cellStyle name="Moneda 2 2 2 2 3 3 2 2 2 2 2 4" xfId="38653" xr:uid="{D8DF008A-DCA9-4046-A1C3-CB8F8621565C}"/>
    <cellStyle name="Moneda 2 2 2 2 3 3 2 2 2 2 3" xfId="15115" xr:uid="{E4CE7668-8EF4-42A0-9E20-CC60BCED0934}"/>
    <cellStyle name="Moneda 2 2 2 2 3 3 2 2 2 2 4" xfId="24532" xr:uid="{CB3CF13F-21C9-497F-9323-45EFB088C579}"/>
    <cellStyle name="Moneda 2 2 2 2 3 3 2 2 2 2 5" xfId="33949" xr:uid="{B28CA8A2-B913-4A1C-A8F7-157C45E0C76C}"/>
    <cellStyle name="Moneda 2 2 2 2 3 3 2 2 2 3" xfId="8059" xr:uid="{3CB60E5B-21D6-4010-8227-18C2E8E1771B}"/>
    <cellStyle name="Moneda 2 2 2 2 3 3 2 2 2 3 2" xfId="17467" xr:uid="{2D049B92-4EA9-4F4C-A259-A0C0F4332A74}"/>
    <cellStyle name="Moneda 2 2 2 2 3 3 2 2 2 3 3" xfId="26884" xr:uid="{CB137713-B0DA-4EEC-9D56-2C0BF7ACB8E7}"/>
    <cellStyle name="Moneda 2 2 2 2 3 3 2 2 2 3 4" xfId="36301" xr:uid="{C988BDAB-7821-4DA1-8AD5-9DCF5630F475}"/>
    <cellStyle name="Moneda 2 2 2 2 3 3 2 2 2 4" xfId="12763" xr:uid="{5CFF52EF-F95E-444A-B463-4F771798B15D}"/>
    <cellStyle name="Moneda 2 2 2 2 3 3 2 2 2 5" xfId="22180" xr:uid="{028A0DD4-74A5-4260-9F4E-A0789E171240}"/>
    <cellStyle name="Moneda 2 2 2 2 3 3 2 2 2 6" xfId="31597" xr:uid="{6ED2B277-8C5F-43A0-BF5C-54910BD9818F}"/>
    <cellStyle name="Moneda 2 2 2 2 3 3 2 2 3" xfId="4139" xr:uid="{F4C879EB-6002-42C7-AC8A-01429EDEAF7E}"/>
    <cellStyle name="Moneda 2 2 2 2 3 3 2 2 3 2" xfId="6491" xr:uid="{F915BB97-D181-4D5C-B5C2-E40799D86958}"/>
    <cellStyle name="Moneda 2 2 2 2 3 3 2 2 3 2 2" xfId="11195" xr:uid="{706C70FA-DD16-4732-9530-7E4EFD45BB1C}"/>
    <cellStyle name="Moneda 2 2 2 2 3 3 2 2 3 2 2 2" xfId="20603" xr:uid="{0AB5CAAF-47D6-4A26-8DE4-AF92B9BF3EAD}"/>
    <cellStyle name="Moneda 2 2 2 2 3 3 2 2 3 2 2 3" xfId="30020" xr:uid="{AE2A2FCF-675F-42FD-9597-8EA45B771FE6}"/>
    <cellStyle name="Moneda 2 2 2 2 3 3 2 2 3 2 2 4" xfId="39437" xr:uid="{782CB0D2-E6F5-44F8-9324-29291CA840C8}"/>
    <cellStyle name="Moneda 2 2 2 2 3 3 2 2 3 2 3" xfId="15899" xr:uid="{3BB90D3D-B7F1-4300-8AFC-98914BF5F6DF}"/>
    <cellStyle name="Moneda 2 2 2 2 3 3 2 2 3 2 4" xfId="25316" xr:uid="{E0542EA7-9B47-4B9D-9E9B-4EA6C9620597}"/>
    <cellStyle name="Moneda 2 2 2 2 3 3 2 2 3 2 5" xfId="34733" xr:uid="{A3AE37C9-8CBC-4F51-809D-DE11D93CFB0A}"/>
    <cellStyle name="Moneda 2 2 2 2 3 3 2 2 3 3" xfId="8843" xr:uid="{6A2FFD1D-7F13-489F-AD7D-AA711AE80ED4}"/>
    <cellStyle name="Moneda 2 2 2 2 3 3 2 2 3 3 2" xfId="18251" xr:uid="{B548DC62-4DF5-47F6-B061-B3DF6FF5D9F2}"/>
    <cellStyle name="Moneda 2 2 2 2 3 3 2 2 3 3 3" xfId="27668" xr:uid="{BA2615D2-7A70-4B9F-A6D3-E51BFC5935C7}"/>
    <cellStyle name="Moneda 2 2 2 2 3 3 2 2 3 3 4" xfId="37085" xr:uid="{9D1D3606-36CC-42F8-BEA2-74CE96928646}"/>
    <cellStyle name="Moneda 2 2 2 2 3 3 2 2 3 4" xfId="13547" xr:uid="{FDC65EC0-67D9-4D71-BF09-2EE1A32DC222}"/>
    <cellStyle name="Moneda 2 2 2 2 3 3 2 2 3 5" xfId="22964" xr:uid="{55713C02-812B-4667-B398-D53184CD1995}"/>
    <cellStyle name="Moneda 2 2 2 2 3 3 2 2 3 6" xfId="32381" xr:uid="{7EA38604-8C73-42BE-B49C-137D837EDE92}"/>
    <cellStyle name="Moneda 2 2 2 2 3 3 2 2 4" xfId="4923" xr:uid="{6BF6833A-82E0-43F2-9269-03BFED1A0F71}"/>
    <cellStyle name="Moneda 2 2 2 2 3 3 2 2 4 2" xfId="9627" xr:uid="{DC62AB43-D3D4-436E-B656-1AC9BC503CB8}"/>
    <cellStyle name="Moneda 2 2 2 2 3 3 2 2 4 2 2" xfId="19035" xr:uid="{21F78586-2A6B-4DEC-B4EF-7B20198A0A0F}"/>
    <cellStyle name="Moneda 2 2 2 2 3 3 2 2 4 2 3" xfId="28452" xr:uid="{DEA0DDE6-2DD5-4843-B9A4-989846C42AC1}"/>
    <cellStyle name="Moneda 2 2 2 2 3 3 2 2 4 2 4" xfId="37869" xr:uid="{9D938EFF-9AD8-4E36-AFFA-0DE8702E59C5}"/>
    <cellStyle name="Moneda 2 2 2 2 3 3 2 2 4 3" xfId="14331" xr:uid="{FD783478-63CF-4108-8C4A-377AF2CD67C5}"/>
    <cellStyle name="Moneda 2 2 2 2 3 3 2 2 4 4" xfId="23748" xr:uid="{21C6BC0D-1113-42EB-BD5B-1BC691A76CC2}"/>
    <cellStyle name="Moneda 2 2 2 2 3 3 2 2 4 5" xfId="33165" xr:uid="{62BA61C1-A55D-4429-89A7-3C09DC0C1400}"/>
    <cellStyle name="Moneda 2 2 2 2 3 3 2 2 5" xfId="7275" xr:uid="{69433230-B215-49CE-99D4-3B5B9FE5096F}"/>
    <cellStyle name="Moneda 2 2 2 2 3 3 2 2 5 2" xfId="16683" xr:uid="{AB5EE6BC-D86E-42FE-8643-1246BEF62423}"/>
    <cellStyle name="Moneda 2 2 2 2 3 3 2 2 5 3" xfId="26100" xr:uid="{EAF1C05C-3291-4759-A906-1EA707CD81C0}"/>
    <cellStyle name="Moneda 2 2 2 2 3 3 2 2 5 4" xfId="35517" xr:uid="{E59128A3-518D-4732-9CD8-AEBD33178F27}"/>
    <cellStyle name="Moneda 2 2 2 2 3 3 2 2 6" xfId="11979" xr:uid="{49BE9433-4D94-4D35-9CAC-E6D555E733E8}"/>
    <cellStyle name="Moneda 2 2 2 2 3 3 2 2 7" xfId="21396" xr:uid="{495933C1-6C2F-42FF-871C-EE9A0E90295C}"/>
    <cellStyle name="Moneda 2 2 2 2 3 3 2 2 8" xfId="30813" xr:uid="{F6D78DB1-BBF3-4A55-928B-373F8E904037}"/>
    <cellStyle name="Moneda 2 2 2 2 3 3 2 3" xfId="2963" xr:uid="{2768D4DE-12EE-4045-8E37-1A2E00C60871}"/>
    <cellStyle name="Moneda 2 2 2 2 3 3 2 3 2" xfId="5315" xr:uid="{A9E758FA-84A1-4334-B8C9-0BC9EB0AC66B}"/>
    <cellStyle name="Moneda 2 2 2 2 3 3 2 3 2 2" xfId="10019" xr:uid="{9A98C42D-AA2D-49D7-9DAD-C317E93C2C0E}"/>
    <cellStyle name="Moneda 2 2 2 2 3 3 2 3 2 2 2" xfId="19427" xr:uid="{A1646A64-7275-4201-B38C-3D96CDD5A6A3}"/>
    <cellStyle name="Moneda 2 2 2 2 3 3 2 3 2 2 3" xfId="28844" xr:uid="{709ADF72-BEDC-4B4C-A6D5-788AFCC16114}"/>
    <cellStyle name="Moneda 2 2 2 2 3 3 2 3 2 2 4" xfId="38261" xr:uid="{CE2B24C5-46DB-4E8F-B58C-C9467DB4B283}"/>
    <cellStyle name="Moneda 2 2 2 2 3 3 2 3 2 3" xfId="14723" xr:uid="{C0A5257C-85B9-4D03-A1FA-FEAE0376BE2B}"/>
    <cellStyle name="Moneda 2 2 2 2 3 3 2 3 2 4" xfId="24140" xr:uid="{DA5B0A58-1870-4F7C-A652-3C287C478DC7}"/>
    <cellStyle name="Moneda 2 2 2 2 3 3 2 3 2 5" xfId="33557" xr:uid="{00F65423-41CA-4781-B2FB-330CC6B6F2C7}"/>
    <cellStyle name="Moneda 2 2 2 2 3 3 2 3 3" xfId="7667" xr:uid="{008A4EF5-279D-4AFC-9210-3ED96DD7A032}"/>
    <cellStyle name="Moneda 2 2 2 2 3 3 2 3 3 2" xfId="17075" xr:uid="{B82B1EC6-AA01-413B-8A24-117743A0893E}"/>
    <cellStyle name="Moneda 2 2 2 2 3 3 2 3 3 3" xfId="26492" xr:uid="{B46E1AD3-F054-4613-8D69-F5C013301E41}"/>
    <cellStyle name="Moneda 2 2 2 2 3 3 2 3 3 4" xfId="35909" xr:uid="{915BD1B4-FC3C-4EDB-8353-CCBCE80CEFA8}"/>
    <cellStyle name="Moneda 2 2 2 2 3 3 2 3 4" xfId="12371" xr:uid="{538E9C8A-C030-473F-A734-1A3348CD0E28}"/>
    <cellStyle name="Moneda 2 2 2 2 3 3 2 3 5" xfId="21788" xr:uid="{327A8410-4A9C-4057-8725-4D26A672DB6D}"/>
    <cellStyle name="Moneda 2 2 2 2 3 3 2 3 6" xfId="31205" xr:uid="{ED54DCC5-C8F5-4459-B315-2E24B952A370}"/>
    <cellStyle name="Moneda 2 2 2 2 3 3 2 4" xfId="3747" xr:uid="{B0723B54-C78C-4542-B363-49FEDE93588E}"/>
    <cellStyle name="Moneda 2 2 2 2 3 3 2 4 2" xfId="6099" xr:uid="{1F6DFA51-7A4C-4DBE-91CA-9BC0A5AAB3AF}"/>
    <cellStyle name="Moneda 2 2 2 2 3 3 2 4 2 2" xfId="10803" xr:uid="{4A83AB51-C7DC-4B08-8FB9-13EEF38CB175}"/>
    <cellStyle name="Moneda 2 2 2 2 3 3 2 4 2 2 2" xfId="20211" xr:uid="{51AA1D7D-F3B8-4CF6-BD91-C612EDAAFA23}"/>
    <cellStyle name="Moneda 2 2 2 2 3 3 2 4 2 2 3" xfId="29628" xr:uid="{FC9D8CF4-1817-432B-94F9-0D07DFD10E3C}"/>
    <cellStyle name="Moneda 2 2 2 2 3 3 2 4 2 2 4" xfId="39045" xr:uid="{8CD5DEDE-634E-4A14-A790-9AEC46A0C181}"/>
    <cellStyle name="Moneda 2 2 2 2 3 3 2 4 2 3" xfId="15507" xr:uid="{7DB53A15-C0E1-4A70-9B4B-D0FE326BCE74}"/>
    <cellStyle name="Moneda 2 2 2 2 3 3 2 4 2 4" xfId="24924" xr:uid="{4AFD2B1E-2FC9-4848-8169-32E3E3F0F435}"/>
    <cellStyle name="Moneda 2 2 2 2 3 3 2 4 2 5" xfId="34341" xr:uid="{21823B77-6C05-4273-BD4D-49E4AEE98039}"/>
    <cellStyle name="Moneda 2 2 2 2 3 3 2 4 3" xfId="8451" xr:uid="{83657760-A2CB-4A88-AD1D-12744E43CA33}"/>
    <cellStyle name="Moneda 2 2 2 2 3 3 2 4 3 2" xfId="17859" xr:uid="{3FDEAE2F-5EB8-4D65-9DE0-E24889D4BCE0}"/>
    <cellStyle name="Moneda 2 2 2 2 3 3 2 4 3 3" xfId="27276" xr:uid="{A7852829-7D92-427D-9846-77F2A7178ABA}"/>
    <cellStyle name="Moneda 2 2 2 2 3 3 2 4 3 4" xfId="36693" xr:uid="{0071921C-9BEE-4E4C-BFE8-2D3CBF1FDB95}"/>
    <cellStyle name="Moneda 2 2 2 2 3 3 2 4 4" xfId="13155" xr:uid="{E372464E-42BD-49E6-9C74-5A11FF31A0CB}"/>
    <cellStyle name="Moneda 2 2 2 2 3 3 2 4 5" xfId="22572" xr:uid="{DBAF3B70-DFBD-4603-9152-A26ED993E3BE}"/>
    <cellStyle name="Moneda 2 2 2 2 3 3 2 4 6" xfId="31989" xr:uid="{1947FE5C-0607-435E-88E7-667B25A56F0A}"/>
    <cellStyle name="Moneda 2 2 2 2 3 3 2 5" xfId="4531" xr:uid="{22D2F09E-0137-4DF1-B126-E1AACA49D90B}"/>
    <cellStyle name="Moneda 2 2 2 2 3 3 2 5 2" xfId="9235" xr:uid="{EA9245C3-AFD8-44AD-BE0B-0AEED8337D08}"/>
    <cellStyle name="Moneda 2 2 2 2 3 3 2 5 2 2" xfId="18643" xr:uid="{D87B1CDB-2BA2-4D10-A462-DDBCE8E84157}"/>
    <cellStyle name="Moneda 2 2 2 2 3 3 2 5 2 3" xfId="28060" xr:uid="{25DC3FDD-8FD5-41B1-BFE1-0593A3E4A3AB}"/>
    <cellStyle name="Moneda 2 2 2 2 3 3 2 5 2 4" xfId="37477" xr:uid="{270E528F-EC6C-4D65-A6D9-07AE62F0821A}"/>
    <cellStyle name="Moneda 2 2 2 2 3 3 2 5 3" xfId="13939" xr:uid="{54277004-7B89-4698-A0CE-56DEAABBEF97}"/>
    <cellStyle name="Moneda 2 2 2 2 3 3 2 5 4" xfId="23356" xr:uid="{145B238D-D206-4EDB-9463-6ED550CEDED1}"/>
    <cellStyle name="Moneda 2 2 2 2 3 3 2 5 5" xfId="32773" xr:uid="{9EEDB4D4-B4CF-48F6-A3F4-6D6903D396C3}"/>
    <cellStyle name="Moneda 2 2 2 2 3 3 2 6" xfId="6883" xr:uid="{CAA083C7-43CB-43DA-A435-90A85448F758}"/>
    <cellStyle name="Moneda 2 2 2 2 3 3 2 6 2" xfId="16291" xr:uid="{5C8A5A07-B9BF-4FB3-8353-5C9A64D73294}"/>
    <cellStyle name="Moneda 2 2 2 2 3 3 2 6 3" xfId="25708" xr:uid="{368733D4-1255-4CC2-A715-7525A71A5D91}"/>
    <cellStyle name="Moneda 2 2 2 2 3 3 2 6 4" xfId="35125" xr:uid="{68FDAFDF-5CC2-40E2-B3D4-5BFB1307FCEC}"/>
    <cellStyle name="Moneda 2 2 2 2 3 3 2 7" xfId="11587" xr:uid="{448F6044-0105-4C93-9E5F-B1694BC02796}"/>
    <cellStyle name="Moneda 2 2 2 2 3 3 2 8" xfId="21004" xr:uid="{3C5AB9FE-BB12-421F-8190-B72A192CF724}"/>
    <cellStyle name="Moneda 2 2 2 2 3 3 2 9" xfId="30421" xr:uid="{D4A9048A-89C0-43E3-B998-317F2D68BCC8}"/>
    <cellStyle name="Moneda 2 2 2 2 3 3 3" xfId="2374" xr:uid="{9B0C072C-5129-48EF-8DAF-093812971C18}"/>
    <cellStyle name="Moneda 2 2 2 2 3 3 3 2" xfId="3159" xr:uid="{BDDFE702-28B0-44FC-B3E0-E82EE2869BE4}"/>
    <cellStyle name="Moneda 2 2 2 2 3 3 3 2 2" xfId="5511" xr:uid="{24C6CED0-DBD0-4A61-8780-755B0BDE727C}"/>
    <cellStyle name="Moneda 2 2 2 2 3 3 3 2 2 2" xfId="10215" xr:uid="{33AE5628-F78A-45B8-8F6D-5C8DEAF03556}"/>
    <cellStyle name="Moneda 2 2 2 2 3 3 3 2 2 2 2" xfId="19623" xr:uid="{45BEA71C-5C9C-40D9-AF94-B68F4458FF04}"/>
    <cellStyle name="Moneda 2 2 2 2 3 3 3 2 2 2 3" xfId="29040" xr:uid="{0C194FA0-ECDC-4FF1-B341-A342E8E36D83}"/>
    <cellStyle name="Moneda 2 2 2 2 3 3 3 2 2 2 4" xfId="38457" xr:uid="{F6355A28-601E-4966-8E60-4DB6C53B6255}"/>
    <cellStyle name="Moneda 2 2 2 2 3 3 3 2 2 3" xfId="14919" xr:uid="{F9D2B5DB-EB39-419D-95E0-A889D9AB7C8B}"/>
    <cellStyle name="Moneda 2 2 2 2 3 3 3 2 2 4" xfId="24336" xr:uid="{1608FC5B-BBA9-4E1F-8CCB-0135F5FCD668}"/>
    <cellStyle name="Moneda 2 2 2 2 3 3 3 2 2 5" xfId="33753" xr:uid="{0D4A936A-749B-4D24-A3FF-DE075946EE2D}"/>
    <cellStyle name="Moneda 2 2 2 2 3 3 3 2 3" xfId="7863" xr:uid="{66632772-2F0C-49FB-BDBA-E58DA4BDB01B}"/>
    <cellStyle name="Moneda 2 2 2 2 3 3 3 2 3 2" xfId="17271" xr:uid="{F6C92A58-FE9F-4E1A-8217-F0DCEFE96C0E}"/>
    <cellStyle name="Moneda 2 2 2 2 3 3 3 2 3 3" xfId="26688" xr:uid="{39943EF3-1378-40A1-97EF-72BEB650DCA3}"/>
    <cellStyle name="Moneda 2 2 2 2 3 3 3 2 3 4" xfId="36105" xr:uid="{44AA2187-E83A-48EE-B5AD-521749348A26}"/>
    <cellStyle name="Moneda 2 2 2 2 3 3 3 2 4" xfId="12567" xr:uid="{DB3018BB-4695-482A-914A-38A545BF4E44}"/>
    <cellStyle name="Moneda 2 2 2 2 3 3 3 2 5" xfId="21984" xr:uid="{C4FE799A-F4C9-44DF-9FBA-3A7867C16649}"/>
    <cellStyle name="Moneda 2 2 2 2 3 3 3 2 6" xfId="31401" xr:uid="{65F40220-A5D8-4616-8281-7F86D156BF0B}"/>
    <cellStyle name="Moneda 2 2 2 2 3 3 3 3" xfId="3943" xr:uid="{DABA7E54-5BAE-44A1-9045-1B5CB843F0AF}"/>
    <cellStyle name="Moneda 2 2 2 2 3 3 3 3 2" xfId="6295" xr:uid="{48B73A2E-31A4-40E8-8FAF-C88787499A9C}"/>
    <cellStyle name="Moneda 2 2 2 2 3 3 3 3 2 2" xfId="10999" xr:uid="{95BDB706-A19F-4558-9ECB-8D85E4E760DC}"/>
    <cellStyle name="Moneda 2 2 2 2 3 3 3 3 2 2 2" xfId="20407" xr:uid="{C4F61BA3-E2AC-42CF-979B-26BAA1FD3CD8}"/>
    <cellStyle name="Moneda 2 2 2 2 3 3 3 3 2 2 3" xfId="29824" xr:uid="{2A3FF582-624A-4BEB-B834-F87B7BAB13F8}"/>
    <cellStyle name="Moneda 2 2 2 2 3 3 3 3 2 2 4" xfId="39241" xr:uid="{D7A13A11-8C7D-45F9-B424-46B1CDA1DFDD}"/>
    <cellStyle name="Moneda 2 2 2 2 3 3 3 3 2 3" xfId="15703" xr:uid="{9046B803-689A-46F5-9AC4-3B2CAD1D633A}"/>
    <cellStyle name="Moneda 2 2 2 2 3 3 3 3 2 4" xfId="25120" xr:uid="{250465FE-0340-4AC7-8540-3D487A460D44}"/>
    <cellStyle name="Moneda 2 2 2 2 3 3 3 3 2 5" xfId="34537" xr:uid="{D8E6DB16-3DFC-42A6-BC59-F15FDC7F6A9B}"/>
    <cellStyle name="Moneda 2 2 2 2 3 3 3 3 3" xfId="8647" xr:uid="{8936E401-64D9-445A-A2C5-4240A228A8A1}"/>
    <cellStyle name="Moneda 2 2 2 2 3 3 3 3 3 2" xfId="18055" xr:uid="{1BF1A4E7-3DC7-470D-8985-255410485511}"/>
    <cellStyle name="Moneda 2 2 2 2 3 3 3 3 3 3" xfId="27472" xr:uid="{EAF2C53E-27BA-4830-BC91-31C8CB9BDC38}"/>
    <cellStyle name="Moneda 2 2 2 2 3 3 3 3 3 4" xfId="36889" xr:uid="{EBCE3F42-B16D-4671-8E6E-CA980D202BB7}"/>
    <cellStyle name="Moneda 2 2 2 2 3 3 3 3 4" xfId="13351" xr:uid="{E13F7DA7-9DAA-46A5-8F12-4EC802EFF904}"/>
    <cellStyle name="Moneda 2 2 2 2 3 3 3 3 5" xfId="22768" xr:uid="{9CEFAE77-CC30-4B4E-B8DF-A28BD0FF377A}"/>
    <cellStyle name="Moneda 2 2 2 2 3 3 3 3 6" xfId="32185" xr:uid="{33CBA071-7D65-4A0B-BAD8-B1FD81899C9D}"/>
    <cellStyle name="Moneda 2 2 2 2 3 3 3 4" xfId="4727" xr:uid="{11A51DFE-7D68-4680-85FB-0A3EFEAD185D}"/>
    <cellStyle name="Moneda 2 2 2 2 3 3 3 4 2" xfId="9431" xr:uid="{7737F76C-4649-4C26-B773-148040E51C87}"/>
    <cellStyle name="Moneda 2 2 2 2 3 3 3 4 2 2" xfId="18839" xr:uid="{0717C581-D63F-4DE8-A566-4C87CA066346}"/>
    <cellStyle name="Moneda 2 2 2 2 3 3 3 4 2 3" xfId="28256" xr:uid="{2FA87373-F061-46E4-8D84-2CBADD0FF3FC}"/>
    <cellStyle name="Moneda 2 2 2 2 3 3 3 4 2 4" xfId="37673" xr:uid="{7AD6B3DF-E5B9-4A2B-B19E-562B050310EC}"/>
    <cellStyle name="Moneda 2 2 2 2 3 3 3 4 3" xfId="14135" xr:uid="{A6E6F68E-3BFB-4A3D-82E8-FC1CBD1B502C}"/>
    <cellStyle name="Moneda 2 2 2 2 3 3 3 4 4" xfId="23552" xr:uid="{D34ECFEB-54D7-4C61-972F-01AC16AD1558}"/>
    <cellStyle name="Moneda 2 2 2 2 3 3 3 4 5" xfId="32969" xr:uid="{EF1A5E32-D327-4AA4-9D24-741D9DF7ADC0}"/>
    <cellStyle name="Moneda 2 2 2 2 3 3 3 5" xfId="7079" xr:uid="{85E547EE-80C1-4B47-A92D-39909EB4A2E9}"/>
    <cellStyle name="Moneda 2 2 2 2 3 3 3 5 2" xfId="16487" xr:uid="{03CC3826-D208-48AA-95DE-7EE535D9AC37}"/>
    <cellStyle name="Moneda 2 2 2 2 3 3 3 5 3" xfId="25904" xr:uid="{2B48E215-686E-4571-9C07-EA485C8D592B}"/>
    <cellStyle name="Moneda 2 2 2 2 3 3 3 5 4" xfId="35321" xr:uid="{9EFAA9D7-5574-4E46-BF1E-DEDE655F8722}"/>
    <cellStyle name="Moneda 2 2 2 2 3 3 3 6" xfId="11783" xr:uid="{712574A2-71C3-4ACE-9782-DBA634525765}"/>
    <cellStyle name="Moneda 2 2 2 2 3 3 3 7" xfId="21200" xr:uid="{B4A1D5AE-FF32-49E8-872C-7D21CD648177}"/>
    <cellStyle name="Moneda 2 2 2 2 3 3 3 8" xfId="30617" xr:uid="{32B6EA36-F86E-4887-84F7-3DDB98726B8F}"/>
    <cellStyle name="Moneda 2 2 2 2 3 3 4" xfId="2767" xr:uid="{C6BA64B4-58A6-4A27-BEED-7A1064A9F230}"/>
    <cellStyle name="Moneda 2 2 2 2 3 3 4 2" xfId="5119" xr:uid="{2CFA4949-806D-4F98-B9BC-90392A4FB349}"/>
    <cellStyle name="Moneda 2 2 2 2 3 3 4 2 2" xfId="9823" xr:uid="{F6EE4B79-1BEB-428C-B205-A555A09EB5F8}"/>
    <cellStyle name="Moneda 2 2 2 2 3 3 4 2 2 2" xfId="19231" xr:uid="{09B65197-88D1-4DC3-ABA6-91156AA4B02C}"/>
    <cellStyle name="Moneda 2 2 2 2 3 3 4 2 2 3" xfId="28648" xr:uid="{5FFD2E2C-B01E-4C07-A6C2-8CF24196503B}"/>
    <cellStyle name="Moneda 2 2 2 2 3 3 4 2 2 4" xfId="38065" xr:uid="{CD43D68E-A1CA-47DE-8B10-E3408041B2A4}"/>
    <cellStyle name="Moneda 2 2 2 2 3 3 4 2 3" xfId="14527" xr:uid="{99CC3BE1-B3B0-4C3E-AEA5-171DA99C24A4}"/>
    <cellStyle name="Moneda 2 2 2 2 3 3 4 2 4" xfId="23944" xr:uid="{90B31710-7F29-487A-919A-0F68CF0E1C57}"/>
    <cellStyle name="Moneda 2 2 2 2 3 3 4 2 5" xfId="33361" xr:uid="{176E238B-7FF9-46BF-8F1B-56135CFA5CEA}"/>
    <cellStyle name="Moneda 2 2 2 2 3 3 4 3" xfId="7471" xr:uid="{ECD16081-2246-4CB1-A255-38E28F238BB7}"/>
    <cellStyle name="Moneda 2 2 2 2 3 3 4 3 2" xfId="16879" xr:uid="{727A506F-B75B-49E7-B1C0-0D00467B5F86}"/>
    <cellStyle name="Moneda 2 2 2 2 3 3 4 3 3" xfId="26296" xr:uid="{6C363F04-FC0F-4068-979F-84E77013C09F}"/>
    <cellStyle name="Moneda 2 2 2 2 3 3 4 3 4" xfId="35713" xr:uid="{164C1378-C025-4789-96AF-C008021BE9A0}"/>
    <cellStyle name="Moneda 2 2 2 2 3 3 4 4" xfId="12175" xr:uid="{DB5C5FEE-56A3-4681-958F-045CAE655E66}"/>
    <cellStyle name="Moneda 2 2 2 2 3 3 4 5" xfId="21592" xr:uid="{55BE752C-474C-4F71-A0E7-E3E3E8543DCC}"/>
    <cellStyle name="Moneda 2 2 2 2 3 3 4 6" xfId="31009" xr:uid="{2B55308E-09A2-4434-B4F1-D976535C9528}"/>
    <cellStyle name="Moneda 2 2 2 2 3 3 5" xfId="3551" xr:uid="{8F37B2FC-43D1-403A-A4D2-5A5F807F3109}"/>
    <cellStyle name="Moneda 2 2 2 2 3 3 5 2" xfId="5903" xr:uid="{CE834817-97C2-4A8D-8E3F-A30354407CEE}"/>
    <cellStyle name="Moneda 2 2 2 2 3 3 5 2 2" xfId="10607" xr:uid="{49C5F77E-859D-458F-967E-4EAE3E237D25}"/>
    <cellStyle name="Moneda 2 2 2 2 3 3 5 2 2 2" xfId="20015" xr:uid="{BD3E7953-8A3B-4597-B60D-DB210D5E7E08}"/>
    <cellStyle name="Moneda 2 2 2 2 3 3 5 2 2 3" xfId="29432" xr:uid="{6B09BB10-6E37-423B-9F62-21AAF84FCBF2}"/>
    <cellStyle name="Moneda 2 2 2 2 3 3 5 2 2 4" xfId="38849" xr:uid="{603DDD83-2077-4B96-B353-E189D0B9E9DF}"/>
    <cellStyle name="Moneda 2 2 2 2 3 3 5 2 3" xfId="15311" xr:uid="{9B199744-C9BF-46D7-A20E-99480B5AE5D7}"/>
    <cellStyle name="Moneda 2 2 2 2 3 3 5 2 4" xfId="24728" xr:uid="{A873F38F-C83E-4ED9-93D9-518D6353A1A0}"/>
    <cellStyle name="Moneda 2 2 2 2 3 3 5 2 5" xfId="34145" xr:uid="{B33C82A3-24F8-432B-8123-F12F129607DD}"/>
    <cellStyle name="Moneda 2 2 2 2 3 3 5 3" xfId="8255" xr:uid="{C4DADF4D-07F7-444A-B841-0640BC9853D0}"/>
    <cellStyle name="Moneda 2 2 2 2 3 3 5 3 2" xfId="17663" xr:uid="{74CF0754-E3A7-45A5-A123-539AD136DF1D}"/>
    <cellStyle name="Moneda 2 2 2 2 3 3 5 3 3" xfId="27080" xr:uid="{EA980144-C470-417D-A259-EF1A742E7368}"/>
    <cellStyle name="Moneda 2 2 2 2 3 3 5 3 4" xfId="36497" xr:uid="{3840BAB2-DCA7-4AEB-8D51-2D1071983514}"/>
    <cellStyle name="Moneda 2 2 2 2 3 3 5 4" xfId="12959" xr:uid="{CA0F621D-5EE0-4944-9A7F-3F259EE19B6F}"/>
    <cellStyle name="Moneda 2 2 2 2 3 3 5 5" xfId="22376" xr:uid="{02DCD51C-4833-4490-AC6A-321B6B887DDF}"/>
    <cellStyle name="Moneda 2 2 2 2 3 3 5 6" xfId="31793" xr:uid="{85B5EC26-95CA-4A3E-8ECC-7AAEA87FE1A1}"/>
    <cellStyle name="Moneda 2 2 2 2 3 3 6" xfId="4335" xr:uid="{A7F2777F-97F5-44DA-8D0D-43E400D6BA2D}"/>
    <cellStyle name="Moneda 2 2 2 2 3 3 6 2" xfId="9039" xr:uid="{21EE218B-FD79-451E-8474-B16B9984BF3D}"/>
    <cellStyle name="Moneda 2 2 2 2 3 3 6 2 2" xfId="18447" xr:uid="{B016D1DE-05AE-4E0E-91AC-0E59734885A4}"/>
    <cellStyle name="Moneda 2 2 2 2 3 3 6 2 3" xfId="27864" xr:uid="{79EE0759-983C-4327-9A9C-4A80FEB1AD65}"/>
    <cellStyle name="Moneda 2 2 2 2 3 3 6 2 4" xfId="37281" xr:uid="{6621C161-63B7-42D3-9D5A-EFDC582555E4}"/>
    <cellStyle name="Moneda 2 2 2 2 3 3 6 3" xfId="13743" xr:uid="{F420E8DF-742A-498F-AA38-B9A493C60889}"/>
    <cellStyle name="Moneda 2 2 2 2 3 3 6 4" xfId="23160" xr:uid="{0AF26F0C-1C24-400B-B1B2-B219F4B68824}"/>
    <cellStyle name="Moneda 2 2 2 2 3 3 6 5" xfId="32577" xr:uid="{C0B50A18-B7C4-4820-9445-57E9A2C7014B}"/>
    <cellStyle name="Moneda 2 2 2 2 3 3 7" xfId="6687" xr:uid="{BAFAEF4B-4AEC-499F-AA76-F4252BF909B0}"/>
    <cellStyle name="Moneda 2 2 2 2 3 3 7 2" xfId="16095" xr:uid="{F2D2E164-4D35-42C6-AD8A-D8F06F434AEE}"/>
    <cellStyle name="Moneda 2 2 2 2 3 3 7 3" xfId="25512" xr:uid="{11BAFCB1-13E0-4A22-B28F-A2B07B8212CE}"/>
    <cellStyle name="Moneda 2 2 2 2 3 3 7 4" xfId="34929" xr:uid="{2D94BBAA-6130-401C-98F3-E34AC15BB3B0}"/>
    <cellStyle name="Moneda 2 2 2 2 3 3 8" xfId="11391" xr:uid="{F146CC17-FD5E-476A-8394-9602D4A73558}"/>
    <cellStyle name="Moneda 2 2 2 2 3 3 9" xfId="20808" xr:uid="{BF5F196C-C31F-4B56-97D2-D18FB286EC53}"/>
    <cellStyle name="Moneda 2 2 2 2 3 4" xfId="506" xr:uid="{A5123D86-0304-4D78-8032-A5D3D4C6B534}"/>
    <cellStyle name="Moneda 2 2 2 2 3 4 10" xfId="2132" xr:uid="{F7E58FE3-A19E-4F66-B38D-776F2E1938BB}"/>
    <cellStyle name="Moneda 2 2 2 2 3 4 11" xfId="1504" xr:uid="{2206871A-CC60-4E72-8586-208B2171F5C0}"/>
    <cellStyle name="Moneda 2 2 2 2 3 4 12" xfId="40386" xr:uid="{9A15FDAF-B696-4B80-AB30-C8591B82AE44}"/>
    <cellStyle name="Moneda 2 2 2 2 3 4 2" xfId="2524" xr:uid="{05C72D27-499B-4A6C-BA58-241C86D3B661}"/>
    <cellStyle name="Moneda 2 2 2 2 3 4 2 2" xfId="3309" xr:uid="{4691452B-B3EC-44FC-90C3-3678D4F5A644}"/>
    <cellStyle name="Moneda 2 2 2 2 3 4 2 2 2" xfId="5661" xr:uid="{AA384F1E-ACCE-495F-98AC-B396553112A1}"/>
    <cellStyle name="Moneda 2 2 2 2 3 4 2 2 2 2" xfId="10365" xr:uid="{D36A1845-48D3-432F-8EB7-20ED9CF89EDC}"/>
    <cellStyle name="Moneda 2 2 2 2 3 4 2 2 2 2 2" xfId="19773" xr:uid="{7B6C0262-0CF3-41FA-BA91-E6CB7B9A6F89}"/>
    <cellStyle name="Moneda 2 2 2 2 3 4 2 2 2 2 3" xfId="29190" xr:uid="{0F006F96-B9E2-44B8-B700-0852BF207A8B}"/>
    <cellStyle name="Moneda 2 2 2 2 3 4 2 2 2 2 4" xfId="38607" xr:uid="{03E5D9D6-A500-4D3F-A880-5813CD5DA551}"/>
    <cellStyle name="Moneda 2 2 2 2 3 4 2 2 2 3" xfId="15069" xr:uid="{07DE55A8-A466-49C5-B8C7-25AC4AA901AF}"/>
    <cellStyle name="Moneda 2 2 2 2 3 4 2 2 2 4" xfId="24486" xr:uid="{946A5C0F-5A51-4904-9DFC-24468565A401}"/>
    <cellStyle name="Moneda 2 2 2 2 3 4 2 2 2 5" xfId="33903" xr:uid="{ECB69664-A0A6-4F29-83EA-2C647B78AE82}"/>
    <cellStyle name="Moneda 2 2 2 2 3 4 2 2 3" xfId="8013" xr:uid="{14F79510-BEC1-4E37-8A4E-A72E358BA19E}"/>
    <cellStyle name="Moneda 2 2 2 2 3 4 2 2 3 2" xfId="17421" xr:uid="{42525339-E47C-4393-AFF3-B0A755E41EFD}"/>
    <cellStyle name="Moneda 2 2 2 2 3 4 2 2 3 3" xfId="26838" xr:uid="{11C82B39-0FBF-4819-A3D7-912F511A18C6}"/>
    <cellStyle name="Moneda 2 2 2 2 3 4 2 2 3 4" xfId="36255" xr:uid="{746BBC87-1DE1-4BD9-AC88-EC0096D834F1}"/>
    <cellStyle name="Moneda 2 2 2 2 3 4 2 2 4" xfId="12717" xr:uid="{8F36B150-B188-4D85-B8C6-E0211D792EBA}"/>
    <cellStyle name="Moneda 2 2 2 2 3 4 2 2 5" xfId="22134" xr:uid="{CAC18F40-E2F9-41C3-B8A4-14A8C5417EBA}"/>
    <cellStyle name="Moneda 2 2 2 2 3 4 2 2 6" xfId="31551" xr:uid="{4E38164B-08D1-4D2E-A9B2-EBA1496428AC}"/>
    <cellStyle name="Moneda 2 2 2 2 3 4 2 3" xfId="4093" xr:uid="{1915DCBB-637E-483E-B1D4-2B0E34B2B2DF}"/>
    <cellStyle name="Moneda 2 2 2 2 3 4 2 3 2" xfId="6445" xr:uid="{13F98DA4-422D-40F0-86E5-4A3027FF45EA}"/>
    <cellStyle name="Moneda 2 2 2 2 3 4 2 3 2 2" xfId="11149" xr:uid="{0C9ACB7B-0710-48EC-A0AD-0AD262F45F46}"/>
    <cellStyle name="Moneda 2 2 2 2 3 4 2 3 2 2 2" xfId="20557" xr:uid="{2C4DB503-FC4C-4BDF-AECA-F8CD770855C0}"/>
    <cellStyle name="Moneda 2 2 2 2 3 4 2 3 2 2 3" xfId="29974" xr:uid="{62152A99-4E9E-46AA-B388-5DFF78DE86AB}"/>
    <cellStyle name="Moneda 2 2 2 2 3 4 2 3 2 2 4" xfId="39391" xr:uid="{A52B3E65-77D6-4CC3-919F-F5FDFBDB8020}"/>
    <cellStyle name="Moneda 2 2 2 2 3 4 2 3 2 3" xfId="15853" xr:uid="{7A2E0586-53C9-4836-87C1-2FFA79BEC25E}"/>
    <cellStyle name="Moneda 2 2 2 2 3 4 2 3 2 4" xfId="25270" xr:uid="{CE1F3666-FD3D-4244-86C5-A1CC3FD771FF}"/>
    <cellStyle name="Moneda 2 2 2 2 3 4 2 3 2 5" xfId="34687" xr:uid="{AD86CE36-20D8-4F79-B140-39A94D576A18}"/>
    <cellStyle name="Moneda 2 2 2 2 3 4 2 3 3" xfId="8797" xr:uid="{138BE515-2AF0-4724-9099-7128FA3A2A88}"/>
    <cellStyle name="Moneda 2 2 2 2 3 4 2 3 3 2" xfId="18205" xr:uid="{8AAA3291-A608-496A-948A-B151B9F5F94E}"/>
    <cellStyle name="Moneda 2 2 2 2 3 4 2 3 3 3" xfId="27622" xr:uid="{967E0988-4DD8-4413-9854-647E8DE09429}"/>
    <cellStyle name="Moneda 2 2 2 2 3 4 2 3 3 4" xfId="37039" xr:uid="{29B797FD-E966-4FC9-896A-128CBE4BD24B}"/>
    <cellStyle name="Moneda 2 2 2 2 3 4 2 3 4" xfId="13501" xr:uid="{7EBDD930-1C5C-414D-A57A-431B5BEA6AD2}"/>
    <cellStyle name="Moneda 2 2 2 2 3 4 2 3 5" xfId="22918" xr:uid="{0D742823-AF8C-47C5-9B38-148619E68DCA}"/>
    <cellStyle name="Moneda 2 2 2 2 3 4 2 3 6" xfId="32335" xr:uid="{875262C2-11EC-49B8-A04C-0D04B3ACE565}"/>
    <cellStyle name="Moneda 2 2 2 2 3 4 2 4" xfId="4877" xr:uid="{B99F94FF-5184-4D71-AA80-1912FD2B26C4}"/>
    <cellStyle name="Moneda 2 2 2 2 3 4 2 4 2" xfId="9581" xr:uid="{101ED78E-C9E2-4881-86D9-1F9B896B7D26}"/>
    <cellStyle name="Moneda 2 2 2 2 3 4 2 4 2 2" xfId="18989" xr:uid="{DF93CBAD-3EFB-48A0-8ED8-57C4F02D26EF}"/>
    <cellStyle name="Moneda 2 2 2 2 3 4 2 4 2 3" xfId="28406" xr:uid="{2ADE1C39-6B27-4D3C-A388-8CE2ED7B1CD7}"/>
    <cellStyle name="Moneda 2 2 2 2 3 4 2 4 2 4" xfId="37823" xr:uid="{1AC53E46-1880-4529-96C1-3A509310ABCC}"/>
    <cellStyle name="Moneda 2 2 2 2 3 4 2 4 3" xfId="14285" xr:uid="{5A4DD5BE-23DB-47F0-B98D-283B86884B78}"/>
    <cellStyle name="Moneda 2 2 2 2 3 4 2 4 4" xfId="23702" xr:uid="{ECF4B247-CCB3-4FEC-B9B8-164316F52340}"/>
    <cellStyle name="Moneda 2 2 2 2 3 4 2 4 5" xfId="33119" xr:uid="{F44E7957-E3CB-45DB-AC78-816017786EC8}"/>
    <cellStyle name="Moneda 2 2 2 2 3 4 2 5" xfId="7229" xr:uid="{BAA60797-4C5F-4937-AF32-B78622BE8735}"/>
    <cellStyle name="Moneda 2 2 2 2 3 4 2 5 2" xfId="16637" xr:uid="{7AB65AC7-AC5A-4281-9C85-3E0F32B11BC5}"/>
    <cellStyle name="Moneda 2 2 2 2 3 4 2 5 3" xfId="26054" xr:uid="{1E545B08-D58D-4A39-B243-0C0FFAB7A936}"/>
    <cellStyle name="Moneda 2 2 2 2 3 4 2 5 4" xfId="35471" xr:uid="{B437E290-34F6-4305-A9D5-C16B5B912528}"/>
    <cellStyle name="Moneda 2 2 2 2 3 4 2 6" xfId="11933" xr:uid="{242BA240-A1FD-4970-9B3F-845015E7D1C1}"/>
    <cellStyle name="Moneda 2 2 2 2 3 4 2 7" xfId="21350" xr:uid="{0A380AE4-2142-4D3F-BB96-424242B0AE3C}"/>
    <cellStyle name="Moneda 2 2 2 2 3 4 2 8" xfId="30767" xr:uid="{62EFB860-F7E3-4E87-A97E-EFD91220C225}"/>
    <cellStyle name="Moneda 2 2 2 2 3 4 3" xfId="2917" xr:uid="{B7080D86-C25F-4D06-83A0-CDF233981A41}"/>
    <cellStyle name="Moneda 2 2 2 2 3 4 3 2" xfId="5269" xr:uid="{AC1A6326-D276-4A13-B748-71D7E7843C2E}"/>
    <cellStyle name="Moneda 2 2 2 2 3 4 3 2 2" xfId="9973" xr:uid="{18F49FEB-1EA5-4C03-A92C-4A347C035913}"/>
    <cellStyle name="Moneda 2 2 2 2 3 4 3 2 2 2" xfId="19381" xr:uid="{20764779-C57B-461F-A54F-D54A2C1DCF6F}"/>
    <cellStyle name="Moneda 2 2 2 2 3 4 3 2 2 3" xfId="28798" xr:uid="{EB44D550-1290-4B0C-A18A-6944B2E8CF95}"/>
    <cellStyle name="Moneda 2 2 2 2 3 4 3 2 2 4" xfId="38215" xr:uid="{966E1220-CB89-4CE9-A7FD-D6804C472113}"/>
    <cellStyle name="Moneda 2 2 2 2 3 4 3 2 3" xfId="14677" xr:uid="{74B8751C-70FD-4497-9A21-FE99C4AB99B7}"/>
    <cellStyle name="Moneda 2 2 2 2 3 4 3 2 4" xfId="24094" xr:uid="{FEEE9D7C-0A9A-4FAB-B84F-A49F1EC8E136}"/>
    <cellStyle name="Moneda 2 2 2 2 3 4 3 2 5" xfId="33511" xr:uid="{CD6D1AE4-2473-4D5E-B479-0C64D0652818}"/>
    <cellStyle name="Moneda 2 2 2 2 3 4 3 3" xfId="7621" xr:uid="{25A8CAAD-6184-48A3-B522-F5DCC17D114E}"/>
    <cellStyle name="Moneda 2 2 2 2 3 4 3 3 2" xfId="17029" xr:uid="{9CFB803A-40D7-4583-862F-82A8C45B9B96}"/>
    <cellStyle name="Moneda 2 2 2 2 3 4 3 3 3" xfId="26446" xr:uid="{970741DA-BAF1-4292-B6A5-4E46E5E8753B}"/>
    <cellStyle name="Moneda 2 2 2 2 3 4 3 3 4" xfId="35863" xr:uid="{66519CA2-AD8D-40F6-92A8-4E1D07B2A778}"/>
    <cellStyle name="Moneda 2 2 2 2 3 4 3 4" xfId="12325" xr:uid="{256AC1D1-1C31-49C4-B412-9CC0099342E3}"/>
    <cellStyle name="Moneda 2 2 2 2 3 4 3 5" xfId="21742" xr:uid="{8FA02E9A-E88D-4C8B-A04A-5D304E7DBF96}"/>
    <cellStyle name="Moneda 2 2 2 2 3 4 3 6" xfId="31159" xr:uid="{11FC8443-3862-40E6-8FA9-AAA6126C6423}"/>
    <cellStyle name="Moneda 2 2 2 2 3 4 4" xfId="3701" xr:uid="{2285AA8F-972F-463B-BB75-4E298ABFEC68}"/>
    <cellStyle name="Moneda 2 2 2 2 3 4 4 2" xfId="6053" xr:uid="{7E342493-D435-41D2-B0A9-B4B3A23845E1}"/>
    <cellStyle name="Moneda 2 2 2 2 3 4 4 2 2" xfId="10757" xr:uid="{5A235D7D-AF28-481D-B1FC-08967284706D}"/>
    <cellStyle name="Moneda 2 2 2 2 3 4 4 2 2 2" xfId="20165" xr:uid="{E7BF205A-AD05-408D-A357-27ADD7E441DB}"/>
    <cellStyle name="Moneda 2 2 2 2 3 4 4 2 2 3" xfId="29582" xr:uid="{543CE4C3-AACF-4E88-BD6A-511FF6E231CA}"/>
    <cellStyle name="Moneda 2 2 2 2 3 4 4 2 2 4" xfId="38999" xr:uid="{2CECC985-BEAC-4FDE-B863-B1701393916F}"/>
    <cellStyle name="Moneda 2 2 2 2 3 4 4 2 3" xfId="15461" xr:uid="{C6E1D6B7-A833-4D98-BDF6-C4019527015D}"/>
    <cellStyle name="Moneda 2 2 2 2 3 4 4 2 4" xfId="24878" xr:uid="{3C74D3BB-D352-4B4E-BEFB-4E482571D78C}"/>
    <cellStyle name="Moneda 2 2 2 2 3 4 4 2 5" xfId="34295" xr:uid="{2B7ABF03-B5E5-4BFC-BFB0-2B68F9E70570}"/>
    <cellStyle name="Moneda 2 2 2 2 3 4 4 3" xfId="8405" xr:uid="{1B3A7416-03AF-4CE3-BCCC-97DC1C543445}"/>
    <cellStyle name="Moneda 2 2 2 2 3 4 4 3 2" xfId="17813" xr:uid="{1293A5EB-A4B0-4D69-8183-CFA94D94032C}"/>
    <cellStyle name="Moneda 2 2 2 2 3 4 4 3 3" xfId="27230" xr:uid="{62802085-5EC8-4A8C-BF10-1E63BC8610D0}"/>
    <cellStyle name="Moneda 2 2 2 2 3 4 4 3 4" xfId="36647" xr:uid="{3142146B-F3C4-4DB1-B785-965A52F901BD}"/>
    <cellStyle name="Moneda 2 2 2 2 3 4 4 4" xfId="13109" xr:uid="{3F75AE01-8EDF-4C05-B9CA-5DA007A86BDB}"/>
    <cellStyle name="Moneda 2 2 2 2 3 4 4 5" xfId="22526" xr:uid="{990E698E-6862-45A4-BE8D-FD268DD2DBE0}"/>
    <cellStyle name="Moneda 2 2 2 2 3 4 4 6" xfId="31943" xr:uid="{0D2E3CE6-C0CC-44B3-9BCE-446681ACA6B1}"/>
    <cellStyle name="Moneda 2 2 2 2 3 4 5" xfId="4485" xr:uid="{626ABBF4-CDBA-4008-A919-0633CEC7DD61}"/>
    <cellStyle name="Moneda 2 2 2 2 3 4 5 2" xfId="9189" xr:uid="{831FFDD3-F0F7-4A0B-8DB6-1D4BC886FF0C}"/>
    <cellStyle name="Moneda 2 2 2 2 3 4 5 2 2" xfId="18597" xr:uid="{E57AE152-385B-4F5D-9778-504754564174}"/>
    <cellStyle name="Moneda 2 2 2 2 3 4 5 2 3" xfId="28014" xr:uid="{7070DB08-F0D0-4659-BED0-AEF669CFF6E3}"/>
    <cellStyle name="Moneda 2 2 2 2 3 4 5 2 4" xfId="37431" xr:uid="{F8053103-6ED3-455C-AC2E-C4F5794F3178}"/>
    <cellStyle name="Moneda 2 2 2 2 3 4 5 3" xfId="13893" xr:uid="{423E91C0-545C-4524-851E-27D3A7D79A3F}"/>
    <cellStyle name="Moneda 2 2 2 2 3 4 5 4" xfId="23310" xr:uid="{39666B34-37D9-465F-A308-BD5E9FBC087E}"/>
    <cellStyle name="Moneda 2 2 2 2 3 4 5 5" xfId="32727" xr:uid="{F1F50FCF-7CED-4184-972F-C0398A4D40CA}"/>
    <cellStyle name="Moneda 2 2 2 2 3 4 6" xfId="6837" xr:uid="{06707466-3283-43C2-B134-2424FE7A0D38}"/>
    <cellStyle name="Moneda 2 2 2 2 3 4 6 2" xfId="16245" xr:uid="{00BA5DC7-AC4C-4AD1-AABF-D69248D182AE}"/>
    <cellStyle name="Moneda 2 2 2 2 3 4 6 3" xfId="25662" xr:uid="{D3D0D19C-23AA-422B-8D7B-352B8ECE2AC4}"/>
    <cellStyle name="Moneda 2 2 2 2 3 4 6 4" xfId="35079" xr:uid="{1E40572F-1E85-401D-AE56-BF25A72BCE16}"/>
    <cellStyle name="Moneda 2 2 2 2 3 4 7" xfId="11541" xr:uid="{43F2B19E-746E-435D-ABE9-3E3E74008ADF}"/>
    <cellStyle name="Moneda 2 2 2 2 3 4 8" xfId="20958" xr:uid="{9F581FAC-FBB4-4C06-B48D-4ABFDAB4B52F}"/>
    <cellStyle name="Moneda 2 2 2 2 3 4 9" xfId="30375" xr:uid="{F972D18E-2F4A-45BD-8E96-3B0BF7CBC01D}"/>
    <cellStyle name="Moneda 2 2 2 2 3 5" xfId="2328" xr:uid="{A3FDC40E-3913-4A08-B5A7-140C96DAA89A}"/>
    <cellStyle name="Moneda 2 2 2 2 3 5 2" xfId="3113" xr:uid="{DE5AEF1F-96CA-4C44-AD3B-22CFF2A06B64}"/>
    <cellStyle name="Moneda 2 2 2 2 3 5 2 2" xfId="5465" xr:uid="{C461166C-1F2F-4B1E-8BBD-25040C659393}"/>
    <cellStyle name="Moneda 2 2 2 2 3 5 2 2 2" xfId="10169" xr:uid="{525E5AC1-1958-46A7-8E7C-E563B8C2F9B4}"/>
    <cellStyle name="Moneda 2 2 2 2 3 5 2 2 2 2" xfId="19577" xr:uid="{DA8D6835-1454-4ABE-8509-610E258EA062}"/>
    <cellStyle name="Moneda 2 2 2 2 3 5 2 2 2 3" xfId="28994" xr:uid="{6640FE84-01B1-4309-9C07-26847FF11D4A}"/>
    <cellStyle name="Moneda 2 2 2 2 3 5 2 2 2 4" xfId="38411" xr:uid="{8EA71727-BD72-4FBC-B93A-F68BBE87EA14}"/>
    <cellStyle name="Moneda 2 2 2 2 3 5 2 2 3" xfId="14873" xr:uid="{0C8D87BB-74A8-466D-990C-7E8D450067AD}"/>
    <cellStyle name="Moneda 2 2 2 2 3 5 2 2 4" xfId="24290" xr:uid="{B0AFE795-8AEE-48EF-95DF-F94BAEB44022}"/>
    <cellStyle name="Moneda 2 2 2 2 3 5 2 2 5" xfId="33707" xr:uid="{1117F4CD-DE0F-4576-9303-5FE5A9CADE74}"/>
    <cellStyle name="Moneda 2 2 2 2 3 5 2 3" xfId="7817" xr:uid="{60AACC88-C22D-459E-8A11-2FA1382765D8}"/>
    <cellStyle name="Moneda 2 2 2 2 3 5 2 3 2" xfId="17225" xr:uid="{FF7B1BFD-D3BA-4B71-88A9-23EA796C3642}"/>
    <cellStyle name="Moneda 2 2 2 2 3 5 2 3 3" xfId="26642" xr:uid="{47F760DB-4E63-4E81-8A4F-C76EA482C2F4}"/>
    <cellStyle name="Moneda 2 2 2 2 3 5 2 3 4" xfId="36059" xr:uid="{2D3D30EC-9026-4EFA-AD63-8CC0D0DFF4EE}"/>
    <cellStyle name="Moneda 2 2 2 2 3 5 2 4" xfId="12521" xr:uid="{9379760A-5908-46B7-ADA5-9CC9E9DD839C}"/>
    <cellStyle name="Moneda 2 2 2 2 3 5 2 5" xfId="21938" xr:uid="{FEF601C4-0D85-4F39-A4ED-A512063DFDE8}"/>
    <cellStyle name="Moneda 2 2 2 2 3 5 2 6" xfId="31355" xr:uid="{C6802EFC-BB8A-40CC-B5DB-7D2215D0A0B9}"/>
    <cellStyle name="Moneda 2 2 2 2 3 5 3" xfId="3897" xr:uid="{7436208C-2643-4885-BDA8-C5E1A6DBF7F4}"/>
    <cellStyle name="Moneda 2 2 2 2 3 5 3 2" xfId="6249" xr:uid="{21DD2E69-48C8-4A63-B00C-D471854AFA80}"/>
    <cellStyle name="Moneda 2 2 2 2 3 5 3 2 2" xfId="10953" xr:uid="{B0472818-34B7-4FAE-863A-5352389F38C5}"/>
    <cellStyle name="Moneda 2 2 2 2 3 5 3 2 2 2" xfId="20361" xr:uid="{81871891-BCC6-4B5E-944F-3D059417F88F}"/>
    <cellStyle name="Moneda 2 2 2 2 3 5 3 2 2 3" xfId="29778" xr:uid="{6BBF9D44-0E54-4DDA-B415-63F896347ACF}"/>
    <cellStyle name="Moneda 2 2 2 2 3 5 3 2 2 4" xfId="39195" xr:uid="{FE208037-994D-496C-9D1F-55D4745650E2}"/>
    <cellStyle name="Moneda 2 2 2 2 3 5 3 2 3" xfId="15657" xr:uid="{45D7CBA7-6362-4CF9-A31C-F75977A53D70}"/>
    <cellStyle name="Moneda 2 2 2 2 3 5 3 2 4" xfId="25074" xr:uid="{65CCD0C6-15FC-4437-A2D4-9F2FDF221526}"/>
    <cellStyle name="Moneda 2 2 2 2 3 5 3 2 5" xfId="34491" xr:uid="{7C927286-F834-406C-B4D7-DF0B9F07C3AD}"/>
    <cellStyle name="Moneda 2 2 2 2 3 5 3 3" xfId="8601" xr:uid="{6E8AFA99-5E61-48C0-920A-E67D6C3B7581}"/>
    <cellStyle name="Moneda 2 2 2 2 3 5 3 3 2" xfId="18009" xr:uid="{B1789A87-9F77-423B-9B79-0A476B026D10}"/>
    <cellStyle name="Moneda 2 2 2 2 3 5 3 3 3" xfId="27426" xr:uid="{D65B956C-4709-4C22-BF43-61B7065FEDDD}"/>
    <cellStyle name="Moneda 2 2 2 2 3 5 3 3 4" xfId="36843" xr:uid="{A067F3FA-3DB9-4F9A-8E89-C4883F54F2C1}"/>
    <cellStyle name="Moneda 2 2 2 2 3 5 3 4" xfId="13305" xr:uid="{6A4E214C-B9BA-43B9-9240-FCA2C4CBF9A4}"/>
    <cellStyle name="Moneda 2 2 2 2 3 5 3 5" xfId="22722" xr:uid="{CBF32472-159E-4FA6-BCCB-A82E508F27FE}"/>
    <cellStyle name="Moneda 2 2 2 2 3 5 3 6" xfId="32139" xr:uid="{85B68550-A6D5-4082-B404-D1A97C6BCE6A}"/>
    <cellStyle name="Moneda 2 2 2 2 3 5 4" xfId="4681" xr:uid="{9DB5C323-2AB7-403A-9E21-315C439AA5AC}"/>
    <cellStyle name="Moneda 2 2 2 2 3 5 4 2" xfId="9385" xr:uid="{1185402E-8B85-4D90-AA05-0E35A492A698}"/>
    <cellStyle name="Moneda 2 2 2 2 3 5 4 2 2" xfId="18793" xr:uid="{EF64CF46-714B-484B-95BB-C66E57BF0FD3}"/>
    <cellStyle name="Moneda 2 2 2 2 3 5 4 2 3" xfId="28210" xr:uid="{128FEEF4-B478-42EB-96FE-A86F52F8763D}"/>
    <cellStyle name="Moneda 2 2 2 2 3 5 4 2 4" xfId="37627" xr:uid="{BFAA3724-BCE1-4BD3-A1A9-468842135F4C}"/>
    <cellStyle name="Moneda 2 2 2 2 3 5 4 3" xfId="14089" xr:uid="{F156D83A-A31B-4D33-9BA1-29EDB4BCEDB7}"/>
    <cellStyle name="Moneda 2 2 2 2 3 5 4 4" xfId="23506" xr:uid="{601E5940-12F3-4C81-BCB5-3524318AAF0D}"/>
    <cellStyle name="Moneda 2 2 2 2 3 5 4 5" xfId="32923" xr:uid="{482D063C-4A4F-4DD2-9002-BB47C620273E}"/>
    <cellStyle name="Moneda 2 2 2 2 3 5 5" xfId="7033" xr:uid="{C1FFD6A5-74E2-4CC4-BC94-E51B8533207F}"/>
    <cellStyle name="Moneda 2 2 2 2 3 5 5 2" xfId="16441" xr:uid="{E4D386DE-64FD-4FDA-B8C1-3A4549721B0F}"/>
    <cellStyle name="Moneda 2 2 2 2 3 5 5 3" xfId="25858" xr:uid="{7EC98679-0425-4F22-BD55-DD635451A0A6}"/>
    <cellStyle name="Moneda 2 2 2 2 3 5 5 4" xfId="35275" xr:uid="{173AF4EC-DD22-47DB-AF62-DCA3398010BA}"/>
    <cellStyle name="Moneda 2 2 2 2 3 5 6" xfId="11737" xr:uid="{00999165-1038-4E73-98CE-64606D9449F6}"/>
    <cellStyle name="Moneda 2 2 2 2 3 5 7" xfId="21154" xr:uid="{A72D5E4B-CFE5-4480-826D-8F05CBC4D144}"/>
    <cellStyle name="Moneda 2 2 2 2 3 5 8" xfId="30571" xr:uid="{D1E53464-B716-49EC-ADBE-7E6B0DAD2718}"/>
    <cellStyle name="Moneda 2 2 2 2 3 6" xfId="2721" xr:uid="{B2145C10-23FA-44E9-A1B6-0D1F601DD13B}"/>
    <cellStyle name="Moneda 2 2 2 2 3 6 2" xfId="5073" xr:uid="{0A02BF15-EB8C-4C31-93B7-672C9586D7A1}"/>
    <cellStyle name="Moneda 2 2 2 2 3 6 2 2" xfId="9777" xr:uid="{C39C9CD8-6817-4065-8636-FD364F119F42}"/>
    <cellStyle name="Moneda 2 2 2 2 3 6 2 2 2" xfId="19185" xr:uid="{124E4487-B677-43E0-A61B-D269D8E6E986}"/>
    <cellStyle name="Moneda 2 2 2 2 3 6 2 2 3" xfId="28602" xr:uid="{5D4BBD65-E980-4493-8E22-D59431432FA2}"/>
    <cellStyle name="Moneda 2 2 2 2 3 6 2 2 4" xfId="38019" xr:uid="{7CCE0AEE-5BAD-4EF2-99C4-79FB99F01724}"/>
    <cellStyle name="Moneda 2 2 2 2 3 6 2 3" xfId="14481" xr:uid="{CF83119A-BE1F-4EEB-90FF-A4FD879EB24E}"/>
    <cellStyle name="Moneda 2 2 2 2 3 6 2 4" xfId="23898" xr:uid="{374C1310-D07F-4F94-86EE-E8E3AF167F53}"/>
    <cellStyle name="Moneda 2 2 2 2 3 6 2 5" xfId="33315" xr:uid="{351697DD-637F-478A-BAD3-54018B1DA68F}"/>
    <cellStyle name="Moneda 2 2 2 2 3 6 3" xfId="7425" xr:uid="{AD3BCB92-2496-4CA8-B533-D01598607D0A}"/>
    <cellStyle name="Moneda 2 2 2 2 3 6 3 2" xfId="16833" xr:uid="{BE8171EC-06AD-4145-8500-B60792B4153E}"/>
    <cellStyle name="Moneda 2 2 2 2 3 6 3 3" xfId="26250" xr:uid="{1C30527D-F908-43A7-92B5-58F1FCDB81CF}"/>
    <cellStyle name="Moneda 2 2 2 2 3 6 3 4" xfId="35667" xr:uid="{39D59E67-E895-460F-809F-0AE7A2D9962C}"/>
    <cellStyle name="Moneda 2 2 2 2 3 6 4" xfId="12129" xr:uid="{4B2A88CE-DD34-40BC-A4AB-511FA63B21C9}"/>
    <cellStyle name="Moneda 2 2 2 2 3 6 5" xfId="21546" xr:uid="{11025F36-0E36-4ADF-BF2D-B5886684D590}"/>
    <cellStyle name="Moneda 2 2 2 2 3 6 6" xfId="30963" xr:uid="{5E78CBAA-0A18-4708-9183-AF7EB6CBAC76}"/>
    <cellStyle name="Moneda 2 2 2 2 3 7" xfId="3505" xr:uid="{D24A44B7-BA99-44C2-87FC-6665A597648A}"/>
    <cellStyle name="Moneda 2 2 2 2 3 7 2" xfId="5857" xr:uid="{D0501EFA-2F37-458A-8827-C66B21E8F5EC}"/>
    <cellStyle name="Moneda 2 2 2 2 3 7 2 2" xfId="10561" xr:uid="{CD61593A-4491-4496-9170-3A64F72E510F}"/>
    <cellStyle name="Moneda 2 2 2 2 3 7 2 2 2" xfId="19969" xr:uid="{A7CC7A3B-5C74-4046-BFB2-74D44B972395}"/>
    <cellStyle name="Moneda 2 2 2 2 3 7 2 2 3" xfId="29386" xr:uid="{5D60D239-C292-4FC8-A601-70EE7A40FAFF}"/>
    <cellStyle name="Moneda 2 2 2 2 3 7 2 2 4" xfId="38803" xr:uid="{2832D9F1-30D7-48A6-872E-396FF6791BC3}"/>
    <cellStyle name="Moneda 2 2 2 2 3 7 2 3" xfId="15265" xr:uid="{46416FB9-AFE5-478A-B855-C7CC73C2460A}"/>
    <cellStyle name="Moneda 2 2 2 2 3 7 2 4" xfId="24682" xr:uid="{C77C1652-5EDB-41B0-ABBC-219C32BA2021}"/>
    <cellStyle name="Moneda 2 2 2 2 3 7 2 5" xfId="34099" xr:uid="{62956AB6-1ED7-4358-B68F-8AD349622EC2}"/>
    <cellStyle name="Moneda 2 2 2 2 3 7 3" xfId="8209" xr:uid="{19C03A36-268A-45E5-93FD-C2803D1C56BD}"/>
    <cellStyle name="Moneda 2 2 2 2 3 7 3 2" xfId="17617" xr:uid="{CE6A697C-880F-4C88-A021-AE42993CFB79}"/>
    <cellStyle name="Moneda 2 2 2 2 3 7 3 3" xfId="27034" xr:uid="{CD5C5711-F0EF-49D9-9E97-E04E4392FBEC}"/>
    <cellStyle name="Moneda 2 2 2 2 3 7 3 4" xfId="36451" xr:uid="{F376CF75-11F5-4C9E-B4BD-53860D835C1D}"/>
    <cellStyle name="Moneda 2 2 2 2 3 7 4" xfId="12913" xr:uid="{ADD8E79A-4C52-4586-8D65-39E9C81F602B}"/>
    <cellStyle name="Moneda 2 2 2 2 3 7 5" xfId="22330" xr:uid="{E5DAC45A-BEFB-4A12-B803-744E7A2B6C21}"/>
    <cellStyle name="Moneda 2 2 2 2 3 7 6" xfId="31747" xr:uid="{F41DCE07-3EAD-48EA-8241-D2F9D750DC46}"/>
    <cellStyle name="Moneda 2 2 2 2 3 8" xfId="4289" xr:uid="{14EA6A4A-4253-447E-91E7-6CC70F8304DD}"/>
    <cellStyle name="Moneda 2 2 2 2 3 8 2" xfId="8993" xr:uid="{75E90B9C-3830-49B4-8BF9-B1EA11BF1FC2}"/>
    <cellStyle name="Moneda 2 2 2 2 3 8 2 2" xfId="18401" xr:uid="{7031DE7C-2F8F-4817-B553-F9F4E8990E65}"/>
    <cellStyle name="Moneda 2 2 2 2 3 8 2 3" xfId="27818" xr:uid="{298F51DB-A84B-43A1-BFCE-C56AC0F86954}"/>
    <cellStyle name="Moneda 2 2 2 2 3 8 2 4" xfId="37235" xr:uid="{E05161DA-5B18-403E-837E-F760A7A1E5A5}"/>
    <cellStyle name="Moneda 2 2 2 2 3 8 3" xfId="13697" xr:uid="{A2143FFF-2D35-4CA8-AD49-764537BA012D}"/>
    <cellStyle name="Moneda 2 2 2 2 3 8 4" xfId="23114" xr:uid="{D95287ED-B4D0-4A62-9F99-B1C0F85C0D60}"/>
    <cellStyle name="Moneda 2 2 2 2 3 8 5" xfId="32531" xr:uid="{147D5E26-6866-47D0-BB2E-B8722D68B9FB}"/>
    <cellStyle name="Moneda 2 2 2 2 3 9" xfId="6641" xr:uid="{D12A9C59-3CAD-4060-8E39-393C67B97879}"/>
    <cellStyle name="Moneda 2 2 2 2 3 9 2" xfId="16049" xr:uid="{1B4BF52E-D476-4706-937F-183FC445E57D}"/>
    <cellStyle name="Moneda 2 2 2 2 3 9 3" xfId="25466" xr:uid="{2C59089D-5278-4C33-B639-EE230F6E68BF}"/>
    <cellStyle name="Moneda 2 2 2 2 3 9 4" xfId="34883" xr:uid="{20F937AD-CEA0-4E79-9278-AEC2F6D9CE45}"/>
    <cellStyle name="Moneda 2 2 2 2 4" xfId="185" xr:uid="{F94A4DD1-7766-4BEF-827B-EAB3EF43DE1C}"/>
    <cellStyle name="Moneda 2 2 2 2 4 10" xfId="20750" xr:uid="{FF2B94FC-DF64-4794-AC01-6D29603E4CBD}"/>
    <cellStyle name="Moneda 2 2 2 2 4 11" xfId="30167" xr:uid="{E85CF316-4439-4DA8-BCE1-64E94FC6AFC9}"/>
    <cellStyle name="Moneda 2 2 2 2 4 12" xfId="1924" xr:uid="{71384189-8C4C-4415-9D83-201D14B6678A}"/>
    <cellStyle name="Moneda 2 2 2 2 4 13" xfId="1296" xr:uid="{2285751A-B3B3-44AB-957E-6D356045C415}"/>
    <cellStyle name="Moneda 2 2 2 2 4 14" xfId="40178" xr:uid="{AFFEABF7-2684-4997-BC43-F9185F5F8A4E}"/>
    <cellStyle name="Moneda 2 2 2 2 4 2" xfId="379" xr:uid="{A14CA524-950E-4453-9C33-1F5CCC09D348}"/>
    <cellStyle name="Moneda 2 2 2 2 4 2 10" xfId="30288" xr:uid="{ECD31689-5E27-4487-9025-3B7FE3410705}"/>
    <cellStyle name="Moneda 2 2 2 2 4 2 11" xfId="2045" xr:uid="{EF6DB34B-8575-4EA6-A449-BE21437FA575}"/>
    <cellStyle name="Moneda 2 2 2 2 4 2 12" xfId="1417" xr:uid="{C082EAC2-301D-4608-BA7F-732896008E74}"/>
    <cellStyle name="Moneda 2 2 2 2 4 2 13" xfId="40299" xr:uid="{6E2B21F2-B52F-48CE-BE6B-3DB704CDD137}"/>
    <cellStyle name="Moneda 2 2 2 2 4 2 2" xfId="616" xr:uid="{0B2330C9-A202-4537-86BE-A660B998376C}"/>
    <cellStyle name="Moneda 2 2 2 2 4 2 2 10" xfId="2241" xr:uid="{AEB2FF62-CBCA-4684-8F3C-677780AC4E86}"/>
    <cellStyle name="Moneda 2 2 2 2 4 2 2 11" xfId="1613" xr:uid="{AAB09654-63EB-4BE5-AFE6-0F1FB1DE1618}"/>
    <cellStyle name="Moneda 2 2 2 2 4 2 2 12" xfId="40495" xr:uid="{EAD337F2-3486-4615-9D90-D39CA28E0AAB}"/>
    <cellStyle name="Moneda 2 2 2 2 4 2 2 2" xfId="2633" xr:uid="{EF0087C1-7C1C-40D1-B837-8F550AD1A1DB}"/>
    <cellStyle name="Moneda 2 2 2 2 4 2 2 2 2" xfId="3418" xr:uid="{264CBA7A-F93B-4DE0-8A4F-4D5AE99667D3}"/>
    <cellStyle name="Moneda 2 2 2 2 4 2 2 2 2 2" xfId="5770" xr:uid="{C54C54E7-422C-49DA-B8FC-2EA693258405}"/>
    <cellStyle name="Moneda 2 2 2 2 4 2 2 2 2 2 2" xfId="10474" xr:uid="{ACDE2F87-BAF9-4681-9B7A-2F70525A81A0}"/>
    <cellStyle name="Moneda 2 2 2 2 4 2 2 2 2 2 2 2" xfId="19882" xr:uid="{1FB7FB40-2AD2-49E7-942E-464AB27DCCD7}"/>
    <cellStyle name="Moneda 2 2 2 2 4 2 2 2 2 2 2 3" xfId="29299" xr:uid="{A1F1B3B2-D6D1-4817-A2BC-DE8DA8680700}"/>
    <cellStyle name="Moneda 2 2 2 2 4 2 2 2 2 2 2 4" xfId="38716" xr:uid="{057F4CD3-0A77-4E54-9FE7-F1CD5DE217C9}"/>
    <cellStyle name="Moneda 2 2 2 2 4 2 2 2 2 2 3" xfId="15178" xr:uid="{46C8A6BA-0053-4612-8B77-5BC072E46555}"/>
    <cellStyle name="Moneda 2 2 2 2 4 2 2 2 2 2 4" xfId="24595" xr:uid="{54FB29C7-4088-4DC5-AB90-3D7CCC2CF6FF}"/>
    <cellStyle name="Moneda 2 2 2 2 4 2 2 2 2 2 5" xfId="34012" xr:uid="{C3918A81-530C-430F-8226-8DD5DF41542A}"/>
    <cellStyle name="Moneda 2 2 2 2 4 2 2 2 2 3" xfId="8122" xr:uid="{17F3624C-F50A-4E48-BD3F-24E8FA74318B}"/>
    <cellStyle name="Moneda 2 2 2 2 4 2 2 2 2 3 2" xfId="17530" xr:uid="{B94E27FA-7814-4E51-946E-3F74FC9A120C}"/>
    <cellStyle name="Moneda 2 2 2 2 4 2 2 2 2 3 3" xfId="26947" xr:uid="{02828FE9-E12D-4D2C-AE8E-4D29C53D6521}"/>
    <cellStyle name="Moneda 2 2 2 2 4 2 2 2 2 3 4" xfId="36364" xr:uid="{A12AB777-77ED-4F6B-A48C-CAC2F9FC3FCA}"/>
    <cellStyle name="Moneda 2 2 2 2 4 2 2 2 2 4" xfId="12826" xr:uid="{15C942BE-62ED-40B6-AD59-775966C2370C}"/>
    <cellStyle name="Moneda 2 2 2 2 4 2 2 2 2 5" xfId="22243" xr:uid="{5203F2E4-163D-417A-BB0B-E05C801242C0}"/>
    <cellStyle name="Moneda 2 2 2 2 4 2 2 2 2 6" xfId="31660" xr:uid="{BFAB4D53-F2A9-454A-8643-BDB11E4B555B}"/>
    <cellStyle name="Moneda 2 2 2 2 4 2 2 2 3" xfId="4202" xr:uid="{E6285C99-68DC-4E25-921D-A023E902B3D4}"/>
    <cellStyle name="Moneda 2 2 2 2 4 2 2 2 3 2" xfId="6554" xr:uid="{8182B425-6C26-4F81-B867-DB859D45857F}"/>
    <cellStyle name="Moneda 2 2 2 2 4 2 2 2 3 2 2" xfId="11258" xr:uid="{849057FF-34BD-45BC-8EDA-A2ECA0843F25}"/>
    <cellStyle name="Moneda 2 2 2 2 4 2 2 2 3 2 2 2" xfId="20666" xr:uid="{3EE45C2C-F905-493B-BC58-35ED989EF65F}"/>
    <cellStyle name="Moneda 2 2 2 2 4 2 2 2 3 2 2 3" xfId="30083" xr:uid="{DD7B7E74-C942-406F-AF02-20FDDA7B8B90}"/>
    <cellStyle name="Moneda 2 2 2 2 4 2 2 2 3 2 2 4" xfId="39500" xr:uid="{2B012206-F6CC-4D24-AB47-A6D9705B088B}"/>
    <cellStyle name="Moneda 2 2 2 2 4 2 2 2 3 2 3" xfId="15962" xr:uid="{2B43C168-8F72-457E-896F-7A3D2F5DDB01}"/>
    <cellStyle name="Moneda 2 2 2 2 4 2 2 2 3 2 4" xfId="25379" xr:uid="{62EE88CA-AE78-4C51-BA14-400A3D724B0D}"/>
    <cellStyle name="Moneda 2 2 2 2 4 2 2 2 3 2 5" xfId="34796" xr:uid="{9D712580-E53B-4638-9B36-023915FC1374}"/>
    <cellStyle name="Moneda 2 2 2 2 4 2 2 2 3 3" xfId="8906" xr:uid="{5E220A67-2CEE-4F83-BF25-85B0FE3C2254}"/>
    <cellStyle name="Moneda 2 2 2 2 4 2 2 2 3 3 2" xfId="18314" xr:uid="{638F4ED9-3122-47E6-81CC-77BDC5406707}"/>
    <cellStyle name="Moneda 2 2 2 2 4 2 2 2 3 3 3" xfId="27731" xr:uid="{EB7CF16C-15E2-487F-AC07-70D3E6B8BAD5}"/>
    <cellStyle name="Moneda 2 2 2 2 4 2 2 2 3 3 4" xfId="37148" xr:uid="{BC54CC58-ECA6-47B1-923B-BF9A34420022}"/>
    <cellStyle name="Moneda 2 2 2 2 4 2 2 2 3 4" xfId="13610" xr:uid="{61F23B1B-AB96-4472-A8F9-46B377F06843}"/>
    <cellStyle name="Moneda 2 2 2 2 4 2 2 2 3 5" xfId="23027" xr:uid="{AA297EA8-3708-4C25-AB17-EEAC8DE26072}"/>
    <cellStyle name="Moneda 2 2 2 2 4 2 2 2 3 6" xfId="32444" xr:uid="{E91A1317-134B-4728-8B28-A909E5A73CAC}"/>
    <cellStyle name="Moneda 2 2 2 2 4 2 2 2 4" xfId="4986" xr:uid="{002A18FC-6E70-4EF2-AF87-248D49CB791F}"/>
    <cellStyle name="Moneda 2 2 2 2 4 2 2 2 4 2" xfId="9690" xr:uid="{572580B8-731F-4371-83C7-56676879F4BE}"/>
    <cellStyle name="Moneda 2 2 2 2 4 2 2 2 4 2 2" xfId="19098" xr:uid="{55651932-68DE-4F43-A686-6C8E3BB88C5D}"/>
    <cellStyle name="Moneda 2 2 2 2 4 2 2 2 4 2 3" xfId="28515" xr:uid="{18A97337-3B24-45E8-8491-0CF85307320D}"/>
    <cellStyle name="Moneda 2 2 2 2 4 2 2 2 4 2 4" xfId="37932" xr:uid="{F9A95A5A-0E25-4BD5-98CB-4BAA3D5882E5}"/>
    <cellStyle name="Moneda 2 2 2 2 4 2 2 2 4 3" xfId="14394" xr:uid="{EA1D975D-4905-4012-B234-CE21F91542DA}"/>
    <cellStyle name="Moneda 2 2 2 2 4 2 2 2 4 4" xfId="23811" xr:uid="{C3EA23AB-1CD4-4ACA-BFA4-190ABADA787B}"/>
    <cellStyle name="Moneda 2 2 2 2 4 2 2 2 4 5" xfId="33228" xr:uid="{A58C5E1D-AD63-4EC0-BA09-900E8FB24BA3}"/>
    <cellStyle name="Moneda 2 2 2 2 4 2 2 2 5" xfId="7338" xr:uid="{CC00C4D0-47A9-4859-BCB4-D88B0DDDF2BB}"/>
    <cellStyle name="Moneda 2 2 2 2 4 2 2 2 5 2" xfId="16746" xr:uid="{262C2D9C-08AB-4AA6-9183-F4E41F0B3488}"/>
    <cellStyle name="Moneda 2 2 2 2 4 2 2 2 5 3" xfId="26163" xr:uid="{42226D84-D68B-43C3-89C7-0940C5DF7C8E}"/>
    <cellStyle name="Moneda 2 2 2 2 4 2 2 2 5 4" xfId="35580" xr:uid="{8A513596-A7F0-4B6A-8F12-D5ADD35F2156}"/>
    <cellStyle name="Moneda 2 2 2 2 4 2 2 2 6" xfId="12042" xr:uid="{22D341FD-AFCD-44CC-9CA4-0E8D03513C50}"/>
    <cellStyle name="Moneda 2 2 2 2 4 2 2 2 7" xfId="21459" xr:uid="{417B2642-67B6-4AF0-991A-A105924CC7BF}"/>
    <cellStyle name="Moneda 2 2 2 2 4 2 2 2 8" xfId="30876" xr:uid="{2FA94BF6-618F-40F4-B40A-EDC8FBEB7A5A}"/>
    <cellStyle name="Moneda 2 2 2 2 4 2 2 3" xfId="3026" xr:uid="{D8642A3A-3949-4866-9766-2632C531D1F5}"/>
    <cellStyle name="Moneda 2 2 2 2 4 2 2 3 2" xfId="5378" xr:uid="{8E2D8134-20CB-4314-A3CA-28BA42708BDC}"/>
    <cellStyle name="Moneda 2 2 2 2 4 2 2 3 2 2" xfId="10082" xr:uid="{895E059F-271D-4C12-AC41-42DD6CCBD19B}"/>
    <cellStyle name="Moneda 2 2 2 2 4 2 2 3 2 2 2" xfId="19490" xr:uid="{2E9BB820-1D7E-46E6-94D5-A8C07689112C}"/>
    <cellStyle name="Moneda 2 2 2 2 4 2 2 3 2 2 3" xfId="28907" xr:uid="{E5DC1550-FB37-41B8-9C7C-AAE8D29268FE}"/>
    <cellStyle name="Moneda 2 2 2 2 4 2 2 3 2 2 4" xfId="38324" xr:uid="{8F7017DD-1DEF-4435-B007-776D05F63338}"/>
    <cellStyle name="Moneda 2 2 2 2 4 2 2 3 2 3" xfId="14786" xr:uid="{A0F2464E-73E3-4A7D-B5DC-83B6C4B1561F}"/>
    <cellStyle name="Moneda 2 2 2 2 4 2 2 3 2 4" xfId="24203" xr:uid="{C8AC3967-30FA-48B3-BFFE-BFC939312362}"/>
    <cellStyle name="Moneda 2 2 2 2 4 2 2 3 2 5" xfId="33620" xr:uid="{78D6AAA0-8631-4708-8BA0-B3AE961105AB}"/>
    <cellStyle name="Moneda 2 2 2 2 4 2 2 3 3" xfId="7730" xr:uid="{9FB55187-76C8-4749-9EB2-AD5433920447}"/>
    <cellStyle name="Moneda 2 2 2 2 4 2 2 3 3 2" xfId="17138" xr:uid="{439803F0-81E1-41BF-A698-E1062F055D61}"/>
    <cellStyle name="Moneda 2 2 2 2 4 2 2 3 3 3" xfId="26555" xr:uid="{DEAF787D-6BF4-4406-AA13-6F6B9CD61D82}"/>
    <cellStyle name="Moneda 2 2 2 2 4 2 2 3 3 4" xfId="35972" xr:uid="{31E11FE9-BFCB-48AF-BAE8-32B2D1CE0AC2}"/>
    <cellStyle name="Moneda 2 2 2 2 4 2 2 3 4" xfId="12434" xr:uid="{18122969-F4A7-4BD1-92B7-6473FE0E5B2E}"/>
    <cellStyle name="Moneda 2 2 2 2 4 2 2 3 5" xfId="21851" xr:uid="{5ECEA874-FC57-443F-9640-98579547D01E}"/>
    <cellStyle name="Moneda 2 2 2 2 4 2 2 3 6" xfId="31268" xr:uid="{DA663A52-31B0-43C7-9B3E-9A6A618F2AF2}"/>
    <cellStyle name="Moneda 2 2 2 2 4 2 2 4" xfId="3810" xr:uid="{B78EBA7C-BFA3-4E1F-BB2C-0E5FFA939826}"/>
    <cellStyle name="Moneda 2 2 2 2 4 2 2 4 2" xfId="6162" xr:uid="{6926CC0F-E5D8-4136-AEEB-0211F10C99EE}"/>
    <cellStyle name="Moneda 2 2 2 2 4 2 2 4 2 2" xfId="10866" xr:uid="{D14EC6F8-BA83-4B1E-A905-39EE89619475}"/>
    <cellStyle name="Moneda 2 2 2 2 4 2 2 4 2 2 2" xfId="20274" xr:uid="{F6612CE2-D192-45B6-BE80-C186DF22DF4D}"/>
    <cellStyle name="Moneda 2 2 2 2 4 2 2 4 2 2 3" xfId="29691" xr:uid="{98B50603-0BFB-4134-8466-532A455C06F4}"/>
    <cellStyle name="Moneda 2 2 2 2 4 2 2 4 2 2 4" xfId="39108" xr:uid="{AF229614-0657-4D37-94AE-4DFBC6A6AD76}"/>
    <cellStyle name="Moneda 2 2 2 2 4 2 2 4 2 3" xfId="15570" xr:uid="{7C1EACFA-4BD2-432A-A718-E4CC87471698}"/>
    <cellStyle name="Moneda 2 2 2 2 4 2 2 4 2 4" xfId="24987" xr:uid="{3552D44A-AB7D-481B-8E3F-D6D2EA8C49DF}"/>
    <cellStyle name="Moneda 2 2 2 2 4 2 2 4 2 5" xfId="34404" xr:uid="{0B1F5DB8-D285-4675-A676-265A9BC23D79}"/>
    <cellStyle name="Moneda 2 2 2 2 4 2 2 4 3" xfId="8514" xr:uid="{C9D6D394-9B94-42BD-8144-F0D563201A1D}"/>
    <cellStyle name="Moneda 2 2 2 2 4 2 2 4 3 2" xfId="17922" xr:uid="{CB97993C-17E7-4EB0-8786-9B23F497CCC6}"/>
    <cellStyle name="Moneda 2 2 2 2 4 2 2 4 3 3" xfId="27339" xr:uid="{E1D03C89-ECC6-48B7-B274-9852BDC1BAB5}"/>
    <cellStyle name="Moneda 2 2 2 2 4 2 2 4 3 4" xfId="36756" xr:uid="{D2ADB14A-64F8-4DD9-8237-05F4CCD0056B}"/>
    <cellStyle name="Moneda 2 2 2 2 4 2 2 4 4" xfId="13218" xr:uid="{CFFD0768-9969-42A5-B1FB-86736653C0FD}"/>
    <cellStyle name="Moneda 2 2 2 2 4 2 2 4 5" xfId="22635" xr:uid="{2753FC33-94CA-43F8-9CE2-AC8C53BFE3B9}"/>
    <cellStyle name="Moneda 2 2 2 2 4 2 2 4 6" xfId="32052" xr:uid="{6D2EA4A4-D261-4E1E-89CB-715940DBD696}"/>
    <cellStyle name="Moneda 2 2 2 2 4 2 2 5" xfId="4594" xr:uid="{EF78FE95-0A43-4CFB-AA96-BF24E41767E1}"/>
    <cellStyle name="Moneda 2 2 2 2 4 2 2 5 2" xfId="9298" xr:uid="{A6DF16D0-DD4A-4C60-9D37-1E0EFE6A03F1}"/>
    <cellStyle name="Moneda 2 2 2 2 4 2 2 5 2 2" xfId="18706" xr:uid="{18ABF5DE-4313-4155-AE80-9E64EA82E301}"/>
    <cellStyle name="Moneda 2 2 2 2 4 2 2 5 2 3" xfId="28123" xr:uid="{672D99DC-5E95-4FD6-B622-A4B4D59FB7F2}"/>
    <cellStyle name="Moneda 2 2 2 2 4 2 2 5 2 4" xfId="37540" xr:uid="{FEDE2639-17B7-42D6-A2DC-0C4B7B2B047C}"/>
    <cellStyle name="Moneda 2 2 2 2 4 2 2 5 3" xfId="14002" xr:uid="{971A45BC-E418-48DD-A13D-7C2924040023}"/>
    <cellStyle name="Moneda 2 2 2 2 4 2 2 5 4" xfId="23419" xr:uid="{13CE8120-A1AC-4B15-BA54-033148DAA4D0}"/>
    <cellStyle name="Moneda 2 2 2 2 4 2 2 5 5" xfId="32836" xr:uid="{E870673D-AF65-4CED-8682-23C5BA0722AF}"/>
    <cellStyle name="Moneda 2 2 2 2 4 2 2 6" xfId="6946" xr:uid="{5E7E4E93-4D71-4F4E-BA4B-B70C927C1F07}"/>
    <cellStyle name="Moneda 2 2 2 2 4 2 2 6 2" xfId="16354" xr:uid="{131198B4-4FCA-43DE-AF80-EDA5E4D3865F}"/>
    <cellStyle name="Moneda 2 2 2 2 4 2 2 6 3" xfId="25771" xr:uid="{61D85D9C-094E-4064-A1B0-352F1CED6E08}"/>
    <cellStyle name="Moneda 2 2 2 2 4 2 2 6 4" xfId="35188" xr:uid="{B1C6DD23-6593-4DF2-A170-6D241556FAC2}"/>
    <cellStyle name="Moneda 2 2 2 2 4 2 2 7" xfId="11650" xr:uid="{F3E8F1E5-0647-4FB4-8723-52D415DB96E8}"/>
    <cellStyle name="Moneda 2 2 2 2 4 2 2 8" xfId="21067" xr:uid="{B25FEEA3-FCFE-4C7C-94CB-028905AFCE6F}"/>
    <cellStyle name="Moneda 2 2 2 2 4 2 2 9" xfId="30484" xr:uid="{81ED83C3-0BAE-412F-A239-BF6615687A8A}"/>
    <cellStyle name="Moneda 2 2 2 2 4 2 3" xfId="2437" xr:uid="{3A5B9482-3579-4695-B614-8068AC724CCB}"/>
    <cellStyle name="Moneda 2 2 2 2 4 2 3 2" xfId="3222" xr:uid="{EF486A27-EE08-40D1-B6BC-5F140D7965FF}"/>
    <cellStyle name="Moneda 2 2 2 2 4 2 3 2 2" xfId="5574" xr:uid="{C5E5517A-9CD6-4FED-8AE4-AA48AB2FEF02}"/>
    <cellStyle name="Moneda 2 2 2 2 4 2 3 2 2 2" xfId="10278" xr:uid="{92DC46B0-7B25-452E-8A80-D6A8A1226061}"/>
    <cellStyle name="Moneda 2 2 2 2 4 2 3 2 2 2 2" xfId="19686" xr:uid="{9CFDFA2E-670D-4E8E-AEA4-9B4ECA7BA3B3}"/>
    <cellStyle name="Moneda 2 2 2 2 4 2 3 2 2 2 3" xfId="29103" xr:uid="{2804924A-5D79-405B-A23C-6B77FE47A7F0}"/>
    <cellStyle name="Moneda 2 2 2 2 4 2 3 2 2 2 4" xfId="38520" xr:uid="{8A6F4175-AD71-4550-8D81-BF11F765C939}"/>
    <cellStyle name="Moneda 2 2 2 2 4 2 3 2 2 3" xfId="14982" xr:uid="{F8E94F9D-E9A0-45D2-8DBC-B690D705EB7D}"/>
    <cellStyle name="Moneda 2 2 2 2 4 2 3 2 2 4" xfId="24399" xr:uid="{7B87B8EB-D4E1-4413-A41C-C87B20EB6E6C}"/>
    <cellStyle name="Moneda 2 2 2 2 4 2 3 2 2 5" xfId="33816" xr:uid="{07CB24A5-95E2-4047-83E0-D09DDAC230FA}"/>
    <cellStyle name="Moneda 2 2 2 2 4 2 3 2 3" xfId="7926" xr:uid="{8493BC85-F798-4967-90EC-3418E430B708}"/>
    <cellStyle name="Moneda 2 2 2 2 4 2 3 2 3 2" xfId="17334" xr:uid="{610686BF-FA32-40E5-BF4F-3BF0273A7B45}"/>
    <cellStyle name="Moneda 2 2 2 2 4 2 3 2 3 3" xfId="26751" xr:uid="{92F0328A-3960-45A0-8027-EDA86700B711}"/>
    <cellStyle name="Moneda 2 2 2 2 4 2 3 2 3 4" xfId="36168" xr:uid="{6E720B76-3CB8-49A5-890F-B0C13CCD93FD}"/>
    <cellStyle name="Moneda 2 2 2 2 4 2 3 2 4" xfId="12630" xr:uid="{5D2F940B-8240-4A90-93B6-6C9A10477DC5}"/>
    <cellStyle name="Moneda 2 2 2 2 4 2 3 2 5" xfId="22047" xr:uid="{3C702FBA-533F-4892-A4B1-AC7951D716A2}"/>
    <cellStyle name="Moneda 2 2 2 2 4 2 3 2 6" xfId="31464" xr:uid="{B3AFF3DC-24D1-4F5A-B4E9-4E16EE5AC760}"/>
    <cellStyle name="Moneda 2 2 2 2 4 2 3 3" xfId="4006" xr:uid="{37DFE927-C5A5-4CE0-A3FC-6F370B02971C}"/>
    <cellStyle name="Moneda 2 2 2 2 4 2 3 3 2" xfId="6358" xr:uid="{A2D32838-0DE3-4B22-AFCA-ABD4CB70C1EF}"/>
    <cellStyle name="Moneda 2 2 2 2 4 2 3 3 2 2" xfId="11062" xr:uid="{651A04BB-67BF-45B6-81A6-F4081DDA5F79}"/>
    <cellStyle name="Moneda 2 2 2 2 4 2 3 3 2 2 2" xfId="20470" xr:uid="{0C1A7027-130D-4F21-A8F6-E1012F2B48BF}"/>
    <cellStyle name="Moneda 2 2 2 2 4 2 3 3 2 2 3" xfId="29887" xr:uid="{EC13AE26-C57E-4FDE-A9C9-AA4F45F410DF}"/>
    <cellStyle name="Moneda 2 2 2 2 4 2 3 3 2 2 4" xfId="39304" xr:uid="{B44EEF45-17F0-4B7F-BF69-C31CF04D802E}"/>
    <cellStyle name="Moneda 2 2 2 2 4 2 3 3 2 3" xfId="15766" xr:uid="{B08270EA-EBA8-4F15-A7AA-C228404B3DFA}"/>
    <cellStyle name="Moneda 2 2 2 2 4 2 3 3 2 4" xfId="25183" xr:uid="{E905E9C9-CEE1-419B-83BB-269B60B6BCB3}"/>
    <cellStyle name="Moneda 2 2 2 2 4 2 3 3 2 5" xfId="34600" xr:uid="{B9C8E244-722F-4206-A5C2-206E529CDB6E}"/>
    <cellStyle name="Moneda 2 2 2 2 4 2 3 3 3" xfId="8710" xr:uid="{0B4C7A74-3741-4F94-B9F2-6121CFC38F61}"/>
    <cellStyle name="Moneda 2 2 2 2 4 2 3 3 3 2" xfId="18118" xr:uid="{CB64BB63-B5DB-4055-B515-F3D4685111CB}"/>
    <cellStyle name="Moneda 2 2 2 2 4 2 3 3 3 3" xfId="27535" xr:uid="{0414E3CA-0704-4466-836F-8D62CA0A0787}"/>
    <cellStyle name="Moneda 2 2 2 2 4 2 3 3 3 4" xfId="36952" xr:uid="{91EE43FD-A7C3-48A1-AEAC-E42B28FD816E}"/>
    <cellStyle name="Moneda 2 2 2 2 4 2 3 3 4" xfId="13414" xr:uid="{F35887D4-5A2E-4AC4-8AD9-0D9FFD10E26C}"/>
    <cellStyle name="Moneda 2 2 2 2 4 2 3 3 5" xfId="22831" xr:uid="{B859CC5B-1CB8-4421-A37A-E204F5EE52A3}"/>
    <cellStyle name="Moneda 2 2 2 2 4 2 3 3 6" xfId="32248" xr:uid="{6B61CA74-C6C6-4BE7-AF72-AD0BA6991EAE}"/>
    <cellStyle name="Moneda 2 2 2 2 4 2 3 4" xfId="4790" xr:uid="{84515BAA-8232-42AC-9989-37D9B8866B92}"/>
    <cellStyle name="Moneda 2 2 2 2 4 2 3 4 2" xfId="9494" xr:uid="{2701CE45-86F6-4D69-92D6-475BE855D17D}"/>
    <cellStyle name="Moneda 2 2 2 2 4 2 3 4 2 2" xfId="18902" xr:uid="{C2457468-8B39-4EC2-BC56-270A854EDBFD}"/>
    <cellStyle name="Moneda 2 2 2 2 4 2 3 4 2 3" xfId="28319" xr:uid="{812C8696-E951-40B3-B10E-0E87388B4200}"/>
    <cellStyle name="Moneda 2 2 2 2 4 2 3 4 2 4" xfId="37736" xr:uid="{5EEB96E2-7C3A-49BF-B655-406023896B37}"/>
    <cellStyle name="Moneda 2 2 2 2 4 2 3 4 3" xfId="14198" xr:uid="{17F591AD-80FD-400D-BE4A-6D6453C28EB5}"/>
    <cellStyle name="Moneda 2 2 2 2 4 2 3 4 4" xfId="23615" xr:uid="{60FDE185-9CA6-448E-933D-C67AD4AAF7DB}"/>
    <cellStyle name="Moneda 2 2 2 2 4 2 3 4 5" xfId="33032" xr:uid="{FBAB5863-2697-45F2-B8E7-4C7BAFF379C5}"/>
    <cellStyle name="Moneda 2 2 2 2 4 2 3 5" xfId="7142" xr:uid="{B2B65DA0-A3F8-48FB-923E-F2FD4BDE4831}"/>
    <cellStyle name="Moneda 2 2 2 2 4 2 3 5 2" xfId="16550" xr:uid="{91DDA8B8-DF72-4068-9969-C5B6C95329E0}"/>
    <cellStyle name="Moneda 2 2 2 2 4 2 3 5 3" xfId="25967" xr:uid="{72D6D9D5-9D04-487D-8DA2-7E3EF738E371}"/>
    <cellStyle name="Moneda 2 2 2 2 4 2 3 5 4" xfId="35384" xr:uid="{BECA690A-F10A-40E3-B958-B4D61477BA1B}"/>
    <cellStyle name="Moneda 2 2 2 2 4 2 3 6" xfId="11846" xr:uid="{A790A7C7-C4EB-412B-A1A4-B9658A1A763A}"/>
    <cellStyle name="Moneda 2 2 2 2 4 2 3 7" xfId="21263" xr:uid="{35EF4550-37F4-463F-A6E2-9C01610C26DD}"/>
    <cellStyle name="Moneda 2 2 2 2 4 2 3 8" xfId="30680" xr:uid="{C828A8EA-1291-4D7D-8E26-6ED0832FF26B}"/>
    <cellStyle name="Moneda 2 2 2 2 4 2 4" xfId="2830" xr:uid="{35E13DE2-4482-44E7-9221-4E05FA2B773A}"/>
    <cellStyle name="Moneda 2 2 2 2 4 2 4 2" xfId="5182" xr:uid="{760692E4-4F95-4967-BFA1-9F43B7F04275}"/>
    <cellStyle name="Moneda 2 2 2 2 4 2 4 2 2" xfId="9886" xr:uid="{FF88F6F9-9FB7-465A-92F5-00E38B33A7ED}"/>
    <cellStyle name="Moneda 2 2 2 2 4 2 4 2 2 2" xfId="19294" xr:uid="{3C3550A1-19E5-42E3-B257-95DC2A56E488}"/>
    <cellStyle name="Moneda 2 2 2 2 4 2 4 2 2 3" xfId="28711" xr:uid="{4E0CEBE4-51E0-49E9-8175-54AB301FA81B}"/>
    <cellStyle name="Moneda 2 2 2 2 4 2 4 2 2 4" xfId="38128" xr:uid="{2E3FF24D-B890-4626-8774-84754EC34179}"/>
    <cellStyle name="Moneda 2 2 2 2 4 2 4 2 3" xfId="14590" xr:uid="{A67C1BE8-C83E-49F5-95DC-EED20C64CEED}"/>
    <cellStyle name="Moneda 2 2 2 2 4 2 4 2 4" xfId="24007" xr:uid="{B24CF3B7-B566-4244-9025-13ADD5317018}"/>
    <cellStyle name="Moneda 2 2 2 2 4 2 4 2 5" xfId="33424" xr:uid="{4B5C3932-920B-49EF-8985-1E73A24511C6}"/>
    <cellStyle name="Moneda 2 2 2 2 4 2 4 3" xfId="7534" xr:uid="{F9D1F53E-C6D1-48CE-97A7-F9FFDBC9E519}"/>
    <cellStyle name="Moneda 2 2 2 2 4 2 4 3 2" xfId="16942" xr:uid="{667818F9-C497-4999-86D1-439F4B1D004C}"/>
    <cellStyle name="Moneda 2 2 2 2 4 2 4 3 3" xfId="26359" xr:uid="{6754084B-B83B-41B0-BD3E-BB3C41BB43DF}"/>
    <cellStyle name="Moneda 2 2 2 2 4 2 4 3 4" xfId="35776" xr:uid="{DA5A1363-728E-4F9E-A06C-272CF1C21D71}"/>
    <cellStyle name="Moneda 2 2 2 2 4 2 4 4" xfId="12238" xr:uid="{C9D49BA7-1A01-48FA-B906-98622576B90F}"/>
    <cellStyle name="Moneda 2 2 2 2 4 2 4 5" xfId="21655" xr:uid="{831D730F-8070-4815-81BC-45CEB628C4CA}"/>
    <cellStyle name="Moneda 2 2 2 2 4 2 4 6" xfId="31072" xr:uid="{1D80E62A-546A-4E01-BAEB-030F9DCDE62F}"/>
    <cellStyle name="Moneda 2 2 2 2 4 2 5" xfId="3614" xr:uid="{33CB162E-C7F4-4F2E-9C0A-4153103C509F}"/>
    <cellStyle name="Moneda 2 2 2 2 4 2 5 2" xfId="5966" xr:uid="{9230E3E3-F079-499C-8BB9-7A094A6FB988}"/>
    <cellStyle name="Moneda 2 2 2 2 4 2 5 2 2" xfId="10670" xr:uid="{5A79B276-1DF3-45E2-B99C-42FE1AED6A00}"/>
    <cellStyle name="Moneda 2 2 2 2 4 2 5 2 2 2" xfId="20078" xr:uid="{AE8D9112-E930-4B2E-B4A0-6CC1454E5E35}"/>
    <cellStyle name="Moneda 2 2 2 2 4 2 5 2 2 3" xfId="29495" xr:uid="{F24E9F52-F9DC-4932-9B08-90F20BE98B30}"/>
    <cellStyle name="Moneda 2 2 2 2 4 2 5 2 2 4" xfId="38912" xr:uid="{7A0891E4-DEDC-4986-B455-EC945F363194}"/>
    <cellStyle name="Moneda 2 2 2 2 4 2 5 2 3" xfId="15374" xr:uid="{6CFCE6CA-AB70-4934-8AA8-9B85B3328349}"/>
    <cellStyle name="Moneda 2 2 2 2 4 2 5 2 4" xfId="24791" xr:uid="{B934D7EA-0D4C-45FF-B719-729AAF5D0B62}"/>
    <cellStyle name="Moneda 2 2 2 2 4 2 5 2 5" xfId="34208" xr:uid="{AFC8FE0A-AF0C-4F7E-B9D7-32812FD2D3D3}"/>
    <cellStyle name="Moneda 2 2 2 2 4 2 5 3" xfId="8318" xr:uid="{2B6E6CA9-BA70-434F-86BE-31D3BEE587E1}"/>
    <cellStyle name="Moneda 2 2 2 2 4 2 5 3 2" xfId="17726" xr:uid="{6C2817CE-D9C6-4E8E-A305-0988A58C015C}"/>
    <cellStyle name="Moneda 2 2 2 2 4 2 5 3 3" xfId="27143" xr:uid="{C1D370E9-83CE-42B7-B31A-4AFF442CB3E3}"/>
    <cellStyle name="Moneda 2 2 2 2 4 2 5 3 4" xfId="36560" xr:uid="{00F01510-E363-40E3-BE6E-5FDFC93C35E0}"/>
    <cellStyle name="Moneda 2 2 2 2 4 2 5 4" xfId="13022" xr:uid="{50366469-3FE6-42E8-A685-C8420F709A4A}"/>
    <cellStyle name="Moneda 2 2 2 2 4 2 5 5" xfId="22439" xr:uid="{34CA81AA-6711-4FD1-A1A2-F74055E0F96F}"/>
    <cellStyle name="Moneda 2 2 2 2 4 2 5 6" xfId="31856" xr:uid="{894AE6A0-ECC6-4F36-9E70-CE2FA7F4E413}"/>
    <cellStyle name="Moneda 2 2 2 2 4 2 6" xfId="4398" xr:uid="{384B91A9-08C2-4D78-8D7B-BDF470A8EADE}"/>
    <cellStyle name="Moneda 2 2 2 2 4 2 6 2" xfId="9102" xr:uid="{942785B3-235F-4DF8-A211-0A754B7C571C}"/>
    <cellStyle name="Moneda 2 2 2 2 4 2 6 2 2" xfId="18510" xr:uid="{DF00344D-5159-40A5-8CFD-FF622FB8128E}"/>
    <cellStyle name="Moneda 2 2 2 2 4 2 6 2 3" xfId="27927" xr:uid="{3670B275-38CB-4BD8-A518-E6936B5865C2}"/>
    <cellStyle name="Moneda 2 2 2 2 4 2 6 2 4" xfId="37344" xr:uid="{A7EFA2B3-0C80-4A1E-AB6C-B4D0A584AADE}"/>
    <cellStyle name="Moneda 2 2 2 2 4 2 6 3" xfId="13806" xr:uid="{E47A001A-62CC-4DE2-AF2B-DBAFB64E2A7E}"/>
    <cellStyle name="Moneda 2 2 2 2 4 2 6 4" xfId="23223" xr:uid="{3C753439-4118-45FC-A3F1-05A016E030C5}"/>
    <cellStyle name="Moneda 2 2 2 2 4 2 6 5" xfId="32640" xr:uid="{E4DBECAF-6E89-45B6-82CB-EDB13C069936}"/>
    <cellStyle name="Moneda 2 2 2 2 4 2 7" xfId="6750" xr:uid="{3E47604E-29DF-40EA-AE60-A45C1D0AA3C3}"/>
    <cellStyle name="Moneda 2 2 2 2 4 2 7 2" xfId="16158" xr:uid="{FA5FC605-4A8D-4160-A084-30514C4DE99A}"/>
    <cellStyle name="Moneda 2 2 2 2 4 2 7 3" xfId="25575" xr:uid="{AA7AEA45-7453-4EA4-A412-D73AE755F364}"/>
    <cellStyle name="Moneda 2 2 2 2 4 2 7 4" xfId="34992" xr:uid="{62E06BFD-A5F3-400C-8F94-3D6A9DB971B8}"/>
    <cellStyle name="Moneda 2 2 2 2 4 2 8" xfId="11454" xr:uid="{A9117CAA-A59D-4307-89D1-9B79E0AB3A5F}"/>
    <cellStyle name="Moneda 2 2 2 2 4 2 9" xfId="20871" xr:uid="{58612EC4-BEF7-4114-A5A7-F75411537252}"/>
    <cellStyle name="Moneda 2 2 2 2 4 3" xfId="494" xr:uid="{0C3AEAD4-1F07-48DD-9649-DC8ADB9B1921}"/>
    <cellStyle name="Moneda 2 2 2 2 4 3 10" xfId="2120" xr:uid="{3E5D68DD-82D3-4B31-BCB9-B78870C6FD44}"/>
    <cellStyle name="Moneda 2 2 2 2 4 3 11" xfId="1492" xr:uid="{C73AB28E-8448-4BE2-BA15-B5A506BE9C49}"/>
    <cellStyle name="Moneda 2 2 2 2 4 3 12" xfId="40374" xr:uid="{C414B0EC-3225-4588-9511-7F5F7F5770F9}"/>
    <cellStyle name="Moneda 2 2 2 2 4 3 2" xfId="2512" xr:uid="{8C47C11B-9E72-4982-BF0F-C0C4B6727E2C}"/>
    <cellStyle name="Moneda 2 2 2 2 4 3 2 2" xfId="3297" xr:uid="{CA87C9DD-F9E3-4941-BCB9-437B52312FFB}"/>
    <cellStyle name="Moneda 2 2 2 2 4 3 2 2 2" xfId="5649" xr:uid="{6225FC67-1957-4CD9-B89C-A802C3DDB650}"/>
    <cellStyle name="Moneda 2 2 2 2 4 3 2 2 2 2" xfId="10353" xr:uid="{60DC12CF-5A7B-4230-A82F-68047A9E310C}"/>
    <cellStyle name="Moneda 2 2 2 2 4 3 2 2 2 2 2" xfId="19761" xr:uid="{5B51C5E4-17A9-4D2C-83CE-F6C947016FEF}"/>
    <cellStyle name="Moneda 2 2 2 2 4 3 2 2 2 2 3" xfId="29178" xr:uid="{35E3834B-DFC7-415A-8CBF-B33BBC35348F}"/>
    <cellStyle name="Moneda 2 2 2 2 4 3 2 2 2 2 4" xfId="38595" xr:uid="{027F1781-289E-4D84-9AC6-4B315220EC75}"/>
    <cellStyle name="Moneda 2 2 2 2 4 3 2 2 2 3" xfId="15057" xr:uid="{A36517AB-52EC-4D21-818E-50FBCA95915B}"/>
    <cellStyle name="Moneda 2 2 2 2 4 3 2 2 2 4" xfId="24474" xr:uid="{AECB0C9E-7F60-4D63-B656-2830D439926E}"/>
    <cellStyle name="Moneda 2 2 2 2 4 3 2 2 2 5" xfId="33891" xr:uid="{784B5F84-1EFF-4FC1-8C6A-F7F097826615}"/>
    <cellStyle name="Moneda 2 2 2 2 4 3 2 2 3" xfId="8001" xr:uid="{94C284A5-D1AE-4E51-8047-953FFA04F080}"/>
    <cellStyle name="Moneda 2 2 2 2 4 3 2 2 3 2" xfId="17409" xr:uid="{12D44EBE-A70F-4315-B3A9-4FD703BDBF09}"/>
    <cellStyle name="Moneda 2 2 2 2 4 3 2 2 3 3" xfId="26826" xr:uid="{08C864FB-92BD-4528-B09F-6DF57BD73215}"/>
    <cellStyle name="Moneda 2 2 2 2 4 3 2 2 3 4" xfId="36243" xr:uid="{33F1BDAF-0A85-4517-B754-A82CA684D0E0}"/>
    <cellStyle name="Moneda 2 2 2 2 4 3 2 2 4" xfId="12705" xr:uid="{A2525D48-1D67-49FE-A344-87271A282317}"/>
    <cellStyle name="Moneda 2 2 2 2 4 3 2 2 5" xfId="22122" xr:uid="{57157258-FA88-49B6-B91F-3D1418E15B08}"/>
    <cellStyle name="Moneda 2 2 2 2 4 3 2 2 6" xfId="31539" xr:uid="{610BEEE5-1382-41CE-862A-7C705B909FD7}"/>
    <cellStyle name="Moneda 2 2 2 2 4 3 2 3" xfId="4081" xr:uid="{17F3C0E5-708D-4A6D-A721-90DCCFA7B46E}"/>
    <cellStyle name="Moneda 2 2 2 2 4 3 2 3 2" xfId="6433" xr:uid="{CAC67D8A-C494-4166-865E-EF7C69FB7BD8}"/>
    <cellStyle name="Moneda 2 2 2 2 4 3 2 3 2 2" xfId="11137" xr:uid="{0FFF2324-B1FA-45D2-904B-C3D6EE1211DF}"/>
    <cellStyle name="Moneda 2 2 2 2 4 3 2 3 2 2 2" xfId="20545" xr:uid="{63169CAE-4B6A-449A-9C79-43C1DE1AB999}"/>
    <cellStyle name="Moneda 2 2 2 2 4 3 2 3 2 2 3" xfId="29962" xr:uid="{3CDBB187-E6B5-42EC-9E1C-848E1E9282DB}"/>
    <cellStyle name="Moneda 2 2 2 2 4 3 2 3 2 2 4" xfId="39379" xr:uid="{850EC185-3A29-43BD-AB92-7E139332FBE1}"/>
    <cellStyle name="Moneda 2 2 2 2 4 3 2 3 2 3" xfId="15841" xr:uid="{0C64E6F1-0C97-4CC8-BF90-95AC841D3105}"/>
    <cellStyle name="Moneda 2 2 2 2 4 3 2 3 2 4" xfId="25258" xr:uid="{77CA93B3-69D7-44FF-95C6-B190533655BC}"/>
    <cellStyle name="Moneda 2 2 2 2 4 3 2 3 2 5" xfId="34675" xr:uid="{2A5DADD6-D8E0-46CE-A2F6-6DB4742E1350}"/>
    <cellStyle name="Moneda 2 2 2 2 4 3 2 3 3" xfId="8785" xr:uid="{8A9F3965-7888-4379-A2E2-FB8C1E8A3164}"/>
    <cellStyle name="Moneda 2 2 2 2 4 3 2 3 3 2" xfId="18193" xr:uid="{7A696E83-68FD-4D75-9973-9EC86365D5A9}"/>
    <cellStyle name="Moneda 2 2 2 2 4 3 2 3 3 3" xfId="27610" xr:uid="{42F3F4FF-4662-4971-9678-71102DEBB312}"/>
    <cellStyle name="Moneda 2 2 2 2 4 3 2 3 3 4" xfId="37027" xr:uid="{C677D3F8-DC1E-4131-BDF9-09AA604653C0}"/>
    <cellStyle name="Moneda 2 2 2 2 4 3 2 3 4" xfId="13489" xr:uid="{03DB924B-5256-475C-9337-F168EA4E3F7B}"/>
    <cellStyle name="Moneda 2 2 2 2 4 3 2 3 5" xfId="22906" xr:uid="{AE21ED56-050C-4EEF-AD37-4360891A710D}"/>
    <cellStyle name="Moneda 2 2 2 2 4 3 2 3 6" xfId="32323" xr:uid="{0C91C84E-2770-41D2-B1C3-BA6B2A723A11}"/>
    <cellStyle name="Moneda 2 2 2 2 4 3 2 4" xfId="4865" xr:uid="{59BD1C13-CBFE-4CBE-8D13-017ADDB4E489}"/>
    <cellStyle name="Moneda 2 2 2 2 4 3 2 4 2" xfId="9569" xr:uid="{1FC7333C-8CD9-48B2-AF73-12397700D478}"/>
    <cellStyle name="Moneda 2 2 2 2 4 3 2 4 2 2" xfId="18977" xr:uid="{B9DE49E1-FD27-41C7-B5B3-AAA9F0928780}"/>
    <cellStyle name="Moneda 2 2 2 2 4 3 2 4 2 3" xfId="28394" xr:uid="{5A8E7A9C-74F5-4234-A3CD-64449771F4FC}"/>
    <cellStyle name="Moneda 2 2 2 2 4 3 2 4 2 4" xfId="37811" xr:uid="{E1918778-64B4-424E-A3C8-026E45E3BA8F}"/>
    <cellStyle name="Moneda 2 2 2 2 4 3 2 4 3" xfId="14273" xr:uid="{5035C5DE-8F0E-47A8-8C77-A3FE94BCE6BE}"/>
    <cellStyle name="Moneda 2 2 2 2 4 3 2 4 4" xfId="23690" xr:uid="{C9C3CC8E-26C2-4A11-B76B-B7C9CD73A2DE}"/>
    <cellStyle name="Moneda 2 2 2 2 4 3 2 4 5" xfId="33107" xr:uid="{E9C138AE-9667-4DB7-B6DA-403297E4B4F9}"/>
    <cellStyle name="Moneda 2 2 2 2 4 3 2 5" xfId="7217" xr:uid="{6027B7E3-7F81-40D0-A687-E2B6F25E7121}"/>
    <cellStyle name="Moneda 2 2 2 2 4 3 2 5 2" xfId="16625" xr:uid="{3331E9F0-4883-4B31-9F37-185E5130FCC5}"/>
    <cellStyle name="Moneda 2 2 2 2 4 3 2 5 3" xfId="26042" xr:uid="{5315A8C2-CDAE-4447-91BC-2A8281C52E00}"/>
    <cellStyle name="Moneda 2 2 2 2 4 3 2 5 4" xfId="35459" xr:uid="{485DA53D-4B7E-49F1-9D36-9D51AD929890}"/>
    <cellStyle name="Moneda 2 2 2 2 4 3 2 6" xfId="11921" xr:uid="{0F487014-261D-4821-A54B-1BAB6082D5E2}"/>
    <cellStyle name="Moneda 2 2 2 2 4 3 2 7" xfId="21338" xr:uid="{AB0DA49A-9207-492B-91C9-716A770C99E0}"/>
    <cellStyle name="Moneda 2 2 2 2 4 3 2 8" xfId="30755" xr:uid="{4FCCC7DC-0EB0-4779-9FA4-7A3104604453}"/>
    <cellStyle name="Moneda 2 2 2 2 4 3 3" xfId="2905" xr:uid="{DF668768-F532-4DC3-9F0D-613F078DB3CC}"/>
    <cellStyle name="Moneda 2 2 2 2 4 3 3 2" xfId="5257" xr:uid="{8982D341-E414-45C0-89D4-F5534F1B27BE}"/>
    <cellStyle name="Moneda 2 2 2 2 4 3 3 2 2" xfId="9961" xr:uid="{B82DD42B-9024-4B8D-951B-ECCA6F31ABFB}"/>
    <cellStyle name="Moneda 2 2 2 2 4 3 3 2 2 2" xfId="19369" xr:uid="{28BA8B10-B2F2-465E-8899-05DBAB99AAB5}"/>
    <cellStyle name="Moneda 2 2 2 2 4 3 3 2 2 3" xfId="28786" xr:uid="{344BDBD1-FE2D-4995-90AA-04A4A1ABDFE2}"/>
    <cellStyle name="Moneda 2 2 2 2 4 3 3 2 2 4" xfId="38203" xr:uid="{FD1EAAEB-3B4F-4AFD-BA97-94C07ED92A54}"/>
    <cellStyle name="Moneda 2 2 2 2 4 3 3 2 3" xfId="14665" xr:uid="{8399F677-9F74-44A4-AF03-5C06BC06FAFB}"/>
    <cellStyle name="Moneda 2 2 2 2 4 3 3 2 4" xfId="24082" xr:uid="{491892F1-9542-4FCE-BA17-49C1F70DF2BC}"/>
    <cellStyle name="Moneda 2 2 2 2 4 3 3 2 5" xfId="33499" xr:uid="{AF28F3E7-A912-4300-8A60-C92078C450B5}"/>
    <cellStyle name="Moneda 2 2 2 2 4 3 3 3" xfId="7609" xr:uid="{D1A122F8-371D-4E6E-A0DC-88CF5EC54B56}"/>
    <cellStyle name="Moneda 2 2 2 2 4 3 3 3 2" xfId="17017" xr:uid="{D08D87A1-6593-4B06-9F6C-0B49A816DDFB}"/>
    <cellStyle name="Moneda 2 2 2 2 4 3 3 3 3" xfId="26434" xr:uid="{6D8F2D33-C59E-41B6-9C91-49CEF591BFF6}"/>
    <cellStyle name="Moneda 2 2 2 2 4 3 3 3 4" xfId="35851" xr:uid="{8A0EA4E0-066A-4484-A01D-6D9565C38589}"/>
    <cellStyle name="Moneda 2 2 2 2 4 3 3 4" xfId="12313" xr:uid="{5A030987-901C-4D44-86BF-1CA929110E1A}"/>
    <cellStyle name="Moneda 2 2 2 2 4 3 3 5" xfId="21730" xr:uid="{75791F1F-42F3-4DD1-9572-A7C48CF51ACE}"/>
    <cellStyle name="Moneda 2 2 2 2 4 3 3 6" xfId="31147" xr:uid="{5C25D67C-12B0-4033-A872-0317F5817155}"/>
    <cellStyle name="Moneda 2 2 2 2 4 3 4" xfId="3689" xr:uid="{DE2F8B79-69D0-4C38-9631-A3379FCC4C0F}"/>
    <cellStyle name="Moneda 2 2 2 2 4 3 4 2" xfId="6041" xr:uid="{B68A02EB-83CF-44BA-AC5B-837E70F7CD69}"/>
    <cellStyle name="Moneda 2 2 2 2 4 3 4 2 2" xfId="10745" xr:uid="{5790968B-31FD-48F1-87AB-C604DD5C621F}"/>
    <cellStyle name="Moneda 2 2 2 2 4 3 4 2 2 2" xfId="20153" xr:uid="{86449370-CB09-42FD-B17D-6CCB58A76307}"/>
    <cellStyle name="Moneda 2 2 2 2 4 3 4 2 2 3" xfId="29570" xr:uid="{7A45D698-18F0-4093-A132-15107AABC42D}"/>
    <cellStyle name="Moneda 2 2 2 2 4 3 4 2 2 4" xfId="38987" xr:uid="{5930AD46-62CF-4B58-BD46-9F27140A58FA}"/>
    <cellStyle name="Moneda 2 2 2 2 4 3 4 2 3" xfId="15449" xr:uid="{2C904FA0-AD04-4CEE-908B-DE7815ED6383}"/>
    <cellStyle name="Moneda 2 2 2 2 4 3 4 2 4" xfId="24866" xr:uid="{566F7F58-024A-4A90-AF79-E5E46AB34A99}"/>
    <cellStyle name="Moneda 2 2 2 2 4 3 4 2 5" xfId="34283" xr:uid="{82A4E41E-064F-4C9F-BFAC-CA2F871955D7}"/>
    <cellStyle name="Moneda 2 2 2 2 4 3 4 3" xfId="8393" xr:uid="{1FBB74C6-BFAF-4868-BD04-5EAABC71AB21}"/>
    <cellStyle name="Moneda 2 2 2 2 4 3 4 3 2" xfId="17801" xr:uid="{5610BFAA-FAC9-4A43-9AD5-74666261C8F2}"/>
    <cellStyle name="Moneda 2 2 2 2 4 3 4 3 3" xfId="27218" xr:uid="{764EE375-E215-4C24-A8F8-26619F4B90D4}"/>
    <cellStyle name="Moneda 2 2 2 2 4 3 4 3 4" xfId="36635" xr:uid="{E46BC3F8-2655-477C-8480-E56AC8067598}"/>
    <cellStyle name="Moneda 2 2 2 2 4 3 4 4" xfId="13097" xr:uid="{160B6BA9-08DF-4951-AE9B-0A60A56EC3CE}"/>
    <cellStyle name="Moneda 2 2 2 2 4 3 4 5" xfId="22514" xr:uid="{DA669894-5EDD-4EBB-9A5D-1811149B82B4}"/>
    <cellStyle name="Moneda 2 2 2 2 4 3 4 6" xfId="31931" xr:uid="{45A7BE7D-99C3-4084-BFCA-6B3752BE6ECC}"/>
    <cellStyle name="Moneda 2 2 2 2 4 3 5" xfId="4473" xr:uid="{CA4D8ACA-3E15-4386-9BC6-08FC01AB9A5B}"/>
    <cellStyle name="Moneda 2 2 2 2 4 3 5 2" xfId="9177" xr:uid="{CFC1E65D-D177-433B-83B3-5ACAA0ABF5CC}"/>
    <cellStyle name="Moneda 2 2 2 2 4 3 5 2 2" xfId="18585" xr:uid="{61588152-6EFD-4C5E-B9A5-46D73EE380D9}"/>
    <cellStyle name="Moneda 2 2 2 2 4 3 5 2 3" xfId="28002" xr:uid="{165A78D0-36A3-44FF-85BB-A442F22EC318}"/>
    <cellStyle name="Moneda 2 2 2 2 4 3 5 2 4" xfId="37419" xr:uid="{5F9D6F8B-C41D-48B7-87ED-A55950CC3329}"/>
    <cellStyle name="Moneda 2 2 2 2 4 3 5 3" xfId="13881" xr:uid="{8C8F4AF6-05FA-4274-9EE2-3B1544519203}"/>
    <cellStyle name="Moneda 2 2 2 2 4 3 5 4" xfId="23298" xr:uid="{1CBF8D0B-75FD-4CD6-829C-F96579E91CA8}"/>
    <cellStyle name="Moneda 2 2 2 2 4 3 5 5" xfId="32715" xr:uid="{4303069C-8C48-4AED-A42E-69DBD650BCC3}"/>
    <cellStyle name="Moneda 2 2 2 2 4 3 6" xfId="6825" xr:uid="{1BC712A6-8EAF-4888-8860-0BE92C053DC7}"/>
    <cellStyle name="Moneda 2 2 2 2 4 3 6 2" xfId="16233" xr:uid="{39DBBB73-1FE5-48CC-B790-7EFD2D1EEA5E}"/>
    <cellStyle name="Moneda 2 2 2 2 4 3 6 3" xfId="25650" xr:uid="{83DA32AE-AEF0-41F6-9F2A-CD2584E9390B}"/>
    <cellStyle name="Moneda 2 2 2 2 4 3 6 4" xfId="35067" xr:uid="{B1EA01AF-D28B-4436-A2AC-95B78F865991}"/>
    <cellStyle name="Moneda 2 2 2 2 4 3 7" xfId="11529" xr:uid="{DF4D54B1-212C-4B9C-B035-AD9DA7DDBAF2}"/>
    <cellStyle name="Moneda 2 2 2 2 4 3 8" xfId="20946" xr:uid="{A7AD10AD-752A-46D2-9249-BD26529D6EFF}"/>
    <cellStyle name="Moneda 2 2 2 2 4 3 9" xfId="30363" xr:uid="{3E8EFDD7-7646-4E78-A67D-757A4972D887}"/>
    <cellStyle name="Moneda 2 2 2 2 4 4" xfId="2316" xr:uid="{A4135251-8C05-4AC5-9346-DF1DD65B50C8}"/>
    <cellStyle name="Moneda 2 2 2 2 4 4 2" xfId="3101" xr:uid="{72BCA067-55DB-4527-A335-6F2025FA3A20}"/>
    <cellStyle name="Moneda 2 2 2 2 4 4 2 2" xfId="5453" xr:uid="{DF9FB542-4DC2-4EBB-B1A2-036D5A13F2F5}"/>
    <cellStyle name="Moneda 2 2 2 2 4 4 2 2 2" xfId="10157" xr:uid="{A3634102-0976-4E44-B579-206EECE33862}"/>
    <cellStyle name="Moneda 2 2 2 2 4 4 2 2 2 2" xfId="19565" xr:uid="{24F5466C-E93E-4AC8-869D-75B529B4E3AE}"/>
    <cellStyle name="Moneda 2 2 2 2 4 4 2 2 2 3" xfId="28982" xr:uid="{6C5D64B5-BA91-44AB-ABB0-1748EDE60B34}"/>
    <cellStyle name="Moneda 2 2 2 2 4 4 2 2 2 4" xfId="38399" xr:uid="{5C328F1F-3AEB-4FDC-A462-D95A1B8CA596}"/>
    <cellStyle name="Moneda 2 2 2 2 4 4 2 2 3" xfId="14861" xr:uid="{3CC667A2-50C3-48AC-A2EF-731930B6A1C0}"/>
    <cellStyle name="Moneda 2 2 2 2 4 4 2 2 4" xfId="24278" xr:uid="{F028E321-B7B1-4282-B831-D042ED94B02E}"/>
    <cellStyle name="Moneda 2 2 2 2 4 4 2 2 5" xfId="33695" xr:uid="{8FCEB922-CA49-4E84-A831-BAB5514486E9}"/>
    <cellStyle name="Moneda 2 2 2 2 4 4 2 3" xfId="7805" xr:uid="{40D4FDA1-5735-47E5-95D6-1614CEB998C9}"/>
    <cellStyle name="Moneda 2 2 2 2 4 4 2 3 2" xfId="17213" xr:uid="{C583C9B4-86BB-4A73-8660-BDC130C7C276}"/>
    <cellStyle name="Moneda 2 2 2 2 4 4 2 3 3" xfId="26630" xr:uid="{390E6200-AB9A-4F6B-8DFF-1E6C9176E4E4}"/>
    <cellStyle name="Moneda 2 2 2 2 4 4 2 3 4" xfId="36047" xr:uid="{E0553ADC-E36A-4816-BBC7-99B1236B9FDB}"/>
    <cellStyle name="Moneda 2 2 2 2 4 4 2 4" xfId="12509" xr:uid="{2E7C96CF-B28C-4E43-8888-D8B51472CF60}"/>
    <cellStyle name="Moneda 2 2 2 2 4 4 2 5" xfId="21926" xr:uid="{EB8140E5-6A1B-4DB8-831A-383979C36F43}"/>
    <cellStyle name="Moneda 2 2 2 2 4 4 2 6" xfId="31343" xr:uid="{30086347-A349-41E9-B054-4DE86B9DDAB2}"/>
    <cellStyle name="Moneda 2 2 2 2 4 4 3" xfId="3885" xr:uid="{4EF11ADC-59EA-4001-8EC0-A55D97593101}"/>
    <cellStyle name="Moneda 2 2 2 2 4 4 3 2" xfId="6237" xr:uid="{1446EDCE-22C4-4D71-879C-3AC7693AD9BE}"/>
    <cellStyle name="Moneda 2 2 2 2 4 4 3 2 2" xfId="10941" xr:uid="{E8E13CE6-FB67-4419-96BD-06CACBE45669}"/>
    <cellStyle name="Moneda 2 2 2 2 4 4 3 2 2 2" xfId="20349" xr:uid="{354B41B8-3CC1-4561-A13B-D539CB1DBB33}"/>
    <cellStyle name="Moneda 2 2 2 2 4 4 3 2 2 3" xfId="29766" xr:uid="{C07C8EEE-9F0F-4A98-8801-B37761444F5B}"/>
    <cellStyle name="Moneda 2 2 2 2 4 4 3 2 2 4" xfId="39183" xr:uid="{519939E7-3823-4639-BDAC-6C6282921AC6}"/>
    <cellStyle name="Moneda 2 2 2 2 4 4 3 2 3" xfId="15645" xr:uid="{D672163D-4E7F-4B11-9ED6-03B576AB7F70}"/>
    <cellStyle name="Moneda 2 2 2 2 4 4 3 2 4" xfId="25062" xr:uid="{7951A4F4-77DC-46CB-8133-550CB4E9D31E}"/>
    <cellStyle name="Moneda 2 2 2 2 4 4 3 2 5" xfId="34479" xr:uid="{D1734FA9-F126-4A27-AB97-0C4E4B7F78E8}"/>
    <cellStyle name="Moneda 2 2 2 2 4 4 3 3" xfId="8589" xr:uid="{B87AE2A3-6C86-46FF-A1B1-201FD3A74D0C}"/>
    <cellStyle name="Moneda 2 2 2 2 4 4 3 3 2" xfId="17997" xr:uid="{434A7A50-AD7F-4F32-BA07-F9E8C7C09D6D}"/>
    <cellStyle name="Moneda 2 2 2 2 4 4 3 3 3" xfId="27414" xr:uid="{C5AA1785-0641-4E7C-8108-F9C8915C3068}"/>
    <cellStyle name="Moneda 2 2 2 2 4 4 3 3 4" xfId="36831" xr:uid="{FE311A18-DDD9-4526-8278-1E085FB54E24}"/>
    <cellStyle name="Moneda 2 2 2 2 4 4 3 4" xfId="13293" xr:uid="{148D7643-5036-4DB0-8494-1AD787103498}"/>
    <cellStyle name="Moneda 2 2 2 2 4 4 3 5" xfId="22710" xr:uid="{5F4C39BC-0AAD-48CB-98DE-09151E955D08}"/>
    <cellStyle name="Moneda 2 2 2 2 4 4 3 6" xfId="32127" xr:uid="{0CF2A10F-BC54-4B1A-B5BD-F80DCCBA6F25}"/>
    <cellStyle name="Moneda 2 2 2 2 4 4 4" xfId="4669" xr:uid="{547E34F4-ABA8-40CB-A679-A638A5F11E71}"/>
    <cellStyle name="Moneda 2 2 2 2 4 4 4 2" xfId="9373" xr:uid="{1E80B342-EBA5-4D00-8F76-1488B9D86367}"/>
    <cellStyle name="Moneda 2 2 2 2 4 4 4 2 2" xfId="18781" xr:uid="{036F210E-7AD6-494A-A90E-ECB9694FF373}"/>
    <cellStyle name="Moneda 2 2 2 2 4 4 4 2 3" xfId="28198" xr:uid="{26E2AD4C-6746-41A6-8952-093520526D9F}"/>
    <cellStyle name="Moneda 2 2 2 2 4 4 4 2 4" xfId="37615" xr:uid="{CA5593C3-3C5D-42E6-9F62-C73E9752F560}"/>
    <cellStyle name="Moneda 2 2 2 2 4 4 4 3" xfId="14077" xr:uid="{232C3E58-038A-4F33-8761-52E1CB01AF28}"/>
    <cellStyle name="Moneda 2 2 2 2 4 4 4 4" xfId="23494" xr:uid="{FFFD5F1F-2CBC-46F2-87EA-CF7A512991C5}"/>
    <cellStyle name="Moneda 2 2 2 2 4 4 4 5" xfId="32911" xr:uid="{EA5651BA-5087-4518-AD17-17DC22A5E37B}"/>
    <cellStyle name="Moneda 2 2 2 2 4 4 5" xfId="7021" xr:uid="{726F63A1-B28A-4336-BF03-E6DC51AD5F44}"/>
    <cellStyle name="Moneda 2 2 2 2 4 4 5 2" xfId="16429" xr:uid="{702A17AF-7C31-416A-9DEF-28EA43AA9448}"/>
    <cellStyle name="Moneda 2 2 2 2 4 4 5 3" xfId="25846" xr:uid="{391E0612-B4CA-4583-A39F-9D8B124133A7}"/>
    <cellStyle name="Moneda 2 2 2 2 4 4 5 4" xfId="35263" xr:uid="{568F9A07-2FA7-4581-996F-0F77AC500027}"/>
    <cellStyle name="Moneda 2 2 2 2 4 4 6" xfId="11725" xr:uid="{3FC8B455-723F-4D1A-8DF4-3707514CF78E}"/>
    <cellStyle name="Moneda 2 2 2 2 4 4 7" xfId="21142" xr:uid="{B3ED6B53-EC6E-4D6E-B008-9E7633F162CB}"/>
    <cellStyle name="Moneda 2 2 2 2 4 4 8" xfId="30559" xr:uid="{70984A33-768F-4900-B46D-8556C57C36F1}"/>
    <cellStyle name="Moneda 2 2 2 2 4 5" xfId="2709" xr:uid="{3E431059-2645-4FF8-A113-573583B0D21D}"/>
    <cellStyle name="Moneda 2 2 2 2 4 5 2" xfId="5061" xr:uid="{830C649F-DE31-43EA-9442-8DFF1CEFAB1E}"/>
    <cellStyle name="Moneda 2 2 2 2 4 5 2 2" xfId="9765" xr:uid="{B16DECB3-B718-42A7-84F6-86587600A772}"/>
    <cellStyle name="Moneda 2 2 2 2 4 5 2 2 2" xfId="19173" xr:uid="{E9D33EA1-684B-48E1-BD1E-D04B0B885968}"/>
    <cellStyle name="Moneda 2 2 2 2 4 5 2 2 3" xfId="28590" xr:uid="{A6DB0D68-F09F-4913-9612-81756C1B25D3}"/>
    <cellStyle name="Moneda 2 2 2 2 4 5 2 2 4" xfId="38007" xr:uid="{ECF4C0E8-8A61-4242-9314-10728929FA69}"/>
    <cellStyle name="Moneda 2 2 2 2 4 5 2 3" xfId="14469" xr:uid="{15C39BE7-B644-47C0-821B-4D99DFDD4957}"/>
    <cellStyle name="Moneda 2 2 2 2 4 5 2 4" xfId="23886" xr:uid="{7C562698-2F2F-4A83-8AC8-F5E046DFEDAE}"/>
    <cellStyle name="Moneda 2 2 2 2 4 5 2 5" xfId="33303" xr:uid="{C9D03831-2ADA-44DA-91A3-4F08E3AA3EDE}"/>
    <cellStyle name="Moneda 2 2 2 2 4 5 3" xfId="7413" xr:uid="{ABB2977F-2AE7-467C-9C90-AB5A0B467CD9}"/>
    <cellStyle name="Moneda 2 2 2 2 4 5 3 2" xfId="16821" xr:uid="{79E266E8-2AFB-4B64-9D7C-6913A231984A}"/>
    <cellStyle name="Moneda 2 2 2 2 4 5 3 3" xfId="26238" xr:uid="{83B176EF-99F8-40CB-8168-196F0EF7BECD}"/>
    <cellStyle name="Moneda 2 2 2 2 4 5 3 4" xfId="35655" xr:uid="{7FD15E89-1D89-4131-91EF-E468889DCE40}"/>
    <cellStyle name="Moneda 2 2 2 2 4 5 4" xfId="12117" xr:uid="{30D288EA-3362-4604-BE0F-51BD5F18437C}"/>
    <cellStyle name="Moneda 2 2 2 2 4 5 5" xfId="21534" xr:uid="{5A02CDDA-08FB-4D1F-B733-DC95CAC71376}"/>
    <cellStyle name="Moneda 2 2 2 2 4 5 6" xfId="30951" xr:uid="{EDF50EAD-43A9-4745-921E-5C5C0EE8B3A2}"/>
    <cellStyle name="Moneda 2 2 2 2 4 6" xfId="3493" xr:uid="{793E9CC3-4D8A-4E72-A893-60CD758051EE}"/>
    <cellStyle name="Moneda 2 2 2 2 4 6 2" xfId="5845" xr:uid="{8FADFBA3-A995-43B1-87DA-B9CDA8F4F55E}"/>
    <cellStyle name="Moneda 2 2 2 2 4 6 2 2" xfId="10549" xr:uid="{4B4325FB-2718-480A-AF95-A0D8E9E339C2}"/>
    <cellStyle name="Moneda 2 2 2 2 4 6 2 2 2" xfId="19957" xr:uid="{447A3BEB-AAEA-4D07-830B-82A81DDF42A5}"/>
    <cellStyle name="Moneda 2 2 2 2 4 6 2 2 3" xfId="29374" xr:uid="{803BBDDE-DD96-4547-91E3-56291709D1B7}"/>
    <cellStyle name="Moneda 2 2 2 2 4 6 2 2 4" xfId="38791" xr:uid="{41BAFB6A-B1FB-4D18-B31B-154A0E52FA53}"/>
    <cellStyle name="Moneda 2 2 2 2 4 6 2 3" xfId="15253" xr:uid="{358B50FA-7B8E-4F3F-8035-F570937D6DCF}"/>
    <cellStyle name="Moneda 2 2 2 2 4 6 2 4" xfId="24670" xr:uid="{6D61E641-7107-4222-B50B-C3C3F9DDD4FD}"/>
    <cellStyle name="Moneda 2 2 2 2 4 6 2 5" xfId="34087" xr:uid="{8242B761-1CB4-4BBC-B62A-0CA31F367690}"/>
    <cellStyle name="Moneda 2 2 2 2 4 6 3" xfId="8197" xr:uid="{505EDB60-B601-453C-80D7-DAE20FCB0F77}"/>
    <cellStyle name="Moneda 2 2 2 2 4 6 3 2" xfId="17605" xr:uid="{5F91895C-1E03-4F03-AE5D-A93DC1C1097C}"/>
    <cellStyle name="Moneda 2 2 2 2 4 6 3 3" xfId="27022" xr:uid="{37C230F1-A4FF-4C68-81ED-F4B5AEE6467A}"/>
    <cellStyle name="Moneda 2 2 2 2 4 6 3 4" xfId="36439" xr:uid="{3CE50232-9657-42A9-9513-6CC889594455}"/>
    <cellStyle name="Moneda 2 2 2 2 4 6 4" xfId="12901" xr:uid="{60CAA7DD-E858-4960-93B8-E94F51618AB1}"/>
    <cellStyle name="Moneda 2 2 2 2 4 6 5" xfId="22318" xr:uid="{04F44CED-13D5-4B23-9B10-EA820B840465}"/>
    <cellStyle name="Moneda 2 2 2 2 4 6 6" xfId="31735" xr:uid="{B9DBD9D9-04B8-4C0E-8FFC-69639A237538}"/>
    <cellStyle name="Moneda 2 2 2 2 4 7" xfId="4277" xr:uid="{CED47470-0D90-44EA-A41F-D972ADB446FB}"/>
    <cellStyle name="Moneda 2 2 2 2 4 7 2" xfId="8981" xr:uid="{19EF943E-0D93-4F1D-B967-68F05C031534}"/>
    <cellStyle name="Moneda 2 2 2 2 4 7 2 2" xfId="18389" xr:uid="{9AA7C36A-769D-4E3F-9C70-F7684AF84AD3}"/>
    <cellStyle name="Moneda 2 2 2 2 4 7 2 3" xfId="27806" xr:uid="{C09EC5F0-93AB-44D0-B12C-D639B0B52EAD}"/>
    <cellStyle name="Moneda 2 2 2 2 4 7 2 4" xfId="37223" xr:uid="{61D5B2DE-76E5-4277-B089-4EC681DDC6B9}"/>
    <cellStyle name="Moneda 2 2 2 2 4 7 3" xfId="13685" xr:uid="{3789EC56-4D30-4447-AF0A-6BFDF8530CDF}"/>
    <cellStyle name="Moneda 2 2 2 2 4 7 4" xfId="23102" xr:uid="{85531B4C-CDA6-4D33-A2BC-20BD4EA30018}"/>
    <cellStyle name="Moneda 2 2 2 2 4 7 5" xfId="32519" xr:uid="{092FCE56-AA49-451E-AB0C-8B859AF89DD7}"/>
    <cellStyle name="Moneda 2 2 2 2 4 8" xfId="6629" xr:uid="{F0276404-B5CC-4BB1-87A4-AAB1B30A517D}"/>
    <cellStyle name="Moneda 2 2 2 2 4 8 2" xfId="16037" xr:uid="{BA3670A5-A685-471B-B77F-DB1080FD889E}"/>
    <cellStyle name="Moneda 2 2 2 2 4 8 3" xfId="25454" xr:uid="{FB6DE957-7438-46AA-8E13-2FCB64719863}"/>
    <cellStyle name="Moneda 2 2 2 2 4 8 4" xfId="34871" xr:uid="{1471A846-D2D2-46B4-A51A-AB67B50697C5}"/>
    <cellStyle name="Moneda 2 2 2 2 4 9" xfId="11333" xr:uid="{7CEB4AFB-E41B-4998-A723-4F7040051B6C}"/>
    <cellStyle name="Moneda 2 2 2 2 5" xfId="311" xr:uid="{2373CCF4-CA7C-4339-8D64-FBD51AE2BDD2}"/>
    <cellStyle name="Moneda 2 2 2 2 5 10" xfId="30254" xr:uid="{80499DA0-1839-431C-9C8F-ACFB76D4F28E}"/>
    <cellStyle name="Moneda 2 2 2 2 5 11" xfId="2011" xr:uid="{9B20616F-E503-4A52-B020-F0E77E0848DE}"/>
    <cellStyle name="Moneda 2 2 2 2 5 12" xfId="1383" xr:uid="{3A947647-D576-4D3F-9005-AB422E1059C0}"/>
    <cellStyle name="Moneda 2 2 2 2 5 13" xfId="40265" xr:uid="{FA738E54-56AE-44D7-9B9C-A592C3B25121}"/>
    <cellStyle name="Moneda 2 2 2 2 5 2" xfId="582" xr:uid="{F497EB7B-BF01-490F-9C99-5940EF35ED77}"/>
    <cellStyle name="Moneda 2 2 2 2 5 2 10" xfId="2207" xr:uid="{D4567851-2828-4167-A4AB-099722161DEE}"/>
    <cellStyle name="Moneda 2 2 2 2 5 2 11" xfId="1579" xr:uid="{B8CB195A-2394-4EAB-A533-F2040C10BC34}"/>
    <cellStyle name="Moneda 2 2 2 2 5 2 12" xfId="40461" xr:uid="{1A4D54C8-0095-4790-802A-2C205E949886}"/>
    <cellStyle name="Moneda 2 2 2 2 5 2 2" xfId="2599" xr:uid="{7FCED53D-FD10-44BA-9798-AEBD7719FB02}"/>
    <cellStyle name="Moneda 2 2 2 2 5 2 2 2" xfId="3384" xr:uid="{4D4761FB-0174-4BD5-BCBD-1524FC9F9E30}"/>
    <cellStyle name="Moneda 2 2 2 2 5 2 2 2 2" xfId="5736" xr:uid="{FB273E8E-3E15-4E75-8500-68B0E10DBE0B}"/>
    <cellStyle name="Moneda 2 2 2 2 5 2 2 2 2 2" xfId="10440" xr:uid="{CC084B93-BA54-4142-9C50-BA686910598C}"/>
    <cellStyle name="Moneda 2 2 2 2 5 2 2 2 2 2 2" xfId="19848" xr:uid="{43DAC1A8-DC5D-4CCC-873C-086F9DC5EE44}"/>
    <cellStyle name="Moneda 2 2 2 2 5 2 2 2 2 2 3" xfId="29265" xr:uid="{2242A6A3-8B63-4BE9-BEDA-09DC986D38F7}"/>
    <cellStyle name="Moneda 2 2 2 2 5 2 2 2 2 2 4" xfId="38682" xr:uid="{B798ECCF-0D16-4DBF-B331-56D40E655DE8}"/>
    <cellStyle name="Moneda 2 2 2 2 5 2 2 2 2 3" xfId="15144" xr:uid="{2693F12C-45F9-4E31-9AF9-9C0365605E74}"/>
    <cellStyle name="Moneda 2 2 2 2 5 2 2 2 2 4" xfId="24561" xr:uid="{8D741C74-E9B8-4E8D-AE9F-F06054195B22}"/>
    <cellStyle name="Moneda 2 2 2 2 5 2 2 2 2 5" xfId="33978" xr:uid="{E5338C3E-D164-492F-BF00-446554611C55}"/>
    <cellStyle name="Moneda 2 2 2 2 5 2 2 2 3" xfId="8088" xr:uid="{D4B95844-292F-4F62-A043-382A6B269950}"/>
    <cellStyle name="Moneda 2 2 2 2 5 2 2 2 3 2" xfId="17496" xr:uid="{9F076266-A67D-4F39-B055-8F71298996C2}"/>
    <cellStyle name="Moneda 2 2 2 2 5 2 2 2 3 3" xfId="26913" xr:uid="{B84DD70B-F7F7-4B16-B9BD-6B2068426B85}"/>
    <cellStyle name="Moneda 2 2 2 2 5 2 2 2 3 4" xfId="36330" xr:uid="{FE704513-6D4A-447C-8263-9CD9E0E11DF6}"/>
    <cellStyle name="Moneda 2 2 2 2 5 2 2 2 4" xfId="12792" xr:uid="{C8437DDE-6368-49EF-9160-839F595C22D3}"/>
    <cellStyle name="Moneda 2 2 2 2 5 2 2 2 5" xfId="22209" xr:uid="{808831B3-5F0F-495F-A9B2-68776D82C382}"/>
    <cellStyle name="Moneda 2 2 2 2 5 2 2 2 6" xfId="31626" xr:uid="{9FDCE053-5253-4194-8192-0687431997BB}"/>
    <cellStyle name="Moneda 2 2 2 2 5 2 2 3" xfId="4168" xr:uid="{E6032A8F-01E5-4000-B21D-EC52E5078959}"/>
    <cellStyle name="Moneda 2 2 2 2 5 2 2 3 2" xfId="6520" xr:uid="{889659C1-CF28-4A50-A09F-D1F5D3696249}"/>
    <cellStyle name="Moneda 2 2 2 2 5 2 2 3 2 2" xfId="11224" xr:uid="{04286805-FD79-4FEA-B387-B5148ABE9EC9}"/>
    <cellStyle name="Moneda 2 2 2 2 5 2 2 3 2 2 2" xfId="20632" xr:uid="{074D6E39-568B-4B5D-9116-9B3E0A5D6E8D}"/>
    <cellStyle name="Moneda 2 2 2 2 5 2 2 3 2 2 3" xfId="30049" xr:uid="{B62EF9B8-D3CF-4DEC-BEDF-B33B776CCD08}"/>
    <cellStyle name="Moneda 2 2 2 2 5 2 2 3 2 2 4" xfId="39466" xr:uid="{67A18645-31F0-420D-85FA-5A9C36582EDD}"/>
    <cellStyle name="Moneda 2 2 2 2 5 2 2 3 2 3" xfId="15928" xr:uid="{9F987CDD-C3AF-4669-92DD-B778D56D7B5F}"/>
    <cellStyle name="Moneda 2 2 2 2 5 2 2 3 2 4" xfId="25345" xr:uid="{F38E581E-9337-4A21-8EA4-40E90C1D0102}"/>
    <cellStyle name="Moneda 2 2 2 2 5 2 2 3 2 5" xfId="34762" xr:uid="{96885FB9-1D87-4E7E-A7D6-66309BD3CD5D}"/>
    <cellStyle name="Moneda 2 2 2 2 5 2 2 3 3" xfId="8872" xr:uid="{C4EC973D-09F1-4738-93A7-C2097F2D391D}"/>
    <cellStyle name="Moneda 2 2 2 2 5 2 2 3 3 2" xfId="18280" xr:uid="{89437C1A-5AF4-4714-8242-7F22110B5DFE}"/>
    <cellStyle name="Moneda 2 2 2 2 5 2 2 3 3 3" xfId="27697" xr:uid="{7A13FBA1-ED3C-448A-A985-755E44EB1659}"/>
    <cellStyle name="Moneda 2 2 2 2 5 2 2 3 3 4" xfId="37114" xr:uid="{998E9AAE-86B9-4BB0-9EB2-9211409DC40D}"/>
    <cellStyle name="Moneda 2 2 2 2 5 2 2 3 4" xfId="13576" xr:uid="{6682C4F9-F1DE-468F-90E4-C907F145A4C2}"/>
    <cellStyle name="Moneda 2 2 2 2 5 2 2 3 5" xfId="22993" xr:uid="{298E60AE-C830-449D-A794-735F7C5F57A8}"/>
    <cellStyle name="Moneda 2 2 2 2 5 2 2 3 6" xfId="32410" xr:uid="{FEB0940D-97BB-46DE-BB92-058C0453A2E5}"/>
    <cellStyle name="Moneda 2 2 2 2 5 2 2 4" xfId="4952" xr:uid="{FF6DC26F-9C3D-459F-893F-FFF43125564F}"/>
    <cellStyle name="Moneda 2 2 2 2 5 2 2 4 2" xfId="9656" xr:uid="{EE725118-F0C7-428E-8648-74FC009F5761}"/>
    <cellStyle name="Moneda 2 2 2 2 5 2 2 4 2 2" xfId="19064" xr:uid="{153A64DF-B218-46DD-BC8F-4CE9D3430F03}"/>
    <cellStyle name="Moneda 2 2 2 2 5 2 2 4 2 3" xfId="28481" xr:uid="{4DF464FA-BFD4-422D-BD98-29E33B28552D}"/>
    <cellStyle name="Moneda 2 2 2 2 5 2 2 4 2 4" xfId="37898" xr:uid="{2C2AD31F-B66A-4464-9D26-2415A000C744}"/>
    <cellStyle name="Moneda 2 2 2 2 5 2 2 4 3" xfId="14360" xr:uid="{FAB8D835-5751-4CD2-98E0-8BF294135A44}"/>
    <cellStyle name="Moneda 2 2 2 2 5 2 2 4 4" xfId="23777" xr:uid="{0EF80BE7-98CE-4290-866B-046DC5E2692E}"/>
    <cellStyle name="Moneda 2 2 2 2 5 2 2 4 5" xfId="33194" xr:uid="{BB052A06-2A5C-42AA-9E84-36477A270939}"/>
    <cellStyle name="Moneda 2 2 2 2 5 2 2 5" xfId="7304" xr:uid="{D01143B8-AAE3-491A-A70E-5A0E38CE62D2}"/>
    <cellStyle name="Moneda 2 2 2 2 5 2 2 5 2" xfId="16712" xr:uid="{1A62CF4B-1D0D-43D4-AAE4-8ECC43A1D1F7}"/>
    <cellStyle name="Moneda 2 2 2 2 5 2 2 5 3" xfId="26129" xr:uid="{5918F296-DB7F-476F-B87F-057EE3352C19}"/>
    <cellStyle name="Moneda 2 2 2 2 5 2 2 5 4" xfId="35546" xr:uid="{1C8E03D9-BDE2-4C65-A661-D15C233EE77D}"/>
    <cellStyle name="Moneda 2 2 2 2 5 2 2 6" xfId="12008" xr:uid="{E1411708-0096-4E2D-BCCB-EB935EBE1F71}"/>
    <cellStyle name="Moneda 2 2 2 2 5 2 2 7" xfId="21425" xr:uid="{93E8F738-433F-48F7-8283-4AA6B9E79BCA}"/>
    <cellStyle name="Moneda 2 2 2 2 5 2 2 8" xfId="30842" xr:uid="{4121FB4B-4174-4966-A7E3-E96906F9D899}"/>
    <cellStyle name="Moneda 2 2 2 2 5 2 3" xfId="2992" xr:uid="{5D5F1010-A978-4EA2-B0DD-0B80044F1CF9}"/>
    <cellStyle name="Moneda 2 2 2 2 5 2 3 2" xfId="5344" xr:uid="{426F4915-F766-4D5E-A27C-A366906288BD}"/>
    <cellStyle name="Moneda 2 2 2 2 5 2 3 2 2" xfId="10048" xr:uid="{A55E726C-B53E-4FF5-AD28-BD49745008FA}"/>
    <cellStyle name="Moneda 2 2 2 2 5 2 3 2 2 2" xfId="19456" xr:uid="{A6BD495E-0982-48B8-BAA8-31E06AA5EF8B}"/>
    <cellStyle name="Moneda 2 2 2 2 5 2 3 2 2 3" xfId="28873" xr:uid="{1E2B4F3B-FCC4-449D-900C-98273CF82CF7}"/>
    <cellStyle name="Moneda 2 2 2 2 5 2 3 2 2 4" xfId="38290" xr:uid="{E35B8867-C1EC-483C-BF9D-29D7349B6B36}"/>
    <cellStyle name="Moneda 2 2 2 2 5 2 3 2 3" xfId="14752" xr:uid="{90C2DA10-7BD4-4348-9F3A-77280B23DDF9}"/>
    <cellStyle name="Moneda 2 2 2 2 5 2 3 2 4" xfId="24169" xr:uid="{C70AF463-60CB-4E5C-BCF5-86F3AA839B39}"/>
    <cellStyle name="Moneda 2 2 2 2 5 2 3 2 5" xfId="33586" xr:uid="{38588C25-AEC1-4B67-BB61-A9848F8B3FCF}"/>
    <cellStyle name="Moneda 2 2 2 2 5 2 3 3" xfId="7696" xr:uid="{C8926A60-2CBF-4434-B34F-B5F253DEB29F}"/>
    <cellStyle name="Moneda 2 2 2 2 5 2 3 3 2" xfId="17104" xr:uid="{904510B4-E5DE-4C8C-A7FA-24DB251487AE}"/>
    <cellStyle name="Moneda 2 2 2 2 5 2 3 3 3" xfId="26521" xr:uid="{A15F0BDD-EF7D-4E95-A1D8-A562C1DD9BE6}"/>
    <cellStyle name="Moneda 2 2 2 2 5 2 3 3 4" xfId="35938" xr:uid="{D9FD2446-9E88-4B9C-B900-0299D518AD6A}"/>
    <cellStyle name="Moneda 2 2 2 2 5 2 3 4" xfId="12400" xr:uid="{820388CD-FE6D-4CFE-8785-97AF62F5AA7A}"/>
    <cellStyle name="Moneda 2 2 2 2 5 2 3 5" xfId="21817" xr:uid="{F4D297EA-5409-4C5D-B24E-D5AF32750363}"/>
    <cellStyle name="Moneda 2 2 2 2 5 2 3 6" xfId="31234" xr:uid="{70756EAE-F1D8-4E7F-84BC-6C071CF3FB02}"/>
    <cellStyle name="Moneda 2 2 2 2 5 2 4" xfId="3776" xr:uid="{A7472AE1-0B1E-4CB6-8453-A2106B6D7C38}"/>
    <cellStyle name="Moneda 2 2 2 2 5 2 4 2" xfId="6128" xr:uid="{BFA58DD0-3057-49D8-95CC-C5346DE12FEC}"/>
    <cellStyle name="Moneda 2 2 2 2 5 2 4 2 2" xfId="10832" xr:uid="{936F0280-CCD0-4361-9E0D-78738ED8F776}"/>
    <cellStyle name="Moneda 2 2 2 2 5 2 4 2 2 2" xfId="20240" xr:uid="{C8A0BEC4-DF63-428D-9673-35851F506555}"/>
    <cellStyle name="Moneda 2 2 2 2 5 2 4 2 2 3" xfId="29657" xr:uid="{531078EF-C9F9-45DF-A7F2-787127C8FEC0}"/>
    <cellStyle name="Moneda 2 2 2 2 5 2 4 2 2 4" xfId="39074" xr:uid="{2B4A0A13-5129-422B-A0B8-150B937D6A7D}"/>
    <cellStyle name="Moneda 2 2 2 2 5 2 4 2 3" xfId="15536" xr:uid="{5FF82DBD-C523-4931-80E5-08B6E1467E81}"/>
    <cellStyle name="Moneda 2 2 2 2 5 2 4 2 4" xfId="24953" xr:uid="{C5438084-F800-469C-869E-3343A23AF74B}"/>
    <cellStyle name="Moneda 2 2 2 2 5 2 4 2 5" xfId="34370" xr:uid="{F31F3519-21F7-424D-A581-EE7CE04EDBEB}"/>
    <cellStyle name="Moneda 2 2 2 2 5 2 4 3" xfId="8480" xr:uid="{BEC4A009-3933-422F-A9D7-7EC0F37CDE9F}"/>
    <cellStyle name="Moneda 2 2 2 2 5 2 4 3 2" xfId="17888" xr:uid="{B0A59EC1-820D-4586-A004-0F369CF177CE}"/>
    <cellStyle name="Moneda 2 2 2 2 5 2 4 3 3" xfId="27305" xr:uid="{5669AB0C-446A-4304-B4C8-679CB758A159}"/>
    <cellStyle name="Moneda 2 2 2 2 5 2 4 3 4" xfId="36722" xr:uid="{348C18EF-1952-4E2A-9152-F5FB1BF11CBD}"/>
    <cellStyle name="Moneda 2 2 2 2 5 2 4 4" xfId="13184" xr:uid="{9F043369-6A09-4FED-A306-F586D29F539E}"/>
    <cellStyle name="Moneda 2 2 2 2 5 2 4 5" xfId="22601" xr:uid="{717FA2D5-CC47-4A9D-838B-954E4D59611E}"/>
    <cellStyle name="Moneda 2 2 2 2 5 2 4 6" xfId="32018" xr:uid="{305BABFE-97AE-4D34-847B-7E2ABA7DE08F}"/>
    <cellStyle name="Moneda 2 2 2 2 5 2 5" xfId="4560" xr:uid="{CF10802C-4133-4A72-8C3C-61EC2E45810E}"/>
    <cellStyle name="Moneda 2 2 2 2 5 2 5 2" xfId="9264" xr:uid="{0A90A835-739E-42F8-B978-E0A615DA481A}"/>
    <cellStyle name="Moneda 2 2 2 2 5 2 5 2 2" xfId="18672" xr:uid="{3D821015-3FCB-43EA-BD62-471586E62B35}"/>
    <cellStyle name="Moneda 2 2 2 2 5 2 5 2 3" xfId="28089" xr:uid="{2B3B9FD8-7B6D-4BCB-8468-4E412258601E}"/>
    <cellStyle name="Moneda 2 2 2 2 5 2 5 2 4" xfId="37506" xr:uid="{3B204711-BB4F-4830-8ADE-B25B4AB1A854}"/>
    <cellStyle name="Moneda 2 2 2 2 5 2 5 3" xfId="13968" xr:uid="{4946CE6F-9FB1-4F82-875D-7E0C4ADA3DE2}"/>
    <cellStyle name="Moneda 2 2 2 2 5 2 5 4" xfId="23385" xr:uid="{BE166F45-376D-430C-8341-A32F6C7DFCC1}"/>
    <cellStyle name="Moneda 2 2 2 2 5 2 5 5" xfId="32802" xr:uid="{6D803041-F0C4-454F-905C-B69388607A2F}"/>
    <cellStyle name="Moneda 2 2 2 2 5 2 6" xfId="6912" xr:uid="{90577438-BA7D-4CF5-B6AD-486A3348370D}"/>
    <cellStyle name="Moneda 2 2 2 2 5 2 6 2" xfId="16320" xr:uid="{795491D4-5D3A-41E3-B5A6-785644EC48B4}"/>
    <cellStyle name="Moneda 2 2 2 2 5 2 6 3" xfId="25737" xr:uid="{10B0D683-4F88-45DE-A025-39BA0165A9A3}"/>
    <cellStyle name="Moneda 2 2 2 2 5 2 6 4" xfId="35154" xr:uid="{DF0A1FA2-1E33-4F0B-958D-68BC6A28DB91}"/>
    <cellStyle name="Moneda 2 2 2 2 5 2 7" xfId="11616" xr:uid="{CEC842C3-9F90-428C-BBE6-FE0504021B26}"/>
    <cellStyle name="Moneda 2 2 2 2 5 2 8" xfId="21033" xr:uid="{5562E1D7-9040-4969-A382-F043DD9A8030}"/>
    <cellStyle name="Moneda 2 2 2 2 5 2 9" xfId="30450" xr:uid="{E2168484-BCAC-45CD-8AA0-05D5CE2718BC}"/>
    <cellStyle name="Moneda 2 2 2 2 5 3" xfId="2403" xr:uid="{681DFB35-3888-425A-9EE0-8FBFE0DE19E5}"/>
    <cellStyle name="Moneda 2 2 2 2 5 3 2" xfId="3188" xr:uid="{C04DA047-D9AE-467C-8FEB-BBF00131D927}"/>
    <cellStyle name="Moneda 2 2 2 2 5 3 2 2" xfId="5540" xr:uid="{C5021533-505E-45FB-9346-F527254F9913}"/>
    <cellStyle name="Moneda 2 2 2 2 5 3 2 2 2" xfId="10244" xr:uid="{A4B10096-D983-4878-91AF-704C0669FB44}"/>
    <cellStyle name="Moneda 2 2 2 2 5 3 2 2 2 2" xfId="19652" xr:uid="{959D0FF8-6914-4B43-BFAF-C591F9104161}"/>
    <cellStyle name="Moneda 2 2 2 2 5 3 2 2 2 3" xfId="29069" xr:uid="{F622121C-A22A-4EBF-AFB0-FB72ACBD2DA4}"/>
    <cellStyle name="Moneda 2 2 2 2 5 3 2 2 2 4" xfId="38486" xr:uid="{D51EC29D-E05A-4FFC-BD41-352352CF04AF}"/>
    <cellStyle name="Moneda 2 2 2 2 5 3 2 2 3" xfId="14948" xr:uid="{6575C2C2-2214-4743-B100-64180E44C88F}"/>
    <cellStyle name="Moneda 2 2 2 2 5 3 2 2 4" xfId="24365" xr:uid="{F2E1E386-D5E3-44FB-8C40-A0AEEFA9DAD9}"/>
    <cellStyle name="Moneda 2 2 2 2 5 3 2 2 5" xfId="33782" xr:uid="{34FB8B1D-9B17-405C-8F5D-5337E21D8253}"/>
    <cellStyle name="Moneda 2 2 2 2 5 3 2 3" xfId="7892" xr:uid="{5774EDCB-AF88-4D7B-8FC9-9A273132CA32}"/>
    <cellStyle name="Moneda 2 2 2 2 5 3 2 3 2" xfId="17300" xr:uid="{41BECE13-0FDE-448E-83D1-FD0A462F0E06}"/>
    <cellStyle name="Moneda 2 2 2 2 5 3 2 3 3" xfId="26717" xr:uid="{6536AA22-456B-42A6-94D1-78AC1C56192F}"/>
    <cellStyle name="Moneda 2 2 2 2 5 3 2 3 4" xfId="36134" xr:uid="{AE9E529F-AA39-435F-9AF1-DE0BC99EE691}"/>
    <cellStyle name="Moneda 2 2 2 2 5 3 2 4" xfId="12596" xr:uid="{8185D655-ADF3-42E0-8D41-22FA9380385F}"/>
    <cellStyle name="Moneda 2 2 2 2 5 3 2 5" xfId="22013" xr:uid="{4EC238AB-9FC4-4626-8ADA-A5372BF9BF9C}"/>
    <cellStyle name="Moneda 2 2 2 2 5 3 2 6" xfId="31430" xr:uid="{81B9C99E-2171-49FF-BFEB-9877B97A8693}"/>
    <cellStyle name="Moneda 2 2 2 2 5 3 3" xfId="3972" xr:uid="{9E66187A-697F-4C5B-A970-D4E2BD494BC0}"/>
    <cellStyle name="Moneda 2 2 2 2 5 3 3 2" xfId="6324" xr:uid="{93536A55-9052-4E69-A437-3FA6DC6EA34F}"/>
    <cellStyle name="Moneda 2 2 2 2 5 3 3 2 2" xfId="11028" xr:uid="{A384E3B0-5875-4A72-9481-8F59C35A11C7}"/>
    <cellStyle name="Moneda 2 2 2 2 5 3 3 2 2 2" xfId="20436" xr:uid="{5C8D373C-DE83-44A6-B3FC-A3315D40E4E2}"/>
    <cellStyle name="Moneda 2 2 2 2 5 3 3 2 2 3" xfId="29853" xr:uid="{AB1E7D2C-A3C9-400B-8867-9CF7D11E20D6}"/>
    <cellStyle name="Moneda 2 2 2 2 5 3 3 2 2 4" xfId="39270" xr:uid="{D1AB6D4A-7E2E-4663-8B9A-8544CD687FFC}"/>
    <cellStyle name="Moneda 2 2 2 2 5 3 3 2 3" xfId="15732" xr:uid="{08AA1CC4-ABB9-4656-A0A8-6BCC46EE98E0}"/>
    <cellStyle name="Moneda 2 2 2 2 5 3 3 2 4" xfId="25149" xr:uid="{A10E7A9D-2E18-43E4-ACC8-D913FB9890A5}"/>
    <cellStyle name="Moneda 2 2 2 2 5 3 3 2 5" xfId="34566" xr:uid="{6E4AB86A-E133-4A8E-86CC-0ABF3A974B64}"/>
    <cellStyle name="Moneda 2 2 2 2 5 3 3 3" xfId="8676" xr:uid="{ED9B5BA7-2F33-4282-9A01-D6BEDDF8F507}"/>
    <cellStyle name="Moneda 2 2 2 2 5 3 3 3 2" xfId="18084" xr:uid="{66E55290-4F84-41A3-AF3D-8A30600890C9}"/>
    <cellStyle name="Moneda 2 2 2 2 5 3 3 3 3" xfId="27501" xr:uid="{2C845FB1-651E-4464-B8B1-DF23D26D87C9}"/>
    <cellStyle name="Moneda 2 2 2 2 5 3 3 3 4" xfId="36918" xr:uid="{B55321D7-2EE3-450F-A5E4-C23188BAC6F8}"/>
    <cellStyle name="Moneda 2 2 2 2 5 3 3 4" xfId="13380" xr:uid="{05C6B596-5AB0-4F86-A36B-EDCBA46CAECB}"/>
    <cellStyle name="Moneda 2 2 2 2 5 3 3 5" xfId="22797" xr:uid="{A67FA454-6727-4ECF-9776-5D904A9254DF}"/>
    <cellStyle name="Moneda 2 2 2 2 5 3 3 6" xfId="32214" xr:uid="{55FC913B-8955-4749-8ABC-F8CCDCE0D607}"/>
    <cellStyle name="Moneda 2 2 2 2 5 3 4" xfId="4756" xr:uid="{74E0304C-1859-4D59-821E-6CDD58F6DE62}"/>
    <cellStyle name="Moneda 2 2 2 2 5 3 4 2" xfId="9460" xr:uid="{52ED7A71-EF63-476B-BBA7-F7B1EDCBEFF7}"/>
    <cellStyle name="Moneda 2 2 2 2 5 3 4 2 2" xfId="18868" xr:uid="{EF42124C-CB8B-4D05-B889-8AD938F0EBDF}"/>
    <cellStyle name="Moneda 2 2 2 2 5 3 4 2 3" xfId="28285" xr:uid="{1F44854F-09C6-4383-99B9-8735C5E2B401}"/>
    <cellStyle name="Moneda 2 2 2 2 5 3 4 2 4" xfId="37702" xr:uid="{D46365C4-E2B7-466D-BFD2-766639CA21CB}"/>
    <cellStyle name="Moneda 2 2 2 2 5 3 4 3" xfId="14164" xr:uid="{C93A6E58-3E6E-40F9-9805-F7C5862DB05E}"/>
    <cellStyle name="Moneda 2 2 2 2 5 3 4 4" xfId="23581" xr:uid="{EF8AEF63-4524-4AAF-BBDE-AD91ABEDE3D8}"/>
    <cellStyle name="Moneda 2 2 2 2 5 3 4 5" xfId="32998" xr:uid="{9A0D6B33-6FC8-49C9-A920-BD4D2D387845}"/>
    <cellStyle name="Moneda 2 2 2 2 5 3 5" xfId="7108" xr:uid="{DEB48BC4-B923-4C3B-A454-BB96A3D0826A}"/>
    <cellStyle name="Moneda 2 2 2 2 5 3 5 2" xfId="16516" xr:uid="{334F24A2-906D-4982-BB23-9D3B821D787B}"/>
    <cellStyle name="Moneda 2 2 2 2 5 3 5 3" xfId="25933" xr:uid="{9D2541AA-F931-4493-A247-97D04369CCDD}"/>
    <cellStyle name="Moneda 2 2 2 2 5 3 5 4" xfId="35350" xr:uid="{F5A720FE-CB4E-4EA6-BEEC-7C90B4332F20}"/>
    <cellStyle name="Moneda 2 2 2 2 5 3 6" xfId="11812" xr:uid="{009BA8E5-F8BD-432B-B41E-2EF5CF2C71C3}"/>
    <cellStyle name="Moneda 2 2 2 2 5 3 7" xfId="21229" xr:uid="{5FF2EBF0-473A-41A0-882D-9B50BF6A252A}"/>
    <cellStyle name="Moneda 2 2 2 2 5 3 8" xfId="30646" xr:uid="{265EDD4B-822F-475C-BA8A-EE6D9881D03A}"/>
    <cellStyle name="Moneda 2 2 2 2 5 4" xfId="2796" xr:uid="{6FF7709A-A1A3-4215-97CB-0C9721A1763F}"/>
    <cellStyle name="Moneda 2 2 2 2 5 4 2" xfId="5148" xr:uid="{B0B54AD8-EC21-4771-8CB6-28F8ACB839D7}"/>
    <cellStyle name="Moneda 2 2 2 2 5 4 2 2" xfId="9852" xr:uid="{BF6A709C-DA87-4C24-8988-096D7919CBDD}"/>
    <cellStyle name="Moneda 2 2 2 2 5 4 2 2 2" xfId="19260" xr:uid="{5EE205CD-AD4C-4661-931A-E4855E9CAFE6}"/>
    <cellStyle name="Moneda 2 2 2 2 5 4 2 2 3" xfId="28677" xr:uid="{3932CC41-1887-4A90-8DBC-F244853C7F9D}"/>
    <cellStyle name="Moneda 2 2 2 2 5 4 2 2 4" xfId="38094" xr:uid="{BD5A7FC6-3804-4E7B-8F77-C771D78C096F}"/>
    <cellStyle name="Moneda 2 2 2 2 5 4 2 3" xfId="14556" xr:uid="{1D9221FB-F42A-4E7C-866C-C08C0DDDD5E0}"/>
    <cellStyle name="Moneda 2 2 2 2 5 4 2 4" xfId="23973" xr:uid="{A5446BDB-AC1D-4833-95F8-43667A3BC61A}"/>
    <cellStyle name="Moneda 2 2 2 2 5 4 2 5" xfId="33390" xr:uid="{41DB6188-FFF9-4F81-8067-DC574C1393DC}"/>
    <cellStyle name="Moneda 2 2 2 2 5 4 3" xfId="7500" xr:uid="{C563C050-0A22-4A95-A7F6-8DB0D3533030}"/>
    <cellStyle name="Moneda 2 2 2 2 5 4 3 2" xfId="16908" xr:uid="{67BE9929-BA4C-4A69-B160-1DA4516DFEAC}"/>
    <cellStyle name="Moneda 2 2 2 2 5 4 3 3" xfId="26325" xr:uid="{D8DD8911-F453-4D5E-8ACE-4A9F4A971ABF}"/>
    <cellStyle name="Moneda 2 2 2 2 5 4 3 4" xfId="35742" xr:uid="{90B75330-3211-4040-9995-ECEF1EE8A6A7}"/>
    <cellStyle name="Moneda 2 2 2 2 5 4 4" xfId="12204" xr:uid="{DC50AF0F-A576-47AE-A8C8-3009EE8F58E0}"/>
    <cellStyle name="Moneda 2 2 2 2 5 4 5" xfId="21621" xr:uid="{F0E1B7DD-4F46-4466-85B9-598878381925}"/>
    <cellStyle name="Moneda 2 2 2 2 5 4 6" xfId="31038" xr:uid="{4602D21B-4B18-40A8-8F84-B1E7F1B4835C}"/>
    <cellStyle name="Moneda 2 2 2 2 5 5" xfId="3580" xr:uid="{3B67AF4D-5D8F-48B7-92B5-0D05C1B3DF9D}"/>
    <cellStyle name="Moneda 2 2 2 2 5 5 2" xfId="5932" xr:uid="{04B21980-E9ED-4BB0-9029-D2F76423987F}"/>
    <cellStyle name="Moneda 2 2 2 2 5 5 2 2" xfId="10636" xr:uid="{337BC10B-C241-4124-B582-C353F59962F5}"/>
    <cellStyle name="Moneda 2 2 2 2 5 5 2 2 2" xfId="20044" xr:uid="{6575337C-CEF9-4A20-82BE-0115CA5D936A}"/>
    <cellStyle name="Moneda 2 2 2 2 5 5 2 2 3" xfId="29461" xr:uid="{B4795ABD-FABB-4AF5-AE9C-9A022D262E1E}"/>
    <cellStyle name="Moneda 2 2 2 2 5 5 2 2 4" xfId="38878" xr:uid="{572DE660-5868-4657-ACBD-E5B0F590FDB3}"/>
    <cellStyle name="Moneda 2 2 2 2 5 5 2 3" xfId="15340" xr:uid="{6B6CD208-9676-433A-A748-58D33A70E3BB}"/>
    <cellStyle name="Moneda 2 2 2 2 5 5 2 4" xfId="24757" xr:uid="{119947CE-638B-490F-A18A-AB847EE3E194}"/>
    <cellStyle name="Moneda 2 2 2 2 5 5 2 5" xfId="34174" xr:uid="{04A9AF20-F9D1-4C09-8C13-8C6D0163F7ED}"/>
    <cellStyle name="Moneda 2 2 2 2 5 5 3" xfId="8284" xr:uid="{0BDE72EA-AA55-41EE-BB5F-1B9DF406BCE5}"/>
    <cellStyle name="Moneda 2 2 2 2 5 5 3 2" xfId="17692" xr:uid="{05C0F37F-E071-415E-9326-FE0A402ADA6C}"/>
    <cellStyle name="Moneda 2 2 2 2 5 5 3 3" xfId="27109" xr:uid="{7888683F-75A4-4378-9E34-92A57FC2BF93}"/>
    <cellStyle name="Moneda 2 2 2 2 5 5 3 4" xfId="36526" xr:uid="{D46AF7B8-36D7-4B64-AC3A-A7FF98C1DEE3}"/>
    <cellStyle name="Moneda 2 2 2 2 5 5 4" xfId="12988" xr:uid="{8FD9596E-116C-436F-B907-E0668C4E6CD3}"/>
    <cellStyle name="Moneda 2 2 2 2 5 5 5" xfId="22405" xr:uid="{D3B705E7-5149-43A4-B321-13538F16FB37}"/>
    <cellStyle name="Moneda 2 2 2 2 5 5 6" xfId="31822" xr:uid="{95DA468F-2A2B-4C4C-811D-26D316035E09}"/>
    <cellStyle name="Moneda 2 2 2 2 5 6" xfId="4364" xr:uid="{3E57E0AB-242E-4F40-8650-A2E9A36B8B8F}"/>
    <cellStyle name="Moneda 2 2 2 2 5 6 2" xfId="9068" xr:uid="{1BA3A2A3-43EE-4899-AE96-27F95E9F72BB}"/>
    <cellStyle name="Moneda 2 2 2 2 5 6 2 2" xfId="18476" xr:uid="{4624E153-8D63-4957-892B-304AD29AD3FB}"/>
    <cellStyle name="Moneda 2 2 2 2 5 6 2 3" xfId="27893" xr:uid="{4EE7A65F-8639-4E0C-8214-F109A2E699FC}"/>
    <cellStyle name="Moneda 2 2 2 2 5 6 2 4" xfId="37310" xr:uid="{C406909C-961E-4D0E-B6FE-D4F80E7CA02E}"/>
    <cellStyle name="Moneda 2 2 2 2 5 6 3" xfId="13772" xr:uid="{00FCB8F2-CB4D-4051-8086-D19C7B2984F0}"/>
    <cellStyle name="Moneda 2 2 2 2 5 6 4" xfId="23189" xr:uid="{9B3E5CB6-4677-490C-ACFA-7F5343544FF9}"/>
    <cellStyle name="Moneda 2 2 2 2 5 6 5" xfId="32606" xr:uid="{32BD798A-62D4-4CB5-A94A-C7355D5F1A7C}"/>
    <cellStyle name="Moneda 2 2 2 2 5 7" xfId="6716" xr:uid="{FB729974-BAE9-4157-800D-4169B220CB38}"/>
    <cellStyle name="Moneda 2 2 2 2 5 7 2" xfId="16124" xr:uid="{72B83304-65C7-47B2-B11D-2F28DBC080D5}"/>
    <cellStyle name="Moneda 2 2 2 2 5 7 3" xfId="25541" xr:uid="{3DF22DB8-9109-4257-BEA1-E83C4D8AB048}"/>
    <cellStyle name="Moneda 2 2 2 2 5 7 4" xfId="34958" xr:uid="{BA5289DD-7E5B-495C-BA36-17E9CEF33D04}"/>
    <cellStyle name="Moneda 2 2 2 2 5 8" xfId="11420" xr:uid="{AB2BB1F6-D5EA-4190-B35C-1A9678E4F23B}"/>
    <cellStyle name="Moneda 2 2 2 2 5 9" xfId="20837" xr:uid="{C4F51288-2181-436D-83FF-7C6BA2125EAF}"/>
    <cellStyle name="Moneda 2 2 2 2 6" xfId="266" xr:uid="{1A3C3AEB-276E-47B4-9F9F-43AD4CB08AC4}"/>
    <cellStyle name="Moneda 2 2 2 2 6 10" xfId="30213" xr:uid="{6B4B00CF-03ED-45A6-AA21-1EF70E0E7FFA}"/>
    <cellStyle name="Moneda 2 2 2 2 6 11" xfId="1970" xr:uid="{E8AFA0AD-7F9D-4903-A5BA-7CC3C86A2225}"/>
    <cellStyle name="Moneda 2 2 2 2 6 12" xfId="1342" xr:uid="{6F7085AC-3CB1-4FB5-9549-54D5A05A82DD}"/>
    <cellStyle name="Moneda 2 2 2 2 6 13" xfId="40224" xr:uid="{AE31C38E-4D4D-41AE-9102-F97625E9D7C2}"/>
    <cellStyle name="Moneda 2 2 2 2 6 2" xfId="541" xr:uid="{BF8FBB45-A5F7-4505-8B21-373D977A0C7B}"/>
    <cellStyle name="Moneda 2 2 2 2 6 2 10" xfId="2166" xr:uid="{F05B9A29-5BF9-47EB-BCE7-B4447A895DA6}"/>
    <cellStyle name="Moneda 2 2 2 2 6 2 11" xfId="1538" xr:uid="{40829FEA-1757-43B5-AE6C-2BEF109DF911}"/>
    <cellStyle name="Moneda 2 2 2 2 6 2 12" xfId="40420" xr:uid="{2F82EAF4-7763-4342-8C6B-7351BE1E3AAF}"/>
    <cellStyle name="Moneda 2 2 2 2 6 2 2" xfId="2558" xr:uid="{E15FB792-1590-43DC-9E9D-4A82F6998852}"/>
    <cellStyle name="Moneda 2 2 2 2 6 2 2 2" xfId="3343" xr:uid="{871AC680-15E7-4133-BE62-C40608B75A3C}"/>
    <cellStyle name="Moneda 2 2 2 2 6 2 2 2 2" xfId="5695" xr:uid="{D0530715-A818-442E-8E49-D692CFE3A8CF}"/>
    <cellStyle name="Moneda 2 2 2 2 6 2 2 2 2 2" xfId="10399" xr:uid="{A9A9A5DE-5E55-49BA-A837-581928A1D9B7}"/>
    <cellStyle name="Moneda 2 2 2 2 6 2 2 2 2 2 2" xfId="19807" xr:uid="{9B56FCC4-108C-4239-BC87-EA37CA799573}"/>
    <cellStyle name="Moneda 2 2 2 2 6 2 2 2 2 2 3" xfId="29224" xr:uid="{767DB612-E893-40DB-B79F-37CC7567D4F3}"/>
    <cellStyle name="Moneda 2 2 2 2 6 2 2 2 2 2 4" xfId="38641" xr:uid="{316D7350-FCA5-4D96-AF3B-94801E8EBBD4}"/>
    <cellStyle name="Moneda 2 2 2 2 6 2 2 2 2 3" xfId="15103" xr:uid="{61C76327-3F54-4831-B78E-42E4AA12AE5B}"/>
    <cellStyle name="Moneda 2 2 2 2 6 2 2 2 2 4" xfId="24520" xr:uid="{FE9E8AE1-767C-4F37-877F-8B238D9DDCAC}"/>
    <cellStyle name="Moneda 2 2 2 2 6 2 2 2 2 5" xfId="33937" xr:uid="{22CADA37-6272-4448-8D95-A2DF0597F70F}"/>
    <cellStyle name="Moneda 2 2 2 2 6 2 2 2 3" xfId="8047" xr:uid="{2B4EDA1A-5239-435D-B67E-A989870F1C6C}"/>
    <cellStyle name="Moneda 2 2 2 2 6 2 2 2 3 2" xfId="17455" xr:uid="{94304324-3361-4CEC-9A65-F2AA3F721D68}"/>
    <cellStyle name="Moneda 2 2 2 2 6 2 2 2 3 3" xfId="26872" xr:uid="{EAA7DCA4-CC3D-4CD5-A3FA-439F84B94577}"/>
    <cellStyle name="Moneda 2 2 2 2 6 2 2 2 3 4" xfId="36289" xr:uid="{E126B57A-CC1B-46D7-9C07-EAF9B6BFA681}"/>
    <cellStyle name="Moneda 2 2 2 2 6 2 2 2 4" xfId="12751" xr:uid="{6E9DD168-E632-428A-8DF8-8D6682876F3C}"/>
    <cellStyle name="Moneda 2 2 2 2 6 2 2 2 5" xfId="22168" xr:uid="{C7A3B68B-8C50-4960-A92F-DD921EBE5DB8}"/>
    <cellStyle name="Moneda 2 2 2 2 6 2 2 2 6" xfId="31585" xr:uid="{8D56F380-EBB3-4E2F-9341-01DB87633A57}"/>
    <cellStyle name="Moneda 2 2 2 2 6 2 2 3" xfId="4127" xr:uid="{5EF6B289-266D-4E2A-BBB9-16017B38287F}"/>
    <cellStyle name="Moneda 2 2 2 2 6 2 2 3 2" xfId="6479" xr:uid="{94905839-8F2C-476D-8580-04687FEF8347}"/>
    <cellStyle name="Moneda 2 2 2 2 6 2 2 3 2 2" xfId="11183" xr:uid="{D247CEF2-6D2C-408E-BACC-2B75BE3FDD36}"/>
    <cellStyle name="Moneda 2 2 2 2 6 2 2 3 2 2 2" xfId="20591" xr:uid="{75FF3A33-7368-40DA-B21B-2C8E95A0A7BF}"/>
    <cellStyle name="Moneda 2 2 2 2 6 2 2 3 2 2 3" xfId="30008" xr:uid="{2C814CFF-A6F6-40F4-B593-D11102064838}"/>
    <cellStyle name="Moneda 2 2 2 2 6 2 2 3 2 2 4" xfId="39425" xr:uid="{D994DE13-FF42-4788-88B2-39FDB1FFDA0C}"/>
    <cellStyle name="Moneda 2 2 2 2 6 2 2 3 2 3" xfId="15887" xr:uid="{5958BCB8-125C-4355-B0FE-5C2349C0C54B}"/>
    <cellStyle name="Moneda 2 2 2 2 6 2 2 3 2 4" xfId="25304" xr:uid="{4D8D5B5A-48BB-4FFC-B3D4-022638C1A6A1}"/>
    <cellStyle name="Moneda 2 2 2 2 6 2 2 3 2 5" xfId="34721" xr:uid="{F7E0C3EC-04A1-4C9A-B4C3-1CE592B8043D}"/>
    <cellStyle name="Moneda 2 2 2 2 6 2 2 3 3" xfId="8831" xr:uid="{EFCC8902-4A66-491E-99AF-83E9A1A66596}"/>
    <cellStyle name="Moneda 2 2 2 2 6 2 2 3 3 2" xfId="18239" xr:uid="{126F57EE-4D52-4948-98A4-D0EA4C521677}"/>
    <cellStyle name="Moneda 2 2 2 2 6 2 2 3 3 3" xfId="27656" xr:uid="{D084DA8E-4395-4781-B186-07F71769AB44}"/>
    <cellStyle name="Moneda 2 2 2 2 6 2 2 3 3 4" xfId="37073" xr:uid="{114D12A1-27C3-4BB9-A743-CC5F5B68CDC3}"/>
    <cellStyle name="Moneda 2 2 2 2 6 2 2 3 4" xfId="13535" xr:uid="{81109F2C-5A90-43FF-AA02-A8975685416E}"/>
    <cellStyle name="Moneda 2 2 2 2 6 2 2 3 5" xfId="22952" xr:uid="{DFA910F9-C1D8-4D92-8F34-056809B3378C}"/>
    <cellStyle name="Moneda 2 2 2 2 6 2 2 3 6" xfId="32369" xr:uid="{7CEB2D30-B228-47AE-8B29-536765C05E8E}"/>
    <cellStyle name="Moneda 2 2 2 2 6 2 2 4" xfId="4911" xr:uid="{F415B09B-D1B4-4F30-B968-493B3FAA020E}"/>
    <cellStyle name="Moneda 2 2 2 2 6 2 2 4 2" xfId="9615" xr:uid="{04B43D49-9D4F-4370-B8E7-B402CB6B00D5}"/>
    <cellStyle name="Moneda 2 2 2 2 6 2 2 4 2 2" xfId="19023" xr:uid="{694E9E91-4705-4D58-B3F5-8CFBBA9F0E1E}"/>
    <cellStyle name="Moneda 2 2 2 2 6 2 2 4 2 3" xfId="28440" xr:uid="{FECCB89D-4379-425C-9C9D-73439ABB69AA}"/>
    <cellStyle name="Moneda 2 2 2 2 6 2 2 4 2 4" xfId="37857" xr:uid="{E07CD143-9B48-42CC-91C1-80491F0E58D7}"/>
    <cellStyle name="Moneda 2 2 2 2 6 2 2 4 3" xfId="14319" xr:uid="{DD090FFE-3E6F-4DEA-8F7C-7BF6FA8E09A4}"/>
    <cellStyle name="Moneda 2 2 2 2 6 2 2 4 4" xfId="23736" xr:uid="{BDBCAC89-EDCF-460D-A9BE-0E05BEAE819E}"/>
    <cellStyle name="Moneda 2 2 2 2 6 2 2 4 5" xfId="33153" xr:uid="{60802C23-F99A-43F4-B3EC-3C6B52E97585}"/>
    <cellStyle name="Moneda 2 2 2 2 6 2 2 5" xfId="7263" xr:uid="{57141B49-E5D9-48C5-9A88-ED00B04908CE}"/>
    <cellStyle name="Moneda 2 2 2 2 6 2 2 5 2" xfId="16671" xr:uid="{99C9C5E7-D717-4EE2-A37C-2449E37FA008}"/>
    <cellStyle name="Moneda 2 2 2 2 6 2 2 5 3" xfId="26088" xr:uid="{5D32F082-3D75-49D0-9974-52553258E3AC}"/>
    <cellStyle name="Moneda 2 2 2 2 6 2 2 5 4" xfId="35505" xr:uid="{9120B107-6AA9-4FE5-B61A-C9253C72585F}"/>
    <cellStyle name="Moneda 2 2 2 2 6 2 2 6" xfId="11967" xr:uid="{61169DD4-14C3-4832-8437-A37A144593FF}"/>
    <cellStyle name="Moneda 2 2 2 2 6 2 2 7" xfId="21384" xr:uid="{14BA5251-D09F-40E3-AAD2-66406A762684}"/>
    <cellStyle name="Moneda 2 2 2 2 6 2 2 8" xfId="30801" xr:uid="{A815F1C2-7FC9-4419-933D-80611091CA73}"/>
    <cellStyle name="Moneda 2 2 2 2 6 2 3" xfId="2951" xr:uid="{DEE5F1ED-2403-4A60-A5C1-FDE02B67D125}"/>
    <cellStyle name="Moneda 2 2 2 2 6 2 3 2" xfId="5303" xr:uid="{AB523EBA-FCD2-4D58-B2C3-9C770E2AEE8B}"/>
    <cellStyle name="Moneda 2 2 2 2 6 2 3 2 2" xfId="10007" xr:uid="{D56FEE53-C198-4385-B9CD-8333D6C12E65}"/>
    <cellStyle name="Moneda 2 2 2 2 6 2 3 2 2 2" xfId="19415" xr:uid="{D6BF94E5-C503-44FA-8CA9-384E7C3B5BBD}"/>
    <cellStyle name="Moneda 2 2 2 2 6 2 3 2 2 3" xfId="28832" xr:uid="{744AF43B-6918-449A-8B08-C0BE2031994B}"/>
    <cellStyle name="Moneda 2 2 2 2 6 2 3 2 2 4" xfId="38249" xr:uid="{1AAE8783-F2E4-4477-B002-AE2242367C60}"/>
    <cellStyle name="Moneda 2 2 2 2 6 2 3 2 3" xfId="14711" xr:uid="{00CFAFE5-1872-4FFC-97A1-2CED61AAD160}"/>
    <cellStyle name="Moneda 2 2 2 2 6 2 3 2 4" xfId="24128" xr:uid="{24EECB7D-9A16-4F23-8B0F-B69404D5D882}"/>
    <cellStyle name="Moneda 2 2 2 2 6 2 3 2 5" xfId="33545" xr:uid="{D4A04867-290A-440B-A940-B7631567B5FB}"/>
    <cellStyle name="Moneda 2 2 2 2 6 2 3 3" xfId="7655" xr:uid="{587C5056-6D41-4DAA-86B7-3C7418BB678E}"/>
    <cellStyle name="Moneda 2 2 2 2 6 2 3 3 2" xfId="17063" xr:uid="{82B385A2-53DD-4460-BEE4-BB2987A7D1F5}"/>
    <cellStyle name="Moneda 2 2 2 2 6 2 3 3 3" xfId="26480" xr:uid="{2BFC13A3-9DA0-483E-8B2C-B88A0069CEF3}"/>
    <cellStyle name="Moneda 2 2 2 2 6 2 3 3 4" xfId="35897" xr:uid="{CF340770-6161-46C5-B972-94B171003A11}"/>
    <cellStyle name="Moneda 2 2 2 2 6 2 3 4" xfId="12359" xr:uid="{3E3CD083-4563-4EB1-84FC-ABAF24751A79}"/>
    <cellStyle name="Moneda 2 2 2 2 6 2 3 5" xfId="21776" xr:uid="{A19D5E8D-EA71-489F-806A-6C7D00EDF929}"/>
    <cellStyle name="Moneda 2 2 2 2 6 2 3 6" xfId="31193" xr:uid="{96894A1B-80F5-44D0-9129-9C0142B7B8DF}"/>
    <cellStyle name="Moneda 2 2 2 2 6 2 4" xfId="3735" xr:uid="{F588DAB2-397D-4B06-96A7-EFA92479E4E5}"/>
    <cellStyle name="Moneda 2 2 2 2 6 2 4 2" xfId="6087" xr:uid="{040D7BB8-D2CF-48E2-B329-0AE1894898E0}"/>
    <cellStyle name="Moneda 2 2 2 2 6 2 4 2 2" xfId="10791" xr:uid="{61D8203C-1FCD-44C3-9E6B-2F09742500F8}"/>
    <cellStyle name="Moneda 2 2 2 2 6 2 4 2 2 2" xfId="20199" xr:uid="{37EA1CE6-24D4-4423-B44D-0EE56475E5B9}"/>
    <cellStyle name="Moneda 2 2 2 2 6 2 4 2 2 3" xfId="29616" xr:uid="{163DC213-03CD-4F32-89D0-F8508A08AA90}"/>
    <cellStyle name="Moneda 2 2 2 2 6 2 4 2 2 4" xfId="39033" xr:uid="{41AFF5A7-678B-4CCB-B22E-1C889DB84648}"/>
    <cellStyle name="Moneda 2 2 2 2 6 2 4 2 3" xfId="15495" xr:uid="{3328FAEE-1457-4C2D-BACF-152ADDF5055C}"/>
    <cellStyle name="Moneda 2 2 2 2 6 2 4 2 4" xfId="24912" xr:uid="{624A90AC-CB2D-45AC-A69A-C06C598F8B04}"/>
    <cellStyle name="Moneda 2 2 2 2 6 2 4 2 5" xfId="34329" xr:uid="{DD7D9D4E-F9FF-46B6-AA31-CED7D9D49FF9}"/>
    <cellStyle name="Moneda 2 2 2 2 6 2 4 3" xfId="8439" xr:uid="{CC0B602B-4043-49D6-A957-CACC26D3D850}"/>
    <cellStyle name="Moneda 2 2 2 2 6 2 4 3 2" xfId="17847" xr:uid="{368AC9C9-BA20-4DF2-8515-E1F3C51FFDBD}"/>
    <cellStyle name="Moneda 2 2 2 2 6 2 4 3 3" xfId="27264" xr:uid="{F8D96530-0FD7-4CE2-B6D0-93CF7701BD87}"/>
    <cellStyle name="Moneda 2 2 2 2 6 2 4 3 4" xfId="36681" xr:uid="{4BB0E17D-25DF-4BD4-AB15-337210BC0994}"/>
    <cellStyle name="Moneda 2 2 2 2 6 2 4 4" xfId="13143" xr:uid="{9365EAF7-6E0E-4D17-9D4B-7B60667BB672}"/>
    <cellStyle name="Moneda 2 2 2 2 6 2 4 5" xfId="22560" xr:uid="{A5E17151-810E-4F4F-8463-C54B682E591B}"/>
    <cellStyle name="Moneda 2 2 2 2 6 2 4 6" xfId="31977" xr:uid="{0F9D5A07-DDFD-48C2-B9DF-9BD0C15F9F60}"/>
    <cellStyle name="Moneda 2 2 2 2 6 2 5" xfId="4519" xr:uid="{F4450A07-E50D-4DD6-B2DF-6756570E04CB}"/>
    <cellStyle name="Moneda 2 2 2 2 6 2 5 2" xfId="9223" xr:uid="{2422DEFF-285C-4C14-90AE-1645C828C640}"/>
    <cellStyle name="Moneda 2 2 2 2 6 2 5 2 2" xfId="18631" xr:uid="{AA534870-11BF-4BE9-9595-70F1C7BA7413}"/>
    <cellStyle name="Moneda 2 2 2 2 6 2 5 2 3" xfId="28048" xr:uid="{23879A6F-A805-47A9-BDD4-5F0D764E42D5}"/>
    <cellStyle name="Moneda 2 2 2 2 6 2 5 2 4" xfId="37465" xr:uid="{7A91035B-CF1D-4F18-94EB-65B75A848ED5}"/>
    <cellStyle name="Moneda 2 2 2 2 6 2 5 3" xfId="13927" xr:uid="{E1841417-3DFF-474F-922D-DF3C3DAB4B05}"/>
    <cellStyle name="Moneda 2 2 2 2 6 2 5 4" xfId="23344" xr:uid="{4C1E531F-5621-408E-8A58-D179EE76D7BD}"/>
    <cellStyle name="Moneda 2 2 2 2 6 2 5 5" xfId="32761" xr:uid="{08A85862-A520-47EF-9674-23DA13F4BAA6}"/>
    <cellStyle name="Moneda 2 2 2 2 6 2 6" xfId="6871" xr:uid="{F38EB366-4636-4069-A47D-141CD728F9D9}"/>
    <cellStyle name="Moneda 2 2 2 2 6 2 6 2" xfId="16279" xr:uid="{3113E189-A4B3-4F04-BB79-C90BD1C5C9C8}"/>
    <cellStyle name="Moneda 2 2 2 2 6 2 6 3" xfId="25696" xr:uid="{923DC937-671F-4BFE-9394-F56E794BFC50}"/>
    <cellStyle name="Moneda 2 2 2 2 6 2 6 4" xfId="35113" xr:uid="{369F4392-2E89-46EE-B907-FE380756C148}"/>
    <cellStyle name="Moneda 2 2 2 2 6 2 7" xfId="11575" xr:uid="{FDF71BC1-5647-4958-937B-432222606B31}"/>
    <cellStyle name="Moneda 2 2 2 2 6 2 8" xfId="20992" xr:uid="{B12F046D-B4F8-4740-92FC-BF9EF3968A0C}"/>
    <cellStyle name="Moneda 2 2 2 2 6 2 9" xfId="30409" xr:uid="{B2294228-DC47-4B6E-9BC3-16ED6AAB1024}"/>
    <cellStyle name="Moneda 2 2 2 2 6 3" xfId="2362" xr:uid="{BE933861-C43A-4DC9-9166-4F0ECF16C147}"/>
    <cellStyle name="Moneda 2 2 2 2 6 3 2" xfId="3147" xr:uid="{C3D98CF8-4448-47F1-AB97-73DCADF44F7B}"/>
    <cellStyle name="Moneda 2 2 2 2 6 3 2 2" xfId="5499" xr:uid="{C28EBBC3-18AF-494D-B315-CA1DF58B6CD3}"/>
    <cellStyle name="Moneda 2 2 2 2 6 3 2 2 2" xfId="10203" xr:uid="{C80BB5C8-7969-4901-9C10-14175B3E6F4E}"/>
    <cellStyle name="Moneda 2 2 2 2 6 3 2 2 2 2" xfId="19611" xr:uid="{8D55DDD4-A059-4480-8B2A-B9F618CDCC4F}"/>
    <cellStyle name="Moneda 2 2 2 2 6 3 2 2 2 3" xfId="29028" xr:uid="{1FB02773-9EC6-445E-ABBC-F30700BA740F}"/>
    <cellStyle name="Moneda 2 2 2 2 6 3 2 2 2 4" xfId="38445" xr:uid="{A88BA8ED-9C12-4BAC-AC24-39D039D64A51}"/>
    <cellStyle name="Moneda 2 2 2 2 6 3 2 2 3" xfId="14907" xr:uid="{4EDF1D4F-D4F9-4E72-A4EB-F2955FB96548}"/>
    <cellStyle name="Moneda 2 2 2 2 6 3 2 2 4" xfId="24324" xr:uid="{C88719A2-6DEB-4C4D-BEF0-EDC1BB64F3B0}"/>
    <cellStyle name="Moneda 2 2 2 2 6 3 2 2 5" xfId="33741" xr:uid="{B331E15A-85E6-400F-A41E-735C7888F122}"/>
    <cellStyle name="Moneda 2 2 2 2 6 3 2 3" xfId="7851" xr:uid="{C5C9A3F8-774B-4394-B77D-CA3FA570F5E7}"/>
    <cellStyle name="Moneda 2 2 2 2 6 3 2 3 2" xfId="17259" xr:uid="{BAC9010B-0868-4BB0-BF6E-37DCDE76F4F0}"/>
    <cellStyle name="Moneda 2 2 2 2 6 3 2 3 3" xfId="26676" xr:uid="{0E5AE4B3-F1A5-4E47-A4E7-ED3FAAF94DB0}"/>
    <cellStyle name="Moneda 2 2 2 2 6 3 2 3 4" xfId="36093" xr:uid="{126E4E8D-D52B-4942-A491-8A696C95AF84}"/>
    <cellStyle name="Moneda 2 2 2 2 6 3 2 4" xfId="12555" xr:uid="{9C8B77D3-8DA9-41F9-B523-FFC478FD9881}"/>
    <cellStyle name="Moneda 2 2 2 2 6 3 2 5" xfId="21972" xr:uid="{618B7125-A04E-4FEC-8B15-CD61A5AF382F}"/>
    <cellStyle name="Moneda 2 2 2 2 6 3 2 6" xfId="31389" xr:uid="{31A18089-0A0C-4542-B4DE-BEFA99B2A597}"/>
    <cellStyle name="Moneda 2 2 2 2 6 3 3" xfId="3931" xr:uid="{1BCD0219-C7D7-4301-95B0-71D34418711C}"/>
    <cellStyle name="Moneda 2 2 2 2 6 3 3 2" xfId="6283" xr:uid="{C9E57707-D549-48B6-9D71-F0C93A0BDA1B}"/>
    <cellStyle name="Moneda 2 2 2 2 6 3 3 2 2" xfId="10987" xr:uid="{DDAE34FE-BFEF-43DF-955E-FFE40951BC81}"/>
    <cellStyle name="Moneda 2 2 2 2 6 3 3 2 2 2" xfId="20395" xr:uid="{EE9B40B5-F6CA-4E45-BFE0-101423420C66}"/>
    <cellStyle name="Moneda 2 2 2 2 6 3 3 2 2 3" xfId="29812" xr:uid="{AEAB62CF-B804-4668-8FAD-DB2973C709DB}"/>
    <cellStyle name="Moneda 2 2 2 2 6 3 3 2 2 4" xfId="39229" xr:uid="{8B698C21-E4E2-478D-A62C-022CB814532D}"/>
    <cellStyle name="Moneda 2 2 2 2 6 3 3 2 3" xfId="15691" xr:uid="{CC0CE831-6894-4EB7-89E3-5E08DE7F39DE}"/>
    <cellStyle name="Moneda 2 2 2 2 6 3 3 2 4" xfId="25108" xr:uid="{9E66B661-1391-4573-AA99-0299B33F708F}"/>
    <cellStyle name="Moneda 2 2 2 2 6 3 3 2 5" xfId="34525" xr:uid="{B0CACF02-D0E0-42BC-B2FD-F163FB420B1C}"/>
    <cellStyle name="Moneda 2 2 2 2 6 3 3 3" xfId="8635" xr:uid="{1798FB7C-5A38-4B7F-BA4D-D764558A452B}"/>
    <cellStyle name="Moneda 2 2 2 2 6 3 3 3 2" xfId="18043" xr:uid="{FB45215E-D930-435E-BA60-A36E9B347179}"/>
    <cellStyle name="Moneda 2 2 2 2 6 3 3 3 3" xfId="27460" xr:uid="{EA129E91-57A2-44CB-A368-6E37572EEE26}"/>
    <cellStyle name="Moneda 2 2 2 2 6 3 3 3 4" xfId="36877" xr:uid="{B7BFEE84-91EE-4AB3-A96A-658795A889A3}"/>
    <cellStyle name="Moneda 2 2 2 2 6 3 3 4" xfId="13339" xr:uid="{84CBBBA9-39E0-4C97-8499-EFBAA711D6CE}"/>
    <cellStyle name="Moneda 2 2 2 2 6 3 3 5" xfId="22756" xr:uid="{2CD27CC1-DBE5-4A54-ADC4-4554908CCCDF}"/>
    <cellStyle name="Moneda 2 2 2 2 6 3 3 6" xfId="32173" xr:uid="{4AFAB33F-EB11-4397-8FEC-290E282EE20E}"/>
    <cellStyle name="Moneda 2 2 2 2 6 3 4" xfId="4715" xr:uid="{30375270-3738-4616-B352-55ED712B48B3}"/>
    <cellStyle name="Moneda 2 2 2 2 6 3 4 2" xfId="9419" xr:uid="{12EAACB5-C14D-4759-950E-8E215735E46E}"/>
    <cellStyle name="Moneda 2 2 2 2 6 3 4 2 2" xfId="18827" xr:uid="{EF2E04B7-CDE8-49FC-BA28-40837A61CA36}"/>
    <cellStyle name="Moneda 2 2 2 2 6 3 4 2 3" xfId="28244" xr:uid="{BA3420EB-1819-46D1-B23F-E0155E2FAF82}"/>
    <cellStyle name="Moneda 2 2 2 2 6 3 4 2 4" xfId="37661" xr:uid="{808AC016-E70D-47AE-B38D-EC79F1FF13D0}"/>
    <cellStyle name="Moneda 2 2 2 2 6 3 4 3" xfId="14123" xr:uid="{AA3A16DC-F1F4-4C79-B8A7-6DB6D484DC80}"/>
    <cellStyle name="Moneda 2 2 2 2 6 3 4 4" xfId="23540" xr:uid="{14EC20C4-B321-4CFB-9C35-3C1D505B8DC4}"/>
    <cellStyle name="Moneda 2 2 2 2 6 3 4 5" xfId="32957" xr:uid="{E372B7D3-56EF-4851-BBE2-92FC809EA65F}"/>
    <cellStyle name="Moneda 2 2 2 2 6 3 5" xfId="7067" xr:uid="{6EE3B92C-B472-4E6B-8079-2433A5CC47DC}"/>
    <cellStyle name="Moneda 2 2 2 2 6 3 5 2" xfId="16475" xr:uid="{2B9A19E2-CEF8-406F-B1E6-BBC3281DB137}"/>
    <cellStyle name="Moneda 2 2 2 2 6 3 5 3" xfId="25892" xr:uid="{1D698EB2-275E-468C-84BC-554DD9B8D28B}"/>
    <cellStyle name="Moneda 2 2 2 2 6 3 5 4" xfId="35309" xr:uid="{05898A33-E3EE-49CF-B0E6-63D939E1F49C}"/>
    <cellStyle name="Moneda 2 2 2 2 6 3 6" xfId="11771" xr:uid="{31B66E43-A8C7-4FFA-B803-FEE656620DA8}"/>
    <cellStyle name="Moneda 2 2 2 2 6 3 7" xfId="21188" xr:uid="{98345200-4BC6-4F30-B5AF-D26A3AD6FE1C}"/>
    <cellStyle name="Moneda 2 2 2 2 6 3 8" xfId="30605" xr:uid="{E78C4DAB-7F21-4713-AF3D-3D6B3E50B411}"/>
    <cellStyle name="Moneda 2 2 2 2 6 4" xfId="2755" xr:uid="{46ED8571-53C5-4D84-B9A4-233828881761}"/>
    <cellStyle name="Moneda 2 2 2 2 6 4 2" xfId="5107" xr:uid="{F8BB897C-8499-430D-B74C-0125EF187254}"/>
    <cellStyle name="Moneda 2 2 2 2 6 4 2 2" xfId="9811" xr:uid="{442DBAF0-CE63-4386-8BB6-3D1D05E0BDB7}"/>
    <cellStyle name="Moneda 2 2 2 2 6 4 2 2 2" xfId="19219" xr:uid="{5C70F2AE-BAA6-4FBB-AD06-11F958D0629F}"/>
    <cellStyle name="Moneda 2 2 2 2 6 4 2 2 3" xfId="28636" xr:uid="{D8306921-AB5E-4F4C-B413-B40E31B86C97}"/>
    <cellStyle name="Moneda 2 2 2 2 6 4 2 2 4" xfId="38053" xr:uid="{FD274F63-5BA6-4A78-BB5D-890532DDB27D}"/>
    <cellStyle name="Moneda 2 2 2 2 6 4 2 3" xfId="14515" xr:uid="{C6C349E6-6969-482B-A7F7-CFAB193DBBA0}"/>
    <cellStyle name="Moneda 2 2 2 2 6 4 2 4" xfId="23932" xr:uid="{45720668-5E51-490C-A379-CAA9D2EAE075}"/>
    <cellStyle name="Moneda 2 2 2 2 6 4 2 5" xfId="33349" xr:uid="{59DBC669-5A81-4AEC-9746-04C9F8B4F5FD}"/>
    <cellStyle name="Moneda 2 2 2 2 6 4 3" xfId="7459" xr:uid="{E4EB58FA-25F7-4F07-A60B-E8129E59912C}"/>
    <cellStyle name="Moneda 2 2 2 2 6 4 3 2" xfId="16867" xr:uid="{15386746-93C7-4BB3-987E-EBB2CAF12405}"/>
    <cellStyle name="Moneda 2 2 2 2 6 4 3 3" xfId="26284" xr:uid="{F6D7F47F-0278-4DEF-9A97-A612078E9AFC}"/>
    <cellStyle name="Moneda 2 2 2 2 6 4 3 4" xfId="35701" xr:uid="{35F37999-C177-4AF2-8D92-5FA17AB5A71F}"/>
    <cellStyle name="Moneda 2 2 2 2 6 4 4" xfId="12163" xr:uid="{FF61A0C3-CDB3-4A98-83CB-9BDEEFA5CB42}"/>
    <cellStyle name="Moneda 2 2 2 2 6 4 5" xfId="21580" xr:uid="{89691098-42DA-4303-9897-0A6256F469C5}"/>
    <cellStyle name="Moneda 2 2 2 2 6 4 6" xfId="30997" xr:uid="{41228E80-C76C-4EC8-BF8D-A10340348980}"/>
    <cellStyle name="Moneda 2 2 2 2 6 5" xfId="3539" xr:uid="{DEF0BA4D-3C0E-4E88-BF6C-37F8A25540F8}"/>
    <cellStyle name="Moneda 2 2 2 2 6 5 2" xfId="5891" xr:uid="{498D7919-6060-4CA1-BD15-8E6BF0EB2F9F}"/>
    <cellStyle name="Moneda 2 2 2 2 6 5 2 2" xfId="10595" xr:uid="{88346683-86D8-4566-B6FC-94F29D48B1A6}"/>
    <cellStyle name="Moneda 2 2 2 2 6 5 2 2 2" xfId="20003" xr:uid="{656E1550-C247-4779-B630-3AC342F3803D}"/>
    <cellStyle name="Moneda 2 2 2 2 6 5 2 2 3" xfId="29420" xr:uid="{799E1AF3-D717-48AE-967C-02C5207FE662}"/>
    <cellStyle name="Moneda 2 2 2 2 6 5 2 2 4" xfId="38837" xr:uid="{8571F8B1-E048-47C1-80D1-7A974BF8B083}"/>
    <cellStyle name="Moneda 2 2 2 2 6 5 2 3" xfId="15299" xr:uid="{E802D7DA-8EC2-435F-B461-15C3600483D7}"/>
    <cellStyle name="Moneda 2 2 2 2 6 5 2 4" xfId="24716" xr:uid="{79BA7F84-946B-4030-A75E-777E3BB1105E}"/>
    <cellStyle name="Moneda 2 2 2 2 6 5 2 5" xfId="34133" xr:uid="{455BA7F5-9CC3-4A8F-9F25-965FCEF8F2DF}"/>
    <cellStyle name="Moneda 2 2 2 2 6 5 3" xfId="8243" xr:uid="{5367F13F-DD67-47E2-B8E5-0BE23CFFBE5E}"/>
    <cellStyle name="Moneda 2 2 2 2 6 5 3 2" xfId="17651" xr:uid="{A6C05E13-79AF-44E7-9028-AC7EEFA68EF3}"/>
    <cellStyle name="Moneda 2 2 2 2 6 5 3 3" xfId="27068" xr:uid="{455BB4D8-7B7D-4B69-983D-803271B52F99}"/>
    <cellStyle name="Moneda 2 2 2 2 6 5 3 4" xfId="36485" xr:uid="{A63FDA62-C3BF-43F9-9B89-1EA77B4630D8}"/>
    <cellStyle name="Moneda 2 2 2 2 6 5 4" xfId="12947" xr:uid="{D53099A4-72F2-4954-904D-1EC3DB46B289}"/>
    <cellStyle name="Moneda 2 2 2 2 6 5 5" xfId="22364" xr:uid="{409BE6F1-7338-4876-967F-E9012B1BFA45}"/>
    <cellStyle name="Moneda 2 2 2 2 6 5 6" xfId="31781" xr:uid="{8BCE242D-1A72-463C-860C-9E6FD1E804B2}"/>
    <cellStyle name="Moneda 2 2 2 2 6 6" xfId="4323" xr:uid="{06D7B4CB-1AA5-4434-B438-B9E88793DCC6}"/>
    <cellStyle name="Moneda 2 2 2 2 6 6 2" xfId="9027" xr:uid="{E3502C42-3F9C-4AF5-B48A-8B9ABD341850}"/>
    <cellStyle name="Moneda 2 2 2 2 6 6 2 2" xfId="18435" xr:uid="{83A08645-E290-41FB-A72F-D8374B63B754}"/>
    <cellStyle name="Moneda 2 2 2 2 6 6 2 3" xfId="27852" xr:uid="{BE84E123-0A8A-485B-94E5-C30D20E8E866}"/>
    <cellStyle name="Moneda 2 2 2 2 6 6 2 4" xfId="37269" xr:uid="{0E931ABC-96E8-4A91-B679-3614767EB2E4}"/>
    <cellStyle name="Moneda 2 2 2 2 6 6 3" xfId="13731" xr:uid="{0D072197-E418-49AB-8F42-F7A8C2C40BAD}"/>
    <cellStyle name="Moneda 2 2 2 2 6 6 4" xfId="23148" xr:uid="{59DB2FCB-47C4-4E65-BBEC-6AC07F5573DB}"/>
    <cellStyle name="Moneda 2 2 2 2 6 6 5" xfId="32565" xr:uid="{24CCD767-61E8-4254-BC79-8D6BD9D6493E}"/>
    <cellStyle name="Moneda 2 2 2 2 6 7" xfId="6675" xr:uid="{9309154A-A098-450C-BD85-208A3A3C8A10}"/>
    <cellStyle name="Moneda 2 2 2 2 6 7 2" xfId="16083" xr:uid="{ADFAB8EF-6F0A-4A77-AAB0-FD778AF22F48}"/>
    <cellStyle name="Moneda 2 2 2 2 6 7 3" xfId="25500" xr:uid="{87A8AC18-89F7-4CBF-8525-A775CF06E229}"/>
    <cellStyle name="Moneda 2 2 2 2 6 7 4" xfId="34917" xr:uid="{CC840316-8C24-4093-88A8-2D2F2517E29E}"/>
    <cellStyle name="Moneda 2 2 2 2 6 8" xfId="11379" xr:uid="{BC1789DF-5A65-417A-84D5-A2F821CE8DD4}"/>
    <cellStyle name="Moneda 2 2 2 2 6 9" xfId="20796" xr:uid="{64F0DDC4-0A2B-4F8B-9AFA-5BC3BFC6B491}"/>
    <cellStyle name="Moneda 2 2 2 2 7" xfId="460" xr:uid="{3DDAB09D-C617-4BD6-ADA9-0530ACD94DE2}"/>
    <cellStyle name="Moneda 2 2 2 2 7 10" xfId="2086" xr:uid="{CB4D2868-9C69-4999-B78B-05A0833076BA}"/>
    <cellStyle name="Moneda 2 2 2 2 7 11" xfId="1458" xr:uid="{073E252E-A290-4321-8DEA-DA5D7D374474}"/>
    <cellStyle name="Moneda 2 2 2 2 7 12" xfId="40340" xr:uid="{B1FA955F-C9DA-4400-BF10-E801B0C57251}"/>
    <cellStyle name="Moneda 2 2 2 2 7 2" xfId="2478" xr:uid="{6AC3A661-2DF4-4546-B713-5CC5F1713BFE}"/>
    <cellStyle name="Moneda 2 2 2 2 7 2 2" xfId="3263" xr:uid="{D1308087-CDE5-40C9-943F-420B05788230}"/>
    <cellStyle name="Moneda 2 2 2 2 7 2 2 2" xfId="5615" xr:uid="{65B251EB-4AE2-490E-BEC4-35A143A0FB02}"/>
    <cellStyle name="Moneda 2 2 2 2 7 2 2 2 2" xfId="10319" xr:uid="{75E8D75E-2E81-45B0-BD42-7C5A3CB2A85F}"/>
    <cellStyle name="Moneda 2 2 2 2 7 2 2 2 2 2" xfId="19727" xr:uid="{F4802FED-DE05-4B1E-A551-4B99D3F3F26F}"/>
    <cellStyle name="Moneda 2 2 2 2 7 2 2 2 2 3" xfId="29144" xr:uid="{168B8E3A-B345-48EA-96A2-88695F86CA7A}"/>
    <cellStyle name="Moneda 2 2 2 2 7 2 2 2 2 4" xfId="38561" xr:uid="{CED9B1BF-34C8-4497-B6A2-52B68D0111C1}"/>
    <cellStyle name="Moneda 2 2 2 2 7 2 2 2 3" xfId="15023" xr:uid="{C87E1277-0C06-46D4-AB60-4FA2B141E613}"/>
    <cellStyle name="Moneda 2 2 2 2 7 2 2 2 4" xfId="24440" xr:uid="{CB9C4D4B-DCCD-4B7E-AD52-31A239D2F998}"/>
    <cellStyle name="Moneda 2 2 2 2 7 2 2 2 5" xfId="33857" xr:uid="{AB50DC8B-8978-4DA4-993F-8429D26B08CB}"/>
    <cellStyle name="Moneda 2 2 2 2 7 2 2 3" xfId="7967" xr:uid="{8CE8D37D-25EC-47B8-B619-3E5F9865D704}"/>
    <cellStyle name="Moneda 2 2 2 2 7 2 2 3 2" xfId="17375" xr:uid="{B4B8E20B-8054-4020-8455-A5CA340E1C27}"/>
    <cellStyle name="Moneda 2 2 2 2 7 2 2 3 3" xfId="26792" xr:uid="{7AE125BE-0427-4B6F-8F77-8B11674FA25D}"/>
    <cellStyle name="Moneda 2 2 2 2 7 2 2 3 4" xfId="36209" xr:uid="{1A3009AA-3C3A-4CE9-9006-F82248E6E426}"/>
    <cellStyle name="Moneda 2 2 2 2 7 2 2 4" xfId="12671" xr:uid="{26D5AB7A-EBB8-40CB-B399-4CE42CDA3F41}"/>
    <cellStyle name="Moneda 2 2 2 2 7 2 2 5" xfId="22088" xr:uid="{8C1CE658-826A-42D8-BE62-EEA981F67F77}"/>
    <cellStyle name="Moneda 2 2 2 2 7 2 2 6" xfId="31505" xr:uid="{22E4E7E5-148B-4E45-9E4F-D04983A6ABB3}"/>
    <cellStyle name="Moneda 2 2 2 2 7 2 3" xfId="4047" xr:uid="{64F65E49-7418-413A-83D5-85474C56582B}"/>
    <cellStyle name="Moneda 2 2 2 2 7 2 3 2" xfId="6399" xr:uid="{19511DDA-DEA7-4D83-9A38-D65C094448F7}"/>
    <cellStyle name="Moneda 2 2 2 2 7 2 3 2 2" xfId="11103" xr:uid="{20722AA9-DC67-476C-98C6-5AA7B320DC02}"/>
    <cellStyle name="Moneda 2 2 2 2 7 2 3 2 2 2" xfId="20511" xr:uid="{71372FFF-08C5-4D83-9FA9-1871114E0015}"/>
    <cellStyle name="Moneda 2 2 2 2 7 2 3 2 2 3" xfId="29928" xr:uid="{C9204815-B5CC-4690-8C33-0CBCB6AF81A2}"/>
    <cellStyle name="Moneda 2 2 2 2 7 2 3 2 2 4" xfId="39345" xr:uid="{0CBA9AFA-CF65-464E-B0C5-D25B108C12FE}"/>
    <cellStyle name="Moneda 2 2 2 2 7 2 3 2 3" xfId="15807" xr:uid="{C5BC2EFB-36A8-443A-AA05-D88BEA415EA9}"/>
    <cellStyle name="Moneda 2 2 2 2 7 2 3 2 4" xfId="25224" xr:uid="{2F288A8B-FB5F-4052-BD64-4B5E4B300C12}"/>
    <cellStyle name="Moneda 2 2 2 2 7 2 3 2 5" xfId="34641" xr:uid="{0AE02FC7-5FA2-4D8E-881E-1C1B0FDEBFA3}"/>
    <cellStyle name="Moneda 2 2 2 2 7 2 3 3" xfId="8751" xr:uid="{0618BA9A-12F4-4C99-98B7-11AAC19459D2}"/>
    <cellStyle name="Moneda 2 2 2 2 7 2 3 3 2" xfId="18159" xr:uid="{4147A396-9B9D-4062-BB30-1B16BDE916EE}"/>
    <cellStyle name="Moneda 2 2 2 2 7 2 3 3 3" xfId="27576" xr:uid="{B4492D78-19C0-4DFC-8093-20EFF81E93BE}"/>
    <cellStyle name="Moneda 2 2 2 2 7 2 3 3 4" xfId="36993" xr:uid="{35EF89B1-585B-44C4-B143-70CAAC4F0F01}"/>
    <cellStyle name="Moneda 2 2 2 2 7 2 3 4" xfId="13455" xr:uid="{8C6E9B49-E7EA-4088-96E0-370B331452B0}"/>
    <cellStyle name="Moneda 2 2 2 2 7 2 3 5" xfId="22872" xr:uid="{A9E906C5-DC8A-4678-8660-1D5246350C19}"/>
    <cellStyle name="Moneda 2 2 2 2 7 2 3 6" xfId="32289" xr:uid="{8552F36B-B2BA-4E91-9513-17C59B5C4776}"/>
    <cellStyle name="Moneda 2 2 2 2 7 2 4" xfId="4831" xr:uid="{E6119E0D-F446-4770-8017-753EA6E09286}"/>
    <cellStyle name="Moneda 2 2 2 2 7 2 4 2" xfId="9535" xr:uid="{7CB8C260-FB7D-466C-A431-182D57B7C4CE}"/>
    <cellStyle name="Moneda 2 2 2 2 7 2 4 2 2" xfId="18943" xr:uid="{4623CA6F-8B4B-407B-93CB-CE0C2498EC60}"/>
    <cellStyle name="Moneda 2 2 2 2 7 2 4 2 3" xfId="28360" xr:uid="{2219CDC6-C0F8-4B19-AA89-DA7DABC5BC99}"/>
    <cellStyle name="Moneda 2 2 2 2 7 2 4 2 4" xfId="37777" xr:uid="{96B24E25-00E7-414F-B32A-100D6A1CE06B}"/>
    <cellStyle name="Moneda 2 2 2 2 7 2 4 3" xfId="14239" xr:uid="{DE66EA77-A654-4DE8-8DFF-08CE6D5922ED}"/>
    <cellStyle name="Moneda 2 2 2 2 7 2 4 4" xfId="23656" xr:uid="{2EE70EE0-E35E-4606-A879-8A3D4AAD5EA6}"/>
    <cellStyle name="Moneda 2 2 2 2 7 2 4 5" xfId="33073" xr:uid="{BC7C6B68-4E39-424D-83AB-E6B49197EA25}"/>
    <cellStyle name="Moneda 2 2 2 2 7 2 5" xfId="7183" xr:uid="{1CC9947C-1C8D-4940-BF65-88D174F66B49}"/>
    <cellStyle name="Moneda 2 2 2 2 7 2 5 2" xfId="16591" xr:uid="{6C3330DF-3B63-4FFC-B7B8-0255835BE689}"/>
    <cellStyle name="Moneda 2 2 2 2 7 2 5 3" xfId="26008" xr:uid="{2797480E-727E-470F-8C40-D3BCF8550989}"/>
    <cellStyle name="Moneda 2 2 2 2 7 2 5 4" xfId="35425" xr:uid="{989B899D-CC9D-4258-8988-99A573E65F86}"/>
    <cellStyle name="Moneda 2 2 2 2 7 2 6" xfId="11887" xr:uid="{ED5F7657-615A-4D91-8DC9-55C03BCC0C3D}"/>
    <cellStyle name="Moneda 2 2 2 2 7 2 7" xfId="21304" xr:uid="{F02D9077-A416-4DCA-901D-F7E105752995}"/>
    <cellStyle name="Moneda 2 2 2 2 7 2 8" xfId="30721" xr:uid="{66CEA387-F782-498F-9834-89B806467827}"/>
    <cellStyle name="Moneda 2 2 2 2 7 3" xfId="2871" xr:uid="{03D48EA5-4405-445C-8ADD-1AF414014546}"/>
    <cellStyle name="Moneda 2 2 2 2 7 3 2" xfId="5223" xr:uid="{933551E4-F5AB-41C0-9FDC-5F746A49BA35}"/>
    <cellStyle name="Moneda 2 2 2 2 7 3 2 2" xfId="9927" xr:uid="{217EB437-146F-4DED-888B-702D20B6A9C3}"/>
    <cellStyle name="Moneda 2 2 2 2 7 3 2 2 2" xfId="19335" xr:uid="{D449C962-173A-42A7-B3A6-6B763D37F4CE}"/>
    <cellStyle name="Moneda 2 2 2 2 7 3 2 2 3" xfId="28752" xr:uid="{66C1399B-D74E-4574-B0C1-DEDB8D3BBC22}"/>
    <cellStyle name="Moneda 2 2 2 2 7 3 2 2 4" xfId="38169" xr:uid="{50CD5C92-E9CC-4A4B-B724-D15461519B5C}"/>
    <cellStyle name="Moneda 2 2 2 2 7 3 2 3" xfId="14631" xr:uid="{4A488C01-7F01-434E-AF49-626351730749}"/>
    <cellStyle name="Moneda 2 2 2 2 7 3 2 4" xfId="24048" xr:uid="{F82B1BDC-DC81-4D4B-9A5B-D2476C6AD7B6}"/>
    <cellStyle name="Moneda 2 2 2 2 7 3 2 5" xfId="33465" xr:uid="{595AB87D-5D66-4D18-B29C-308C4F5290D1}"/>
    <cellStyle name="Moneda 2 2 2 2 7 3 3" xfId="7575" xr:uid="{C0209C2C-5FB5-4944-ACF0-22CEBA094DED}"/>
    <cellStyle name="Moneda 2 2 2 2 7 3 3 2" xfId="16983" xr:uid="{208B12E4-166F-44E9-9B03-B13AEB950394}"/>
    <cellStyle name="Moneda 2 2 2 2 7 3 3 3" xfId="26400" xr:uid="{BCE79FB9-0AEC-4351-9FB8-F9FA0709D23F}"/>
    <cellStyle name="Moneda 2 2 2 2 7 3 3 4" xfId="35817" xr:uid="{BDCC1308-1E29-44C6-AFE1-62333A545D75}"/>
    <cellStyle name="Moneda 2 2 2 2 7 3 4" xfId="12279" xr:uid="{40ADE2AA-A55C-4AD3-BAB9-52D539C9224C}"/>
    <cellStyle name="Moneda 2 2 2 2 7 3 5" xfId="21696" xr:uid="{D7A55EE1-03AB-4CA9-B0DF-C33F4EF75ED9}"/>
    <cellStyle name="Moneda 2 2 2 2 7 3 6" xfId="31113" xr:uid="{B902D762-190D-47CF-B98B-8545F979F23A}"/>
    <cellStyle name="Moneda 2 2 2 2 7 4" xfId="3655" xr:uid="{137E7A8B-2912-41CC-8B94-AF6C791542CE}"/>
    <cellStyle name="Moneda 2 2 2 2 7 4 2" xfId="6007" xr:uid="{BBE1E9AC-2C85-4354-9FCA-4CCF2321544F}"/>
    <cellStyle name="Moneda 2 2 2 2 7 4 2 2" xfId="10711" xr:uid="{9F6FE789-1B2F-48D4-8292-77AC2FF0FDD6}"/>
    <cellStyle name="Moneda 2 2 2 2 7 4 2 2 2" xfId="20119" xr:uid="{548F1AE8-C22F-41C8-B780-7044944F21A0}"/>
    <cellStyle name="Moneda 2 2 2 2 7 4 2 2 3" xfId="29536" xr:uid="{46944E9C-0C75-48C9-9FC7-75D89C47EA3A}"/>
    <cellStyle name="Moneda 2 2 2 2 7 4 2 2 4" xfId="38953" xr:uid="{D2831A7F-B8C0-47DE-A012-5A03936B5E5D}"/>
    <cellStyle name="Moneda 2 2 2 2 7 4 2 3" xfId="15415" xr:uid="{4DD3A6CF-CA49-49AD-AB4A-8D664EAFE1EE}"/>
    <cellStyle name="Moneda 2 2 2 2 7 4 2 4" xfId="24832" xr:uid="{B607841B-F5ED-40C1-B529-3363BDC33686}"/>
    <cellStyle name="Moneda 2 2 2 2 7 4 2 5" xfId="34249" xr:uid="{A48B3F0F-76BA-4CFE-B792-05C44DB91B71}"/>
    <cellStyle name="Moneda 2 2 2 2 7 4 3" xfId="8359" xr:uid="{D0468F78-C83E-4E7A-99B5-A0E44A65CA7C}"/>
    <cellStyle name="Moneda 2 2 2 2 7 4 3 2" xfId="17767" xr:uid="{C5DF8A47-C521-4F01-AEB6-573F205BC110}"/>
    <cellStyle name="Moneda 2 2 2 2 7 4 3 3" xfId="27184" xr:uid="{49E831E6-D6A0-444A-99E3-B3376933A4CB}"/>
    <cellStyle name="Moneda 2 2 2 2 7 4 3 4" xfId="36601" xr:uid="{DDCABDAA-D4B8-4FA3-9104-4F6A082C5B5C}"/>
    <cellStyle name="Moneda 2 2 2 2 7 4 4" xfId="13063" xr:uid="{C81FBD62-0BFB-43A5-99EC-DC391F498385}"/>
    <cellStyle name="Moneda 2 2 2 2 7 4 5" xfId="22480" xr:uid="{B86CFD4D-09F0-4786-ACCF-8E423C7B864B}"/>
    <cellStyle name="Moneda 2 2 2 2 7 4 6" xfId="31897" xr:uid="{906F63B0-B07C-4ED9-87B7-575296CF7BC3}"/>
    <cellStyle name="Moneda 2 2 2 2 7 5" xfId="4439" xr:uid="{A92CC1F1-D912-4F2C-A3DE-BE826A11ADCA}"/>
    <cellStyle name="Moneda 2 2 2 2 7 5 2" xfId="9143" xr:uid="{000D4EB4-3E67-4741-AD4F-F9337EA61C11}"/>
    <cellStyle name="Moneda 2 2 2 2 7 5 2 2" xfId="18551" xr:uid="{6E0BA51F-6568-47FA-A2C9-4FF465434B73}"/>
    <cellStyle name="Moneda 2 2 2 2 7 5 2 3" xfId="27968" xr:uid="{BA05F335-1766-40AD-A20B-E47342333A21}"/>
    <cellStyle name="Moneda 2 2 2 2 7 5 2 4" xfId="37385" xr:uid="{83D4D09F-C8EE-4215-9F46-B48F62A1C8D4}"/>
    <cellStyle name="Moneda 2 2 2 2 7 5 3" xfId="13847" xr:uid="{C6752358-C005-4211-AFF6-61FA3A8F188F}"/>
    <cellStyle name="Moneda 2 2 2 2 7 5 4" xfId="23264" xr:uid="{F6C0B1D9-C45D-4CB9-959A-D395A90EDF5C}"/>
    <cellStyle name="Moneda 2 2 2 2 7 5 5" xfId="32681" xr:uid="{B7A79DBF-4056-423D-BAF7-4FF202CA2760}"/>
    <cellStyle name="Moneda 2 2 2 2 7 6" xfId="6791" xr:uid="{33504F80-6F86-4746-9A13-B23D1A129CCB}"/>
    <cellStyle name="Moneda 2 2 2 2 7 6 2" xfId="16199" xr:uid="{6BF08EA1-CB07-4343-9842-993769EC462B}"/>
    <cellStyle name="Moneda 2 2 2 2 7 6 3" xfId="25616" xr:uid="{2F1117DF-06FA-427B-8267-CFF07C9FB2FE}"/>
    <cellStyle name="Moneda 2 2 2 2 7 6 4" xfId="35033" xr:uid="{14763CC3-25D3-4AE5-927B-258470B121B1}"/>
    <cellStyle name="Moneda 2 2 2 2 7 7" xfId="11495" xr:uid="{1E39F6C0-E7D9-41FC-A3F2-14FAFAC49AAC}"/>
    <cellStyle name="Moneda 2 2 2 2 7 8" xfId="20912" xr:uid="{183A4848-6A28-46F2-ACD0-E934FCE6CDA6}"/>
    <cellStyle name="Moneda 2 2 2 2 7 9" xfId="30329" xr:uid="{3B49B7D5-776E-4916-ADA6-944B293E524E}"/>
    <cellStyle name="Moneda 2 2 2 2 8" xfId="2282" xr:uid="{BDFD1CDC-C472-4B87-9654-A2037486B04F}"/>
    <cellStyle name="Moneda 2 2 2 2 8 2" xfId="3067" xr:uid="{6556D5B3-8F7E-4401-BD22-D0BC0101DDB3}"/>
    <cellStyle name="Moneda 2 2 2 2 8 2 2" xfId="5419" xr:uid="{EA200DA3-C513-4111-A75B-FB1CE2D4E2BA}"/>
    <cellStyle name="Moneda 2 2 2 2 8 2 2 2" xfId="10123" xr:uid="{A2AA6F2D-4261-4C5B-BBC4-4259C01D28BD}"/>
    <cellStyle name="Moneda 2 2 2 2 8 2 2 2 2" xfId="19531" xr:uid="{2B7EF3C0-CA7B-4F88-BD16-A4E9257AAF1F}"/>
    <cellStyle name="Moneda 2 2 2 2 8 2 2 2 3" xfId="28948" xr:uid="{9FBAF4F0-7088-4E02-AB9F-2F959A47CC1F}"/>
    <cellStyle name="Moneda 2 2 2 2 8 2 2 2 4" xfId="38365" xr:uid="{C2EC4B28-314E-442B-B55B-4EA96EF30AF0}"/>
    <cellStyle name="Moneda 2 2 2 2 8 2 2 3" xfId="14827" xr:uid="{9FA5E4FB-A387-4912-82AE-5996C7625BD2}"/>
    <cellStyle name="Moneda 2 2 2 2 8 2 2 4" xfId="24244" xr:uid="{636AA4A7-273C-43AF-8CA8-6F363F6EA472}"/>
    <cellStyle name="Moneda 2 2 2 2 8 2 2 5" xfId="33661" xr:uid="{84D1CDAA-D807-48C5-8325-5EE3F88BBE23}"/>
    <cellStyle name="Moneda 2 2 2 2 8 2 3" xfId="7771" xr:uid="{0046DE9E-6A8C-41AB-B7A3-66303483F606}"/>
    <cellStyle name="Moneda 2 2 2 2 8 2 3 2" xfId="17179" xr:uid="{74143185-91D9-49EF-8F4A-30E40C08B415}"/>
    <cellStyle name="Moneda 2 2 2 2 8 2 3 3" xfId="26596" xr:uid="{5F204EE5-C436-465F-804B-0C7CB96240AD}"/>
    <cellStyle name="Moneda 2 2 2 2 8 2 3 4" xfId="36013" xr:uid="{91D48E20-C6B1-4BD0-AF21-E7744763DAB0}"/>
    <cellStyle name="Moneda 2 2 2 2 8 2 4" xfId="12475" xr:uid="{BDB97B35-C47D-4C24-B660-31BB921D5C5A}"/>
    <cellStyle name="Moneda 2 2 2 2 8 2 5" xfId="21892" xr:uid="{2468A971-FBDD-4879-B994-C34ACDF9A0BA}"/>
    <cellStyle name="Moneda 2 2 2 2 8 2 6" xfId="31309" xr:uid="{D45E6CE6-0DCE-42C9-8505-B6B7786A933C}"/>
    <cellStyle name="Moneda 2 2 2 2 8 3" xfId="3851" xr:uid="{9AF9D459-4677-4E60-8F72-0E00675BEFA1}"/>
    <cellStyle name="Moneda 2 2 2 2 8 3 2" xfId="6203" xr:uid="{0500E452-4032-43E2-B7D6-6882D17566C6}"/>
    <cellStyle name="Moneda 2 2 2 2 8 3 2 2" xfId="10907" xr:uid="{12AF1D83-0A50-4FE3-BC3F-51814E1A3D78}"/>
    <cellStyle name="Moneda 2 2 2 2 8 3 2 2 2" xfId="20315" xr:uid="{680CD9CE-E7F7-41A2-8484-2F929F6706C7}"/>
    <cellStyle name="Moneda 2 2 2 2 8 3 2 2 3" xfId="29732" xr:uid="{5D1ED8DE-BDBF-4B1F-9C47-372404AD94B9}"/>
    <cellStyle name="Moneda 2 2 2 2 8 3 2 2 4" xfId="39149" xr:uid="{54E53F50-0AD1-4B55-BD4E-7D908DECA958}"/>
    <cellStyle name="Moneda 2 2 2 2 8 3 2 3" xfId="15611" xr:uid="{937B0F15-8425-40F5-99F8-3B4DBAFEEBF3}"/>
    <cellStyle name="Moneda 2 2 2 2 8 3 2 4" xfId="25028" xr:uid="{3DEF4631-0035-4F7A-85EB-D00DAE389CD0}"/>
    <cellStyle name="Moneda 2 2 2 2 8 3 2 5" xfId="34445" xr:uid="{B7E969C6-5453-4341-AA13-FF6CA35B1CC0}"/>
    <cellStyle name="Moneda 2 2 2 2 8 3 3" xfId="8555" xr:uid="{EAA61672-A2E9-4A17-9FED-F61004FBE344}"/>
    <cellStyle name="Moneda 2 2 2 2 8 3 3 2" xfId="17963" xr:uid="{CA39D4C4-0896-4023-BA79-DEF75EC3D239}"/>
    <cellStyle name="Moneda 2 2 2 2 8 3 3 3" xfId="27380" xr:uid="{3461E0C9-4533-4021-B28C-97A3D89D4F91}"/>
    <cellStyle name="Moneda 2 2 2 2 8 3 3 4" xfId="36797" xr:uid="{08BFEBE4-AC9D-41F4-9C7F-D9FF697CD4E8}"/>
    <cellStyle name="Moneda 2 2 2 2 8 3 4" xfId="13259" xr:uid="{B5CE9E97-EF8B-44B4-888B-3BBB62308207}"/>
    <cellStyle name="Moneda 2 2 2 2 8 3 5" xfId="22676" xr:uid="{689BD122-03C8-48F3-830A-C0D8282DA243}"/>
    <cellStyle name="Moneda 2 2 2 2 8 3 6" xfId="32093" xr:uid="{3250FD7C-0844-4B3B-8F7E-CA46BBF8CD48}"/>
    <cellStyle name="Moneda 2 2 2 2 8 4" xfId="4635" xr:uid="{41B1914C-BA61-4497-850F-2FD6853CA54C}"/>
    <cellStyle name="Moneda 2 2 2 2 8 4 2" xfId="9339" xr:uid="{5AAD1805-4672-4BB1-AEFE-B3D445F889A8}"/>
    <cellStyle name="Moneda 2 2 2 2 8 4 2 2" xfId="18747" xr:uid="{FD9B7155-BBB4-48A2-9913-E2590C53456C}"/>
    <cellStyle name="Moneda 2 2 2 2 8 4 2 3" xfId="28164" xr:uid="{18D097E7-7A9B-434D-B297-C1E296C7F44A}"/>
    <cellStyle name="Moneda 2 2 2 2 8 4 2 4" xfId="37581" xr:uid="{F81676D5-46E5-4CB1-A4EE-62E27F193F98}"/>
    <cellStyle name="Moneda 2 2 2 2 8 4 3" xfId="14043" xr:uid="{3A8B4A78-F79D-42FD-BED7-95EB17A5EDED}"/>
    <cellStyle name="Moneda 2 2 2 2 8 4 4" xfId="23460" xr:uid="{22E96A9E-9755-4B14-A20A-AB3AE84A2BD3}"/>
    <cellStyle name="Moneda 2 2 2 2 8 4 5" xfId="32877" xr:uid="{01E314F6-5A4D-4439-9AD1-426C4C997A22}"/>
    <cellStyle name="Moneda 2 2 2 2 8 5" xfId="6987" xr:uid="{4230EA4A-3A0D-4A54-A5ED-3243FB2CFD2E}"/>
    <cellStyle name="Moneda 2 2 2 2 8 5 2" xfId="16395" xr:uid="{A20D0704-FB8E-4EF8-B399-78521CBFE923}"/>
    <cellStyle name="Moneda 2 2 2 2 8 5 3" xfId="25812" xr:uid="{57A74539-5361-4679-9E5B-B205053CBD2A}"/>
    <cellStyle name="Moneda 2 2 2 2 8 5 4" xfId="35229" xr:uid="{341F200E-CFFD-4608-8D92-C3899E7FFA99}"/>
    <cellStyle name="Moneda 2 2 2 2 8 6" xfId="11691" xr:uid="{E1896DC7-1344-49BE-BBFD-3FF4E3A4311D}"/>
    <cellStyle name="Moneda 2 2 2 2 8 7" xfId="21108" xr:uid="{C26F7ACC-FBA3-41D0-94EE-0F96350F8DED}"/>
    <cellStyle name="Moneda 2 2 2 2 8 8" xfId="30525" xr:uid="{5A22ECC9-1D17-421D-BE23-2B9BA8D8FDEE}"/>
    <cellStyle name="Moneda 2 2 2 2 9" xfId="2675" xr:uid="{B73990E2-4C27-42F3-B2BD-90509C7E1E88}"/>
    <cellStyle name="Moneda 2 2 2 2 9 2" xfId="5027" xr:uid="{40C70D7A-0D4C-44BD-9082-03F7747F7BB9}"/>
    <cellStyle name="Moneda 2 2 2 2 9 2 2" xfId="9731" xr:uid="{49999163-D455-4C37-BAE4-BC6566A6F73A}"/>
    <cellStyle name="Moneda 2 2 2 2 9 2 2 2" xfId="19139" xr:uid="{948662D3-0EB1-4B35-99D2-6B8834FB3D07}"/>
    <cellStyle name="Moneda 2 2 2 2 9 2 2 3" xfId="28556" xr:uid="{7A548503-317D-4AF4-BDD3-08FBBAE5D383}"/>
    <cellStyle name="Moneda 2 2 2 2 9 2 2 4" xfId="37973" xr:uid="{AC74FD81-5BAE-4C59-939E-2C220988F7F8}"/>
    <cellStyle name="Moneda 2 2 2 2 9 2 3" xfId="14435" xr:uid="{82824254-3E55-4CE1-A1E3-AEDA2BB17D53}"/>
    <cellStyle name="Moneda 2 2 2 2 9 2 4" xfId="23852" xr:uid="{F9CBBCB6-BD82-448F-AC39-DFF0F4271867}"/>
    <cellStyle name="Moneda 2 2 2 2 9 2 5" xfId="33269" xr:uid="{DEC4785F-8492-4C9F-A224-697979DD8F5A}"/>
    <cellStyle name="Moneda 2 2 2 2 9 3" xfId="7379" xr:uid="{FE1A0DA6-C0C7-4F97-BF2C-28BD61A05E95}"/>
    <cellStyle name="Moneda 2 2 2 2 9 3 2" xfId="16787" xr:uid="{EB9CBE67-B4B6-44C1-AA1D-23F0A74E2313}"/>
    <cellStyle name="Moneda 2 2 2 2 9 3 3" xfId="26204" xr:uid="{A92E725C-5FCB-4192-B676-D88F68F49E21}"/>
    <cellStyle name="Moneda 2 2 2 2 9 3 4" xfId="35621" xr:uid="{8FAEA9C3-01AF-49BD-BAA8-B1F3B58CF1CC}"/>
    <cellStyle name="Moneda 2 2 2 2 9 4" xfId="12083" xr:uid="{71D79D6B-08F3-4C74-BC64-C325555B414F}"/>
    <cellStyle name="Moneda 2 2 2 2 9 5" xfId="21500" xr:uid="{E360BB08-742E-4A5F-B753-35DEE614925B}"/>
    <cellStyle name="Moneda 2 2 2 2 9 6" xfId="30917" xr:uid="{0C6B7110-46B2-4164-99FC-4A01CBA65D17}"/>
    <cellStyle name="Moneda 2 2 2 20" xfId="40138" xr:uid="{88657414-FE76-4F8A-A151-0CF60E155F34}"/>
    <cellStyle name="Moneda 2 2 2 3" xfId="154" xr:uid="{BB39172C-8FC7-4CD8-95D4-4D53A688F897}"/>
    <cellStyle name="Moneda 2 2 2 3 10" xfId="6606" xr:uid="{19CC3C02-D387-4269-A943-AEBFB795EE00}"/>
    <cellStyle name="Moneda 2 2 2 3 10 2" xfId="16014" xr:uid="{B02EC55A-756D-4D74-BB27-61FCAD73045B}"/>
    <cellStyle name="Moneda 2 2 2 3 10 3" xfId="25431" xr:uid="{B6D9A64C-EB2F-4F13-BB55-C67CE14725AD}"/>
    <cellStyle name="Moneda 2 2 2 3 10 4" xfId="34848" xr:uid="{9DD298C8-62AC-4930-8168-8D045494E766}"/>
    <cellStyle name="Moneda 2 2 2 3 11" xfId="11310" xr:uid="{6B21442A-3C1E-4FF3-B438-44499D5CB364}"/>
    <cellStyle name="Moneda 2 2 2 3 12" xfId="20727" xr:uid="{4D81CE89-6FFD-4A45-9E93-84C7F301A2EE}"/>
    <cellStyle name="Moneda 2 2 2 3 13" xfId="30144" xr:uid="{49C044B5-077B-4263-9A95-51593FC215BA}"/>
    <cellStyle name="Moneda 2 2 2 3 14" xfId="1901" xr:uid="{8DA00E01-6127-4FC5-A0D6-A52C73ABFCBD}"/>
    <cellStyle name="Moneda 2 2 2 3 15" xfId="1273" xr:uid="{478D377C-EEA5-4E48-855B-E1CD9B17F9E5}"/>
    <cellStyle name="Moneda 2 2 2 3 16" xfId="40155" xr:uid="{6E72A78F-9F3D-4940-8F64-A2867FA1F63A}"/>
    <cellStyle name="Moneda 2 2 2 3 2" xfId="242" xr:uid="{E3FB6B2B-A392-4105-8CAA-CECF8C787345}"/>
    <cellStyle name="Moneda 2 2 2 3 2 10" xfId="20773" xr:uid="{661418A6-1728-4B99-A453-BD72B840A81B}"/>
    <cellStyle name="Moneda 2 2 2 3 2 11" xfId="30190" xr:uid="{8F6AA635-671E-4010-90FE-DD12660CDB97}"/>
    <cellStyle name="Moneda 2 2 2 3 2 12" xfId="1947" xr:uid="{1F8836C3-059A-4D0C-A580-5667EDC3A94A}"/>
    <cellStyle name="Moneda 2 2 2 3 2 13" xfId="1319" xr:uid="{595AF704-CE50-46BE-8547-173E1DA4CFCB}"/>
    <cellStyle name="Moneda 2 2 2 3 2 14" xfId="40201" xr:uid="{A960B636-FB48-40A3-A20C-EFB9837C419B}"/>
    <cellStyle name="Moneda 2 2 2 3 2 2" xfId="436" xr:uid="{FBE9815B-E0B6-4A87-9B62-763D11CDB60C}"/>
    <cellStyle name="Moneda 2 2 2 3 2 2 10" xfId="30311" xr:uid="{989BCFB0-BA67-4378-9882-CC7721B8C3A0}"/>
    <cellStyle name="Moneda 2 2 2 3 2 2 11" xfId="2068" xr:uid="{CF78E3BD-A944-4FCB-9EF7-C3C48E46E90A}"/>
    <cellStyle name="Moneda 2 2 2 3 2 2 12" xfId="1440" xr:uid="{C6C6EC80-45E2-4D91-AA91-26A1B7168160}"/>
    <cellStyle name="Moneda 2 2 2 3 2 2 13" xfId="40322" xr:uid="{CCB3097E-5851-479F-A4F1-F261FC788B38}"/>
    <cellStyle name="Moneda 2 2 2 3 2 2 2" xfId="639" xr:uid="{25031756-3376-4599-9320-F19E008D7EFC}"/>
    <cellStyle name="Moneda 2 2 2 3 2 2 2 10" xfId="2264" xr:uid="{2B303BD8-70E9-40C9-AEF7-CFF8D4C98E74}"/>
    <cellStyle name="Moneda 2 2 2 3 2 2 2 11" xfId="1636" xr:uid="{BEB22148-B801-4715-80E2-9273B0F50C40}"/>
    <cellStyle name="Moneda 2 2 2 3 2 2 2 12" xfId="40518" xr:uid="{ACEF9C52-F91F-4F9E-ACA5-3A64049319A1}"/>
    <cellStyle name="Moneda 2 2 2 3 2 2 2 2" xfId="2656" xr:uid="{896FA8E0-D97C-4FD4-B8DC-E0EFE7C29E89}"/>
    <cellStyle name="Moneda 2 2 2 3 2 2 2 2 2" xfId="3441" xr:uid="{C476DBD0-C2DA-4BF3-81C7-42DED59CBF15}"/>
    <cellStyle name="Moneda 2 2 2 3 2 2 2 2 2 2" xfId="5793" xr:uid="{45AD9F85-E4EC-4868-97C9-BBF9992A58E2}"/>
    <cellStyle name="Moneda 2 2 2 3 2 2 2 2 2 2 2" xfId="10497" xr:uid="{A2F791BC-571F-431D-8AD1-8FFD590366E5}"/>
    <cellStyle name="Moneda 2 2 2 3 2 2 2 2 2 2 2 2" xfId="19905" xr:uid="{634E5358-DD4E-419E-BF2D-BC632FD9909C}"/>
    <cellStyle name="Moneda 2 2 2 3 2 2 2 2 2 2 2 3" xfId="29322" xr:uid="{5C7B5543-E138-4E27-99EA-1D0E6594E5D3}"/>
    <cellStyle name="Moneda 2 2 2 3 2 2 2 2 2 2 2 4" xfId="38739" xr:uid="{6AA6268D-3FA9-4777-8527-FD7ADEBDF00B}"/>
    <cellStyle name="Moneda 2 2 2 3 2 2 2 2 2 2 3" xfId="15201" xr:uid="{F1F79629-E455-4713-8FCF-D39C43321FAC}"/>
    <cellStyle name="Moneda 2 2 2 3 2 2 2 2 2 2 4" xfId="24618" xr:uid="{C4B7EBCB-CEEE-484D-9748-B882C83AD366}"/>
    <cellStyle name="Moneda 2 2 2 3 2 2 2 2 2 2 5" xfId="34035" xr:uid="{84FA4CAD-6582-4083-B86C-B33E9A511265}"/>
    <cellStyle name="Moneda 2 2 2 3 2 2 2 2 2 3" xfId="8145" xr:uid="{E610D3DF-A200-460F-956D-9CCEBAA7E138}"/>
    <cellStyle name="Moneda 2 2 2 3 2 2 2 2 2 3 2" xfId="17553" xr:uid="{E60AFD95-131D-4E23-97D2-4FBE62326B05}"/>
    <cellStyle name="Moneda 2 2 2 3 2 2 2 2 2 3 3" xfId="26970" xr:uid="{4D932639-2E2E-43EF-B3F3-AE9B5615B149}"/>
    <cellStyle name="Moneda 2 2 2 3 2 2 2 2 2 3 4" xfId="36387" xr:uid="{E495CE55-2810-431F-AF9C-7C2F9008A4BB}"/>
    <cellStyle name="Moneda 2 2 2 3 2 2 2 2 2 4" xfId="12849" xr:uid="{0F03289F-330D-4AE5-9598-E9F05EC55A2A}"/>
    <cellStyle name="Moneda 2 2 2 3 2 2 2 2 2 5" xfId="22266" xr:uid="{1D5B9E94-59C5-4622-BBC3-F566957E8F44}"/>
    <cellStyle name="Moneda 2 2 2 3 2 2 2 2 2 6" xfId="31683" xr:uid="{043FF8DB-7749-4B1B-A8FF-BF9260DEFA57}"/>
    <cellStyle name="Moneda 2 2 2 3 2 2 2 2 3" xfId="4225" xr:uid="{B727CB80-1BDD-42E5-9817-D5EA3F108F8D}"/>
    <cellStyle name="Moneda 2 2 2 3 2 2 2 2 3 2" xfId="6577" xr:uid="{588E3E57-7119-4F53-BBA0-00CE12580E97}"/>
    <cellStyle name="Moneda 2 2 2 3 2 2 2 2 3 2 2" xfId="11281" xr:uid="{E393B990-B96C-47A4-891A-34C9A4ABA6EE}"/>
    <cellStyle name="Moneda 2 2 2 3 2 2 2 2 3 2 2 2" xfId="20689" xr:uid="{D62A9376-02AF-476E-BF11-081A81E604AF}"/>
    <cellStyle name="Moneda 2 2 2 3 2 2 2 2 3 2 2 3" xfId="30106" xr:uid="{6CA5002E-1C25-451A-A4D4-B2033AFD3177}"/>
    <cellStyle name="Moneda 2 2 2 3 2 2 2 2 3 2 2 4" xfId="39523" xr:uid="{7F79D9F7-2B7C-4FE1-A5F4-7F4BCBECD897}"/>
    <cellStyle name="Moneda 2 2 2 3 2 2 2 2 3 2 3" xfId="15985" xr:uid="{CC3D5249-27AB-4058-A234-354BB3B786D5}"/>
    <cellStyle name="Moneda 2 2 2 3 2 2 2 2 3 2 4" xfId="25402" xr:uid="{58599E08-A8C2-4D1A-B517-1FF61B7D16E7}"/>
    <cellStyle name="Moneda 2 2 2 3 2 2 2 2 3 2 5" xfId="34819" xr:uid="{29268835-E5FC-47AD-9554-2EEA29AE0846}"/>
    <cellStyle name="Moneda 2 2 2 3 2 2 2 2 3 3" xfId="8929" xr:uid="{7795EB7A-F0D7-490D-9ACD-C5A77C846F27}"/>
    <cellStyle name="Moneda 2 2 2 3 2 2 2 2 3 3 2" xfId="18337" xr:uid="{308C2DBC-D5C7-4098-8DA4-6534CDA9BF14}"/>
    <cellStyle name="Moneda 2 2 2 3 2 2 2 2 3 3 3" xfId="27754" xr:uid="{0FC37822-58F6-4879-B667-7EF01BEBC1D2}"/>
    <cellStyle name="Moneda 2 2 2 3 2 2 2 2 3 3 4" xfId="37171" xr:uid="{F699F3E0-1A8F-4A06-89FC-5AEECB0B3704}"/>
    <cellStyle name="Moneda 2 2 2 3 2 2 2 2 3 4" xfId="13633" xr:uid="{DDCBB5E9-A832-4D46-90B9-456F48B17056}"/>
    <cellStyle name="Moneda 2 2 2 3 2 2 2 2 3 5" xfId="23050" xr:uid="{EA0D4A42-B7A4-4C75-B1CC-CD3348A9443A}"/>
    <cellStyle name="Moneda 2 2 2 3 2 2 2 2 3 6" xfId="32467" xr:uid="{CD903606-4CC4-4C94-B7EB-A65EDAA0D9E9}"/>
    <cellStyle name="Moneda 2 2 2 3 2 2 2 2 4" xfId="5009" xr:uid="{85CA6E50-8AE6-46B0-B6C6-BA224197353E}"/>
    <cellStyle name="Moneda 2 2 2 3 2 2 2 2 4 2" xfId="9713" xr:uid="{85E274AF-E0FA-4CBD-B496-42FD569E438D}"/>
    <cellStyle name="Moneda 2 2 2 3 2 2 2 2 4 2 2" xfId="19121" xr:uid="{E46532C3-CDB9-437A-BD4A-98F3004C8F1C}"/>
    <cellStyle name="Moneda 2 2 2 3 2 2 2 2 4 2 3" xfId="28538" xr:uid="{35C770C1-BB85-4BC6-9C01-A7675F38B0BC}"/>
    <cellStyle name="Moneda 2 2 2 3 2 2 2 2 4 2 4" xfId="37955" xr:uid="{A6AF78C9-BD8E-48A0-95AB-3801723069B0}"/>
    <cellStyle name="Moneda 2 2 2 3 2 2 2 2 4 3" xfId="14417" xr:uid="{BA06D7AF-6613-4CC1-851D-7E0C54AF9ED1}"/>
    <cellStyle name="Moneda 2 2 2 3 2 2 2 2 4 4" xfId="23834" xr:uid="{AB18A3C2-2FD5-4F1E-A87F-08E32482E3AA}"/>
    <cellStyle name="Moneda 2 2 2 3 2 2 2 2 4 5" xfId="33251" xr:uid="{BD043C8B-9312-4DB7-B89A-58C5D41D39EE}"/>
    <cellStyle name="Moneda 2 2 2 3 2 2 2 2 5" xfId="7361" xr:uid="{19C0A0A8-33A6-41E3-801B-7200C4CA6727}"/>
    <cellStyle name="Moneda 2 2 2 3 2 2 2 2 5 2" xfId="16769" xr:uid="{FF647E24-B82D-49F1-B49B-AA08279A9C17}"/>
    <cellStyle name="Moneda 2 2 2 3 2 2 2 2 5 3" xfId="26186" xr:uid="{8543C0C2-6728-4BFC-9EB4-D1BA07068652}"/>
    <cellStyle name="Moneda 2 2 2 3 2 2 2 2 5 4" xfId="35603" xr:uid="{7B9D1F8A-7F6A-4C73-A3BA-A3B2B47DE8FA}"/>
    <cellStyle name="Moneda 2 2 2 3 2 2 2 2 6" xfId="12065" xr:uid="{83776D91-45FC-4CC2-B3A1-CE5DD19D1337}"/>
    <cellStyle name="Moneda 2 2 2 3 2 2 2 2 7" xfId="21482" xr:uid="{28A93D27-E530-4DE5-9E5D-48B88B541F69}"/>
    <cellStyle name="Moneda 2 2 2 3 2 2 2 2 8" xfId="30899" xr:uid="{8756C021-B3A0-4482-8011-D9E7DFC5030C}"/>
    <cellStyle name="Moneda 2 2 2 3 2 2 2 3" xfId="3049" xr:uid="{1378ABC5-774E-4FE2-A792-76A7ABF0CCF9}"/>
    <cellStyle name="Moneda 2 2 2 3 2 2 2 3 2" xfId="5401" xr:uid="{784DDC3B-0F09-4E2D-9827-9107CB058739}"/>
    <cellStyle name="Moneda 2 2 2 3 2 2 2 3 2 2" xfId="10105" xr:uid="{A1772264-BC5B-4A66-8C26-EEB77E4BA545}"/>
    <cellStyle name="Moneda 2 2 2 3 2 2 2 3 2 2 2" xfId="19513" xr:uid="{47A19B56-8F38-4ED4-B2FD-6EA921AEABE5}"/>
    <cellStyle name="Moneda 2 2 2 3 2 2 2 3 2 2 3" xfId="28930" xr:uid="{1773C8E2-7271-4D25-93A8-5CA1CCBCF26D}"/>
    <cellStyle name="Moneda 2 2 2 3 2 2 2 3 2 2 4" xfId="38347" xr:uid="{4EF1A3BC-9FA1-46D2-BA55-718D49E65311}"/>
    <cellStyle name="Moneda 2 2 2 3 2 2 2 3 2 3" xfId="14809" xr:uid="{9CCEE121-5D03-45B0-BBC1-43560D531FD4}"/>
    <cellStyle name="Moneda 2 2 2 3 2 2 2 3 2 4" xfId="24226" xr:uid="{BD917103-331C-4F99-9192-15A8FAE4DD33}"/>
    <cellStyle name="Moneda 2 2 2 3 2 2 2 3 2 5" xfId="33643" xr:uid="{ADAA632C-F1E2-4DC4-817E-AC00F8E98094}"/>
    <cellStyle name="Moneda 2 2 2 3 2 2 2 3 3" xfId="7753" xr:uid="{3A025C3E-0AD9-4096-BDF0-7FD8C8973C6C}"/>
    <cellStyle name="Moneda 2 2 2 3 2 2 2 3 3 2" xfId="17161" xr:uid="{C001FD1E-7EEA-4983-8112-E5B4DCECA8A9}"/>
    <cellStyle name="Moneda 2 2 2 3 2 2 2 3 3 3" xfId="26578" xr:uid="{E4F37F57-FDA7-4463-A6B9-E0B6A4B10E14}"/>
    <cellStyle name="Moneda 2 2 2 3 2 2 2 3 3 4" xfId="35995" xr:uid="{F07DA197-C831-4AE3-83C5-E88D9E6B8ADC}"/>
    <cellStyle name="Moneda 2 2 2 3 2 2 2 3 4" xfId="12457" xr:uid="{610D066B-6801-4CFB-B2E9-F99C0A80AD76}"/>
    <cellStyle name="Moneda 2 2 2 3 2 2 2 3 5" xfId="21874" xr:uid="{90F4408C-76D9-4ED6-BA2E-ABF5A5B00DFC}"/>
    <cellStyle name="Moneda 2 2 2 3 2 2 2 3 6" xfId="31291" xr:uid="{D880D125-ED38-4F7E-ACAA-63EC6F35189F}"/>
    <cellStyle name="Moneda 2 2 2 3 2 2 2 4" xfId="3833" xr:uid="{56733D52-F9E2-43DC-9ED1-42CFC568ECAF}"/>
    <cellStyle name="Moneda 2 2 2 3 2 2 2 4 2" xfId="6185" xr:uid="{57F2D79A-757B-470F-BD9D-6637A5318470}"/>
    <cellStyle name="Moneda 2 2 2 3 2 2 2 4 2 2" xfId="10889" xr:uid="{431347E8-C7ED-4FB9-A90A-5E7CFD19C2AE}"/>
    <cellStyle name="Moneda 2 2 2 3 2 2 2 4 2 2 2" xfId="20297" xr:uid="{27533C31-7051-4E4A-8073-C6FA8BA1A1D7}"/>
    <cellStyle name="Moneda 2 2 2 3 2 2 2 4 2 2 3" xfId="29714" xr:uid="{7D626C70-8101-4726-BE96-E0FA3AB656DB}"/>
    <cellStyle name="Moneda 2 2 2 3 2 2 2 4 2 2 4" xfId="39131" xr:uid="{8CB3396C-BFE3-4636-8E58-DF58CFA64855}"/>
    <cellStyle name="Moneda 2 2 2 3 2 2 2 4 2 3" xfId="15593" xr:uid="{BA4020F2-8573-4E87-AFCE-5F3B1D5501DB}"/>
    <cellStyle name="Moneda 2 2 2 3 2 2 2 4 2 4" xfId="25010" xr:uid="{A5445266-C557-4451-B137-992BCA5525B3}"/>
    <cellStyle name="Moneda 2 2 2 3 2 2 2 4 2 5" xfId="34427" xr:uid="{397FAD13-196C-4525-8D21-DD8536C8F1AF}"/>
    <cellStyle name="Moneda 2 2 2 3 2 2 2 4 3" xfId="8537" xr:uid="{42EA6F1E-C5B5-4483-95DD-A6F74376D632}"/>
    <cellStyle name="Moneda 2 2 2 3 2 2 2 4 3 2" xfId="17945" xr:uid="{989579FE-DC4A-4620-9738-081835BEF52D}"/>
    <cellStyle name="Moneda 2 2 2 3 2 2 2 4 3 3" xfId="27362" xr:uid="{FCE83CDA-A4AA-497B-8FF6-A3D3EC7B0407}"/>
    <cellStyle name="Moneda 2 2 2 3 2 2 2 4 3 4" xfId="36779" xr:uid="{271AE5C8-6501-408F-80D8-F0CAAAC5BC16}"/>
    <cellStyle name="Moneda 2 2 2 3 2 2 2 4 4" xfId="13241" xr:uid="{EDC06AA7-7BE6-4E4D-B236-148315774950}"/>
    <cellStyle name="Moneda 2 2 2 3 2 2 2 4 5" xfId="22658" xr:uid="{37D2A682-2157-4097-8FBA-0C0FC0A62164}"/>
    <cellStyle name="Moneda 2 2 2 3 2 2 2 4 6" xfId="32075" xr:uid="{20DEBC65-A2C7-4CB1-9A30-A2469DEA4E99}"/>
    <cellStyle name="Moneda 2 2 2 3 2 2 2 5" xfId="4617" xr:uid="{B1C90447-B1D2-44D7-8DB8-D33C9CEA82BB}"/>
    <cellStyle name="Moneda 2 2 2 3 2 2 2 5 2" xfId="9321" xr:uid="{E1AE1CAA-4514-441D-93EF-2C0DE854B4BB}"/>
    <cellStyle name="Moneda 2 2 2 3 2 2 2 5 2 2" xfId="18729" xr:uid="{76804213-2D0C-4714-816D-506D8DB8EFCE}"/>
    <cellStyle name="Moneda 2 2 2 3 2 2 2 5 2 3" xfId="28146" xr:uid="{655F8AB8-227E-4BEB-88DD-BEF8A5B9C64E}"/>
    <cellStyle name="Moneda 2 2 2 3 2 2 2 5 2 4" xfId="37563" xr:uid="{41AE35EA-5A30-47E1-8C45-2D69ECBCE798}"/>
    <cellStyle name="Moneda 2 2 2 3 2 2 2 5 3" xfId="14025" xr:uid="{82B3FD05-40AF-400D-A808-FC1A22B83A7F}"/>
    <cellStyle name="Moneda 2 2 2 3 2 2 2 5 4" xfId="23442" xr:uid="{7317E6DD-86AC-4E4A-89AD-DF0661C18A11}"/>
    <cellStyle name="Moneda 2 2 2 3 2 2 2 5 5" xfId="32859" xr:uid="{F1943A73-66C3-49F9-8379-3AEF09AB5DC1}"/>
    <cellStyle name="Moneda 2 2 2 3 2 2 2 6" xfId="6969" xr:uid="{6A3D02D2-E5EE-4018-8783-59318ED4D07E}"/>
    <cellStyle name="Moneda 2 2 2 3 2 2 2 6 2" xfId="16377" xr:uid="{21E4021A-C55B-4DE0-9061-C5E294CAAA26}"/>
    <cellStyle name="Moneda 2 2 2 3 2 2 2 6 3" xfId="25794" xr:uid="{FF7A0631-1D4A-4224-B6F0-F2149140020A}"/>
    <cellStyle name="Moneda 2 2 2 3 2 2 2 6 4" xfId="35211" xr:uid="{940E49B6-EB79-4856-90BD-6BF86BF2FBE7}"/>
    <cellStyle name="Moneda 2 2 2 3 2 2 2 7" xfId="11673" xr:uid="{28C5817B-AF0D-4D13-B492-BB5961430CD1}"/>
    <cellStyle name="Moneda 2 2 2 3 2 2 2 8" xfId="21090" xr:uid="{A9CA1408-0559-4A52-933B-1C955AB46AF0}"/>
    <cellStyle name="Moneda 2 2 2 3 2 2 2 9" xfId="30507" xr:uid="{31476F5A-BB66-45FF-AF9C-3B1449B34BDA}"/>
    <cellStyle name="Moneda 2 2 2 3 2 2 3" xfId="2460" xr:uid="{C52A6E9D-7F12-4823-B4D6-DEB6AE3523B8}"/>
    <cellStyle name="Moneda 2 2 2 3 2 2 3 2" xfId="3245" xr:uid="{40F56497-F1D0-4BA3-99E0-6BB87987EF9D}"/>
    <cellStyle name="Moneda 2 2 2 3 2 2 3 2 2" xfId="5597" xr:uid="{CC82AC91-246E-4530-9DFC-92DDFC6CFDA2}"/>
    <cellStyle name="Moneda 2 2 2 3 2 2 3 2 2 2" xfId="10301" xr:uid="{59551BC7-8F3D-40A3-AA6D-DF2F18918813}"/>
    <cellStyle name="Moneda 2 2 2 3 2 2 3 2 2 2 2" xfId="19709" xr:uid="{D2ADA594-89EA-4109-9196-70DC4D104AF4}"/>
    <cellStyle name="Moneda 2 2 2 3 2 2 3 2 2 2 3" xfId="29126" xr:uid="{3B8FB2D5-8CE6-44BB-B50E-6A4FB0D5E90B}"/>
    <cellStyle name="Moneda 2 2 2 3 2 2 3 2 2 2 4" xfId="38543" xr:uid="{2A429912-5FFF-4F0D-8655-6782700288EC}"/>
    <cellStyle name="Moneda 2 2 2 3 2 2 3 2 2 3" xfId="15005" xr:uid="{79381A91-DD89-4701-9167-CE02F695DFF9}"/>
    <cellStyle name="Moneda 2 2 2 3 2 2 3 2 2 4" xfId="24422" xr:uid="{42274D45-0FD9-48DF-91AB-45A35DF0B177}"/>
    <cellStyle name="Moneda 2 2 2 3 2 2 3 2 2 5" xfId="33839" xr:uid="{5DC4081F-C2DC-40F6-90BF-E7D5C789F0A4}"/>
    <cellStyle name="Moneda 2 2 2 3 2 2 3 2 3" xfId="7949" xr:uid="{263C08B3-5FDB-41A2-B592-064A603A9D34}"/>
    <cellStyle name="Moneda 2 2 2 3 2 2 3 2 3 2" xfId="17357" xr:uid="{6ADD7546-E202-4053-8468-83F7162D4E89}"/>
    <cellStyle name="Moneda 2 2 2 3 2 2 3 2 3 3" xfId="26774" xr:uid="{10B0A6E7-2F2D-42F8-8CAB-41BE79D5B188}"/>
    <cellStyle name="Moneda 2 2 2 3 2 2 3 2 3 4" xfId="36191" xr:uid="{BB03A3B3-23D3-48D1-A323-6A7D42283252}"/>
    <cellStyle name="Moneda 2 2 2 3 2 2 3 2 4" xfId="12653" xr:uid="{7E25A99C-3D2F-4C08-8DC6-08408E83C2CC}"/>
    <cellStyle name="Moneda 2 2 2 3 2 2 3 2 5" xfId="22070" xr:uid="{E0392784-78A8-42B2-B6D5-A886BE3577E2}"/>
    <cellStyle name="Moneda 2 2 2 3 2 2 3 2 6" xfId="31487" xr:uid="{DC39AD58-AAFC-412F-A583-8F8BA0437339}"/>
    <cellStyle name="Moneda 2 2 2 3 2 2 3 3" xfId="4029" xr:uid="{8ABB8CA1-C22A-4933-920B-E4BF7A036BA7}"/>
    <cellStyle name="Moneda 2 2 2 3 2 2 3 3 2" xfId="6381" xr:uid="{88D372A6-3FD4-4D55-B6E4-913B66397CB5}"/>
    <cellStyle name="Moneda 2 2 2 3 2 2 3 3 2 2" xfId="11085" xr:uid="{7A7064E3-0C7B-417B-A79F-1278830713D3}"/>
    <cellStyle name="Moneda 2 2 2 3 2 2 3 3 2 2 2" xfId="20493" xr:uid="{E87899D0-A237-47C8-AEC8-E428F9498875}"/>
    <cellStyle name="Moneda 2 2 2 3 2 2 3 3 2 2 3" xfId="29910" xr:uid="{09A04ACD-0891-43C9-B056-FE34543900DD}"/>
    <cellStyle name="Moneda 2 2 2 3 2 2 3 3 2 2 4" xfId="39327" xr:uid="{E0F17AC9-62B8-43E8-982F-C2EEC77A8124}"/>
    <cellStyle name="Moneda 2 2 2 3 2 2 3 3 2 3" xfId="15789" xr:uid="{4BC6B4EF-9FA9-4891-A9AA-AA5BEAA62A09}"/>
    <cellStyle name="Moneda 2 2 2 3 2 2 3 3 2 4" xfId="25206" xr:uid="{0F707403-65E6-47A1-B506-5324F8F4AE00}"/>
    <cellStyle name="Moneda 2 2 2 3 2 2 3 3 2 5" xfId="34623" xr:uid="{9558E8C8-0539-42C1-85A9-7E0110843633}"/>
    <cellStyle name="Moneda 2 2 2 3 2 2 3 3 3" xfId="8733" xr:uid="{41340D4C-FB79-4CAD-B643-A9AEF0462A27}"/>
    <cellStyle name="Moneda 2 2 2 3 2 2 3 3 3 2" xfId="18141" xr:uid="{6563928A-3A08-4CB3-8224-145E7BC0DC6C}"/>
    <cellStyle name="Moneda 2 2 2 3 2 2 3 3 3 3" xfId="27558" xr:uid="{4B8D5ED9-1505-4D19-9000-EFE44962FB1B}"/>
    <cellStyle name="Moneda 2 2 2 3 2 2 3 3 3 4" xfId="36975" xr:uid="{653C347A-F618-41F4-A607-79D3145FF13E}"/>
    <cellStyle name="Moneda 2 2 2 3 2 2 3 3 4" xfId="13437" xr:uid="{51A15ED6-8FC9-49F0-9E0C-C396DCE7A065}"/>
    <cellStyle name="Moneda 2 2 2 3 2 2 3 3 5" xfId="22854" xr:uid="{855A4EE7-267D-4678-B825-CAC15A1251E1}"/>
    <cellStyle name="Moneda 2 2 2 3 2 2 3 3 6" xfId="32271" xr:uid="{3AEE9FB5-F6A9-4611-A437-9D41188AC0BD}"/>
    <cellStyle name="Moneda 2 2 2 3 2 2 3 4" xfId="4813" xr:uid="{729BCA1F-E137-43AF-84C1-597772CA6682}"/>
    <cellStyle name="Moneda 2 2 2 3 2 2 3 4 2" xfId="9517" xr:uid="{3416360E-425D-4FC0-9C65-4975BC836915}"/>
    <cellStyle name="Moneda 2 2 2 3 2 2 3 4 2 2" xfId="18925" xr:uid="{B4FDD9D7-E023-43B2-968D-FDB5192D18F0}"/>
    <cellStyle name="Moneda 2 2 2 3 2 2 3 4 2 3" xfId="28342" xr:uid="{3213C8ED-84E2-47F6-8540-BFD75864D53A}"/>
    <cellStyle name="Moneda 2 2 2 3 2 2 3 4 2 4" xfId="37759" xr:uid="{CA5BD45F-FAD6-45AF-9D7B-0A2DE6BAE5E2}"/>
    <cellStyle name="Moneda 2 2 2 3 2 2 3 4 3" xfId="14221" xr:uid="{0448FDC4-92F4-45AF-A992-0A4BD52A0D86}"/>
    <cellStyle name="Moneda 2 2 2 3 2 2 3 4 4" xfId="23638" xr:uid="{E8E57565-8C16-4898-92E8-FEC0A59328EB}"/>
    <cellStyle name="Moneda 2 2 2 3 2 2 3 4 5" xfId="33055" xr:uid="{567C0ACB-C66C-444D-83DA-AFC985806A69}"/>
    <cellStyle name="Moneda 2 2 2 3 2 2 3 5" xfId="7165" xr:uid="{3CA44893-10FE-4113-B309-BD2A6E473211}"/>
    <cellStyle name="Moneda 2 2 2 3 2 2 3 5 2" xfId="16573" xr:uid="{95890D13-BC42-4944-BDB9-974603DB10EA}"/>
    <cellStyle name="Moneda 2 2 2 3 2 2 3 5 3" xfId="25990" xr:uid="{D2DEDEFF-0B02-4BFD-AA38-5AB7B278795B}"/>
    <cellStyle name="Moneda 2 2 2 3 2 2 3 5 4" xfId="35407" xr:uid="{0AC6A335-9970-4CA2-8278-A4DA1CA94D2A}"/>
    <cellStyle name="Moneda 2 2 2 3 2 2 3 6" xfId="11869" xr:uid="{7A651192-539E-420A-8FE7-8D90E9F6E031}"/>
    <cellStyle name="Moneda 2 2 2 3 2 2 3 7" xfId="21286" xr:uid="{D0AD42F3-21AE-4057-ADCD-8D9FF0DDD8C3}"/>
    <cellStyle name="Moneda 2 2 2 3 2 2 3 8" xfId="30703" xr:uid="{FB03F7C6-332F-44A1-AC30-AA2D4B438713}"/>
    <cellStyle name="Moneda 2 2 2 3 2 2 4" xfId="2853" xr:uid="{EF9FF950-140F-49A6-A0F9-2DD36FA69D7B}"/>
    <cellStyle name="Moneda 2 2 2 3 2 2 4 2" xfId="5205" xr:uid="{3C8A6AD3-157D-4368-8B5C-70C44238708B}"/>
    <cellStyle name="Moneda 2 2 2 3 2 2 4 2 2" xfId="9909" xr:uid="{56956653-6EF6-4CE0-9902-6738109868C7}"/>
    <cellStyle name="Moneda 2 2 2 3 2 2 4 2 2 2" xfId="19317" xr:uid="{D7C49BC1-82D3-4EBC-A27B-6DCD8B674D00}"/>
    <cellStyle name="Moneda 2 2 2 3 2 2 4 2 2 3" xfId="28734" xr:uid="{F5EEACD6-EF15-42B6-942C-BE3AB110D0ED}"/>
    <cellStyle name="Moneda 2 2 2 3 2 2 4 2 2 4" xfId="38151" xr:uid="{C7969489-40F6-4D99-8F11-DC06F36E49C3}"/>
    <cellStyle name="Moneda 2 2 2 3 2 2 4 2 3" xfId="14613" xr:uid="{792A14CA-6769-4FC9-A8C4-F4134C92CB70}"/>
    <cellStyle name="Moneda 2 2 2 3 2 2 4 2 4" xfId="24030" xr:uid="{FBBB768C-DE04-4634-B2F2-CC14C120BA1A}"/>
    <cellStyle name="Moneda 2 2 2 3 2 2 4 2 5" xfId="33447" xr:uid="{560DF3DA-B938-4B06-B450-821C2009058E}"/>
    <cellStyle name="Moneda 2 2 2 3 2 2 4 3" xfId="7557" xr:uid="{4CE1FD08-5C82-40CE-B778-14C4F41D6549}"/>
    <cellStyle name="Moneda 2 2 2 3 2 2 4 3 2" xfId="16965" xr:uid="{906BC434-59AF-456D-9F26-B697E40F64BD}"/>
    <cellStyle name="Moneda 2 2 2 3 2 2 4 3 3" xfId="26382" xr:uid="{75BE2DBF-3A8A-4A21-9CC6-A1DFCBB56F09}"/>
    <cellStyle name="Moneda 2 2 2 3 2 2 4 3 4" xfId="35799" xr:uid="{D88B0189-7EA3-4AA3-8602-C59DB781EB32}"/>
    <cellStyle name="Moneda 2 2 2 3 2 2 4 4" xfId="12261" xr:uid="{57B4A2A6-A5CA-40DD-93A6-39D39BC1C859}"/>
    <cellStyle name="Moneda 2 2 2 3 2 2 4 5" xfId="21678" xr:uid="{971CD45C-E80A-495F-811D-303A0FA84B4D}"/>
    <cellStyle name="Moneda 2 2 2 3 2 2 4 6" xfId="31095" xr:uid="{2782B5B5-7D90-4137-AC3D-B25F01FB4CA6}"/>
    <cellStyle name="Moneda 2 2 2 3 2 2 5" xfId="3637" xr:uid="{C00205EE-7E59-494B-97F3-17C7F0651285}"/>
    <cellStyle name="Moneda 2 2 2 3 2 2 5 2" xfId="5989" xr:uid="{815B7F62-A7A8-4D72-BF86-C2E43395094A}"/>
    <cellStyle name="Moneda 2 2 2 3 2 2 5 2 2" xfId="10693" xr:uid="{43A476E4-50BF-49E4-8AB1-21B78BB01802}"/>
    <cellStyle name="Moneda 2 2 2 3 2 2 5 2 2 2" xfId="20101" xr:uid="{00E2F7BA-11D6-4252-8136-2FA79FBC8082}"/>
    <cellStyle name="Moneda 2 2 2 3 2 2 5 2 2 3" xfId="29518" xr:uid="{E0472E69-BCB4-4703-8A4E-068AA6AC0746}"/>
    <cellStyle name="Moneda 2 2 2 3 2 2 5 2 2 4" xfId="38935" xr:uid="{2DAD9DB3-B844-47F4-8804-D96EB5FF094D}"/>
    <cellStyle name="Moneda 2 2 2 3 2 2 5 2 3" xfId="15397" xr:uid="{6DD02883-DB7B-4356-B17C-E65B742B8AD8}"/>
    <cellStyle name="Moneda 2 2 2 3 2 2 5 2 4" xfId="24814" xr:uid="{6BE63F00-C1F0-49A6-A252-A2858400DA56}"/>
    <cellStyle name="Moneda 2 2 2 3 2 2 5 2 5" xfId="34231" xr:uid="{56BEE0CB-7139-438C-8835-5E7D196A959E}"/>
    <cellStyle name="Moneda 2 2 2 3 2 2 5 3" xfId="8341" xr:uid="{FBD42154-3505-4602-B315-A8F201293016}"/>
    <cellStyle name="Moneda 2 2 2 3 2 2 5 3 2" xfId="17749" xr:uid="{28CE4EAD-74CA-43FF-A4F2-B373DA4512BB}"/>
    <cellStyle name="Moneda 2 2 2 3 2 2 5 3 3" xfId="27166" xr:uid="{5C60B098-3DCE-4232-96E3-EE99A9A24621}"/>
    <cellStyle name="Moneda 2 2 2 3 2 2 5 3 4" xfId="36583" xr:uid="{B5E0C484-945D-469F-A9AE-86556A393BFD}"/>
    <cellStyle name="Moneda 2 2 2 3 2 2 5 4" xfId="13045" xr:uid="{AC1E6059-F09E-4D91-81C8-8C64C5E8A716}"/>
    <cellStyle name="Moneda 2 2 2 3 2 2 5 5" xfId="22462" xr:uid="{7C6A47F8-ADFF-4825-B713-E25364CF6EF1}"/>
    <cellStyle name="Moneda 2 2 2 3 2 2 5 6" xfId="31879" xr:uid="{6AF48EC0-9B7A-4BEF-968E-D8DA55FBF604}"/>
    <cellStyle name="Moneda 2 2 2 3 2 2 6" xfId="4421" xr:uid="{E1082D6D-DF3F-4E6B-949E-F8056BD7E8B2}"/>
    <cellStyle name="Moneda 2 2 2 3 2 2 6 2" xfId="9125" xr:uid="{5BA37C8E-8037-483D-933C-2B8B2F038140}"/>
    <cellStyle name="Moneda 2 2 2 3 2 2 6 2 2" xfId="18533" xr:uid="{0C391AAB-7307-4AA0-A2F3-5378D2E6B4A2}"/>
    <cellStyle name="Moneda 2 2 2 3 2 2 6 2 3" xfId="27950" xr:uid="{2C3FB48E-03DC-450D-A17C-0FD4A7B82815}"/>
    <cellStyle name="Moneda 2 2 2 3 2 2 6 2 4" xfId="37367" xr:uid="{DCDB406A-BAD3-4F4F-B62C-1BA3127DB421}"/>
    <cellStyle name="Moneda 2 2 2 3 2 2 6 3" xfId="13829" xr:uid="{FD2526E3-C9CA-45B6-AF26-AD6E343BF162}"/>
    <cellStyle name="Moneda 2 2 2 3 2 2 6 4" xfId="23246" xr:uid="{6954AADB-26B0-48DA-8DCF-62C422718C88}"/>
    <cellStyle name="Moneda 2 2 2 3 2 2 6 5" xfId="32663" xr:uid="{6F27D857-0C1B-41C9-B1A1-BF63C27C50E6}"/>
    <cellStyle name="Moneda 2 2 2 3 2 2 7" xfId="6773" xr:uid="{0E2E1376-406B-424E-9747-78911B876BA5}"/>
    <cellStyle name="Moneda 2 2 2 3 2 2 7 2" xfId="16181" xr:uid="{06DA7505-A936-4256-8152-B12180440FB2}"/>
    <cellStyle name="Moneda 2 2 2 3 2 2 7 3" xfId="25598" xr:uid="{5F9537A1-5A97-403A-A527-ED888D05DD9F}"/>
    <cellStyle name="Moneda 2 2 2 3 2 2 7 4" xfId="35015" xr:uid="{B337FC21-60DE-4F23-9D39-89F2317C722E}"/>
    <cellStyle name="Moneda 2 2 2 3 2 2 8" xfId="11477" xr:uid="{0DBB0B8F-C1FB-48DB-97C4-AFBE6FEC20D7}"/>
    <cellStyle name="Moneda 2 2 2 3 2 2 9" xfId="20894" xr:uid="{264C0742-D3F2-4F6D-980D-67DEE9887901}"/>
    <cellStyle name="Moneda 2 2 2 3 2 3" xfId="517" xr:uid="{303BF7CE-BAC7-463D-AFA7-02FB5D037D3A}"/>
    <cellStyle name="Moneda 2 2 2 3 2 3 10" xfId="2143" xr:uid="{1ACF5447-2447-4E78-93F5-CD05ED7ADE5D}"/>
    <cellStyle name="Moneda 2 2 2 3 2 3 11" xfId="1515" xr:uid="{C879906B-A1CA-40C5-A929-C274C948A070}"/>
    <cellStyle name="Moneda 2 2 2 3 2 3 12" xfId="40397" xr:uid="{FB48B592-13BA-47CA-B27F-5F50E6A0ED44}"/>
    <cellStyle name="Moneda 2 2 2 3 2 3 2" xfId="2535" xr:uid="{9C02A3BB-CF64-4CD5-BE81-227A904B45A7}"/>
    <cellStyle name="Moneda 2 2 2 3 2 3 2 2" xfId="3320" xr:uid="{5A53C058-BAB1-41DE-A609-6A6732A43C59}"/>
    <cellStyle name="Moneda 2 2 2 3 2 3 2 2 2" xfId="5672" xr:uid="{8A73BB73-C41A-4DC2-85E5-C146006C5545}"/>
    <cellStyle name="Moneda 2 2 2 3 2 3 2 2 2 2" xfId="10376" xr:uid="{C458DC87-0018-49F5-BFC7-F7963EA9862D}"/>
    <cellStyle name="Moneda 2 2 2 3 2 3 2 2 2 2 2" xfId="19784" xr:uid="{A2AECE41-FE8B-42C2-8AFE-65E5A0A47591}"/>
    <cellStyle name="Moneda 2 2 2 3 2 3 2 2 2 2 3" xfId="29201" xr:uid="{64D400FD-4405-42CF-8E8C-4E4E91030ACD}"/>
    <cellStyle name="Moneda 2 2 2 3 2 3 2 2 2 2 4" xfId="38618" xr:uid="{A282ED21-3487-437A-BB3B-040DE711DC66}"/>
    <cellStyle name="Moneda 2 2 2 3 2 3 2 2 2 3" xfId="15080" xr:uid="{E1590E21-F93A-49BA-9243-A998F0A751BE}"/>
    <cellStyle name="Moneda 2 2 2 3 2 3 2 2 2 4" xfId="24497" xr:uid="{70A99152-FBA5-4A46-923B-3A5921D8DF12}"/>
    <cellStyle name="Moneda 2 2 2 3 2 3 2 2 2 5" xfId="33914" xr:uid="{7D9CB400-566D-483A-ADE6-12603F91FE52}"/>
    <cellStyle name="Moneda 2 2 2 3 2 3 2 2 3" xfId="8024" xr:uid="{75E3B461-B731-495B-8EEC-718AD84872EE}"/>
    <cellStyle name="Moneda 2 2 2 3 2 3 2 2 3 2" xfId="17432" xr:uid="{8583C1EE-881F-4D8E-8779-90A6899C22DB}"/>
    <cellStyle name="Moneda 2 2 2 3 2 3 2 2 3 3" xfId="26849" xr:uid="{FDDA8269-EF4A-452B-A96F-1FB36184F8E2}"/>
    <cellStyle name="Moneda 2 2 2 3 2 3 2 2 3 4" xfId="36266" xr:uid="{A58DB80E-8C5C-44C5-9767-DD3B99210326}"/>
    <cellStyle name="Moneda 2 2 2 3 2 3 2 2 4" xfId="12728" xr:uid="{E980B746-94AD-4C1D-969B-2C7A72F4F126}"/>
    <cellStyle name="Moneda 2 2 2 3 2 3 2 2 5" xfId="22145" xr:uid="{BE45286D-2FF5-402D-A019-699D7BEF9C34}"/>
    <cellStyle name="Moneda 2 2 2 3 2 3 2 2 6" xfId="31562" xr:uid="{7667A1E1-4B4B-49B7-AE36-66CDF1CE7748}"/>
    <cellStyle name="Moneda 2 2 2 3 2 3 2 3" xfId="4104" xr:uid="{9640B597-E435-42FE-B282-6D87DFCE56FB}"/>
    <cellStyle name="Moneda 2 2 2 3 2 3 2 3 2" xfId="6456" xr:uid="{E9F57165-E013-4F07-ACC9-E635863D79D2}"/>
    <cellStyle name="Moneda 2 2 2 3 2 3 2 3 2 2" xfId="11160" xr:uid="{015B9E06-C961-4D27-9C84-C4DAE3EF43FD}"/>
    <cellStyle name="Moneda 2 2 2 3 2 3 2 3 2 2 2" xfId="20568" xr:uid="{B44C5F64-E34A-46DA-8E2A-14DE5773767C}"/>
    <cellStyle name="Moneda 2 2 2 3 2 3 2 3 2 2 3" xfId="29985" xr:uid="{AB6A5D56-7936-4931-9AC1-07A6E3B86B7D}"/>
    <cellStyle name="Moneda 2 2 2 3 2 3 2 3 2 2 4" xfId="39402" xr:uid="{AE0E01B7-94F0-48A5-B185-89C4B5A32809}"/>
    <cellStyle name="Moneda 2 2 2 3 2 3 2 3 2 3" xfId="15864" xr:uid="{D915303A-3BCB-4738-B1C6-F09F9E943FEF}"/>
    <cellStyle name="Moneda 2 2 2 3 2 3 2 3 2 4" xfId="25281" xr:uid="{82FA4295-F480-4CCD-BAE9-2223689997BD}"/>
    <cellStyle name="Moneda 2 2 2 3 2 3 2 3 2 5" xfId="34698" xr:uid="{9FDB9F38-7C4C-4101-A3AB-A6E615636F66}"/>
    <cellStyle name="Moneda 2 2 2 3 2 3 2 3 3" xfId="8808" xr:uid="{9FBCEB45-62BC-4783-9626-F38AE83367A8}"/>
    <cellStyle name="Moneda 2 2 2 3 2 3 2 3 3 2" xfId="18216" xr:uid="{14058EE1-51C6-4330-B9FB-56D314D0D348}"/>
    <cellStyle name="Moneda 2 2 2 3 2 3 2 3 3 3" xfId="27633" xr:uid="{E30AE5F5-3DBA-4502-876A-0DF48C2D7C5B}"/>
    <cellStyle name="Moneda 2 2 2 3 2 3 2 3 3 4" xfId="37050" xr:uid="{F6D89403-D14B-4D0F-A8AF-97C94B5C0665}"/>
    <cellStyle name="Moneda 2 2 2 3 2 3 2 3 4" xfId="13512" xr:uid="{9B84195F-553C-4295-B60C-AE5C890C95F1}"/>
    <cellStyle name="Moneda 2 2 2 3 2 3 2 3 5" xfId="22929" xr:uid="{23B64A5F-C114-47E8-94B9-F1290D34F584}"/>
    <cellStyle name="Moneda 2 2 2 3 2 3 2 3 6" xfId="32346" xr:uid="{914DF6FC-6872-4852-B863-B2DCDA2754F8}"/>
    <cellStyle name="Moneda 2 2 2 3 2 3 2 4" xfId="4888" xr:uid="{7EECA77C-08D6-4ADF-A000-5D89CE9F0AD3}"/>
    <cellStyle name="Moneda 2 2 2 3 2 3 2 4 2" xfId="9592" xr:uid="{342E611A-0E34-40E1-9F70-77B62F6EEE11}"/>
    <cellStyle name="Moneda 2 2 2 3 2 3 2 4 2 2" xfId="19000" xr:uid="{84F8ECE8-5B90-440B-89B3-C422FCDA8EB5}"/>
    <cellStyle name="Moneda 2 2 2 3 2 3 2 4 2 3" xfId="28417" xr:uid="{0798A8A8-9D28-402F-8064-7F721287F861}"/>
    <cellStyle name="Moneda 2 2 2 3 2 3 2 4 2 4" xfId="37834" xr:uid="{5587E1FA-049E-4AAE-936A-48F3869133FD}"/>
    <cellStyle name="Moneda 2 2 2 3 2 3 2 4 3" xfId="14296" xr:uid="{91D5FA97-B17A-49FB-A383-72A9DE30E6F8}"/>
    <cellStyle name="Moneda 2 2 2 3 2 3 2 4 4" xfId="23713" xr:uid="{D1516B31-42E5-48AD-8A09-9A48A112CFFF}"/>
    <cellStyle name="Moneda 2 2 2 3 2 3 2 4 5" xfId="33130" xr:uid="{9959850C-D306-444F-BAA7-39B6362F77D1}"/>
    <cellStyle name="Moneda 2 2 2 3 2 3 2 5" xfId="7240" xr:uid="{30B8509C-892A-476C-ABBE-69FF424CA79D}"/>
    <cellStyle name="Moneda 2 2 2 3 2 3 2 5 2" xfId="16648" xr:uid="{DA7EB01B-FC96-4BBA-AC9F-A6661B3C303B}"/>
    <cellStyle name="Moneda 2 2 2 3 2 3 2 5 3" xfId="26065" xr:uid="{503FE44C-8EFD-45B3-9AA2-380B6F2060A0}"/>
    <cellStyle name="Moneda 2 2 2 3 2 3 2 5 4" xfId="35482" xr:uid="{105A14E1-C88C-48E1-B999-4DB654C8BF12}"/>
    <cellStyle name="Moneda 2 2 2 3 2 3 2 6" xfId="11944" xr:uid="{C9EC65F7-49DF-4353-AAA0-D93E9243225A}"/>
    <cellStyle name="Moneda 2 2 2 3 2 3 2 7" xfId="21361" xr:uid="{99B0C44C-A423-4B92-A554-582BA8D0B62F}"/>
    <cellStyle name="Moneda 2 2 2 3 2 3 2 8" xfId="30778" xr:uid="{CE4BD409-CF13-4E6F-8BB6-31E9402A6CB5}"/>
    <cellStyle name="Moneda 2 2 2 3 2 3 3" xfId="2928" xr:uid="{83837D6E-33EB-4230-9D15-72F8EB7EF73D}"/>
    <cellStyle name="Moneda 2 2 2 3 2 3 3 2" xfId="5280" xr:uid="{BFC84048-2332-4BBF-8962-36C4779AEBAF}"/>
    <cellStyle name="Moneda 2 2 2 3 2 3 3 2 2" xfId="9984" xr:uid="{A9BFF0F8-2BFC-4C24-BFEE-F617FF6E8F8B}"/>
    <cellStyle name="Moneda 2 2 2 3 2 3 3 2 2 2" xfId="19392" xr:uid="{14C73929-FCEB-4603-8DD1-77FC8F4D0C8B}"/>
    <cellStyle name="Moneda 2 2 2 3 2 3 3 2 2 3" xfId="28809" xr:uid="{E09FB90E-B1E3-41B1-BD3A-73B8D6859DE4}"/>
    <cellStyle name="Moneda 2 2 2 3 2 3 3 2 2 4" xfId="38226" xr:uid="{ED3DAFC3-9561-40E1-8C3F-4540921BB633}"/>
    <cellStyle name="Moneda 2 2 2 3 2 3 3 2 3" xfId="14688" xr:uid="{4E137ED7-C532-4959-B7F5-370EF5BB1B00}"/>
    <cellStyle name="Moneda 2 2 2 3 2 3 3 2 4" xfId="24105" xr:uid="{8F1CD8E1-7AE9-4286-B105-EDBC5AB9C355}"/>
    <cellStyle name="Moneda 2 2 2 3 2 3 3 2 5" xfId="33522" xr:uid="{7A4C7ADE-0D01-4AF9-BEB2-4D30DBF307C6}"/>
    <cellStyle name="Moneda 2 2 2 3 2 3 3 3" xfId="7632" xr:uid="{962BDA45-C203-4541-8680-68A8103A8E5E}"/>
    <cellStyle name="Moneda 2 2 2 3 2 3 3 3 2" xfId="17040" xr:uid="{8F760B9D-3E38-4109-84B9-FAC791B08542}"/>
    <cellStyle name="Moneda 2 2 2 3 2 3 3 3 3" xfId="26457" xr:uid="{BE27B3A3-9146-4FC0-AF50-22064C739ECA}"/>
    <cellStyle name="Moneda 2 2 2 3 2 3 3 3 4" xfId="35874" xr:uid="{F8EC8C3A-BEF1-4031-8D00-5011C3D05849}"/>
    <cellStyle name="Moneda 2 2 2 3 2 3 3 4" xfId="12336" xr:uid="{07EA0134-53E5-4339-AE79-872CFBF21F73}"/>
    <cellStyle name="Moneda 2 2 2 3 2 3 3 5" xfId="21753" xr:uid="{8A3B5E21-8760-431E-A861-E3830EF404C2}"/>
    <cellStyle name="Moneda 2 2 2 3 2 3 3 6" xfId="31170" xr:uid="{37ABC85A-5CF1-48E9-961F-71A70DC28A6A}"/>
    <cellStyle name="Moneda 2 2 2 3 2 3 4" xfId="3712" xr:uid="{40EF959A-C94F-4216-8BA4-27B0D7390797}"/>
    <cellStyle name="Moneda 2 2 2 3 2 3 4 2" xfId="6064" xr:uid="{E2C6BF3B-94D1-49CD-88BB-52C71F6649D4}"/>
    <cellStyle name="Moneda 2 2 2 3 2 3 4 2 2" xfId="10768" xr:uid="{0A1772A8-0E9C-46CD-9820-E759F7449770}"/>
    <cellStyle name="Moneda 2 2 2 3 2 3 4 2 2 2" xfId="20176" xr:uid="{833129BB-D0EE-48EF-BE7F-DAB4AE71C4E5}"/>
    <cellStyle name="Moneda 2 2 2 3 2 3 4 2 2 3" xfId="29593" xr:uid="{36A2407C-12B5-45FE-8857-E74E02BD873F}"/>
    <cellStyle name="Moneda 2 2 2 3 2 3 4 2 2 4" xfId="39010" xr:uid="{4E5061E7-435C-4D2B-9A79-A7FBC4FE3398}"/>
    <cellStyle name="Moneda 2 2 2 3 2 3 4 2 3" xfId="15472" xr:uid="{2D41C371-577C-41E5-8CFD-1DAE385B67C0}"/>
    <cellStyle name="Moneda 2 2 2 3 2 3 4 2 4" xfId="24889" xr:uid="{EF2443EA-401F-493A-B8CE-39DFC2B9EB4E}"/>
    <cellStyle name="Moneda 2 2 2 3 2 3 4 2 5" xfId="34306" xr:uid="{B44298AE-22D4-4F4A-927A-2A2E9CA4F03D}"/>
    <cellStyle name="Moneda 2 2 2 3 2 3 4 3" xfId="8416" xr:uid="{8EA2EDED-4C14-4F07-91EC-65C604A878CD}"/>
    <cellStyle name="Moneda 2 2 2 3 2 3 4 3 2" xfId="17824" xr:uid="{7CDE0B67-7619-4AE0-917B-88080882B541}"/>
    <cellStyle name="Moneda 2 2 2 3 2 3 4 3 3" xfId="27241" xr:uid="{2CA59339-41A9-4F1F-90B7-D0D547E6AA3D}"/>
    <cellStyle name="Moneda 2 2 2 3 2 3 4 3 4" xfId="36658" xr:uid="{29D106AB-E3E9-4AEC-B844-76F0D1E0B375}"/>
    <cellStyle name="Moneda 2 2 2 3 2 3 4 4" xfId="13120" xr:uid="{5B97F09E-AF71-407E-BDDC-FE1CFB47B6CD}"/>
    <cellStyle name="Moneda 2 2 2 3 2 3 4 5" xfId="22537" xr:uid="{1E744E95-92D9-4B45-AB31-0C7065CE2AE2}"/>
    <cellStyle name="Moneda 2 2 2 3 2 3 4 6" xfId="31954" xr:uid="{AE9FF791-2C34-461C-8FF8-383CAB4A3567}"/>
    <cellStyle name="Moneda 2 2 2 3 2 3 5" xfId="4496" xr:uid="{9D44862D-88B6-4373-8746-A46187F62CFC}"/>
    <cellStyle name="Moneda 2 2 2 3 2 3 5 2" xfId="9200" xr:uid="{3821BEC5-BBAB-428E-8481-85D3A5F26F27}"/>
    <cellStyle name="Moneda 2 2 2 3 2 3 5 2 2" xfId="18608" xr:uid="{7B36C4A4-8242-4E3E-B3D2-6845654E42D0}"/>
    <cellStyle name="Moneda 2 2 2 3 2 3 5 2 3" xfId="28025" xr:uid="{EA3C5721-8F8E-49EA-BF7A-652CBBAFB7F3}"/>
    <cellStyle name="Moneda 2 2 2 3 2 3 5 2 4" xfId="37442" xr:uid="{C9A5468C-1C9C-4764-B8EC-67F07D94F882}"/>
    <cellStyle name="Moneda 2 2 2 3 2 3 5 3" xfId="13904" xr:uid="{4FE7A525-3C57-4E29-A6C2-F24A4B205AC1}"/>
    <cellStyle name="Moneda 2 2 2 3 2 3 5 4" xfId="23321" xr:uid="{20333617-25B8-4A77-860E-DC7188B98020}"/>
    <cellStyle name="Moneda 2 2 2 3 2 3 5 5" xfId="32738" xr:uid="{EB96ABAD-D141-4D44-94A3-76BC5FB96FB8}"/>
    <cellStyle name="Moneda 2 2 2 3 2 3 6" xfId="6848" xr:uid="{EE3BC193-5130-4A43-866F-A59DB5CEBBFE}"/>
    <cellStyle name="Moneda 2 2 2 3 2 3 6 2" xfId="16256" xr:uid="{6AAB9206-6F62-4553-9672-EC8DDED0B200}"/>
    <cellStyle name="Moneda 2 2 2 3 2 3 6 3" xfId="25673" xr:uid="{D61277D0-90D5-491E-BF60-09D689443A85}"/>
    <cellStyle name="Moneda 2 2 2 3 2 3 6 4" xfId="35090" xr:uid="{7BC518C0-042C-4AA7-AC64-55E1AD3C475A}"/>
    <cellStyle name="Moneda 2 2 2 3 2 3 7" xfId="11552" xr:uid="{7A4A2586-7E84-43DB-8481-E30BBC308272}"/>
    <cellStyle name="Moneda 2 2 2 3 2 3 8" xfId="20969" xr:uid="{D2186FA6-DB23-4C50-9AEF-35FD3B85816B}"/>
    <cellStyle name="Moneda 2 2 2 3 2 3 9" xfId="30386" xr:uid="{7415D5E5-9D8A-4E36-9D0F-E4D0A991A921}"/>
    <cellStyle name="Moneda 2 2 2 3 2 4" xfId="2339" xr:uid="{7521D02C-648E-4660-95BD-787D4F5AC729}"/>
    <cellStyle name="Moneda 2 2 2 3 2 4 2" xfId="3124" xr:uid="{A6AF4C78-8357-4ADC-87BB-0CFBA6EDDC62}"/>
    <cellStyle name="Moneda 2 2 2 3 2 4 2 2" xfId="5476" xr:uid="{B364369D-9375-47AC-BA34-725FF01AF9B1}"/>
    <cellStyle name="Moneda 2 2 2 3 2 4 2 2 2" xfId="10180" xr:uid="{24AA89C7-181B-4A57-8620-BDABC91C33B1}"/>
    <cellStyle name="Moneda 2 2 2 3 2 4 2 2 2 2" xfId="19588" xr:uid="{4DC5686C-4BB1-4EA2-89FC-DD8C534891BE}"/>
    <cellStyle name="Moneda 2 2 2 3 2 4 2 2 2 3" xfId="29005" xr:uid="{269AD44A-7BEF-4AC9-BAC0-BC31F0736877}"/>
    <cellStyle name="Moneda 2 2 2 3 2 4 2 2 2 4" xfId="38422" xr:uid="{0D8BB365-FC1B-4810-A9C3-2CD0EC0F2B51}"/>
    <cellStyle name="Moneda 2 2 2 3 2 4 2 2 3" xfId="14884" xr:uid="{3C5F6A6D-F1E6-49B6-AE04-0BD4506CFA69}"/>
    <cellStyle name="Moneda 2 2 2 3 2 4 2 2 4" xfId="24301" xr:uid="{12E489E2-60AF-4405-B854-BFD8B1F217ED}"/>
    <cellStyle name="Moneda 2 2 2 3 2 4 2 2 5" xfId="33718" xr:uid="{F3858BA2-D041-48E2-B462-D49376C23AEA}"/>
    <cellStyle name="Moneda 2 2 2 3 2 4 2 3" xfId="7828" xr:uid="{A9DD1A7E-F634-4CCA-9189-378D5064D185}"/>
    <cellStyle name="Moneda 2 2 2 3 2 4 2 3 2" xfId="17236" xr:uid="{5A6EAD6C-1CC1-45C6-84CC-8ECE68564907}"/>
    <cellStyle name="Moneda 2 2 2 3 2 4 2 3 3" xfId="26653" xr:uid="{FE76F04F-E442-430A-AB70-BC299712DA7F}"/>
    <cellStyle name="Moneda 2 2 2 3 2 4 2 3 4" xfId="36070" xr:uid="{46B4162D-AE7D-455A-8EC0-3AD86911429C}"/>
    <cellStyle name="Moneda 2 2 2 3 2 4 2 4" xfId="12532" xr:uid="{DE020FE7-A5E0-4A8A-8C17-D3198BB55375}"/>
    <cellStyle name="Moneda 2 2 2 3 2 4 2 5" xfId="21949" xr:uid="{FA0C04D0-25E1-4F6C-83BE-B47961FE404D}"/>
    <cellStyle name="Moneda 2 2 2 3 2 4 2 6" xfId="31366" xr:uid="{14E7D259-3597-477F-BC7D-E7E2E5B2E1BB}"/>
    <cellStyle name="Moneda 2 2 2 3 2 4 3" xfId="3908" xr:uid="{1ED7FBDA-AEE5-4F2B-B772-FFEB9C8CDCD3}"/>
    <cellStyle name="Moneda 2 2 2 3 2 4 3 2" xfId="6260" xr:uid="{EE7434A2-909D-43DE-AF32-D909987D1221}"/>
    <cellStyle name="Moneda 2 2 2 3 2 4 3 2 2" xfId="10964" xr:uid="{450ED2C1-A582-41B4-967E-999BEAC14A24}"/>
    <cellStyle name="Moneda 2 2 2 3 2 4 3 2 2 2" xfId="20372" xr:uid="{2C651544-A149-46D5-805F-B08B9570D39F}"/>
    <cellStyle name="Moneda 2 2 2 3 2 4 3 2 2 3" xfId="29789" xr:uid="{8C4B4815-30D5-4D68-8621-7A9CE706A883}"/>
    <cellStyle name="Moneda 2 2 2 3 2 4 3 2 2 4" xfId="39206" xr:uid="{86ED5594-4C0D-4EB3-832E-C787937D4AE0}"/>
    <cellStyle name="Moneda 2 2 2 3 2 4 3 2 3" xfId="15668" xr:uid="{4476470D-0F9C-4749-B108-C85CF57D556A}"/>
    <cellStyle name="Moneda 2 2 2 3 2 4 3 2 4" xfId="25085" xr:uid="{05580AEC-301D-4F26-9C99-9423787BF4B0}"/>
    <cellStyle name="Moneda 2 2 2 3 2 4 3 2 5" xfId="34502" xr:uid="{1BE6DA6C-C520-40D3-AF6A-8F612FE6DCFE}"/>
    <cellStyle name="Moneda 2 2 2 3 2 4 3 3" xfId="8612" xr:uid="{790D8675-8C0C-44FF-BC5C-8A39E8A9FA95}"/>
    <cellStyle name="Moneda 2 2 2 3 2 4 3 3 2" xfId="18020" xr:uid="{B959AE73-E868-4B1B-B214-C2985BFEE63C}"/>
    <cellStyle name="Moneda 2 2 2 3 2 4 3 3 3" xfId="27437" xr:uid="{D91DD768-EF65-4EFB-8A6E-406F0410E3FD}"/>
    <cellStyle name="Moneda 2 2 2 3 2 4 3 3 4" xfId="36854" xr:uid="{9485EE9D-FA7A-405B-9E76-45E1706B7B45}"/>
    <cellStyle name="Moneda 2 2 2 3 2 4 3 4" xfId="13316" xr:uid="{4C87471D-3213-4F9A-B718-DAA3EE2BBD9A}"/>
    <cellStyle name="Moneda 2 2 2 3 2 4 3 5" xfId="22733" xr:uid="{2D740EE4-84FA-4EC5-81EB-46F2F78D2B6F}"/>
    <cellStyle name="Moneda 2 2 2 3 2 4 3 6" xfId="32150" xr:uid="{2F35B834-DAD9-4628-90EC-69150EDB53EE}"/>
    <cellStyle name="Moneda 2 2 2 3 2 4 4" xfId="4692" xr:uid="{0C602B5C-3E4F-463A-81CE-473811CC829B}"/>
    <cellStyle name="Moneda 2 2 2 3 2 4 4 2" xfId="9396" xr:uid="{DA9A2D33-708D-4767-BB5C-502095AE0F65}"/>
    <cellStyle name="Moneda 2 2 2 3 2 4 4 2 2" xfId="18804" xr:uid="{FC8B330D-68EF-4B5F-AD65-D0E962320489}"/>
    <cellStyle name="Moneda 2 2 2 3 2 4 4 2 3" xfId="28221" xr:uid="{BFE5BA07-B1CD-4C75-83B2-1B4903DE77D1}"/>
    <cellStyle name="Moneda 2 2 2 3 2 4 4 2 4" xfId="37638" xr:uid="{FBDC0C07-562C-4410-B083-68E126E924C5}"/>
    <cellStyle name="Moneda 2 2 2 3 2 4 4 3" xfId="14100" xr:uid="{B87D5101-69A3-4B59-BAF2-A4CC5EE666B8}"/>
    <cellStyle name="Moneda 2 2 2 3 2 4 4 4" xfId="23517" xr:uid="{53985F15-3F5F-4EFC-B4D1-8EF5686E916D}"/>
    <cellStyle name="Moneda 2 2 2 3 2 4 4 5" xfId="32934" xr:uid="{AAA75690-1B38-47AD-8D79-F5E3D744D859}"/>
    <cellStyle name="Moneda 2 2 2 3 2 4 5" xfId="7044" xr:uid="{F5983DAD-5E3B-4434-BB7C-63C914C55DB4}"/>
    <cellStyle name="Moneda 2 2 2 3 2 4 5 2" xfId="16452" xr:uid="{7DB585C4-AE9B-419E-8097-BACE097981F6}"/>
    <cellStyle name="Moneda 2 2 2 3 2 4 5 3" xfId="25869" xr:uid="{A90B4FE7-542A-4A01-8494-4F769A63D441}"/>
    <cellStyle name="Moneda 2 2 2 3 2 4 5 4" xfId="35286" xr:uid="{AC56DED3-2851-4FC8-9914-54F345B27B34}"/>
    <cellStyle name="Moneda 2 2 2 3 2 4 6" xfId="11748" xr:uid="{BCB990EB-A6D9-4FC5-91A1-B8EBE6245193}"/>
    <cellStyle name="Moneda 2 2 2 3 2 4 7" xfId="21165" xr:uid="{C0AA6C82-FAC6-4E7D-9D38-8A9BA722F268}"/>
    <cellStyle name="Moneda 2 2 2 3 2 4 8" xfId="30582" xr:uid="{48DE7B42-8A93-4B0A-B116-9D864DC4BCEB}"/>
    <cellStyle name="Moneda 2 2 2 3 2 5" xfId="2732" xr:uid="{2CE794E5-6ACD-41E6-A244-3889C59DCC9C}"/>
    <cellStyle name="Moneda 2 2 2 3 2 5 2" xfId="5084" xr:uid="{0389DA7D-2018-4508-AAF9-0160CA08529B}"/>
    <cellStyle name="Moneda 2 2 2 3 2 5 2 2" xfId="9788" xr:uid="{FBB63FCD-FCCE-4773-9AC4-A5FAFD8E3DF5}"/>
    <cellStyle name="Moneda 2 2 2 3 2 5 2 2 2" xfId="19196" xr:uid="{E7DF248D-1C6B-46A2-826F-C8415FBB04B5}"/>
    <cellStyle name="Moneda 2 2 2 3 2 5 2 2 3" xfId="28613" xr:uid="{A6B9C5FD-AD7D-481A-B918-E5AD6740207E}"/>
    <cellStyle name="Moneda 2 2 2 3 2 5 2 2 4" xfId="38030" xr:uid="{EA786D43-C566-4DD6-890D-7DD76674454D}"/>
    <cellStyle name="Moneda 2 2 2 3 2 5 2 3" xfId="14492" xr:uid="{12F4E89E-918A-490E-8160-CA72A03C37DF}"/>
    <cellStyle name="Moneda 2 2 2 3 2 5 2 4" xfId="23909" xr:uid="{6EDB4051-C30C-48BF-AA58-3370046D65C7}"/>
    <cellStyle name="Moneda 2 2 2 3 2 5 2 5" xfId="33326" xr:uid="{D401AA49-5562-4341-B25D-D64EABFFC5E0}"/>
    <cellStyle name="Moneda 2 2 2 3 2 5 3" xfId="7436" xr:uid="{DD1197B2-3B4E-42CD-9D6B-64BDB3CFDB2C}"/>
    <cellStyle name="Moneda 2 2 2 3 2 5 3 2" xfId="16844" xr:uid="{6FF77EC7-4B0E-4289-9405-28459B8174F7}"/>
    <cellStyle name="Moneda 2 2 2 3 2 5 3 3" xfId="26261" xr:uid="{21F06DF2-2E9C-4A09-B03F-4DAB01CC52E2}"/>
    <cellStyle name="Moneda 2 2 2 3 2 5 3 4" xfId="35678" xr:uid="{F6AE0BB4-227D-4D29-9697-C0154C385A21}"/>
    <cellStyle name="Moneda 2 2 2 3 2 5 4" xfId="12140" xr:uid="{7CF13028-4064-4482-BF6D-8F7D63821D9A}"/>
    <cellStyle name="Moneda 2 2 2 3 2 5 5" xfId="21557" xr:uid="{12F28B39-D171-45E6-B37F-8D8C7DB3FE36}"/>
    <cellStyle name="Moneda 2 2 2 3 2 5 6" xfId="30974" xr:uid="{C1621268-C406-4DA2-ACAF-D697B6690FEC}"/>
    <cellStyle name="Moneda 2 2 2 3 2 6" xfId="3516" xr:uid="{8175EC28-5328-4020-BE3B-2E11CF0FF0F5}"/>
    <cellStyle name="Moneda 2 2 2 3 2 6 2" xfId="5868" xr:uid="{B38FC769-8DBE-469F-8966-97C2F06B1452}"/>
    <cellStyle name="Moneda 2 2 2 3 2 6 2 2" xfId="10572" xr:uid="{A9CBDD5F-68EA-4B7D-A711-1FD17B69F371}"/>
    <cellStyle name="Moneda 2 2 2 3 2 6 2 2 2" xfId="19980" xr:uid="{7E89B415-2C2B-4EC9-A7F9-E6BAE60D175B}"/>
    <cellStyle name="Moneda 2 2 2 3 2 6 2 2 3" xfId="29397" xr:uid="{FE60832F-2794-47D5-B08A-2D021B559DBC}"/>
    <cellStyle name="Moneda 2 2 2 3 2 6 2 2 4" xfId="38814" xr:uid="{67DDD6A2-8D08-420F-A120-B364CC5CE031}"/>
    <cellStyle name="Moneda 2 2 2 3 2 6 2 3" xfId="15276" xr:uid="{5C44BC90-1BBE-49CC-84A1-DBD8E940764A}"/>
    <cellStyle name="Moneda 2 2 2 3 2 6 2 4" xfId="24693" xr:uid="{360F3EB6-E413-454D-A6B1-3CFED7FF16E4}"/>
    <cellStyle name="Moneda 2 2 2 3 2 6 2 5" xfId="34110" xr:uid="{7FDA45F5-853E-43B6-84D9-CD8AD25E251A}"/>
    <cellStyle name="Moneda 2 2 2 3 2 6 3" xfId="8220" xr:uid="{2246A12F-1F78-49B1-B51A-6A5EB4569F91}"/>
    <cellStyle name="Moneda 2 2 2 3 2 6 3 2" xfId="17628" xr:uid="{1560C545-A272-48B7-A53B-8DD3AF051068}"/>
    <cellStyle name="Moneda 2 2 2 3 2 6 3 3" xfId="27045" xr:uid="{8FA9B007-8323-4769-BB8F-3ED6FB33A626}"/>
    <cellStyle name="Moneda 2 2 2 3 2 6 3 4" xfId="36462" xr:uid="{8B5DC0E8-8F9A-4221-932D-DE5527B29BD3}"/>
    <cellStyle name="Moneda 2 2 2 3 2 6 4" xfId="12924" xr:uid="{DBE4FCA7-4D6D-4757-AD44-5CD4466C034C}"/>
    <cellStyle name="Moneda 2 2 2 3 2 6 5" xfId="22341" xr:uid="{484B1D6D-4502-44C5-B535-09AF6302A481}"/>
    <cellStyle name="Moneda 2 2 2 3 2 6 6" xfId="31758" xr:uid="{D606578A-0E4D-4ECE-8B09-1CDC0132F93A}"/>
    <cellStyle name="Moneda 2 2 2 3 2 7" xfId="4300" xr:uid="{52B7BA3D-D16E-4167-802A-C823BF07017C}"/>
    <cellStyle name="Moneda 2 2 2 3 2 7 2" xfId="9004" xr:uid="{084AB0E0-07DF-4ED9-B747-62127A62675F}"/>
    <cellStyle name="Moneda 2 2 2 3 2 7 2 2" xfId="18412" xr:uid="{0386B1A8-9E50-4940-8B86-B51D151D72DF}"/>
    <cellStyle name="Moneda 2 2 2 3 2 7 2 3" xfId="27829" xr:uid="{B468E16C-E9D9-44AC-AA33-CC5CE693839E}"/>
    <cellStyle name="Moneda 2 2 2 3 2 7 2 4" xfId="37246" xr:uid="{F07AD294-DD47-4A19-8211-ADB56CAD7F45}"/>
    <cellStyle name="Moneda 2 2 2 3 2 7 3" xfId="13708" xr:uid="{75E726A6-6FC9-45D1-A34B-EA0CA6129261}"/>
    <cellStyle name="Moneda 2 2 2 3 2 7 4" xfId="23125" xr:uid="{8D4D7F9F-45C1-406F-9B2E-956E37BCCCDD}"/>
    <cellStyle name="Moneda 2 2 2 3 2 7 5" xfId="32542" xr:uid="{940D2279-E415-4C72-8C70-4014A1EFA4AE}"/>
    <cellStyle name="Moneda 2 2 2 3 2 8" xfId="6652" xr:uid="{A40E1DB9-BAB8-4F79-BE79-415F285628EA}"/>
    <cellStyle name="Moneda 2 2 2 3 2 8 2" xfId="16060" xr:uid="{3B836C67-47B5-4684-924E-22DD7BA7957C}"/>
    <cellStyle name="Moneda 2 2 2 3 2 8 3" xfId="25477" xr:uid="{B214EE38-3CC7-40BC-A406-47C338B8CE7A}"/>
    <cellStyle name="Moneda 2 2 2 3 2 8 4" xfId="34894" xr:uid="{41FADE67-5B6B-4FE6-9D12-861BE1A65F5E}"/>
    <cellStyle name="Moneda 2 2 2 3 2 9" xfId="11356" xr:uid="{DD8068E0-8B20-4507-918A-7C5BA980E0A9}"/>
    <cellStyle name="Moneda 2 2 2 3 3" xfId="355" xr:uid="{63382D24-5547-4C72-8F40-7D18446BB392}"/>
    <cellStyle name="Moneda 2 2 2 3 3 10" xfId="30265" xr:uid="{688D402C-EB0D-4B58-BDDE-7EA7FF0E1EC9}"/>
    <cellStyle name="Moneda 2 2 2 3 3 11" xfId="2022" xr:uid="{DD4FAB98-4551-4277-9486-8BBB08B7E21B}"/>
    <cellStyle name="Moneda 2 2 2 3 3 12" xfId="1394" xr:uid="{92278C93-22B6-4C86-9E8A-A1D1F23744C0}"/>
    <cellStyle name="Moneda 2 2 2 3 3 13" xfId="40276" xr:uid="{6CE08648-1666-4E87-A6FA-9549DDAC45AB}"/>
    <cellStyle name="Moneda 2 2 2 3 3 2" xfId="593" xr:uid="{AADACB5E-D07B-404A-BBCE-72F1FF3CC700}"/>
    <cellStyle name="Moneda 2 2 2 3 3 2 10" xfId="2218" xr:uid="{04B1CDCB-1B72-4D72-A9D7-E87B3B08B14C}"/>
    <cellStyle name="Moneda 2 2 2 3 3 2 11" xfId="1590" xr:uid="{735D4AD8-0C75-48D9-A509-945C997F6E03}"/>
    <cellStyle name="Moneda 2 2 2 3 3 2 12" xfId="40472" xr:uid="{5C39AD53-170C-4C8C-8656-26BDBC9F8763}"/>
    <cellStyle name="Moneda 2 2 2 3 3 2 2" xfId="2610" xr:uid="{11874C37-6B30-46A8-B500-6948C632A1FB}"/>
    <cellStyle name="Moneda 2 2 2 3 3 2 2 2" xfId="3395" xr:uid="{666FB9B8-0569-44B3-8AA2-ABF6F552B2EF}"/>
    <cellStyle name="Moneda 2 2 2 3 3 2 2 2 2" xfId="5747" xr:uid="{219A6271-3535-4873-B105-870DBFE6D385}"/>
    <cellStyle name="Moneda 2 2 2 3 3 2 2 2 2 2" xfId="10451" xr:uid="{C268EFD4-833D-420B-A579-4EE02065BCF6}"/>
    <cellStyle name="Moneda 2 2 2 3 3 2 2 2 2 2 2" xfId="19859" xr:uid="{57572237-3268-4337-9827-33A1544D75DB}"/>
    <cellStyle name="Moneda 2 2 2 3 3 2 2 2 2 2 3" xfId="29276" xr:uid="{B7DB9717-03AC-4F9C-BD12-3AC0600B1261}"/>
    <cellStyle name="Moneda 2 2 2 3 3 2 2 2 2 2 4" xfId="38693" xr:uid="{F1D5EBCE-0029-440F-81AE-1BBFB9542481}"/>
    <cellStyle name="Moneda 2 2 2 3 3 2 2 2 2 3" xfId="15155" xr:uid="{F62FBF03-391B-483D-8B74-A7F92209C9B9}"/>
    <cellStyle name="Moneda 2 2 2 3 3 2 2 2 2 4" xfId="24572" xr:uid="{98D8D0CA-76C7-4AB2-88EA-8FF0AE9F8AFC}"/>
    <cellStyle name="Moneda 2 2 2 3 3 2 2 2 2 5" xfId="33989" xr:uid="{2EA246BD-FB8B-4640-AB9F-CD63A8F6ACA6}"/>
    <cellStyle name="Moneda 2 2 2 3 3 2 2 2 3" xfId="8099" xr:uid="{A219060D-ED1F-4FE7-B238-45B966897A08}"/>
    <cellStyle name="Moneda 2 2 2 3 3 2 2 2 3 2" xfId="17507" xr:uid="{2C1D2180-88F0-4506-8DD6-30B867D2BCED}"/>
    <cellStyle name="Moneda 2 2 2 3 3 2 2 2 3 3" xfId="26924" xr:uid="{E9804486-005C-4336-A715-532604849075}"/>
    <cellStyle name="Moneda 2 2 2 3 3 2 2 2 3 4" xfId="36341" xr:uid="{BEE139AA-8C52-487D-BC8A-93C30C935D88}"/>
    <cellStyle name="Moneda 2 2 2 3 3 2 2 2 4" xfId="12803" xr:uid="{036530B8-CD62-46B5-BFED-A14491BFE881}"/>
    <cellStyle name="Moneda 2 2 2 3 3 2 2 2 5" xfId="22220" xr:uid="{B684E5EE-ADDA-4534-A446-7CBAE030803E}"/>
    <cellStyle name="Moneda 2 2 2 3 3 2 2 2 6" xfId="31637" xr:uid="{879B7B02-D6A4-43E2-AA68-7CA812CAE2B3}"/>
    <cellStyle name="Moneda 2 2 2 3 3 2 2 3" xfId="4179" xr:uid="{1E69DEE2-82E5-4990-BF26-45907C5513A1}"/>
    <cellStyle name="Moneda 2 2 2 3 3 2 2 3 2" xfId="6531" xr:uid="{9FEFECD9-0C32-45D1-9F88-4121E718A90C}"/>
    <cellStyle name="Moneda 2 2 2 3 3 2 2 3 2 2" xfId="11235" xr:uid="{EEC38941-1608-414E-8851-0D4F5BF1AB75}"/>
    <cellStyle name="Moneda 2 2 2 3 3 2 2 3 2 2 2" xfId="20643" xr:uid="{0A564C60-049F-4E19-AF67-3EA9EE7D0E0D}"/>
    <cellStyle name="Moneda 2 2 2 3 3 2 2 3 2 2 3" xfId="30060" xr:uid="{299D773A-2B17-4085-954C-EBB6572E903C}"/>
    <cellStyle name="Moneda 2 2 2 3 3 2 2 3 2 2 4" xfId="39477" xr:uid="{B7B4C01E-7717-4ED6-9547-C6BEE96B14B0}"/>
    <cellStyle name="Moneda 2 2 2 3 3 2 2 3 2 3" xfId="15939" xr:uid="{473EF4E9-5D36-4B69-94B8-3911DC59D75C}"/>
    <cellStyle name="Moneda 2 2 2 3 3 2 2 3 2 4" xfId="25356" xr:uid="{7676E760-93FB-4B59-BD55-E1638D9CF957}"/>
    <cellStyle name="Moneda 2 2 2 3 3 2 2 3 2 5" xfId="34773" xr:uid="{348E2BFD-FC43-482C-8F3F-3B5BFF2B5918}"/>
    <cellStyle name="Moneda 2 2 2 3 3 2 2 3 3" xfId="8883" xr:uid="{C4185621-2FEF-40D1-9E11-F46CBEFC22E0}"/>
    <cellStyle name="Moneda 2 2 2 3 3 2 2 3 3 2" xfId="18291" xr:uid="{41B4105C-B75E-4E85-8904-D34C0A0E7301}"/>
    <cellStyle name="Moneda 2 2 2 3 3 2 2 3 3 3" xfId="27708" xr:uid="{8C3C9D93-F7AF-4A17-ADCC-B8CDBB2F8A94}"/>
    <cellStyle name="Moneda 2 2 2 3 3 2 2 3 3 4" xfId="37125" xr:uid="{A3558387-DE53-4D2B-A444-EB4A53C9D95E}"/>
    <cellStyle name="Moneda 2 2 2 3 3 2 2 3 4" xfId="13587" xr:uid="{7B2CEDC3-A32F-4C61-A5BC-46C9ADA8AD7C}"/>
    <cellStyle name="Moneda 2 2 2 3 3 2 2 3 5" xfId="23004" xr:uid="{54B88BA0-DB9F-435C-95C2-548E5777C295}"/>
    <cellStyle name="Moneda 2 2 2 3 3 2 2 3 6" xfId="32421" xr:uid="{5993C5FF-2A37-4AA8-899C-3672A1A0E458}"/>
    <cellStyle name="Moneda 2 2 2 3 3 2 2 4" xfId="4963" xr:uid="{ACFE0A14-98A2-4E27-88AC-935CCA670E5E}"/>
    <cellStyle name="Moneda 2 2 2 3 3 2 2 4 2" xfId="9667" xr:uid="{EA3D05C3-6C34-49D2-80D0-B9999078500A}"/>
    <cellStyle name="Moneda 2 2 2 3 3 2 2 4 2 2" xfId="19075" xr:uid="{1EDDA514-A9B0-4549-8642-8E566F93FACB}"/>
    <cellStyle name="Moneda 2 2 2 3 3 2 2 4 2 3" xfId="28492" xr:uid="{7575B6F4-F945-42F5-A8CA-6EAE4796301A}"/>
    <cellStyle name="Moneda 2 2 2 3 3 2 2 4 2 4" xfId="37909" xr:uid="{FCF3AB85-29F0-4C2A-A0E7-3C70F8351A59}"/>
    <cellStyle name="Moneda 2 2 2 3 3 2 2 4 3" xfId="14371" xr:uid="{FC820133-2734-447A-8B9E-BE94C1FD15A8}"/>
    <cellStyle name="Moneda 2 2 2 3 3 2 2 4 4" xfId="23788" xr:uid="{D044D85A-BEE6-4C0B-BE13-77F63BBF82B5}"/>
    <cellStyle name="Moneda 2 2 2 3 3 2 2 4 5" xfId="33205" xr:uid="{B38787BD-F903-42F5-A325-08BD3FFFB816}"/>
    <cellStyle name="Moneda 2 2 2 3 3 2 2 5" xfId="7315" xr:uid="{2AFA6CCF-9941-4661-8E92-9C0FFACD8238}"/>
    <cellStyle name="Moneda 2 2 2 3 3 2 2 5 2" xfId="16723" xr:uid="{2D16F592-F371-44CE-8C2D-3B81E8CBAFB6}"/>
    <cellStyle name="Moneda 2 2 2 3 3 2 2 5 3" xfId="26140" xr:uid="{BD158814-9D58-43C8-9246-466BD07BD07E}"/>
    <cellStyle name="Moneda 2 2 2 3 3 2 2 5 4" xfId="35557" xr:uid="{037ECCDF-FB8D-4A97-94EC-C8ADEEC5BC8D}"/>
    <cellStyle name="Moneda 2 2 2 3 3 2 2 6" xfId="12019" xr:uid="{A30AE103-28D2-4249-B3E7-5057D3F9A62D}"/>
    <cellStyle name="Moneda 2 2 2 3 3 2 2 7" xfId="21436" xr:uid="{17CEDD83-F27C-42CA-B46A-2A4935B99C34}"/>
    <cellStyle name="Moneda 2 2 2 3 3 2 2 8" xfId="30853" xr:uid="{AF46326C-7988-4BC2-9F62-B3CFB9D6F3D7}"/>
    <cellStyle name="Moneda 2 2 2 3 3 2 3" xfId="3003" xr:uid="{9F6BB10D-E88D-4979-97A5-537C9BD8A8B5}"/>
    <cellStyle name="Moneda 2 2 2 3 3 2 3 2" xfId="5355" xr:uid="{2872F909-5F58-4588-90D2-B37D74B6EDEB}"/>
    <cellStyle name="Moneda 2 2 2 3 3 2 3 2 2" xfId="10059" xr:uid="{00633D63-B32B-444C-A099-3A4B9B81E56C}"/>
    <cellStyle name="Moneda 2 2 2 3 3 2 3 2 2 2" xfId="19467" xr:uid="{113CEA80-4641-470B-92C4-4D2BD7700821}"/>
    <cellStyle name="Moneda 2 2 2 3 3 2 3 2 2 3" xfId="28884" xr:uid="{4EC92501-0281-482B-8868-E0C7987BB117}"/>
    <cellStyle name="Moneda 2 2 2 3 3 2 3 2 2 4" xfId="38301" xr:uid="{94E0A005-CAD5-4A0E-9CF0-93AAFF2ABE15}"/>
    <cellStyle name="Moneda 2 2 2 3 3 2 3 2 3" xfId="14763" xr:uid="{1080219C-22F8-4D3E-89AB-06FF6A21CC33}"/>
    <cellStyle name="Moneda 2 2 2 3 3 2 3 2 4" xfId="24180" xr:uid="{401E22D3-F77F-4017-B061-9A977FDC0579}"/>
    <cellStyle name="Moneda 2 2 2 3 3 2 3 2 5" xfId="33597" xr:uid="{54446ACD-C89D-43BA-A4E3-33BA46B3A6D5}"/>
    <cellStyle name="Moneda 2 2 2 3 3 2 3 3" xfId="7707" xr:uid="{8382CB3F-7BC4-4E11-BB98-4BA3E2569995}"/>
    <cellStyle name="Moneda 2 2 2 3 3 2 3 3 2" xfId="17115" xr:uid="{CE07CC69-0271-453F-B199-17DF8C4C7E2A}"/>
    <cellStyle name="Moneda 2 2 2 3 3 2 3 3 3" xfId="26532" xr:uid="{9A00C086-D3B4-494E-B5F4-57CEC2140A2D}"/>
    <cellStyle name="Moneda 2 2 2 3 3 2 3 3 4" xfId="35949" xr:uid="{C10FA460-CBB7-41E8-8550-AA8F38BE6E08}"/>
    <cellStyle name="Moneda 2 2 2 3 3 2 3 4" xfId="12411" xr:uid="{8F1EAEBF-2A5C-4574-B47F-8A60A2538B64}"/>
    <cellStyle name="Moneda 2 2 2 3 3 2 3 5" xfId="21828" xr:uid="{962A0263-37BB-4C79-AF19-12A355950145}"/>
    <cellStyle name="Moneda 2 2 2 3 3 2 3 6" xfId="31245" xr:uid="{28F58732-3639-403A-9F3D-17434266F32B}"/>
    <cellStyle name="Moneda 2 2 2 3 3 2 4" xfId="3787" xr:uid="{C59A3323-A2A0-47AB-87A2-05F2A2B32A7B}"/>
    <cellStyle name="Moneda 2 2 2 3 3 2 4 2" xfId="6139" xr:uid="{3143ADAA-C01C-4B0B-A0B0-6A072B0234FF}"/>
    <cellStyle name="Moneda 2 2 2 3 3 2 4 2 2" xfId="10843" xr:uid="{9F2CB2DF-9B71-43D5-B105-ACDDA4E9BE94}"/>
    <cellStyle name="Moneda 2 2 2 3 3 2 4 2 2 2" xfId="20251" xr:uid="{EED44186-EF44-425B-8D0F-E4360D5F07E4}"/>
    <cellStyle name="Moneda 2 2 2 3 3 2 4 2 2 3" xfId="29668" xr:uid="{A0A54592-B920-4AE7-A300-ADE656E06C94}"/>
    <cellStyle name="Moneda 2 2 2 3 3 2 4 2 2 4" xfId="39085" xr:uid="{592E0FD2-D563-4190-9267-12E2F48BC782}"/>
    <cellStyle name="Moneda 2 2 2 3 3 2 4 2 3" xfId="15547" xr:uid="{4D122A0E-7BD8-482D-B16B-E5121EED1199}"/>
    <cellStyle name="Moneda 2 2 2 3 3 2 4 2 4" xfId="24964" xr:uid="{356D338C-C73E-4E7E-9107-0C1F83C40F44}"/>
    <cellStyle name="Moneda 2 2 2 3 3 2 4 2 5" xfId="34381" xr:uid="{A49F561D-3C83-402E-AB0F-7D0D4F7737CA}"/>
    <cellStyle name="Moneda 2 2 2 3 3 2 4 3" xfId="8491" xr:uid="{A3868272-50B9-4098-8329-2C7500671A86}"/>
    <cellStyle name="Moneda 2 2 2 3 3 2 4 3 2" xfId="17899" xr:uid="{62678D1B-9B9C-4321-A11B-5F6449F18830}"/>
    <cellStyle name="Moneda 2 2 2 3 3 2 4 3 3" xfId="27316" xr:uid="{45DEB342-397C-41BD-9FD1-3A688D81430C}"/>
    <cellStyle name="Moneda 2 2 2 3 3 2 4 3 4" xfId="36733" xr:uid="{B06FC495-5343-48DC-9C52-8E245668563E}"/>
    <cellStyle name="Moneda 2 2 2 3 3 2 4 4" xfId="13195" xr:uid="{3FF4C2B1-687E-40DA-A5F7-A8C0A1A3A791}"/>
    <cellStyle name="Moneda 2 2 2 3 3 2 4 5" xfId="22612" xr:uid="{8F97C2B7-87E0-45BF-A566-1117615AECC6}"/>
    <cellStyle name="Moneda 2 2 2 3 3 2 4 6" xfId="32029" xr:uid="{FE820FAC-0D88-4AC7-A4D4-CFA3C4AFC433}"/>
    <cellStyle name="Moneda 2 2 2 3 3 2 5" xfId="4571" xr:uid="{BD273A1E-0D4A-435D-B8A4-636CF217E414}"/>
    <cellStyle name="Moneda 2 2 2 3 3 2 5 2" xfId="9275" xr:uid="{96CA9C3C-BAAA-4ED1-983A-511F80859281}"/>
    <cellStyle name="Moneda 2 2 2 3 3 2 5 2 2" xfId="18683" xr:uid="{02A92D26-8C53-4DF1-9F4C-F3452923241D}"/>
    <cellStyle name="Moneda 2 2 2 3 3 2 5 2 3" xfId="28100" xr:uid="{14A4420B-7B55-485B-860C-C488AF30BCAB}"/>
    <cellStyle name="Moneda 2 2 2 3 3 2 5 2 4" xfId="37517" xr:uid="{C697AFB9-54AE-4532-AA58-55D56BFE6E3E}"/>
    <cellStyle name="Moneda 2 2 2 3 3 2 5 3" xfId="13979" xr:uid="{9851D2EB-CD8F-4CA4-B1A0-7F528B7F8BF4}"/>
    <cellStyle name="Moneda 2 2 2 3 3 2 5 4" xfId="23396" xr:uid="{8652D809-A517-4B99-8561-939D4AD9A1FD}"/>
    <cellStyle name="Moneda 2 2 2 3 3 2 5 5" xfId="32813" xr:uid="{F2FA83C8-F39B-49A4-A2AD-1C2201D13F27}"/>
    <cellStyle name="Moneda 2 2 2 3 3 2 6" xfId="6923" xr:uid="{5AE530F9-5158-4A0B-9E0B-7BBFF46CD489}"/>
    <cellStyle name="Moneda 2 2 2 3 3 2 6 2" xfId="16331" xr:uid="{BA4FE8FA-6EA5-4883-AC73-2154165CA9BC}"/>
    <cellStyle name="Moneda 2 2 2 3 3 2 6 3" xfId="25748" xr:uid="{3EF4ACA3-7A96-4EEA-A19E-D0D87CDBC152}"/>
    <cellStyle name="Moneda 2 2 2 3 3 2 6 4" xfId="35165" xr:uid="{A93F7A93-F3C5-472A-9FEF-370B8F676809}"/>
    <cellStyle name="Moneda 2 2 2 3 3 2 7" xfId="11627" xr:uid="{3DA68055-E170-47C8-BA75-063A8CA7D16D}"/>
    <cellStyle name="Moneda 2 2 2 3 3 2 8" xfId="21044" xr:uid="{B2F132D6-6813-47E4-986E-4DB2A8EF6AF3}"/>
    <cellStyle name="Moneda 2 2 2 3 3 2 9" xfId="30461" xr:uid="{6F0D5427-D43F-40B3-AE59-C35EA2C5B06E}"/>
    <cellStyle name="Moneda 2 2 2 3 3 3" xfId="2414" xr:uid="{524196CA-7D22-48EA-8DF4-5B7860B8D8CE}"/>
    <cellStyle name="Moneda 2 2 2 3 3 3 2" xfId="3199" xr:uid="{AE03CB74-6AAC-4BE8-80E1-3A9BC73474BB}"/>
    <cellStyle name="Moneda 2 2 2 3 3 3 2 2" xfId="5551" xr:uid="{BE716F8E-F5AC-41C2-A315-FE5621E60A4C}"/>
    <cellStyle name="Moneda 2 2 2 3 3 3 2 2 2" xfId="10255" xr:uid="{E6CAFAFF-10CB-46FD-8E8B-C95B7A9BF92C}"/>
    <cellStyle name="Moneda 2 2 2 3 3 3 2 2 2 2" xfId="19663" xr:uid="{6CB922CA-1627-4A89-8491-C6B53315B64E}"/>
    <cellStyle name="Moneda 2 2 2 3 3 3 2 2 2 3" xfId="29080" xr:uid="{C54BF94D-2E96-4E57-8DFE-02979631029E}"/>
    <cellStyle name="Moneda 2 2 2 3 3 3 2 2 2 4" xfId="38497" xr:uid="{161C3E07-5149-4405-839D-00E27C1CA0CC}"/>
    <cellStyle name="Moneda 2 2 2 3 3 3 2 2 3" xfId="14959" xr:uid="{2F22D018-3909-4CA0-8A7A-1CD8DD939B9E}"/>
    <cellStyle name="Moneda 2 2 2 3 3 3 2 2 4" xfId="24376" xr:uid="{7D4D730C-8950-404D-8D4D-07FE552713CD}"/>
    <cellStyle name="Moneda 2 2 2 3 3 3 2 2 5" xfId="33793" xr:uid="{4FAAAE63-B1E6-415D-83FE-3885BD1BB49F}"/>
    <cellStyle name="Moneda 2 2 2 3 3 3 2 3" xfId="7903" xr:uid="{517652F3-C7F0-44F2-B2CE-853C63FEA34F}"/>
    <cellStyle name="Moneda 2 2 2 3 3 3 2 3 2" xfId="17311" xr:uid="{636B7D23-ACE8-4570-83AD-DB68A2EB5B3B}"/>
    <cellStyle name="Moneda 2 2 2 3 3 3 2 3 3" xfId="26728" xr:uid="{7E7FCBB3-53D5-4872-A57A-4FA60B4048CA}"/>
    <cellStyle name="Moneda 2 2 2 3 3 3 2 3 4" xfId="36145" xr:uid="{12ABDEE2-B040-48CE-8DEE-D63315D9E19E}"/>
    <cellStyle name="Moneda 2 2 2 3 3 3 2 4" xfId="12607" xr:uid="{B0D8961A-823A-4F03-9C8B-D8254CC6CF5D}"/>
    <cellStyle name="Moneda 2 2 2 3 3 3 2 5" xfId="22024" xr:uid="{EDA57E16-5BE3-4D7B-8CD3-6FA373EB00A2}"/>
    <cellStyle name="Moneda 2 2 2 3 3 3 2 6" xfId="31441" xr:uid="{E7CD8855-6B42-4D0E-81B5-64FE06DAE9FD}"/>
    <cellStyle name="Moneda 2 2 2 3 3 3 3" xfId="3983" xr:uid="{6D8BAAED-C17D-447A-A07B-CC34E4E76A4D}"/>
    <cellStyle name="Moneda 2 2 2 3 3 3 3 2" xfId="6335" xr:uid="{A9459780-AC5F-4A01-BFAE-75DF02B07B6A}"/>
    <cellStyle name="Moneda 2 2 2 3 3 3 3 2 2" xfId="11039" xr:uid="{13929758-4255-4081-A2F6-05F6023A5721}"/>
    <cellStyle name="Moneda 2 2 2 3 3 3 3 2 2 2" xfId="20447" xr:uid="{639EDE03-1D67-42AF-9975-B15FCA8D4DAD}"/>
    <cellStyle name="Moneda 2 2 2 3 3 3 3 2 2 3" xfId="29864" xr:uid="{D51088E2-8437-4952-8676-258B6A6D393B}"/>
    <cellStyle name="Moneda 2 2 2 3 3 3 3 2 2 4" xfId="39281" xr:uid="{6D02A97D-C0F5-41CE-9E97-2D63BF770046}"/>
    <cellStyle name="Moneda 2 2 2 3 3 3 3 2 3" xfId="15743" xr:uid="{DE9C7504-C8EA-487B-82FB-D0F2BD8DFD2C}"/>
    <cellStyle name="Moneda 2 2 2 3 3 3 3 2 4" xfId="25160" xr:uid="{8A94FA02-BAE7-4E96-AB2A-EC02A607EFFB}"/>
    <cellStyle name="Moneda 2 2 2 3 3 3 3 2 5" xfId="34577" xr:uid="{4ECA7670-9EA6-4BDA-B8B4-F35CB0FCE879}"/>
    <cellStyle name="Moneda 2 2 2 3 3 3 3 3" xfId="8687" xr:uid="{1FB591AA-55FA-46E7-9BD2-8678493AB714}"/>
    <cellStyle name="Moneda 2 2 2 3 3 3 3 3 2" xfId="18095" xr:uid="{06E622D9-87D8-45BE-BB26-E84B9DE36F35}"/>
    <cellStyle name="Moneda 2 2 2 3 3 3 3 3 3" xfId="27512" xr:uid="{F112EDB5-969C-4791-8BB5-4A223568AEAF}"/>
    <cellStyle name="Moneda 2 2 2 3 3 3 3 3 4" xfId="36929" xr:uid="{93964E73-5D74-44CE-9A76-E9BC31E26049}"/>
    <cellStyle name="Moneda 2 2 2 3 3 3 3 4" xfId="13391" xr:uid="{506873E0-219C-4D23-B7B3-DFB1AE7DCBB3}"/>
    <cellStyle name="Moneda 2 2 2 3 3 3 3 5" xfId="22808" xr:uid="{6C9D1231-3225-41ED-AF13-75939A29EC7F}"/>
    <cellStyle name="Moneda 2 2 2 3 3 3 3 6" xfId="32225" xr:uid="{D6830FF0-5506-4848-8FC8-EBEF61A8C981}"/>
    <cellStyle name="Moneda 2 2 2 3 3 3 4" xfId="4767" xr:uid="{1C3E2D8C-8BF6-4A6D-9E3D-B6A2DA0C2CD5}"/>
    <cellStyle name="Moneda 2 2 2 3 3 3 4 2" xfId="9471" xr:uid="{E124DA32-8200-4483-84C2-8F40D7B9B406}"/>
    <cellStyle name="Moneda 2 2 2 3 3 3 4 2 2" xfId="18879" xr:uid="{13085403-EAD4-4FED-AA64-66D50F9A268D}"/>
    <cellStyle name="Moneda 2 2 2 3 3 3 4 2 3" xfId="28296" xr:uid="{EA4A2E9E-494E-4D0A-BE35-E3204DE69C1E}"/>
    <cellStyle name="Moneda 2 2 2 3 3 3 4 2 4" xfId="37713" xr:uid="{A72CD294-7996-4372-8638-E86F3CB966CF}"/>
    <cellStyle name="Moneda 2 2 2 3 3 3 4 3" xfId="14175" xr:uid="{940D167B-A65B-4387-BB43-A53B5E41F2B6}"/>
    <cellStyle name="Moneda 2 2 2 3 3 3 4 4" xfId="23592" xr:uid="{F6B6B5C7-3C11-4F1B-9E80-9292764C3FD4}"/>
    <cellStyle name="Moneda 2 2 2 3 3 3 4 5" xfId="33009" xr:uid="{0948162D-9857-44BF-8303-776450D0F6D5}"/>
    <cellStyle name="Moneda 2 2 2 3 3 3 5" xfId="7119" xr:uid="{BF905BBE-B004-4A61-831C-32E63711E11F}"/>
    <cellStyle name="Moneda 2 2 2 3 3 3 5 2" xfId="16527" xr:uid="{ECFA16A7-CE02-4EA8-A306-9CF767ADCF74}"/>
    <cellStyle name="Moneda 2 2 2 3 3 3 5 3" xfId="25944" xr:uid="{C346E530-E559-4628-8F0B-5E8B2CB47AE1}"/>
    <cellStyle name="Moneda 2 2 2 3 3 3 5 4" xfId="35361" xr:uid="{AA3F34B6-C467-4007-AF79-76E65FCE7BD7}"/>
    <cellStyle name="Moneda 2 2 2 3 3 3 6" xfId="11823" xr:uid="{43E90201-8D29-4133-9B0F-417847F57795}"/>
    <cellStyle name="Moneda 2 2 2 3 3 3 7" xfId="21240" xr:uid="{B8ADB65C-EFCD-47F0-B5D7-76781FF12ED3}"/>
    <cellStyle name="Moneda 2 2 2 3 3 3 8" xfId="30657" xr:uid="{1CB91064-91D1-46C3-8F6E-97C61C214CF9}"/>
    <cellStyle name="Moneda 2 2 2 3 3 4" xfId="2807" xr:uid="{CDCD01CB-3F04-441E-8449-D77F754D0B7F}"/>
    <cellStyle name="Moneda 2 2 2 3 3 4 2" xfId="5159" xr:uid="{BD5FD3F8-672B-4A65-BC85-73FE8368CB73}"/>
    <cellStyle name="Moneda 2 2 2 3 3 4 2 2" xfId="9863" xr:uid="{6F207CFE-E9CD-4C1F-AB23-31DA689612F7}"/>
    <cellStyle name="Moneda 2 2 2 3 3 4 2 2 2" xfId="19271" xr:uid="{0DEA67A6-B61C-493F-8F39-A29381E38FE9}"/>
    <cellStyle name="Moneda 2 2 2 3 3 4 2 2 3" xfId="28688" xr:uid="{6E7B2011-99F0-462A-98BA-76615BA9DDE6}"/>
    <cellStyle name="Moneda 2 2 2 3 3 4 2 2 4" xfId="38105" xr:uid="{02A38A02-B970-434B-8B9F-CA6417470CCD}"/>
    <cellStyle name="Moneda 2 2 2 3 3 4 2 3" xfId="14567" xr:uid="{B94E553A-3988-4E5B-B42E-1FED67F5E650}"/>
    <cellStyle name="Moneda 2 2 2 3 3 4 2 4" xfId="23984" xr:uid="{032B774B-587C-4582-BF8C-7042D3B346EC}"/>
    <cellStyle name="Moneda 2 2 2 3 3 4 2 5" xfId="33401" xr:uid="{27444C83-2125-48A5-ACC6-B7297FEF1145}"/>
    <cellStyle name="Moneda 2 2 2 3 3 4 3" xfId="7511" xr:uid="{7050FC07-3D25-4129-BEC5-EE6FD124742C}"/>
    <cellStyle name="Moneda 2 2 2 3 3 4 3 2" xfId="16919" xr:uid="{6DB76437-D1E5-41A4-8C32-0A4826F73065}"/>
    <cellStyle name="Moneda 2 2 2 3 3 4 3 3" xfId="26336" xr:uid="{B9AD3ED5-ECF6-499B-8CA5-543C48CB8A0C}"/>
    <cellStyle name="Moneda 2 2 2 3 3 4 3 4" xfId="35753" xr:uid="{F0118884-A474-4654-B99E-0C9661F2B308}"/>
    <cellStyle name="Moneda 2 2 2 3 3 4 4" xfId="12215" xr:uid="{96D8C0E9-CECA-4F35-9C54-8F866DC737F0}"/>
    <cellStyle name="Moneda 2 2 2 3 3 4 5" xfId="21632" xr:uid="{CD0FDBD4-34AF-4455-866F-55A0EA92B14C}"/>
    <cellStyle name="Moneda 2 2 2 3 3 4 6" xfId="31049" xr:uid="{E37A0555-16F5-4723-AC5B-54E40C5D4F4B}"/>
    <cellStyle name="Moneda 2 2 2 3 3 5" xfId="3591" xr:uid="{143FB64B-0ECE-44DD-8936-0A7D004C03CD}"/>
    <cellStyle name="Moneda 2 2 2 3 3 5 2" xfId="5943" xr:uid="{BF97BC70-DABA-49DA-9230-54E83E02C32B}"/>
    <cellStyle name="Moneda 2 2 2 3 3 5 2 2" xfId="10647" xr:uid="{26053A52-8C4B-44BB-A3B9-E0C7B30FB88A}"/>
    <cellStyle name="Moneda 2 2 2 3 3 5 2 2 2" xfId="20055" xr:uid="{5764C0BC-0770-4B88-A5AD-E4EEA070B28C}"/>
    <cellStyle name="Moneda 2 2 2 3 3 5 2 2 3" xfId="29472" xr:uid="{C70E364A-E5E4-4F9C-93AB-D100F73CFC64}"/>
    <cellStyle name="Moneda 2 2 2 3 3 5 2 2 4" xfId="38889" xr:uid="{B897126A-669A-4552-9345-56E8C83B7E62}"/>
    <cellStyle name="Moneda 2 2 2 3 3 5 2 3" xfId="15351" xr:uid="{C9FF1456-77D3-4845-8DB2-F332CEA3EF7C}"/>
    <cellStyle name="Moneda 2 2 2 3 3 5 2 4" xfId="24768" xr:uid="{804A3C5A-1741-47E2-88E0-6B4C2134A282}"/>
    <cellStyle name="Moneda 2 2 2 3 3 5 2 5" xfId="34185" xr:uid="{050A467A-6C72-4ADC-8C3F-A5FC6D0C6E78}"/>
    <cellStyle name="Moneda 2 2 2 3 3 5 3" xfId="8295" xr:uid="{DD0976C9-9417-48FC-AC8F-2F56D7B3CB6C}"/>
    <cellStyle name="Moneda 2 2 2 3 3 5 3 2" xfId="17703" xr:uid="{AE032566-8A25-4581-BE03-420E54E0A53C}"/>
    <cellStyle name="Moneda 2 2 2 3 3 5 3 3" xfId="27120" xr:uid="{EFDD60CF-3461-4EDF-BF1F-F8C1E916095D}"/>
    <cellStyle name="Moneda 2 2 2 3 3 5 3 4" xfId="36537" xr:uid="{4D0172F0-632B-4101-934A-8B136ACC96F4}"/>
    <cellStyle name="Moneda 2 2 2 3 3 5 4" xfId="12999" xr:uid="{1E94246D-F773-4331-9185-446C28FA9E3D}"/>
    <cellStyle name="Moneda 2 2 2 3 3 5 5" xfId="22416" xr:uid="{6404DCAE-D8BF-4957-B084-D0C0FBB50A13}"/>
    <cellStyle name="Moneda 2 2 2 3 3 5 6" xfId="31833" xr:uid="{D737D923-214F-47BA-A93E-C387D97EC045}"/>
    <cellStyle name="Moneda 2 2 2 3 3 6" xfId="4375" xr:uid="{A44E29D8-AD33-4377-B554-5A9C37CCE1B3}"/>
    <cellStyle name="Moneda 2 2 2 3 3 6 2" xfId="9079" xr:uid="{8C2537BB-2610-4DFF-921C-C1589316D5C6}"/>
    <cellStyle name="Moneda 2 2 2 3 3 6 2 2" xfId="18487" xr:uid="{8C7714DE-F301-41BD-A5FD-ADF6589F5D18}"/>
    <cellStyle name="Moneda 2 2 2 3 3 6 2 3" xfId="27904" xr:uid="{730226E2-F7CA-47AD-BA0E-7EBE8FFF900B}"/>
    <cellStyle name="Moneda 2 2 2 3 3 6 2 4" xfId="37321" xr:uid="{56D24AB0-168F-4570-BE17-1486C688214D}"/>
    <cellStyle name="Moneda 2 2 2 3 3 6 3" xfId="13783" xr:uid="{FDBDB2C8-1BC4-451E-849E-13B9B72BFFC5}"/>
    <cellStyle name="Moneda 2 2 2 3 3 6 4" xfId="23200" xr:uid="{2CC17D0F-7120-4D5C-BF87-D9D47D569F09}"/>
    <cellStyle name="Moneda 2 2 2 3 3 6 5" xfId="32617" xr:uid="{FFA3E41D-E192-4EF0-B800-10D192F4F351}"/>
    <cellStyle name="Moneda 2 2 2 3 3 7" xfId="6727" xr:uid="{F939082B-9980-4160-ABE1-5224F39D44A2}"/>
    <cellStyle name="Moneda 2 2 2 3 3 7 2" xfId="16135" xr:uid="{6F022181-12EE-4F24-A5CB-8D748481D66C}"/>
    <cellStyle name="Moneda 2 2 2 3 3 7 3" xfId="25552" xr:uid="{A14CC596-AD0B-421C-A883-147290BAE4A8}"/>
    <cellStyle name="Moneda 2 2 2 3 3 7 4" xfId="34969" xr:uid="{F42C52EB-2CB2-45E3-9CB9-26399948531A}"/>
    <cellStyle name="Moneda 2 2 2 3 3 8" xfId="11431" xr:uid="{E53AB6B1-3730-420C-951D-C7218F33C2C6}"/>
    <cellStyle name="Moneda 2 2 2 3 3 9" xfId="20848" xr:uid="{922E3C32-A0F5-4DFB-BE8A-8D0815AC5312}"/>
    <cellStyle name="Moneda 2 2 2 3 4" xfId="289" xr:uid="{7349503F-A06F-4352-8F03-42E2D3C5EBEE}"/>
    <cellStyle name="Moneda 2 2 2 3 4 10" xfId="30236" xr:uid="{FFBF8410-C225-4F03-948B-874460A9E2F3}"/>
    <cellStyle name="Moneda 2 2 2 3 4 11" xfId="1993" xr:uid="{8335CF6A-F535-45F2-82E7-96D5C75FDB04}"/>
    <cellStyle name="Moneda 2 2 2 3 4 12" xfId="1365" xr:uid="{E2E6AB50-6C00-4354-9020-9A85976CDB6B}"/>
    <cellStyle name="Moneda 2 2 2 3 4 13" xfId="40247" xr:uid="{E8AF4632-70A5-470F-A578-37902B83BCEF}"/>
    <cellStyle name="Moneda 2 2 2 3 4 2" xfId="564" xr:uid="{626EE59F-08EA-413D-9DC0-B4EBF2946DD4}"/>
    <cellStyle name="Moneda 2 2 2 3 4 2 10" xfId="2189" xr:uid="{10617D88-9256-46C2-86E1-4C8F99E0039D}"/>
    <cellStyle name="Moneda 2 2 2 3 4 2 11" xfId="1561" xr:uid="{2F9888F2-CD26-440F-B23D-9234733D68DB}"/>
    <cellStyle name="Moneda 2 2 2 3 4 2 12" xfId="40443" xr:uid="{9C7229F4-4560-4C2E-B84F-F00BC9FC786B}"/>
    <cellStyle name="Moneda 2 2 2 3 4 2 2" xfId="2581" xr:uid="{C191116D-C132-49B2-917D-BFA930F97C05}"/>
    <cellStyle name="Moneda 2 2 2 3 4 2 2 2" xfId="3366" xr:uid="{1809CA5E-2F07-43C2-9848-A45559E10EA3}"/>
    <cellStyle name="Moneda 2 2 2 3 4 2 2 2 2" xfId="5718" xr:uid="{AE2DFA02-D3B2-4006-9058-CC2DD606D3ED}"/>
    <cellStyle name="Moneda 2 2 2 3 4 2 2 2 2 2" xfId="10422" xr:uid="{7979883C-0C38-49AC-880C-C673FB22342D}"/>
    <cellStyle name="Moneda 2 2 2 3 4 2 2 2 2 2 2" xfId="19830" xr:uid="{964218DF-5BBA-41FC-B9FF-8B0FC431834A}"/>
    <cellStyle name="Moneda 2 2 2 3 4 2 2 2 2 2 3" xfId="29247" xr:uid="{E9EE28CE-4855-4976-BC69-4EC177A492A8}"/>
    <cellStyle name="Moneda 2 2 2 3 4 2 2 2 2 2 4" xfId="38664" xr:uid="{81C01EA4-1582-4554-BB8D-F93B3A644CD7}"/>
    <cellStyle name="Moneda 2 2 2 3 4 2 2 2 2 3" xfId="15126" xr:uid="{A2080549-97C5-409D-A389-7A392C38A740}"/>
    <cellStyle name="Moneda 2 2 2 3 4 2 2 2 2 4" xfId="24543" xr:uid="{DF0F9654-EDBF-43B7-B06A-FA73A8DC9F73}"/>
    <cellStyle name="Moneda 2 2 2 3 4 2 2 2 2 5" xfId="33960" xr:uid="{53C14105-0FC2-4B88-A60E-D042165A9AAD}"/>
    <cellStyle name="Moneda 2 2 2 3 4 2 2 2 3" xfId="8070" xr:uid="{1129AD13-D41E-4633-BFE4-2854786EAF57}"/>
    <cellStyle name="Moneda 2 2 2 3 4 2 2 2 3 2" xfId="17478" xr:uid="{83D09B67-03A9-4692-BB4B-AF93F025A5BB}"/>
    <cellStyle name="Moneda 2 2 2 3 4 2 2 2 3 3" xfId="26895" xr:uid="{75E7283D-34DA-4C0F-B316-1E1D6A4CA928}"/>
    <cellStyle name="Moneda 2 2 2 3 4 2 2 2 3 4" xfId="36312" xr:uid="{B57E167A-420B-4B6A-BCA4-181D0AB57A77}"/>
    <cellStyle name="Moneda 2 2 2 3 4 2 2 2 4" xfId="12774" xr:uid="{8078759D-7DA4-484F-A21D-4F2084200DF6}"/>
    <cellStyle name="Moneda 2 2 2 3 4 2 2 2 5" xfId="22191" xr:uid="{EA4FAE29-573B-4A83-842D-EF347BBDF70C}"/>
    <cellStyle name="Moneda 2 2 2 3 4 2 2 2 6" xfId="31608" xr:uid="{EB7DCBFA-33AB-4AB7-B402-7D16A2ADC607}"/>
    <cellStyle name="Moneda 2 2 2 3 4 2 2 3" xfId="4150" xr:uid="{8D51FC14-C88B-4DAC-9395-A483A315FC97}"/>
    <cellStyle name="Moneda 2 2 2 3 4 2 2 3 2" xfId="6502" xr:uid="{8BF45236-6C04-4650-B4D1-7DC49606A459}"/>
    <cellStyle name="Moneda 2 2 2 3 4 2 2 3 2 2" xfId="11206" xr:uid="{0C7594EE-7FDF-4DA5-B667-0F2DDFD1D46B}"/>
    <cellStyle name="Moneda 2 2 2 3 4 2 2 3 2 2 2" xfId="20614" xr:uid="{58180587-05E2-415D-A956-D35A2E4AE6A2}"/>
    <cellStyle name="Moneda 2 2 2 3 4 2 2 3 2 2 3" xfId="30031" xr:uid="{C59062C7-3CEA-4027-BFFE-1BD7F7101D5E}"/>
    <cellStyle name="Moneda 2 2 2 3 4 2 2 3 2 2 4" xfId="39448" xr:uid="{BBE56BB4-E253-4500-AB79-28EE5713CBD3}"/>
    <cellStyle name="Moneda 2 2 2 3 4 2 2 3 2 3" xfId="15910" xr:uid="{F068F329-558A-4746-B3CE-119141E22EDB}"/>
    <cellStyle name="Moneda 2 2 2 3 4 2 2 3 2 4" xfId="25327" xr:uid="{99F12C50-963B-404D-BFC5-1EE85A4B2407}"/>
    <cellStyle name="Moneda 2 2 2 3 4 2 2 3 2 5" xfId="34744" xr:uid="{ED387C13-17F0-4D78-A021-0236945424B3}"/>
    <cellStyle name="Moneda 2 2 2 3 4 2 2 3 3" xfId="8854" xr:uid="{6C6FAA73-7788-405F-8F3D-78DFA9C5D8C2}"/>
    <cellStyle name="Moneda 2 2 2 3 4 2 2 3 3 2" xfId="18262" xr:uid="{BAD4785F-CADC-428C-BB0C-1CF114AAE21B}"/>
    <cellStyle name="Moneda 2 2 2 3 4 2 2 3 3 3" xfId="27679" xr:uid="{680CA565-E04F-4BF9-8FB4-8BAE773A2786}"/>
    <cellStyle name="Moneda 2 2 2 3 4 2 2 3 3 4" xfId="37096" xr:uid="{9E649B34-A8C1-4934-8180-0E9E03227682}"/>
    <cellStyle name="Moneda 2 2 2 3 4 2 2 3 4" xfId="13558" xr:uid="{834CCF5E-08A8-4A1F-A6FE-BE976D7EBCC7}"/>
    <cellStyle name="Moneda 2 2 2 3 4 2 2 3 5" xfId="22975" xr:uid="{B9FDDFE9-FCC5-41F7-B548-C50A69FC4B64}"/>
    <cellStyle name="Moneda 2 2 2 3 4 2 2 3 6" xfId="32392" xr:uid="{D32A05DC-4EA8-4039-B9C8-5DD0032AB070}"/>
    <cellStyle name="Moneda 2 2 2 3 4 2 2 4" xfId="4934" xr:uid="{FF0EFF1F-9B9E-49FC-8038-EB8929BFF89D}"/>
    <cellStyle name="Moneda 2 2 2 3 4 2 2 4 2" xfId="9638" xr:uid="{719F7642-1909-4BDF-B5B3-8AA03A401E76}"/>
    <cellStyle name="Moneda 2 2 2 3 4 2 2 4 2 2" xfId="19046" xr:uid="{5C1F7D10-A1FD-4C9A-AAA5-F6553FF409C0}"/>
    <cellStyle name="Moneda 2 2 2 3 4 2 2 4 2 3" xfId="28463" xr:uid="{F7354F44-04F0-4FCF-9B6D-845CC17171B8}"/>
    <cellStyle name="Moneda 2 2 2 3 4 2 2 4 2 4" xfId="37880" xr:uid="{6548B4BB-BC37-4A7A-BC84-98E8F80DC9F6}"/>
    <cellStyle name="Moneda 2 2 2 3 4 2 2 4 3" xfId="14342" xr:uid="{244B2B00-E93C-4825-8A2E-355F29EBB00E}"/>
    <cellStyle name="Moneda 2 2 2 3 4 2 2 4 4" xfId="23759" xr:uid="{6E682497-8698-45A8-A947-A05059043FBB}"/>
    <cellStyle name="Moneda 2 2 2 3 4 2 2 4 5" xfId="33176" xr:uid="{13B3E161-57DA-47E2-A9EF-C550C1A9EDA4}"/>
    <cellStyle name="Moneda 2 2 2 3 4 2 2 5" xfId="7286" xr:uid="{3591D4CD-316D-4E7B-8AF5-30FD9D7C19C5}"/>
    <cellStyle name="Moneda 2 2 2 3 4 2 2 5 2" xfId="16694" xr:uid="{42AA2487-856A-4217-83FF-23E1F75FE0A4}"/>
    <cellStyle name="Moneda 2 2 2 3 4 2 2 5 3" xfId="26111" xr:uid="{A6C8A418-99FB-4C9F-BB14-422DE432CCFD}"/>
    <cellStyle name="Moneda 2 2 2 3 4 2 2 5 4" xfId="35528" xr:uid="{617831F4-86EA-476C-B890-D4157D65EFB6}"/>
    <cellStyle name="Moneda 2 2 2 3 4 2 2 6" xfId="11990" xr:uid="{F4DF3188-2A12-4797-AEF4-4AF38DA80D4A}"/>
    <cellStyle name="Moneda 2 2 2 3 4 2 2 7" xfId="21407" xr:uid="{4087FAE6-9FE1-482E-8D15-D74BDA258EDB}"/>
    <cellStyle name="Moneda 2 2 2 3 4 2 2 8" xfId="30824" xr:uid="{05D0F531-3903-41C5-A358-8B5182371252}"/>
    <cellStyle name="Moneda 2 2 2 3 4 2 3" xfId="2974" xr:uid="{79A9AC0E-1A5D-44ED-A5BE-BAC4DF1A018B}"/>
    <cellStyle name="Moneda 2 2 2 3 4 2 3 2" xfId="5326" xr:uid="{D7D2313C-A172-4009-9ECB-6E978C3AAF58}"/>
    <cellStyle name="Moneda 2 2 2 3 4 2 3 2 2" xfId="10030" xr:uid="{3971899B-D4EF-4F61-AA97-609487D12C90}"/>
    <cellStyle name="Moneda 2 2 2 3 4 2 3 2 2 2" xfId="19438" xr:uid="{EBF1A3FB-C060-4F72-ADE7-62812610712A}"/>
    <cellStyle name="Moneda 2 2 2 3 4 2 3 2 2 3" xfId="28855" xr:uid="{38A394C6-AACC-475C-A79A-EDA9A9E3A6CE}"/>
    <cellStyle name="Moneda 2 2 2 3 4 2 3 2 2 4" xfId="38272" xr:uid="{C46D8AEE-BF96-437D-8EF7-8C534D3BCDE6}"/>
    <cellStyle name="Moneda 2 2 2 3 4 2 3 2 3" xfId="14734" xr:uid="{1FC284CE-0292-4E0F-9470-5B56283F3FCB}"/>
    <cellStyle name="Moneda 2 2 2 3 4 2 3 2 4" xfId="24151" xr:uid="{D9036217-B303-42A5-AA2D-C27C28BFCFA9}"/>
    <cellStyle name="Moneda 2 2 2 3 4 2 3 2 5" xfId="33568" xr:uid="{A9DE7878-3CFC-431D-863B-85E3BD238832}"/>
    <cellStyle name="Moneda 2 2 2 3 4 2 3 3" xfId="7678" xr:uid="{9EABBE31-47B4-4CB2-A34B-F5FE87A78723}"/>
    <cellStyle name="Moneda 2 2 2 3 4 2 3 3 2" xfId="17086" xr:uid="{15E8C743-3AC3-44C8-BA18-4CA5A7048642}"/>
    <cellStyle name="Moneda 2 2 2 3 4 2 3 3 3" xfId="26503" xr:uid="{041FAFF0-D768-4E21-BA69-8E69786166AD}"/>
    <cellStyle name="Moneda 2 2 2 3 4 2 3 3 4" xfId="35920" xr:uid="{AFFB25EF-CBF1-4059-9102-A64672EA00DD}"/>
    <cellStyle name="Moneda 2 2 2 3 4 2 3 4" xfId="12382" xr:uid="{CEB2C2D8-6B0E-4E8D-8188-D206BEBBDB5C}"/>
    <cellStyle name="Moneda 2 2 2 3 4 2 3 5" xfId="21799" xr:uid="{667514C4-2B34-43B1-9E6B-B0BB2839EBDB}"/>
    <cellStyle name="Moneda 2 2 2 3 4 2 3 6" xfId="31216" xr:uid="{4A083FE3-586E-4DD0-B72B-413B1BE1D535}"/>
    <cellStyle name="Moneda 2 2 2 3 4 2 4" xfId="3758" xr:uid="{B3455CAA-F690-468E-BE42-5660C113B957}"/>
    <cellStyle name="Moneda 2 2 2 3 4 2 4 2" xfId="6110" xr:uid="{7F5E5C34-90D0-4435-832E-6D1E2D41F877}"/>
    <cellStyle name="Moneda 2 2 2 3 4 2 4 2 2" xfId="10814" xr:uid="{07095C2B-6417-48FA-8898-2E4BDF83F725}"/>
    <cellStyle name="Moneda 2 2 2 3 4 2 4 2 2 2" xfId="20222" xr:uid="{C8CC56FB-C64C-4D6D-A910-44EFA880BFB1}"/>
    <cellStyle name="Moneda 2 2 2 3 4 2 4 2 2 3" xfId="29639" xr:uid="{91CB2B07-609E-4E92-B60E-CF201B58979D}"/>
    <cellStyle name="Moneda 2 2 2 3 4 2 4 2 2 4" xfId="39056" xr:uid="{0824C08B-433F-413C-B0EE-AC34B2F75C1E}"/>
    <cellStyle name="Moneda 2 2 2 3 4 2 4 2 3" xfId="15518" xr:uid="{9070AC00-EDFD-4757-B634-952E9BBE7856}"/>
    <cellStyle name="Moneda 2 2 2 3 4 2 4 2 4" xfId="24935" xr:uid="{B304B0E4-EC69-4CF6-9960-3EC4DC91E9A4}"/>
    <cellStyle name="Moneda 2 2 2 3 4 2 4 2 5" xfId="34352" xr:uid="{C5816FB6-A143-4FD1-ADBE-E59723202C2E}"/>
    <cellStyle name="Moneda 2 2 2 3 4 2 4 3" xfId="8462" xr:uid="{F63E8598-07FE-4646-86A5-D968831DD637}"/>
    <cellStyle name="Moneda 2 2 2 3 4 2 4 3 2" xfId="17870" xr:uid="{168CAF0D-0EF7-4DDC-80A0-0F8FF151735A}"/>
    <cellStyle name="Moneda 2 2 2 3 4 2 4 3 3" xfId="27287" xr:uid="{9EC92D63-6A75-4855-A807-69088C68E3AB}"/>
    <cellStyle name="Moneda 2 2 2 3 4 2 4 3 4" xfId="36704" xr:uid="{501FC65D-87FC-45FA-B784-F57D7496CF37}"/>
    <cellStyle name="Moneda 2 2 2 3 4 2 4 4" xfId="13166" xr:uid="{55B27FEA-D005-486D-8F83-BE7D09437E94}"/>
    <cellStyle name="Moneda 2 2 2 3 4 2 4 5" xfId="22583" xr:uid="{96E67837-7B01-493F-8D97-A64612409DE4}"/>
    <cellStyle name="Moneda 2 2 2 3 4 2 4 6" xfId="32000" xr:uid="{F3037676-52CF-4510-AA75-FCC35F2FABB1}"/>
    <cellStyle name="Moneda 2 2 2 3 4 2 5" xfId="4542" xr:uid="{50CD1F53-539A-49C7-A0B3-AE4E0B53133A}"/>
    <cellStyle name="Moneda 2 2 2 3 4 2 5 2" xfId="9246" xr:uid="{8451CB04-FE0F-46A2-9D7E-BD874CF25463}"/>
    <cellStyle name="Moneda 2 2 2 3 4 2 5 2 2" xfId="18654" xr:uid="{E5D59724-B53A-4738-B7B4-7C11E216B635}"/>
    <cellStyle name="Moneda 2 2 2 3 4 2 5 2 3" xfId="28071" xr:uid="{287A6BBA-6453-4FF0-8A79-990DF41DE767}"/>
    <cellStyle name="Moneda 2 2 2 3 4 2 5 2 4" xfId="37488" xr:uid="{BED8A3D9-FC83-48B4-9EFB-67FE4BB827E5}"/>
    <cellStyle name="Moneda 2 2 2 3 4 2 5 3" xfId="13950" xr:uid="{472DD2EA-4B55-4FC0-B1B3-F59BB092F7F4}"/>
    <cellStyle name="Moneda 2 2 2 3 4 2 5 4" xfId="23367" xr:uid="{D4DFC78C-A331-455A-A7A1-2FD04F644D03}"/>
    <cellStyle name="Moneda 2 2 2 3 4 2 5 5" xfId="32784" xr:uid="{D45615B8-26AF-4A56-B896-53694E0A8321}"/>
    <cellStyle name="Moneda 2 2 2 3 4 2 6" xfId="6894" xr:uid="{818BC96F-200D-407C-ACEA-3C2DCFC9A4E8}"/>
    <cellStyle name="Moneda 2 2 2 3 4 2 6 2" xfId="16302" xr:uid="{3420201D-7741-41B7-96E5-6E009C9FADDC}"/>
    <cellStyle name="Moneda 2 2 2 3 4 2 6 3" xfId="25719" xr:uid="{0C6ECA09-EAE3-4156-B7FD-361C4CE9E5A9}"/>
    <cellStyle name="Moneda 2 2 2 3 4 2 6 4" xfId="35136" xr:uid="{FA37544C-CCB8-4A81-8F96-F33645A1701F}"/>
    <cellStyle name="Moneda 2 2 2 3 4 2 7" xfId="11598" xr:uid="{E40ED52D-D5CD-45BF-8949-0D301A29D9F2}"/>
    <cellStyle name="Moneda 2 2 2 3 4 2 8" xfId="21015" xr:uid="{ACF2A3E7-97D1-4598-B705-D99517997988}"/>
    <cellStyle name="Moneda 2 2 2 3 4 2 9" xfId="30432" xr:uid="{3B93FCE9-333C-4EB3-B413-2AC02E7C9C17}"/>
    <cellStyle name="Moneda 2 2 2 3 4 3" xfId="2385" xr:uid="{B9A968C0-E084-4B4B-913B-6DDBE1EAADF3}"/>
    <cellStyle name="Moneda 2 2 2 3 4 3 2" xfId="3170" xr:uid="{D640BAB3-B810-4CE9-ACA5-C8A44C194A1E}"/>
    <cellStyle name="Moneda 2 2 2 3 4 3 2 2" xfId="5522" xr:uid="{5F3584F9-6DE7-49BC-A920-77E38FA26FF0}"/>
    <cellStyle name="Moneda 2 2 2 3 4 3 2 2 2" xfId="10226" xr:uid="{D3141943-FB8B-4C15-A411-0F0D6C75DD75}"/>
    <cellStyle name="Moneda 2 2 2 3 4 3 2 2 2 2" xfId="19634" xr:uid="{66B94714-F660-41D5-A698-8D1AAD0B932D}"/>
    <cellStyle name="Moneda 2 2 2 3 4 3 2 2 2 3" xfId="29051" xr:uid="{E7296BDB-7FF9-4BF0-B2EC-CDEDDE32296B}"/>
    <cellStyle name="Moneda 2 2 2 3 4 3 2 2 2 4" xfId="38468" xr:uid="{93E5BB53-DD89-4046-83EF-01A6F8999233}"/>
    <cellStyle name="Moneda 2 2 2 3 4 3 2 2 3" xfId="14930" xr:uid="{C6086A9F-CB69-436D-B94B-19A36E3E8838}"/>
    <cellStyle name="Moneda 2 2 2 3 4 3 2 2 4" xfId="24347" xr:uid="{8687C2B5-D547-4810-BD2A-2579B9DCE34A}"/>
    <cellStyle name="Moneda 2 2 2 3 4 3 2 2 5" xfId="33764" xr:uid="{C879184E-B804-45D6-9DD8-B28DBD7C0834}"/>
    <cellStyle name="Moneda 2 2 2 3 4 3 2 3" xfId="7874" xr:uid="{B82AE32F-F0A2-4AD3-A9CB-647E365FA69E}"/>
    <cellStyle name="Moneda 2 2 2 3 4 3 2 3 2" xfId="17282" xr:uid="{08D1F5C2-8CAD-4FD5-B0C5-AA18B57309C9}"/>
    <cellStyle name="Moneda 2 2 2 3 4 3 2 3 3" xfId="26699" xr:uid="{7745D91E-401D-4574-9D15-C727DC559DF0}"/>
    <cellStyle name="Moneda 2 2 2 3 4 3 2 3 4" xfId="36116" xr:uid="{629F8CE3-BFB0-42A2-87CA-E6BFB1B44CEE}"/>
    <cellStyle name="Moneda 2 2 2 3 4 3 2 4" xfId="12578" xr:uid="{A2057A57-7B28-4026-BC84-456C10EF80AF}"/>
    <cellStyle name="Moneda 2 2 2 3 4 3 2 5" xfId="21995" xr:uid="{A56F52C4-1C05-4527-B0EC-8821EEE21BBD}"/>
    <cellStyle name="Moneda 2 2 2 3 4 3 2 6" xfId="31412" xr:uid="{5A8F4EDA-D1E2-4895-9497-E769A61A98AF}"/>
    <cellStyle name="Moneda 2 2 2 3 4 3 3" xfId="3954" xr:uid="{7EAA99EB-4163-4263-BFDA-41F3E5D2DE58}"/>
    <cellStyle name="Moneda 2 2 2 3 4 3 3 2" xfId="6306" xr:uid="{C37F00F6-3CB2-48A2-86B6-96817C11C4B8}"/>
    <cellStyle name="Moneda 2 2 2 3 4 3 3 2 2" xfId="11010" xr:uid="{280FBC78-8126-4EE2-AA62-3B897AFDD7F0}"/>
    <cellStyle name="Moneda 2 2 2 3 4 3 3 2 2 2" xfId="20418" xr:uid="{FFC901D6-AE59-45EE-B783-252580B0F1C2}"/>
    <cellStyle name="Moneda 2 2 2 3 4 3 3 2 2 3" xfId="29835" xr:uid="{B60F7D7F-28BA-4316-BF8D-187CDD0262EA}"/>
    <cellStyle name="Moneda 2 2 2 3 4 3 3 2 2 4" xfId="39252" xr:uid="{0D6A57D5-DE98-4028-AF2B-FF636C196415}"/>
    <cellStyle name="Moneda 2 2 2 3 4 3 3 2 3" xfId="15714" xr:uid="{86C2E810-2698-4EE6-8104-3EB5785EE0A8}"/>
    <cellStyle name="Moneda 2 2 2 3 4 3 3 2 4" xfId="25131" xr:uid="{1E162961-9643-40EB-8BAB-985E2456D239}"/>
    <cellStyle name="Moneda 2 2 2 3 4 3 3 2 5" xfId="34548" xr:uid="{D60CE3CA-3CCE-4967-A950-615E20BA1863}"/>
    <cellStyle name="Moneda 2 2 2 3 4 3 3 3" xfId="8658" xr:uid="{36696AB3-58DA-43D9-8DD6-E3975B1B85B1}"/>
    <cellStyle name="Moneda 2 2 2 3 4 3 3 3 2" xfId="18066" xr:uid="{8D411FF0-F878-4519-9C94-6B5FD0F2831A}"/>
    <cellStyle name="Moneda 2 2 2 3 4 3 3 3 3" xfId="27483" xr:uid="{F22A914D-644B-4CD3-A664-9D90FBEF631E}"/>
    <cellStyle name="Moneda 2 2 2 3 4 3 3 3 4" xfId="36900" xr:uid="{5CBC781F-83BA-437F-B005-CA1BC8762F4E}"/>
    <cellStyle name="Moneda 2 2 2 3 4 3 3 4" xfId="13362" xr:uid="{8A13D732-62C5-4DBF-BC77-F2893E00635E}"/>
    <cellStyle name="Moneda 2 2 2 3 4 3 3 5" xfId="22779" xr:uid="{E763A3CE-AC72-4777-A7BC-9F867B87AD9C}"/>
    <cellStyle name="Moneda 2 2 2 3 4 3 3 6" xfId="32196" xr:uid="{7E68C2B3-EEDA-44C2-BE08-764059CBFEBA}"/>
    <cellStyle name="Moneda 2 2 2 3 4 3 4" xfId="4738" xr:uid="{F8692271-B47A-4384-8506-3B68B53DAD15}"/>
    <cellStyle name="Moneda 2 2 2 3 4 3 4 2" xfId="9442" xr:uid="{70934B3F-9DBD-4FAC-9470-57C858872025}"/>
    <cellStyle name="Moneda 2 2 2 3 4 3 4 2 2" xfId="18850" xr:uid="{1FA96D34-10EB-41AF-9A8C-0E45271980A8}"/>
    <cellStyle name="Moneda 2 2 2 3 4 3 4 2 3" xfId="28267" xr:uid="{504A42F5-703F-4134-968D-FEAE63146853}"/>
    <cellStyle name="Moneda 2 2 2 3 4 3 4 2 4" xfId="37684" xr:uid="{38CC605A-2D74-4018-8F05-F4972F74491E}"/>
    <cellStyle name="Moneda 2 2 2 3 4 3 4 3" xfId="14146" xr:uid="{A8E6BF4E-DC0B-4CBA-BA61-C52AFEFDA4F6}"/>
    <cellStyle name="Moneda 2 2 2 3 4 3 4 4" xfId="23563" xr:uid="{0A2DEDD9-E5B8-497F-9CE3-8C554FA46872}"/>
    <cellStyle name="Moneda 2 2 2 3 4 3 4 5" xfId="32980" xr:uid="{19BBD143-4C4C-4978-A004-E450ECDA5838}"/>
    <cellStyle name="Moneda 2 2 2 3 4 3 5" xfId="7090" xr:uid="{E1D007B7-11AC-4C49-ADE2-03D463B1660D}"/>
    <cellStyle name="Moneda 2 2 2 3 4 3 5 2" xfId="16498" xr:uid="{2EC02ACB-5B76-41B0-9D99-C5A2D91C55F9}"/>
    <cellStyle name="Moneda 2 2 2 3 4 3 5 3" xfId="25915" xr:uid="{E20DF5E7-A101-4F3C-8D94-34ECD5EF6831}"/>
    <cellStyle name="Moneda 2 2 2 3 4 3 5 4" xfId="35332" xr:uid="{9C8390DA-54FC-4791-BFAE-7982714DD595}"/>
    <cellStyle name="Moneda 2 2 2 3 4 3 6" xfId="11794" xr:uid="{3A647B43-0DCF-4D7C-835A-AD80C99FD580}"/>
    <cellStyle name="Moneda 2 2 2 3 4 3 7" xfId="21211" xr:uid="{6C1BCD77-0074-4999-B6AB-DC8560BC7ABD}"/>
    <cellStyle name="Moneda 2 2 2 3 4 3 8" xfId="30628" xr:uid="{CE7EDF31-5777-4806-B6DA-C6F2705B653B}"/>
    <cellStyle name="Moneda 2 2 2 3 4 4" xfId="2778" xr:uid="{F2533D97-6153-4243-ADCC-7B36CF49B42B}"/>
    <cellStyle name="Moneda 2 2 2 3 4 4 2" xfId="5130" xr:uid="{C0E0B660-567C-49D4-B476-0E51756B1CA2}"/>
    <cellStyle name="Moneda 2 2 2 3 4 4 2 2" xfId="9834" xr:uid="{355B3B11-B9AD-43A3-AE1D-C9322FB12DB7}"/>
    <cellStyle name="Moneda 2 2 2 3 4 4 2 2 2" xfId="19242" xr:uid="{0144CA91-E8B3-483D-864C-2F1D40601324}"/>
    <cellStyle name="Moneda 2 2 2 3 4 4 2 2 3" xfId="28659" xr:uid="{C12DB93A-02AC-478C-9892-30582E4B8F0D}"/>
    <cellStyle name="Moneda 2 2 2 3 4 4 2 2 4" xfId="38076" xr:uid="{52065D39-DE89-4D41-B722-004AFCA81B74}"/>
    <cellStyle name="Moneda 2 2 2 3 4 4 2 3" xfId="14538" xr:uid="{79445D5D-A138-46A2-B169-67CED0537838}"/>
    <cellStyle name="Moneda 2 2 2 3 4 4 2 4" xfId="23955" xr:uid="{32926C79-517C-4B5D-AF01-46D5C23B5E50}"/>
    <cellStyle name="Moneda 2 2 2 3 4 4 2 5" xfId="33372" xr:uid="{19211BE5-90F2-4794-85A1-1E69BB3B390A}"/>
    <cellStyle name="Moneda 2 2 2 3 4 4 3" xfId="7482" xr:uid="{23BD3D18-F758-4F43-A866-BAF3FF8C889F}"/>
    <cellStyle name="Moneda 2 2 2 3 4 4 3 2" xfId="16890" xr:uid="{78A94AEE-0316-4308-9A8A-D1A4074F93C3}"/>
    <cellStyle name="Moneda 2 2 2 3 4 4 3 3" xfId="26307" xr:uid="{613AA611-B7EC-4213-A469-85AE2F498E15}"/>
    <cellStyle name="Moneda 2 2 2 3 4 4 3 4" xfId="35724" xr:uid="{D9165A6E-2366-4808-9B22-28489553FA4D}"/>
    <cellStyle name="Moneda 2 2 2 3 4 4 4" xfId="12186" xr:uid="{4A81073D-01BD-41EB-8C50-0356C2A72067}"/>
    <cellStyle name="Moneda 2 2 2 3 4 4 5" xfId="21603" xr:uid="{2B99E354-7B98-4E34-85F2-4B3AB25AB4F8}"/>
    <cellStyle name="Moneda 2 2 2 3 4 4 6" xfId="31020" xr:uid="{318BB773-C2F5-439C-9FA9-57F9150D1BF9}"/>
    <cellStyle name="Moneda 2 2 2 3 4 5" xfId="3562" xr:uid="{BBA20F7A-D91E-44A2-8C56-6EC06470FFA5}"/>
    <cellStyle name="Moneda 2 2 2 3 4 5 2" xfId="5914" xr:uid="{D7353346-4D68-4B0D-9C31-42955C304B16}"/>
    <cellStyle name="Moneda 2 2 2 3 4 5 2 2" xfId="10618" xr:uid="{FF59AF95-7B8D-4022-AD9A-297B33936A71}"/>
    <cellStyle name="Moneda 2 2 2 3 4 5 2 2 2" xfId="20026" xr:uid="{E0A39561-94B4-4891-ABB7-C3E190B3AA08}"/>
    <cellStyle name="Moneda 2 2 2 3 4 5 2 2 3" xfId="29443" xr:uid="{E98AB3A6-3413-4002-A903-5DD81C582286}"/>
    <cellStyle name="Moneda 2 2 2 3 4 5 2 2 4" xfId="38860" xr:uid="{E07C77FD-F745-4E19-8B88-EF31832A4D42}"/>
    <cellStyle name="Moneda 2 2 2 3 4 5 2 3" xfId="15322" xr:uid="{1B94E44D-ADFA-4C94-9CF0-74FB6F288D47}"/>
    <cellStyle name="Moneda 2 2 2 3 4 5 2 4" xfId="24739" xr:uid="{D2C68B1E-4D81-4DBD-866C-D1F0D0AE3842}"/>
    <cellStyle name="Moneda 2 2 2 3 4 5 2 5" xfId="34156" xr:uid="{5AAF27F1-6834-4EA3-B632-788362EACC9F}"/>
    <cellStyle name="Moneda 2 2 2 3 4 5 3" xfId="8266" xr:uid="{3FEBB238-5FA2-426A-80D5-39A764719C4D}"/>
    <cellStyle name="Moneda 2 2 2 3 4 5 3 2" xfId="17674" xr:uid="{28B1DF33-4DB4-4582-A828-84CF83441379}"/>
    <cellStyle name="Moneda 2 2 2 3 4 5 3 3" xfId="27091" xr:uid="{2E38A719-ACA4-4CCD-823D-16A32A6BC29F}"/>
    <cellStyle name="Moneda 2 2 2 3 4 5 3 4" xfId="36508" xr:uid="{48527A18-3AA5-426C-9FDB-2B1335AD2D49}"/>
    <cellStyle name="Moneda 2 2 2 3 4 5 4" xfId="12970" xr:uid="{6B43A675-7D92-4B03-AC01-1024B81CBD1A}"/>
    <cellStyle name="Moneda 2 2 2 3 4 5 5" xfId="22387" xr:uid="{44963E22-358F-4CFD-9880-EA949F014C22}"/>
    <cellStyle name="Moneda 2 2 2 3 4 5 6" xfId="31804" xr:uid="{AB5485D0-2AE5-4D98-8661-4AAE178BFD0E}"/>
    <cellStyle name="Moneda 2 2 2 3 4 6" xfId="4346" xr:uid="{B3491B52-E078-469A-A92D-9B8A46AA1EA5}"/>
    <cellStyle name="Moneda 2 2 2 3 4 6 2" xfId="9050" xr:uid="{3397F17C-8832-44C8-9EE0-29DFB5B90BA4}"/>
    <cellStyle name="Moneda 2 2 2 3 4 6 2 2" xfId="18458" xr:uid="{9569D987-86A9-44F2-B230-6F243BE8EFCC}"/>
    <cellStyle name="Moneda 2 2 2 3 4 6 2 3" xfId="27875" xr:uid="{D12DC8ED-B263-467F-A5E9-C0B4641BBD07}"/>
    <cellStyle name="Moneda 2 2 2 3 4 6 2 4" xfId="37292" xr:uid="{CACC2A43-9AE5-4BF5-B072-A7125DE7D89C}"/>
    <cellStyle name="Moneda 2 2 2 3 4 6 3" xfId="13754" xr:uid="{52F3CF42-C67B-492B-9126-7E238D0A0B64}"/>
    <cellStyle name="Moneda 2 2 2 3 4 6 4" xfId="23171" xr:uid="{881731FF-C003-4015-886F-AA3274A4AB79}"/>
    <cellStyle name="Moneda 2 2 2 3 4 6 5" xfId="32588" xr:uid="{BCB92E5E-3485-42BD-A737-EA0603B99A00}"/>
    <cellStyle name="Moneda 2 2 2 3 4 7" xfId="6698" xr:uid="{39911201-80BE-4E7A-93C5-DC47311CC75D}"/>
    <cellStyle name="Moneda 2 2 2 3 4 7 2" xfId="16106" xr:uid="{347E59EE-7E5E-45BD-A034-290DF99A2622}"/>
    <cellStyle name="Moneda 2 2 2 3 4 7 3" xfId="25523" xr:uid="{00EBB89F-C7D5-4DA6-A116-B95B63CF114B}"/>
    <cellStyle name="Moneda 2 2 2 3 4 7 4" xfId="34940" xr:uid="{64B83B95-85E7-4D67-BA68-D314B381CEB5}"/>
    <cellStyle name="Moneda 2 2 2 3 4 8" xfId="11402" xr:uid="{CB150561-C78F-4350-9942-82FEB465A7A2}"/>
    <cellStyle name="Moneda 2 2 2 3 4 9" xfId="20819" xr:uid="{77128CA6-2412-4536-B0E3-FFB98499B602}"/>
    <cellStyle name="Moneda 2 2 2 3 5" xfId="471" xr:uid="{B0A33B67-A74F-48C0-BBF6-236C20F99D0D}"/>
    <cellStyle name="Moneda 2 2 2 3 5 10" xfId="2097" xr:uid="{80739A9C-9555-4370-907F-1DE7E61F5EFB}"/>
    <cellStyle name="Moneda 2 2 2 3 5 11" xfId="1469" xr:uid="{4D9F557B-027F-45F0-9EDE-4B211AF2C94D}"/>
    <cellStyle name="Moneda 2 2 2 3 5 12" xfId="40351" xr:uid="{2FBC219B-1BBA-4C6C-AC97-7CD26B1B8BF8}"/>
    <cellStyle name="Moneda 2 2 2 3 5 2" xfId="2489" xr:uid="{3AEE4D49-54A4-41FF-9710-EA69B6BA7972}"/>
    <cellStyle name="Moneda 2 2 2 3 5 2 2" xfId="3274" xr:uid="{EA0C12E9-095A-4075-BC2C-2A8570D45773}"/>
    <cellStyle name="Moneda 2 2 2 3 5 2 2 2" xfId="5626" xr:uid="{D80EE896-10D9-47A0-A26D-12ED70463530}"/>
    <cellStyle name="Moneda 2 2 2 3 5 2 2 2 2" xfId="10330" xr:uid="{7C5AA07A-347C-4863-A3C8-A2FFD213B93C}"/>
    <cellStyle name="Moneda 2 2 2 3 5 2 2 2 2 2" xfId="19738" xr:uid="{79ED5015-2E17-4F78-BDBE-798175FCE9A0}"/>
    <cellStyle name="Moneda 2 2 2 3 5 2 2 2 2 3" xfId="29155" xr:uid="{00AC9D78-9F30-4AC5-AC81-69D074A09AD9}"/>
    <cellStyle name="Moneda 2 2 2 3 5 2 2 2 2 4" xfId="38572" xr:uid="{5460078F-F070-4A33-93F5-F2F1AF67D994}"/>
    <cellStyle name="Moneda 2 2 2 3 5 2 2 2 3" xfId="15034" xr:uid="{3B52B4ED-666E-4D4F-A6DF-8E9663D3F535}"/>
    <cellStyle name="Moneda 2 2 2 3 5 2 2 2 4" xfId="24451" xr:uid="{A704449B-8ADB-4254-A22A-1848C2341019}"/>
    <cellStyle name="Moneda 2 2 2 3 5 2 2 2 5" xfId="33868" xr:uid="{582EC680-BEDA-41F2-85AF-D674650F571E}"/>
    <cellStyle name="Moneda 2 2 2 3 5 2 2 3" xfId="7978" xr:uid="{EAFFEE2F-BCE8-4275-8242-0725B12A991F}"/>
    <cellStyle name="Moneda 2 2 2 3 5 2 2 3 2" xfId="17386" xr:uid="{E8D393E0-1D8F-41D9-A50F-EAD74FC83C45}"/>
    <cellStyle name="Moneda 2 2 2 3 5 2 2 3 3" xfId="26803" xr:uid="{3DD15A47-12CC-4CDA-9F6F-6355B00E1D27}"/>
    <cellStyle name="Moneda 2 2 2 3 5 2 2 3 4" xfId="36220" xr:uid="{CA58247A-669A-4827-A4B5-49796E90895F}"/>
    <cellStyle name="Moneda 2 2 2 3 5 2 2 4" xfId="12682" xr:uid="{677D7A7F-8AF2-479C-8CE2-13DA59F7AE07}"/>
    <cellStyle name="Moneda 2 2 2 3 5 2 2 5" xfId="22099" xr:uid="{1CEBFEA5-CA6A-414C-BA08-F05806E7770A}"/>
    <cellStyle name="Moneda 2 2 2 3 5 2 2 6" xfId="31516" xr:uid="{0DAEE095-18F5-4854-A1F5-D0CD765C1DF8}"/>
    <cellStyle name="Moneda 2 2 2 3 5 2 3" xfId="4058" xr:uid="{3B01A00E-2202-4242-858E-58D73601E81D}"/>
    <cellStyle name="Moneda 2 2 2 3 5 2 3 2" xfId="6410" xr:uid="{455593EE-30F0-4FA0-94C9-3F9B4D7F7AE2}"/>
    <cellStyle name="Moneda 2 2 2 3 5 2 3 2 2" xfId="11114" xr:uid="{CFEC6BD6-AF6F-4F69-91D3-A133F6350790}"/>
    <cellStyle name="Moneda 2 2 2 3 5 2 3 2 2 2" xfId="20522" xr:uid="{3442223C-1BE2-4D33-A2FD-4445579C7950}"/>
    <cellStyle name="Moneda 2 2 2 3 5 2 3 2 2 3" xfId="29939" xr:uid="{AA3D1DCC-9676-4E61-8C60-73A14A170ED9}"/>
    <cellStyle name="Moneda 2 2 2 3 5 2 3 2 2 4" xfId="39356" xr:uid="{F5FA50D9-5D62-4D5B-BB79-348689E42172}"/>
    <cellStyle name="Moneda 2 2 2 3 5 2 3 2 3" xfId="15818" xr:uid="{BB46F47B-FD01-436C-BF09-F61831695970}"/>
    <cellStyle name="Moneda 2 2 2 3 5 2 3 2 4" xfId="25235" xr:uid="{8F0EE644-2B90-40F6-9F7A-A5D372FBDEC4}"/>
    <cellStyle name="Moneda 2 2 2 3 5 2 3 2 5" xfId="34652" xr:uid="{992131BB-4AD3-4883-A7ED-B88E80C7B939}"/>
    <cellStyle name="Moneda 2 2 2 3 5 2 3 3" xfId="8762" xr:uid="{9F96F4B7-1965-4C38-9539-2C5B59777634}"/>
    <cellStyle name="Moneda 2 2 2 3 5 2 3 3 2" xfId="18170" xr:uid="{8F5316D8-D0B0-415B-A7DD-C35AF9F6CFEB}"/>
    <cellStyle name="Moneda 2 2 2 3 5 2 3 3 3" xfId="27587" xr:uid="{779E8643-0FA6-4305-A514-3F5CDE518E17}"/>
    <cellStyle name="Moneda 2 2 2 3 5 2 3 3 4" xfId="37004" xr:uid="{3C249B0E-0AA4-430E-9032-1AC1067BC366}"/>
    <cellStyle name="Moneda 2 2 2 3 5 2 3 4" xfId="13466" xr:uid="{27C53002-AA9D-410C-A729-8FFF19C3696B}"/>
    <cellStyle name="Moneda 2 2 2 3 5 2 3 5" xfId="22883" xr:uid="{7BCBF28D-65EE-4D56-AE04-6741297AF0C6}"/>
    <cellStyle name="Moneda 2 2 2 3 5 2 3 6" xfId="32300" xr:uid="{A76FBA61-FA23-4DD8-9C23-C7FBBDA682DD}"/>
    <cellStyle name="Moneda 2 2 2 3 5 2 4" xfId="4842" xr:uid="{87B37DFA-C5A3-48AE-AF8A-DC1AE6C83218}"/>
    <cellStyle name="Moneda 2 2 2 3 5 2 4 2" xfId="9546" xr:uid="{23619334-9D95-42CB-9FE0-F9582EC5021C}"/>
    <cellStyle name="Moneda 2 2 2 3 5 2 4 2 2" xfId="18954" xr:uid="{9C78C95D-8D10-4786-AE7C-90731D5AC2EA}"/>
    <cellStyle name="Moneda 2 2 2 3 5 2 4 2 3" xfId="28371" xr:uid="{940B0810-DC39-4D83-A5D2-AA1347BCFCCA}"/>
    <cellStyle name="Moneda 2 2 2 3 5 2 4 2 4" xfId="37788" xr:uid="{5D3CC033-BC15-46BA-990C-74556B8EE7D7}"/>
    <cellStyle name="Moneda 2 2 2 3 5 2 4 3" xfId="14250" xr:uid="{3D920800-1430-408E-A6E0-CD1C1CAFEABC}"/>
    <cellStyle name="Moneda 2 2 2 3 5 2 4 4" xfId="23667" xr:uid="{B1BB633A-4BE6-4E04-BBB0-7A7C528C36F0}"/>
    <cellStyle name="Moneda 2 2 2 3 5 2 4 5" xfId="33084" xr:uid="{070223AC-E206-4D90-8878-4D26C1E84ED0}"/>
    <cellStyle name="Moneda 2 2 2 3 5 2 5" xfId="7194" xr:uid="{72E263E4-EF4C-406A-9FAC-0B2D250F8122}"/>
    <cellStyle name="Moneda 2 2 2 3 5 2 5 2" xfId="16602" xr:uid="{642A7B2A-FE58-45CD-A88B-CFFAB87462F3}"/>
    <cellStyle name="Moneda 2 2 2 3 5 2 5 3" xfId="26019" xr:uid="{937AA188-A9D3-41C1-893C-EA4E53EDAAF7}"/>
    <cellStyle name="Moneda 2 2 2 3 5 2 5 4" xfId="35436" xr:uid="{9F83775E-6883-46DF-95D9-442FFEC05198}"/>
    <cellStyle name="Moneda 2 2 2 3 5 2 6" xfId="11898" xr:uid="{2AB204A9-E381-4F93-81DA-DF19C1F99568}"/>
    <cellStyle name="Moneda 2 2 2 3 5 2 7" xfId="21315" xr:uid="{ED38D27E-652D-419C-B153-2F89923AF431}"/>
    <cellStyle name="Moneda 2 2 2 3 5 2 8" xfId="30732" xr:uid="{77FF4B6F-B7EB-4533-9BA9-FF8FAD047793}"/>
    <cellStyle name="Moneda 2 2 2 3 5 3" xfId="2882" xr:uid="{F0DC315E-A5E8-45A1-82F1-EE6B493A1AE9}"/>
    <cellStyle name="Moneda 2 2 2 3 5 3 2" xfId="5234" xr:uid="{4EF5FAE8-B03A-4DCE-AB1D-3444884DB30E}"/>
    <cellStyle name="Moneda 2 2 2 3 5 3 2 2" xfId="9938" xr:uid="{6363C20E-FCEF-4C83-AAC5-4B8C63D02850}"/>
    <cellStyle name="Moneda 2 2 2 3 5 3 2 2 2" xfId="19346" xr:uid="{3381F110-6FCB-49E3-8608-2CC484F10B4E}"/>
    <cellStyle name="Moneda 2 2 2 3 5 3 2 2 3" xfId="28763" xr:uid="{5E4A5E10-7B57-42D2-A1FE-35F2E669009B}"/>
    <cellStyle name="Moneda 2 2 2 3 5 3 2 2 4" xfId="38180" xr:uid="{D3914676-1853-4741-BB80-D3275A5A1350}"/>
    <cellStyle name="Moneda 2 2 2 3 5 3 2 3" xfId="14642" xr:uid="{7517D16B-9F61-46F5-A82F-59638B638A0E}"/>
    <cellStyle name="Moneda 2 2 2 3 5 3 2 4" xfId="24059" xr:uid="{9C8F7211-48C1-4FA2-8BD4-063DDCD873EC}"/>
    <cellStyle name="Moneda 2 2 2 3 5 3 2 5" xfId="33476" xr:uid="{6E9CE8B3-6E6C-4C29-8BB9-F99144925F82}"/>
    <cellStyle name="Moneda 2 2 2 3 5 3 3" xfId="7586" xr:uid="{DDBE8A59-9267-425F-B66A-E443895998D5}"/>
    <cellStyle name="Moneda 2 2 2 3 5 3 3 2" xfId="16994" xr:uid="{D2D740EE-CD11-49D5-8F70-71C97CF5C7C3}"/>
    <cellStyle name="Moneda 2 2 2 3 5 3 3 3" xfId="26411" xr:uid="{1FDD64FF-66EA-48A0-B060-A010423B18FE}"/>
    <cellStyle name="Moneda 2 2 2 3 5 3 3 4" xfId="35828" xr:uid="{2EC4993F-E5A9-40A0-BAB9-B8104DBEBC37}"/>
    <cellStyle name="Moneda 2 2 2 3 5 3 4" xfId="12290" xr:uid="{0B63972A-EA3E-43CA-B73C-052C8FE5E5C9}"/>
    <cellStyle name="Moneda 2 2 2 3 5 3 5" xfId="21707" xr:uid="{A16C0472-C62D-4876-8012-B61A3B3DEE68}"/>
    <cellStyle name="Moneda 2 2 2 3 5 3 6" xfId="31124" xr:uid="{9ED8B715-5647-4296-81A1-A7094EA68C72}"/>
    <cellStyle name="Moneda 2 2 2 3 5 4" xfId="3666" xr:uid="{1C90F707-3D97-41EB-89FC-9D38688E7AB2}"/>
    <cellStyle name="Moneda 2 2 2 3 5 4 2" xfId="6018" xr:uid="{48599CF8-FA7A-4BEF-B30F-106684CA54C3}"/>
    <cellStyle name="Moneda 2 2 2 3 5 4 2 2" xfId="10722" xr:uid="{8B46028E-AFF8-44AB-BC22-FD2FCC30F12C}"/>
    <cellStyle name="Moneda 2 2 2 3 5 4 2 2 2" xfId="20130" xr:uid="{FA2BD33B-FD2A-42FE-927A-B24E43488E07}"/>
    <cellStyle name="Moneda 2 2 2 3 5 4 2 2 3" xfId="29547" xr:uid="{1A7D2F42-7418-4C0D-BFFC-695B06B75AD7}"/>
    <cellStyle name="Moneda 2 2 2 3 5 4 2 2 4" xfId="38964" xr:uid="{7CAB7429-01E3-4E74-AD66-A7631095311C}"/>
    <cellStyle name="Moneda 2 2 2 3 5 4 2 3" xfId="15426" xr:uid="{D205F34B-C296-4B65-9E69-785D39E838DC}"/>
    <cellStyle name="Moneda 2 2 2 3 5 4 2 4" xfId="24843" xr:uid="{66A94270-43A0-449D-8B9C-F6263F4510DF}"/>
    <cellStyle name="Moneda 2 2 2 3 5 4 2 5" xfId="34260" xr:uid="{0A0C1F5A-C88F-4F9F-9270-F2532027E1F3}"/>
    <cellStyle name="Moneda 2 2 2 3 5 4 3" xfId="8370" xr:uid="{A6B734C7-A528-4B08-AA0E-F9C5B1F96ED4}"/>
    <cellStyle name="Moneda 2 2 2 3 5 4 3 2" xfId="17778" xr:uid="{02A818FF-6D7C-4B98-B890-027FA5AF90D4}"/>
    <cellStyle name="Moneda 2 2 2 3 5 4 3 3" xfId="27195" xr:uid="{C36173EE-CAD4-491D-9E14-ECFC596ED1BE}"/>
    <cellStyle name="Moneda 2 2 2 3 5 4 3 4" xfId="36612" xr:uid="{3D743933-BD20-491E-A0AD-10472A5FB380}"/>
    <cellStyle name="Moneda 2 2 2 3 5 4 4" xfId="13074" xr:uid="{940F6973-E938-4DDF-BD00-9123DE4F2784}"/>
    <cellStyle name="Moneda 2 2 2 3 5 4 5" xfId="22491" xr:uid="{00509270-C2D6-4139-8945-35E584952438}"/>
    <cellStyle name="Moneda 2 2 2 3 5 4 6" xfId="31908" xr:uid="{4AFF1513-E954-4078-8203-B038D3671AE1}"/>
    <cellStyle name="Moneda 2 2 2 3 5 5" xfId="4450" xr:uid="{6C43730F-4233-40CA-8B51-66C55D4AF573}"/>
    <cellStyle name="Moneda 2 2 2 3 5 5 2" xfId="9154" xr:uid="{7A6DB655-99EE-4294-8149-60E21EC38929}"/>
    <cellStyle name="Moneda 2 2 2 3 5 5 2 2" xfId="18562" xr:uid="{028EA24E-C09B-4F95-90A8-DC4F27519ABC}"/>
    <cellStyle name="Moneda 2 2 2 3 5 5 2 3" xfId="27979" xr:uid="{1BF2C8AE-B268-4D66-A7D4-0EE032FB46B5}"/>
    <cellStyle name="Moneda 2 2 2 3 5 5 2 4" xfId="37396" xr:uid="{E2EE500E-D429-4519-9331-3DCA827EDB06}"/>
    <cellStyle name="Moneda 2 2 2 3 5 5 3" xfId="13858" xr:uid="{5FB77F56-A727-456A-AC11-770938AC6E97}"/>
    <cellStyle name="Moneda 2 2 2 3 5 5 4" xfId="23275" xr:uid="{73D0CAF2-0DFE-49A4-9D1F-930786D4409A}"/>
    <cellStyle name="Moneda 2 2 2 3 5 5 5" xfId="32692" xr:uid="{9B41D482-25EE-491E-BDB4-AAFDA04E429A}"/>
    <cellStyle name="Moneda 2 2 2 3 5 6" xfId="6802" xr:uid="{977F7A34-6F77-4070-A81D-A345F99A2115}"/>
    <cellStyle name="Moneda 2 2 2 3 5 6 2" xfId="16210" xr:uid="{CF0FA670-057E-466A-A2DD-C11FF3F2721E}"/>
    <cellStyle name="Moneda 2 2 2 3 5 6 3" xfId="25627" xr:uid="{58447D96-49F7-41C3-BEC6-8F694A21863E}"/>
    <cellStyle name="Moneda 2 2 2 3 5 6 4" xfId="35044" xr:uid="{83903223-21CD-4363-971D-EB5E8F81739E}"/>
    <cellStyle name="Moneda 2 2 2 3 5 7" xfId="11506" xr:uid="{46DBC689-81B1-4290-8F54-E68B5C700A6A}"/>
    <cellStyle name="Moneda 2 2 2 3 5 8" xfId="20923" xr:uid="{F14FA70F-41E0-4173-8269-DDF696DA04F1}"/>
    <cellStyle name="Moneda 2 2 2 3 5 9" xfId="30340" xr:uid="{8ED93844-8C8E-478C-87E3-38BA8D1D8F1D}"/>
    <cellStyle name="Moneda 2 2 2 3 6" xfId="2293" xr:uid="{C69B959B-060A-49EE-B39E-72620D7091A7}"/>
    <cellStyle name="Moneda 2 2 2 3 6 2" xfId="3078" xr:uid="{A2017F3B-CB9B-4A09-BFA0-F7459595CD09}"/>
    <cellStyle name="Moneda 2 2 2 3 6 2 2" xfId="5430" xr:uid="{08F402E5-9F8D-4C53-9AB9-93E0B7A81D44}"/>
    <cellStyle name="Moneda 2 2 2 3 6 2 2 2" xfId="10134" xr:uid="{CEC2AA00-BE87-4D0B-9B76-A3A8214FDA29}"/>
    <cellStyle name="Moneda 2 2 2 3 6 2 2 2 2" xfId="19542" xr:uid="{5D1BAAB3-B1E2-4860-8EDF-33154A4233A6}"/>
    <cellStyle name="Moneda 2 2 2 3 6 2 2 2 3" xfId="28959" xr:uid="{B4CAAE3C-9FFD-4091-A671-FE2B588272FF}"/>
    <cellStyle name="Moneda 2 2 2 3 6 2 2 2 4" xfId="38376" xr:uid="{00256B8D-C01E-498C-A046-93EFBC32C143}"/>
    <cellStyle name="Moneda 2 2 2 3 6 2 2 3" xfId="14838" xr:uid="{CFA02C40-2BD3-4FF9-B480-74FCDB50232C}"/>
    <cellStyle name="Moneda 2 2 2 3 6 2 2 4" xfId="24255" xr:uid="{A529557D-07ED-439C-A788-4BDE38A7B78A}"/>
    <cellStyle name="Moneda 2 2 2 3 6 2 2 5" xfId="33672" xr:uid="{50C10796-0464-4B4E-8976-B46C04CDE2BC}"/>
    <cellStyle name="Moneda 2 2 2 3 6 2 3" xfId="7782" xr:uid="{F7D1F1A6-3469-421F-A2B7-87E2D605C886}"/>
    <cellStyle name="Moneda 2 2 2 3 6 2 3 2" xfId="17190" xr:uid="{2A6B0497-ED09-4C6F-AA1A-64D2F698CAC9}"/>
    <cellStyle name="Moneda 2 2 2 3 6 2 3 3" xfId="26607" xr:uid="{D64974C4-A421-4A29-9102-C880151111B6}"/>
    <cellStyle name="Moneda 2 2 2 3 6 2 3 4" xfId="36024" xr:uid="{243E6EF6-C0C8-415A-B360-48D8F5AA6493}"/>
    <cellStyle name="Moneda 2 2 2 3 6 2 4" xfId="12486" xr:uid="{36A90F67-7969-4E72-899A-C21C0424A09F}"/>
    <cellStyle name="Moneda 2 2 2 3 6 2 5" xfId="21903" xr:uid="{046CF03C-6935-40A8-91D0-3DB8A89F2992}"/>
    <cellStyle name="Moneda 2 2 2 3 6 2 6" xfId="31320" xr:uid="{23F29581-75F1-43CC-AC9C-7F411205DF9E}"/>
    <cellStyle name="Moneda 2 2 2 3 6 3" xfId="3862" xr:uid="{76518144-2715-4269-AEAD-83023C53E642}"/>
    <cellStyle name="Moneda 2 2 2 3 6 3 2" xfId="6214" xr:uid="{9FDC8EFF-3F2E-46E4-B2A2-BCC21B65A879}"/>
    <cellStyle name="Moneda 2 2 2 3 6 3 2 2" xfId="10918" xr:uid="{30DF2CA1-1A28-4D6F-8DFD-96DF051FF39C}"/>
    <cellStyle name="Moneda 2 2 2 3 6 3 2 2 2" xfId="20326" xr:uid="{1EDE5A63-D9C5-46DA-B982-4EE52DF23164}"/>
    <cellStyle name="Moneda 2 2 2 3 6 3 2 2 3" xfId="29743" xr:uid="{8E3B243D-79F1-4067-9F0B-BFA60244D219}"/>
    <cellStyle name="Moneda 2 2 2 3 6 3 2 2 4" xfId="39160" xr:uid="{BD4FA035-70D1-41F4-806B-00A1F8068358}"/>
    <cellStyle name="Moneda 2 2 2 3 6 3 2 3" xfId="15622" xr:uid="{1DEB4F66-B010-4735-9366-A8DCA5232CBE}"/>
    <cellStyle name="Moneda 2 2 2 3 6 3 2 4" xfId="25039" xr:uid="{AB06BD2F-557A-436D-9E39-C51D9FD83C10}"/>
    <cellStyle name="Moneda 2 2 2 3 6 3 2 5" xfId="34456" xr:uid="{26159C3E-2FAC-4EB1-8740-4246CA8FF3E6}"/>
    <cellStyle name="Moneda 2 2 2 3 6 3 3" xfId="8566" xr:uid="{21F268BB-38D5-4E3A-9476-2B1DABD82544}"/>
    <cellStyle name="Moneda 2 2 2 3 6 3 3 2" xfId="17974" xr:uid="{BEBF47C1-6D5C-4696-A676-66B971D3686C}"/>
    <cellStyle name="Moneda 2 2 2 3 6 3 3 3" xfId="27391" xr:uid="{430144D2-4607-401D-BE19-D549EE19BB21}"/>
    <cellStyle name="Moneda 2 2 2 3 6 3 3 4" xfId="36808" xr:uid="{723D8BC5-3ADF-4ED9-9D2E-FCF3AA68FE3D}"/>
    <cellStyle name="Moneda 2 2 2 3 6 3 4" xfId="13270" xr:uid="{296DD9BD-8881-4240-857B-69225112ABF9}"/>
    <cellStyle name="Moneda 2 2 2 3 6 3 5" xfId="22687" xr:uid="{C0626D5C-5448-4927-B65D-6D595480DA53}"/>
    <cellStyle name="Moneda 2 2 2 3 6 3 6" xfId="32104" xr:uid="{380850F1-9E28-4612-9F25-A47918F6158A}"/>
    <cellStyle name="Moneda 2 2 2 3 6 4" xfId="4646" xr:uid="{30025EA3-2DBC-4F07-A501-0002AF91558D}"/>
    <cellStyle name="Moneda 2 2 2 3 6 4 2" xfId="9350" xr:uid="{F06A5AA0-A7D7-4E50-A5AD-7EAF097D0550}"/>
    <cellStyle name="Moneda 2 2 2 3 6 4 2 2" xfId="18758" xr:uid="{29FBF460-C696-4F67-BC97-BC93B7D0557D}"/>
    <cellStyle name="Moneda 2 2 2 3 6 4 2 3" xfId="28175" xr:uid="{D1246D2F-91B0-4C4B-8827-FC3E11AA6757}"/>
    <cellStyle name="Moneda 2 2 2 3 6 4 2 4" xfId="37592" xr:uid="{EAD547D9-55DD-4CEF-BCFD-BCD3BEFF2B38}"/>
    <cellStyle name="Moneda 2 2 2 3 6 4 3" xfId="14054" xr:uid="{1F735761-855A-4B0C-B7A5-31AF9DA9926C}"/>
    <cellStyle name="Moneda 2 2 2 3 6 4 4" xfId="23471" xr:uid="{FCB3AF5F-327C-4C96-94B2-B3577C02DBB3}"/>
    <cellStyle name="Moneda 2 2 2 3 6 4 5" xfId="32888" xr:uid="{F36218A1-6909-4335-9A31-51FF103CBF4C}"/>
    <cellStyle name="Moneda 2 2 2 3 6 5" xfId="6998" xr:uid="{216EFEF9-F994-4304-BF56-D5D6239C3C69}"/>
    <cellStyle name="Moneda 2 2 2 3 6 5 2" xfId="16406" xr:uid="{151052BE-CCED-4018-A597-8E6D2FD8BF6A}"/>
    <cellStyle name="Moneda 2 2 2 3 6 5 3" xfId="25823" xr:uid="{722B9EFD-F6BC-42C3-A879-1B3586BFF27F}"/>
    <cellStyle name="Moneda 2 2 2 3 6 5 4" xfId="35240" xr:uid="{A7A74693-E6EE-4E99-9BD0-94B2D91D48F0}"/>
    <cellStyle name="Moneda 2 2 2 3 6 6" xfId="11702" xr:uid="{0D11BF9C-C28D-4F21-8BAB-D0C7D06F58C8}"/>
    <cellStyle name="Moneda 2 2 2 3 6 7" xfId="21119" xr:uid="{1865A805-F423-4A8B-82EB-D595BB0585A4}"/>
    <cellStyle name="Moneda 2 2 2 3 6 8" xfId="30536" xr:uid="{0244B2CF-9A95-4E0E-82C2-66A439DF6A0B}"/>
    <cellStyle name="Moneda 2 2 2 3 7" xfId="2686" xr:uid="{F9820CFA-CD77-4E24-B609-3BD5CC98A747}"/>
    <cellStyle name="Moneda 2 2 2 3 7 2" xfId="5038" xr:uid="{F0A45436-DDD9-4040-80FE-2648792AD828}"/>
    <cellStyle name="Moneda 2 2 2 3 7 2 2" xfId="9742" xr:uid="{40EE9EBE-C079-4D06-97C3-FE50A0FDCDF6}"/>
    <cellStyle name="Moneda 2 2 2 3 7 2 2 2" xfId="19150" xr:uid="{FF6D1EF8-0CDC-40FA-B39D-E49C70203A78}"/>
    <cellStyle name="Moneda 2 2 2 3 7 2 2 3" xfId="28567" xr:uid="{EF325519-11ED-4219-A464-EB8B7A289A0F}"/>
    <cellStyle name="Moneda 2 2 2 3 7 2 2 4" xfId="37984" xr:uid="{4B9AC7F0-7F38-4684-9F84-088611421349}"/>
    <cellStyle name="Moneda 2 2 2 3 7 2 3" xfId="14446" xr:uid="{AFF7B48F-CEAD-4B6E-95A0-CBEC4CE4962B}"/>
    <cellStyle name="Moneda 2 2 2 3 7 2 4" xfId="23863" xr:uid="{4871EAA1-64EC-46F6-9C2E-BE8143404180}"/>
    <cellStyle name="Moneda 2 2 2 3 7 2 5" xfId="33280" xr:uid="{88B028F9-2E11-4A4E-A0C9-6099C980D27A}"/>
    <cellStyle name="Moneda 2 2 2 3 7 3" xfId="7390" xr:uid="{74E504C7-5600-446A-A2F3-C3F7B553AA5E}"/>
    <cellStyle name="Moneda 2 2 2 3 7 3 2" xfId="16798" xr:uid="{2CDAB774-0ECF-433E-B838-C94269073622}"/>
    <cellStyle name="Moneda 2 2 2 3 7 3 3" xfId="26215" xr:uid="{6A5D2B0B-A80E-4942-9EA3-97534F5479F4}"/>
    <cellStyle name="Moneda 2 2 2 3 7 3 4" xfId="35632" xr:uid="{0F823630-B2BD-4844-A312-876C7C2A60E9}"/>
    <cellStyle name="Moneda 2 2 2 3 7 4" xfId="12094" xr:uid="{6B325B66-0D62-4724-8152-A8A404A53D6A}"/>
    <cellStyle name="Moneda 2 2 2 3 7 5" xfId="21511" xr:uid="{5572091B-9BD1-4AE8-8736-EDC424EBA580}"/>
    <cellStyle name="Moneda 2 2 2 3 7 6" xfId="30928" xr:uid="{9C69A8A2-BDAF-4AE6-AFED-B3D9DEB8D1DA}"/>
    <cellStyle name="Moneda 2 2 2 3 8" xfId="3470" xr:uid="{A72E2313-F4AD-4DC6-834C-DB6F287C1C75}"/>
    <cellStyle name="Moneda 2 2 2 3 8 2" xfId="5822" xr:uid="{CFBFA6C8-6C00-4530-8937-A2CE756D3932}"/>
    <cellStyle name="Moneda 2 2 2 3 8 2 2" xfId="10526" xr:uid="{B7397772-FD5E-4E77-9F1C-0867D4E6A9D1}"/>
    <cellStyle name="Moneda 2 2 2 3 8 2 2 2" xfId="19934" xr:uid="{9AB4C6E6-588E-4BA3-971A-21826812C4E4}"/>
    <cellStyle name="Moneda 2 2 2 3 8 2 2 3" xfId="29351" xr:uid="{34847886-B70D-4911-BD9A-0A794B42DB9E}"/>
    <cellStyle name="Moneda 2 2 2 3 8 2 2 4" xfId="38768" xr:uid="{077AACEA-E4DD-4184-80F6-FA3EE0E3B5B4}"/>
    <cellStyle name="Moneda 2 2 2 3 8 2 3" xfId="15230" xr:uid="{C2BA1B68-50B4-407B-B998-3CA7E551C74E}"/>
    <cellStyle name="Moneda 2 2 2 3 8 2 4" xfId="24647" xr:uid="{F661DB07-29F1-41FE-9068-97EABE15C7B5}"/>
    <cellStyle name="Moneda 2 2 2 3 8 2 5" xfId="34064" xr:uid="{F3F68F5A-6EA4-43D3-9170-DA053F07D3C2}"/>
    <cellStyle name="Moneda 2 2 2 3 8 3" xfId="8174" xr:uid="{BB1E63BE-2AD1-4F94-8DCE-6AE0D0D1FA12}"/>
    <cellStyle name="Moneda 2 2 2 3 8 3 2" xfId="17582" xr:uid="{264C5FE2-8059-4F0B-86E2-B091B8D027DE}"/>
    <cellStyle name="Moneda 2 2 2 3 8 3 3" xfId="26999" xr:uid="{C47C28E1-E9F6-4DCD-A644-9EC2B55543AC}"/>
    <cellStyle name="Moneda 2 2 2 3 8 3 4" xfId="36416" xr:uid="{97E9F6EC-FECB-4218-9D16-378E6E0DF8EF}"/>
    <cellStyle name="Moneda 2 2 2 3 8 4" xfId="12878" xr:uid="{E33CF5E3-A879-4747-9D89-BB95E54AB779}"/>
    <cellStyle name="Moneda 2 2 2 3 8 5" xfId="22295" xr:uid="{7B14905B-365C-4771-A0EB-B4CE34FEEACA}"/>
    <cellStyle name="Moneda 2 2 2 3 8 6" xfId="31712" xr:uid="{A1387E80-1654-41FE-8BAB-C123619E2E96}"/>
    <cellStyle name="Moneda 2 2 2 3 9" xfId="4254" xr:uid="{566F85F0-EB1F-4723-8197-B9C9F1CDF699}"/>
    <cellStyle name="Moneda 2 2 2 3 9 2" xfId="8958" xr:uid="{3207451F-C101-46C9-8A95-CD526DB90C09}"/>
    <cellStyle name="Moneda 2 2 2 3 9 2 2" xfId="18366" xr:uid="{45A0567E-E8EF-423A-A66C-28CF2567DBED}"/>
    <cellStyle name="Moneda 2 2 2 3 9 2 3" xfId="27783" xr:uid="{038A2B8C-4AAC-4C54-89A1-6FDF691AC054}"/>
    <cellStyle name="Moneda 2 2 2 3 9 2 4" xfId="37200" xr:uid="{081A6498-F70F-4E6F-B635-1CC284E788D9}"/>
    <cellStyle name="Moneda 2 2 2 3 9 3" xfId="13662" xr:uid="{EA3C1B99-4E3F-4A53-8089-2B96842FACF7}"/>
    <cellStyle name="Moneda 2 2 2 3 9 4" xfId="23079" xr:uid="{385E8631-ACCA-405F-8E8B-6D9513709A8C}"/>
    <cellStyle name="Moneda 2 2 2 3 9 5" xfId="32496" xr:uid="{9A25D4B4-05C3-44CE-BDB7-085ACAEBF2D6}"/>
    <cellStyle name="Moneda 2 2 2 4" xfId="194" xr:uid="{9E5EBB2C-172B-4CE0-BA67-943D29195B96}"/>
    <cellStyle name="Moneda 2 2 2 4 10" xfId="11339" xr:uid="{BD442FBB-2E59-4B5B-ACA9-2587FD191895}"/>
    <cellStyle name="Moneda 2 2 2 4 11" xfId="20756" xr:uid="{645A7073-57D9-47E4-87FA-94F07D44C411}"/>
    <cellStyle name="Moneda 2 2 2 4 12" xfId="30173" xr:uid="{B1DB4580-EA73-4DF3-9244-7AA78D11CB97}"/>
    <cellStyle name="Moneda 2 2 2 4 13" xfId="1930" xr:uid="{D5FB9AA3-B1DB-416E-8D84-0C4C66D88202}"/>
    <cellStyle name="Moneda 2 2 2 4 14" xfId="1302" xr:uid="{4F1D2108-05BB-42F1-8E1A-AFBF7F11FAE7}"/>
    <cellStyle name="Moneda 2 2 2 4 15" xfId="40184" xr:uid="{341F0C45-E702-4F34-AFA2-0EDF046CE1BD}"/>
    <cellStyle name="Moneda 2 2 2 4 2" xfId="388" xr:uid="{9D81E7F7-65B2-4DED-B669-82BA999E1400}"/>
    <cellStyle name="Moneda 2 2 2 4 2 10" xfId="30294" xr:uid="{68E22BD8-7DBF-4DB7-AA41-6BA4C749D7C8}"/>
    <cellStyle name="Moneda 2 2 2 4 2 11" xfId="2051" xr:uid="{2EB9A2DA-081B-4AC0-9C4E-5C2DEA491C13}"/>
    <cellStyle name="Moneda 2 2 2 4 2 12" xfId="1423" xr:uid="{1943CDD2-2AA0-4259-899C-C6CA10F71CAC}"/>
    <cellStyle name="Moneda 2 2 2 4 2 13" xfId="40305" xr:uid="{7EF48CCC-DCB6-455C-9429-15CE8D13026F}"/>
    <cellStyle name="Moneda 2 2 2 4 2 2" xfId="622" xr:uid="{0803B770-1254-4116-808D-834CA594DB8F}"/>
    <cellStyle name="Moneda 2 2 2 4 2 2 10" xfId="2247" xr:uid="{8062D110-F324-4A36-B21B-A4AF41B27F20}"/>
    <cellStyle name="Moneda 2 2 2 4 2 2 11" xfId="1619" xr:uid="{94F62146-3523-4E53-93E4-04D62E195CF3}"/>
    <cellStyle name="Moneda 2 2 2 4 2 2 12" xfId="40501" xr:uid="{D14A7327-DCAC-43C7-AA1D-D3AE5EAD2B5A}"/>
    <cellStyle name="Moneda 2 2 2 4 2 2 2" xfId="2639" xr:uid="{A51BDC4F-618B-4D5E-A184-C17E827233FC}"/>
    <cellStyle name="Moneda 2 2 2 4 2 2 2 2" xfId="3424" xr:uid="{AE72B626-9BC3-4566-B94C-7CDDF4E9E1BE}"/>
    <cellStyle name="Moneda 2 2 2 4 2 2 2 2 2" xfId="5776" xr:uid="{F57A5E95-5B71-403E-98A6-F1CA4AE900F3}"/>
    <cellStyle name="Moneda 2 2 2 4 2 2 2 2 2 2" xfId="10480" xr:uid="{2EB9F705-276D-422E-AE78-ABA8FCD0BE99}"/>
    <cellStyle name="Moneda 2 2 2 4 2 2 2 2 2 2 2" xfId="19888" xr:uid="{F2A4BB0E-8CED-4802-B3A4-D909A468ADB0}"/>
    <cellStyle name="Moneda 2 2 2 4 2 2 2 2 2 2 3" xfId="29305" xr:uid="{DD76C61C-5697-4B10-A76C-F78351126E46}"/>
    <cellStyle name="Moneda 2 2 2 4 2 2 2 2 2 2 4" xfId="38722" xr:uid="{0CD00D5C-CA26-4A98-8C26-DCCED95B9ABB}"/>
    <cellStyle name="Moneda 2 2 2 4 2 2 2 2 2 3" xfId="15184" xr:uid="{0B8365FE-1359-4133-827B-ADBC742004C8}"/>
    <cellStyle name="Moneda 2 2 2 4 2 2 2 2 2 4" xfId="24601" xr:uid="{9DA24BF6-FF87-4E3C-9B95-6DC3A9D9CC31}"/>
    <cellStyle name="Moneda 2 2 2 4 2 2 2 2 2 5" xfId="34018" xr:uid="{5F51DBE8-B7AE-4A8E-8B68-BC1E5EBCB4F3}"/>
    <cellStyle name="Moneda 2 2 2 4 2 2 2 2 3" xfId="8128" xr:uid="{D6EF2A66-9DD0-4978-A4F2-41CA45F46166}"/>
    <cellStyle name="Moneda 2 2 2 4 2 2 2 2 3 2" xfId="17536" xr:uid="{AE5CFFBD-8B55-4E4D-B6EB-DA3EC50EE394}"/>
    <cellStyle name="Moneda 2 2 2 4 2 2 2 2 3 3" xfId="26953" xr:uid="{6A894435-1ABE-4AB2-A201-CFE24408BABA}"/>
    <cellStyle name="Moneda 2 2 2 4 2 2 2 2 3 4" xfId="36370" xr:uid="{C5186524-A560-45D0-9D65-0956F4736BED}"/>
    <cellStyle name="Moneda 2 2 2 4 2 2 2 2 4" xfId="12832" xr:uid="{56A5A932-3F80-4D1B-AB69-14CDE6CE9E55}"/>
    <cellStyle name="Moneda 2 2 2 4 2 2 2 2 5" xfId="22249" xr:uid="{4BDE5F65-B208-483F-A5F5-A35E6B86F0F0}"/>
    <cellStyle name="Moneda 2 2 2 4 2 2 2 2 6" xfId="31666" xr:uid="{871A4ABC-B534-4F23-8C21-3973053E99B4}"/>
    <cellStyle name="Moneda 2 2 2 4 2 2 2 3" xfId="4208" xr:uid="{08809E64-8829-4EA7-882D-A628CC5BC586}"/>
    <cellStyle name="Moneda 2 2 2 4 2 2 2 3 2" xfId="6560" xr:uid="{6FB8E095-5C57-405E-A9C4-6001269B382F}"/>
    <cellStyle name="Moneda 2 2 2 4 2 2 2 3 2 2" xfId="11264" xr:uid="{15A30FB3-B86D-4DAF-AEFE-AD989D4230FE}"/>
    <cellStyle name="Moneda 2 2 2 4 2 2 2 3 2 2 2" xfId="20672" xr:uid="{E428CCC2-F68E-4EA9-88C2-0BC8CEBA35B1}"/>
    <cellStyle name="Moneda 2 2 2 4 2 2 2 3 2 2 3" xfId="30089" xr:uid="{F3D9E6BE-AB6C-4A52-8DED-1E0AE7027B93}"/>
    <cellStyle name="Moneda 2 2 2 4 2 2 2 3 2 2 4" xfId="39506" xr:uid="{94ADC581-32A3-4A21-B37A-73CBE2625728}"/>
    <cellStyle name="Moneda 2 2 2 4 2 2 2 3 2 3" xfId="15968" xr:uid="{52C5B9C5-2E6C-4404-96AA-7A4A08F07D39}"/>
    <cellStyle name="Moneda 2 2 2 4 2 2 2 3 2 4" xfId="25385" xr:uid="{5DCBFE04-7043-4331-A556-78E6FEA4B41B}"/>
    <cellStyle name="Moneda 2 2 2 4 2 2 2 3 2 5" xfId="34802" xr:uid="{0480439A-D650-4729-9B5B-7FD6F954364F}"/>
    <cellStyle name="Moneda 2 2 2 4 2 2 2 3 3" xfId="8912" xr:uid="{BDE1EC54-43BB-4CD4-B12C-B3514FA80905}"/>
    <cellStyle name="Moneda 2 2 2 4 2 2 2 3 3 2" xfId="18320" xr:uid="{E9C93427-D6FF-47C2-99F0-31631878A5DE}"/>
    <cellStyle name="Moneda 2 2 2 4 2 2 2 3 3 3" xfId="27737" xr:uid="{565DAD47-D3D8-4C81-81A0-BB9252382844}"/>
    <cellStyle name="Moneda 2 2 2 4 2 2 2 3 3 4" xfId="37154" xr:uid="{92F04E99-C803-4FA6-9D4A-D3AADC5E3D99}"/>
    <cellStyle name="Moneda 2 2 2 4 2 2 2 3 4" xfId="13616" xr:uid="{85371404-FB7E-4B56-9C6F-2B46D0AA8B27}"/>
    <cellStyle name="Moneda 2 2 2 4 2 2 2 3 5" xfId="23033" xr:uid="{245A83E6-56F8-49BF-A76A-F26E11612AE3}"/>
    <cellStyle name="Moneda 2 2 2 4 2 2 2 3 6" xfId="32450" xr:uid="{CD64887D-FC29-4E11-9CF5-1124D7E81098}"/>
    <cellStyle name="Moneda 2 2 2 4 2 2 2 4" xfId="4992" xr:uid="{5766ACF0-F237-4547-BA29-450B27E9F1AD}"/>
    <cellStyle name="Moneda 2 2 2 4 2 2 2 4 2" xfId="9696" xr:uid="{93E190F0-9CA8-42C0-B795-F4EF10FBB5DE}"/>
    <cellStyle name="Moneda 2 2 2 4 2 2 2 4 2 2" xfId="19104" xr:uid="{DD110625-DDA9-48AF-99C1-1C328D9D4898}"/>
    <cellStyle name="Moneda 2 2 2 4 2 2 2 4 2 3" xfId="28521" xr:uid="{E0F458A6-C1DE-4FCC-9EC3-3F67BA77AA58}"/>
    <cellStyle name="Moneda 2 2 2 4 2 2 2 4 2 4" xfId="37938" xr:uid="{5F832811-0466-4594-80A5-9B17DD830976}"/>
    <cellStyle name="Moneda 2 2 2 4 2 2 2 4 3" xfId="14400" xr:uid="{4226C2D9-9B01-4338-8369-7BFC660953CD}"/>
    <cellStyle name="Moneda 2 2 2 4 2 2 2 4 4" xfId="23817" xr:uid="{38B435FF-08FF-42DD-A9B9-09F05C88445D}"/>
    <cellStyle name="Moneda 2 2 2 4 2 2 2 4 5" xfId="33234" xr:uid="{97FE699D-1E5E-49B5-A305-F7169A3D9197}"/>
    <cellStyle name="Moneda 2 2 2 4 2 2 2 5" xfId="7344" xr:uid="{2EDA26BC-4EC8-4B49-AC26-5233DB15947D}"/>
    <cellStyle name="Moneda 2 2 2 4 2 2 2 5 2" xfId="16752" xr:uid="{6868AC9D-6709-462E-B735-55D2D6D4C057}"/>
    <cellStyle name="Moneda 2 2 2 4 2 2 2 5 3" xfId="26169" xr:uid="{0F7CF957-1914-4AB2-80B8-00AAD03FA958}"/>
    <cellStyle name="Moneda 2 2 2 4 2 2 2 5 4" xfId="35586" xr:uid="{CAAF538F-DD2F-4246-8168-A1E0857570F7}"/>
    <cellStyle name="Moneda 2 2 2 4 2 2 2 6" xfId="12048" xr:uid="{304365DF-05B5-41BC-A01E-BD876459D2CD}"/>
    <cellStyle name="Moneda 2 2 2 4 2 2 2 7" xfId="21465" xr:uid="{4D65F513-AB51-4E3A-884C-A5D22688973C}"/>
    <cellStyle name="Moneda 2 2 2 4 2 2 2 8" xfId="30882" xr:uid="{AF99EA7D-DFB7-4A63-BF27-7B0BA13D01FE}"/>
    <cellStyle name="Moneda 2 2 2 4 2 2 3" xfId="3032" xr:uid="{18A5C675-66BC-4B26-8CBA-A7E83230AF25}"/>
    <cellStyle name="Moneda 2 2 2 4 2 2 3 2" xfId="5384" xr:uid="{5C9FCF9F-B73B-4D3E-9DA1-772E5C8DF124}"/>
    <cellStyle name="Moneda 2 2 2 4 2 2 3 2 2" xfId="10088" xr:uid="{9ADBBB29-8B98-47CE-8905-E8D5F070B2E4}"/>
    <cellStyle name="Moneda 2 2 2 4 2 2 3 2 2 2" xfId="19496" xr:uid="{6835EB96-4B29-470C-AC51-9FE0D91A5E9F}"/>
    <cellStyle name="Moneda 2 2 2 4 2 2 3 2 2 3" xfId="28913" xr:uid="{8CCBD730-C2CC-4378-93F4-2C9EFFA3AE3A}"/>
    <cellStyle name="Moneda 2 2 2 4 2 2 3 2 2 4" xfId="38330" xr:uid="{AAEAAD00-BC8F-4061-9E97-4E0B3F54AB96}"/>
    <cellStyle name="Moneda 2 2 2 4 2 2 3 2 3" xfId="14792" xr:uid="{45CBE5F7-8E34-48F3-9428-C139BEB7BAA3}"/>
    <cellStyle name="Moneda 2 2 2 4 2 2 3 2 4" xfId="24209" xr:uid="{67A73764-D700-4914-8E66-C5B4CF202BF9}"/>
    <cellStyle name="Moneda 2 2 2 4 2 2 3 2 5" xfId="33626" xr:uid="{676485E8-44C6-4A89-8880-0F39217A4496}"/>
    <cellStyle name="Moneda 2 2 2 4 2 2 3 3" xfId="7736" xr:uid="{259680E4-0199-4173-B2C3-050E90B5A1DE}"/>
    <cellStyle name="Moneda 2 2 2 4 2 2 3 3 2" xfId="17144" xr:uid="{5BB5AB9B-1514-4F29-B972-B190D86AC891}"/>
    <cellStyle name="Moneda 2 2 2 4 2 2 3 3 3" xfId="26561" xr:uid="{4B8E99E5-B7B9-44BB-B4D6-10AD85F5A237}"/>
    <cellStyle name="Moneda 2 2 2 4 2 2 3 3 4" xfId="35978" xr:uid="{73F50734-1F09-4ACF-A2A7-7A1106A241A6}"/>
    <cellStyle name="Moneda 2 2 2 4 2 2 3 4" xfId="12440" xr:uid="{CEC9599B-0986-4C48-8A45-CDF10EAEAE33}"/>
    <cellStyle name="Moneda 2 2 2 4 2 2 3 5" xfId="21857" xr:uid="{C2B759A9-3890-41A1-969C-590B4675EEB8}"/>
    <cellStyle name="Moneda 2 2 2 4 2 2 3 6" xfId="31274" xr:uid="{AC68BEDA-9C03-44F7-8FBA-FC97C2CF3289}"/>
    <cellStyle name="Moneda 2 2 2 4 2 2 4" xfId="3816" xr:uid="{90E17FA3-F81D-4E2E-9FAD-888D3BAAFD24}"/>
    <cellStyle name="Moneda 2 2 2 4 2 2 4 2" xfId="6168" xr:uid="{402CF3FC-364D-4683-ABBA-362C8FBAEADB}"/>
    <cellStyle name="Moneda 2 2 2 4 2 2 4 2 2" xfId="10872" xr:uid="{6A18909F-9E47-4122-8429-27F431EBD71C}"/>
    <cellStyle name="Moneda 2 2 2 4 2 2 4 2 2 2" xfId="20280" xr:uid="{A96C25A5-8C78-4001-A008-AB7694A3E6E6}"/>
    <cellStyle name="Moneda 2 2 2 4 2 2 4 2 2 3" xfId="29697" xr:uid="{340E1C2B-7FEC-408A-81F5-DC48B738493B}"/>
    <cellStyle name="Moneda 2 2 2 4 2 2 4 2 2 4" xfId="39114" xr:uid="{DD8760E6-BFCE-4174-ADCD-A036ADC9F2EA}"/>
    <cellStyle name="Moneda 2 2 2 4 2 2 4 2 3" xfId="15576" xr:uid="{DC586821-850D-445B-A04F-D8598683E1FE}"/>
    <cellStyle name="Moneda 2 2 2 4 2 2 4 2 4" xfId="24993" xr:uid="{6CC0E56F-4BC4-41EE-BFBA-E18BB1B871B0}"/>
    <cellStyle name="Moneda 2 2 2 4 2 2 4 2 5" xfId="34410" xr:uid="{15B3CF11-15C5-45CE-86D0-7DA11A9550FD}"/>
    <cellStyle name="Moneda 2 2 2 4 2 2 4 3" xfId="8520" xr:uid="{6F2AE767-9FA8-4E3E-B345-915777BB2D04}"/>
    <cellStyle name="Moneda 2 2 2 4 2 2 4 3 2" xfId="17928" xr:uid="{3DA50CC2-7CB9-4C73-A719-966485BC39BF}"/>
    <cellStyle name="Moneda 2 2 2 4 2 2 4 3 3" xfId="27345" xr:uid="{83955A54-9EF2-45A7-A55D-C40EF64EC732}"/>
    <cellStyle name="Moneda 2 2 2 4 2 2 4 3 4" xfId="36762" xr:uid="{A8ED12CC-4551-4E9F-AB5A-192EFE5E1362}"/>
    <cellStyle name="Moneda 2 2 2 4 2 2 4 4" xfId="13224" xr:uid="{D04DB5B6-04B1-4AAE-BC89-A35FB69CF3B2}"/>
    <cellStyle name="Moneda 2 2 2 4 2 2 4 5" xfId="22641" xr:uid="{C5B67DF0-806E-45BE-9729-B31E014F9DEE}"/>
    <cellStyle name="Moneda 2 2 2 4 2 2 4 6" xfId="32058" xr:uid="{030931B5-F57D-456E-96B8-797F2BCB9807}"/>
    <cellStyle name="Moneda 2 2 2 4 2 2 5" xfId="4600" xr:uid="{81F06E94-9684-4A9E-9D14-66A523DF0C65}"/>
    <cellStyle name="Moneda 2 2 2 4 2 2 5 2" xfId="9304" xr:uid="{4F85CF64-E430-4681-82C6-A9999E83C90A}"/>
    <cellStyle name="Moneda 2 2 2 4 2 2 5 2 2" xfId="18712" xr:uid="{42B2170E-6BEB-40B7-B723-AA239BAA2E68}"/>
    <cellStyle name="Moneda 2 2 2 4 2 2 5 2 3" xfId="28129" xr:uid="{DB9FE656-EC78-433D-8278-9B564AEDAFA3}"/>
    <cellStyle name="Moneda 2 2 2 4 2 2 5 2 4" xfId="37546" xr:uid="{65982C1B-A824-4D54-800C-61E6A482CF56}"/>
    <cellStyle name="Moneda 2 2 2 4 2 2 5 3" xfId="14008" xr:uid="{4423E2BC-6421-4E16-A849-9BA10F550C2C}"/>
    <cellStyle name="Moneda 2 2 2 4 2 2 5 4" xfId="23425" xr:uid="{D5129060-3F4D-40D3-B660-9DE80A224F6F}"/>
    <cellStyle name="Moneda 2 2 2 4 2 2 5 5" xfId="32842" xr:uid="{8772BF27-81F4-4CC8-8D71-7E4D59E39BCD}"/>
    <cellStyle name="Moneda 2 2 2 4 2 2 6" xfId="6952" xr:uid="{81B0870D-1763-45D8-A261-91DC62B4090C}"/>
    <cellStyle name="Moneda 2 2 2 4 2 2 6 2" xfId="16360" xr:uid="{71D4AF08-B15C-4A1F-A99C-D31DE02A903D}"/>
    <cellStyle name="Moneda 2 2 2 4 2 2 6 3" xfId="25777" xr:uid="{DA5F00D1-71F6-4E75-AC07-2A5A519696A2}"/>
    <cellStyle name="Moneda 2 2 2 4 2 2 6 4" xfId="35194" xr:uid="{BBADAE16-CDC2-4AE0-A0A7-634BE5FBE90C}"/>
    <cellStyle name="Moneda 2 2 2 4 2 2 7" xfId="11656" xr:uid="{2A0A7FA4-CBB0-4C26-BD12-61C128890883}"/>
    <cellStyle name="Moneda 2 2 2 4 2 2 8" xfId="21073" xr:uid="{79B09DD3-DEEE-42E1-98DD-65CE47318FF3}"/>
    <cellStyle name="Moneda 2 2 2 4 2 2 9" xfId="30490" xr:uid="{2761A722-6B21-45C8-A217-649D4A705E9F}"/>
    <cellStyle name="Moneda 2 2 2 4 2 3" xfId="2443" xr:uid="{98691982-538A-42AA-8D28-3214B1624293}"/>
    <cellStyle name="Moneda 2 2 2 4 2 3 2" xfId="3228" xr:uid="{5EFC34F8-52B1-4AD7-A943-362D5ED6E424}"/>
    <cellStyle name="Moneda 2 2 2 4 2 3 2 2" xfId="5580" xr:uid="{487505DB-7DC2-414A-BF2E-07597D967DD1}"/>
    <cellStyle name="Moneda 2 2 2 4 2 3 2 2 2" xfId="10284" xr:uid="{D5694874-26B4-4EC3-802D-ACE0DE1B2D5A}"/>
    <cellStyle name="Moneda 2 2 2 4 2 3 2 2 2 2" xfId="19692" xr:uid="{A1126BC2-A1B9-4D65-9AD3-2AABE7924970}"/>
    <cellStyle name="Moneda 2 2 2 4 2 3 2 2 2 3" xfId="29109" xr:uid="{EF12E003-BDE8-44FC-A1D9-0B2DFFBDF50B}"/>
    <cellStyle name="Moneda 2 2 2 4 2 3 2 2 2 4" xfId="38526" xr:uid="{DC5304B5-E8A4-4E72-9BAB-A1002C6C602A}"/>
    <cellStyle name="Moneda 2 2 2 4 2 3 2 2 3" xfId="14988" xr:uid="{A3EE9FA9-5EA9-4188-8268-0BFB1306AAF4}"/>
    <cellStyle name="Moneda 2 2 2 4 2 3 2 2 4" xfId="24405" xr:uid="{B177D0D9-C189-4C0C-B1E7-48602C16757B}"/>
    <cellStyle name="Moneda 2 2 2 4 2 3 2 2 5" xfId="33822" xr:uid="{F4D73AC7-98FD-4A0A-9B80-087FA877720D}"/>
    <cellStyle name="Moneda 2 2 2 4 2 3 2 3" xfId="7932" xr:uid="{7F246AB0-14CA-4C6B-82BB-73FDE8D36C64}"/>
    <cellStyle name="Moneda 2 2 2 4 2 3 2 3 2" xfId="17340" xr:uid="{84C3EF72-9E2E-489D-A5DD-2A51F92A2BED}"/>
    <cellStyle name="Moneda 2 2 2 4 2 3 2 3 3" xfId="26757" xr:uid="{C95D7769-89E6-4682-A7BC-6F5ECF12A094}"/>
    <cellStyle name="Moneda 2 2 2 4 2 3 2 3 4" xfId="36174" xr:uid="{1EB1220D-529C-4B97-91F9-473102A6F050}"/>
    <cellStyle name="Moneda 2 2 2 4 2 3 2 4" xfId="12636" xr:uid="{FC682A12-0DDF-4615-A3F1-7D57ED696DB4}"/>
    <cellStyle name="Moneda 2 2 2 4 2 3 2 5" xfId="22053" xr:uid="{786F36CB-E06E-4CCB-BA8A-65B7B921EBE7}"/>
    <cellStyle name="Moneda 2 2 2 4 2 3 2 6" xfId="31470" xr:uid="{E137D21B-3935-42A2-B36A-4AE9CE70B572}"/>
    <cellStyle name="Moneda 2 2 2 4 2 3 3" xfId="4012" xr:uid="{61BF6DB6-8B5E-4C9B-8023-7B9FFF800357}"/>
    <cellStyle name="Moneda 2 2 2 4 2 3 3 2" xfId="6364" xr:uid="{01711649-8952-4E37-A4D9-14C746C5677F}"/>
    <cellStyle name="Moneda 2 2 2 4 2 3 3 2 2" xfId="11068" xr:uid="{FDC8B46E-A713-4DB2-9F40-DDB78E476C4E}"/>
    <cellStyle name="Moneda 2 2 2 4 2 3 3 2 2 2" xfId="20476" xr:uid="{BDEAF371-BB14-4676-A030-3FA38A2A5E8F}"/>
    <cellStyle name="Moneda 2 2 2 4 2 3 3 2 2 3" xfId="29893" xr:uid="{EAD3C542-4EAB-481B-A6EA-3C8CA8D3C11A}"/>
    <cellStyle name="Moneda 2 2 2 4 2 3 3 2 2 4" xfId="39310" xr:uid="{C91A97A6-92CE-4E93-BCDC-581D81B32838}"/>
    <cellStyle name="Moneda 2 2 2 4 2 3 3 2 3" xfId="15772" xr:uid="{21660FF6-B513-40F9-9E42-FAD11D05E79A}"/>
    <cellStyle name="Moneda 2 2 2 4 2 3 3 2 4" xfId="25189" xr:uid="{27F34566-7010-4955-AED6-6D986D7FC6FE}"/>
    <cellStyle name="Moneda 2 2 2 4 2 3 3 2 5" xfId="34606" xr:uid="{64EC6EF7-F48B-43A5-8045-AA7A09C79E66}"/>
    <cellStyle name="Moneda 2 2 2 4 2 3 3 3" xfId="8716" xr:uid="{0DDFA9FD-CC0F-4BD1-BB97-1BDA0954112E}"/>
    <cellStyle name="Moneda 2 2 2 4 2 3 3 3 2" xfId="18124" xr:uid="{B3FE35E8-6665-482A-A1B9-90886CB48CF2}"/>
    <cellStyle name="Moneda 2 2 2 4 2 3 3 3 3" xfId="27541" xr:uid="{0CCF87DE-4004-4FF5-AC85-33AED132DDCB}"/>
    <cellStyle name="Moneda 2 2 2 4 2 3 3 3 4" xfId="36958" xr:uid="{33CDAC73-AF9F-4CCE-923F-150F8EE90923}"/>
    <cellStyle name="Moneda 2 2 2 4 2 3 3 4" xfId="13420" xr:uid="{AD5E9B03-4BC4-4B20-9CDE-F75A55FCD498}"/>
    <cellStyle name="Moneda 2 2 2 4 2 3 3 5" xfId="22837" xr:uid="{020D398F-A630-462A-B1A8-D662B5CB5E3F}"/>
    <cellStyle name="Moneda 2 2 2 4 2 3 3 6" xfId="32254" xr:uid="{20817282-B937-4F71-8D23-F7E914669388}"/>
    <cellStyle name="Moneda 2 2 2 4 2 3 4" xfId="4796" xr:uid="{788FAC87-6270-49B0-B65D-060F4298A5A9}"/>
    <cellStyle name="Moneda 2 2 2 4 2 3 4 2" xfId="9500" xr:uid="{6850F96E-373D-4406-86AD-2C21DE28B8BD}"/>
    <cellStyle name="Moneda 2 2 2 4 2 3 4 2 2" xfId="18908" xr:uid="{122FAAFE-37D9-465C-81F5-B2337752E852}"/>
    <cellStyle name="Moneda 2 2 2 4 2 3 4 2 3" xfId="28325" xr:uid="{39277511-FEC5-4964-A175-A150B80C4667}"/>
    <cellStyle name="Moneda 2 2 2 4 2 3 4 2 4" xfId="37742" xr:uid="{A3CCB7E3-C8B1-4F16-8FD1-0FB1A1852075}"/>
    <cellStyle name="Moneda 2 2 2 4 2 3 4 3" xfId="14204" xr:uid="{9F997ED0-61C0-42DD-B56E-5A7FE6448159}"/>
    <cellStyle name="Moneda 2 2 2 4 2 3 4 4" xfId="23621" xr:uid="{112BBCCB-C292-4D9B-88A0-3ABE4DD353BA}"/>
    <cellStyle name="Moneda 2 2 2 4 2 3 4 5" xfId="33038" xr:uid="{12A645D0-B202-4879-B06B-F4EF6B9C0890}"/>
    <cellStyle name="Moneda 2 2 2 4 2 3 5" xfId="7148" xr:uid="{396EC58C-B763-4C47-98E9-A65F0482F65F}"/>
    <cellStyle name="Moneda 2 2 2 4 2 3 5 2" xfId="16556" xr:uid="{CB7245E8-6B21-4158-B98A-9461A253D484}"/>
    <cellStyle name="Moneda 2 2 2 4 2 3 5 3" xfId="25973" xr:uid="{0CDE0472-F376-4588-9AF6-9C701FBA0FF1}"/>
    <cellStyle name="Moneda 2 2 2 4 2 3 5 4" xfId="35390" xr:uid="{CE5A1DA9-9CFE-42CE-AB6A-8CDDECDB03D1}"/>
    <cellStyle name="Moneda 2 2 2 4 2 3 6" xfId="11852" xr:uid="{86D619DC-F8CF-4017-A530-AB93909826AD}"/>
    <cellStyle name="Moneda 2 2 2 4 2 3 7" xfId="21269" xr:uid="{BB36CD4A-58E3-4A1B-B73D-A8CF6C49AEE0}"/>
    <cellStyle name="Moneda 2 2 2 4 2 3 8" xfId="30686" xr:uid="{C737918D-DCF7-4BEE-8FD0-47DE9E0E976F}"/>
    <cellStyle name="Moneda 2 2 2 4 2 4" xfId="2836" xr:uid="{5C08FF99-F28B-47EF-A923-224956E55148}"/>
    <cellStyle name="Moneda 2 2 2 4 2 4 2" xfId="5188" xr:uid="{3CE5DDAE-1B25-4682-959C-E90AE9B8E135}"/>
    <cellStyle name="Moneda 2 2 2 4 2 4 2 2" xfId="9892" xr:uid="{612E2DC0-BB0E-4B31-8D4A-5DDFE5796498}"/>
    <cellStyle name="Moneda 2 2 2 4 2 4 2 2 2" xfId="19300" xr:uid="{80749162-B4A0-40A2-BB1F-BC07E21FB409}"/>
    <cellStyle name="Moneda 2 2 2 4 2 4 2 2 3" xfId="28717" xr:uid="{7FC51BBE-72D5-4482-832A-AB385CAFE022}"/>
    <cellStyle name="Moneda 2 2 2 4 2 4 2 2 4" xfId="38134" xr:uid="{C8F264B2-EE16-4769-BB44-DDBD7D1DCA8F}"/>
    <cellStyle name="Moneda 2 2 2 4 2 4 2 3" xfId="14596" xr:uid="{B42A7B85-37D8-4B2D-94F1-0F2914F7E394}"/>
    <cellStyle name="Moneda 2 2 2 4 2 4 2 4" xfId="24013" xr:uid="{89D7889D-5FF4-4860-8921-863350ECD298}"/>
    <cellStyle name="Moneda 2 2 2 4 2 4 2 5" xfId="33430" xr:uid="{07660123-5663-4AF3-B72B-6223EF5AC740}"/>
    <cellStyle name="Moneda 2 2 2 4 2 4 3" xfId="7540" xr:uid="{D8480E69-EFCF-47A5-91D2-9AB7A1CEADFD}"/>
    <cellStyle name="Moneda 2 2 2 4 2 4 3 2" xfId="16948" xr:uid="{15AA42A9-0FAC-4EB4-975B-3A3E1B28AABB}"/>
    <cellStyle name="Moneda 2 2 2 4 2 4 3 3" xfId="26365" xr:uid="{0F79418F-9971-4E2E-9055-164C3ACB64BB}"/>
    <cellStyle name="Moneda 2 2 2 4 2 4 3 4" xfId="35782" xr:uid="{06D65134-1C17-4BF1-AF31-59401B8F0175}"/>
    <cellStyle name="Moneda 2 2 2 4 2 4 4" xfId="12244" xr:uid="{3ADC3127-197F-440F-B113-D37E1D79FEB0}"/>
    <cellStyle name="Moneda 2 2 2 4 2 4 5" xfId="21661" xr:uid="{1FAB5E0D-5E50-436F-8D92-D8693C6E8D0C}"/>
    <cellStyle name="Moneda 2 2 2 4 2 4 6" xfId="31078" xr:uid="{728919BB-2715-49C2-A9F6-FB37419C6528}"/>
    <cellStyle name="Moneda 2 2 2 4 2 5" xfId="3620" xr:uid="{346A4168-51AC-4703-BCEB-13F6E3EF8AB8}"/>
    <cellStyle name="Moneda 2 2 2 4 2 5 2" xfId="5972" xr:uid="{FFBC3517-F9C1-4CD3-B423-5B07F0EBB14E}"/>
    <cellStyle name="Moneda 2 2 2 4 2 5 2 2" xfId="10676" xr:uid="{40BE453C-9E3B-4E25-BC4E-7ABF17761212}"/>
    <cellStyle name="Moneda 2 2 2 4 2 5 2 2 2" xfId="20084" xr:uid="{860350B7-0F90-4BF2-9A5F-C626F917DB29}"/>
    <cellStyle name="Moneda 2 2 2 4 2 5 2 2 3" xfId="29501" xr:uid="{EC34C36F-D3FC-4884-AC91-E81F0A030DF5}"/>
    <cellStyle name="Moneda 2 2 2 4 2 5 2 2 4" xfId="38918" xr:uid="{7BD7C18A-AAD6-4FFD-ABD7-3033EBD1B546}"/>
    <cellStyle name="Moneda 2 2 2 4 2 5 2 3" xfId="15380" xr:uid="{C6404F6F-A608-471D-AAF7-99E928EE793F}"/>
    <cellStyle name="Moneda 2 2 2 4 2 5 2 4" xfId="24797" xr:uid="{7F324EC5-7932-4960-A205-F026EBAB5763}"/>
    <cellStyle name="Moneda 2 2 2 4 2 5 2 5" xfId="34214" xr:uid="{5FA18C04-BB4A-4BD7-8FD4-01C9E1F205CC}"/>
    <cellStyle name="Moneda 2 2 2 4 2 5 3" xfId="8324" xr:uid="{841E489E-AA6F-4E5E-9A01-740DDA11BECC}"/>
    <cellStyle name="Moneda 2 2 2 4 2 5 3 2" xfId="17732" xr:uid="{C54F833A-501E-4336-A204-613D819C626C}"/>
    <cellStyle name="Moneda 2 2 2 4 2 5 3 3" xfId="27149" xr:uid="{7BCF236C-9CFA-444A-8657-44212198DFC3}"/>
    <cellStyle name="Moneda 2 2 2 4 2 5 3 4" xfId="36566" xr:uid="{6803D86D-EA9A-4872-8902-77D47A334D8C}"/>
    <cellStyle name="Moneda 2 2 2 4 2 5 4" xfId="13028" xr:uid="{4827E552-4557-4DEA-8E1A-CB312C54A59E}"/>
    <cellStyle name="Moneda 2 2 2 4 2 5 5" xfId="22445" xr:uid="{542CEC33-57E7-45D9-AD63-73C5B0BD3E15}"/>
    <cellStyle name="Moneda 2 2 2 4 2 5 6" xfId="31862" xr:uid="{0B4F5E15-105C-4675-8E78-073B8378D735}"/>
    <cellStyle name="Moneda 2 2 2 4 2 6" xfId="4404" xr:uid="{9F82EF4F-464C-46EF-9396-8A4F4A0A19F6}"/>
    <cellStyle name="Moneda 2 2 2 4 2 6 2" xfId="9108" xr:uid="{7654DD07-5920-4FED-A3A1-79C3B440BAAB}"/>
    <cellStyle name="Moneda 2 2 2 4 2 6 2 2" xfId="18516" xr:uid="{7CD19AA0-DD53-426E-A1C2-5D3023070383}"/>
    <cellStyle name="Moneda 2 2 2 4 2 6 2 3" xfId="27933" xr:uid="{45251D5C-4893-4779-B997-0E7E432C77D8}"/>
    <cellStyle name="Moneda 2 2 2 4 2 6 2 4" xfId="37350" xr:uid="{4CF7961A-C88B-4428-9A48-2B805AD2DA98}"/>
    <cellStyle name="Moneda 2 2 2 4 2 6 3" xfId="13812" xr:uid="{5DDFE504-A794-4671-A286-8E47580AA89C}"/>
    <cellStyle name="Moneda 2 2 2 4 2 6 4" xfId="23229" xr:uid="{7F69F76B-014F-4129-AD20-EE12AF5D9FFA}"/>
    <cellStyle name="Moneda 2 2 2 4 2 6 5" xfId="32646" xr:uid="{D5362923-3145-41A1-BA5C-1D4C060AA386}"/>
    <cellStyle name="Moneda 2 2 2 4 2 7" xfId="6756" xr:uid="{0CBC083B-E165-4496-A5D1-7DE0D592D611}"/>
    <cellStyle name="Moneda 2 2 2 4 2 7 2" xfId="16164" xr:uid="{FBA41CB9-1326-43BC-8011-70AED44CE690}"/>
    <cellStyle name="Moneda 2 2 2 4 2 7 3" xfId="25581" xr:uid="{469C568C-EAAD-479F-815D-441E49F35AE4}"/>
    <cellStyle name="Moneda 2 2 2 4 2 7 4" xfId="34998" xr:uid="{43C46655-7D5C-4BEC-B543-AB29D2746AEF}"/>
    <cellStyle name="Moneda 2 2 2 4 2 8" xfId="11460" xr:uid="{DB5678C2-574F-4C80-8C8D-2BADCE93FBF7}"/>
    <cellStyle name="Moneda 2 2 2 4 2 9" xfId="20877" xr:uid="{629FB982-8736-44DD-99FB-9C97B07D1327}"/>
    <cellStyle name="Moneda 2 2 2 4 3" xfId="272" xr:uid="{07B03AB0-08DB-4271-B6B0-3D19ADA586AB}"/>
    <cellStyle name="Moneda 2 2 2 4 3 10" xfId="30219" xr:uid="{C5468733-3453-4168-9C85-761733193497}"/>
    <cellStyle name="Moneda 2 2 2 4 3 11" xfId="1976" xr:uid="{F17DF8EA-1FAA-4E7B-AC89-A2A17A21EA20}"/>
    <cellStyle name="Moneda 2 2 2 4 3 12" xfId="1348" xr:uid="{75680E4F-86A8-4BEF-88C7-0597389B751E}"/>
    <cellStyle name="Moneda 2 2 2 4 3 13" xfId="40230" xr:uid="{68823A34-E577-48A3-8744-2A79FD0C6BC9}"/>
    <cellStyle name="Moneda 2 2 2 4 3 2" xfId="547" xr:uid="{B09938C0-3461-4A01-A42B-830BCF11C829}"/>
    <cellStyle name="Moneda 2 2 2 4 3 2 10" xfId="2172" xr:uid="{1BD68880-967F-415A-B744-44E7CF1422D4}"/>
    <cellStyle name="Moneda 2 2 2 4 3 2 11" xfId="1544" xr:uid="{63BC1124-FD71-48E1-A3D9-4E31C417854B}"/>
    <cellStyle name="Moneda 2 2 2 4 3 2 12" xfId="40426" xr:uid="{471599B9-C930-44B9-A063-76D76C4FCEC4}"/>
    <cellStyle name="Moneda 2 2 2 4 3 2 2" xfId="2564" xr:uid="{C009E4BF-C42E-41DD-98A7-7C81CFD4A635}"/>
    <cellStyle name="Moneda 2 2 2 4 3 2 2 2" xfId="3349" xr:uid="{387D5426-E107-4F32-8734-D1FF6B09DC64}"/>
    <cellStyle name="Moneda 2 2 2 4 3 2 2 2 2" xfId="5701" xr:uid="{CE9CB7D5-DB54-4E8E-AFCD-7609538E1491}"/>
    <cellStyle name="Moneda 2 2 2 4 3 2 2 2 2 2" xfId="10405" xr:uid="{C3160EBE-CB01-433C-9DC7-6E9116D1CB6F}"/>
    <cellStyle name="Moneda 2 2 2 4 3 2 2 2 2 2 2" xfId="19813" xr:uid="{CD5ABA89-4AAE-4F0E-857F-79A462F6C2A8}"/>
    <cellStyle name="Moneda 2 2 2 4 3 2 2 2 2 2 3" xfId="29230" xr:uid="{C036DEC0-0ECE-43B5-A6F1-831AB809D22D}"/>
    <cellStyle name="Moneda 2 2 2 4 3 2 2 2 2 2 4" xfId="38647" xr:uid="{820D1A4B-F4B9-459D-880D-DD7DCD7413EE}"/>
    <cellStyle name="Moneda 2 2 2 4 3 2 2 2 2 3" xfId="15109" xr:uid="{01954D7F-38F2-4483-A8F4-8AFF84EF5BFB}"/>
    <cellStyle name="Moneda 2 2 2 4 3 2 2 2 2 4" xfId="24526" xr:uid="{66227618-A133-480C-9783-2E2A134E0C23}"/>
    <cellStyle name="Moneda 2 2 2 4 3 2 2 2 2 5" xfId="33943" xr:uid="{6ECF4CF0-278B-4694-B598-DAF11CC93293}"/>
    <cellStyle name="Moneda 2 2 2 4 3 2 2 2 3" xfId="8053" xr:uid="{088270B3-4890-4EEC-9A13-8F782C7D23C9}"/>
    <cellStyle name="Moneda 2 2 2 4 3 2 2 2 3 2" xfId="17461" xr:uid="{BC287617-9D3A-4658-B83C-A07DF37B7357}"/>
    <cellStyle name="Moneda 2 2 2 4 3 2 2 2 3 3" xfId="26878" xr:uid="{4AEEF0E7-1DAA-41B7-B6FD-761FB157813D}"/>
    <cellStyle name="Moneda 2 2 2 4 3 2 2 2 3 4" xfId="36295" xr:uid="{81769601-E5B8-4D41-BED1-717E0B64667A}"/>
    <cellStyle name="Moneda 2 2 2 4 3 2 2 2 4" xfId="12757" xr:uid="{6AEA6432-D780-4AB3-A1D2-CD33B4B7CFAE}"/>
    <cellStyle name="Moneda 2 2 2 4 3 2 2 2 5" xfId="22174" xr:uid="{46ED1D06-1612-4132-BA86-BBB7F41E8081}"/>
    <cellStyle name="Moneda 2 2 2 4 3 2 2 2 6" xfId="31591" xr:uid="{EC81320B-BD57-4BD6-A0FA-E28059CEEB40}"/>
    <cellStyle name="Moneda 2 2 2 4 3 2 2 3" xfId="4133" xr:uid="{E6B58658-971D-463D-9BC8-C514058D22FB}"/>
    <cellStyle name="Moneda 2 2 2 4 3 2 2 3 2" xfId="6485" xr:uid="{AB1A767B-A9C1-45BA-BF3F-33A1A75B86DB}"/>
    <cellStyle name="Moneda 2 2 2 4 3 2 2 3 2 2" xfId="11189" xr:uid="{9DD8A17B-29C4-4B2C-B413-AD0372585035}"/>
    <cellStyle name="Moneda 2 2 2 4 3 2 2 3 2 2 2" xfId="20597" xr:uid="{0BD4E898-FA7E-4C6C-AA25-23D082674B14}"/>
    <cellStyle name="Moneda 2 2 2 4 3 2 2 3 2 2 3" xfId="30014" xr:uid="{DF11B3EE-400A-444A-9A3A-40B3FE7C09FD}"/>
    <cellStyle name="Moneda 2 2 2 4 3 2 2 3 2 2 4" xfId="39431" xr:uid="{0F854882-3D0C-4B00-A8CB-50ED90F26062}"/>
    <cellStyle name="Moneda 2 2 2 4 3 2 2 3 2 3" xfId="15893" xr:uid="{8E2E3890-B2AF-4DC5-BD7F-46687D23C86E}"/>
    <cellStyle name="Moneda 2 2 2 4 3 2 2 3 2 4" xfId="25310" xr:uid="{70C42D34-7E80-4B62-A6CC-6F81D9BC3386}"/>
    <cellStyle name="Moneda 2 2 2 4 3 2 2 3 2 5" xfId="34727" xr:uid="{A89DFAA4-8806-4706-9212-FA4C0D6374FF}"/>
    <cellStyle name="Moneda 2 2 2 4 3 2 2 3 3" xfId="8837" xr:uid="{FC2F441F-D095-41E0-BD6C-C0784116F763}"/>
    <cellStyle name="Moneda 2 2 2 4 3 2 2 3 3 2" xfId="18245" xr:uid="{2E0C945B-E3A7-4B52-9389-466BB067E03D}"/>
    <cellStyle name="Moneda 2 2 2 4 3 2 2 3 3 3" xfId="27662" xr:uid="{AA56F693-AE87-4422-9666-98321D1ACAC7}"/>
    <cellStyle name="Moneda 2 2 2 4 3 2 2 3 3 4" xfId="37079" xr:uid="{AEE2623A-5863-4E07-A5CA-D7AB5603D999}"/>
    <cellStyle name="Moneda 2 2 2 4 3 2 2 3 4" xfId="13541" xr:uid="{E90F4F5F-2B04-491D-A945-98A8CBC79E9C}"/>
    <cellStyle name="Moneda 2 2 2 4 3 2 2 3 5" xfId="22958" xr:uid="{950BCE86-4825-4CA4-835B-4DE7BFAE4031}"/>
    <cellStyle name="Moneda 2 2 2 4 3 2 2 3 6" xfId="32375" xr:uid="{EC681E9E-AEBC-4260-AD68-5C2574907244}"/>
    <cellStyle name="Moneda 2 2 2 4 3 2 2 4" xfId="4917" xr:uid="{719E3B53-0BCE-40E1-8B3E-954B2ABA1C91}"/>
    <cellStyle name="Moneda 2 2 2 4 3 2 2 4 2" xfId="9621" xr:uid="{FA25507B-DCE2-418C-9320-1B23F916771D}"/>
    <cellStyle name="Moneda 2 2 2 4 3 2 2 4 2 2" xfId="19029" xr:uid="{99EC77B1-544D-4B01-8406-0BBF4A96408D}"/>
    <cellStyle name="Moneda 2 2 2 4 3 2 2 4 2 3" xfId="28446" xr:uid="{EDC6204E-756E-4F5B-AE8F-BCD98523865E}"/>
    <cellStyle name="Moneda 2 2 2 4 3 2 2 4 2 4" xfId="37863" xr:uid="{9F220839-A8A7-4616-8414-FC043B1035F3}"/>
    <cellStyle name="Moneda 2 2 2 4 3 2 2 4 3" xfId="14325" xr:uid="{DB256E4F-F116-4800-84AF-A959EE66DB20}"/>
    <cellStyle name="Moneda 2 2 2 4 3 2 2 4 4" xfId="23742" xr:uid="{C2B6BDC3-60C8-45C8-A35A-8A00801B113B}"/>
    <cellStyle name="Moneda 2 2 2 4 3 2 2 4 5" xfId="33159" xr:uid="{9CB2AFA0-E3B3-48BF-9256-623FDF42618C}"/>
    <cellStyle name="Moneda 2 2 2 4 3 2 2 5" xfId="7269" xr:uid="{8A369D81-811D-4157-89D5-C4A234995573}"/>
    <cellStyle name="Moneda 2 2 2 4 3 2 2 5 2" xfId="16677" xr:uid="{DEEC2298-2967-4A81-BEBA-D22A008DB4A8}"/>
    <cellStyle name="Moneda 2 2 2 4 3 2 2 5 3" xfId="26094" xr:uid="{E59B3F74-62AF-4640-BAA0-EEEAB78BA14B}"/>
    <cellStyle name="Moneda 2 2 2 4 3 2 2 5 4" xfId="35511" xr:uid="{62F8F167-DEC9-4BC4-8A03-CC4DD572EE65}"/>
    <cellStyle name="Moneda 2 2 2 4 3 2 2 6" xfId="11973" xr:uid="{CB5610CB-1271-40F7-87EB-740192DB5292}"/>
    <cellStyle name="Moneda 2 2 2 4 3 2 2 7" xfId="21390" xr:uid="{C14DA2F2-4000-4B6D-A02E-E84C3A6AEC51}"/>
    <cellStyle name="Moneda 2 2 2 4 3 2 2 8" xfId="30807" xr:uid="{25E7B46F-CD39-4BFF-90AD-074D720F6EA9}"/>
    <cellStyle name="Moneda 2 2 2 4 3 2 3" xfId="2957" xr:uid="{E4140B1A-3ADC-4DB4-8769-E7FB15BAF554}"/>
    <cellStyle name="Moneda 2 2 2 4 3 2 3 2" xfId="5309" xr:uid="{E4628FD2-5427-4CD2-8EF8-A0591644339E}"/>
    <cellStyle name="Moneda 2 2 2 4 3 2 3 2 2" xfId="10013" xr:uid="{60A721AA-678E-4CDD-AADA-F5308D2578E4}"/>
    <cellStyle name="Moneda 2 2 2 4 3 2 3 2 2 2" xfId="19421" xr:uid="{A27376BF-654B-45BE-AB9F-B779A75E3E1F}"/>
    <cellStyle name="Moneda 2 2 2 4 3 2 3 2 2 3" xfId="28838" xr:uid="{4E68DA0D-5CF1-42FB-AB8F-4F75FF11BEF4}"/>
    <cellStyle name="Moneda 2 2 2 4 3 2 3 2 2 4" xfId="38255" xr:uid="{3F48A3E6-262F-4A93-97F0-E6BB2B0365D6}"/>
    <cellStyle name="Moneda 2 2 2 4 3 2 3 2 3" xfId="14717" xr:uid="{0F3BDF01-EB98-4A26-90F2-200BCC2D7CFC}"/>
    <cellStyle name="Moneda 2 2 2 4 3 2 3 2 4" xfId="24134" xr:uid="{FEB21DA6-53CF-4AE1-BC04-F4AF8278D9B9}"/>
    <cellStyle name="Moneda 2 2 2 4 3 2 3 2 5" xfId="33551" xr:uid="{D9D18A8F-922B-43AD-89C6-5BA3CA1E9DA8}"/>
    <cellStyle name="Moneda 2 2 2 4 3 2 3 3" xfId="7661" xr:uid="{9A95DCF1-C713-4A07-A8E8-48EB318A47BC}"/>
    <cellStyle name="Moneda 2 2 2 4 3 2 3 3 2" xfId="17069" xr:uid="{F6763063-423D-4A93-A28D-E81ABD2D4668}"/>
    <cellStyle name="Moneda 2 2 2 4 3 2 3 3 3" xfId="26486" xr:uid="{A17B5574-710D-4A77-B34F-4FA7BCCCE36F}"/>
    <cellStyle name="Moneda 2 2 2 4 3 2 3 3 4" xfId="35903" xr:uid="{4D4F56B3-9A6E-4BE7-A0E1-4C97D55ED0C9}"/>
    <cellStyle name="Moneda 2 2 2 4 3 2 3 4" xfId="12365" xr:uid="{2789BAC6-9405-4932-B64C-9B07D76EA5B7}"/>
    <cellStyle name="Moneda 2 2 2 4 3 2 3 5" xfId="21782" xr:uid="{C41E9C51-FC4D-481A-8930-916C7F9E0FFF}"/>
    <cellStyle name="Moneda 2 2 2 4 3 2 3 6" xfId="31199" xr:uid="{D99861D1-0007-4A9A-B560-C5DFF4306A3C}"/>
    <cellStyle name="Moneda 2 2 2 4 3 2 4" xfId="3741" xr:uid="{DABCCDDF-CEA4-416C-BAC2-F28EEF72B7F3}"/>
    <cellStyle name="Moneda 2 2 2 4 3 2 4 2" xfId="6093" xr:uid="{566C8D31-9FC9-447A-A1DA-EE9D803A859E}"/>
    <cellStyle name="Moneda 2 2 2 4 3 2 4 2 2" xfId="10797" xr:uid="{3BD55991-ABD0-4EBA-BE23-7ACFFCEF2C5B}"/>
    <cellStyle name="Moneda 2 2 2 4 3 2 4 2 2 2" xfId="20205" xr:uid="{0F740EB3-4F20-44D7-B45B-005CF17E92FB}"/>
    <cellStyle name="Moneda 2 2 2 4 3 2 4 2 2 3" xfId="29622" xr:uid="{4186412B-1258-4D14-A12D-FB0950669BAC}"/>
    <cellStyle name="Moneda 2 2 2 4 3 2 4 2 2 4" xfId="39039" xr:uid="{4E1EC783-B177-44CD-8A8C-5B630EC736E4}"/>
    <cellStyle name="Moneda 2 2 2 4 3 2 4 2 3" xfId="15501" xr:uid="{325F13DB-6252-411D-BE7D-4A3F2347171A}"/>
    <cellStyle name="Moneda 2 2 2 4 3 2 4 2 4" xfId="24918" xr:uid="{429B7ACA-A7B0-4DE0-85EC-1147AAD868F3}"/>
    <cellStyle name="Moneda 2 2 2 4 3 2 4 2 5" xfId="34335" xr:uid="{D7412012-67CE-4156-8D5A-38CC79C91084}"/>
    <cellStyle name="Moneda 2 2 2 4 3 2 4 3" xfId="8445" xr:uid="{AA8B5D29-6994-45D9-8735-EB16EC635D38}"/>
    <cellStyle name="Moneda 2 2 2 4 3 2 4 3 2" xfId="17853" xr:uid="{4DB015B5-6701-4873-9CDA-71F3C96005F2}"/>
    <cellStyle name="Moneda 2 2 2 4 3 2 4 3 3" xfId="27270" xr:uid="{9D29C334-25E7-47AB-A545-23C8C750E83D}"/>
    <cellStyle name="Moneda 2 2 2 4 3 2 4 3 4" xfId="36687" xr:uid="{F654775A-6E93-41EE-BD8E-30085590B342}"/>
    <cellStyle name="Moneda 2 2 2 4 3 2 4 4" xfId="13149" xr:uid="{7A24D122-6350-4AC6-8A75-3246C8E18B9A}"/>
    <cellStyle name="Moneda 2 2 2 4 3 2 4 5" xfId="22566" xr:uid="{04F1E016-372D-4FDB-AB61-3E733FECB94D}"/>
    <cellStyle name="Moneda 2 2 2 4 3 2 4 6" xfId="31983" xr:uid="{97C7B1E8-97AE-4B7B-A44D-5852F054022A}"/>
    <cellStyle name="Moneda 2 2 2 4 3 2 5" xfId="4525" xr:uid="{3D38EC60-4C3F-4DFC-9E3C-232543354D2E}"/>
    <cellStyle name="Moneda 2 2 2 4 3 2 5 2" xfId="9229" xr:uid="{77957A25-9B0A-4EE9-A116-ED2D11B899BC}"/>
    <cellStyle name="Moneda 2 2 2 4 3 2 5 2 2" xfId="18637" xr:uid="{1F8DF8A0-D57C-44AC-837A-D6AD234E596D}"/>
    <cellStyle name="Moneda 2 2 2 4 3 2 5 2 3" xfId="28054" xr:uid="{516D3E5F-1C7A-4EA9-A384-B8A7F49A556E}"/>
    <cellStyle name="Moneda 2 2 2 4 3 2 5 2 4" xfId="37471" xr:uid="{74E38C18-4841-4642-B4DF-68F90B57B8C9}"/>
    <cellStyle name="Moneda 2 2 2 4 3 2 5 3" xfId="13933" xr:uid="{64F2DCC9-FC27-4CC5-9500-D7DF03E2F4DE}"/>
    <cellStyle name="Moneda 2 2 2 4 3 2 5 4" xfId="23350" xr:uid="{9453C8D0-8656-4828-A7CE-7A61408D61C1}"/>
    <cellStyle name="Moneda 2 2 2 4 3 2 5 5" xfId="32767" xr:uid="{613AD4C4-F0C8-48C5-959F-235484D849A1}"/>
    <cellStyle name="Moneda 2 2 2 4 3 2 6" xfId="6877" xr:uid="{0DE5470F-E8C6-4A8F-B916-587D71F914CC}"/>
    <cellStyle name="Moneda 2 2 2 4 3 2 6 2" xfId="16285" xr:uid="{6CD1DA15-27E9-4BF6-B5EE-C040065A3F45}"/>
    <cellStyle name="Moneda 2 2 2 4 3 2 6 3" xfId="25702" xr:uid="{8A15B1BF-6CCA-4026-9CA5-1E3E029FDE03}"/>
    <cellStyle name="Moneda 2 2 2 4 3 2 6 4" xfId="35119" xr:uid="{33370AE4-FC85-49C3-8774-88739AB8FD00}"/>
    <cellStyle name="Moneda 2 2 2 4 3 2 7" xfId="11581" xr:uid="{5E028F70-974B-4FAC-86C4-8A629EE6D310}"/>
    <cellStyle name="Moneda 2 2 2 4 3 2 8" xfId="20998" xr:uid="{D6B796DE-6C10-4CA5-8D72-28B3D82B5C4D}"/>
    <cellStyle name="Moneda 2 2 2 4 3 2 9" xfId="30415" xr:uid="{298A14E2-2B3C-495A-8670-D4394A7AAFB6}"/>
    <cellStyle name="Moneda 2 2 2 4 3 3" xfId="2368" xr:uid="{DEC089B6-F2B6-422F-8574-AD8070CB2CFA}"/>
    <cellStyle name="Moneda 2 2 2 4 3 3 2" xfId="3153" xr:uid="{3A610EF4-20BB-4FEB-8EE5-CF8CCF086DB0}"/>
    <cellStyle name="Moneda 2 2 2 4 3 3 2 2" xfId="5505" xr:uid="{B318958D-4994-45EB-9D0D-09B7BCE3C7A4}"/>
    <cellStyle name="Moneda 2 2 2 4 3 3 2 2 2" xfId="10209" xr:uid="{792FBEF8-DA11-4CC1-AF95-47557B5A1F39}"/>
    <cellStyle name="Moneda 2 2 2 4 3 3 2 2 2 2" xfId="19617" xr:uid="{86CAF64E-0413-4B56-984B-DC89AB01700F}"/>
    <cellStyle name="Moneda 2 2 2 4 3 3 2 2 2 3" xfId="29034" xr:uid="{62DDE88E-3347-4EA5-8D5C-CBCA54AA0100}"/>
    <cellStyle name="Moneda 2 2 2 4 3 3 2 2 2 4" xfId="38451" xr:uid="{4CC97A63-390C-4A42-B7F4-BB585CA31640}"/>
    <cellStyle name="Moneda 2 2 2 4 3 3 2 2 3" xfId="14913" xr:uid="{FF59CF1F-DDEA-428B-BA6E-1782B5AB24B0}"/>
    <cellStyle name="Moneda 2 2 2 4 3 3 2 2 4" xfId="24330" xr:uid="{C839AB55-C92E-4BCF-B41B-BD4F090F6C47}"/>
    <cellStyle name="Moneda 2 2 2 4 3 3 2 2 5" xfId="33747" xr:uid="{ACF2808F-AA52-4B5E-B9C9-16A1660FC6E5}"/>
    <cellStyle name="Moneda 2 2 2 4 3 3 2 3" xfId="7857" xr:uid="{340330FC-F464-4096-9F7D-28DD9CE5181F}"/>
    <cellStyle name="Moneda 2 2 2 4 3 3 2 3 2" xfId="17265" xr:uid="{C4D2546D-F3D0-4B80-AFE6-B28B24253549}"/>
    <cellStyle name="Moneda 2 2 2 4 3 3 2 3 3" xfId="26682" xr:uid="{E4C16C08-E646-488D-BD6F-E296D7811C9F}"/>
    <cellStyle name="Moneda 2 2 2 4 3 3 2 3 4" xfId="36099" xr:uid="{90076734-7774-4094-8640-53A2BA60A67E}"/>
    <cellStyle name="Moneda 2 2 2 4 3 3 2 4" xfId="12561" xr:uid="{797FD375-3994-4489-91EE-F6BF0A30BDAA}"/>
    <cellStyle name="Moneda 2 2 2 4 3 3 2 5" xfId="21978" xr:uid="{DCE0D8BC-3C1E-48ED-84CD-DFB683791158}"/>
    <cellStyle name="Moneda 2 2 2 4 3 3 2 6" xfId="31395" xr:uid="{E8329A5B-FAFB-47D6-BF4F-C80F18EEEE7D}"/>
    <cellStyle name="Moneda 2 2 2 4 3 3 3" xfId="3937" xr:uid="{29EF6D08-8D67-4923-95D1-DB5D4DD046F8}"/>
    <cellStyle name="Moneda 2 2 2 4 3 3 3 2" xfId="6289" xr:uid="{E795CAFB-3FA0-4E63-B0AF-7E731BC78550}"/>
    <cellStyle name="Moneda 2 2 2 4 3 3 3 2 2" xfId="10993" xr:uid="{D80496AD-69F5-4F39-8591-BDC6CF7F945A}"/>
    <cellStyle name="Moneda 2 2 2 4 3 3 3 2 2 2" xfId="20401" xr:uid="{62B56608-3B2A-490A-BB08-446FB0A9D5F7}"/>
    <cellStyle name="Moneda 2 2 2 4 3 3 3 2 2 3" xfId="29818" xr:uid="{36F63A3B-3E62-4165-A466-3C5949CDB5D0}"/>
    <cellStyle name="Moneda 2 2 2 4 3 3 3 2 2 4" xfId="39235" xr:uid="{AF4F5959-6A3C-4335-9E6B-5931BF4315E8}"/>
    <cellStyle name="Moneda 2 2 2 4 3 3 3 2 3" xfId="15697" xr:uid="{E66E2E59-0C99-4FCB-AF24-EB8CB50BD012}"/>
    <cellStyle name="Moneda 2 2 2 4 3 3 3 2 4" xfId="25114" xr:uid="{B5CE02C4-E491-4256-A29B-C56794C91BE1}"/>
    <cellStyle name="Moneda 2 2 2 4 3 3 3 2 5" xfId="34531" xr:uid="{55C65D70-0999-4BD0-BA61-479FC63852D1}"/>
    <cellStyle name="Moneda 2 2 2 4 3 3 3 3" xfId="8641" xr:uid="{73804D6A-A47F-4695-84B8-DD87E3A72309}"/>
    <cellStyle name="Moneda 2 2 2 4 3 3 3 3 2" xfId="18049" xr:uid="{FA05B5C4-E25E-4F43-8D8D-10A694FC8DDE}"/>
    <cellStyle name="Moneda 2 2 2 4 3 3 3 3 3" xfId="27466" xr:uid="{7AA50E9A-69C6-4E55-9956-5570A1D4B326}"/>
    <cellStyle name="Moneda 2 2 2 4 3 3 3 3 4" xfId="36883" xr:uid="{F486D412-2031-445E-876D-266F054B742D}"/>
    <cellStyle name="Moneda 2 2 2 4 3 3 3 4" xfId="13345" xr:uid="{7D45F6D5-28D3-4625-8337-AEDBE6AE9F1A}"/>
    <cellStyle name="Moneda 2 2 2 4 3 3 3 5" xfId="22762" xr:uid="{6B3D9996-C383-4EA9-8945-F13B95103C9F}"/>
    <cellStyle name="Moneda 2 2 2 4 3 3 3 6" xfId="32179" xr:uid="{B16868B4-7A2F-4F37-859E-858369C82018}"/>
    <cellStyle name="Moneda 2 2 2 4 3 3 4" xfId="4721" xr:uid="{7B098AC1-1639-4CB8-A87F-E28A46514CE5}"/>
    <cellStyle name="Moneda 2 2 2 4 3 3 4 2" xfId="9425" xr:uid="{8EC0DE4D-02FF-4508-95E0-5A675CDB6B2B}"/>
    <cellStyle name="Moneda 2 2 2 4 3 3 4 2 2" xfId="18833" xr:uid="{1C0B2B47-02A1-4F56-9DFE-D6B1E2747294}"/>
    <cellStyle name="Moneda 2 2 2 4 3 3 4 2 3" xfId="28250" xr:uid="{C56C6624-4579-4234-8868-558B601550A6}"/>
    <cellStyle name="Moneda 2 2 2 4 3 3 4 2 4" xfId="37667" xr:uid="{1A4017E0-AA50-443D-BD43-CEFAD0F73D57}"/>
    <cellStyle name="Moneda 2 2 2 4 3 3 4 3" xfId="14129" xr:uid="{7A5414A3-F99D-4304-922A-311C7AA92935}"/>
    <cellStyle name="Moneda 2 2 2 4 3 3 4 4" xfId="23546" xr:uid="{70F9F813-FA89-4812-89D7-5CF9CC2FC33A}"/>
    <cellStyle name="Moneda 2 2 2 4 3 3 4 5" xfId="32963" xr:uid="{F7FD9D5B-B76D-4F0E-BA61-3EE8877551E6}"/>
    <cellStyle name="Moneda 2 2 2 4 3 3 5" xfId="7073" xr:uid="{9432E413-A291-4076-84D5-2108E160E333}"/>
    <cellStyle name="Moneda 2 2 2 4 3 3 5 2" xfId="16481" xr:uid="{114BC1DA-6FF9-465E-B664-259199A332C2}"/>
    <cellStyle name="Moneda 2 2 2 4 3 3 5 3" xfId="25898" xr:uid="{5DADB817-4930-4782-9814-3D6EC96DE13B}"/>
    <cellStyle name="Moneda 2 2 2 4 3 3 5 4" xfId="35315" xr:uid="{D1827EEE-BDAB-44E0-B2B9-92E756B273DC}"/>
    <cellStyle name="Moneda 2 2 2 4 3 3 6" xfId="11777" xr:uid="{51AB2CAB-88E2-4D8B-BB6C-D2E40C6A42F5}"/>
    <cellStyle name="Moneda 2 2 2 4 3 3 7" xfId="21194" xr:uid="{535748CB-DD63-44CF-9198-0597B6468C2C}"/>
    <cellStyle name="Moneda 2 2 2 4 3 3 8" xfId="30611" xr:uid="{AE2E02A2-8E84-4B0C-AEF9-36E998C6E56E}"/>
    <cellStyle name="Moneda 2 2 2 4 3 4" xfId="2761" xr:uid="{A0C36262-2BFB-4429-AE52-25CCF8E109BA}"/>
    <cellStyle name="Moneda 2 2 2 4 3 4 2" xfId="5113" xr:uid="{7A6CB929-5E3E-41E8-A687-FB24596A0DE6}"/>
    <cellStyle name="Moneda 2 2 2 4 3 4 2 2" xfId="9817" xr:uid="{598CD9DD-1578-49DB-AE80-6DB146CEA9F5}"/>
    <cellStyle name="Moneda 2 2 2 4 3 4 2 2 2" xfId="19225" xr:uid="{2CBE23DA-9845-4F83-9C3A-D82A5FEF9E71}"/>
    <cellStyle name="Moneda 2 2 2 4 3 4 2 2 3" xfId="28642" xr:uid="{F09C9E5A-CF53-45BC-B493-607074563D04}"/>
    <cellStyle name="Moneda 2 2 2 4 3 4 2 2 4" xfId="38059" xr:uid="{5DBD945C-6CC8-411D-A4A8-967544F325DD}"/>
    <cellStyle name="Moneda 2 2 2 4 3 4 2 3" xfId="14521" xr:uid="{15D54302-1AE6-46F5-8A9B-9DBD5D68B5BC}"/>
    <cellStyle name="Moneda 2 2 2 4 3 4 2 4" xfId="23938" xr:uid="{CA8B0AAD-10E3-4D0A-B9F6-84AEE7DDB6D0}"/>
    <cellStyle name="Moneda 2 2 2 4 3 4 2 5" xfId="33355" xr:uid="{1C69BC17-7CCE-45C5-85AB-AEB23532BFD1}"/>
    <cellStyle name="Moneda 2 2 2 4 3 4 3" xfId="7465" xr:uid="{2BC4300F-C263-416D-B175-D83ABA5E82BF}"/>
    <cellStyle name="Moneda 2 2 2 4 3 4 3 2" xfId="16873" xr:uid="{58590FB4-3D62-4EC2-893B-60F5A924C2F2}"/>
    <cellStyle name="Moneda 2 2 2 4 3 4 3 3" xfId="26290" xr:uid="{AD526AF0-C7C4-4B26-925B-8570A8F3EF8F}"/>
    <cellStyle name="Moneda 2 2 2 4 3 4 3 4" xfId="35707" xr:uid="{4AE36CCB-99F6-4E0C-86C3-ED3F629EA353}"/>
    <cellStyle name="Moneda 2 2 2 4 3 4 4" xfId="12169" xr:uid="{6CA4040E-A872-4A5B-86F8-280AFC823353}"/>
    <cellStyle name="Moneda 2 2 2 4 3 4 5" xfId="21586" xr:uid="{672B8A89-D404-43DD-A764-BEDC350CFE71}"/>
    <cellStyle name="Moneda 2 2 2 4 3 4 6" xfId="31003" xr:uid="{6D7D824F-6006-4AC2-8129-B349CC433772}"/>
    <cellStyle name="Moneda 2 2 2 4 3 5" xfId="3545" xr:uid="{3A6DEB4C-7048-42E8-91C8-10A6BB5E31E4}"/>
    <cellStyle name="Moneda 2 2 2 4 3 5 2" xfId="5897" xr:uid="{B4A3F5F6-7188-4CAA-A270-EFD15D07E59A}"/>
    <cellStyle name="Moneda 2 2 2 4 3 5 2 2" xfId="10601" xr:uid="{7828249E-5D6B-42F2-BDE1-85E60783BE56}"/>
    <cellStyle name="Moneda 2 2 2 4 3 5 2 2 2" xfId="20009" xr:uid="{B857FFCF-5848-4237-A0C4-B246F8AF48E2}"/>
    <cellStyle name="Moneda 2 2 2 4 3 5 2 2 3" xfId="29426" xr:uid="{ED13E783-775F-43C7-866D-73C0D673D1FC}"/>
    <cellStyle name="Moneda 2 2 2 4 3 5 2 2 4" xfId="38843" xr:uid="{A607140D-2A52-40E4-A650-EDDAB6139411}"/>
    <cellStyle name="Moneda 2 2 2 4 3 5 2 3" xfId="15305" xr:uid="{D8B45015-65AF-4B61-A238-02A697934560}"/>
    <cellStyle name="Moneda 2 2 2 4 3 5 2 4" xfId="24722" xr:uid="{97ABF2CC-9A5D-426A-8D67-BD8894B4B5DC}"/>
    <cellStyle name="Moneda 2 2 2 4 3 5 2 5" xfId="34139" xr:uid="{7026ADC3-A196-4144-BEDF-0309C864CE9A}"/>
    <cellStyle name="Moneda 2 2 2 4 3 5 3" xfId="8249" xr:uid="{EA105869-375B-4F68-81B8-0D8BD18F6529}"/>
    <cellStyle name="Moneda 2 2 2 4 3 5 3 2" xfId="17657" xr:uid="{56E29FF4-DF3E-46FD-BEB7-35E5769E36DB}"/>
    <cellStyle name="Moneda 2 2 2 4 3 5 3 3" xfId="27074" xr:uid="{51B77610-2530-4500-9CB2-6638CA9ED1F1}"/>
    <cellStyle name="Moneda 2 2 2 4 3 5 3 4" xfId="36491" xr:uid="{2962CAFA-7F33-4564-AC4F-B1FD52DC538C}"/>
    <cellStyle name="Moneda 2 2 2 4 3 5 4" xfId="12953" xr:uid="{794D8A8C-8623-409C-A90F-3C0E1B6CF3DD}"/>
    <cellStyle name="Moneda 2 2 2 4 3 5 5" xfId="22370" xr:uid="{4007B2B6-B440-46E4-B443-0675908756DD}"/>
    <cellStyle name="Moneda 2 2 2 4 3 5 6" xfId="31787" xr:uid="{1A3BC145-37DA-47ED-8E1B-2D2F69321C71}"/>
    <cellStyle name="Moneda 2 2 2 4 3 6" xfId="4329" xr:uid="{6C234113-D4BD-493F-B252-0DE17AB12DEC}"/>
    <cellStyle name="Moneda 2 2 2 4 3 6 2" xfId="9033" xr:uid="{AE668DE9-18E2-42DD-9219-79AFB65DEC65}"/>
    <cellStyle name="Moneda 2 2 2 4 3 6 2 2" xfId="18441" xr:uid="{E9419B5F-58F3-4902-829D-3C4BE7FC9FD8}"/>
    <cellStyle name="Moneda 2 2 2 4 3 6 2 3" xfId="27858" xr:uid="{C361995E-6AA1-4010-8714-49B2639CF825}"/>
    <cellStyle name="Moneda 2 2 2 4 3 6 2 4" xfId="37275" xr:uid="{13F70DB0-90EE-4714-B11D-33A20BFC1233}"/>
    <cellStyle name="Moneda 2 2 2 4 3 6 3" xfId="13737" xr:uid="{7D7D517F-82E1-47E5-B0D9-0FFF072B0D75}"/>
    <cellStyle name="Moneda 2 2 2 4 3 6 4" xfId="23154" xr:uid="{3B4846FE-2752-4DB0-83A7-C2F6B5CDFC85}"/>
    <cellStyle name="Moneda 2 2 2 4 3 6 5" xfId="32571" xr:uid="{97B403AE-599E-4409-AE3B-EC63E2AA7305}"/>
    <cellStyle name="Moneda 2 2 2 4 3 7" xfId="6681" xr:uid="{C5E9A33B-40FC-470F-937A-301F44BCCC9D}"/>
    <cellStyle name="Moneda 2 2 2 4 3 7 2" xfId="16089" xr:uid="{778F550F-3E8D-49D2-B019-DD71FFF432B4}"/>
    <cellStyle name="Moneda 2 2 2 4 3 7 3" xfId="25506" xr:uid="{4D64548B-66D5-4A8F-9EF5-01ABC2B7FF17}"/>
    <cellStyle name="Moneda 2 2 2 4 3 7 4" xfId="34923" xr:uid="{B5968A9E-FE42-4671-9423-5174BE05E8C5}"/>
    <cellStyle name="Moneda 2 2 2 4 3 8" xfId="11385" xr:uid="{153967AE-59D9-4CD6-AD59-F8D2B9F34A1A}"/>
    <cellStyle name="Moneda 2 2 2 4 3 9" xfId="20802" xr:uid="{6D012596-812E-4463-9F31-50D8598F449F}"/>
    <cellStyle name="Moneda 2 2 2 4 4" xfId="500" xr:uid="{5D6BC186-1DCD-4B99-9B5C-1A5015804471}"/>
    <cellStyle name="Moneda 2 2 2 4 4 10" xfId="2126" xr:uid="{CD2442EE-1215-4AED-B625-7C8DB2CADA24}"/>
    <cellStyle name="Moneda 2 2 2 4 4 11" xfId="1498" xr:uid="{80F5E590-5225-45B0-8ECE-90EF78B9B5DB}"/>
    <cellStyle name="Moneda 2 2 2 4 4 12" xfId="40380" xr:uid="{DD86F50B-9A23-4285-952F-7D35E319B9AE}"/>
    <cellStyle name="Moneda 2 2 2 4 4 2" xfId="2518" xr:uid="{36B41D83-7BDE-4830-80C5-DC759297E72E}"/>
    <cellStyle name="Moneda 2 2 2 4 4 2 2" xfId="3303" xr:uid="{2AFDAEB5-89BB-4E0F-A933-D2330C76B2A5}"/>
    <cellStyle name="Moneda 2 2 2 4 4 2 2 2" xfId="5655" xr:uid="{02081960-A9F7-4790-BC10-A1451D3BE5C4}"/>
    <cellStyle name="Moneda 2 2 2 4 4 2 2 2 2" xfId="10359" xr:uid="{C4C9A1FE-CB9A-4722-9EA5-D37F59EE7460}"/>
    <cellStyle name="Moneda 2 2 2 4 4 2 2 2 2 2" xfId="19767" xr:uid="{9F55DAC8-F949-4B8D-A0C1-266607E6990B}"/>
    <cellStyle name="Moneda 2 2 2 4 4 2 2 2 2 3" xfId="29184" xr:uid="{A1D0C76F-D933-4A2E-9408-F064C8095B4C}"/>
    <cellStyle name="Moneda 2 2 2 4 4 2 2 2 2 4" xfId="38601" xr:uid="{C8D23D3F-D4D5-4076-B69F-23F05F79EAA5}"/>
    <cellStyle name="Moneda 2 2 2 4 4 2 2 2 3" xfId="15063" xr:uid="{52B59167-0778-41DB-B64A-D87CD6923C7C}"/>
    <cellStyle name="Moneda 2 2 2 4 4 2 2 2 4" xfId="24480" xr:uid="{13C9CBB0-92CD-46AE-9985-DAA7B51CA266}"/>
    <cellStyle name="Moneda 2 2 2 4 4 2 2 2 5" xfId="33897" xr:uid="{ECAC8A6C-6D45-4CBB-887C-CDA1C8B4D74B}"/>
    <cellStyle name="Moneda 2 2 2 4 4 2 2 3" xfId="8007" xr:uid="{D7B425E8-A856-43D9-9833-C200EB8AC123}"/>
    <cellStyle name="Moneda 2 2 2 4 4 2 2 3 2" xfId="17415" xr:uid="{BB49793C-F034-459A-946A-A3ED532292BA}"/>
    <cellStyle name="Moneda 2 2 2 4 4 2 2 3 3" xfId="26832" xr:uid="{E879B15F-FB8E-4607-B304-EFCF0E9AA317}"/>
    <cellStyle name="Moneda 2 2 2 4 4 2 2 3 4" xfId="36249" xr:uid="{BE0858C7-040A-4DD7-BE5C-AA1212CC9030}"/>
    <cellStyle name="Moneda 2 2 2 4 4 2 2 4" xfId="12711" xr:uid="{77D0151F-0C41-451C-8FED-57752E25FBDD}"/>
    <cellStyle name="Moneda 2 2 2 4 4 2 2 5" xfId="22128" xr:uid="{41388FE9-478D-4548-9307-9871E4A70D22}"/>
    <cellStyle name="Moneda 2 2 2 4 4 2 2 6" xfId="31545" xr:uid="{0AA7DE18-39E5-46E5-866C-8D12F2F3B04F}"/>
    <cellStyle name="Moneda 2 2 2 4 4 2 3" xfId="4087" xr:uid="{31CED393-9386-475E-8B38-0917E15AB3A2}"/>
    <cellStyle name="Moneda 2 2 2 4 4 2 3 2" xfId="6439" xr:uid="{57CBB0CD-136B-4D76-ABCB-8E20C18D4FFB}"/>
    <cellStyle name="Moneda 2 2 2 4 4 2 3 2 2" xfId="11143" xr:uid="{3415FD34-F1BC-41DF-BDB3-DEED770224D5}"/>
    <cellStyle name="Moneda 2 2 2 4 4 2 3 2 2 2" xfId="20551" xr:uid="{6DA7D630-9FFB-4F2E-A449-C359FE8F4F6C}"/>
    <cellStyle name="Moneda 2 2 2 4 4 2 3 2 2 3" xfId="29968" xr:uid="{69918D1F-FC78-48C1-9488-8DD81FAF13CA}"/>
    <cellStyle name="Moneda 2 2 2 4 4 2 3 2 2 4" xfId="39385" xr:uid="{2124FB45-2D35-4848-9B4F-88C085BC1982}"/>
    <cellStyle name="Moneda 2 2 2 4 4 2 3 2 3" xfId="15847" xr:uid="{EF2E2933-96BF-4DCC-865F-705AD93DA88D}"/>
    <cellStyle name="Moneda 2 2 2 4 4 2 3 2 4" xfId="25264" xr:uid="{21020C8C-6E7B-45B8-86ED-CC490C5CEFD6}"/>
    <cellStyle name="Moneda 2 2 2 4 4 2 3 2 5" xfId="34681" xr:uid="{981425FC-AB38-46D8-9084-C4A92F476718}"/>
    <cellStyle name="Moneda 2 2 2 4 4 2 3 3" xfId="8791" xr:uid="{63FB57CA-3965-47B2-A1D3-9B06BC454F06}"/>
    <cellStyle name="Moneda 2 2 2 4 4 2 3 3 2" xfId="18199" xr:uid="{FD45A05C-5764-4C52-8335-CA72CDA0AF4B}"/>
    <cellStyle name="Moneda 2 2 2 4 4 2 3 3 3" xfId="27616" xr:uid="{741CA1AA-33BB-4CE0-A2A1-23D545603FDA}"/>
    <cellStyle name="Moneda 2 2 2 4 4 2 3 3 4" xfId="37033" xr:uid="{28861DEE-864D-45E0-8A88-328586B1AE08}"/>
    <cellStyle name="Moneda 2 2 2 4 4 2 3 4" xfId="13495" xr:uid="{C2379BC0-C694-496B-AD10-C1C028BACC06}"/>
    <cellStyle name="Moneda 2 2 2 4 4 2 3 5" xfId="22912" xr:uid="{6B30C7A4-A322-4E44-A310-A1C54563D5CE}"/>
    <cellStyle name="Moneda 2 2 2 4 4 2 3 6" xfId="32329" xr:uid="{9618CD00-9BE4-481D-83F0-C45232ECCE56}"/>
    <cellStyle name="Moneda 2 2 2 4 4 2 4" xfId="4871" xr:uid="{5C63EDCB-688A-4364-9BBC-6FCC4B1323C0}"/>
    <cellStyle name="Moneda 2 2 2 4 4 2 4 2" xfId="9575" xr:uid="{E724B1C2-F39B-4D77-B785-9A78823990AC}"/>
    <cellStyle name="Moneda 2 2 2 4 4 2 4 2 2" xfId="18983" xr:uid="{A1054448-1C26-460B-A6B2-3D5F9A1EEF89}"/>
    <cellStyle name="Moneda 2 2 2 4 4 2 4 2 3" xfId="28400" xr:uid="{13C60AE5-32DF-4F63-83F1-68907271D88E}"/>
    <cellStyle name="Moneda 2 2 2 4 4 2 4 2 4" xfId="37817" xr:uid="{D8BEE829-9C2E-48E3-8D9D-6B6776461118}"/>
    <cellStyle name="Moneda 2 2 2 4 4 2 4 3" xfId="14279" xr:uid="{7B8DE25A-4246-4940-93EC-83FF27079340}"/>
    <cellStyle name="Moneda 2 2 2 4 4 2 4 4" xfId="23696" xr:uid="{9B154676-06B9-48B6-8D3F-2D7AD15C81EE}"/>
    <cellStyle name="Moneda 2 2 2 4 4 2 4 5" xfId="33113" xr:uid="{2614804A-E63F-4A1F-98AB-CB43436B25FD}"/>
    <cellStyle name="Moneda 2 2 2 4 4 2 5" xfId="7223" xr:uid="{3FEEC1D4-4A5C-4875-A849-EF6D2DB6B67F}"/>
    <cellStyle name="Moneda 2 2 2 4 4 2 5 2" xfId="16631" xr:uid="{5FD6F78A-3D5A-44D1-A771-040FFB152173}"/>
    <cellStyle name="Moneda 2 2 2 4 4 2 5 3" xfId="26048" xr:uid="{39CAAF16-4D29-40E8-BF63-8A5680A09081}"/>
    <cellStyle name="Moneda 2 2 2 4 4 2 5 4" xfId="35465" xr:uid="{74D77974-7780-426A-97A4-263B1558048C}"/>
    <cellStyle name="Moneda 2 2 2 4 4 2 6" xfId="11927" xr:uid="{DEA083EE-6808-4117-83FF-973A652D0CDC}"/>
    <cellStyle name="Moneda 2 2 2 4 4 2 7" xfId="21344" xr:uid="{5640EB6C-FE54-4A45-B358-DC19D079BB23}"/>
    <cellStyle name="Moneda 2 2 2 4 4 2 8" xfId="30761" xr:uid="{31AE2261-3707-4F31-B6D3-74911E1CE56B}"/>
    <cellStyle name="Moneda 2 2 2 4 4 3" xfId="2911" xr:uid="{2C9756A8-1E63-425B-A490-DBA9920C98CB}"/>
    <cellStyle name="Moneda 2 2 2 4 4 3 2" xfId="5263" xr:uid="{DA39411F-74F9-4157-BA50-5789F2D792D0}"/>
    <cellStyle name="Moneda 2 2 2 4 4 3 2 2" xfId="9967" xr:uid="{3A6756B3-DE26-46D5-B45A-34440F9B4069}"/>
    <cellStyle name="Moneda 2 2 2 4 4 3 2 2 2" xfId="19375" xr:uid="{F3F450D9-0C24-494E-8C34-6FE45479DA24}"/>
    <cellStyle name="Moneda 2 2 2 4 4 3 2 2 3" xfId="28792" xr:uid="{596E0B79-6196-4537-BB3A-33544E6A6EF4}"/>
    <cellStyle name="Moneda 2 2 2 4 4 3 2 2 4" xfId="38209" xr:uid="{BF5A0C23-A1D2-445E-8F7E-3FD43938A044}"/>
    <cellStyle name="Moneda 2 2 2 4 4 3 2 3" xfId="14671" xr:uid="{6C78D114-8A66-4266-9B10-97B9D803B682}"/>
    <cellStyle name="Moneda 2 2 2 4 4 3 2 4" xfId="24088" xr:uid="{FAB26CCB-E2AA-4FBA-BD9B-6D6FB9F9CD2C}"/>
    <cellStyle name="Moneda 2 2 2 4 4 3 2 5" xfId="33505" xr:uid="{CA31E652-4C3A-4A7D-AD05-C8CB11850396}"/>
    <cellStyle name="Moneda 2 2 2 4 4 3 3" xfId="7615" xr:uid="{05EF0ADE-DA6B-42FC-940C-60B7F5D640E8}"/>
    <cellStyle name="Moneda 2 2 2 4 4 3 3 2" xfId="17023" xr:uid="{03137006-2C3F-48FE-A19A-CFC22BB14AD0}"/>
    <cellStyle name="Moneda 2 2 2 4 4 3 3 3" xfId="26440" xr:uid="{3103C8FD-3E5F-4F01-9FE0-F5EAE890363A}"/>
    <cellStyle name="Moneda 2 2 2 4 4 3 3 4" xfId="35857" xr:uid="{BC6A9751-181F-4300-8DD9-A12F225E9C01}"/>
    <cellStyle name="Moneda 2 2 2 4 4 3 4" xfId="12319" xr:uid="{3B4035A8-C47A-4805-84DA-26DFDA6BD51E}"/>
    <cellStyle name="Moneda 2 2 2 4 4 3 5" xfId="21736" xr:uid="{851A2AD4-DB9F-4679-A05B-95951295EFA5}"/>
    <cellStyle name="Moneda 2 2 2 4 4 3 6" xfId="31153" xr:uid="{CFA92BF6-2E7C-48E9-AA2A-178E0455CDA3}"/>
    <cellStyle name="Moneda 2 2 2 4 4 4" xfId="3695" xr:uid="{13F7D997-FBA4-411B-B553-A05319F1779B}"/>
    <cellStyle name="Moneda 2 2 2 4 4 4 2" xfId="6047" xr:uid="{75CAC7F3-E1D1-40E3-A661-688DBC998D7E}"/>
    <cellStyle name="Moneda 2 2 2 4 4 4 2 2" xfId="10751" xr:uid="{CE343F37-8539-4F13-A4BB-DCE305F43523}"/>
    <cellStyle name="Moneda 2 2 2 4 4 4 2 2 2" xfId="20159" xr:uid="{EAA094E5-5899-4EF6-BF59-9AE361EAC318}"/>
    <cellStyle name="Moneda 2 2 2 4 4 4 2 2 3" xfId="29576" xr:uid="{4377EC89-8ABC-4BE7-A733-0470AFA7749D}"/>
    <cellStyle name="Moneda 2 2 2 4 4 4 2 2 4" xfId="38993" xr:uid="{B380A493-D923-4353-9E4C-AF45F1C29C59}"/>
    <cellStyle name="Moneda 2 2 2 4 4 4 2 3" xfId="15455" xr:uid="{98AA5856-A411-4459-BDCB-C0BE332F05FE}"/>
    <cellStyle name="Moneda 2 2 2 4 4 4 2 4" xfId="24872" xr:uid="{C28D1699-7900-4106-9132-4AF2E90A75EF}"/>
    <cellStyle name="Moneda 2 2 2 4 4 4 2 5" xfId="34289" xr:uid="{A85A1764-103B-447A-80A2-086DC906ADFE}"/>
    <cellStyle name="Moneda 2 2 2 4 4 4 3" xfId="8399" xr:uid="{62162A36-469D-4E7B-8698-8AF22C6D8035}"/>
    <cellStyle name="Moneda 2 2 2 4 4 4 3 2" xfId="17807" xr:uid="{CFA56209-4CE6-4471-82B3-07EDBD910766}"/>
    <cellStyle name="Moneda 2 2 2 4 4 4 3 3" xfId="27224" xr:uid="{91440614-1DAB-48C5-8264-B08B40E0C141}"/>
    <cellStyle name="Moneda 2 2 2 4 4 4 3 4" xfId="36641" xr:uid="{3F240848-9A8B-4434-85C2-446343465BF3}"/>
    <cellStyle name="Moneda 2 2 2 4 4 4 4" xfId="13103" xr:uid="{910504C8-DB01-445E-B6D3-366E36411543}"/>
    <cellStyle name="Moneda 2 2 2 4 4 4 5" xfId="22520" xr:uid="{F35DAFAD-508B-4A89-B017-4E4C2389A9F9}"/>
    <cellStyle name="Moneda 2 2 2 4 4 4 6" xfId="31937" xr:uid="{10F13629-C1C8-476C-BF04-87A0952FE86E}"/>
    <cellStyle name="Moneda 2 2 2 4 4 5" xfId="4479" xr:uid="{7C213AD2-B382-4970-8408-A0BFC97801A7}"/>
    <cellStyle name="Moneda 2 2 2 4 4 5 2" xfId="9183" xr:uid="{C5D7E713-339A-4FAF-A972-5A41AD8B48DA}"/>
    <cellStyle name="Moneda 2 2 2 4 4 5 2 2" xfId="18591" xr:uid="{8CFE402A-F402-43CC-922F-49CF2102A0BA}"/>
    <cellStyle name="Moneda 2 2 2 4 4 5 2 3" xfId="28008" xr:uid="{15C580C1-CCE1-4A99-BD34-8CC94C08AE7F}"/>
    <cellStyle name="Moneda 2 2 2 4 4 5 2 4" xfId="37425" xr:uid="{94C6D649-7AD9-4CC4-9A2D-761FA4FD4FA7}"/>
    <cellStyle name="Moneda 2 2 2 4 4 5 3" xfId="13887" xr:uid="{F3FE6BDE-564C-448E-96C0-74CE3A943F68}"/>
    <cellStyle name="Moneda 2 2 2 4 4 5 4" xfId="23304" xr:uid="{E18904B2-0896-4C59-8C90-FF99D17E756E}"/>
    <cellStyle name="Moneda 2 2 2 4 4 5 5" xfId="32721" xr:uid="{4BFE9E5A-CDB3-4F6A-A5C7-50655A07B133}"/>
    <cellStyle name="Moneda 2 2 2 4 4 6" xfId="6831" xr:uid="{E97FED1A-CD38-4564-ACCD-085094C03897}"/>
    <cellStyle name="Moneda 2 2 2 4 4 6 2" xfId="16239" xr:uid="{BC3E8462-112D-4A24-BAD5-6F3DDE2EDF63}"/>
    <cellStyle name="Moneda 2 2 2 4 4 6 3" xfId="25656" xr:uid="{D064EE50-07E3-494D-BF1D-5E3D0363236B}"/>
    <cellStyle name="Moneda 2 2 2 4 4 6 4" xfId="35073" xr:uid="{A05C50A8-8CDC-4108-B917-869C52EC834C}"/>
    <cellStyle name="Moneda 2 2 2 4 4 7" xfId="11535" xr:uid="{49A9829F-9AD1-4664-82CD-04BE6231E89A}"/>
    <cellStyle name="Moneda 2 2 2 4 4 8" xfId="20952" xr:uid="{CD21F17E-9C08-430A-B228-1F5C10466741}"/>
    <cellStyle name="Moneda 2 2 2 4 4 9" xfId="30369" xr:uid="{79D7A8A6-AB24-4541-852D-EA13CA745806}"/>
    <cellStyle name="Moneda 2 2 2 4 5" xfId="2322" xr:uid="{3FA73247-A4AA-40B4-9B74-34D56036BC19}"/>
    <cellStyle name="Moneda 2 2 2 4 5 2" xfId="3107" xr:uid="{55D1A0C7-A8CE-41B7-90DB-9CD8BC3F110B}"/>
    <cellStyle name="Moneda 2 2 2 4 5 2 2" xfId="5459" xr:uid="{AE0A2687-63B4-4FAB-AED6-8D7F4614B265}"/>
    <cellStyle name="Moneda 2 2 2 4 5 2 2 2" xfId="10163" xr:uid="{77E98CEB-AD46-4D9B-B23D-305DF454879A}"/>
    <cellStyle name="Moneda 2 2 2 4 5 2 2 2 2" xfId="19571" xr:uid="{E5E8F287-F32D-4883-B385-AA95DE847435}"/>
    <cellStyle name="Moneda 2 2 2 4 5 2 2 2 3" xfId="28988" xr:uid="{95DFD329-F08A-4DEC-9B64-1F3DB8689D5D}"/>
    <cellStyle name="Moneda 2 2 2 4 5 2 2 2 4" xfId="38405" xr:uid="{53D2C697-17B0-4D29-BD85-0C31BD358BCF}"/>
    <cellStyle name="Moneda 2 2 2 4 5 2 2 3" xfId="14867" xr:uid="{A348F7A5-E9B3-4FEC-8306-1CA313769D89}"/>
    <cellStyle name="Moneda 2 2 2 4 5 2 2 4" xfId="24284" xr:uid="{002666FF-B071-4193-9443-62CB83250D42}"/>
    <cellStyle name="Moneda 2 2 2 4 5 2 2 5" xfId="33701" xr:uid="{35D4DEA0-F573-4E2D-A00B-A74017D20584}"/>
    <cellStyle name="Moneda 2 2 2 4 5 2 3" xfId="7811" xr:uid="{C41DEC97-5A36-447E-B443-3C117FED8218}"/>
    <cellStyle name="Moneda 2 2 2 4 5 2 3 2" xfId="17219" xr:uid="{BC64AF5E-192D-4471-B06B-A90289B385E6}"/>
    <cellStyle name="Moneda 2 2 2 4 5 2 3 3" xfId="26636" xr:uid="{66520507-A9E3-4452-B3ED-445363056052}"/>
    <cellStyle name="Moneda 2 2 2 4 5 2 3 4" xfId="36053" xr:uid="{F88F60CB-C560-4D84-803E-570BE24A125E}"/>
    <cellStyle name="Moneda 2 2 2 4 5 2 4" xfId="12515" xr:uid="{26EA5626-2336-4594-A48B-AEFFAA203DAA}"/>
    <cellStyle name="Moneda 2 2 2 4 5 2 5" xfId="21932" xr:uid="{D955CFB6-C2EF-4EE0-9FD8-4F56D17870F9}"/>
    <cellStyle name="Moneda 2 2 2 4 5 2 6" xfId="31349" xr:uid="{46AAF16F-2302-4350-988A-E37CA618ECDA}"/>
    <cellStyle name="Moneda 2 2 2 4 5 3" xfId="3891" xr:uid="{BDC78722-773C-46E7-AD2C-5CC8BFCF791D}"/>
    <cellStyle name="Moneda 2 2 2 4 5 3 2" xfId="6243" xr:uid="{9FD97A65-0717-4075-8171-F4837A127172}"/>
    <cellStyle name="Moneda 2 2 2 4 5 3 2 2" xfId="10947" xr:uid="{706459F7-AC2E-432E-9DC5-6E3542CF4D17}"/>
    <cellStyle name="Moneda 2 2 2 4 5 3 2 2 2" xfId="20355" xr:uid="{1E319236-0F10-40F3-80C5-95FE6FEB382A}"/>
    <cellStyle name="Moneda 2 2 2 4 5 3 2 2 3" xfId="29772" xr:uid="{F78C3558-2F54-4178-8956-EE5608D713B7}"/>
    <cellStyle name="Moneda 2 2 2 4 5 3 2 2 4" xfId="39189" xr:uid="{04A30E4F-A87E-4776-9668-F2366CD60A1E}"/>
    <cellStyle name="Moneda 2 2 2 4 5 3 2 3" xfId="15651" xr:uid="{4798EBC1-2BC8-4CF7-A0B6-494A12BEC20E}"/>
    <cellStyle name="Moneda 2 2 2 4 5 3 2 4" xfId="25068" xr:uid="{FC50BEBA-1457-4168-8B31-28806AE1C589}"/>
    <cellStyle name="Moneda 2 2 2 4 5 3 2 5" xfId="34485" xr:uid="{9542BA2B-F942-47BD-85FE-50B296D0C215}"/>
    <cellStyle name="Moneda 2 2 2 4 5 3 3" xfId="8595" xr:uid="{3D591BE8-148E-4FAF-BCE0-3F54896304EA}"/>
    <cellStyle name="Moneda 2 2 2 4 5 3 3 2" xfId="18003" xr:uid="{EFA062E1-19E1-4C04-87D4-75A53F9E0D0E}"/>
    <cellStyle name="Moneda 2 2 2 4 5 3 3 3" xfId="27420" xr:uid="{10A98891-52C4-47A7-B4EA-4CC2811DF5A0}"/>
    <cellStyle name="Moneda 2 2 2 4 5 3 3 4" xfId="36837" xr:uid="{BD79E891-4AD4-4A45-B88F-3CECBDC29F53}"/>
    <cellStyle name="Moneda 2 2 2 4 5 3 4" xfId="13299" xr:uid="{826EA296-98D7-40DE-A56C-77F97143338B}"/>
    <cellStyle name="Moneda 2 2 2 4 5 3 5" xfId="22716" xr:uid="{964EE717-8DD9-459F-B39A-8236A8549841}"/>
    <cellStyle name="Moneda 2 2 2 4 5 3 6" xfId="32133" xr:uid="{69B6C512-78F2-4088-9274-CBB73C3EF146}"/>
    <cellStyle name="Moneda 2 2 2 4 5 4" xfId="4675" xr:uid="{8BDF7128-19C8-4403-951E-45DCBB8D6DC6}"/>
    <cellStyle name="Moneda 2 2 2 4 5 4 2" xfId="9379" xr:uid="{B855F552-F1F2-4869-9B32-0AE864B7A241}"/>
    <cellStyle name="Moneda 2 2 2 4 5 4 2 2" xfId="18787" xr:uid="{D87C3FF2-AE21-4515-8122-93A5191ADBD2}"/>
    <cellStyle name="Moneda 2 2 2 4 5 4 2 3" xfId="28204" xr:uid="{7525CBA2-3345-4E02-8170-74AB76BC7B94}"/>
    <cellStyle name="Moneda 2 2 2 4 5 4 2 4" xfId="37621" xr:uid="{3D123285-388E-48E9-92BA-9FAFA34A698F}"/>
    <cellStyle name="Moneda 2 2 2 4 5 4 3" xfId="14083" xr:uid="{5972B18F-1608-49C1-88C0-C452FA8C7735}"/>
    <cellStyle name="Moneda 2 2 2 4 5 4 4" xfId="23500" xr:uid="{6DF780BA-BE60-4C02-BB78-7DFE0EE1D325}"/>
    <cellStyle name="Moneda 2 2 2 4 5 4 5" xfId="32917" xr:uid="{60BBED90-AE14-47DC-A66A-99E1C915CD29}"/>
    <cellStyle name="Moneda 2 2 2 4 5 5" xfId="7027" xr:uid="{29512E4C-741E-4FC1-9457-73132BEC1B42}"/>
    <cellStyle name="Moneda 2 2 2 4 5 5 2" xfId="16435" xr:uid="{F130D3C0-5416-4C6A-954C-ADAA8B57AF7F}"/>
    <cellStyle name="Moneda 2 2 2 4 5 5 3" xfId="25852" xr:uid="{FEBB5D12-0FA2-4D0F-8855-281818FD9172}"/>
    <cellStyle name="Moneda 2 2 2 4 5 5 4" xfId="35269" xr:uid="{AD636291-34A6-40A8-835C-950677B9ED29}"/>
    <cellStyle name="Moneda 2 2 2 4 5 6" xfId="11731" xr:uid="{3E15ABC2-5E37-433C-BD59-595B46511D62}"/>
    <cellStyle name="Moneda 2 2 2 4 5 7" xfId="21148" xr:uid="{FEDB0F34-D657-44EA-A4F7-F45927E02AEA}"/>
    <cellStyle name="Moneda 2 2 2 4 5 8" xfId="30565" xr:uid="{F4ACB24B-95CF-42B2-A4F0-2AA53F91C8A5}"/>
    <cellStyle name="Moneda 2 2 2 4 6" xfId="2715" xr:uid="{397D0177-2EF6-414D-B756-2BC00282EE2B}"/>
    <cellStyle name="Moneda 2 2 2 4 6 2" xfId="5067" xr:uid="{713FAD25-1DD5-40AB-BDF4-4260F7FF841B}"/>
    <cellStyle name="Moneda 2 2 2 4 6 2 2" xfId="9771" xr:uid="{2B6F9CFF-6D59-4968-8D83-6CA3B1E81B69}"/>
    <cellStyle name="Moneda 2 2 2 4 6 2 2 2" xfId="19179" xr:uid="{1BE7AA4E-6DCA-4BA1-94D2-44068160F1DE}"/>
    <cellStyle name="Moneda 2 2 2 4 6 2 2 3" xfId="28596" xr:uid="{88178C07-EE6F-40C4-B882-16A22CACFE8D}"/>
    <cellStyle name="Moneda 2 2 2 4 6 2 2 4" xfId="38013" xr:uid="{6AE7460A-6107-4BD4-B218-AE6C2D80A3CE}"/>
    <cellStyle name="Moneda 2 2 2 4 6 2 3" xfId="14475" xr:uid="{3B0815D3-7ADD-4DCD-967B-6187909DB02C}"/>
    <cellStyle name="Moneda 2 2 2 4 6 2 4" xfId="23892" xr:uid="{E5E0A044-C207-4ACC-836F-DC028348CD88}"/>
    <cellStyle name="Moneda 2 2 2 4 6 2 5" xfId="33309" xr:uid="{E720FC11-C802-4E91-9E9F-F72910429CBA}"/>
    <cellStyle name="Moneda 2 2 2 4 6 3" xfId="7419" xr:uid="{232B52DE-8E04-445A-96F1-26EB2BAA1D0B}"/>
    <cellStyle name="Moneda 2 2 2 4 6 3 2" xfId="16827" xr:uid="{4A952482-FAD4-4378-A80C-6CDFAC13F950}"/>
    <cellStyle name="Moneda 2 2 2 4 6 3 3" xfId="26244" xr:uid="{4AD454CD-C429-4828-8377-BC50EA0F80DD}"/>
    <cellStyle name="Moneda 2 2 2 4 6 3 4" xfId="35661" xr:uid="{68BC2C66-8F31-463D-BB50-771F11252691}"/>
    <cellStyle name="Moneda 2 2 2 4 6 4" xfId="12123" xr:uid="{6FF18954-889C-4756-91F4-92E3C318C59E}"/>
    <cellStyle name="Moneda 2 2 2 4 6 5" xfId="21540" xr:uid="{A0705DEF-2596-43EA-9742-200EE0D210E4}"/>
    <cellStyle name="Moneda 2 2 2 4 6 6" xfId="30957" xr:uid="{E721B906-6A2C-4841-8137-9E93731F1EF6}"/>
    <cellStyle name="Moneda 2 2 2 4 7" xfId="3499" xr:uid="{45057F79-097A-4559-A62E-FBC8C0C30203}"/>
    <cellStyle name="Moneda 2 2 2 4 7 2" xfId="5851" xr:uid="{2E106187-587C-42DE-A729-333710B53C81}"/>
    <cellStyle name="Moneda 2 2 2 4 7 2 2" xfId="10555" xr:uid="{4C0644CF-B313-4E4B-8B18-318AFE347E70}"/>
    <cellStyle name="Moneda 2 2 2 4 7 2 2 2" xfId="19963" xr:uid="{01E7A643-4189-47BB-AFDC-3984A79A0E0E}"/>
    <cellStyle name="Moneda 2 2 2 4 7 2 2 3" xfId="29380" xr:uid="{34E89051-775B-4C89-89DA-DD827F8F2780}"/>
    <cellStyle name="Moneda 2 2 2 4 7 2 2 4" xfId="38797" xr:uid="{FAF0297D-7545-4A7C-9158-3B3EE9ADA387}"/>
    <cellStyle name="Moneda 2 2 2 4 7 2 3" xfId="15259" xr:uid="{D4286632-A564-44E1-9EA9-9B8B59E280DF}"/>
    <cellStyle name="Moneda 2 2 2 4 7 2 4" xfId="24676" xr:uid="{6E6CE388-2131-465C-9EA0-2AE109491135}"/>
    <cellStyle name="Moneda 2 2 2 4 7 2 5" xfId="34093" xr:uid="{E35B01D8-1FCC-4D4D-BDC9-BB1F5A3DA76D}"/>
    <cellStyle name="Moneda 2 2 2 4 7 3" xfId="8203" xr:uid="{BE9E8EE9-32E3-4AB3-847C-CAF3EAEB36B9}"/>
    <cellStyle name="Moneda 2 2 2 4 7 3 2" xfId="17611" xr:uid="{A3806199-49DF-4508-983B-F8342B25F09E}"/>
    <cellStyle name="Moneda 2 2 2 4 7 3 3" xfId="27028" xr:uid="{470D8B56-3413-47BA-BE1A-C69BE2CA6624}"/>
    <cellStyle name="Moneda 2 2 2 4 7 3 4" xfId="36445" xr:uid="{5CA648D9-E23C-4751-A469-29E50306894E}"/>
    <cellStyle name="Moneda 2 2 2 4 7 4" xfId="12907" xr:uid="{0EE54926-C6C2-4040-9459-FADEC8D96AB8}"/>
    <cellStyle name="Moneda 2 2 2 4 7 5" xfId="22324" xr:uid="{80FED0C1-2110-4572-944E-EBEAC77800EF}"/>
    <cellStyle name="Moneda 2 2 2 4 7 6" xfId="31741" xr:uid="{7679A24D-553A-4AE1-B142-7955DDEE100F}"/>
    <cellStyle name="Moneda 2 2 2 4 8" xfId="4283" xr:uid="{09F9431D-09E7-4BB3-814E-91D0DCB455A0}"/>
    <cellStyle name="Moneda 2 2 2 4 8 2" xfId="8987" xr:uid="{3AD3BE35-EFB7-466D-BE3E-D5DC28456940}"/>
    <cellStyle name="Moneda 2 2 2 4 8 2 2" xfId="18395" xr:uid="{7B5DF7A9-2A1A-48EB-A534-351D37743239}"/>
    <cellStyle name="Moneda 2 2 2 4 8 2 3" xfId="27812" xr:uid="{B5722583-6B13-4783-84C0-00A01350CA9E}"/>
    <cellStyle name="Moneda 2 2 2 4 8 2 4" xfId="37229" xr:uid="{E2C5E8FD-5F5F-4509-9D5F-60F02ACCD8B4}"/>
    <cellStyle name="Moneda 2 2 2 4 8 3" xfId="13691" xr:uid="{6BACB9E8-121B-4708-8A96-8FD5083D0BE8}"/>
    <cellStyle name="Moneda 2 2 2 4 8 4" xfId="23108" xr:uid="{C725B68E-B1A8-40BB-88A8-47502E91E93B}"/>
    <cellStyle name="Moneda 2 2 2 4 8 5" xfId="32525" xr:uid="{3DB925E2-3C16-4342-90B4-B0520C4BE648}"/>
    <cellStyle name="Moneda 2 2 2 4 9" xfId="6635" xr:uid="{0933EBD9-E32F-41AA-A026-820341DAACBD}"/>
    <cellStyle name="Moneda 2 2 2 4 9 2" xfId="16043" xr:uid="{9272E1FC-1376-48E2-A1CB-914D8B82D3D8}"/>
    <cellStyle name="Moneda 2 2 2 4 9 3" xfId="25460" xr:uid="{10DB6BB4-8E8F-4FD4-B315-B3D2A76AF6A8}"/>
    <cellStyle name="Moneda 2 2 2 4 9 4" xfId="34877" xr:uid="{B0ABA483-8358-4BFA-A0BD-C6537A8DA1AF}"/>
    <cellStyle name="Moneda 2 2 2 5" xfId="179" xr:uid="{0DD215BC-111A-4F71-BA48-8CB32C0BE104}"/>
    <cellStyle name="Moneda 2 2 2 5 10" xfId="20744" xr:uid="{1141EE1C-2268-41FD-AF92-42B02E931380}"/>
    <cellStyle name="Moneda 2 2 2 5 11" xfId="30161" xr:uid="{B1180E6E-785B-400F-8F1B-8100CDF7345A}"/>
    <cellStyle name="Moneda 2 2 2 5 12" xfId="1918" xr:uid="{FB4E647F-506B-44A1-82FD-5685475EE62E}"/>
    <cellStyle name="Moneda 2 2 2 5 13" xfId="1290" xr:uid="{F1966DC3-6CEE-4775-A86D-63A772F4D98C}"/>
    <cellStyle name="Moneda 2 2 2 5 14" xfId="40172" xr:uid="{15605B8E-A39A-4667-82DB-BA9619FEFD69}"/>
    <cellStyle name="Moneda 2 2 2 5 2" xfId="373" xr:uid="{A02326D4-999B-435C-BC17-A0C9231F1F92}"/>
    <cellStyle name="Moneda 2 2 2 5 2 10" xfId="30282" xr:uid="{EAEDA775-E61F-49A5-8748-269BFA6A78AB}"/>
    <cellStyle name="Moneda 2 2 2 5 2 11" xfId="2039" xr:uid="{99AA83E0-7970-4583-8DE4-395A0B08BB43}"/>
    <cellStyle name="Moneda 2 2 2 5 2 12" xfId="1411" xr:uid="{074AE67B-8B8E-42A5-8D00-32E42AA26E40}"/>
    <cellStyle name="Moneda 2 2 2 5 2 13" xfId="40293" xr:uid="{46811AFA-286C-4F68-85DA-794DD1E0FBF9}"/>
    <cellStyle name="Moneda 2 2 2 5 2 2" xfId="610" xr:uid="{26102C96-5BE1-40FB-84E9-7BEAFFB44A2A}"/>
    <cellStyle name="Moneda 2 2 2 5 2 2 10" xfId="2235" xr:uid="{99BD74D9-2930-4185-9BDB-D9BE1386F789}"/>
    <cellStyle name="Moneda 2 2 2 5 2 2 11" xfId="1607" xr:uid="{52F93125-1B99-4C3A-8649-A1881EABCF03}"/>
    <cellStyle name="Moneda 2 2 2 5 2 2 12" xfId="40489" xr:uid="{5F38D922-3DC5-446B-8F88-7A8BDA35F0BE}"/>
    <cellStyle name="Moneda 2 2 2 5 2 2 2" xfId="2627" xr:uid="{727A9A54-F44B-4C52-831C-7124FA5AE555}"/>
    <cellStyle name="Moneda 2 2 2 5 2 2 2 2" xfId="3412" xr:uid="{CA599CB3-62BB-4138-BF3E-4D5B491D6955}"/>
    <cellStyle name="Moneda 2 2 2 5 2 2 2 2 2" xfId="5764" xr:uid="{86EDAEDC-582F-485E-9013-21ED78245315}"/>
    <cellStyle name="Moneda 2 2 2 5 2 2 2 2 2 2" xfId="10468" xr:uid="{10A126C0-B631-45B1-A5C3-02712D116212}"/>
    <cellStyle name="Moneda 2 2 2 5 2 2 2 2 2 2 2" xfId="19876" xr:uid="{36BECBF0-0C0A-494A-866A-1A95ADF66BD8}"/>
    <cellStyle name="Moneda 2 2 2 5 2 2 2 2 2 2 3" xfId="29293" xr:uid="{2D793A62-7814-4D29-A319-D8E014196078}"/>
    <cellStyle name="Moneda 2 2 2 5 2 2 2 2 2 2 4" xfId="38710" xr:uid="{69889F60-FF84-4079-A15C-53E3505A26CF}"/>
    <cellStyle name="Moneda 2 2 2 5 2 2 2 2 2 3" xfId="15172" xr:uid="{78B1EED7-7CD1-4E65-A0F2-5CB37C131EA3}"/>
    <cellStyle name="Moneda 2 2 2 5 2 2 2 2 2 4" xfId="24589" xr:uid="{FDA605FA-352C-4657-B7CD-77321D78D8F4}"/>
    <cellStyle name="Moneda 2 2 2 5 2 2 2 2 2 5" xfId="34006" xr:uid="{73ACAE4E-BA59-424E-8B6B-04794475770A}"/>
    <cellStyle name="Moneda 2 2 2 5 2 2 2 2 3" xfId="8116" xr:uid="{DB98FE8F-FE44-45D8-9D7F-93BA9F8226F1}"/>
    <cellStyle name="Moneda 2 2 2 5 2 2 2 2 3 2" xfId="17524" xr:uid="{DE27030D-FC7E-4847-B14F-AF8DB73DAF7B}"/>
    <cellStyle name="Moneda 2 2 2 5 2 2 2 2 3 3" xfId="26941" xr:uid="{BC37C01D-9213-497A-A1A5-4E1FA8713E2F}"/>
    <cellStyle name="Moneda 2 2 2 5 2 2 2 2 3 4" xfId="36358" xr:uid="{7B2230B1-5641-45EF-96C1-ED79DC96F61C}"/>
    <cellStyle name="Moneda 2 2 2 5 2 2 2 2 4" xfId="12820" xr:uid="{029B0024-A90A-4651-84FF-88DBC73A7CCE}"/>
    <cellStyle name="Moneda 2 2 2 5 2 2 2 2 5" xfId="22237" xr:uid="{26080872-9A29-4384-9365-AB4679EA31F8}"/>
    <cellStyle name="Moneda 2 2 2 5 2 2 2 2 6" xfId="31654" xr:uid="{1EBE4AE3-8C8A-4B0A-96C7-87F84CBCCE99}"/>
    <cellStyle name="Moneda 2 2 2 5 2 2 2 3" xfId="4196" xr:uid="{667ACEF7-6030-4AAA-A19E-5684E02BD182}"/>
    <cellStyle name="Moneda 2 2 2 5 2 2 2 3 2" xfId="6548" xr:uid="{87CE8E26-DB1C-4E9C-8AF0-AE314FF1F44C}"/>
    <cellStyle name="Moneda 2 2 2 5 2 2 2 3 2 2" xfId="11252" xr:uid="{3B43E36E-187E-4734-B666-2BFE6AE225C6}"/>
    <cellStyle name="Moneda 2 2 2 5 2 2 2 3 2 2 2" xfId="20660" xr:uid="{43A89874-CDB0-4E58-A874-E18FBCE571CC}"/>
    <cellStyle name="Moneda 2 2 2 5 2 2 2 3 2 2 3" xfId="30077" xr:uid="{29E78603-454D-49C8-A370-E9FA8CF119FD}"/>
    <cellStyle name="Moneda 2 2 2 5 2 2 2 3 2 2 4" xfId="39494" xr:uid="{A43F648D-191C-48F8-B268-C708D0089840}"/>
    <cellStyle name="Moneda 2 2 2 5 2 2 2 3 2 3" xfId="15956" xr:uid="{AE4D243C-56EB-4D08-9565-71F09771556A}"/>
    <cellStyle name="Moneda 2 2 2 5 2 2 2 3 2 4" xfId="25373" xr:uid="{EFC5CA26-92BA-4FFB-B6E4-5A9716A54383}"/>
    <cellStyle name="Moneda 2 2 2 5 2 2 2 3 2 5" xfId="34790" xr:uid="{70D7CBD0-AC7B-48A9-93BF-0A3E37128D1D}"/>
    <cellStyle name="Moneda 2 2 2 5 2 2 2 3 3" xfId="8900" xr:uid="{1048F236-753C-4113-9962-8B5B2B7728BE}"/>
    <cellStyle name="Moneda 2 2 2 5 2 2 2 3 3 2" xfId="18308" xr:uid="{4A394374-BBF6-45FB-89C2-EEC0232F7B7C}"/>
    <cellStyle name="Moneda 2 2 2 5 2 2 2 3 3 3" xfId="27725" xr:uid="{836E1B68-7BD1-4A23-A687-BF759A295848}"/>
    <cellStyle name="Moneda 2 2 2 5 2 2 2 3 3 4" xfId="37142" xr:uid="{CC6790CE-4F40-4C05-95C4-20631CAEF618}"/>
    <cellStyle name="Moneda 2 2 2 5 2 2 2 3 4" xfId="13604" xr:uid="{456A469D-A32B-4C08-AB69-C902E82DA34B}"/>
    <cellStyle name="Moneda 2 2 2 5 2 2 2 3 5" xfId="23021" xr:uid="{8CA95523-4EAD-46C6-9996-7C125BDD696C}"/>
    <cellStyle name="Moneda 2 2 2 5 2 2 2 3 6" xfId="32438" xr:uid="{201A92FE-98F0-4C48-9200-36C6DD9D59A1}"/>
    <cellStyle name="Moneda 2 2 2 5 2 2 2 4" xfId="4980" xr:uid="{4BE1DC24-9547-4C9E-81DE-01C2655E2AB3}"/>
    <cellStyle name="Moneda 2 2 2 5 2 2 2 4 2" xfId="9684" xr:uid="{CA53F177-24FF-4AD1-8F89-AB69D30BC9F8}"/>
    <cellStyle name="Moneda 2 2 2 5 2 2 2 4 2 2" xfId="19092" xr:uid="{AD0F769B-C356-4CEF-AD1D-6BDEA0966EDE}"/>
    <cellStyle name="Moneda 2 2 2 5 2 2 2 4 2 3" xfId="28509" xr:uid="{5C30FE8B-8F28-4AB7-B112-AB67E1C595A0}"/>
    <cellStyle name="Moneda 2 2 2 5 2 2 2 4 2 4" xfId="37926" xr:uid="{BCD8BFAB-4CA6-41D4-864C-31BA08C30255}"/>
    <cellStyle name="Moneda 2 2 2 5 2 2 2 4 3" xfId="14388" xr:uid="{AF08DB8C-1DDC-40CB-83D2-183196A13723}"/>
    <cellStyle name="Moneda 2 2 2 5 2 2 2 4 4" xfId="23805" xr:uid="{D9F6F873-108F-44D7-8068-BF44DAF5D080}"/>
    <cellStyle name="Moneda 2 2 2 5 2 2 2 4 5" xfId="33222" xr:uid="{8B3DA771-FEA2-477C-AA9F-B347D4BA66B4}"/>
    <cellStyle name="Moneda 2 2 2 5 2 2 2 5" xfId="7332" xr:uid="{A713BC25-BDF1-410E-8ED3-0A734B45C609}"/>
    <cellStyle name="Moneda 2 2 2 5 2 2 2 5 2" xfId="16740" xr:uid="{F4AA0E2E-76C3-467F-BDCB-6183926F0192}"/>
    <cellStyle name="Moneda 2 2 2 5 2 2 2 5 3" xfId="26157" xr:uid="{30DDBCA1-F208-4526-8976-060DD25B2EE6}"/>
    <cellStyle name="Moneda 2 2 2 5 2 2 2 5 4" xfId="35574" xr:uid="{2F7AD284-72F9-4FD0-A4C2-EE60007B6F22}"/>
    <cellStyle name="Moneda 2 2 2 5 2 2 2 6" xfId="12036" xr:uid="{A0C20B21-9947-4A9F-B6A6-A44B98C880F9}"/>
    <cellStyle name="Moneda 2 2 2 5 2 2 2 7" xfId="21453" xr:uid="{1967FC37-9737-4798-AD01-95B535BBEB1B}"/>
    <cellStyle name="Moneda 2 2 2 5 2 2 2 8" xfId="30870" xr:uid="{EF3B4481-4E8D-4692-A8C1-B50874C8D18D}"/>
    <cellStyle name="Moneda 2 2 2 5 2 2 3" xfId="3020" xr:uid="{7C3ADB89-5BB2-4F60-949C-920ADA745BAD}"/>
    <cellStyle name="Moneda 2 2 2 5 2 2 3 2" xfId="5372" xr:uid="{FD95028A-3A64-447F-B9BD-6691C131086D}"/>
    <cellStyle name="Moneda 2 2 2 5 2 2 3 2 2" xfId="10076" xr:uid="{639CA075-35A0-4FCA-8592-36BEC58A3EC2}"/>
    <cellStyle name="Moneda 2 2 2 5 2 2 3 2 2 2" xfId="19484" xr:uid="{E5DAB9D6-F075-4B1F-A24B-2B022D2E0A4E}"/>
    <cellStyle name="Moneda 2 2 2 5 2 2 3 2 2 3" xfId="28901" xr:uid="{637D6AA6-5390-45FE-973F-1756B6B86111}"/>
    <cellStyle name="Moneda 2 2 2 5 2 2 3 2 2 4" xfId="38318" xr:uid="{4A61A09F-247E-47D4-85F0-07EFBA8D31BC}"/>
    <cellStyle name="Moneda 2 2 2 5 2 2 3 2 3" xfId="14780" xr:uid="{26758B36-4DF3-4DD6-96C0-06BD75E949E5}"/>
    <cellStyle name="Moneda 2 2 2 5 2 2 3 2 4" xfId="24197" xr:uid="{04318007-D850-4941-98F8-E572D4241522}"/>
    <cellStyle name="Moneda 2 2 2 5 2 2 3 2 5" xfId="33614" xr:uid="{41DD9DE4-3FBC-4886-947D-427E46E04E2C}"/>
    <cellStyle name="Moneda 2 2 2 5 2 2 3 3" xfId="7724" xr:uid="{2DFF40B2-3DA2-473B-ACD8-B3990CAA18D9}"/>
    <cellStyle name="Moneda 2 2 2 5 2 2 3 3 2" xfId="17132" xr:uid="{F16AE1A0-CAA8-4EFF-82B0-CEAD9AE0B9BC}"/>
    <cellStyle name="Moneda 2 2 2 5 2 2 3 3 3" xfId="26549" xr:uid="{CDCB6C0B-9C53-414C-821E-7D96A87DD17C}"/>
    <cellStyle name="Moneda 2 2 2 5 2 2 3 3 4" xfId="35966" xr:uid="{79C4C725-DB90-4372-A9F0-527466157426}"/>
    <cellStyle name="Moneda 2 2 2 5 2 2 3 4" xfId="12428" xr:uid="{8330F50E-135B-4974-81EC-AE8B05DC65A2}"/>
    <cellStyle name="Moneda 2 2 2 5 2 2 3 5" xfId="21845" xr:uid="{D46D648E-A93D-4C06-BA14-D4FFF9E9A48E}"/>
    <cellStyle name="Moneda 2 2 2 5 2 2 3 6" xfId="31262" xr:uid="{D1FCEA00-6EC4-413B-AE61-EC94E7910E14}"/>
    <cellStyle name="Moneda 2 2 2 5 2 2 4" xfId="3804" xr:uid="{14B89FFB-1803-414D-BE60-764981367AFB}"/>
    <cellStyle name="Moneda 2 2 2 5 2 2 4 2" xfId="6156" xr:uid="{15B9F793-AE7B-4EEE-BA1F-981323406CE2}"/>
    <cellStyle name="Moneda 2 2 2 5 2 2 4 2 2" xfId="10860" xr:uid="{503002D8-0415-4D7B-A1B2-BFA5B0A61AD0}"/>
    <cellStyle name="Moneda 2 2 2 5 2 2 4 2 2 2" xfId="20268" xr:uid="{8C5F21C1-D0FA-488F-B49F-EC12378FD52D}"/>
    <cellStyle name="Moneda 2 2 2 5 2 2 4 2 2 3" xfId="29685" xr:uid="{F1815904-13AB-4F0B-A889-765D704D23D9}"/>
    <cellStyle name="Moneda 2 2 2 5 2 2 4 2 2 4" xfId="39102" xr:uid="{26272F53-E658-43F5-B5E7-0E89BC3FD6CD}"/>
    <cellStyle name="Moneda 2 2 2 5 2 2 4 2 3" xfId="15564" xr:uid="{13E27A74-17AE-43FB-B446-B433E2AADF3B}"/>
    <cellStyle name="Moneda 2 2 2 5 2 2 4 2 4" xfId="24981" xr:uid="{E890FAA4-635E-40C9-AB28-723D70ECD615}"/>
    <cellStyle name="Moneda 2 2 2 5 2 2 4 2 5" xfId="34398" xr:uid="{9E74D1E3-C876-4D8D-B32A-DD76E96F76C9}"/>
    <cellStyle name="Moneda 2 2 2 5 2 2 4 3" xfId="8508" xr:uid="{97060760-798D-40C0-BAA6-73813BE9C459}"/>
    <cellStyle name="Moneda 2 2 2 5 2 2 4 3 2" xfId="17916" xr:uid="{383B1FC5-886A-4E34-96CA-0DD3302B1AFB}"/>
    <cellStyle name="Moneda 2 2 2 5 2 2 4 3 3" xfId="27333" xr:uid="{559BFB76-619C-46E1-8843-80BC00834891}"/>
    <cellStyle name="Moneda 2 2 2 5 2 2 4 3 4" xfId="36750" xr:uid="{737B0752-605D-4865-9246-BB2134B7EBDF}"/>
    <cellStyle name="Moneda 2 2 2 5 2 2 4 4" xfId="13212" xr:uid="{6B6962A3-E6EF-4A42-9F53-E19963F4855C}"/>
    <cellStyle name="Moneda 2 2 2 5 2 2 4 5" xfId="22629" xr:uid="{347D095E-2C62-4487-AE3D-01C22476F0C4}"/>
    <cellStyle name="Moneda 2 2 2 5 2 2 4 6" xfId="32046" xr:uid="{4FF4CD11-B7BE-491B-960F-2A2C40FF8E54}"/>
    <cellStyle name="Moneda 2 2 2 5 2 2 5" xfId="4588" xr:uid="{096DD0B7-BFB9-4D1A-86FB-F2F4F48155A6}"/>
    <cellStyle name="Moneda 2 2 2 5 2 2 5 2" xfId="9292" xr:uid="{00351255-C972-4E4A-A238-A7AA4FBF0A2E}"/>
    <cellStyle name="Moneda 2 2 2 5 2 2 5 2 2" xfId="18700" xr:uid="{BE0C6472-CFDD-40DD-8A74-9991BF0157C7}"/>
    <cellStyle name="Moneda 2 2 2 5 2 2 5 2 3" xfId="28117" xr:uid="{70F007D6-DCEC-46A4-A030-7449EC3279A9}"/>
    <cellStyle name="Moneda 2 2 2 5 2 2 5 2 4" xfId="37534" xr:uid="{C190D859-F5F8-423F-94C3-BA73EDEA2E53}"/>
    <cellStyle name="Moneda 2 2 2 5 2 2 5 3" xfId="13996" xr:uid="{2331C58D-7E43-41B1-B92C-F4D6670C8B28}"/>
    <cellStyle name="Moneda 2 2 2 5 2 2 5 4" xfId="23413" xr:uid="{824A6141-3D90-4D6A-90EA-2D6C76204480}"/>
    <cellStyle name="Moneda 2 2 2 5 2 2 5 5" xfId="32830" xr:uid="{00DB5E7E-EBF0-4DD4-A59D-DAD29A7DE3F9}"/>
    <cellStyle name="Moneda 2 2 2 5 2 2 6" xfId="6940" xr:uid="{2CF0640B-4A51-4C51-90FD-014E589B74C4}"/>
    <cellStyle name="Moneda 2 2 2 5 2 2 6 2" xfId="16348" xr:uid="{7618D133-5833-4C8A-8C18-DB859A18D1FF}"/>
    <cellStyle name="Moneda 2 2 2 5 2 2 6 3" xfId="25765" xr:uid="{C67A6D30-78D4-49D4-8056-667F0B412B07}"/>
    <cellStyle name="Moneda 2 2 2 5 2 2 6 4" xfId="35182" xr:uid="{70082FE0-504D-470E-9D9B-7778EEF4A6B2}"/>
    <cellStyle name="Moneda 2 2 2 5 2 2 7" xfId="11644" xr:uid="{87EAB6DB-9803-4207-8C28-0B4A8216FEAC}"/>
    <cellStyle name="Moneda 2 2 2 5 2 2 8" xfId="21061" xr:uid="{41BF67DE-C3F0-4C3E-A45C-BE86337776E8}"/>
    <cellStyle name="Moneda 2 2 2 5 2 2 9" xfId="30478" xr:uid="{515A80DE-7C96-49CB-AF69-7BFA6F70DE8F}"/>
    <cellStyle name="Moneda 2 2 2 5 2 3" xfId="2431" xr:uid="{DCD573F0-260C-41D7-93D0-65186F62A41C}"/>
    <cellStyle name="Moneda 2 2 2 5 2 3 2" xfId="3216" xr:uid="{4ECF510E-FCDC-425E-8B01-E402D503B1C0}"/>
    <cellStyle name="Moneda 2 2 2 5 2 3 2 2" xfId="5568" xr:uid="{5F05B560-9798-4829-989F-AAFD081E2085}"/>
    <cellStyle name="Moneda 2 2 2 5 2 3 2 2 2" xfId="10272" xr:uid="{60BABA95-ECDA-4B6A-B79B-F4245F6653C7}"/>
    <cellStyle name="Moneda 2 2 2 5 2 3 2 2 2 2" xfId="19680" xr:uid="{739B3934-5154-457F-82BF-263867E3AAF0}"/>
    <cellStyle name="Moneda 2 2 2 5 2 3 2 2 2 3" xfId="29097" xr:uid="{12D0CF63-C096-47CD-A1C1-2D4C6D7C4A98}"/>
    <cellStyle name="Moneda 2 2 2 5 2 3 2 2 2 4" xfId="38514" xr:uid="{3EBDEA1C-6568-48D8-8583-35A5DA660055}"/>
    <cellStyle name="Moneda 2 2 2 5 2 3 2 2 3" xfId="14976" xr:uid="{803061BB-6598-488F-A6B1-70F54BB1A733}"/>
    <cellStyle name="Moneda 2 2 2 5 2 3 2 2 4" xfId="24393" xr:uid="{0E0F0C88-9629-436C-AF24-D8BDDA6ABC5E}"/>
    <cellStyle name="Moneda 2 2 2 5 2 3 2 2 5" xfId="33810" xr:uid="{1F78BF02-54E9-4747-9292-AB881B0866A3}"/>
    <cellStyle name="Moneda 2 2 2 5 2 3 2 3" xfId="7920" xr:uid="{EACDCB8C-BC41-43A0-A514-D1A82EB77182}"/>
    <cellStyle name="Moneda 2 2 2 5 2 3 2 3 2" xfId="17328" xr:uid="{B73E85B6-D4FA-4D4B-ABDE-770DA0AC3EE0}"/>
    <cellStyle name="Moneda 2 2 2 5 2 3 2 3 3" xfId="26745" xr:uid="{D95B5DBF-74A1-4F6F-9DB3-3661278752E6}"/>
    <cellStyle name="Moneda 2 2 2 5 2 3 2 3 4" xfId="36162" xr:uid="{A8CF832C-0EA7-49CB-BB95-B0845AFB97E1}"/>
    <cellStyle name="Moneda 2 2 2 5 2 3 2 4" xfId="12624" xr:uid="{6DB05C63-7ADB-4A38-B37D-45029B053AF2}"/>
    <cellStyle name="Moneda 2 2 2 5 2 3 2 5" xfId="22041" xr:uid="{86053BF5-500E-4DAF-A0BD-3498F9CBDF55}"/>
    <cellStyle name="Moneda 2 2 2 5 2 3 2 6" xfId="31458" xr:uid="{06735128-DABD-4EA2-9C8C-DD104DD411D3}"/>
    <cellStyle name="Moneda 2 2 2 5 2 3 3" xfId="4000" xr:uid="{5DA339B0-48A9-48BF-ABB3-C5A55D8C3CEC}"/>
    <cellStyle name="Moneda 2 2 2 5 2 3 3 2" xfId="6352" xr:uid="{53BE1A5B-729D-444A-A5C1-AC84F80F25C8}"/>
    <cellStyle name="Moneda 2 2 2 5 2 3 3 2 2" xfId="11056" xr:uid="{477080C5-EB63-4177-B2AB-DACF67FE163D}"/>
    <cellStyle name="Moneda 2 2 2 5 2 3 3 2 2 2" xfId="20464" xr:uid="{B4287C85-3161-4B0B-BEF8-0B557AE956BF}"/>
    <cellStyle name="Moneda 2 2 2 5 2 3 3 2 2 3" xfId="29881" xr:uid="{FE09FDA0-B1AF-48C5-9CD7-4D598F59230B}"/>
    <cellStyle name="Moneda 2 2 2 5 2 3 3 2 2 4" xfId="39298" xr:uid="{9A56074F-3897-44DA-8FD2-E6EF7DCD41C3}"/>
    <cellStyle name="Moneda 2 2 2 5 2 3 3 2 3" xfId="15760" xr:uid="{F42A8FDB-F43C-467B-BF6C-DB6BD69008E3}"/>
    <cellStyle name="Moneda 2 2 2 5 2 3 3 2 4" xfId="25177" xr:uid="{F05B87C9-1722-495A-A078-F13DAC521856}"/>
    <cellStyle name="Moneda 2 2 2 5 2 3 3 2 5" xfId="34594" xr:uid="{1AB99576-6669-4E61-BB03-E91C015C5008}"/>
    <cellStyle name="Moneda 2 2 2 5 2 3 3 3" xfId="8704" xr:uid="{024F0DC5-010F-433F-8AC8-3781F24C507D}"/>
    <cellStyle name="Moneda 2 2 2 5 2 3 3 3 2" xfId="18112" xr:uid="{5299D717-A5C0-42BE-BD19-9F7F2DA574D7}"/>
    <cellStyle name="Moneda 2 2 2 5 2 3 3 3 3" xfId="27529" xr:uid="{6A6DB364-0870-48B7-BA1C-42C0C42407A8}"/>
    <cellStyle name="Moneda 2 2 2 5 2 3 3 3 4" xfId="36946" xr:uid="{8A82C497-200E-4EEF-A181-2C990623BEA9}"/>
    <cellStyle name="Moneda 2 2 2 5 2 3 3 4" xfId="13408" xr:uid="{0855456F-32F4-47FD-8D5A-7DD8059EE48E}"/>
    <cellStyle name="Moneda 2 2 2 5 2 3 3 5" xfId="22825" xr:uid="{943722DC-AFB3-41C1-A58B-C6DEC4DBA383}"/>
    <cellStyle name="Moneda 2 2 2 5 2 3 3 6" xfId="32242" xr:uid="{31FEA74A-1D4C-4516-BABF-DEF28133C266}"/>
    <cellStyle name="Moneda 2 2 2 5 2 3 4" xfId="4784" xr:uid="{EC1B96A4-8895-460C-A4C6-1FE411A781A8}"/>
    <cellStyle name="Moneda 2 2 2 5 2 3 4 2" xfId="9488" xr:uid="{EE74A14B-4DC2-4271-B53F-AEF4211D92E8}"/>
    <cellStyle name="Moneda 2 2 2 5 2 3 4 2 2" xfId="18896" xr:uid="{560085F5-686F-4554-A266-5A71B31F356C}"/>
    <cellStyle name="Moneda 2 2 2 5 2 3 4 2 3" xfId="28313" xr:uid="{36FE90D9-59A1-4AEC-8C9A-14DA570B0001}"/>
    <cellStyle name="Moneda 2 2 2 5 2 3 4 2 4" xfId="37730" xr:uid="{D4DFDA15-DCA6-407C-9B8F-655374FB1A5E}"/>
    <cellStyle name="Moneda 2 2 2 5 2 3 4 3" xfId="14192" xr:uid="{C193F7C3-D6F4-4664-A988-87E7F59FBE27}"/>
    <cellStyle name="Moneda 2 2 2 5 2 3 4 4" xfId="23609" xr:uid="{52EEF5B0-C1D6-46B3-898A-7D0C07A5B02C}"/>
    <cellStyle name="Moneda 2 2 2 5 2 3 4 5" xfId="33026" xr:uid="{614FB0C7-5D21-4BE8-BBCC-2D83BB88D286}"/>
    <cellStyle name="Moneda 2 2 2 5 2 3 5" xfId="7136" xr:uid="{7767462C-FC16-4B16-BA73-AF25F6B9F626}"/>
    <cellStyle name="Moneda 2 2 2 5 2 3 5 2" xfId="16544" xr:uid="{AD8C5010-609A-4314-91ED-57C48A11E99B}"/>
    <cellStyle name="Moneda 2 2 2 5 2 3 5 3" xfId="25961" xr:uid="{68BE4B8A-62D7-445D-B43F-A099139292F2}"/>
    <cellStyle name="Moneda 2 2 2 5 2 3 5 4" xfId="35378" xr:uid="{28053668-9AAF-4E18-A4D8-FE5071A2400E}"/>
    <cellStyle name="Moneda 2 2 2 5 2 3 6" xfId="11840" xr:uid="{03AA38D1-837D-4A34-9258-5A28C22E9E79}"/>
    <cellStyle name="Moneda 2 2 2 5 2 3 7" xfId="21257" xr:uid="{73028542-33D9-41CA-9E24-31B110C94D6E}"/>
    <cellStyle name="Moneda 2 2 2 5 2 3 8" xfId="30674" xr:uid="{9CCA57E6-C738-4C4F-807A-E7B67E944654}"/>
    <cellStyle name="Moneda 2 2 2 5 2 4" xfId="2824" xr:uid="{4DB98AC8-F3DE-420F-89CB-EDDBAFBB8464}"/>
    <cellStyle name="Moneda 2 2 2 5 2 4 2" xfId="5176" xr:uid="{5ED63B8B-2EC0-4FA7-973C-54F26954D055}"/>
    <cellStyle name="Moneda 2 2 2 5 2 4 2 2" xfId="9880" xr:uid="{00E841D0-0A60-440D-9324-73CFF7AD2266}"/>
    <cellStyle name="Moneda 2 2 2 5 2 4 2 2 2" xfId="19288" xr:uid="{D7A33060-8C14-4EE1-8620-C2E1934D6EFA}"/>
    <cellStyle name="Moneda 2 2 2 5 2 4 2 2 3" xfId="28705" xr:uid="{13B37582-706A-4A99-AD0B-B5FE1D997437}"/>
    <cellStyle name="Moneda 2 2 2 5 2 4 2 2 4" xfId="38122" xr:uid="{ABB48B9F-A3BE-4855-93B5-C228C2EFB6D9}"/>
    <cellStyle name="Moneda 2 2 2 5 2 4 2 3" xfId="14584" xr:uid="{3C484D0B-AF7C-4408-AD44-D619CCB9D5BD}"/>
    <cellStyle name="Moneda 2 2 2 5 2 4 2 4" xfId="24001" xr:uid="{36EB0E2A-C846-4D57-AAB4-E49C555C7245}"/>
    <cellStyle name="Moneda 2 2 2 5 2 4 2 5" xfId="33418" xr:uid="{F073C406-2236-49B0-859A-C060691A8FFB}"/>
    <cellStyle name="Moneda 2 2 2 5 2 4 3" xfId="7528" xr:uid="{5091E20B-874F-49CB-887D-C3FE1A4F81C5}"/>
    <cellStyle name="Moneda 2 2 2 5 2 4 3 2" xfId="16936" xr:uid="{DE90BB3D-BB02-4BFB-904E-AD9013E965A4}"/>
    <cellStyle name="Moneda 2 2 2 5 2 4 3 3" xfId="26353" xr:uid="{71E89037-4B54-4EC4-8DCF-21AFC31BF6D0}"/>
    <cellStyle name="Moneda 2 2 2 5 2 4 3 4" xfId="35770" xr:uid="{97323CA8-8FBC-401A-A15A-8F127336BA90}"/>
    <cellStyle name="Moneda 2 2 2 5 2 4 4" xfId="12232" xr:uid="{8EA6AB8F-6392-45B0-873A-9CD0FBE40D63}"/>
    <cellStyle name="Moneda 2 2 2 5 2 4 5" xfId="21649" xr:uid="{59D44F87-708E-45DD-AEA5-32090792E116}"/>
    <cellStyle name="Moneda 2 2 2 5 2 4 6" xfId="31066" xr:uid="{AC66C791-7286-4194-BB50-4AE2833AB235}"/>
    <cellStyle name="Moneda 2 2 2 5 2 5" xfId="3608" xr:uid="{D99E915D-2014-41E3-82CE-FF21BC41ECA8}"/>
    <cellStyle name="Moneda 2 2 2 5 2 5 2" xfId="5960" xr:uid="{8A66B5EE-4D62-48A1-8E7E-C5F5BC6EE946}"/>
    <cellStyle name="Moneda 2 2 2 5 2 5 2 2" xfId="10664" xr:uid="{2290EE31-5027-4F7F-8444-64BF403B9E6C}"/>
    <cellStyle name="Moneda 2 2 2 5 2 5 2 2 2" xfId="20072" xr:uid="{BA89D4C6-0565-4241-8E83-BC3484D6B37A}"/>
    <cellStyle name="Moneda 2 2 2 5 2 5 2 2 3" xfId="29489" xr:uid="{135963E9-051B-4A35-A374-0B5CD3BF7CC3}"/>
    <cellStyle name="Moneda 2 2 2 5 2 5 2 2 4" xfId="38906" xr:uid="{5D26AFD2-D44B-4576-9E01-2156D7EE1D48}"/>
    <cellStyle name="Moneda 2 2 2 5 2 5 2 3" xfId="15368" xr:uid="{F0D094AE-CA7C-45F4-A543-5852C272B857}"/>
    <cellStyle name="Moneda 2 2 2 5 2 5 2 4" xfId="24785" xr:uid="{42EC1D7A-EA17-4DBE-96BB-307A34B4F2D2}"/>
    <cellStyle name="Moneda 2 2 2 5 2 5 2 5" xfId="34202" xr:uid="{2C571148-7145-46F8-B4DF-2EAC40361847}"/>
    <cellStyle name="Moneda 2 2 2 5 2 5 3" xfId="8312" xr:uid="{320AF56B-B93D-4574-99E4-870B2E29B495}"/>
    <cellStyle name="Moneda 2 2 2 5 2 5 3 2" xfId="17720" xr:uid="{C36357AF-D0AF-455D-AB74-A698C6E5698D}"/>
    <cellStyle name="Moneda 2 2 2 5 2 5 3 3" xfId="27137" xr:uid="{656A2D6C-909A-468C-AC95-54A61A8F6605}"/>
    <cellStyle name="Moneda 2 2 2 5 2 5 3 4" xfId="36554" xr:uid="{C194F4C3-1E97-446C-8C2B-F2CA1A847D8D}"/>
    <cellStyle name="Moneda 2 2 2 5 2 5 4" xfId="13016" xr:uid="{FDCF7CD7-98D3-4717-A7CA-AC311F1125FF}"/>
    <cellStyle name="Moneda 2 2 2 5 2 5 5" xfId="22433" xr:uid="{E22EF7EE-A837-4C63-9275-6A8D1F3904FA}"/>
    <cellStyle name="Moneda 2 2 2 5 2 5 6" xfId="31850" xr:uid="{2F51489B-2914-4A63-A220-837F100C6ED8}"/>
    <cellStyle name="Moneda 2 2 2 5 2 6" xfId="4392" xr:uid="{5246C1DB-DBA1-4D56-8A1B-4955A0C510B5}"/>
    <cellStyle name="Moneda 2 2 2 5 2 6 2" xfId="9096" xr:uid="{C466A3EE-0018-4C1F-B15F-45F840339E29}"/>
    <cellStyle name="Moneda 2 2 2 5 2 6 2 2" xfId="18504" xr:uid="{4EF79752-9428-41D9-97D6-9B568DDA0194}"/>
    <cellStyle name="Moneda 2 2 2 5 2 6 2 3" xfId="27921" xr:uid="{A7CF4059-9F8D-45D2-9FBC-85D381CEC8FA}"/>
    <cellStyle name="Moneda 2 2 2 5 2 6 2 4" xfId="37338" xr:uid="{46879E62-9387-4744-A29B-19C4CD21B073}"/>
    <cellStyle name="Moneda 2 2 2 5 2 6 3" xfId="13800" xr:uid="{69847A51-A48A-44CD-BA60-AE7B01180B9D}"/>
    <cellStyle name="Moneda 2 2 2 5 2 6 4" xfId="23217" xr:uid="{AB1E939A-60C9-43A1-8370-5DD82F6B5041}"/>
    <cellStyle name="Moneda 2 2 2 5 2 6 5" xfId="32634" xr:uid="{C1F778E8-4921-47AD-BFA4-EA67B8CD2A1C}"/>
    <cellStyle name="Moneda 2 2 2 5 2 7" xfId="6744" xr:uid="{BA7C61F5-F1ED-4882-8613-35AFDB56928F}"/>
    <cellStyle name="Moneda 2 2 2 5 2 7 2" xfId="16152" xr:uid="{1DD9673C-7174-4C0C-B18D-BD2BFC979241}"/>
    <cellStyle name="Moneda 2 2 2 5 2 7 3" xfId="25569" xr:uid="{D3B1F176-C95C-4DC6-9202-84AB937AE4CB}"/>
    <cellStyle name="Moneda 2 2 2 5 2 7 4" xfId="34986" xr:uid="{84DD0971-107A-46E0-8A8E-A839A1697183}"/>
    <cellStyle name="Moneda 2 2 2 5 2 8" xfId="11448" xr:uid="{59520206-FBA9-466A-BA8A-50F3C0BC58B7}"/>
    <cellStyle name="Moneda 2 2 2 5 2 9" xfId="20865" xr:uid="{290AB03F-5F34-4BEA-B20A-D550547FA43E}"/>
    <cellStyle name="Moneda 2 2 2 5 3" xfId="488" xr:uid="{CD545AB6-EB51-4DF9-92D8-B44D2AA5EFF8}"/>
    <cellStyle name="Moneda 2 2 2 5 3 10" xfId="2114" xr:uid="{7BDA64D9-4628-438C-8FD1-D1044B5EB8FE}"/>
    <cellStyle name="Moneda 2 2 2 5 3 11" xfId="1486" xr:uid="{D28D13F0-2B7C-435F-A215-0876905DAE9C}"/>
    <cellStyle name="Moneda 2 2 2 5 3 12" xfId="40368" xr:uid="{13496570-7CA3-4792-BAD6-EECF335CE1A9}"/>
    <cellStyle name="Moneda 2 2 2 5 3 2" xfId="2506" xr:uid="{8B9CC1A3-5719-42DA-9F38-D16B0024E490}"/>
    <cellStyle name="Moneda 2 2 2 5 3 2 2" xfId="3291" xr:uid="{7250C11F-98D6-4F51-AFB0-C5C7F04A3E63}"/>
    <cellStyle name="Moneda 2 2 2 5 3 2 2 2" xfId="5643" xr:uid="{937985E7-F240-4A94-BF98-C115F554378C}"/>
    <cellStyle name="Moneda 2 2 2 5 3 2 2 2 2" xfId="10347" xr:uid="{2DEB4D6D-9062-445B-B035-D53CC36AF6FE}"/>
    <cellStyle name="Moneda 2 2 2 5 3 2 2 2 2 2" xfId="19755" xr:uid="{982E77B2-132B-49A9-A035-3DD2E58317F2}"/>
    <cellStyle name="Moneda 2 2 2 5 3 2 2 2 2 3" xfId="29172" xr:uid="{A5E4A233-B87D-4D3E-BE10-5599D52342CE}"/>
    <cellStyle name="Moneda 2 2 2 5 3 2 2 2 2 4" xfId="38589" xr:uid="{1FEAFE73-B7AD-4E07-9811-B96F996A3610}"/>
    <cellStyle name="Moneda 2 2 2 5 3 2 2 2 3" xfId="15051" xr:uid="{C3F006E2-F1E2-4111-921C-BFF2425658DA}"/>
    <cellStyle name="Moneda 2 2 2 5 3 2 2 2 4" xfId="24468" xr:uid="{30F86BD8-6480-410D-B24D-84308A565CDE}"/>
    <cellStyle name="Moneda 2 2 2 5 3 2 2 2 5" xfId="33885" xr:uid="{77207E70-D8E9-434B-AB9D-030A87D1EF5A}"/>
    <cellStyle name="Moneda 2 2 2 5 3 2 2 3" xfId="7995" xr:uid="{C7495A46-7FD0-4332-8C6A-F232C46C1401}"/>
    <cellStyle name="Moneda 2 2 2 5 3 2 2 3 2" xfId="17403" xr:uid="{397BB6A7-D814-41AC-835B-3D69860A1AA1}"/>
    <cellStyle name="Moneda 2 2 2 5 3 2 2 3 3" xfId="26820" xr:uid="{B91462E5-13CD-4657-83F8-E8BDA17194CC}"/>
    <cellStyle name="Moneda 2 2 2 5 3 2 2 3 4" xfId="36237" xr:uid="{381170B5-4080-430D-885D-B64CBCB4D50C}"/>
    <cellStyle name="Moneda 2 2 2 5 3 2 2 4" xfId="12699" xr:uid="{A0FEA458-8CFE-4F2B-89FF-692FF4AEC291}"/>
    <cellStyle name="Moneda 2 2 2 5 3 2 2 5" xfId="22116" xr:uid="{A5A648FA-057C-4AFF-83ED-91B8F0F4A262}"/>
    <cellStyle name="Moneda 2 2 2 5 3 2 2 6" xfId="31533" xr:uid="{3C44AA97-7772-4791-93C2-483C8A4CCAE5}"/>
    <cellStyle name="Moneda 2 2 2 5 3 2 3" xfId="4075" xr:uid="{CC17A583-C460-4454-8E91-FD94C36EEBF6}"/>
    <cellStyle name="Moneda 2 2 2 5 3 2 3 2" xfId="6427" xr:uid="{CBEEEBB3-27DE-43FE-9D7A-AA075C0A928E}"/>
    <cellStyle name="Moneda 2 2 2 5 3 2 3 2 2" xfId="11131" xr:uid="{3F5845B5-BF9F-420C-ABBB-E48D51E2E2FB}"/>
    <cellStyle name="Moneda 2 2 2 5 3 2 3 2 2 2" xfId="20539" xr:uid="{234340F5-F8C3-41FF-832E-A47ED1B82026}"/>
    <cellStyle name="Moneda 2 2 2 5 3 2 3 2 2 3" xfId="29956" xr:uid="{8795D879-CD2F-4FAF-8F38-76EFD7C9FEF5}"/>
    <cellStyle name="Moneda 2 2 2 5 3 2 3 2 2 4" xfId="39373" xr:uid="{3B61AB23-56E5-43F1-9CBF-D849B6FD9610}"/>
    <cellStyle name="Moneda 2 2 2 5 3 2 3 2 3" xfId="15835" xr:uid="{FB97CFAD-D996-498B-9C73-15D4C898BA22}"/>
    <cellStyle name="Moneda 2 2 2 5 3 2 3 2 4" xfId="25252" xr:uid="{CB9F4B33-DFDC-4AD1-AD2B-3162FBF6B4F8}"/>
    <cellStyle name="Moneda 2 2 2 5 3 2 3 2 5" xfId="34669" xr:uid="{63DDF382-BC68-4C3C-9D32-7207FF1D4F85}"/>
    <cellStyle name="Moneda 2 2 2 5 3 2 3 3" xfId="8779" xr:uid="{A867DEEB-B3C3-4636-B403-310AAEBDF18F}"/>
    <cellStyle name="Moneda 2 2 2 5 3 2 3 3 2" xfId="18187" xr:uid="{D45E5A75-D304-468D-B289-C04BC3FD8D70}"/>
    <cellStyle name="Moneda 2 2 2 5 3 2 3 3 3" xfId="27604" xr:uid="{037923E8-DA84-41DD-AD09-225C0CE64C0E}"/>
    <cellStyle name="Moneda 2 2 2 5 3 2 3 3 4" xfId="37021" xr:uid="{A3FD069A-E4F7-4534-BED4-FCAF182B2FBA}"/>
    <cellStyle name="Moneda 2 2 2 5 3 2 3 4" xfId="13483" xr:uid="{B5A258A6-8FE6-4FD7-A281-ED5833513DAA}"/>
    <cellStyle name="Moneda 2 2 2 5 3 2 3 5" xfId="22900" xr:uid="{81F8E661-946F-4B16-BEDF-2EE44F112FE0}"/>
    <cellStyle name="Moneda 2 2 2 5 3 2 3 6" xfId="32317" xr:uid="{305F1B1F-9CC3-4DF4-A4C0-8079210BF022}"/>
    <cellStyle name="Moneda 2 2 2 5 3 2 4" xfId="4859" xr:uid="{0DBAE513-1657-4200-9FDA-473AACF56A66}"/>
    <cellStyle name="Moneda 2 2 2 5 3 2 4 2" xfId="9563" xr:uid="{AD56F3FD-0439-444C-9CBB-B5616326B0B0}"/>
    <cellStyle name="Moneda 2 2 2 5 3 2 4 2 2" xfId="18971" xr:uid="{8017D8BA-8EAA-46F7-973B-2B056F9B8D17}"/>
    <cellStyle name="Moneda 2 2 2 5 3 2 4 2 3" xfId="28388" xr:uid="{2ECC4D15-9146-41A2-8AD3-FB12F2B750AE}"/>
    <cellStyle name="Moneda 2 2 2 5 3 2 4 2 4" xfId="37805" xr:uid="{C25D6D0F-FED4-42E0-9A9C-052927597430}"/>
    <cellStyle name="Moneda 2 2 2 5 3 2 4 3" xfId="14267" xr:uid="{35499A5E-2DD3-4AD5-8379-3BF835952A31}"/>
    <cellStyle name="Moneda 2 2 2 5 3 2 4 4" xfId="23684" xr:uid="{E47A3F99-EDAB-4CA7-8E0C-317136B2F192}"/>
    <cellStyle name="Moneda 2 2 2 5 3 2 4 5" xfId="33101" xr:uid="{536F68F3-1BAF-40EE-B232-434F0510A41F}"/>
    <cellStyle name="Moneda 2 2 2 5 3 2 5" xfId="7211" xr:uid="{365CC055-26D4-4713-B0D6-C783E57AC50D}"/>
    <cellStyle name="Moneda 2 2 2 5 3 2 5 2" xfId="16619" xr:uid="{6C20AD17-3797-4E9B-BC5C-A2C343247AEB}"/>
    <cellStyle name="Moneda 2 2 2 5 3 2 5 3" xfId="26036" xr:uid="{604ADAAE-90C9-4C81-883F-964F351E6C39}"/>
    <cellStyle name="Moneda 2 2 2 5 3 2 5 4" xfId="35453" xr:uid="{733CECEF-DD33-42D6-B533-CA05EDE83787}"/>
    <cellStyle name="Moneda 2 2 2 5 3 2 6" xfId="11915" xr:uid="{C04CA552-6C8C-4E30-9FBB-C51618129D2D}"/>
    <cellStyle name="Moneda 2 2 2 5 3 2 7" xfId="21332" xr:uid="{15D3AE59-9D03-430A-B705-EC2D5921F378}"/>
    <cellStyle name="Moneda 2 2 2 5 3 2 8" xfId="30749" xr:uid="{0954F4F3-E479-42FA-B654-FACA6DE424E4}"/>
    <cellStyle name="Moneda 2 2 2 5 3 3" xfId="2899" xr:uid="{42F4ED1B-FF39-420E-B09D-26A4489F41E2}"/>
    <cellStyle name="Moneda 2 2 2 5 3 3 2" xfId="5251" xr:uid="{0630E105-5BB5-4EF2-8E46-DB1E05039A33}"/>
    <cellStyle name="Moneda 2 2 2 5 3 3 2 2" xfId="9955" xr:uid="{37886166-92A7-46D0-8EFA-52B92CF6D8AC}"/>
    <cellStyle name="Moneda 2 2 2 5 3 3 2 2 2" xfId="19363" xr:uid="{3CA1384D-A182-40AB-B36B-B3501BF7CC8C}"/>
    <cellStyle name="Moneda 2 2 2 5 3 3 2 2 3" xfId="28780" xr:uid="{75CBB6BD-B2B9-4E22-8DD0-C952FD691CF9}"/>
    <cellStyle name="Moneda 2 2 2 5 3 3 2 2 4" xfId="38197" xr:uid="{D3D4CB06-65BA-44FA-BE6F-71D15DC558F4}"/>
    <cellStyle name="Moneda 2 2 2 5 3 3 2 3" xfId="14659" xr:uid="{C75E21D3-0AF4-4D29-A9EB-B32C0A39B5FA}"/>
    <cellStyle name="Moneda 2 2 2 5 3 3 2 4" xfId="24076" xr:uid="{175D33F1-F0E8-4FBA-8C57-E5ACECED1DBE}"/>
    <cellStyle name="Moneda 2 2 2 5 3 3 2 5" xfId="33493" xr:uid="{55779AC6-53FD-4332-B852-66B8EB20793B}"/>
    <cellStyle name="Moneda 2 2 2 5 3 3 3" xfId="7603" xr:uid="{09A38A33-4A55-4B30-A61B-912863F3BDCF}"/>
    <cellStyle name="Moneda 2 2 2 5 3 3 3 2" xfId="17011" xr:uid="{2B9E1054-46D2-4030-A63B-2A86E649124B}"/>
    <cellStyle name="Moneda 2 2 2 5 3 3 3 3" xfId="26428" xr:uid="{EEC9944E-FABA-44C1-82F3-5244D5925EB3}"/>
    <cellStyle name="Moneda 2 2 2 5 3 3 3 4" xfId="35845" xr:uid="{739B0EC5-A2B4-48D7-8BB2-4A0C85E97A16}"/>
    <cellStyle name="Moneda 2 2 2 5 3 3 4" xfId="12307" xr:uid="{396033FA-651F-4DC2-BC58-ACAB28899324}"/>
    <cellStyle name="Moneda 2 2 2 5 3 3 5" xfId="21724" xr:uid="{2F95440A-3AC0-457A-A166-8A0A42A19FA4}"/>
    <cellStyle name="Moneda 2 2 2 5 3 3 6" xfId="31141" xr:uid="{2CC35CF4-23C5-4EA2-B4F9-8961D16E7E06}"/>
    <cellStyle name="Moneda 2 2 2 5 3 4" xfId="3683" xr:uid="{9759A5F7-B236-4910-ABE9-DF2E1B8F1783}"/>
    <cellStyle name="Moneda 2 2 2 5 3 4 2" xfId="6035" xr:uid="{C09CF657-56F0-43A6-884C-5D1091A76ADC}"/>
    <cellStyle name="Moneda 2 2 2 5 3 4 2 2" xfId="10739" xr:uid="{D331EABE-E710-4ECC-8F7C-BAC9EC23E090}"/>
    <cellStyle name="Moneda 2 2 2 5 3 4 2 2 2" xfId="20147" xr:uid="{F2AAFC5F-5FE2-4753-861F-8E54DA406E43}"/>
    <cellStyle name="Moneda 2 2 2 5 3 4 2 2 3" xfId="29564" xr:uid="{97EE4C74-95DC-4CF0-B93A-C973408CE10C}"/>
    <cellStyle name="Moneda 2 2 2 5 3 4 2 2 4" xfId="38981" xr:uid="{3926E067-49BB-4BB6-9558-2FF3C818AB19}"/>
    <cellStyle name="Moneda 2 2 2 5 3 4 2 3" xfId="15443" xr:uid="{F8C9BAEA-1754-451C-966A-FF99CF035788}"/>
    <cellStyle name="Moneda 2 2 2 5 3 4 2 4" xfId="24860" xr:uid="{3CA43490-4B3F-44F0-8BC6-5B4E4FEC28C7}"/>
    <cellStyle name="Moneda 2 2 2 5 3 4 2 5" xfId="34277" xr:uid="{6CCACF16-73D7-4901-8465-E4E008949778}"/>
    <cellStyle name="Moneda 2 2 2 5 3 4 3" xfId="8387" xr:uid="{94CECEDA-94A7-431E-97A9-DAF9DD55C070}"/>
    <cellStyle name="Moneda 2 2 2 5 3 4 3 2" xfId="17795" xr:uid="{0030BA57-BE29-4E85-BB12-73BB021F9788}"/>
    <cellStyle name="Moneda 2 2 2 5 3 4 3 3" xfId="27212" xr:uid="{E006655F-41F8-4D7D-89D2-57BEC2219E47}"/>
    <cellStyle name="Moneda 2 2 2 5 3 4 3 4" xfId="36629" xr:uid="{887DACC2-FC7E-4C83-B260-CEEEDDB64175}"/>
    <cellStyle name="Moneda 2 2 2 5 3 4 4" xfId="13091" xr:uid="{3BA2BE0F-6741-4496-B134-60B5D847A797}"/>
    <cellStyle name="Moneda 2 2 2 5 3 4 5" xfId="22508" xr:uid="{B98CFA5F-B1D7-475F-ABC6-CF715A6D2CF7}"/>
    <cellStyle name="Moneda 2 2 2 5 3 4 6" xfId="31925" xr:uid="{AFBF8733-E380-4AD8-B966-6612E24C842E}"/>
    <cellStyle name="Moneda 2 2 2 5 3 5" xfId="4467" xr:uid="{4A1291D4-EDA6-4311-AAE8-34F6C46DBD09}"/>
    <cellStyle name="Moneda 2 2 2 5 3 5 2" xfId="9171" xr:uid="{3CFC4848-DCEA-47B9-B565-DE250752AF02}"/>
    <cellStyle name="Moneda 2 2 2 5 3 5 2 2" xfId="18579" xr:uid="{BF378174-4B8F-46DA-9E48-1102816607AF}"/>
    <cellStyle name="Moneda 2 2 2 5 3 5 2 3" xfId="27996" xr:uid="{B1210279-B7E8-413D-917C-730981516A57}"/>
    <cellStyle name="Moneda 2 2 2 5 3 5 2 4" xfId="37413" xr:uid="{933434CE-7110-431B-8AFE-9288FA9AFD32}"/>
    <cellStyle name="Moneda 2 2 2 5 3 5 3" xfId="13875" xr:uid="{8DE5E83E-3E79-4074-8266-8AB9F0679C6A}"/>
    <cellStyle name="Moneda 2 2 2 5 3 5 4" xfId="23292" xr:uid="{E0035F59-A0EB-4C57-AA5C-80B9DD1A3CB2}"/>
    <cellStyle name="Moneda 2 2 2 5 3 5 5" xfId="32709" xr:uid="{A27BFABE-7637-4752-AA30-3308542E8978}"/>
    <cellStyle name="Moneda 2 2 2 5 3 6" xfId="6819" xr:uid="{747F56B3-DA3D-4A46-BF39-E49C0E4797DD}"/>
    <cellStyle name="Moneda 2 2 2 5 3 6 2" xfId="16227" xr:uid="{C7C07A6F-B555-4C5A-AA02-DF107FB0F27B}"/>
    <cellStyle name="Moneda 2 2 2 5 3 6 3" xfId="25644" xr:uid="{9A85F907-A887-4481-A128-5E3F4BD89BCC}"/>
    <cellStyle name="Moneda 2 2 2 5 3 6 4" xfId="35061" xr:uid="{6D532FF9-54DE-456E-BEF9-ADA0DF78C279}"/>
    <cellStyle name="Moneda 2 2 2 5 3 7" xfId="11523" xr:uid="{6EA1AB1B-0CEA-4B3B-96AC-994D8FBF80B4}"/>
    <cellStyle name="Moneda 2 2 2 5 3 8" xfId="20940" xr:uid="{CB59D71A-CADE-48A0-9281-52AAD5ADBB19}"/>
    <cellStyle name="Moneda 2 2 2 5 3 9" xfId="30357" xr:uid="{4275103F-D587-4CF8-B34C-09E457E94E00}"/>
    <cellStyle name="Moneda 2 2 2 5 4" xfId="2310" xr:uid="{FD678F7D-A9B6-41E0-B6E6-9CBAE1B84F26}"/>
    <cellStyle name="Moneda 2 2 2 5 4 2" xfId="3095" xr:uid="{EC3BF724-1B7E-4AAB-852D-E4958CBE6599}"/>
    <cellStyle name="Moneda 2 2 2 5 4 2 2" xfId="5447" xr:uid="{39CF32EE-6CD0-4D42-8C74-C4193A46849D}"/>
    <cellStyle name="Moneda 2 2 2 5 4 2 2 2" xfId="10151" xr:uid="{A5402BC1-3177-4081-8189-AA2E2FA1A37B}"/>
    <cellStyle name="Moneda 2 2 2 5 4 2 2 2 2" xfId="19559" xr:uid="{E5E31086-8294-4623-8D14-F7D02F74687D}"/>
    <cellStyle name="Moneda 2 2 2 5 4 2 2 2 3" xfId="28976" xr:uid="{4135F8A4-8DF7-45DC-8462-B82DC2043888}"/>
    <cellStyle name="Moneda 2 2 2 5 4 2 2 2 4" xfId="38393" xr:uid="{A3D1438E-03DC-4537-9047-60E971915D35}"/>
    <cellStyle name="Moneda 2 2 2 5 4 2 2 3" xfId="14855" xr:uid="{112E7EEA-6CA2-46F5-A2AB-8F53504BEF95}"/>
    <cellStyle name="Moneda 2 2 2 5 4 2 2 4" xfId="24272" xr:uid="{391E1B6D-8C6E-4119-AFEC-4FC0631816D5}"/>
    <cellStyle name="Moneda 2 2 2 5 4 2 2 5" xfId="33689" xr:uid="{281C85E1-1512-4591-87EC-17908ECE3B77}"/>
    <cellStyle name="Moneda 2 2 2 5 4 2 3" xfId="7799" xr:uid="{084AD4FC-4A2C-418F-AD4B-A61FD99895C0}"/>
    <cellStyle name="Moneda 2 2 2 5 4 2 3 2" xfId="17207" xr:uid="{157C9BC9-64CD-4AC6-8491-1D94047FE6F2}"/>
    <cellStyle name="Moneda 2 2 2 5 4 2 3 3" xfId="26624" xr:uid="{FDCB8E5E-3554-4F0C-B6C4-A185E9961280}"/>
    <cellStyle name="Moneda 2 2 2 5 4 2 3 4" xfId="36041" xr:uid="{7FB37716-A825-47EB-B3DC-C1F6BD647353}"/>
    <cellStyle name="Moneda 2 2 2 5 4 2 4" xfId="12503" xr:uid="{335D3912-4851-4162-A795-CC4A9596942D}"/>
    <cellStyle name="Moneda 2 2 2 5 4 2 5" xfId="21920" xr:uid="{DDADBCB6-15B4-41AD-B00E-FC53CB4A5ACA}"/>
    <cellStyle name="Moneda 2 2 2 5 4 2 6" xfId="31337" xr:uid="{6611EF83-174F-4F98-BA93-BF50B3469154}"/>
    <cellStyle name="Moneda 2 2 2 5 4 3" xfId="3879" xr:uid="{0BE93DDE-7050-45E2-B2DD-FE0B32917864}"/>
    <cellStyle name="Moneda 2 2 2 5 4 3 2" xfId="6231" xr:uid="{4DC39372-6AB3-4065-B231-579536EB34A2}"/>
    <cellStyle name="Moneda 2 2 2 5 4 3 2 2" xfId="10935" xr:uid="{1580A7D1-1633-4F72-BFD6-829F7D8FAD5F}"/>
    <cellStyle name="Moneda 2 2 2 5 4 3 2 2 2" xfId="20343" xr:uid="{13D64CA2-CADD-4243-8660-148D7AAA23DC}"/>
    <cellStyle name="Moneda 2 2 2 5 4 3 2 2 3" xfId="29760" xr:uid="{C3F81A36-5C2B-47E9-BA04-6320F3C43FC7}"/>
    <cellStyle name="Moneda 2 2 2 5 4 3 2 2 4" xfId="39177" xr:uid="{1475F0C4-5C55-44C5-8DC1-E16B4C4B9562}"/>
    <cellStyle name="Moneda 2 2 2 5 4 3 2 3" xfId="15639" xr:uid="{8903C589-F215-4FDC-A878-431927D01E67}"/>
    <cellStyle name="Moneda 2 2 2 5 4 3 2 4" xfId="25056" xr:uid="{58C664A5-356B-4F50-AE39-33FE548FCE80}"/>
    <cellStyle name="Moneda 2 2 2 5 4 3 2 5" xfId="34473" xr:uid="{5F6501F0-A35E-4117-899B-510E5E34B697}"/>
    <cellStyle name="Moneda 2 2 2 5 4 3 3" xfId="8583" xr:uid="{544318AE-9D68-47D4-BABE-F3BA489C8AC2}"/>
    <cellStyle name="Moneda 2 2 2 5 4 3 3 2" xfId="17991" xr:uid="{5A22D750-8129-4011-81C4-E5191FFF6293}"/>
    <cellStyle name="Moneda 2 2 2 5 4 3 3 3" xfId="27408" xr:uid="{37885FD3-B381-4628-9031-1AD955DB8CE6}"/>
    <cellStyle name="Moneda 2 2 2 5 4 3 3 4" xfId="36825" xr:uid="{20732677-040D-41BE-89C9-A8D145AA06F9}"/>
    <cellStyle name="Moneda 2 2 2 5 4 3 4" xfId="13287" xr:uid="{B760291E-25AB-49E3-BF98-EC7162C60BC1}"/>
    <cellStyle name="Moneda 2 2 2 5 4 3 5" xfId="22704" xr:uid="{728B6C90-48D6-42E2-869A-A809169F1747}"/>
    <cellStyle name="Moneda 2 2 2 5 4 3 6" xfId="32121" xr:uid="{C8F4FB17-71D5-4B34-AA5A-58321C36F32A}"/>
    <cellStyle name="Moneda 2 2 2 5 4 4" xfId="4663" xr:uid="{6FBD7B2D-FC70-4771-901F-0A8BBE08E3F3}"/>
    <cellStyle name="Moneda 2 2 2 5 4 4 2" xfId="9367" xr:uid="{876BD22C-CE2B-4BC6-9481-476F5625CA7B}"/>
    <cellStyle name="Moneda 2 2 2 5 4 4 2 2" xfId="18775" xr:uid="{E5FA3813-A40F-4F19-928C-ACE5C0FF729D}"/>
    <cellStyle name="Moneda 2 2 2 5 4 4 2 3" xfId="28192" xr:uid="{E2EB6D9B-4AD1-4893-B96A-8B7754592BB3}"/>
    <cellStyle name="Moneda 2 2 2 5 4 4 2 4" xfId="37609" xr:uid="{279E2035-89CA-46BD-A520-161A674F161B}"/>
    <cellStyle name="Moneda 2 2 2 5 4 4 3" xfId="14071" xr:uid="{53D90166-B2C0-4BC4-8ADD-6ED1574F2F86}"/>
    <cellStyle name="Moneda 2 2 2 5 4 4 4" xfId="23488" xr:uid="{E2FBC64D-D3E7-4E7D-9B22-8EDD0D838A59}"/>
    <cellStyle name="Moneda 2 2 2 5 4 4 5" xfId="32905" xr:uid="{A7FECE8C-C522-4A85-BDA3-024469A66B88}"/>
    <cellStyle name="Moneda 2 2 2 5 4 5" xfId="7015" xr:uid="{FB791266-A7C8-44D8-B72E-12CE2924481B}"/>
    <cellStyle name="Moneda 2 2 2 5 4 5 2" xfId="16423" xr:uid="{554DF3C6-CB66-4AC2-B958-C68026A1A20F}"/>
    <cellStyle name="Moneda 2 2 2 5 4 5 3" xfId="25840" xr:uid="{AE1ED80A-5B00-44BE-B546-80DFC65A7CB9}"/>
    <cellStyle name="Moneda 2 2 2 5 4 5 4" xfId="35257" xr:uid="{E0CBA397-C034-48FE-A4B2-C9B77A7E6C5D}"/>
    <cellStyle name="Moneda 2 2 2 5 4 6" xfId="11719" xr:uid="{3877FE38-2E9F-44FB-9E00-EA4AF5871C93}"/>
    <cellStyle name="Moneda 2 2 2 5 4 7" xfId="21136" xr:uid="{D745B5B7-D8F6-4E57-9DA2-DACD923864E6}"/>
    <cellStyle name="Moneda 2 2 2 5 4 8" xfId="30553" xr:uid="{9741B73D-C1B6-4D4C-8FB3-F28D7311F965}"/>
    <cellStyle name="Moneda 2 2 2 5 5" xfId="2703" xr:uid="{7CDFE26E-35A2-4CA5-99B1-2C222B9EAC38}"/>
    <cellStyle name="Moneda 2 2 2 5 5 2" xfId="5055" xr:uid="{50F62DFC-95C4-4C58-B0D0-DFC87D2711A4}"/>
    <cellStyle name="Moneda 2 2 2 5 5 2 2" xfId="9759" xr:uid="{09B743BB-BE45-45DF-86C6-474363892B79}"/>
    <cellStyle name="Moneda 2 2 2 5 5 2 2 2" xfId="19167" xr:uid="{9731AA86-4FA7-46EA-9A32-65A52CEAF98E}"/>
    <cellStyle name="Moneda 2 2 2 5 5 2 2 3" xfId="28584" xr:uid="{A7F5459E-94EE-41C3-8658-C1211C51F84B}"/>
    <cellStyle name="Moneda 2 2 2 5 5 2 2 4" xfId="38001" xr:uid="{5E1A81BE-6BDB-4A27-84D1-350614EEF872}"/>
    <cellStyle name="Moneda 2 2 2 5 5 2 3" xfId="14463" xr:uid="{F85D348D-F333-4DC7-AACD-631F44EB8689}"/>
    <cellStyle name="Moneda 2 2 2 5 5 2 4" xfId="23880" xr:uid="{286479A5-2408-4F40-A183-EB2DE801952D}"/>
    <cellStyle name="Moneda 2 2 2 5 5 2 5" xfId="33297" xr:uid="{9BF3FECF-8E6C-4E7B-8091-00FD770C5FA0}"/>
    <cellStyle name="Moneda 2 2 2 5 5 3" xfId="7407" xr:uid="{CAEED801-81C5-4F4A-BDB7-31313179DDC5}"/>
    <cellStyle name="Moneda 2 2 2 5 5 3 2" xfId="16815" xr:uid="{00ECF4F9-F654-43D7-A4D9-813B544567B1}"/>
    <cellStyle name="Moneda 2 2 2 5 5 3 3" xfId="26232" xr:uid="{099C5561-1E70-4AA8-8002-0B89B94C0ADC}"/>
    <cellStyle name="Moneda 2 2 2 5 5 3 4" xfId="35649" xr:uid="{F88948DE-6695-44E4-A035-11B1F3184077}"/>
    <cellStyle name="Moneda 2 2 2 5 5 4" xfId="12111" xr:uid="{7629F72D-53CE-4DFA-B956-381179183890}"/>
    <cellStyle name="Moneda 2 2 2 5 5 5" xfId="21528" xr:uid="{C9351FC4-0346-42A1-8426-75F1A83718F7}"/>
    <cellStyle name="Moneda 2 2 2 5 5 6" xfId="30945" xr:uid="{839AD136-6D40-46F4-98C0-9A41773A398C}"/>
    <cellStyle name="Moneda 2 2 2 5 6" xfId="3487" xr:uid="{64D48EAD-2E35-4017-AEF5-33B7C197807D}"/>
    <cellStyle name="Moneda 2 2 2 5 6 2" xfId="5839" xr:uid="{7BBE4CBB-1012-429F-8216-CECEB424B119}"/>
    <cellStyle name="Moneda 2 2 2 5 6 2 2" xfId="10543" xr:uid="{FA46E976-61AD-470E-9FE7-A337E1DA4CF0}"/>
    <cellStyle name="Moneda 2 2 2 5 6 2 2 2" xfId="19951" xr:uid="{96C69FE4-7050-47DD-BE3C-C74D34B88443}"/>
    <cellStyle name="Moneda 2 2 2 5 6 2 2 3" xfId="29368" xr:uid="{2397055F-E45C-4AB7-A54A-F706798D2B50}"/>
    <cellStyle name="Moneda 2 2 2 5 6 2 2 4" xfId="38785" xr:uid="{F7C2E224-165F-4247-9BE4-B691966A14F0}"/>
    <cellStyle name="Moneda 2 2 2 5 6 2 3" xfId="15247" xr:uid="{8F72C88B-5203-4ECF-B33C-F08483880786}"/>
    <cellStyle name="Moneda 2 2 2 5 6 2 4" xfId="24664" xr:uid="{3B58F70B-DF49-481F-A4C5-40BFD5837CD7}"/>
    <cellStyle name="Moneda 2 2 2 5 6 2 5" xfId="34081" xr:uid="{E0E7BD1C-8878-486D-A6F9-3D1D7BEECF26}"/>
    <cellStyle name="Moneda 2 2 2 5 6 3" xfId="8191" xr:uid="{7DD9BD7F-82BB-45DA-9BC2-AC472D5180AD}"/>
    <cellStyle name="Moneda 2 2 2 5 6 3 2" xfId="17599" xr:uid="{6BCD33F3-8E78-41CF-828E-2472FF50B872}"/>
    <cellStyle name="Moneda 2 2 2 5 6 3 3" xfId="27016" xr:uid="{BD1766AD-8E1F-41B9-B1D7-232886583690}"/>
    <cellStyle name="Moneda 2 2 2 5 6 3 4" xfId="36433" xr:uid="{77C18726-876A-4837-A314-A306C7DC92D4}"/>
    <cellStyle name="Moneda 2 2 2 5 6 4" xfId="12895" xr:uid="{039F65C8-9473-4DAB-9048-D1D915EB4E3D}"/>
    <cellStyle name="Moneda 2 2 2 5 6 5" xfId="22312" xr:uid="{3E1AD8FF-6A48-4017-86B2-56D2F47939FB}"/>
    <cellStyle name="Moneda 2 2 2 5 6 6" xfId="31729" xr:uid="{ED5BD44A-B148-4279-9F57-508AB0BABD5D}"/>
    <cellStyle name="Moneda 2 2 2 5 7" xfId="4271" xr:uid="{C269CBB0-E8F1-456D-8265-7C8D5EA881B6}"/>
    <cellStyle name="Moneda 2 2 2 5 7 2" xfId="8975" xr:uid="{9115D27E-D34D-4857-BA78-80C8308C98A3}"/>
    <cellStyle name="Moneda 2 2 2 5 7 2 2" xfId="18383" xr:uid="{7EBAC3C0-F288-468F-ACBE-06548008467B}"/>
    <cellStyle name="Moneda 2 2 2 5 7 2 3" xfId="27800" xr:uid="{4E135C12-58FD-4583-850A-CEF544E57420}"/>
    <cellStyle name="Moneda 2 2 2 5 7 2 4" xfId="37217" xr:uid="{97FCA647-240F-4859-9835-AC408B4DD45A}"/>
    <cellStyle name="Moneda 2 2 2 5 7 3" xfId="13679" xr:uid="{C8400956-67FB-4FBB-AFF2-28693F234B61}"/>
    <cellStyle name="Moneda 2 2 2 5 7 4" xfId="23096" xr:uid="{40923572-5FAC-44F7-91F5-8CBBE0899A9E}"/>
    <cellStyle name="Moneda 2 2 2 5 7 5" xfId="32513" xr:uid="{BB26EDF4-226E-48B9-AD04-3A0D10F449FF}"/>
    <cellStyle name="Moneda 2 2 2 5 8" xfId="6623" xr:uid="{C6FB2BA6-8875-45A1-BB60-3902384F6E95}"/>
    <cellStyle name="Moneda 2 2 2 5 8 2" xfId="16031" xr:uid="{AE6ACA25-5F07-4222-B2E7-E2A6679D1EAE}"/>
    <cellStyle name="Moneda 2 2 2 5 8 3" xfId="25448" xr:uid="{9BDB5A9C-9E83-4F9E-9115-17E6E2FD9489}"/>
    <cellStyle name="Moneda 2 2 2 5 8 4" xfId="34865" xr:uid="{A2303FBE-70DD-42C4-A1E0-8C5F1280CA51}"/>
    <cellStyle name="Moneda 2 2 2 5 9" xfId="11327" xr:uid="{69E4ECA1-546F-4B2B-893B-2F4EA88274CC}"/>
    <cellStyle name="Moneda 2 2 2 6" xfId="305" xr:uid="{E39CBB1A-9257-4B31-95BD-A3C50133AFF2}"/>
    <cellStyle name="Moneda 2 2 2 6 10" xfId="30248" xr:uid="{14F21CD4-97B7-408B-AA87-6BFBCA715B08}"/>
    <cellStyle name="Moneda 2 2 2 6 11" xfId="2005" xr:uid="{EBB31870-31EA-43CB-96CC-AE75C903ACAD}"/>
    <cellStyle name="Moneda 2 2 2 6 12" xfId="1377" xr:uid="{7E9F38AC-4DA6-4923-9B8B-6770E7DAF10F}"/>
    <cellStyle name="Moneda 2 2 2 6 13" xfId="40259" xr:uid="{34BBEB73-2097-41C9-B161-AB83B2D71683}"/>
    <cellStyle name="Moneda 2 2 2 6 2" xfId="576" xr:uid="{339F2418-C5C8-4D80-A4C6-7696B1AAE4AB}"/>
    <cellStyle name="Moneda 2 2 2 6 2 10" xfId="2201" xr:uid="{1701A4E0-6DC8-42F3-A37A-6311ED80D46A}"/>
    <cellStyle name="Moneda 2 2 2 6 2 11" xfId="1573" xr:uid="{C54D6BAB-929D-444D-B0BA-3F40A12005A9}"/>
    <cellStyle name="Moneda 2 2 2 6 2 12" xfId="40455" xr:uid="{F530C67F-C2C5-4562-9CAA-70DB700B846B}"/>
    <cellStyle name="Moneda 2 2 2 6 2 2" xfId="2593" xr:uid="{218AF645-3940-47C1-B10B-2A9BDDFAB706}"/>
    <cellStyle name="Moneda 2 2 2 6 2 2 2" xfId="3378" xr:uid="{8D8C25AC-89B5-4A1F-8046-004548808A06}"/>
    <cellStyle name="Moneda 2 2 2 6 2 2 2 2" xfId="5730" xr:uid="{735C8AA6-04AB-4338-93EA-070DC6DAA7E5}"/>
    <cellStyle name="Moneda 2 2 2 6 2 2 2 2 2" xfId="10434" xr:uid="{9E1ED0BB-5A6D-467F-A17E-04A5DFA4B4BF}"/>
    <cellStyle name="Moneda 2 2 2 6 2 2 2 2 2 2" xfId="19842" xr:uid="{2E2BF10B-DDE7-4F30-829C-5DDD76A87DF1}"/>
    <cellStyle name="Moneda 2 2 2 6 2 2 2 2 2 3" xfId="29259" xr:uid="{8019F300-3264-4720-8D5F-F0BF4D2DF10A}"/>
    <cellStyle name="Moneda 2 2 2 6 2 2 2 2 2 4" xfId="38676" xr:uid="{C8C9E5BF-249F-441F-8193-375E6189ADAD}"/>
    <cellStyle name="Moneda 2 2 2 6 2 2 2 2 3" xfId="15138" xr:uid="{1EA04BFF-D4BE-4204-8B16-6B8287383B8E}"/>
    <cellStyle name="Moneda 2 2 2 6 2 2 2 2 4" xfId="24555" xr:uid="{3BA7BDE9-DA79-4AFE-894F-6FB4B0BEA1C7}"/>
    <cellStyle name="Moneda 2 2 2 6 2 2 2 2 5" xfId="33972" xr:uid="{35593DAD-5DBD-485B-A0AF-9C5BF7D252F8}"/>
    <cellStyle name="Moneda 2 2 2 6 2 2 2 3" xfId="8082" xr:uid="{E5B1CC71-F4DC-4A3F-B3CD-775197931600}"/>
    <cellStyle name="Moneda 2 2 2 6 2 2 2 3 2" xfId="17490" xr:uid="{027678A9-9F57-4601-84A0-0D5D9EE13282}"/>
    <cellStyle name="Moneda 2 2 2 6 2 2 2 3 3" xfId="26907" xr:uid="{88942736-9ADE-419F-AB22-537906C302D7}"/>
    <cellStyle name="Moneda 2 2 2 6 2 2 2 3 4" xfId="36324" xr:uid="{DBDB681E-040A-4D17-A055-96FB4B6391AB}"/>
    <cellStyle name="Moneda 2 2 2 6 2 2 2 4" xfId="12786" xr:uid="{1938C71A-706D-4BBB-BC0C-84ABEC6A8DE4}"/>
    <cellStyle name="Moneda 2 2 2 6 2 2 2 5" xfId="22203" xr:uid="{D54FFB17-5B89-427B-B9B4-52D574B5289F}"/>
    <cellStyle name="Moneda 2 2 2 6 2 2 2 6" xfId="31620" xr:uid="{9681F3D0-3E5B-425C-8C4E-056B227EC671}"/>
    <cellStyle name="Moneda 2 2 2 6 2 2 3" xfId="4162" xr:uid="{67B159D6-FA03-4FB9-880B-5C0158C26166}"/>
    <cellStyle name="Moneda 2 2 2 6 2 2 3 2" xfId="6514" xr:uid="{C643A79E-6746-46F0-8E09-337B7A434895}"/>
    <cellStyle name="Moneda 2 2 2 6 2 2 3 2 2" xfId="11218" xr:uid="{EEDF325F-A8B8-4639-8F13-E581DFB028E4}"/>
    <cellStyle name="Moneda 2 2 2 6 2 2 3 2 2 2" xfId="20626" xr:uid="{D7D3C0A6-BA3E-4A3C-B8E6-CD744C43B3A1}"/>
    <cellStyle name="Moneda 2 2 2 6 2 2 3 2 2 3" xfId="30043" xr:uid="{4E6DC5A0-E2FC-4529-902D-C07C7E2677DA}"/>
    <cellStyle name="Moneda 2 2 2 6 2 2 3 2 2 4" xfId="39460" xr:uid="{81145CDD-4F99-4869-AF41-5670DDC633C3}"/>
    <cellStyle name="Moneda 2 2 2 6 2 2 3 2 3" xfId="15922" xr:uid="{95EAEAB3-D156-4D4F-AA76-D3914488FC9B}"/>
    <cellStyle name="Moneda 2 2 2 6 2 2 3 2 4" xfId="25339" xr:uid="{602CD460-77BB-434B-84A0-7AFD42678926}"/>
    <cellStyle name="Moneda 2 2 2 6 2 2 3 2 5" xfId="34756" xr:uid="{2D2C325C-A411-4F83-95CB-2564B6A5F207}"/>
    <cellStyle name="Moneda 2 2 2 6 2 2 3 3" xfId="8866" xr:uid="{5712EAD2-1C6D-4240-874C-878965006B8B}"/>
    <cellStyle name="Moneda 2 2 2 6 2 2 3 3 2" xfId="18274" xr:uid="{5EBE8FE7-D539-4413-8290-7BFF850AA3BD}"/>
    <cellStyle name="Moneda 2 2 2 6 2 2 3 3 3" xfId="27691" xr:uid="{71A9E8FA-5EC0-44C2-98D9-72039586EF07}"/>
    <cellStyle name="Moneda 2 2 2 6 2 2 3 3 4" xfId="37108" xr:uid="{EEA9C692-4AAB-44E0-A9C0-8EED02186AD6}"/>
    <cellStyle name="Moneda 2 2 2 6 2 2 3 4" xfId="13570" xr:uid="{DDA51C35-3FF4-41A2-970A-924D77837BBC}"/>
    <cellStyle name="Moneda 2 2 2 6 2 2 3 5" xfId="22987" xr:uid="{59CDCCF1-1C02-448D-BBE9-CA486DC73106}"/>
    <cellStyle name="Moneda 2 2 2 6 2 2 3 6" xfId="32404" xr:uid="{B7672E50-D2DE-43B3-9774-F183B01F443C}"/>
    <cellStyle name="Moneda 2 2 2 6 2 2 4" xfId="4946" xr:uid="{FF2D0B42-D443-4E63-8042-C3BC309B2BDB}"/>
    <cellStyle name="Moneda 2 2 2 6 2 2 4 2" xfId="9650" xr:uid="{1F1CCA04-DDA0-4F92-9F82-E3313789F25C}"/>
    <cellStyle name="Moneda 2 2 2 6 2 2 4 2 2" xfId="19058" xr:uid="{062A8F97-9FB6-4034-BC87-01A51EC63801}"/>
    <cellStyle name="Moneda 2 2 2 6 2 2 4 2 3" xfId="28475" xr:uid="{F8474129-8EC6-4CBC-B440-8AA540B47F74}"/>
    <cellStyle name="Moneda 2 2 2 6 2 2 4 2 4" xfId="37892" xr:uid="{6203346B-4232-44D7-87A6-3CA1141D70E7}"/>
    <cellStyle name="Moneda 2 2 2 6 2 2 4 3" xfId="14354" xr:uid="{E7B71780-4E01-4AD2-A058-61CCB52E0A51}"/>
    <cellStyle name="Moneda 2 2 2 6 2 2 4 4" xfId="23771" xr:uid="{C948F070-ADCA-4FB7-AF6E-59D6CA808BF9}"/>
    <cellStyle name="Moneda 2 2 2 6 2 2 4 5" xfId="33188" xr:uid="{89CD18D0-CF9C-4AB5-BAE0-37E9AF884DBC}"/>
    <cellStyle name="Moneda 2 2 2 6 2 2 5" xfId="7298" xr:uid="{BF8A3596-0335-4CD6-9F2D-2B5813543EB3}"/>
    <cellStyle name="Moneda 2 2 2 6 2 2 5 2" xfId="16706" xr:uid="{38EE2B5C-5992-4316-9109-10F940BCB08A}"/>
    <cellStyle name="Moneda 2 2 2 6 2 2 5 3" xfId="26123" xr:uid="{196C2A84-7633-49BB-A0B8-7ECF213AB6CC}"/>
    <cellStyle name="Moneda 2 2 2 6 2 2 5 4" xfId="35540" xr:uid="{80E30634-F85F-4716-9147-0C4E878450BD}"/>
    <cellStyle name="Moneda 2 2 2 6 2 2 6" xfId="12002" xr:uid="{6C65015F-600A-4ADC-BE2E-371C1800E4BE}"/>
    <cellStyle name="Moneda 2 2 2 6 2 2 7" xfId="21419" xr:uid="{E1CF33EB-206E-4F1D-976E-8335443DCFBD}"/>
    <cellStyle name="Moneda 2 2 2 6 2 2 8" xfId="30836" xr:uid="{D8790993-8C1E-4A8D-8861-DC599DB68D70}"/>
    <cellStyle name="Moneda 2 2 2 6 2 3" xfId="2986" xr:uid="{03437CFB-0AC0-433A-9816-C7D91F91CA67}"/>
    <cellStyle name="Moneda 2 2 2 6 2 3 2" xfId="5338" xr:uid="{2475778A-DF2E-46FF-A54F-FE49C8F35477}"/>
    <cellStyle name="Moneda 2 2 2 6 2 3 2 2" xfId="10042" xr:uid="{A99F4278-71F1-4E36-B3E4-0375CEC2C74F}"/>
    <cellStyle name="Moneda 2 2 2 6 2 3 2 2 2" xfId="19450" xr:uid="{961CCCD1-9FAD-4711-AFFC-9C66028BE569}"/>
    <cellStyle name="Moneda 2 2 2 6 2 3 2 2 3" xfId="28867" xr:uid="{3F397EF8-53FA-445C-A199-8EAEDFFBC8BC}"/>
    <cellStyle name="Moneda 2 2 2 6 2 3 2 2 4" xfId="38284" xr:uid="{37FCA9DA-2CF7-4FA5-9CFD-12706DAD6AB2}"/>
    <cellStyle name="Moneda 2 2 2 6 2 3 2 3" xfId="14746" xr:uid="{2CDD741D-AA2E-4DA7-BD55-72540BD11B73}"/>
    <cellStyle name="Moneda 2 2 2 6 2 3 2 4" xfId="24163" xr:uid="{43E31487-EFE8-49A6-8410-969BAEAA42FB}"/>
    <cellStyle name="Moneda 2 2 2 6 2 3 2 5" xfId="33580" xr:uid="{267540C0-1CC0-4FA9-9697-C99E6D7CD612}"/>
    <cellStyle name="Moneda 2 2 2 6 2 3 3" xfId="7690" xr:uid="{90F1142E-3632-44E6-95B0-6080DF0CA0FD}"/>
    <cellStyle name="Moneda 2 2 2 6 2 3 3 2" xfId="17098" xr:uid="{9EA4B64B-30D1-4293-92C1-0C223CAF792B}"/>
    <cellStyle name="Moneda 2 2 2 6 2 3 3 3" xfId="26515" xr:uid="{4169FF07-8C94-4AC6-A17D-21FCF6E1C5D3}"/>
    <cellStyle name="Moneda 2 2 2 6 2 3 3 4" xfId="35932" xr:uid="{58CB273D-BB71-4CF0-A50C-477AD57A6420}"/>
    <cellStyle name="Moneda 2 2 2 6 2 3 4" xfId="12394" xr:uid="{AA958965-E2F3-4899-A54C-390953F739FE}"/>
    <cellStyle name="Moneda 2 2 2 6 2 3 5" xfId="21811" xr:uid="{4B98C6C2-85B5-4351-A7C2-E9ACCA50B787}"/>
    <cellStyle name="Moneda 2 2 2 6 2 3 6" xfId="31228" xr:uid="{7E46F0B4-E13B-4334-93CC-81D3D0A027BA}"/>
    <cellStyle name="Moneda 2 2 2 6 2 4" xfId="3770" xr:uid="{FC5A61BC-088C-4C96-BD5C-587E76675368}"/>
    <cellStyle name="Moneda 2 2 2 6 2 4 2" xfId="6122" xr:uid="{3ED29750-3703-4C6B-8B00-5C1EACFD0672}"/>
    <cellStyle name="Moneda 2 2 2 6 2 4 2 2" xfId="10826" xr:uid="{58441876-505F-4BFE-B557-78E957F76B86}"/>
    <cellStyle name="Moneda 2 2 2 6 2 4 2 2 2" xfId="20234" xr:uid="{86F32F57-7F9A-49AE-A86C-AC6540CC9B1D}"/>
    <cellStyle name="Moneda 2 2 2 6 2 4 2 2 3" xfId="29651" xr:uid="{BB22A44D-9CA4-4F0B-AEBE-9B82E11A7ADF}"/>
    <cellStyle name="Moneda 2 2 2 6 2 4 2 2 4" xfId="39068" xr:uid="{8DC6BCDF-FD32-4E13-B23B-A5C80C9D869E}"/>
    <cellStyle name="Moneda 2 2 2 6 2 4 2 3" xfId="15530" xr:uid="{FF788981-A79C-48FF-900B-4A89B8D5C957}"/>
    <cellStyle name="Moneda 2 2 2 6 2 4 2 4" xfId="24947" xr:uid="{C3465AA0-7E59-4C9B-9A02-EB80F664B507}"/>
    <cellStyle name="Moneda 2 2 2 6 2 4 2 5" xfId="34364" xr:uid="{6034EBAC-FB21-4107-8733-723256287D0B}"/>
    <cellStyle name="Moneda 2 2 2 6 2 4 3" xfId="8474" xr:uid="{927B7B9C-DEEA-42E7-AC5E-775868857AEC}"/>
    <cellStyle name="Moneda 2 2 2 6 2 4 3 2" xfId="17882" xr:uid="{CA914D9B-C3F3-48BE-B59A-F05F6AB2FDE0}"/>
    <cellStyle name="Moneda 2 2 2 6 2 4 3 3" xfId="27299" xr:uid="{81F05DBC-BC30-443A-AE10-6436A51C785B}"/>
    <cellStyle name="Moneda 2 2 2 6 2 4 3 4" xfId="36716" xr:uid="{ED59A6E7-803B-4829-AE9C-3785CFD395A8}"/>
    <cellStyle name="Moneda 2 2 2 6 2 4 4" xfId="13178" xr:uid="{3B94829B-8B36-41CA-A614-830B301D64F7}"/>
    <cellStyle name="Moneda 2 2 2 6 2 4 5" xfId="22595" xr:uid="{408FEE7B-4B4D-43C1-98F1-9B6D49BAF130}"/>
    <cellStyle name="Moneda 2 2 2 6 2 4 6" xfId="32012" xr:uid="{60CD5A6B-94DE-4199-BA07-59C07910401A}"/>
    <cellStyle name="Moneda 2 2 2 6 2 5" xfId="4554" xr:uid="{2372805F-AAB0-4A23-825A-DF6A84991E05}"/>
    <cellStyle name="Moneda 2 2 2 6 2 5 2" xfId="9258" xr:uid="{D256005B-9435-4A6A-B582-33674FD99324}"/>
    <cellStyle name="Moneda 2 2 2 6 2 5 2 2" xfId="18666" xr:uid="{28F9E6A1-763E-4D4F-A2EF-4C357A4F16BE}"/>
    <cellStyle name="Moneda 2 2 2 6 2 5 2 3" xfId="28083" xr:uid="{6DE5F724-FDD2-43EC-843F-B21EA9B11B78}"/>
    <cellStyle name="Moneda 2 2 2 6 2 5 2 4" xfId="37500" xr:uid="{91EB2DFD-68CC-45BB-BBC5-C940CF9E0090}"/>
    <cellStyle name="Moneda 2 2 2 6 2 5 3" xfId="13962" xr:uid="{5F461C04-CF37-4FE0-B702-253BF35E20CD}"/>
    <cellStyle name="Moneda 2 2 2 6 2 5 4" xfId="23379" xr:uid="{9E1E7BCB-FB28-4B3E-BA81-0C187156BA1E}"/>
    <cellStyle name="Moneda 2 2 2 6 2 5 5" xfId="32796" xr:uid="{2A51F3E4-6E82-4E18-8ADD-980E4ED24C2F}"/>
    <cellStyle name="Moneda 2 2 2 6 2 6" xfId="6906" xr:uid="{FD336D30-2C53-4F01-A993-75315F7C992C}"/>
    <cellStyle name="Moneda 2 2 2 6 2 6 2" xfId="16314" xr:uid="{453529B9-FD08-4EB4-9CEA-30741FCC4E5E}"/>
    <cellStyle name="Moneda 2 2 2 6 2 6 3" xfId="25731" xr:uid="{758B8C51-59A4-4A73-B5EA-D778B63A8F4C}"/>
    <cellStyle name="Moneda 2 2 2 6 2 6 4" xfId="35148" xr:uid="{AFCD7EAC-475A-4782-AA08-406998EEE77C}"/>
    <cellStyle name="Moneda 2 2 2 6 2 7" xfId="11610" xr:uid="{00DD43FD-5B3D-4901-9B17-45E57D96C611}"/>
    <cellStyle name="Moneda 2 2 2 6 2 8" xfId="21027" xr:uid="{18415366-4BB9-4904-9C17-3BB8A1551362}"/>
    <cellStyle name="Moneda 2 2 2 6 2 9" xfId="30444" xr:uid="{CA8AAAF0-2BB5-4778-B549-B18FCFAE4886}"/>
    <cellStyle name="Moneda 2 2 2 6 3" xfId="2397" xr:uid="{20A7B093-E8E6-4055-BB04-58EF90C23DAF}"/>
    <cellStyle name="Moneda 2 2 2 6 3 2" xfId="3182" xr:uid="{F1B2EE0D-6D33-4747-A77C-7F93F5EB68F3}"/>
    <cellStyle name="Moneda 2 2 2 6 3 2 2" xfId="5534" xr:uid="{BCBF8AB8-11D5-4681-A8E5-02A832A96C04}"/>
    <cellStyle name="Moneda 2 2 2 6 3 2 2 2" xfId="10238" xr:uid="{24D4E26E-8144-44CD-B8A8-C9B57598CE99}"/>
    <cellStyle name="Moneda 2 2 2 6 3 2 2 2 2" xfId="19646" xr:uid="{5A89BAA8-D3D1-4CB6-BB89-029A78DE043A}"/>
    <cellStyle name="Moneda 2 2 2 6 3 2 2 2 3" xfId="29063" xr:uid="{2A451970-E44B-477B-8879-15CB5D778AEA}"/>
    <cellStyle name="Moneda 2 2 2 6 3 2 2 2 4" xfId="38480" xr:uid="{2C3ECCBB-B823-434A-B9CF-FFBF54266D36}"/>
    <cellStyle name="Moneda 2 2 2 6 3 2 2 3" xfId="14942" xr:uid="{2A03A6FF-9835-4163-8DED-BA65C7ED1587}"/>
    <cellStyle name="Moneda 2 2 2 6 3 2 2 4" xfId="24359" xr:uid="{2410DB3E-5239-41C8-8D4B-E7A89505A3DE}"/>
    <cellStyle name="Moneda 2 2 2 6 3 2 2 5" xfId="33776" xr:uid="{615F33D8-40EC-4B9C-AF82-65DD280E8104}"/>
    <cellStyle name="Moneda 2 2 2 6 3 2 3" xfId="7886" xr:uid="{63409503-887A-449D-929B-9E8B34241B16}"/>
    <cellStyle name="Moneda 2 2 2 6 3 2 3 2" xfId="17294" xr:uid="{F0D96F3D-EEDA-4B11-B277-4A6CC086BF89}"/>
    <cellStyle name="Moneda 2 2 2 6 3 2 3 3" xfId="26711" xr:uid="{2A3F19DF-D96F-48FF-97ED-4566F67DEF67}"/>
    <cellStyle name="Moneda 2 2 2 6 3 2 3 4" xfId="36128" xr:uid="{B7CFBF4B-6D1B-478B-BD2E-EA88C468E6C6}"/>
    <cellStyle name="Moneda 2 2 2 6 3 2 4" xfId="12590" xr:uid="{252F0189-EAA9-4EAC-9F19-D9B4FE6905A4}"/>
    <cellStyle name="Moneda 2 2 2 6 3 2 5" xfId="22007" xr:uid="{73297100-431B-4736-9614-20983D966C2F}"/>
    <cellStyle name="Moneda 2 2 2 6 3 2 6" xfId="31424" xr:uid="{18F314EA-D92F-4454-8190-F882049810AB}"/>
    <cellStyle name="Moneda 2 2 2 6 3 3" xfId="3966" xr:uid="{1CBB3BC4-BC53-42A9-9294-FC5CA7482FF9}"/>
    <cellStyle name="Moneda 2 2 2 6 3 3 2" xfId="6318" xr:uid="{AFF28799-CE03-4CF4-A4BB-18F1DDC8B894}"/>
    <cellStyle name="Moneda 2 2 2 6 3 3 2 2" xfId="11022" xr:uid="{55BB4604-0261-4F5B-8A06-6CEA0D0E1AFB}"/>
    <cellStyle name="Moneda 2 2 2 6 3 3 2 2 2" xfId="20430" xr:uid="{0AE76C67-88D4-4C2C-AA6C-8ECDE3C76248}"/>
    <cellStyle name="Moneda 2 2 2 6 3 3 2 2 3" xfId="29847" xr:uid="{B4C8321E-84AD-419A-91DA-AF54F1D39A8D}"/>
    <cellStyle name="Moneda 2 2 2 6 3 3 2 2 4" xfId="39264" xr:uid="{9A4A0B09-715A-4015-9050-D42FB1F6930C}"/>
    <cellStyle name="Moneda 2 2 2 6 3 3 2 3" xfId="15726" xr:uid="{0EECFFA3-C0EC-4920-928C-DE081450137A}"/>
    <cellStyle name="Moneda 2 2 2 6 3 3 2 4" xfId="25143" xr:uid="{85A05DFD-7896-4A24-A345-93A73F437835}"/>
    <cellStyle name="Moneda 2 2 2 6 3 3 2 5" xfId="34560" xr:uid="{2D043001-ADE1-4D3F-98E2-0DC8CB105A60}"/>
    <cellStyle name="Moneda 2 2 2 6 3 3 3" xfId="8670" xr:uid="{8664B6C0-BE03-4FA8-9530-0AF29FDD92CC}"/>
    <cellStyle name="Moneda 2 2 2 6 3 3 3 2" xfId="18078" xr:uid="{A2767BD4-9B97-4FAD-A6BA-4F520F1A5CDA}"/>
    <cellStyle name="Moneda 2 2 2 6 3 3 3 3" xfId="27495" xr:uid="{0D6ECAB2-851F-4590-ACAB-3C0600FAE3EA}"/>
    <cellStyle name="Moneda 2 2 2 6 3 3 3 4" xfId="36912" xr:uid="{A6A5D782-7BFB-4CA3-B050-E1B3F5AA6FF3}"/>
    <cellStyle name="Moneda 2 2 2 6 3 3 4" xfId="13374" xr:uid="{1F0CE6F7-4CED-4C80-9980-2B8F5117DECC}"/>
    <cellStyle name="Moneda 2 2 2 6 3 3 5" xfId="22791" xr:uid="{64AA1CA5-80E3-4FF5-9144-EB85D1BE154F}"/>
    <cellStyle name="Moneda 2 2 2 6 3 3 6" xfId="32208" xr:uid="{3A9942E5-CC3A-426A-820C-53175DBDBBB0}"/>
    <cellStyle name="Moneda 2 2 2 6 3 4" xfId="4750" xr:uid="{93740D8B-4F5C-436B-B3CC-E768D7EB16DC}"/>
    <cellStyle name="Moneda 2 2 2 6 3 4 2" xfId="9454" xr:uid="{AA1EE0C0-6985-4D39-9626-15F5232A4587}"/>
    <cellStyle name="Moneda 2 2 2 6 3 4 2 2" xfId="18862" xr:uid="{D80FC106-DB2B-4EAE-BCA6-40FE8A17E884}"/>
    <cellStyle name="Moneda 2 2 2 6 3 4 2 3" xfId="28279" xr:uid="{BA30C51D-964D-4640-B564-F2CE4BBEA371}"/>
    <cellStyle name="Moneda 2 2 2 6 3 4 2 4" xfId="37696" xr:uid="{DCF70018-0AE4-4207-AA2B-F6EF83369F12}"/>
    <cellStyle name="Moneda 2 2 2 6 3 4 3" xfId="14158" xr:uid="{94B17CEE-F22B-46E2-95D5-84368EF176AD}"/>
    <cellStyle name="Moneda 2 2 2 6 3 4 4" xfId="23575" xr:uid="{49271470-2768-4F85-8CDF-8AF93689E0D5}"/>
    <cellStyle name="Moneda 2 2 2 6 3 4 5" xfId="32992" xr:uid="{EDB94294-A004-48EC-B4C2-6DD5FD90EB7D}"/>
    <cellStyle name="Moneda 2 2 2 6 3 5" xfId="7102" xr:uid="{FCE9C87E-2D82-43B9-9D28-4396238AE35E}"/>
    <cellStyle name="Moneda 2 2 2 6 3 5 2" xfId="16510" xr:uid="{81CA9240-2DC6-4E7B-B224-789964039CE1}"/>
    <cellStyle name="Moneda 2 2 2 6 3 5 3" xfId="25927" xr:uid="{D58AC595-B8C9-4490-8C80-B17EEB3C8BFC}"/>
    <cellStyle name="Moneda 2 2 2 6 3 5 4" xfId="35344" xr:uid="{69EC3D08-812B-41C8-97FB-53A799CEFF15}"/>
    <cellStyle name="Moneda 2 2 2 6 3 6" xfId="11806" xr:uid="{16C52A31-B4A1-4551-B246-37DBD9D5DFD6}"/>
    <cellStyle name="Moneda 2 2 2 6 3 7" xfId="21223" xr:uid="{C42D0443-B898-4D9E-ABF4-59DF628E6AEB}"/>
    <cellStyle name="Moneda 2 2 2 6 3 8" xfId="30640" xr:uid="{C8A97D40-08A3-4F8F-8836-0C3926A7257A}"/>
    <cellStyle name="Moneda 2 2 2 6 4" xfId="2790" xr:uid="{2C2D60EE-07AD-4AEF-96AA-B1424BAE2137}"/>
    <cellStyle name="Moneda 2 2 2 6 4 2" xfId="5142" xr:uid="{4376F50D-18EC-4CFF-9844-816C87972626}"/>
    <cellStyle name="Moneda 2 2 2 6 4 2 2" xfId="9846" xr:uid="{B577E1C1-77D6-4214-88BF-158B77C0BC64}"/>
    <cellStyle name="Moneda 2 2 2 6 4 2 2 2" xfId="19254" xr:uid="{B3673DE0-EB42-42FA-97C5-948347EA4170}"/>
    <cellStyle name="Moneda 2 2 2 6 4 2 2 3" xfId="28671" xr:uid="{71472415-ECB8-48E0-9559-F0A3BAA67994}"/>
    <cellStyle name="Moneda 2 2 2 6 4 2 2 4" xfId="38088" xr:uid="{7758F185-0236-4875-8578-D2A232514528}"/>
    <cellStyle name="Moneda 2 2 2 6 4 2 3" xfId="14550" xr:uid="{DBA00C1B-92D5-4488-9438-C13179923BD1}"/>
    <cellStyle name="Moneda 2 2 2 6 4 2 4" xfId="23967" xr:uid="{5B3C4F36-570B-42BB-9FCB-DF58D3754830}"/>
    <cellStyle name="Moneda 2 2 2 6 4 2 5" xfId="33384" xr:uid="{2EDD5F50-C1D8-4BED-97B9-523024571110}"/>
    <cellStyle name="Moneda 2 2 2 6 4 3" xfId="7494" xr:uid="{A437A64A-5CB5-4B9F-96E6-C11C23FDCE8C}"/>
    <cellStyle name="Moneda 2 2 2 6 4 3 2" xfId="16902" xr:uid="{83B04E6E-1A64-46AD-AC9B-99550F40EA91}"/>
    <cellStyle name="Moneda 2 2 2 6 4 3 3" xfId="26319" xr:uid="{4A3EC2DC-7AD4-414B-A838-B79EC07D06FA}"/>
    <cellStyle name="Moneda 2 2 2 6 4 3 4" xfId="35736" xr:uid="{EF9B0A87-E9C4-4A36-868F-D621E80F518E}"/>
    <cellStyle name="Moneda 2 2 2 6 4 4" xfId="12198" xr:uid="{F5770F9A-2900-4460-96A9-183E742A0331}"/>
    <cellStyle name="Moneda 2 2 2 6 4 5" xfId="21615" xr:uid="{49762291-81D3-43E6-8DC0-AFE98AA16684}"/>
    <cellStyle name="Moneda 2 2 2 6 4 6" xfId="31032" xr:uid="{30D48DBB-C7DF-4F9A-847C-32C54E3C6961}"/>
    <cellStyle name="Moneda 2 2 2 6 5" xfId="3574" xr:uid="{6160A2A0-D1DC-4C46-AD77-ED0118FDA6D6}"/>
    <cellStyle name="Moneda 2 2 2 6 5 2" xfId="5926" xr:uid="{1B8228CC-325C-42F1-8A63-974FBD5DBBB6}"/>
    <cellStyle name="Moneda 2 2 2 6 5 2 2" xfId="10630" xr:uid="{F6FCF2C1-AE49-4C27-8B0A-62FF00CE5298}"/>
    <cellStyle name="Moneda 2 2 2 6 5 2 2 2" xfId="20038" xr:uid="{1C252348-76BA-4CF2-92CA-C22CF760CD2F}"/>
    <cellStyle name="Moneda 2 2 2 6 5 2 2 3" xfId="29455" xr:uid="{20F855CB-F999-4DA8-A064-75B0BE579AFB}"/>
    <cellStyle name="Moneda 2 2 2 6 5 2 2 4" xfId="38872" xr:uid="{9C64D84D-B495-4F92-BCB1-683B4868F165}"/>
    <cellStyle name="Moneda 2 2 2 6 5 2 3" xfId="15334" xr:uid="{F3BBE4B9-B38E-4D9A-866D-C19386AE84A5}"/>
    <cellStyle name="Moneda 2 2 2 6 5 2 4" xfId="24751" xr:uid="{EFC82557-1C73-4B4F-A2A1-C30C560E84F9}"/>
    <cellStyle name="Moneda 2 2 2 6 5 2 5" xfId="34168" xr:uid="{0577D7DE-411C-471D-A738-5D6F892EA01F}"/>
    <cellStyle name="Moneda 2 2 2 6 5 3" xfId="8278" xr:uid="{DC42B8D5-526F-425F-A523-937758A9143A}"/>
    <cellStyle name="Moneda 2 2 2 6 5 3 2" xfId="17686" xr:uid="{8674295E-29EA-4992-8BC3-542ADE5F0833}"/>
    <cellStyle name="Moneda 2 2 2 6 5 3 3" xfId="27103" xr:uid="{03626FF4-39A5-4570-8C7A-A2D059DA3B79}"/>
    <cellStyle name="Moneda 2 2 2 6 5 3 4" xfId="36520" xr:uid="{82043928-419C-4A40-AB43-DD67203DC8E1}"/>
    <cellStyle name="Moneda 2 2 2 6 5 4" xfId="12982" xr:uid="{D46188E0-E517-4614-8D07-9B4530274CD2}"/>
    <cellStyle name="Moneda 2 2 2 6 5 5" xfId="22399" xr:uid="{C233C45A-73E8-4A4C-A829-A61E8FEF6F46}"/>
    <cellStyle name="Moneda 2 2 2 6 5 6" xfId="31816" xr:uid="{3B9B3E88-30DD-49F3-8F09-F299E14A1C1E}"/>
    <cellStyle name="Moneda 2 2 2 6 6" xfId="4358" xr:uid="{4A955D6E-9AE2-44C8-9F8A-FE0FC95780F1}"/>
    <cellStyle name="Moneda 2 2 2 6 6 2" xfId="9062" xr:uid="{ACCED606-0558-4375-B08B-AD4EF2402937}"/>
    <cellStyle name="Moneda 2 2 2 6 6 2 2" xfId="18470" xr:uid="{C32359B8-B7DC-4AE9-8CFB-A9B4F741BD67}"/>
    <cellStyle name="Moneda 2 2 2 6 6 2 3" xfId="27887" xr:uid="{F9230934-5AEC-47D4-AECA-3C9D379ACC8F}"/>
    <cellStyle name="Moneda 2 2 2 6 6 2 4" xfId="37304" xr:uid="{208370DC-EEC6-460A-9050-37E6ECA7E164}"/>
    <cellStyle name="Moneda 2 2 2 6 6 3" xfId="13766" xr:uid="{DAC81787-B440-48D1-BD6D-E5B8F565E5E6}"/>
    <cellStyle name="Moneda 2 2 2 6 6 4" xfId="23183" xr:uid="{97E00358-D3B0-4393-A602-081E8FD65C05}"/>
    <cellStyle name="Moneda 2 2 2 6 6 5" xfId="32600" xr:uid="{8E93B0E1-1438-4A53-B539-A820EA8D43D5}"/>
    <cellStyle name="Moneda 2 2 2 6 7" xfId="6710" xr:uid="{A6EC4684-89CA-480C-A9BC-927FB9162A4B}"/>
    <cellStyle name="Moneda 2 2 2 6 7 2" xfId="16118" xr:uid="{3D7B99EB-8879-4439-BB1A-D75BA27EDE73}"/>
    <cellStyle name="Moneda 2 2 2 6 7 3" xfId="25535" xr:uid="{A5EB4D93-C222-410E-9F42-4AAA9CEB1ECD}"/>
    <cellStyle name="Moneda 2 2 2 6 7 4" xfId="34952" xr:uid="{7CD1C2E5-82A0-4219-8F7B-6CEEF0ACAAD5}"/>
    <cellStyle name="Moneda 2 2 2 6 8" xfId="11414" xr:uid="{A9BE32D0-EF3B-4FEA-937B-3E4B2DDCAB05}"/>
    <cellStyle name="Moneda 2 2 2 6 9" xfId="20831" xr:uid="{96C37BBE-E8D5-4834-BB28-3625509BDB95}"/>
    <cellStyle name="Moneda 2 2 2 7" xfId="260" xr:uid="{37D1525F-FBF6-4B4D-A403-0650975E1DA5}"/>
    <cellStyle name="Moneda 2 2 2 7 10" xfId="30207" xr:uid="{362D3B7B-0D60-4B09-AE98-68C008CB9E53}"/>
    <cellStyle name="Moneda 2 2 2 7 11" xfId="1964" xr:uid="{6729EAA1-9C33-4055-AD7B-7CB7FA68DF11}"/>
    <cellStyle name="Moneda 2 2 2 7 12" xfId="1336" xr:uid="{B55E6633-1D58-4CC5-9E93-AB5DF04D7E93}"/>
    <cellStyle name="Moneda 2 2 2 7 13" xfId="40218" xr:uid="{6E37A2C4-36C2-46A3-BE92-DE07A42E0B27}"/>
    <cellStyle name="Moneda 2 2 2 7 2" xfId="535" xr:uid="{9D8DC0E8-8678-4363-BA83-6768112C7C6F}"/>
    <cellStyle name="Moneda 2 2 2 7 2 10" xfId="2160" xr:uid="{854D0614-3E74-4829-8175-75EFBAF75D8F}"/>
    <cellStyle name="Moneda 2 2 2 7 2 11" xfId="1532" xr:uid="{55947FE1-C13E-4F49-93D4-34A68AD934AD}"/>
    <cellStyle name="Moneda 2 2 2 7 2 12" xfId="40414" xr:uid="{A3EE0668-2F3E-4D50-AB3C-49DCD5834487}"/>
    <cellStyle name="Moneda 2 2 2 7 2 2" xfId="2552" xr:uid="{F3861D5E-EAA8-466F-903C-3C8B43D4A11A}"/>
    <cellStyle name="Moneda 2 2 2 7 2 2 2" xfId="3337" xr:uid="{AC4A5D86-9644-411C-BFE7-41071B66B9E2}"/>
    <cellStyle name="Moneda 2 2 2 7 2 2 2 2" xfId="5689" xr:uid="{64BA8A3F-B996-4F58-B67C-C6A6683C13A8}"/>
    <cellStyle name="Moneda 2 2 2 7 2 2 2 2 2" xfId="10393" xr:uid="{7258753F-0104-424D-A9EA-5FCBEBBF4073}"/>
    <cellStyle name="Moneda 2 2 2 7 2 2 2 2 2 2" xfId="19801" xr:uid="{D30CA6AF-3ED4-4321-A2BF-233BA1380D66}"/>
    <cellStyle name="Moneda 2 2 2 7 2 2 2 2 2 3" xfId="29218" xr:uid="{9C06C460-896D-4319-AE75-6CBECE7DEEB8}"/>
    <cellStyle name="Moneda 2 2 2 7 2 2 2 2 2 4" xfId="38635" xr:uid="{3FFDAD81-E80B-4335-B012-E60FF5CEBEF0}"/>
    <cellStyle name="Moneda 2 2 2 7 2 2 2 2 3" xfId="15097" xr:uid="{6EB842C2-E252-4139-B678-9AB0C2051D9E}"/>
    <cellStyle name="Moneda 2 2 2 7 2 2 2 2 4" xfId="24514" xr:uid="{A4340C5A-9FF6-4A00-81B1-2740916FFB33}"/>
    <cellStyle name="Moneda 2 2 2 7 2 2 2 2 5" xfId="33931" xr:uid="{714FABBC-66A5-4F8A-86DC-6B7758C52D5A}"/>
    <cellStyle name="Moneda 2 2 2 7 2 2 2 3" xfId="8041" xr:uid="{F915564B-F1C4-436F-99BC-1F9FD6097F6B}"/>
    <cellStyle name="Moneda 2 2 2 7 2 2 2 3 2" xfId="17449" xr:uid="{55A6ACD0-6BAA-4CEA-9FD7-014F21F7EE22}"/>
    <cellStyle name="Moneda 2 2 2 7 2 2 2 3 3" xfId="26866" xr:uid="{7F302A6F-ED7E-4AEE-A048-2104405EF299}"/>
    <cellStyle name="Moneda 2 2 2 7 2 2 2 3 4" xfId="36283" xr:uid="{53F2E6DB-19CA-4404-83C1-A8A11A6D1C54}"/>
    <cellStyle name="Moneda 2 2 2 7 2 2 2 4" xfId="12745" xr:uid="{B283CF07-9608-4938-A780-EAD26B72D86B}"/>
    <cellStyle name="Moneda 2 2 2 7 2 2 2 5" xfId="22162" xr:uid="{415C5F22-4DC5-43D2-AFB0-B3A20B5447C7}"/>
    <cellStyle name="Moneda 2 2 2 7 2 2 2 6" xfId="31579" xr:uid="{08934BCF-03E6-43F2-ADC1-865CF2A60EB8}"/>
    <cellStyle name="Moneda 2 2 2 7 2 2 3" xfId="4121" xr:uid="{7FC44CF1-67D0-4F06-806B-89781FA2DCFD}"/>
    <cellStyle name="Moneda 2 2 2 7 2 2 3 2" xfId="6473" xr:uid="{78D6C38F-9416-4CB1-AFF0-A9FF2C5B43A4}"/>
    <cellStyle name="Moneda 2 2 2 7 2 2 3 2 2" xfId="11177" xr:uid="{099EA2D7-E9D4-4568-BD7B-813A797B7A26}"/>
    <cellStyle name="Moneda 2 2 2 7 2 2 3 2 2 2" xfId="20585" xr:uid="{6560495F-993D-4EDD-AF9E-3FB3CC9F1455}"/>
    <cellStyle name="Moneda 2 2 2 7 2 2 3 2 2 3" xfId="30002" xr:uid="{8873DC7F-0AD5-462A-BC38-9F3F12230EC0}"/>
    <cellStyle name="Moneda 2 2 2 7 2 2 3 2 2 4" xfId="39419" xr:uid="{18F810E1-8E89-426D-9213-929A42269427}"/>
    <cellStyle name="Moneda 2 2 2 7 2 2 3 2 3" xfId="15881" xr:uid="{288E9E4A-9302-4ABD-AA8F-C3DDF5F47318}"/>
    <cellStyle name="Moneda 2 2 2 7 2 2 3 2 4" xfId="25298" xr:uid="{C2DACC93-988B-467C-B926-E2196624CA4E}"/>
    <cellStyle name="Moneda 2 2 2 7 2 2 3 2 5" xfId="34715" xr:uid="{3EA550B0-9E51-4118-A5EC-431B4108EF41}"/>
    <cellStyle name="Moneda 2 2 2 7 2 2 3 3" xfId="8825" xr:uid="{E1BA4FBE-2BAE-4C2E-8572-94DA7FECC109}"/>
    <cellStyle name="Moneda 2 2 2 7 2 2 3 3 2" xfId="18233" xr:uid="{F5AD7BFD-3B72-4762-81DC-91B24B14E12F}"/>
    <cellStyle name="Moneda 2 2 2 7 2 2 3 3 3" xfId="27650" xr:uid="{41F94FBE-E45F-4297-97D3-4A83941A9054}"/>
    <cellStyle name="Moneda 2 2 2 7 2 2 3 3 4" xfId="37067" xr:uid="{E3A15CB5-24FC-4C09-9F1E-2B66FEB42358}"/>
    <cellStyle name="Moneda 2 2 2 7 2 2 3 4" xfId="13529" xr:uid="{35EA182E-757A-473F-99D5-4979A7BEF318}"/>
    <cellStyle name="Moneda 2 2 2 7 2 2 3 5" xfId="22946" xr:uid="{9B870AF1-1587-4DD5-8999-E1409D9BEF19}"/>
    <cellStyle name="Moneda 2 2 2 7 2 2 3 6" xfId="32363" xr:uid="{45BD503B-098D-4FE1-AE1A-579F90FCB89B}"/>
    <cellStyle name="Moneda 2 2 2 7 2 2 4" xfId="4905" xr:uid="{27BCBA3A-2A94-4182-B147-E55BE17BC462}"/>
    <cellStyle name="Moneda 2 2 2 7 2 2 4 2" xfId="9609" xr:uid="{A353EC8F-16CA-49BE-B7CD-22803B304090}"/>
    <cellStyle name="Moneda 2 2 2 7 2 2 4 2 2" xfId="19017" xr:uid="{0DD1F074-9B9D-4C88-B550-441CD5010714}"/>
    <cellStyle name="Moneda 2 2 2 7 2 2 4 2 3" xfId="28434" xr:uid="{C21B1085-6A12-43B8-A59D-87342BD795E0}"/>
    <cellStyle name="Moneda 2 2 2 7 2 2 4 2 4" xfId="37851" xr:uid="{E7FABC2E-CA04-42DF-B4CD-A9FE3B250317}"/>
    <cellStyle name="Moneda 2 2 2 7 2 2 4 3" xfId="14313" xr:uid="{8444B2B0-3201-424B-B113-F1AB9C85B8FF}"/>
    <cellStyle name="Moneda 2 2 2 7 2 2 4 4" xfId="23730" xr:uid="{1C2D6246-5A61-405B-9A2C-6F782C04D2D2}"/>
    <cellStyle name="Moneda 2 2 2 7 2 2 4 5" xfId="33147" xr:uid="{9C642081-0BB6-495B-894C-6C6C9976F509}"/>
    <cellStyle name="Moneda 2 2 2 7 2 2 5" xfId="7257" xr:uid="{C4A06873-50B4-43B0-AEFF-BF33707AD847}"/>
    <cellStyle name="Moneda 2 2 2 7 2 2 5 2" xfId="16665" xr:uid="{6F4C7D9E-D51B-4014-A24D-B28A402BACBF}"/>
    <cellStyle name="Moneda 2 2 2 7 2 2 5 3" xfId="26082" xr:uid="{C071F18E-A5EA-4C2B-8BD9-90A8D86A4EE2}"/>
    <cellStyle name="Moneda 2 2 2 7 2 2 5 4" xfId="35499" xr:uid="{919327FE-09B8-4173-8221-2842B2E0DAE6}"/>
    <cellStyle name="Moneda 2 2 2 7 2 2 6" xfId="11961" xr:uid="{882D89A4-BD93-4777-92AA-C824D8662E9A}"/>
    <cellStyle name="Moneda 2 2 2 7 2 2 7" xfId="21378" xr:uid="{CF621393-49A6-4792-B718-E7B6327FBEA7}"/>
    <cellStyle name="Moneda 2 2 2 7 2 2 8" xfId="30795" xr:uid="{729EA2DE-1FCD-4C28-A8BA-8FF93206F38E}"/>
    <cellStyle name="Moneda 2 2 2 7 2 3" xfId="2945" xr:uid="{BF58B992-880D-45EB-8096-07B21CA6DB78}"/>
    <cellStyle name="Moneda 2 2 2 7 2 3 2" xfId="5297" xr:uid="{D4D558E3-FA9E-4CBE-BB76-72F7877EB613}"/>
    <cellStyle name="Moneda 2 2 2 7 2 3 2 2" xfId="10001" xr:uid="{CFE1AA9F-1D9B-4C78-8531-127E6323EF9D}"/>
    <cellStyle name="Moneda 2 2 2 7 2 3 2 2 2" xfId="19409" xr:uid="{A9D82247-101C-4F47-B5E3-E5CB831303F2}"/>
    <cellStyle name="Moneda 2 2 2 7 2 3 2 2 3" xfId="28826" xr:uid="{A46E25B6-D825-4F48-B456-C72B10BD0250}"/>
    <cellStyle name="Moneda 2 2 2 7 2 3 2 2 4" xfId="38243" xr:uid="{AFE00D45-AAAC-4652-A4F5-82D0C5C10072}"/>
    <cellStyle name="Moneda 2 2 2 7 2 3 2 3" xfId="14705" xr:uid="{4447B1F1-9E86-4FD2-92C1-C7BFD3AF0CF4}"/>
    <cellStyle name="Moneda 2 2 2 7 2 3 2 4" xfId="24122" xr:uid="{FED4B0B6-3AB0-4939-AA2D-3E23971A70AB}"/>
    <cellStyle name="Moneda 2 2 2 7 2 3 2 5" xfId="33539" xr:uid="{392594C2-6912-452B-B7DE-5B455BF0D9A5}"/>
    <cellStyle name="Moneda 2 2 2 7 2 3 3" xfId="7649" xr:uid="{11322852-D889-4246-9792-F4AD90AD57A3}"/>
    <cellStyle name="Moneda 2 2 2 7 2 3 3 2" xfId="17057" xr:uid="{F19840D4-BC79-40E8-A116-9276E5966999}"/>
    <cellStyle name="Moneda 2 2 2 7 2 3 3 3" xfId="26474" xr:uid="{21FA574A-4E39-485C-817C-3EAEC9DD4328}"/>
    <cellStyle name="Moneda 2 2 2 7 2 3 3 4" xfId="35891" xr:uid="{774491A5-D103-4DBE-9F8B-65A9AFFBB69B}"/>
    <cellStyle name="Moneda 2 2 2 7 2 3 4" xfId="12353" xr:uid="{F5D151D1-C29B-49F4-A088-9C0E0EEA8F48}"/>
    <cellStyle name="Moneda 2 2 2 7 2 3 5" xfId="21770" xr:uid="{90BB624B-37D9-4507-99D2-A760850E1FB5}"/>
    <cellStyle name="Moneda 2 2 2 7 2 3 6" xfId="31187" xr:uid="{1D4A16D4-8B6C-4116-A7A2-63C3B82CF4D6}"/>
    <cellStyle name="Moneda 2 2 2 7 2 4" xfId="3729" xr:uid="{EC3DD3DA-A70A-41C4-90CE-8031BFC6E47D}"/>
    <cellStyle name="Moneda 2 2 2 7 2 4 2" xfId="6081" xr:uid="{E49D190E-791E-45C3-BB40-AB4B955EFBB2}"/>
    <cellStyle name="Moneda 2 2 2 7 2 4 2 2" xfId="10785" xr:uid="{7A2FE228-6A37-4EED-810F-7271B1FD6887}"/>
    <cellStyle name="Moneda 2 2 2 7 2 4 2 2 2" xfId="20193" xr:uid="{348146D7-0517-41CC-BF3C-45FC91B17494}"/>
    <cellStyle name="Moneda 2 2 2 7 2 4 2 2 3" xfId="29610" xr:uid="{4A5B5940-35A0-494A-A591-656D1E966713}"/>
    <cellStyle name="Moneda 2 2 2 7 2 4 2 2 4" xfId="39027" xr:uid="{80718BCA-0374-413C-86AD-0111ED39C743}"/>
    <cellStyle name="Moneda 2 2 2 7 2 4 2 3" xfId="15489" xr:uid="{34EFF736-0452-4C43-BF4E-F9D59D1898C7}"/>
    <cellStyle name="Moneda 2 2 2 7 2 4 2 4" xfId="24906" xr:uid="{31D4BA27-59D2-43CF-98C9-90CB304F5778}"/>
    <cellStyle name="Moneda 2 2 2 7 2 4 2 5" xfId="34323" xr:uid="{8F4B2E90-B668-4478-ADF2-48CE8CA4279B}"/>
    <cellStyle name="Moneda 2 2 2 7 2 4 3" xfId="8433" xr:uid="{92D82CF8-256D-402B-8C65-A249189E2B0E}"/>
    <cellStyle name="Moneda 2 2 2 7 2 4 3 2" xfId="17841" xr:uid="{A92B4578-F425-41B8-9002-D87BB24169BA}"/>
    <cellStyle name="Moneda 2 2 2 7 2 4 3 3" xfId="27258" xr:uid="{9D57B671-33A9-4678-BBF1-04DEC4230453}"/>
    <cellStyle name="Moneda 2 2 2 7 2 4 3 4" xfId="36675" xr:uid="{27BA7F32-6225-495D-AE3E-942A15D3B183}"/>
    <cellStyle name="Moneda 2 2 2 7 2 4 4" xfId="13137" xr:uid="{7F84E793-6BB4-4239-8E68-79ACA6C20AFB}"/>
    <cellStyle name="Moneda 2 2 2 7 2 4 5" xfId="22554" xr:uid="{9BB3817C-3592-45D9-AC0E-F3377447E6DE}"/>
    <cellStyle name="Moneda 2 2 2 7 2 4 6" xfId="31971" xr:uid="{5457199A-23D1-49EE-8AE7-85F9B4982F05}"/>
    <cellStyle name="Moneda 2 2 2 7 2 5" xfId="4513" xr:uid="{72BAB8C9-225B-4020-982F-99968C35A10B}"/>
    <cellStyle name="Moneda 2 2 2 7 2 5 2" xfId="9217" xr:uid="{93BD3A50-4E24-4440-9EA9-79F7D481721A}"/>
    <cellStyle name="Moneda 2 2 2 7 2 5 2 2" xfId="18625" xr:uid="{27232BE9-7D90-4204-9F70-AA7C7B9A5D77}"/>
    <cellStyle name="Moneda 2 2 2 7 2 5 2 3" xfId="28042" xr:uid="{020EDBF1-547D-443F-8907-539EC5DB6A14}"/>
    <cellStyle name="Moneda 2 2 2 7 2 5 2 4" xfId="37459" xr:uid="{318EAC0D-E36B-4AF2-96BA-57D8D30EC421}"/>
    <cellStyle name="Moneda 2 2 2 7 2 5 3" xfId="13921" xr:uid="{5B1C9F2F-00FD-4DE0-9C77-EE7876CDD3F7}"/>
    <cellStyle name="Moneda 2 2 2 7 2 5 4" xfId="23338" xr:uid="{ABA84397-47CC-4059-8B3E-C01BE1B88D62}"/>
    <cellStyle name="Moneda 2 2 2 7 2 5 5" xfId="32755" xr:uid="{66726598-70A0-4802-B8F3-03B63FEA7483}"/>
    <cellStyle name="Moneda 2 2 2 7 2 6" xfId="6865" xr:uid="{6DE9F127-15D1-42AB-8A35-84102475FF29}"/>
    <cellStyle name="Moneda 2 2 2 7 2 6 2" xfId="16273" xr:uid="{6F0EA22F-EF9A-4551-A9F9-F0AE6001B4E6}"/>
    <cellStyle name="Moneda 2 2 2 7 2 6 3" xfId="25690" xr:uid="{0B402931-9B42-4013-98D4-679730BB04D3}"/>
    <cellStyle name="Moneda 2 2 2 7 2 6 4" xfId="35107" xr:uid="{85B92629-940E-4F05-B8C7-A11D1ED80123}"/>
    <cellStyle name="Moneda 2 2 2 7 2 7" xfId="11569" xr:uid="{8AE83823-AF22-4349-A645-1DD255E7D743}"/>
    <cellStyle name="Moneda 2 2 2 7 2 8" xfId="20986" xr:uid="{B277659C-4B00-4A63-84A6-11CAE0BB7EB2}"/>
    <cellStyle name="Moneda 2 2 2 7 2 9" xfId="30403" xr:uid="{A62D2CA5-970D-46FF-9E2B-7552D5E8158C}"/>
    <cellStyle name="Moneda 2 2 2 7 3" xfId="2356" xr:uid="{26262620-7D2B-4AA9-95EC-80C4B238AE99}"/>
    <cellStyle name="Moneda 2 2 2 7 3 2" xfId="3141" xr:uid="{2251558C-85AC-4A6E-96FF-DEF63949F97A}"/>
    <cellStyle name="Moneda 2 2 2 7 3 2 2" xfId="5493" xr:uid="{1040AE8B-475D-43DB-8323-256034EAAF88}"/>
    <cellStyle name="Moneda 2 2 2 7 3 2 2 2" xfId="10197" xr:uid="{5CABB6B8-10C1-4E58-BC25-AA2C6C54F0A2}"/>
    <cellStyle name="Moneda 2 2 2 7 3 2 2 2 2" xfId="19605" xr:uid="{A591831D-049E-4153-B45A-03102B3BA424}"/>
    <cellStyle name="Moneda 2 2 2 7 3 2 2 2 3" xfId="29022" xr:uid="{B3A45216-385F-4332-8169-469EF215EDD9}"/>
    <cellStyle name="Moneda 2 2 2 7 3 2 2 2 4" xfId="38439" xr:uid="{DF20A4E9-A3EC-4CA6-98A2-3CE07A8E32AE}"/>
    <cellStyle name="Moneda 2 2 2 7 3 2 2 3" xfId="14901" xr:uid="{83010C3B-ECAA-47F4-8523-729A17953067}"/>
    <cellStyle name="Moneda 2 2 2 7 3 2 2 4" xfId="24318" xr:uid="{CD287EE2-5352-4FF3-8FE6-E8EC4B6144C1}"/>
    <cellStyle name="Moneda 2 2 2 7 3 2 2 5" xfId="33735" xr:uid="{292E8F13-D889-483C-9999-574A7084B6BB}"/>
    <cellStyle name="Moneda 2 2 2 7 3 2 3" xfId="7845" xr:uid="{D6F06C33-F657-4DD0-A3EC-1BAC1EDF057B}"/>
    <cellStyle name="Moneda 2 2 2 7 3 2 3 2" xfId="17253" xr:uid="{58546B7B-2DD5-4317-9361-BA4388CBCD1A}"/>
    <cellStyle name="Moneda 2 2 2 7 3 2 3 3" xfId="26670" xr:uid="{8D483AF1-6D4B-4336-A50E-64A8BCB331D1}"/>
    <cellStyle name="Moneda 2 2 2 7 3 2 3 4" xfId="36087" xr:uid="{0D32D3D6-3802-470E-BB78-B39429A6680D}"/>
    <cellStyle name="Moneda 2 2 2 7 3 2 4" xfId="12549" xr:uid="{3C1D3315-7FA4-424B-9D1D-EF5783D758F4}"/>
    <cellStyle name="Moneda 2 2 2 7 3 2 5" xfId="21966" xr:uid="{A3608362-9129-4748-9BAD-B112D5DAC565}"/>
    <cellStyle name="Moneda 2 2 2 7 3 2 6" xfId="31383" xr:uid="{45105872-0C88-4D62-A936-52C7005E9CF6}"/>
    <cellStyle name="Moneda 2 2 2 7 3 3" xfId="3925" xr:uid="{C731EF97-2FAC-489C-8192-F5E8DA32F098}"/>
    <cellStyle name="Moneda 2 2 2 7 3 3 2" xfId="6277" xr:uid="{F97FF9BC-0647-43DD-9D3E-5ADAC4AF5313}"/>
    <cellStyle name="Moneda 2 2 2 7 3 3 2 2" xfId="10981" xr:uid="{80717580-5B5D-4CF7-859A-DB08B21EA68F}"/>
    <cellStyle name="Moneda 2 2 2 7 3 3 2 2 2" xfId="20389" xr:uid="{548D2CF1-3E71-4EBE-B32A-AAC8EF2E5B63}"/>
    <cellStyle name="Moneda 2 2 2 7 3 3 2 2 3" xfId="29806" xr:uid="{CC591844-A677-4414-8197-03ACA03A1A4F}"/>
    <cellStyle name="Moneda 2 2 2 7 3 3 2 2 4" xfId="39223" xr:uid="{B13CB17E-0F7F-478E-A7B0-BBD931F693AA}"/>
    <cellStyle name="Moneda 2 2 2 7 3 3 2 3" xfId="15685" xr:uid="{3CBC8AF8-170D-4C10-98BA-CAC6A0F05470}"/>
    <cellStyle name="Moneda 2 2 2 7 3 3 2 4" xfId="25102" xr:uid="{8B6A8D6D-22F8-4A04-91BE-2AE50665B570}"/>
    <cellStyle name="Moneda 2 2 2 7 3 3 2 5" xfId="34519" xr:uid="{FE71D95B-B84D-45DF-8E4D-B68F786FE038}"/>
    <cellStyle name="Moneda 2 2 2 7 3 3 3" xfId="8629" xr:uid="{C466EF42-49F6-4D9C-963A-9F6EEDA75623}"/>
    <cellStyle name="Moneda 2 2 2 7 3 3 3 2" xfId="18037" xr:uid="{69004B46-4CC5-4B12-963B-82157EAABCBE}"/>
    <cellStyle name="Moneda 2 2 2 7 3 3 3 3" xfId="27454" xr:uid="{6E17CBF8-0FB8-49C3-8B02-65E2A6E22028}"/>
    <cellStyle name="Moneda 2 2 2 7 3 3 3 4" xfId="36871" xr:uid="{FEBA2AA3-F881-4AA3-9B53-5DC3AC3B751A}"/>
    <cellStyle name="Moneda 2 2 2 7 3 3 4" xfId="13333" xr:uid="{3E2EA574-8F88-4CFB-B24F-EDC139A6D62B}"/>
    <cellStyle name="Moneda 2 2 2 7 3 3 5" xfId="22750" xr:uid="{4203771D-BD89-4765-83C9-1C3C17E40F0B}"/>
    <cellStyle name="Moneda 2 2 2 7 3 3 6" xfId="32167" xr:uid="{9694486C-96B0-44B8-A16E-707BBE6B1D01}"/>
    <cellStyle name="Moneda 2 2 2 7 3 4" xfId="4709" xr:uid="{3ECEABDE-311D-4476-A8E8-30FB2520D54E}"/>
    <cellStyle name="Moneda 2 2 2 7 3 4 2" xfId="9413" xr:uid="{3FA1B95F-9794-4E6D-BAE5-622D1CC76A5A}"/>
    <cellStyle name="Moneda 2 2 2 7 3 4 2 2" xfId="18821" xr:uid="{677311D9-B216-423E-8CF1-31EA3B5269AA}"/>
    <cellStyle name="Moneda 2 2 2 7 3 4 2 3" xfId="28238" xr:uid="{713A1D85-48D9-48B4-8B09-E74E88438BF6}"/>
    <cellStyle name="Moneda 2 2 2 7 3 4 2 4" xfId="37655" xr:uid="{924D447A-08FA-4A79-8FB9-36F3576897EF}"/>
    <cellStyle name="Moneda 2 2 2 7 3 4 3" xfId="14117" xr:uid="{2AD4B3F9-767E-410C-A207-7A84F4FADD7C}"/>
    <cellStyle name="Moneda 2 2 2 7 3 4 4" xfId="23534" xr:uid="{2B11BDF8-0673-4250-974E-A85298208CDF}"/>
    <cellStyle name="Moneda 2 2 2 7 3 4 5" xfId="32951" xr:uid="{285C44CC-A000-4041-8B6C-6E7802AA9696}"/>
    <cellStyle name="Moneda 2 2 2 7 3 5" xfId="7061" xr:uid="{B67A9FBF-885B-470D-B21A-DD5FFE66B4FE}"/>
    <cellStyle name="Moneda 2 2 2 7 3 5 2" xfId="16469" xr:uid="{D36A104A-1346-4D03-9398-3CB0795E54E9}"/>
    <cellStyle name="Moneda 2 2 2 7 3 5 3" xfId="25886" xr:uid="{60F98DF8-F31E-4942-B418-A8B4B16CB15E}"/>
    <cellStyle name="Moneda 2 2 2 7 3 5 4" xfId="35303" xr:uid="{DB40A0F1-3F85-4D3D-A2A2-E6E7D7CC5E9B}"/>
    <cellStyle name="Moneda 2 2 2 7 3 6" xfId="11765" xr:uid="{3A7BC43D-3519-4EE6-8EFD-A06EAF3CF521}"/>
    <cellStyle name="Moneda 2 2 2 7 3 7" xfId="21182" xr:uid="{99C7F451-F32E-49FC-92B0-182B18564713}"/>
    <cellStyle name="Moneda 2 2 2 7 3 8" xfId="30599" xr:uid="{926B7FC6-9300-4FDA-804B-1DFC2902E1AA}"/>
    <cellStyle name="Moneda 2 2 2 7 4" xfId="2749" xr:uid="{5F8BB1E9-B0C5-4ECB-9558-781EC9EE6043}"/>
    <cellStyle name="Moneda 2 2 2 7 4 2" xfId="5101" xr:uid="{DAC775B3-1E7C-41DB-B591-7FF8596B2247}"/>
    <cellStyle name="Moneda 2 2 2 7 4 2 2" xfId="9805" xr:uid="{2A5B076A-0F75-4240-A4FA-D88F17201D63}"/>
    <cellStyle name="Moneda 2 2 2 7 4 2 2 2" xfId="19213" xr:uid="{28A7C6E7-6A5D-4138-93B5-49FA2A603DA9}"/>
    <cellStyle name="Moneda 2 2 2 7 4 2 2 3" xfId="28630" xr:uid="{FCE69E88-FC79-4863-A409-6FCC97B96E37}"/>
    <cellStyle name="Moneda 2 2 2 7 4 2 2 4" xfId="38047" xr:uid="{F746BF19-C866-478A-92ED-CE4273253955}"/>
    <cellStyle name="Moneda 2 2 2 7 4 2 3" xfId="14509" xr:uid="{1A459763-796C-499B-8F68-349C27DF49E5}"/>
    <cellStyle name="Moneda 2 2 2 7 4 2 4" xfId="23926" xr:uid="{508B891D-3D4E-45E4-B39A-C421EBABEBE0}"/>
    <cellStyle name="Moneda 2 2 2 7 4 2 5" xfId="33343" xr:uid="{42C6068A-2363-4BC6-BACB-67AF6941A595}"/>
    <cellStyle name="Moneda 2 2 2 7 4 3" xfId="7453" xr:uid="{08A53776-6517-4C8B-B8B6-9F9E78FBC3DF}"/>
    <cellStyle name="Moneda 2 2 2 7 4 3 2" xfId="16861" xr:uid="{62B68B49-3BC1-4655-A12B-13343F02FD90}"/>
    <cellStyle name="Moneda 2 2 2 7 4 3 3" xfId="26278" xr:uid="{532C9289-399A-4A1C-A231-FC6A26448BD0}"/>
    <cellStyle name="Moneda 2 2 2 7 4 3 4" xfId="35695" xr:uid="{51D76E07-2B25-4EEE-9981-B3EB650D864B}"/>
    <cellStyle name="Moneda 2 2 2 7 4 4" xfId="12157" xr:uid="{EE430705-ECF9-4C6D-B689-CC5DD7FF459F}"/>
    <cellStyle name="Moneda 2 2 2 7 4 5" xfId="21574" xr:uid="{6FD3AEA9-A286-4075-996C-B9D9AF060B72}"/>
    <cellStyle name="Moneda 2 2 2 7 4 6" xfId="30991" xr:uid="{D4F0AE1F-AA74-40A4-983F-DCFD3126CB26}"/>
    <cellStyle name="Moneda 2 2 2 7 5" xfId="3533" xr:uid="{93A9F7E2-9833-495D-9D30-DDCF47DC1977}"/>
    <cellStyle name="Moneda 2 2 2 7 5 2" xfId="5885" xr:uid="{ACCCC478-CC56-4EEB-AC3D-86C7872B3142}"/>
    <cellStyle name="Moneda 2 2 2 7 5 2 2" xfId="10589" xr:uid="{D21F681A-6BEA-4BC3-8753-F2AC2AEA7A61}"/>
    <cellStyle name="Moneda 2 2 2 7 5 2 2 2" xfId="19997" xr:uid="{0CC0DB79-5EA3-4865-8BFB-9F83CE0E3225}"/>
    <cellStyle name="Moneda 2 2 2 7 5 2 2 3" xfId="29414" xr:uid="{DDD488F1-60A6-40B8-A606-D3457F994877}"/>
    <cellStyle name="Moneda 2 2 2 7 5 2 2 4" xfId="38831" xr:uid="{70798DFE-D5C6-4507-8F5A-B03A4FE12665}"/>
    <cellStyle name="Moneda 2 2 2 7 5 2 3" xfId="15293" xr:uid="{A243CC05-BCA4-4E4F-8AE2-25A8FBF6E376}"/>
    <cellStyle name="Moneda 2 2 2 7 5 2 4" xfId="24710" xr:uid="{9118432B-68B5-4291-920E-5928B534B9BC}"/>
    <cellStyle name="Moneda 2 2 2 7 5 2 5" xfId="34127" xr:uid="{341DF4F8-FBA8-4D65-8AE6-B3D01D987740}"/>
    <cellStyle name="Moneda 2 2 2 7 5 3" xfId="8237" xr:uid="{3BDCB394-C584-4181-BA3B-37B85B36FACF}"/>
    <cellStyle name="Moneda 2 2 2 7 5 3 2" xfId="17645" xr:uid="{D5F79A7F-ED08-43E3-988B-36B6DDCF4E49}"/>
    <cellStyle name="Moneda 2 2 2 7 5 3 3" xfId="27062" xr:uid="{9425DF19-A9A3-4843-94C3-0B4A43098C47}"/>
    <cellStyle name="Moneda 2 2 2 7 5 3 4" xfId="36479" xr:uid="{54C3EF30-F2A2-4C09-A600-C22745CB8FEB}"/>
    <cellStyle name="Moneda 2 2 2 7 5 4" xfId="12941" xr:uid="{7576E2FE-0FF1-47F2-8C4A-CD972E24EE85}"/>
    <cellStyle name="Moneda 2 2 2 7 5 5" xfId="22358" xr:uid="{66F74CA2-C5F9-486D-9256-5BF44E0D982C}"/>
    <cellStyle name="Moneda 2 2 2 7 5 6" xfId="31775" xr:uid="{CEE480AF-E93D-48F3-A60A-3293C5400880}"/>
    <cellStyle name="Moneda 2 2 2 7 6" xfId="4317" xr:uid="{95AA18DA-7D3B-4035-9A91-679CA7C318DF}"/>
    <cellStyle name="Moneda 2 2 2 7 6 2" xfId="9021" xr:uid="{0A80AF1C-62D9-4E23-8763-B3646AF13887}"/>
    <cellStyle name="Moneda 2 2 2 7 6 2 2" xfId="18429" xr:uid="{C5567F9C-6770-41BF-8263-E2755D9DD55C}"/>
    <cellStyle name="Moneda 2 2 2 7 6 2 3" xfId="27846" xr:uid="{1F74B7F6-53F5-4B34-A0E2-EF8B8E1A511C}"/>
    <cellStyle name="Moneda 2 2 2 7 6 2 4" xfId="37263" xr:uid="{CA4840D6-496A-4648-BF77-E7A6063DD9B1}"/>
    <cellStyle name="Moneda 2 2 2 7 6 3" xfId="13725" xr:uid="{E9161D08-CB5D-4D07-8445-AB4F5E237055}"/>
    <cellStyle name="Moneda 2 2 2 7 6 4" xfId="23142" xr:uid="{628F7C2B-1BB1-4EF5-A215-7AE76658D737}"/>
    <cellStyle name="Moneda 2 2 2 7 6 5" xfId="32559" xr:uid="{1A4B85B2-5AB8-4089-BD53-498710F9BB21}"/>
    <cellStyle name="Moneda 2 2 2 7 7" xfId="6669" xr:uid="{1291DFBA-FA17-4B96-A6CB-65463204DA87}"/>
    <cellStyle name="Moneda 2 2 2 7 7 2" xfId="16077" xr:uid="{3A50BC35-CD4A-427C-93AE-30346F909D54}"/>
    <cellStyle name="Moneda 2 2 2 7 7 3" xfId="25494" xr:uid="{81EF47D2-D2B6-4CC4-A1D3-74FAC89F0A3C}"/>
    <cellStyle name="Moneda 2 2 2 7 7 4" xfId="34911" xr:uid="{240B5548-6573-47F4-B015-AE7B2423D31C}"/>
    <cellStyle name="Moneda 2 2 2 7 8" xfId="11373" xr:uid="{E0CD8E9A-85F0-4430-9AF9-DD7C7E38DC04}"/>
    <cellStyle name="Moneda 2 2 2 7 9" xfId="20790" xr:uid="{4606014D-B86B-40A2-9E16-58555B6A15C4}"/>
    <cellStyle name="Moneda 2 2 2 8" xfId="454" xr:uid="{26821093-0CAF-4EEE-BF50-77F84D1D3D05}"/>
    <cellStyle name="Moneda 2 2 2 8 10" xfId="2080" xr:uid="{8FA08730-9055-44BA-9417-D797A8CB8307}"/>
    <cellStyle name="Moneda 2 2 2 8 11" xfId="1452" xr:uid="{C6D35742-5D98-480A-B80B-C83912888C19}"/>
    <cellStyle name="Moneda 2 2 2 8 12" xfId="40334" xr:uid="{15A72A6B-11EA-42FC-BCDE-9700A661AAD7}"/>
    <cellStyle name="Moneda 2 2 2 8 2" xfId="2472" xr:uid="{20B18C24-7C90-41F1-B255-13B52F29D4EB}"/>
    <cellStyle name="Moneda 2 2 2 8 2 2" xfId="3257" xr:uid="{C31774AE-7BD1-4D97-8071-E05B7D783390}"/>
    <cellStyle name="Moneda 2 2 2 8 2 2 2" xfId="5609" xr:uid="{D5284DC8-96E9-4840-840F-7F1D8AEBB0A0}"/>
    <cellStyle name="Moneda 2 2 2 8 2 2 2 2" xfId="10313" xr:uid="{F4FF6C3D-87C4-4562-A736-FB96132200E4}"/>
    <cellStyle name="Moneda 2 2 2 8 2 2 2 2 2" xfId="19721" xr:uid="{29DC566C-3CFD-4CC5-8025-6D80026C704F}"/>
    <cellStyle name="Moneda 2 2 2 8 2 2 2 2 3" xfId="29138" xr:uid="{38D14E4F-A218-4283-B0DB-14F7CC3922F0}"/>
    <cellStyle name="Moneda 2 2 2 8 2 2 2 2 4" xfId="38555" xr:uid="{11EE84AA-65D1-49E1-88FF-ADB0AD256826}"/>
    <cellStyle name="Moneda 2 2 2 8 2 2 2 3" xfId="15017" xr:uid="{B70692EA-72B8-44A5-8B2A-CA1B923E5E6A}"/>
    <cellStyle name="Moneda 2 2 2 8 2 2 2 4" xfId="24434" xr:uid="{CE152299-49C1-4960-A7FD-817B5C73A691}"/>
    <cellStyle name="Moneda 2 2 2 8 2 2 2 5" xfId="33851" xr:uid="{0FC6CC23-85D4-4145-AC2A-85FB83094243}"/>
    <cellStyle name="Moneda 2 2 2 8 2 2 3" xfId="7961" xr:uid="{60986694-14F3-42B6-8364-903E9B3E6F45}"/>
    <cellStyle name="Moneda 2 2 2 8 2 2 3 2" xfId="17369" xr:uid="{339920F4-1668-46A1-A881-92ADE13D60BD}"/>
    <cellStyle name="Moneda 2 2 2 8 2 2 3 3" xfId="26786" xr:uid="{5B4DEDC3-D6E3-4CBD-9A1C-0FB51D8E8D8F}"/>
    <cellStyle name="Moneda 2 2 2 8 2 2 3 4" xfId="36203" xr:uid="{986C24D2-AD05-439E-9E41-F76F228DD173}"/>
    <cellStyle name="Moneda 2 2 2 8 2 2 4" xfId="12665" xr:uid="{00668536-AD68-465B-BDCF-DAA56EAA8DDB}"/>
    <cellStyle name="Moneda 2 2 2 8 2 2 5" xfId="22082" xr:uid="{58089ECF-AAD4-45A9-BD92-63B6478765A5}"/>
    <cellStyle name="Moneda 2 2 2 8 2 2 6" xfId="31499" xr:uid="{02DEFB75-80B3-43E0-A91E-4284628F4008}"/>
    <cellStyle name="Moneda 2 2 2 8 2 3" xfId="4041" xr:uid="{5D789625-C7BE-4599-8674-80BEC001EB56}"/>
    <cellStyle name="Moneda 2 2 2 8 2 3 2" xfId="6393" xr:uid="{FEB9E5BA-36B8-4D9B-8F25-300B35EC085B}"/>
    <cellStyle name="Moneda 2 2 2 8 2 3 2 2" xfId="11097" xr:uid="{7C66B150-BCB2-448D-8303-8091B5CEFB2D}"/>
    <cellStyle name="Moneda 2 2 2 8 2 3 2 2 2" xfId="20505" xr:uid="{277365A0-3E0C-481C-82B5-C263310D06E7}"/>
    <cellStyle name="Moneda 2 2 2 8 2 3 2 2 3" xfId="29922" xr:uid="{8F1C16F7-17AA-4E83-ACC4-E882C7FEF8C3}"/>
    <cellStyle name="Moneda 2 2 2 8 2 3 2 2 4" xfId="39339" xr:uid="{7E3C1C8D-3D02-4DBC-9205-F5719572F342}"/>
    <cellStyle name="Moneda 2 2 2 8 2 3 2 3" xfId="15801" xr:uid="{F582B643-4C2E-4366-AFB3-12B23806C62F}"/>
    <cellStyle name="Moneda 2 2 2 8 2 3 2 4" xfId="25218" xr:uid="{A891CE5D-DE7A-4022-ACDD-85EE3BDF5672}"/>
    <cellStyle name="Moneda 2 2 2 8 2 3 2 5" xfId="34635" xr:uid="{DD5B3DC5-64C9-4ADA-88CA-022A800765D8}"/>
    <cellStyle name="Moneda 2 2 2 8 2 3 3" xfId="8745" xr:uid="{1E2E4056-8AD5-4C8C-B4B2-9AD3F477DA0E}"/>
    <cellStyle name="Moneda 2 2 2 8 2 3 3 2" xfId="18153" xr:uid="{BFBD4367-500A-47F1-8F62-67274451B15A}"/>
    <cellStyle name="Moneda 2 2 2 8 2 3 3 3" xfId="27570" xr:uid="{59F674AE-0B37-4646-B869-BC89EB284980}"/>
    <cellStyle name="Moneda 2 2 2 8 2 3 3 4" xfId="36987" xr:uid="{B186A694-6136-49EC-A6B1-70219AAD6169}"/>
    <cellStyle name="Moneda 2 2 2 8 2 3 4" xfId="13449" xr:uid="{0A0961CB-B593-4365-AB6D-C12221A3262B}"/>
    <cellStyle name="Moneda 2 2 2 8 2 3 5" xfId="22866" xr:uid="{A62350D9-DD44-44B6-9A2C-7AD97384D66E}"/>
    <cellStyle name="Moneda 2 2 2 8 2 3 6" xfId="32283" xr:uid="{C70466F2-05EC-4E79-8122-6CA83971C123}"/>
    <cellStyle name="Moneda 2 2 2 8 2 4" xfId="4825" xr:uid="{456FB0A4-DC59-4F69-89C1-D386F3D94AE3}"/>
    <cellStyle name="Moneda 2 2 2 8 2 4 2" xfId="9529" xr:uid="{C1E3E146-4497-4CB7-AB27-39FBEC715F67}"/>
    <cellStyle name="Moneda 2 2 2 8 2 4 2 2" xfId="18937" xr:uid="{1B534989-0F12-49FB-A33C-26D08653B0A5}"/>
    <cellStyle name="Moneda 2 2 2 8 2 4 2 3" xfId="28354" xr:uid="{41CC7C72-BB25-4831-938E-A462851BB6B3}"/>
    <cellStyle name="Moneda 2 2 2 8 2 4 2 4" xfId="37771" xr:uid="{69BF79C9-6582-4014-8F93-5EBB45AFF71B}"/>
    <cellStyle name="Moneda 2 2 2 8 2 4 3" xfId="14233" xr:uid="{913079D6-9497-4D26-BD49-F2347C9066D5}"/>
    <cellStyle name="Moneda 2 2 2 8 2 4 4" xfId="23650" xr:uid="{BC7FEF84-BC73-4BC1-B0EE-34F4F7677605}"/>
    <cellStyle name="Moneda 2 2 2 8 2 4 5" xfId="33067" xr:uid="{CF45E1EE-E8A3-41F9-8BA9-E52CFB7BBEFD}"/>
    <cellStyle name="Moneda 2 2 2 8 2 5" xfId="7177" xr:uid="{24AFF0BB-149A-4E5B-A68B-46E46DEBE01A}"/>
    <cellStyle name="Moneda 2 2 2 8 2 5 2" xfId="16585" xr:uid="{FFF3FF47-4D1A-4871-8C8D-196D9AD30ED9}"/>
    <cellStyle name="Moneda 2 2 2 8 2 5 3" xfId="26002" xr:uid="{E33376CA-A4E2-4D3D-9929-9520FCBB0C38}"/>
    <cellStyle name="Moneda 2 2 2 8 2 5 4" xfId="35419" xr:uid="{9A5B6BD2-B911-4D57-A78F-9BAFC6D404B1}"/>
    <cellStyle name="Moneda 2 2 2 8 2 6" xfId="11881" xr:uid="{B0DD08D0-E883-4EB4-9EBD-30FEF9BA02C1}"/>
    <cellStyle name="Moneda 2 2 2 8 2 7" xfId="21298" xr:uid="{70B1C812-2499-44C9-845B-6CE2A5EF9D61}"/>
    <cellStyle name="Moneda 2 2 2 8 2 8" xfId="30715" xr:uid="{6AB3F746-4AF4-4048-8AB9-2C26020284C6}"/>
    <cellStyle name="Moneda 2 2 2 8 3" xfId="2865" xr:uid="{5C32BFC5-7EB0-4C01-A8DD-B66B50D5E80D}"/>
    <cellStyle name="Moneda 2 2 2 8 3 2" xfId="5217" xr:uid="{98BA2F02-5C2B-4428-BBC9-C59CE45BDC4F}"/>
    <cellStyle name="Moneda 2 2 2 8 3 2 2" xfId="9921" xr:uid="{D7B75A41-1DAA-4EFD-B26E-44F2CA1B82B1}"/>
    <cellStyle name="Moneda 2 2 2 8 3 2 2 2" xfId="19329" xr:uid="{AFDE5DC1-6CDC-4A0F-B496-A82600CF42AD}"/>
    <cellStyle name="Moneda 2 2 2 8 3 2 2 3" xfId="28746" xr:uid="{78FF6E0B-07F9-4ABB-A49C-D931DB68D24E}"/>
    <cellStyle name="Moneda 2 2 2 8 3 2 2 4" xfId="38163" xr:uid="{C6F88834-64E5-4237-A229-DD0E11BC1298}"/>
    <cellStyle name="Moneda 2 2 2 8 3 2 3" xfId="14625" xr:uid="{4CC28B94-A52B-40DD-868A-E6ECA6641E07}"/>
    <cellStyle name="Moneda 2 2 2 8 3 2 4" xfId="24042" xr:uid="{EA6D55E9-BE03-4AB5-BB23-8348B35BB19D}"/>
    <cellStyle name="Moneda 2 2 2 8 3 2 5" xfId="33459" xr:uid="{9B8C1743-19DA-46C4-8692-E83A276BA372}"/>
    <cellStyle name="Moneda 2 2 2 8 3 3" xfId="7569" xr:uid="{FA8FF4C0-8882-44E6-8108-1B2D2EE794A2}"/>
    <cellStyle name="Moneda 2 2 2 8 3 3 2" xfId="16977" xr:uid="{5B8BD7EB-7415-4AA9-89C8-FC03E174146F}"/>
    <cellStyle name="Moneda 2 2 2 8 3 3 3" xfId="26394" xr:uid="{A63AE381-6D0C-49E9-8132-80B48C0A331F}"/>
    <cellStyle name="Moneda 2 2 2 8 3 3 4" xfId="35811" xr:uid="{3FBFC49F-E556-4DF3-B8D3-1D79DE241B94}"/>
    <cellStyle name="Moneda 2 2 2 8 3 4" xfId="12273" xr:uid="{957A70DD-3EF4-435B-B466-F52216B16248}"/>
    <cellStyle name="Moneda 2 2 2 8 3 5" xfId="21690" xr:uid="{D23E2FA3-7831-4DD9-8898-CCF95653AE4E}"/>
    <cellStyle name="Moneda 2 2 2 8 3 6" xfId="31107" xr:uid="{B35F8B22-4A6D-4129-AA15-E304EA4B1280}"/>
    <cellStyle name="Moneda 2 2 2 8 4" xfId="3649" xr:uid="{67B1E3CE-C1C5-426B-9325-618504AA98A9}"/>
    <cellStyle name="Moneda 2 2 2 8 4 2" xfId="6001" xr:uid="{F1DA1A25-5935-4BF0-9179-6922031BAEDD}"/>
    <cellStyle name="Moneda 2 2 2 8 4 2 2" xfId="10705" xr:uid="{A2A0F5D2-542E-4F68-A3B9-9F262D08295F}"/>
    <cellStyle name="Moneda 2 2 2 8 4 2 2 2" xfId="20113" xr:uid="{19696C70-0C87-4491-AE3C-20523065FF03}"/>
    <cellStyle name="Moneda 2 2 2 8 4 2 2 3" xfId="29530" xr:uid="{CF3AB120-276D-4A95-BEF7-08D41EF0F357}"/>
    <cellStyle name="Moneda 2 2 2 8 4 2 2 4" xfId="38947" xr:uid="{21763FB0-B238-4FAA-9D5A-BD6F0098CE89}"/>
    <cellStyle name="Moneda 2 2 2 8 4 2 3" xfId="15409" xr:uid="{8E966D81-4BB4-44C3-AAC3-6165A3F3F02D}"/>
    <cellStyle name="Moneda 2 2 2 8 4 2 4" xfId="24826" xr:uid="{507BECB7-D94E-41C4-8D42-F0F768FFA1EC}"/>
    <cellStyle name="Moneda 2 2 2 8 4 2 5" xfId="34243" xr:uid="{252FF714-6954-4954-9ADA-4ED278CA5D97}"/>
    <cellStyle name="Moneda 2 2 2 8 4 3" xfId="8353" xr:uid="{4F8CAD23-69E5-4EBF-AFFE-B7B48C7CFA56}"/>
    <cellStyle name="Moneda 2 2 2 8 4 3 2" xfId="17761" xr:uid="{97823009-C3C8-4CE9-B74E-5250A9DCC516}"/>
    <cellStyle name="Moneda 2 2 2 8 4 3 3" xfId="27178" xr:uid="{63D689AC-6D84-42C0-9C33-9F20DFCEA923}"/>
    <cellStyle name="Moneda 2 2 2 8 4 3 4" xfId="36595" xr:uid="{20464EFF-6D70-4483-B6CC-7CC26F210930}"/>
    <cellStyle name="Moneda 2 2 2 8 4 4" xfId="13057" xr:uid="{98936D49-0521-4269-8122-A29D5FE45149}"/>
    <cellStyle name="Moneda 2 2 2 8 4 5" xfId="22474" xr:uid="{E84BA078-EA07-4F8F-93E1-0CBCD41B15D6}"/>
    <cellStyle name="Moneda 2 2 2 8 4 6" xfId="31891" xr:uid="{EBE481D1-E766-4941-BD23-7D0C179FD147}"/>
    <cellStyle name="Moneda 2 2 2 8 5" xfId="4433" xr:uid="{555318BB-5203-4951-BCD4-FC518EBB7797}"/>
    <cellStyle name="Moneda 2 2 2 8 5 2" xfId="9137" xr:uid="{DE134CEA-97D0-4B43-BCC6-CD0504E8CF6F}"/>
    <cellStyle name="Moneda 2 2 2 8 5 2 2" xfId="18545" xr:uid="{41ED2915-C068-4C11-BC2C-DF25E28C6327}"/>
    <cellStyle name="Moneda 2 2 2 8 5 2 3" xfId="27962" xr:uid="{C8B289A2-4972-4564-92FA-BF54B057D2E7}"/>
    <cellStyle name="Moneda 2 2 2 8 5 2 4" xfId="37379" xr:uid="{005CD2E6-6A20-4F83-9DC5-EEFD2411FC18}"/>
    <cellStyle name="Moneda 2 2 2 8 5 3" xfId="13841" xr:uid="{1FAB909C-CBDA-4EA1-AABA-57CFDB2172BC}"/>
    <cellStyle name="Moneda 2 2 2 8 5 4" xfId="23258" xr:uid="{3BBD1756-5ED7-49E8-A034-05674193750F}"/>
    <cellStyle name="Moneda 2 2 2 8 5 5" xfId="32675" xr:uid="{16EC90ED-405E-4BF3-A6DC-1C4CCDFF7535}"/>
    <cellStyle name="Moneda 2 2 2 8 6" xfId="6785" xr:uid="{99336CB5-A1E9-4650-8B02-E5B52810C147}"/>
    <cellStyle name="Moneda 2 2 2 8 6 2" xfId="16193" xr:uid="{9BD86A3F-8945-424D-8091-37E87CE44CC7}"/>
    <cellStyle name="Moneda 2 2 2 8 6 3" xfId="25610" xr:uid="{CF78AC0E-7F50-4588-88EC-EBC4698016FA}"/>
    <cellStyle name="Moneda 2 2 2 8 6 4" xfId="35027" xr:uid="{96B3780D-6C95-47D0-B851-E64DBA58A8C8}"/>
    <cellStyle name="Moneda 2 2 2 8 7" xfId="11489" xr:uid="{1A12EF72-88A2-4BE3-B88B-4DCD0B2DF299}"/>
    <cellStyle name="Moneda 2 2 2 8 8" xfId="20906" xr:uid="{2819703B-0D59-4904-9F51-DE26D2D0B06C}"/>
    <cellStyle name="Moneda 2 2 2 8 9" xfId="30323" xr:uid="{9237ED52-DD89-4A66-9CD6-D6C9CEE34DC7}"/>
    <cellStyle name="Moneda 2 2 2 9" xfId="892" xr:uid="{6C569CE8-E321-4B89-8117-8F722D9DC411}"/>
    <cellStyle name="Moneda 2 2 2 9 2" xfId="3061" xr:uid="{EB023C58-AAEB-4F2D-A674-CA55770EE9AB}"/>
    <cellStyle name="Moneda 2 2 2 9 2 2" xfId="5413" xr:uid="{143354B5-A9BE-4FA2-8954-F8792C6389BB}"/>
    <cellStyle name="Moneda 2 2 2 9 2 2 2" xfId="10117" xr:uid="{75A49FD7-F300-44DF-BC67-7BC2842123B6}"/>
    <cellStyle name="Moneda 2 2 2 9 2 2 2 2" xfId="19525" xr:uid="{C28E6F72-F08C-4CEF-A9D2-886FB47549A8}"/>
    <cellStyle name="Moneda 2 2 2 9 2 2 2 3" xfId="28942" xr:uid="{B13F6795-6D41-4D45-9293-611FD0E05FAB}"/>
    <cellStyle name="Moneda 2 2 2 9 2 2 2 4" xfId="38359" xr:uid="{C7CD4BD4-11A3-4512-9A2B-30B9F076458D}"/>
    <cellStyle name="Moneda 2 2 2 9 2 2 3" xfId="14821" xr:uid="{776F46C4-D6D9-4DB0-B775-18CD556BD789}"/>
    <cellStyle name="Moneda 2 2 2 9 2 2 4" xfId="24238" xr:uid="{DBB2C903-D0BE-4A69-840B-6D67E03E5E91}"/>
    <cellStyle name="Moneda 2 2 2 9 2 2 5" xfId="33655" xr:uid="{E1323467-5B16-4713-8645-73454BA33025}"/>
    <cellStyle name="Moneda 2 2 2 9 2 3" xfId="7765" xr:uid="{B6874D72-AE4E-48C1-BB06-EED6B5B90672}"/>
    <cellStyle name="Moneda 2 2 2 9 2 3 2" xfId="17173" xr:uid="{86A3A86D-4F48-4AED-A986-D2BDA4DE2419}"/>
    <cellStyle name="Moneda 2 2 2 9 2 3 3" xfId="26590" xr:uid="{0DEB06D8-DDFC-4EE7-AE71-B02EC5EAD696}"/>
    <cellStyle name="Moneda 2 2 2 9 2 3 4" xfId="36007" xr:uid="{4E8D5168-E4EF-4EA4-8CC2-4D4D66D3CAD7}"/>
    <cellStyle name="Moneda 2 2 2 9 2 4" xfId="12469" xr:uid="{7F170CC6-9A63-4E75-A7D1-EAFEDF333295}"/>
    <cellStyle name="Moneda 2 2 2 9 2 5" xfId="21886" xr:uid="{0E5FD8B0-FE9C-4FCC-BB3D-873F7A31F898}"/>
    <cellStyle name="Moneda 2 2 2 9 2 6" xfId="31303" xr:uid="{EF15CE76-B2FC-4FA7-A52A-0B5F93A43D25}"/>
    <cellStyle name="Moneda 2 2 2 9 3" xfId="3845" xr:uid="{5C7CFEF2-10E8-4B4C-B4F3-302D14612D10}"/>
    <cellStyle name="Moneda 2 2 2 9 3 2" xfId="6197" xr:uid="{F376814A-BD9E-4766-ABA9-19BC8A921BF6}"/>
    <cellStyle name="Moneda 2 2 2 9 3 2 2" xfId="10901" xr:uid="{45B234B2-B96C-4586-AA4A-307E24539513}"/>
    <cellStyle name="Moneda 2 2 2 9 3 2 2 2" xfId="20309" xr:uid="{06B1935A-2E19-436A-9D5C-68E6B532D748}"/>
    <cellStyle name="Moneda 2 2 2 9 3 2 2 3" xfId="29726" xr:uid="{8C781B50-E482-4CA3-BB36-5E282250F5E7}"/>
    <cellStyle name="Moneda 2 2 2 9 3 2 2 4" xfId="39143" xr:uid="{00AC3D0F-F76A-4899-BFB2-E975C5CE8896}"/>
    <cellStyle name="Moneda 2 2 2 9 3 2 3" xfId="15605" xr:uid="{FB4FFE8F-D6BF-4DC7-B215-B915FD35D8D0}"/>
    <cellStyle name="Moneda 2 2 2 9 3 2 4" xfId="25022" xr:uid="{34B9F04F-44D6-4103-A996-B3C59E4DA35B}"/>
    <cellStyle name="Moneda 2 2 2 9 3 2 5" xfId="34439" xr:uid="{3DB7D0F8-61EB-4289-87F0-7ACC1A3A21F4}"/>
    <cellStyle name="Moneda 2 2 2 9 3 3" xfId="8549" xr:uid="{452132A3-E5D9-4D19-8448-254FC7273FA8}"/>
    <cellStyle name="Moneda 2 2 2 9 3 3 2" xfId="17957" xr:uid="{C48BBE7B-2BC7-41F1-9F85-7173BF52DBE4}"/>
    <cellStyle name="Moneda 2 2 2 9 3 3 3" xfId="27374" xr:uid="{210E71CC-B1FA-4620-AD82-7425735E938A}"/>
    <cellStyle name="Moneda 2 2 2 9 3 3 4" xfId="36791" xr:uid="{8F63C8BF-F554-46A9-B1FD-414952CF48A4}"/>
    <cellStyle name="Moneda 2 2 2 9 3 4" xfId="13253" xr:uid="{C4498102-7DFE-4193-99BB-2B975D814216}"/>
    <cellStyle name="Moneda 2 2 2 9 3 5" xfId="22670" xr:uid="{483C9BDB-33B3-4C15-A0D1-B06D23BE81EB}"/>
    <cellStyle name="Moneda 2 2 2 9 3 6" xfId="32087" xr:uid="{F7B83A51-ED1C-495F-81E9-B5481B9761EF}"/>
    <cellStyle name="Moneda 2 2 2 9 4" xfId="4629" xr:uid="{29859E68-508C-41AC-984A-1AF0A2622B0D}"/>
    <cellStyle name="Moneda 2 2 2 9 4 2" xfId="9333" xr:uid="{23ADAF38-682F-45E1-BED8-674A3148FC13}"/>
    <cellStyle name="Moneda 2 2 2 9 4 2 2" xfId="18741" xr:uid="{327C00EE-3929-45A1-BEC5-CB63E4F87B47}"/>
    <cellStyle name="Moneda 2 2 2 9 4 2 3" xfId="28158" xr:uid="{A95F0C9F-53DE-4422-A468-DA7C892C69DB}"/>
    <cellStyle name="Moneda 2 2 2 9 4 2 4" xfId="37575" xr:uid="{78222E1D-4EAE-4CB1-9B36-1CDE934CFDAE}"/>
    <cellStyle name="Moneda 2 2 2 9 4 3" xfId="14037" xr:uid="{29C90B88-A0D0-4223-B147-F8E1A51A29D3}"/>
    <cellStyle name="Moneda 2 2 2 9 4 4" xfId="23454" xr:uid="{36BCD53B-BE26-4996-9A3C-C96F1DFB2CA1}"/>
    <cellStyle name="Moneda 2 2 2 9 4 5" xfId="32871" xr:uid="{5410A9D9-B699-4967-B325-0A97649123F7}"/>
    <cellStyle name="Moneda 2 2 2 9 5" xfId="6981" xr:uid="{67ED6C80-EE3F-40E3-9114-854F23E10842}"/>
    <cellStyle name="Moneda 2 2 2 9 5 2" xfId="16389" xr:uid="{915A38A4-00D0-4618-8579-DB32F9B26677}"/>
    <cellStyle name="Moneda 2 2 2 9 5 3" xfId="25806" xr:uid="{9B46466A-0616-426F-98EB-3B8F942A230A}"/>
    <cellStyle name="Moneda 2 2 2 9 5 4" xfId="35223" xr:uid="{723AB6BF-28A5-4DC5-9988-EE2C38CD92D3}"/>
    <cellStyle name="Moneda 2 2 2 9 6" xfId="11685" xr:uid="{50320F33-44E2-448A-8CBD-D3991B84E570}"/>
    <cellStyle name="Moneda 2 2 2 9 7" xfId="21102" xr:uid="{09874F08-8EBE-4C47-87CF-44AC47226D20}"/>
    <cellStyle name="Moneda 2 2 2 9 8" xfId="30519" xr:uid="{D7FFA913-9FC1-4D40-9BFE-D09BCA50397A}"/>
    <cellStyle name="Moneda 2 2 2 9 9" xfId="2276" xr:uid="{637365A2-C989-4EAE-AC52-4259CF704F53}"/>
    <cellStyle name="Moneda 2 2 20" xfId="1881" xr:uid="{0D641C8C-0C34-4E5B-8344-02726CED57CD}"/>
    <cellStyle name="Moneda 2 2 21" xfId="1253" xr:uid="{DC1B675A-FBAE-4539-A535-A71EEAA4E9CE}"/>
    <cellStyle name="Moneda 2 2 22" xfId="40135" xr:uid="{6998DA41-1357-4192-8058-5CE426233D2B}"/>
    <cellStyle name="Moneda 2 2 3" xfId="98" xr:uid="{11BA8EA8-7DF9-4D73-BBAE-C48455F9DE74}"/>
    <cellStyle name="Moneda 2 2 3 10" xfId="3456" xr:uid="{05271C98-219D-44F1-8913-C5DCC9AD72B9}"/>
    <cellStyle name="Moneda 2 2 3 10 2" xfId="5808" xr:uid="{1819CA50-6977-4073-8C90-6154CF349E87}"/>
    <cellStyle name="Moneda 2 2 3 10 2 2" xfId="10512" xr:uid="{573AFD7C-00E3-4CCF-8F5B-6F99164C5CCF}"/>
    <cellStyle name="Moneda 2 2 3 10 2 2 2" xfId="19920" xr:uid="{42B648C7-D9B5-43E8-B296-EB95E5A1EA0B}"/>
    <cellStyle name="Moneda 2 2 3 10 2 2 3" xfId="29337" xr:uid="{39C1C54B-2024-4460-9212-D1B626369EA7}"/>
    <cellStyle name="Moneda 2 2 3 10 2 2 4" xfId="38754" xr:uid="{9FFDE273-8F2F-427A-B692-8209AE6D7FCF}"/>
    <cellStyle name="Moneda 2 2 3 10 2 3" xfId="15216" xr:uid="{DB9013F8-DD05-4CD3-BA9B-39ED88A5B685}"/>
    <cellStyle name="Moneda 2 2 3 10 2 4" xfId="24633" xr:uid="{1297791D-88F7-4BE3-AD76-FCA7D5BAA25A}"/>
    <cellStyle name="Moneda 2 2 3 10 2 5" xfId="34050" xr:uid="{0379249A-6F87-47FA-A37B-FDB11635142F}"/>
    <cellStyle name="Moneda 2 2 3 10 3" xfId="8160" xr:uid="{9EE2F914-6A48-432B-A56B-7AB77FECE09E}"/>
    <cellStyle name="Moneda 2 2 3 10 3 2" xfId="17568" xr:uid="{89432BF7-4D71-4660-98AA-2AB3EB1F6811}"/>
    <cellStyle name="Moneda 2 2 3 10 3 3" xfId="26985" xr:uid="{27F2F9FD-3C15-4521-89AB-E37BC588A4B9}"/>
    <cellStyle name="Moneda 2 2 3 10 3 4" xfId="36402" xr:uid="{9B751ADB-0B02-419C-B237-39307B6DC37E}"/>
    <cellStyle name="Moneda 2 2 3 10 4" xfId="12864" xr:uid="{7679824A-09E6-41B2-83F1-0F1D07B30EBB}"/>
    <cellStyle name="Moneda 2 2 3 10 5" xfId="22281" xr:uid="{ED9326F4-F27A-4D1F-B034-E216BAF1AECC}"/>
    <cellStyle name="Moneda 2 2 3 10 6" xfId="31698" xr:uid="{B5C24F2F-4FEA-472A-8B6C-1AB90ADD4A9F}"/>
    <cellStyle name="Moneda 2 2 3 11" xfId="4240" xr:uid="{4C42692C-F019-44E4-A070-C2169CC9A97C}"/>
    <cellStyle name="Moneda 2 2 3 11 2" xfId="8944" xr:uid="{4C99B4F9-5488-44CE-AC42-F8D84B2A4C75}"/>
    <cellStyle name="Moneda 2 2 3 11 2 2" xfId="18352" xr:uid="{FD27B00A-F03E-4BD1-9A2D-5C34BA3D0AFA}"/>
    <cellStyle name="Moneda 2 2 3 11 2 3" xfId="27769" xr:uid="{B0EA1F50-0659-4869-B95D-20F75346B064}"/>
    <cellStyle name="Moneda 2 2 3 11 2 4" xfId="37186" xr:uid="{49ADA7BD-BF0C-4CFB-9DC4-D304F65B3691}"/>
    <cellStyle name="Moneda 2 2 3 11 3" xfId="13648" xr:uid="{6438863A-7B48-4736-B863-17D16DA4BFB4}"/>
    <cellStyle name="Moneda 2 2 3 11 4" xfId="23065" xr:uid="{6D6557C3-8748-4A9E-8755-ADF812227FD3}"/>
    <cellStyle name="Moneda 2 2 3 11 5" xfId="32482" xr:uid="{9A5D5138-AD11-4F17-8224-4FA18CC46AF5}"/>
    <cellStyle name="Moneda 2 2 3 12" xfId="6592" xr:uid="{F1F6595C-F4D7-4433-9455-016D7910D369}"/>
    <cellStyle name="Moneda 2 2 3 12 2" xfId="16000" xr:uid="{87C458C1-ABF5-4886-BDCA-49CA5D4806E2}"/>
    <cellStyle name="Moneda 2 2 3 12 3" xfId="25417" xr:uid="{65EAD848-EFD7-4ABE-AB5C-9231FB1D7E51}"/>
    <cellStyle name="Moneda 2 2 3 12 4" xfId="34834" xr:uid="{A389F578-C538-4453-B263-31C37FFDF896}"/>
    <cellStyle name="Moneda 2 2 3 13" xfId="11296" xr:uid="{5BBC1767-0A92-4437-87A4-B6AAD632803D}"/>
    <cellStyle name="Moneda 2 2 3 14" xfId="20713" xr:uid="{4C12AFF9-2D2C-490E-8758-1974D9A462D2}"/>
    <cellStyle name="Moneda 2 2 3 15" xfId="30130" xr:uid="{EB7327D4-515F-4076-99B8-E11E66AFFAA4}"/>
    <cellStyle name="Moneda 2 2 3 16" xfId="1887" xr:uid="{2FCC06E4-345E-41CA-8D2E-FBF84496C1F6}"/>
    <cellStyle name="Moneda 2 2 3 17" xfId="1259" xr:uid="{25E64B62-99B2-47CD-9941-1AF512E98D4E}"/>
    <cellStyle name="Moneda 2 2 3 18" xfId="40141" xr:uid="{C465384D-0D7D-499A-97B3-B213B8AE5764}"/>
    <cellStyle name="Moneda 2 2 3 2" xfId="158" xr:uid="{980D22C2-D775-4A94-9C8E-1E3B62F74427}"/>
    <cellStyle name="Moneda 2 2 3 2 10" xfId="6609" xr:uid="{FFA800BE-A467-474A-BA20-82E0BD4DBBB7}"/>
    <cellStyle name="Moneda 2 2 3 2 10 2" xfId="16017" xr:uid="{3A52F9DA-A9E8-4C42-BD3C-4F92BB8C565B}"/>
    <cellStyle name="Moneda 2 2 3 2 10 3" xfId="25434" xr:uid="{02661F1B-FC86-4A02-8E48-7F6A1510F9A3}"/>
    <cellStyle name="Moneda 2 2 3 2 10 4" xfId="34851" xr:uid="{EDA5E044-9D90-4BCF-B844-7A8D22E356DD}"/>
    <cellStyle name="Moneda 2 2 3 2 11" xfId="11313" xr:uid="{BB8D277E-3BEB-408F-90B2-CE8A332EA493}"/>
    <cellStyle name="Moneda 2 2 3 2 12" xfId="20730" xr:uid="{6E6AEC65-A801-42EF-8B7A-809016BCE4BF}"/>
    <cellStyle name="Moneda 2 2 3 2 13" xfId="30147" xr:uid="{B994E646-1BB2-4C9F-A4EF-8D82660D1204}"/>
    <cellStyle name="Moneda 2 2 3 2 14" xfId="1904" xr:uid="{AE178B96-CADF-4705-9F03-9723B62DF928}"/>
    <cellStyle name="Moneda 2 2 3 2 15" xfId="1276" xr:uid="{C523A10D-6699-4639-A25E-E170339FC472}"/>
    <cellStyle name="Moneda 2 2 3 2 16" xfId="40158" xr:uid="{AB04AD27-3FB1-4999-A8EE-7481ADEDF2DE}"/>
    <cellStyle name="Moneda 2 2 3 2 2" xfId="245" xr:uid="{C1B37F25-FEB8-484D-A419-F0C59D63631A}"/>
    <cellStyle name="Moneda 2 2 3 2 2 10" xfId="20776" xr:uid="{D3269C68-794B-4557-8033-FA33EEB12826}"/>
    <cellStyle name="Moneda 2 2 3 2 2 11" xfId="30193" xr:uid="{0C787CFA-F0D3-4442-AD50-352C1925A387}"/>
    <cellStyle name="Moneda 2 2 3 2 2 12" xfId="1950" xr:uid="{AF125414-0573-4D34-9CF2-EDE7BE317FFE}"/>
    <cellStyle name="Moneda 2 2 3 2 2 13" xfId="1322" xr:uid="{1877EE19-D6EE-43C4-AF02-94DC0F5ACBAE}"/>
    <cellStyle name="Moneda 2 2 3 2 2 14" xfId="40204" xr:uid="{7949E237-90B0-4107-8AF9-6C24EB6B113F}"/>
    <cellStyle name="Moneda 2 2 3 2 2 2" xfId="439" xr:uid="{34D6E84D-2AA4-4AFA-A9E2-E59395DCAED2}"/>
    <cellStyle name="Moneda 2 2 3 2 2 2 10" xfId="30314" xr:uid="{BE18E0C9-88F0-4DF4-8DEC-E9AF2FB0315A}"/>
    <cellStyle name="Moneda 2 2 3 2 2 2 11" xfId="2071" xr:uid="{C075194E-4118-470E-B777-61DE6DD183B4}"/>
    <cellStyle name="Moneda 2 2 3 2 2 2 12" xfId="1443" xr:uid="{92FFE85D-2990-468A-80F7-BD4F7B5852FE}"/>
    <cellStyle name="Moneda 2 2 3 2 2 2 13" xfId="40325" xr:uid="{92EB3183-B321-4753-A7D7-8EC31CB12B49}"/>
    <cellStyle name="Moneda 2 2 3 2 2 2 2" xfId="642" xr:uid="{9ABBD086-5FC3-409D-A5C0-187D3B898D0B}"/>
    <cellStyle name="Moneda 2 2 3 2 2 2 2 10" xfId="2267" xr:uid="{3A4C56D2-8D97-4383-88D3-381FDA63EC6A}"/>
    <cellStyle name="Moneda 2 2 3 2 2 2 2 11" xfId="1639" xr:uid="{4E0E8904-BB01-451F-90D2-D4745428897B}"/>
    <cellStyle name="Moneda 2 2 3 2 2 2 2 12" xfId="40521" xr:uid="{9824F3CC-9E22-4BC2-BD5D-0E03CEFF50DC}"/>
    <cellStyle name="Moneda 2 2 3 2 2 2 2 2" xfId="2659" xr:uid="{57CFDC1A-520E-4A52-A4A7-071DF3865897}"/>
    <cellStyle name="Moneda 2 2 3 2 2 2 2 2 2" xfId="3444" xr:uid="{AE2D32E1-45C5-4F73-BB8D-14F9EFA7A8AE}"/>
    <cellStyle name="Moneda 2 2 3 2 2 2 2 2 2 2" xfId="5796" xr:uid="{4B5CD367-CAAF-483C-8889-6DD943222B47}"/>
    <cellStyle name="Moneda 2 2 3 2 2 2 2 2 2 2 2" xfId="10500" xr:uid="{B23CF2CD-79AF-4A41-81A9-FBE07397F5B1}"/>
    <cellStyle name="Moneda 2 2 3 2 2 2 2 2 2 2 2 2" xfId="19908" xr:uid="{48EBDCBC-6D79-4A5A-A30F-EFB6555E94CA}"/>
    <cellStyle name="Moneda 2 2 3 2 2 2 2 2 2 2 2 3" xfId="29325" xr:uid="{A659CC01-EF8F-497C-8D0F-13760AA2944C}"/>
    <cellStyle name="Moneda 2 2 3 2 2 2 2 2 2 2 2 4" xfId="38742" xr:uid="{24BF2365-E7AD-4241-BE98-B396EFD5AE91}"/>
    <cellStyle name="Moneda 2 2 3 2 2 2 2 2 2 2 3" xfId="15204" xr:uid="{E68958D8-9E21-4EB6-AFB6-106F5F6FCAF5}"/>
    <cellStyle name="Moneda 2 2 3 2 2 2 2 2 2 2 4" xfId="24621" xr:uid="{416AF642-6A14-4386-9300-18E8CF848B40}"/>
    <cellStyle name="Moneda 2 2 3 2 2 2 2 2 2 2 5" xfId="34038" xr:uid="{13B9B4AC-E18D-4781-BA2F-BD17943B09AC}"/>
    <cellStyle name="Moneda 2 2 3 2 2 2 2 2 2 3" xfId="8148" xr:uid="{2ABF7DB6-0676-4614-A850-B44373B7297A}"/>
    <cellStyle name="Moneda 2 2 3 2 2 2 2 2 2 3 2" xfId="17556" xr:uid="{662AE760-D31F-4DD1-A551-62A91F76B25C}"/>
    <cellStyle name="Moneda 2 2 3 2 2 2 2 2 2 3 3" xfId="26973" xr:uid="{0A742F0E-EDCC-496A-8AD1-9896E2E207D7}"/>
    <cellStyle name="Moneda 2 2 3 2 2 2 2 2 2 3 4" xfId="36390" xr:uid="{A041EEDD-5289-479B-B1C8-F8D6E2746C95}"/>
    <cellStyle name="Moneda 2 2 3 2 2 2 2 2 2 4" xfId="12852" xr:uid="{5056BA51-93F8-4176-A187-14ED3215DF9C}"/>
    <cellStyle name="Moneda 2 2 3 2 2 2 2 2 2 5" xfId="22269" xr:uid="{AE8236C4-3885-4798-8FC2-A684AEB13350}"/>
    <cellStyle name="Moneda 2 2 3 2 2 2 2 2 2 6" xfId="31686" xr:uid="{7DD78AFE-4F5D-4915-A116-04094137DC9F}"/>
    <cellStyle name="Moneda 2 2 3 2 2 2 2 2 3" xfId="4228" xr:uid="{C46FE560-15BE-4D3F-941D-C1724DCFB7F0}"/>
    <cellStyle name="Moneda 2 2 3 2 2 2 2 2 3 2" xfId="6580" xr:uid="{9594E685-F1A1-42E4-8C16-758C6621E76B}"/>
    <cellStyle name="Moneda 2 2 3 2 2 2 2 2 3 2 2" xfId="11284" xr:uid="{28A241FA-C784-4729-896D-EB1AE213AB77}"/>
    <cellStyle name="Moneda 2 2 3 2 2 2 2 2 3 2 2 2" xfId="20692" xr:uid="{819E0D56-A8C7-45B1-9238-B7727B41321D}"/>
    <cellStyle name="Moneda 2 2 3 2 2 2 2 2 3 2 2 3" xfId="30109" xr:uid="{2B051964-A826-4EBA-9D98-0D216F48C2E5}"/>
    <cellStyle name="Moneda 2 2 3 2 2 2 2 2 3 2 2 4" xfId="39526" xr:uid="{2694F827-5FFF-41AB-AC0B-2173E74718A4}"/>
    <cellStyle name="Moneda 2 2 3 2 2 2 2 2 3 2 3" xfId="15988" xr:uid="{6A560E51-E7F8-4D0B-BF90-20ABEB74E9CE}"/>
    <cellStyle name="Moneda 2 2 3 2 2 2 2 2 3 2 4" xfId="25405" xr:uid="{6A4FBE5B-2BBA-4030-9023-3C4D82EEC0DF}"/>
    <cellStyle name="Moneda 2 2 3 2 2 2 2 2 3 2 5" xfId="34822" xr:uid="{28B97836-087E-4BB1-830E-8AE3A43A4BB3}"/>
    <cellStyle name="Moneda 2 2 3 2 2 2 2 2 3 3" xfId="8932" xr:uid="{E74E7973-F0F2-457C-9E8C-E7C6FE1B2186}"/>
    <cellStyle name="Moneda 2 2 3 2 2 2 2 2 3 3 2" xfId="18340" xr:uid="{819ACAC8-6632-4A28-9124-416F349CE239}"/>
    <cellStyle name="Moneda 2 2 3 2 2 2 2 2 3 3 3" xfId="27757" xr:uid="{AA14D9A7-95D6-4400-A82E-2C41770166C3}"/>
    <cellStyle name="Moneda 2 2 3 2 2 2 2 2 3 3 4" xfId="37174" xr:uid="{477D8712-B551-4623-A86B-D0172A0FE884}"/>
    <cellStyle name="Moneda 2 2 3 2 2 2 2 2 3 4" xfId="13636" xr:uid="{4D53A9A4-83C7-429F-B992-BEB052A0A0C5}"/>
    <cellStyle name="Moneda 2 2 3 2 2 2 2 2 3 5" xfId="23053" xr:uid="{528DE1BC-FAD4-426F-8448-D4CBED8252C2}"/>
    <cellStyle name="Moneda 2 2 3 2 2 2 2 2 3 6" xfId="32470" xr:uid="{60907EF5-8528-4A8C-8C95-D97493BA4124}"/>
    <cellStyle name="Moneda 2 2 3 2 2 2 2 2 4" xfId="5012" xr:uid="{8E996955-B11C-4CCF-8AFA-A1667F0F66E3}"/>
    <cellStyle name="Moneda 2 2 3 2 2 2 2 2 4 2" xfId="9716" xr:uid="{AEC04376-B4B3-4096-8147-5EFB6BEF559A}"/>
    <cellStyle name="Moneda 2 2 3 2 2 2 2 2 4 2 2" xfId="19124" xr:uid="{71C660C4-7303-4F6B-92AE-9AB98E62F0C8}"/>
    <cellStyle name="Moneda 2 2 3 2 2 2 2 2 4 2 3" xfId="28541" xr:uid="{66AA43E1-4FED-48C4-8F49-9C6A404E45E7}"/>
    <cellStyle name="Moneda 2 2 3 2 2 2 2 2 4 2 4" xfId="37958" xr:uid="{60DCF4B8-0478-47F9-82F6-39A54E144998}"/>
    <cellStyle name="Moneda 2 2 3 2 2 2 2 2 4 3" xfId="14420" xr:uid="{25D81A57-9EFD-4D5B-97D6-1AC55594E322}"/>
    <cellStyle name="Moneda 2 2 3 2 2 2 2 2 4 4" xfId="23837" xr:uid="{B1D6D1EF-4A5C-419A-86AA-B7D862844680}"/>
    <cellStyle name="Moneda 2 2 3 2 2 2 2 2 4 5" xfId="33254" xr:uid="{586B3662-6133-4313-99F6-38F6C37362FA}"/>
    <cellStyle name="Moneda 2 2 3 2 2 2 2 2 5" xfId="7364" xr:uid="{C2C02B74-6109-44C6-8DA1-DE3E1930EC97}"/>
    <cellStyle name="Moneda 2 2 3 2 2 2 2 2 5 2" xfId="16772" xr:uid="{27C7BE75-7C9F-4FAE-8A50-B034FACEF448}"/>
    <cellStyle name="Moneda 2 2 3 2 2 2 2 2 5 3" xfId="26189" xr:uid="{4E2FDCD7-DC47-4CB8-B537-2186F5220C46}"/>
    <cellStyle name="Moneda 2 2 3 2 2 2 2 2 5 4" xfId="35606" xr:uid="{364B4D91-9D3B-429D-BCEF-DAE0FA63ADCA}"/>
    <cellStyle name="Moneda 2 2 3 2 2 2 2 2 6" xfId="12068" xr:uid="{B6B43E1E-99B0-4E1F-9A11-229EBD7565E2}"/>
    <cellStyle name="Moneda 2 2 3 2 2 2 2 2 7" xfId="21485" xr:uid="{EBC73A0F-52DF-4CD7-BCDF-F8C911FBA9AA}"/>
    <cellStyle name="Moneda 2 2 3 2 2 2 2 2 8" xfId="30902" xr:uid="{FEC0E662-C2AB-4212-A455-79D6D4C4553D}"/>
    <cellStyle name="Moneda 2 2 3 2 2 2 2 3" xfId="3052" xr:uid="{7840F472-F901-478E-A38B-474C1A904753}"/>
    <cellStyle name="Moneda 2 2 3 2 2 2 2 3 2" xfId="5404" xr:uid="{12D87047-7BD3-44AC-BCFC-D5D11ACDF061}"/>
    <cellStyle name="Moneda 2 2 3 2 2 2 2 3 2 2" xfId="10108" xr:uid="{38C9AAE2-43AE-43B7-97F4-88273EEB6B93}"/>
    <cellStyle name="Moneda 2 2 3 2 2 2 2 3 2 2 2" xfId="19516" xr:uid="{8D9E837F-5B36-4F3F-B88B-75BD42498109}"/>
    <cellStyle name="Moneda 2 2 3 2 2 2 2 3 2 2 3" xfId="28933" xr:uid="{2FD61FE6-A6FB-4C13-8E95-63F4F156DC37}"/>
    <cellStyle name="Moneda 2 2 3 2 2 2 2 3 2 2 4" xfId="38350" xr:uid="{727D5761-CFD1-481C-85F4-718ED2963FB0}"/>
    <cellStyle name="Moneda 2 2 3 2 2 2 2 3 2 3" xfId="14812" xr:uid="{F8EC3BC1-027D-4BED-9DD7-096369B18A94}"/>
    <cellStyle name="Moneda 2 2 3 2 2 2 2 3 2 4" xfId="24229" xr:uid="{5CB854CD-0A4E-48CA-AED4-BAECC13795A3}"/>
    <cellStyle name="Moneda 2 2 3 2 2 2 2 3 2 5" xfId="33646" xr:uid="{DFD0B238-16EB-4AEE-93CB-7571C2560769}"/>
    <cellStyle name="Moneda 2 2 3 2 2 2 2 3 3" xfId="7756" xr:uid="{E16E5A4A-34B0-4EC6-91D2-51BB16974FB6}"/>
    <cellStyle name="Moneda 2 2 3 2 2 2 2 3 3 2" xfId="17164" xr:uid="{7016CEBF-FD37-4BB7-B25B-17C0DD52D6B6}"/>
    <cellStyle name="Moneda 2 2 3 2 2 2 2 3 3 3" xfId="26581" xr:uid="{1B0BAC12-9961-4F0D-9BC3-370DBF51AEC4}"/>
    <cellStyle name="Moneda 2 2 3 2 2 2 2 3 3 4" xfId="35998" xr:uid="{F0917FEC-2B00-4314-95F5-BDC794EE34B3}"/>
    <cellStyle name="Moneda 2 2 3 2 2 2 2 3 4" xfId="12460" xr:uid="{D77D842F-D98E-4E58-807E-8D7365A62111}"/>
    <cellStyle name="Moneda 2 2 3 2 2 2 2 3 5" xfId="21877" xr:uid="{1D913A78-FF51-4810-83A4-8D5892D7514D}"/>
    <cellStyle name="Moneda 2 2 3 2 2 2 2 3 6" xfId="31294" xr:uid="{48C9A6E4-5DB6-4D3E-AD15-35C37D724FB3}"/>
    <cellStyle name="Moneda 2 2 3 2 2 2 2 4" xfId="3836" xr:uid="{B3024E21-4375-4B0A-9BFD-2B8F6980771B}"/>
    <cellStyle name="Moneda 2 2 3 2 2 2 2 4 2" xfId="6188" xr:uid="{A37AEF21-A893-4EEC-8E3A-942D4B02670A}"/>
    <cellStyle name="Moneda 2 2 3 2 2 2 2 4 2 2" xfId="10892" xr:uid="{E4B7810D-7A99-4F1F-BEA9-0786C2B1EBA5}"/>
    <cellStyle name="Moneda 2 2 3 2 2 2 2 4 2 2 2" xfId="20300" xr:uid="{37E8FB9D-A796-4071-8453-4AC33C7BFDF2}"/>
    <cellStyle name="Moneda 2 2 3 2 2 2 2 4 2 2 3" xfId="29717" xr:uid="{C0F7CF34-5865-4CB1-912F-549CC6754F17}"/>
    <cellStyle name="Moneda 2 2 3 2 2 2 2 4 2 2 4" xfId="39134" xr:uid="{2FD3AC83-06B3-44FE-8B62-04CEAC74A644}"/>
    <cellStyle name="Moneda 2 2 3 2 2 2 2 4 2 3" xfId="15596" xr:uid="{0B5902F4-9BD4-4D2F-BF4B-0E811AB7F731}"/>
    <cellStyle name="Moneda 2 2 3 2 2 2 2 4 2 4" xfId="25013" xr:uid="{D28B1EC3-1139-4042-B76F-0EF3296EA27C}"/>
    <cellStyle name="Moneda 2 2 3 2 2 2 2 4 2 5" xfId="34430" xr:uid="{A3B1894F-1954-4A9E-B0FE-7B0783891C58}"/>
    <cellStyle name="Moneda 2 2 3 2 2 2 2 4 3" xfId="8540" xr:uid="{36C9EDBE-97EE-41C0-8016-095E0DDB4B75}"/>
    <cellStyle name="Moneda 2 2 3 2 2 2 2 4 3 2" xfId="17948" xr:uid="{43C7AF02-DE0B-488F-948C-7EE7A89387E4}"/>
    <cellStyle name="Moneda 2 2 3 2 2 2 2 4 3 3" xfId="27365" xr:uid="{944428D8-EDA4-47F2-938E-3B891717A4A3}"/>
    <cellStyle name="Moneda 2 2 3 2 2 2 2 4 3 4" xfId="36782" xr:uid="{CEC56F81-1879-47E7-93C8-82B35129C244}"/>
    <cellStyle name="Moneda 2 2 3 2 2 2 2 4 4" xfId="13244" xr:uid="{B1039515-38F9-44A1-B3FD-2A0D2CBC6BEA}"/>
    <cellStyle name="Moneda 2 2 3 2 2 2 2 4 5" xfId="22661" xr:uid="{D17FD0D7-9567-4997-A375-07F4AC230848}"/>
    <cellStyle name="Moneda 2 2 3 2 2 2 2 4 6" xfId="32078" xr:uid="{7B010E56-7D2B-41F4-BE3F-F92852D84D77}"/>
    <cellStyle name="Moneda 2 2 3 2 2 2 2 5" xfId="4620" xr:uid="{BEDEE9C2-86DD-4EA9-BB52-4DFD3542D303}"/>
    <cellStyle name="Moneda 2 2 3 2 2 2 2 5 2" xfId="9324" xr:uid="{830A7060-98D1-439A-982D-BE26C38825CE}"/>
    <cellStyle name="Moneda 2 2 3 2 2 2 2 5 2 2" xfId="18732" xr:uid="{7B21C8A2-0947-414F-88FF-C2DE70132308}"/>
    <cellStyle name="Moneda 2 2 3 2 2 2 2 5 2 3" xfId="28149" xr:uid="{09428F96-18A7-41D0-9720-FB23865B110C}"/>
    <cellStyle name="Moneda 2 2 3 2 2 2 2 5 2 4" xfId="37566" xr:uid="{A8EFFAC7-7AE1-4D42-A2DA-4242E643614D}"/>
    <cellStyle name="Moneda 2 2 3 2 2 2 2 5 3" xfId="14028" xr:uid="{7B2E9D01-1A63-4C7A-8B40-18D1C2B3329C}"/>
    <cellStyle name="Moneda 2 2 3 2 2 2 2 5 4" xfId="23445" xr:uid="{333CCF87-0893-491B-8CE9-9D26EE3F63DB}"/>
    <cellStyle name="Moneda 2 2 3 2 2 2 2 5 5" xfId="32862" xr:uid="{66200732-5E54-4B2C-95DA-C782AA84727C}"/>
    <cellStyle name="Moneda 2 2 3 2 2 2 2 6" xfId="6972" xr:uid="{8E5D5A97-9559-471D-8A11-FD43DB0FB4F2}"/>
    <cellStyle name="Moneda 2 2 3 2 2 2 2 6 2" xfId="16380" xr:uid="{34D8E49C-94DB-44A2-A77B-B9B2227A71C0}"/>
    <cellStyle name="Moneda 2 2 3 2 2 2 2 6 3" xfId="25797" xr:uid="{97DD088D-C27A-4C72-AA8E-CA660DEFFAAF}"/>
    <cellStyle name="Moneda 2 2 3 2 2 2 2 6 4" xfId="35214" xr:uid="{46A6693F-7687-46AE-B5A2-0225FC505236}"/>
    <cellStyle name="Moneda 2 2 3 2 2 2 2 7" xfId="11676" xr:uid="{DCCF3EC7-B4A5-4A08-A898-4640A663AAA9}"/>
    <cellStyle name="Moneda 2 2 3 2 2 2 2 8" xfId="21093" xr:uid="{5A1D5B38-B316-49BA-BDF2-02CB138069F9}"/>
    <cellStyle name="Moneda 2 2 3 2 2 2 2 9" xfId="30510" xr:uid="{378FB45E-839D-4E2B-8855-DE4111A3A4D0}"/>
    <cellStyle name="Moneda 2 2 3 2 2 2 3" xfId="2463" xr:uid="{D67BED1C-DF0E-4873-8263-01D040776C6C}"/>
    <cellStyle name="Moneda 2 2 3 2 2 2 3 2" xfId="3248" xr:uid="{005300F0-C5B9-4D4B-A222-5EEE64F98AEA}"/>
    <cellStyle name="Moneda 2 2 3 2 2 2 3 2 2" xfId="5600" xr:uid="{9A9E7983-F10E-46BB-BE67-F106A68993C5}"/>
    <cellStyle name="Moneda 2 2 3 2 2 2 3 2 2 2" xfId="10304" xr:uid="{B290CB19-400B-47AB-BF87-F25A014F1D3B}"/>
    <cellStyle name="Moneda 2 2 3 2 2 2 3 2 2 2 2" xfId="19712" xr:uid="{4221CD85-6C1E-4049-9F93-5E5CA030AEDD}"/>
    <cellStyle name="Moneda 2 2 3 2 2 2 3 2 2 2 3" xfId="29129" xr:uid="{364228D7-6F2C-4BE1-9105-BFCD9505A124}"/>
    <cellStyle name="Moneda 2 2 3 2 2 2 3 2 2 2 4" xfId="38546" xr:uid="{C026D843-C8A1-443C-85FC-64318CB6429A}"/>
    <cellStyle name="Moneda 2 2 3 2 2 2 3 2 2 3" xfId="15008" xr:uid="{C4DB8336-9FC9-4426-A7EC-339FE45B5F20}"/>
    <cellStyle name="Moneda 2 2 3 2 2 2 3 2 2 4" xfId="24425" xr:uid="{893C50FA-16CD-4CC4-9A7A-2F1150073754}"/>
    <cellStyle name="Moneda 2 2 3 2 2 2 3 2 2 5" xfId="33842" xr:uid="{E2CA9E23-29DF-4A8B-9A38-143D86F46707}"/>
    <cellStyle name="Moneda 2 2 3 2 2 2 3 2 3" xfId="7952" xr:uid="{C3C60338-13AA-48DD-A834-C00F5B557ECE}"/>
    <cellStyle name="Moneda 2 2 3 2 2 2 3 2 3 2" xfId="17360" xr:uid="{6EA6399F-FE7E-4325-A282-D0B0153FC976}"/>
    <cellStyle name="Moneda 2 2 3 2 2 2 3 2 3 3" xfId="26777" xr:uid="{6F3E5819-5E4C-42D8-B17A-91B7E06AB3DC}"/>
    <cellStyle name="Moneda 2 2 3 2 2 2 3 2 3 4" xfId="36194" xr:uid="{04BCD145-91FF-4BE5-A7BC-D37BD1CA554D}"/>
    <cellStyle name="Moneda 2 2 3 2 2 2 3 2 4" xfId="12656" xr:uid="{CE28632B-3FC6-4ACB-B8D8-877866BF56D6}"/>
    <cellStyle name="Moneda 2 2 3 2 2 2 3 2 5" xfId="22073" xr:uid="{941101A6-D602-45DC-B24B-2653622B9161}"/>
    <cellStyle name="Moneda 2 2 3 2 2 2 3 2 6" xfId="31490" xr:uid="{BE70C646-7474-4AF7-9498-14F58B49BA5F}"/>
    <cellStyle name="Moneda 2 2 3 2 2 2 3 3" xfId="4032" xr:uid="{675CDDC7-E83D-488A-942D-CEEFA40977FF}"/>
    <cellStyle name="Moneda 2 2 3 2 2 2 3 3 2" xfId="6384" xr:uid="{EB57E5A1-7E15-4E09-A83C-FC7773F90FBD}"/>
    <cellStyle name="Moneda 2 2 3 2 2 2 3 3 2 2" xfId="11088" xr:uid="{543ECBE4-17B0-4D00-A442-3AFB7718C352}"/>
    <cellStyle name="Moneda 2 2 3 2 2 2 3 3 2 2 2" xfId="20496" xr:uid="{8EC11671-97E2-4177-81D9-A94699F4FE39}"/>
    <cellStyle name="Moneda 2 2 3 2 2 2 3 3 2 2 3" xfId="29913" xr:uid="{F5972A07-5CFA-4FCD-8440-716CE6573A55}"/>
    <cellStyle name="Moneda 2 2 3 2 2 2 3 3 2 2 4" xfId="39330" xr:uid="{8162EE14-D3D9-4465-918A-78127DB51F09}"/>
    <cellStyle name="Moneda 2 2 3 2 2 2 3 3 2 3" xfId="15792" xr:uid="{981F900A-DAC8-42B8-A33E-E76725C365D6}"/>
    <cellStyle name="Moneda 2 2 3 2 2 2 3 3 2 4" xfId="25209" xr:uid="{F120E302-5084-45AA-B048-5D1BD01748A4}"/>
    <cellStyle name="Moneda 2 2 3 2 2 2 3 3 2 5" xfId="34626" xr:uid="{1B5BC1CD-383F-4A62-A47E-FBFFEB7F06D0}"/>
    <cellStyle name="Moneda 2 2 3 2 2 2 3 3 3" xfId="8736" xr:uid="{C2104C2A-4CCD-4C0E-8EC2-C95BE3BB6197}"/>
    <cellStyle name="Moneda 2 2 3 2 2 2 3 3 3 2" xfId="18144" xr:uid="{4C89F2F5-20CA-49DE-94F7-1EC83102E5B0}"/>
    <cellStyle name="Moneda 2 2 3 2 2 2 3 3 3 3" xfId="27561" xr:uid="{D4C2D530-6A1B-42E8-8D8D-12666C80F93E}"/>
    <cellStyle name="Moneda 2 2 3 2 2 2 3 3 3 4" xfId="36978" xr:uid="{9F4DA4C9-9142-43BD-B8CC-DB098EC4DE60}"/>
    <cellStyle name="Moneda 2 2 3 2 2 2 3 3 4" xfId="13440" xr:uid="{8E263F68-8EE0-4133-95A7-CFEB564F4473}"/>
    <cellStyle name="Moneda 2 2 3 2 2 2 3 3 5" xfId="22857" xr:uid="{C0E00FA3-232E-429A-A21A-2CE56A15BF5F}"/>
    <cellStyle name="Moneda 2 2 3 2 2 2 3 3 6" xfId="32274" xr:uid="{EF691136-9F73-443E-9021-000F76D2721F}"/>
    <cellStyle name="Moneda 2 2 3 2 2 2 3 4" xfId="4816" xr:uid="{7BDE52E3-D3ED-4034-9FF0-121EBB710F88}"/>
    <cellStyle name="Moneda 2 2 3 2 2 2 3 4 2" xfId="9520" xr:uid="{EA370A9C-7C5C-4F36-A771-41F76F33DEFD}"/>
    <cellStyle name="Moneda 2 2 3 2 2 2 3 4 2 2" xfId="18928" xr:uid="{30288353-49EC-4492-96C0-A224FA28B35F}"/>
    <cellStyle name="Moneda 2 2 3 2 2 2 3 4 2 3" xfId="28345" xr:uid="{8F7A70AF-5D05-4D64-A266-D999A4919C78}"/>
    <cellStyle name="Moneda 2 2 3 2 2 2 3 4 2 4" xfId="37762" xr:uid="{7332E36F-0C9C-45C7-ADE8-9F3794D070C4}"/>
    <cellStyle name="Moneda 2 2 3 2 2 2 3 4 3" xfId="14224" xr:uid="{783BB113-EFBC-489B-8B3A-A06DE6CCDF74}"/>
    <cellStyle name="Moneda 2 2 3 2 2 2 3 4 4" xfId="23641" xr:uid="{F95A2675-BD06-4B0E-980D-B6CD00D46ECD}"/>
    <cellStyle name="Moneda 2 2 3 2 2 2 3 4 5" xfId="33058" xr:uid="{0CBDCD85-43D9-48B1-91F5-5FA9107DD811}"/>
    <cellStyle name="Moneda 2 2 3 2 2 2 3 5" xfId="7168" xr:uid="{3FB5D88F-E485-4C1C-8D84-2EBB8F320DBC}"/>
    <cellStyle name="Moneda 2 2 3 2 2 2 3 5 2" xfId="16576" xr:uid="{CD34B90A-C3DF-41E5-BE43-C5327B5B246F}"/>
    <cellStyle name="Moneda 2 2 3 2 2 2 3 5 3" xfId="25993" xr:uid="{934394A9-3573-4DE3-A383-7BF91C4A19BC}"/>
    <cellStyle name="Moneda 2 2 3 2 2 2 3 5 4" xfId="35410" xr:uid="{A5AB3AF4-7F40-47AD-AC9B-3DF6D2392D15}"/>
    <cellStyle name="Moneda 2 2 3 2 2 2 3 6" xfId="11872" xr:uid="{CF5EB36F-C55E-4A14-B263-31EBE56AB847}"/>
    <cellStyle name="Moneda 2 2 3 2 2 2 3 7" xfId="21289" xr:uid="{6789FFC5-6D41-41DB-A179-BA60CF5E85B2}"/>
    <cellStyle name="Moneda 2 2 3 2 2 2 3 8" xfId="30706" xr:uid="{33F8F08D-16CE-4748-BEF7-8AE341E4784E}"/>
    <cellStyle name="Moneda 2 2 3 2 2 2 4" xfId="2856" xr:uid="{CD27678F-6041-42B1-9DE7-DAC31D6DC659}"/>
    <cellStyle name="Moneda 2 2 3 2 2 2 4 2" xfId="5208" xr:uid="{50468C98-8BD8-435A-AEFA-9CF7A7F6EDDF}"/>
    <cellStyle name="Moneda 2 2 3 2 2 2 4 2 2" xfId="9912" xr:uid="{45090F48-9AFC-419D-9208-9B0A107B0AB7}"/>
    <cellStyle name="Moneda 2 2 3 2 2 2 4 2 2 2" xfId="19320" xr:uid="{D9B3BCE9-D42E-4228-B1D9-C55CBF0C641F}"/>
    <cellStyle name="Moneda 2 2 3 2 2 2 4 2 2 3" xfId="28737" xr:uid="{26FD3E40-58AE-41CE-BE63-0680072488DF}"/>
    <cellStyle name="Moneda 2 2 3 2 2 2 4 2 2 4" xfId="38154" xr:uid="{8ABF1FEA-9FAE-4846-89B5-893D3BE3F0F0}"/>
    <cellStyle name="Moneda 2 2 3 2 2 2 4 2 3" xfId="14616" xr:uid="{E019A899-C24F-4A26-82DA-5D1E1A125F02}"/>
    <cellStyle name="Moneda 2 2 3 2 2 2 4 2 4" xfId="24033" xr:uid="{2D15730E-B54D-478C-9488-B8357B8AAB6B}"/>
    <cellStyle name="Moneda 2 2 3 2 2 2 4 2 5" xfId="33450" xr:uid="{35F3004C-1E97-4F07-97A6-A215284DC6BB}"/>
    <cellStyle name="Moneda 2 2 3 2 2 2 4 3" xfId="7560" xr:uid="{0F5B9749-CAF1-4250-B76D-B061272AC4E9}"/>
    <cellStyle name="Moneda 2 2 3 2 2 2 4 3 2" xfId="16968" xr:uid="{285E1BBF-6186-426E-9E73-0B5D7971710A}"/>
    <cellStyle name="Moneda 2 2 3 2 2 2 4 3 3" xfId="26385" xr:uid="{FEA7CE83-F419-4D4A-8142-2B0E105BDB65}"/>
    <cellStyle name="Moneda 2 2 3 2 2 2 4 3 4" xfId="35802" xr:uid="{2377B4DE-D163-4346-B442-B80A4C924B92}"/>
    <cellStyle name="Moneda 2 2 3 2 2 2 4 4" xfId="12264" xr:uid="{A606DAA5-E461-4EBB-AEE1-63473B289848}"/>
    <cellStyle name="Moneda 2 2 3 2 2 2 4 5" xfId="21681" xr:uid="{4B72B2FC-3D2E-471E-B0BF-8E0677203F77}"/>
    <cellStyle name="Moneda 2 2 3 2 2 2 4 6" xfId="31098" xr:uid="{1FFE5620-D2E3-4029-9AD2-417847713295}"/>
    <cellStyle name="Moneda 2 2 3 2 2 2 5" xfId="3640" xr:uid="{77CFB490-714B-45E5-9280-89987C92F462}"/>
    <cellStyle name="Moneda 2 2 3 2 2 2 5 2" xfId="5992" xr:uid="{B8229E55-CE37-4B07-8F6E-38AC275EE85A}"/>
    <cellStyle name="Moneda 2 2 3 2 2 2 5 2 2" xfId="10696" xr:uid="{9D7E8CF7-3B40-47C5-A66C-8112B4DC6A1E}"/>
    <cellStyle name="Moneda 2 2 3 2 2 2 5 2 2 2" xfId="20104" xr:uid="{2213AEE4-A8BD-48A6-A19E-78169D9C8C09}"/>
    <cellStyle name="Moneda 2 2 3 2 2 2 5 2 2 3" xfId="29521" xr:uid="{E6023723-BF56-4D2A-90EC-7CEE9F4DEEB2}"/>
    <cellStyle name="Moneda 2 2 3 2 2 2 5 2 2 4" xfId="38938" xr:uid="{B46CDDBF-6670-4695-8300-FDF8C177B1D9}"/>
    <cellStyle name="Moneda 2 2 3 2 2 2 5 2 3" xfId="15400" xr:uid="{3E5CFA68-C652-413E-8C91-1C02F0DE0DD5}"/>
    <cellStyle name="Moneda 2 2 3 2 2 2 5 2 4" xfId="24817" xr:uid="{81F875B1-DA16-4AFD-B216-04D87996207A}"/>
    <cellStyle name="Moneda 2 2 3 2 2 2 5 2 5" xfId="34234" xr:uid="{D4FB097F-EF3B-46C4-9672-3721793C809C}"/>
    <cellStyle name="Moneda 2 2 3 2 2 2 5 3" xfId="8344" xr:uid="{7773F759-DCDE-4036-B1A0-A72000C415B7}"/>
    <cellStyle name="Moneda 2 2 3 2 2 2 5 3 2" xfId="17752" xr:uid="{24F79D17-EF8B-4C75-9CBB-E1299499ACE2}"/>
    <cellStyle name="Moneda 2 2 3 2 2 2 5 3 3" xfId="27169" xr:uid="{CD5F56F8-AF94-4084-B2D2-02E6EADF61E0}"/>
    <cellStyle name="Moneda 2 2 3 2 2 2 5 3 4" xfId="36586" xr:uid="{6DB6AF58-4EA1-4C57-BA07-D34C2275B9DC}"/>
    <cellStyle name="Moneda 2 2 3 2 2 2 5 4" xfId="13048" xr:uid="{F860589E-38B4-4280-B0DF-BACFEC1E9FC1}"/>
    <cellStyle name="Moneda 2 2 3 2 2 2 5 5" xfId="22465" xr:uid="{FFD481A8-CFDF-4A12-A1CB-BF8404C2C831}"/>
    <cellStyle name="Moneda 2 2 3 2 2 2 5 6" xfId="31882" xr:uid="{1A7CA950-D130-433A-B91E-3A6221ED7293}"/>
    <cellStyle name="Moneda 2 2 3 2 2 2 6" xfId="4424" xr:uid="{68652F1E-5B34-4F98-9EC6-D646A4A2183D}"/>
    <cellStyle name="Moneda 2 2 3 2 2 2 6 2" xfId="9128" xr:uid="{16856225-6669-4536-B8DC-F2F1097F4A56}"/>
    <cellStyle name="Moneda 2 2 3 2 2 2 6 2 2" xfId="18536" xr:uid="{ECEB72AF-1DE2-4A59-9126-F97C092CE481}"/>
    <cellStyle name="Moneda 2 2 3 2 2 2 6 2 3" xfId="27953" xr:uid="{8C7A83E0-63DC-4F08-B8BB-5A16F6920A42}"/>
    <cellStyle name="Moneda 2 2 3 2 2 2 6 2 4" xfId="37370" xr:uid="{E74C88FB-398C-476E-BD8E-9E954DC978C8}"/>
    <cellStyle name="Moneda 2 2 3 2 2 2 6 3" xfId="13832" xr:uid="{96969FD4-3FD1-4456-9552-3E03A8D3B182}"/>
    <cellStyle name="Moneda 2 2 3 2 2 2 6 4" xfId="23249" xr:uid="{E473B94B-E115-44E8-B59E-DA9D819E17AA}"/>
    <cellStyle name="Moneda 2 2 3 2 2 2 6 5" xfId="32666" xr:uid="{110353BB-1369-4BC4-A710-3968CAD291E1}"/>
    <cellStyle name="Moneda 2 2 3 2 2 2 7" xfId="6776" xr:uid="{EE50EFD3-BEBC-4231-B573-C643F383C11C}"/>
    <cellStyle name="Moneda 2 2 3 2 2 2 7 2" xfId="16184" xr:uid="{DEA5C5A5-12BD-4E42-8B0D-F74F981FBF4C}"/>
    <cellStyle name="Moneda 2 2 3 2 2 2 7 3" xfId="25601" xr:uid="{9079DD61-7370-4B7C-818D-2D3DEAF40D9F}"/>
    <cellStyle name="Moneda 2 2 3 2 2 2 7 4" xfId="35018" xr:uid="{ADCAE864-6F77-4240-903D-A61871A9F754}"/>
    <cellStyle name="Moneda 2 2 3 2 2 2 8" xfId="11480" xr:uid="{79A4D933-9D1F-4E52-9B9E-E6ED4E5C39CB}"/>
    <cellStyle name="Moneda 2 2 3 2 2 2 9" xfId="20897" xr:uid="{8C72D38E-87C0-475A-A8DD-36E1D6FDAC76}"/>
    <cellStyle name="Moneda 2 2 3 2 2 3" xfId="520" xr:uid="{D641E9F4-A23C-4607-859D-80966C09EAAA}"/>
    <cellStyle name="Moneda 2 2 3 2 2 3 10" xfId="2146" xr:uid="{2AF8EBC0-A267-4434-98E4-F9E13EDF8D90}"/>
    <cellStyle name="Moneda 2 2 3 2 2 3 11" xfId="1518" xr:uid="{70CA6EAB-13E4-4807-B508-A7BACF10DFA9}"/>
    <cellStyle name="Moneda 2 2 3 2 2 3 12" xfId="40400" xr:uid="{11C0F545-ABD4-46BA-BE99-C510BAB45465}"/>
    <cellStyle name="Moneda 2 2 3 2 2 3 2" xfId="2538" xr:uid="{97B7C9DC-6B68-4E9E-A305-9A996B89EB22}"/>
    <cellStyle name="Moneda 2 2 3 2 2 3 2 2" xfId="3323" xr:uid="{2C70AE48-A7BA-4D05-8C85-B07076D6961E}"/>
    <cellStyle name="Moneda 2 2 3 2 2 3 2 2 2" xfId="5675" xr:uid="{BDE6EECF-68EE-4D42-89B5-39DB800FB03A}"/>
    <cellStyle name="Moneda 2 2 3 2 2 3 2 2 2 2" xfId="10379" xr:uid="{5F546167-F992-4752-B6F3-21ED08997DC4}"/>
    <cellStyle name="Moneda 2 2 3 2 2 3 2 2 2 2 2" xfId="19787" xr:uid="{77E2C48E-CFF1-42F0-ACF6-7097C024EB5F}"/>
    <cellStyle name="Moneda 2 2 3 2 2 3 2 2 2 2 3" xfId="29204" xr:uid="{B6D51692-DA4F-4D8D-BD2E-FDCC4B8AD77E}"/>
    <cellStyle name="Moneda 2 2 3 2 2 3 2 2 2 2 4" xfId="38621" xr:uid="{5C98AA84-0AB1-46E3-98DA-9D4763743A89}"/>
    <cellStyle name="Moneda 2 2 3 2 2 3 2 2 2 3" xfId="15083" xr:uid="{D3374B8D-67B6-4DC6-B55C-4EC5EF0DC45C}"/>
    <cellStyle name="Moneda 2 2 3 2 2 3 2 2 2 4" xfId="24500" xr:uid="{1FF4F8D2-7EA5-407E-A1C2-EFE7C4E17B62}"/>
    <cellStyle name="Moneda 2 2 3 2 2 3 2 2 2 5" xfId="33917" xr:uid="{C153630B-88CF-4CDE-8074-33CF7B1B0328}"/>
    <cellStyle name="Moneda 2 2 3 2 2 3 2 2 3" xfId="8027" xr:uid="{7720D465-4E0A-4F32-A246-A09160C50ACE}"/>
    <cellStyle name="Moneda 2 2 3 2 2 3 2 2 3 2" xfId="17435" xr:uid="{257FD785-72DC-41C5-A9DA-F345B89A8D1C}"/>
    <cellStyle name="Moneda 2 2 3 2 2 3 2 2 3 3" xfId="26852" xr:uid="{2AC9892A-3CC3-4167-BA20-A5EE756AD1B0}"/>
    <cellStyle name="Moneda 2 2 3 2 2 3 2 2 3 4" xfId="36269" xr:uid="{62FAEBC4-0184-49DB-9DAD-5332D0D9BE84}"/>
    <cellStyle name="Moneda 2 2 3 2 2 3 2 2 4" xfId="12731" xr:uid="{2BB0DA34-9C78-4FFE-84CD-A3387AB4B4BE}"/>
    <cellStyle name="Moneda 2 2 3 2 2 3 2 2 5" xfId="22148" xr:uid="{1E1AF5CF-C806-4671-B8F8-09A4508D42FE}"/>
    <cellStyle name="Moneda 2 2 3 2 2 3 2 2 6" xfId="31565" xr:uid="{D2DAC45A-6295-45F4-8591-6F8885DA4D29}"/>
    <cellStyle name="Moneda 2 2 3 2 2 3 2 3" xfId="4107" xr:uid="{558A9B80-D7BB-4541-A91D-3659271F7A67}"/>
    <cellStyle name="Moneda 2 2 3 2 2 3 2 3 2" xfId="6459" xr:uid="{244303D2-84E3-44A3-B0F1-69BF97E212C8}"/>
    <cellStyle name="Moneda 2 2 3 2 2 3 2 3 2 2" xfId="11163" xr:uid="{0D169B52-958B-460A-8CFC-7AEB87B49747}"/>
    <cellStyle name="Moneda 2 2 3 2 2 3 2 3 2 2 2" xfId="20571" xr:uid="{E4D11918-B635-4053-BD05-9F6EE5E99DCC}"/>
    <cellStyle name="Moneda 2 2 3 2 2 3 2 3 2 2 3" xfId="29988" xr:uid="{240174FD-E15B-4022-8664-FF2EC1F2442C}"/>
    <cellStyle name="Moneda 2 2 3 2 2 3 2 3 2 2 4" xfId="39405" xr:uid="{39EB0400-4A1F-4DEE-82AB-7030762AA4D1}"/>
    <cellStyle name="Moneda 2 2 3 2 2 3 2 3 2 3" xfId="15867" xr:uid="{D69CEFA4-A8D7-4886-ADED-D0A6EA7CF9C8}"/>
    <cellStyle name="Moneda 2 2 3 2 2 3 2 3 2 4" xfId="25284" xr:uid="{1273A320-2274-4037-AC44-AB0CDDFCB346}"/>
    <cellStyle name="Moneda 2 2 3 2 2 3 2 3 2 5" xfId="34701" xr:uid="{DAC3C8F4-B932-48CC-9143-046D6F593EBC}"/>
    <cellStyle name="Moneda 2 2 3 2 2 3 2 3 3" xfId="8811" xr:uid="{7E227F71-B60A-49F5-B9B4-DA287DDD0680}"/>
    <cellStyle name="Moneda 2 2 3 2 2 3 2 3 3 2" xfId="18219" xr:uid="{F4B3D519-13C5-4E22-B67B-B4D77D475E7F}"/>
    <cellStyle name="Moneda 2 2 3 2 2 3 2 3 3 3" xfId="27636" xr:uid="{AF7EB26F-0A68-4265-B0C0-C3E56741153F}"/>
    <cellStyle name="Moneda 2 2 3 2 2 3 2 3 3 4" xfId="37053" xr:uid="{C7D791B0-4142-4006-9E86-F2E26D91B924}"/>
    <cellStyle name="Moneda 2 2 3 2 2 3 2 3 4" xfId="13515" xr:uid="{076AE71E-4332-4D66-8502-9E1FD50BCCDF}"/>
    <cellStyle name="Moneda 2 2 3 2 2 3 2 3 5" xfId="22932" xr:uid="{38538ABC-B805-470D-A267-B5FBA2998807}"/>
    <cellStyle name="Moneda 2 2 3 2 2 3 2 3 6" xfId="32349" xr:uid="{2D5828EE-1D53-452B-93B7-3812916EABAF}"/>
    <cellStyle name="Moneda 2 2 3 2 2 3 2 4" xfId="4891" xr:uid="{F1A4D8D0-F91C-4E0E-94FF-4BBE0A473AC9}"/>
    <cellStyle name="Moneda 2 2 3 2 2 3 2 4 2" xfId="9595" xr:uid="{063CB2A7-97AE-47C6-ABE0-15A2F2F0CA58}"/>
    <cellStyle name="Moneda 2 2 3 2 2 3 2 4 2 2" xfId="19003" xr:uid="{6C69B3D3-9DAC-4FB0-B6EB-801916E8F00B}"/>
    <cellStyle name="Moneda 2 2 3 2 2 3 2 4 2 3" xfId="28420" xr:uid="{6DF4D6B0-64A7-4A36-87AB-696089A2C426}"/>
    <cellStyle name="Moneda 2 2 3 2 2 3 2 4 2 4" xfId="37837" xr:uid="{6964A878-956D-4BEF-B6C5-E348C033930F}"/>
    <cellStyle name="Moneda 2 2 3 2 2 3 2 4 3" xfId="14299" xr:uid="{F0963A53-6159-4225-8528-3EB766AE50C1}"/>
    <cellStyle name="Moneda 2 2 3 2 2 3 2 4 4" xfId="23716" xr:uid="{D0E985B0-F342-4027-B315-7EDC9387FB39}"/>
    <cellStyle name="Moneda 2 2 3 2 2 3 2 4 5" xfId="33133" xr:uid="{10F6F4AC-0F56-47AF-AACF-B584BECBBF27}"/>
    <cellStyle name="Moneda 2 2 3 2 2 3 2 5" xfId="7243" xr:uid="{30530FD1-C5B6-4C91-8806-6E6C583EAC43}"/>
    <cellStyle name="Moneda 2 2 3 2 2 3 2 5 2" xfId="16651" xr:uid="{315215EF-BBA6-42C5-B32B-9E22FDE01D6A}"/>
    <cellStyle name="Moneda 2 2 3 2 2 3 2 5 3" xfId="26068" xr:uid="{1379D66C-D7D0-4F09-85E2-37213B0457BF}"/>
    <cellStyle name="Moneda 2 2 3 2 2 3 2 5 4" xfId="35485" xr:uid="{07867A79-AE04-4076-AAC2-8F2E56F9C817}"/>
    <cellStyle name="Moneda 2 2 3 2 2 3 2 6" xfId="11947" xr:uid="{5B13A8BC-AEFC-4FEB-A3BD-335C7BA70BD4}"/>
    <cellStyle name="Moneda 2 2 3 2 2 3 2 7" xfId="21364" xr:uid="{7D6A754D-CFBF-4964-A4EA-582685DB7CF8}"/>
    <cellStyle name="Moneda 2 2 3 2 2 3 2 8" xfId="30781" xr:uid="{73BCBFFF-3D87-477A-847A-D4E58B808D52}"/>
    <cellStyle name="Moneda 2 2 3 2 2 3 3" xfId="2931" xr:uid="{3D2D8F37-164A-4F47-A11E-59EA1590FA6F}"/>
    <cellStyle name="Moneda 2 2 3 2 2 3 3 2" xfId="5283" xr:uid="{91E76C5A-309E-48FA-A7DB-A34FD3A4E9E3}"/>
    <cellStyle name="Moneda 2 2 3 2 2 3 3 2 2" xfId="9987" xr:uid="{425A12C0-C6C5-4A6B-92DC-C95B5D28EF75}"/>
    <cellStyle name="Moneda 2 2 3 2 2 3 3 2 2 2" xfId="19395" xr:uid="{A8AAD8B5-F50F-46E5-A76D-3769FF11DE70}"/>
    <cellStyle name="Moneda 2 2 3 2 2 3 3 2 2 3" xfId="28812" xr:uid="{2B8A9F89-5F28-432F-911A-D7E9F7D3A322}"/>
    <cellStyle name="Moneda 2 2 3 2 2 3 3 2 2 4" xfId="38229" xr:uid="{68810DF5-81DD-4A45-8B9D-6F57B8C7A79A}"/>
    <cellStyle name="Moneda 2 2 3 2 2 3 3 2 3" xfId="14691" xr:uid="{A80282E7-A4FF-435E-B9DB-7E02343EC6D3}"/>
    <cellStyle name="Moneda 2 2 3 2 2 3 3 2 4" xfId="24108" xr:uid="{DC92F37E-8280-41DC-9DD8-4CBD52BF5D38}"/>
    <cellStyle name="Moneda 2 2 3 2 2 3 3 2 5" xfId="33525" xr:uid="{E5A1E716-57FB-492C-8374-3652944F41A9}"/>
    <cellStyle name="Moneda 2 2 3 2 2 3 3 3" xfId="7635" xr:uid="{CD1992C7-6656-4247-9A0C-E8C96F6B3BAE}"/>
    <cellStyle name="Moneda 2 2 3 2 2 3 3 3 2" xfId="17043" xr:uid="{309E4FF5-0493-4BBB-96EC-2CFC69538481}"/>
    <cellStyle name="Moneda 2 2 3 2 2 3 3 3 3" xfId="26460" xr:uid="{4BB2E623-D5E6-4004-A9FB-9FC916C54BE3}"/>
    <cellStyle name="Moneda 2 2 3 2 2 3 3 3 4" xfId="35877" xr:uid="{A1E62E1E-84B5-43B1-9B66-84AA4E8BC42D}"/>
    <cellStyle name="Moneda 2 2 3 2 2 3 3 4" xfId="12339" xr:uid="{B9D23DA7-BFB9-423C-BAED-4670B899A9A2}"/>
    <cellStyle name="Moneda 2 2 3 2 2 3 3 5" xfId="21756" xr:uid="{96207B08-BE8E-4AF7-819E-7A8D329E4A87}"/>
    <cellStyle name="Moneda 2 2 3 2 2 3 3 6" xfId="31173" xr:uid="{C50BEF5C-E1F0-48B2-ABA9-7B999CF9E20E}"/>
    <cellStyle name="Moneda 2 2 3 2 2 3 4" xfId="3715" xr:uid="{F69E3BC2-3464-4DBE-BDE4-AAA4DC8D20B5}"/>
    <cellStyle name="Moneda 2 2 3 2 2 3 4 2" xfId="6067" xr:uid="{C0CDE987-2788-4149-BF29-7F6515EAA166}"/>
    <cellStyle name="Moneda 2 2 3 2 2 3 4 2 2" xfId="10771" xr:uid="{0838A8DA-3684-4EC4-B512-D1FE79C91A08}"/>
    <cellStyle name="Moneda 2 2 3 2 2 3 4 2 2 2" xfId="20179" xr:uid="{F61E5E76-09F1-4398-B6DC-784CE27D0A48}"/>
    <cellStyle name="Moneda 2 2 3 2 2 3 4 2 2 3" xfId="29596" xr:uid="{D84BD0B4-F2DC-4B6B-9378-C153CCA1BFFA}"/>
    <cellStyle name="Moneda 2 2 3 2 2 3 4 2 2 4" xfId="39013" xr:uid="{1B93485C-4202-456F-BEDD-29BB50E177E7}"/>
    <cellStyle name="Moneda 2 2 3 2 2 3 4 2 3" xfId="15475" xr:uid="{CFBCD7BC-BD10-460D-8156-1E391DF1651D}"/>
    <cellStyle name="Moneda 2 2 3 2 2 3 4 2 4" xfId="24892" xr:uid="{245AE1BD-ED86-4034-9349-4576EB9174E7}"/>
    <cellStyle name="Moneda 2 2 3 2 2 3 4 2 5" xfId="34309" xr:uid="{124C1B7F-A3FA-4646-A4A6-8C74AAC9D36A}"/>
    <cellStyle name="Moneda 2 2 3 2 2 3 4 3" xfId="8419" xr:uid="{1569B843-F5B9-457C-B6D5-25FE265C9323}"/>
    <cellStyle name="Moneda 2 2 3 2 2 3 4 3 2" xfId="17827" xr:uid="{4257A4B8-3E2C-4780-A6B4-E11062176DAE}"/>
    <cellStyle name="Moneda 2 2 3 2 2 3 4 3 3" xfId="27244" xr:uid="{C801D765-2109-4182-870D-BB08C0C9A5D1}"/>
    <cellStyle name="Moneda 2 2 3 2 2 3 4 3 4" xfId="36661" xr:uid="{9F12CF27-A4B6-4A56-A936-ABC5207B450F}"/>
    <cellStyle name="Moneda 2 2 3 2 2 3 4 4" xfId="13123" xr:uid="{26C47E1B-18AF-43FF-9246-34708CC43B2E}"/>
    <cellStyle name="Moneda 2 2 3 2 2 3 4 5" xfId="22540" xr:uid="{E11A0DB3-19C9-4046-B9CE-E7500F782C4A}"/>
    <cellStyle name="Moneda 2 2 3 2 2 3 4 6" xfId="31957" xr:uid="{B44A45F7-0110-4A09-BDE9-7E17C87DF967}"/>
    <cellStyle name="Moneda 2 2 3 2 2 3 5" xfId="4499" xr:uid="{CDF1E211-96EA-43D2-8775-6D26D1EFB9FC}"/>
    <cellStyle name="Moneda 2 2 3 2 2 3 5 2" xfId="9203" xr:uid="{9D23AD6B-BD3B-4079-90F1-31F935D8C0E1}"/>
    <cellStyle name="Moneda 2 2 3 2 2 3 5 2 2" xfId="18611" xr:uid="{8F0C5961-8B9E-4E63-BB7B-B960679B10A7}"/>
    <cellStyle name="Moneda 2 2 3 2 2 3 5 2 3" xfId="28028" xr:uid="{4CCC2C31-53DA-4BB4-BD22-5657CC7210F7}"/>
    <cellStyle name="Moneda 2 2 3 2 2 3 5 2 4" xfId="37445" xr:uid="{B2F6C432-D661-4390-947E-4B2EA152E83E}"/>
    <cellStyle name="Moneda 2 2 3 2 2 3 5 3" xfId="13907" xr:uid="{060CB980-98D1-40E9-8D24-2BD6EE7141E8}"/>
    <cellStyle name="Moneda 2 2 3 2 2 3 5 4" xfId="23324" xr:uid="{26A24F1A-E7EE-4D16-8344-473D30A6D6D3}"/>
    <cellStyle name="Moneda 2 2 3 2 2 3 5 5" xfId="32741" xr:uid="{2046EC8B-647B-4C3B-9B8C-508C9C45EFFF}"/>
    <cellStyle name="Moneda 2 2 3 2 2 3 6" xfId="6851" xr:uid="{F6D303C9-3FCC-4A12-B876-FA79053321C2}"/>
    <cellStyle name="Moneda 2 2 3 2 2 3 6 2" xfId="16259" xr:uid="{E9B73FFA-D899-4AA1-AC41-AD45CF730CAD}"/>
    <cellStyle name="Moneda 2 2 3 2 2 3 6 3" xfId="25676" xr:uid="{CC9136F3-F355-4CC9-8197-4F6449FF7570}"/>
    <cellStyle name="Moneda 2 2 3 2 2 3 6 4" xfId="35093" xr:uid="{BC55E2E3-1B04-469F-A72F-DF9B66DDF75E}"/>
    <cellStyle name="Moneda 2 2 3 2 2 3 7" xfId="11555" xr:uid="{C3D34EBE-DA75-430F-86C9-F8198B91EA75}"/>
    <cellStyle name="Moneda 2 2 3 2 2 3 8" xfId="20972" xr:uid="{C2EB8BE4-1650-4231-90F7-CBF350809D1E}"/>
    <cellStyle name="Moneda 2 2 3 2 2 3 9" xfId="30389" xr:uid="{E9B6C746-3BE8-4461-831D-31C62E028CD7}"/>
    <cellStyle name="Moneda 2 2 3 2 2 4" xfId="2342" xr:uid="{39F0869C-D7A6-433B-AE1C-A15EC6C642EE}"/>
    <cellStyle name="Moneda 2 2 3 2 2 4 2" xfId="3127" xr:uid="{940EB7D3-9763-4501-8322-338A4E3DF3DF}"/>
    <cellStyle name="Moneda 2 2 3 2 2 4 2 2" xfId="5479" xr:uid="{1A27AD12-5069-45F7-AACF-BE40328215D7}"/>
    <cellStyle name="Moneda 2 2 3 2 2 4 2 2 2" xfId="10183" xr:uid="{8BB77274-4FC8-40D8-8CBA-421E43096C7C}"/>
    <cellStyle name="Moneda 2 2 3 2 2 4 2 2 2 2" xfId="19591" xr:uid="{E0046DB4-C773-45D0-91AA-EB3FB0384C51}"/>
    <cellStyle name="Moneda 2 2 3 2 2 4 2 2 2 3" xfId="29008" xr:uid="{970FBE49-73AD-4F2B-9A25-49F9EF56A63A}"/>
    <cellStyle name="Moneda 2 2 3 2 2 4 2 2 2 4" xfId="38425" xr:uid="{BFAC39F0-C12C-474E-912D-FCEDFBBFB8C1}"/>
    <cellStyle name="Moneda 2 2 3 2 2 4 2 2 3" xfId="14887" xr:uid="{7FDE5B19-5FF5-4C1D-8A06-7BA5A0A8FE20}"/>
    <cellStyle name="Moneda 2 2 3 2 2 4 2 2 4" xfId="24304" xr:uid="{513B95A3-02A0-4C97-8F4B-DDE3C52CACA8}"/>
    <cellStyle name="Moneda 2 2 3 2 2 4 2 2 5" xfId="33721" xr:uid="{76F1427D-DE48-4529-BC0E-54F8F453CBD6}"/>
    <cellStyle name="Moneda 2 2 3 2 2 4 2 3" xfId="7831" xr:uid="{4716CD91-9BEF-433B-A90C-DD7148157F72}"/>
    <cellStyle name="Moneda 2 2 3 2 2 4 2 3 2" xfId="17239" xr:uid="{E4EEE93C-02FD-4515-B0D2-E71F64F82D0D}"/>
    <cellStyle name="Moneda 2 2 3 2 2 4 2 3 3" xfId="26656" xr:uid="{8F22CCD9-1DF2-4026-AAEE-231C7AE482BA}"/>
    <cellStyle name="Moneda 2 2 3 2 2 4 2 3 4" xfId="36073" xr:uid="{5B5100AF-ACF8-46CE-BF99-AB56EE538CB0}"/>
    <cellStyle name="Moneda 2 2 3 2 2 4 2 4" xfId="12535" xr:uid="{49AA5CDD-FE0D-417E-89D2-77521503FD5E}"/>
    <cellStyle name="Moneda 2 2 3 2 2 4 2 5" xfId="21952" xr:uid="{79C78042-3F17-4B93-A711-1C005D24C1BD}"/>
    <cellStyle name="Moneda 2 2 3 2 2 4 2 6" xfId="31369" xr:uid="{C7AABF11-556D-4556-B99E-93ACB94BBB0B}"/>
    <cellStyle name="Moneda 2 2 3 2 2 4 3" xfId="3911" xr:uid="{B7C4C83C-5850-45F8-B90D-FDB66B853311}"/>
    <cellStyle name="Moneda 2 2 3 2 2 4 3 2" xfId="6263" xr:uid="{31E0D13F-BBBD-4415-8176-910D1F01AFA9}"/>
    <cellStyle name="Moneda 2 2 3 2 2 4 3 2 2" xfId="10967" xr:uid="{57BD4000-D362-45A4-94AE-2B95E23CEDA4}"/>
    <cellStyle name="Moneda 2 2 3 2 2 4 3 2 2 2" xfId="20375" xr:uid="{C3DAA713-7EEE-4ECB-83D8-9A79D51582F0}"/>
    <cellStyle name="Moneda 2 2 3 2 2 4 3 2 2 3" xfId="29792" xr:uid="{895591BB-1DE7-4A5B-B339-36E9400359C2}"/>
    <cellStyle name="Moneda 2 2 3 2 2 4 3 2 2 4" xfId="39209" xr:uid="{11CB9C66-400B-4DE4-BDAB-D1E833B2F4DF}"/>
    <cellStyle name="Moneda 2 2 3 2 2 4 3 2 3" xfId="15671" xr:uid="{556DBFF7-6632-4197-A7AF-68E3D67E709B}"/>
    <cellStyle name="Moneda 2 2 3 2 2 4 3 2 4" xfId="25088" xr:uid="{8E0FA75B-8828-4E51-89BE-4AD240DDC61D}"/>
    <cellStyle name="Moneda 2 2 3 2 2 4 3 2 5" xfId="34505" xr:uid="{549F57F1-E563-40A5-BD2E-474378FB1EB7}"/>
    <cellStyle name="Moneda 2 2 3 2 2 4 3 3" xfId="8615" xr:uid="{CDBEA623-B1D9-4EBC-8739-EEF86C8361A5}"/>
    <cellStyle name="Moneda 2 2 3 2 2 4 3 3 2" xfId="18023" xr:uid="{200D1281-2F52-4FB1-AA0E-2A5C869E2492}"/>
    <cellStyle name="Moneda 2 2 3 2 2 4 3 3 3" xfId="27440" xr:uid="{A7B7C0C5-7EF2-4DDA-94A3-4D9D32E22C89}"/>
    <cellStyle name="Moneda 2 2 3 2 2 4 3 3 4" xfId="36857" xr:uid="{DDA552BB-689B-4B33-887F-9293DBA34B7F}"/>
    <cellStyle name="Moneda 2 2 3 2 2 4 3 4" xfId="13319" xr:uid="{BD1FDF66-9CF4-450D-9124-340410AEA8C4}"/>
    <cellStyle name="Moneda 2 2 3 2 2 4 3 5" xfId="22736" xr:uid="{0C77A160-66CA-40DD-9623-E4AF76ECDF7D}"/>
    <cellStyle name="Moneda 2 2 3 2 2 4 3 6" xfId="32153" xr:uid="{1F123210-4FA5-4A59-A735-A4778FAEB927}"/>
    <cellStyle name="Moneda 2 2 3 2 2 4 4" xfId="4695" xr:uid="{5DD3B297-4DBD-41A3-A6FE-85F8A0BB11DF}"/>
    <cellStyle name="Moneda 2 2 3 2 2 4 4 2" xfId="9399" xr:uid="{0B60F07D-FAE2-4BCE-9CEC-6E021AB6AB8B}"/>
    <cellStyle name="Moneda 2 2 3 2 2 4 4 2 2" xfId="18807" xr:uid="{A99D3747-D599-4C18-BA53-A30AE5BA1360}"/>
    <cellStyle name="Moneda 2 2 3 2 2 4 4 2 3" xfId="28224" xr:uid="{F7492F90-C92D-40F0-A55F-6BEA0E5AC2F8}"/>
    <cellStyle name="Moneda 2 2 3 2 2 4 4 2 4" xfId="37641" xr:uid="{6CCBC954-1FD0-48FE-8A08-E49989A55346}"/>
    <cellStyle name="Moneda 2 2 3 2 2 4 4 3" xfId="14103" xr:uid="{8645B927-21DD-45A3-963B-930CF96AF374}"/>
    <cellStyle name="Moneda 2 2 3 2 2 4 4 4" xfId="23520" xr:uid="{4F33D232-251B-407C-AA97-59EDB3EE29AC}"/>
    <cellStyle name="Moneda 2 2 3 2 2 4 4 5" xfId="32937" xr:uid="{051E60DB-EDF7-4218-9A96-826D8A5019F2}"/>
    <cellStyle name="Moneda 2 2 3 2 2 4 5" xfId="7047" xr:uid="{CABDF24A-319C-40A7-B75F-884F64200F50}"/>
    <cellStyle name="Moneda 2 2 3 2 2 4 5 2" xfId="16455" xr:uid="{DCA0FD7F-6517-4E8F-8768-E6CEAE3A0F1D}"/>
    <cellStyle name="Moneda 2 2 3 2 2 4 5 3" xfId="25872" xr:uid="{B62C26B9-6FA9-42DE-82E4-BAE4D0453F83}"/>
    <cellStyle name="Moneda 2 2 3 2 2 4 5 4" xfId="35289" xr:uid="{FCF9A8BD-8F86-4DF6-BBE1-98FEBF49FBBD}"/>
    <cellStyle name="Moneda 2 2 3 2 2 4 6" xfId="11751" xr:uid="{1E0FD891-C95B-4CF3-BAF0-31EED2875A0A}"/>
    <cellStyle name="Moneda 2 2 3 2 2 4 7" xfId="21168" xr:uid="{5A8BF779-F70B-4839-B51E-840A8FAD72F4}"/>
    <cellStyle name="Moneda 2 2 3 2 2 4 8" xfId="30585" xr:uid="{12DCFCB5-2130-41A7-97F9-753F78BE4FAF}"/>
    <cellStyle name="Moneda 2 2 3 2 2 5" xfId="2735" xr:uid="{18672B74-06B9-4AC7-B92C-C9BE95959D45}"/>
    <cellStyle name="Moneda 2 2 3 2 2 5 2" xfId="5087" xr:uid="{DD0E9DFF-7FCD-4F04-9A30-DBF525288C70}"/>
    <cellStyle name="Moneda 2 2 3 2 2 5 2 2" xfId="9791" xr:uid="{2B0FF9C9-C76B-4E74-BB44-95B0E649B153}"/>
    <cellStyle name="Moneda 2 2 3 2 2 5 2 2 2" xfId="19199" xr:uid="{370C4766-8019-4DFD-8B2D-1E94BA0C0CAB}"/>
    <cellStyle name="Moneda 2 2 3 2 2 5 2 2 3" xfId="28616" xr:uid="{7322BB92-5ECE-4927-899E-DE2385113457}"/>
    <cellStyle name="Moneda 2 2 3 2 2 5 2 2 4" xfId="38033" xr:uid="{476FE3CE-3E8E-4EBD-BD07-9F041E989C5E}"/>
    <cellStyle name="Moneda 2 2 3 2 2 5 2 3" xfId="14495" xr:uid="{DB224C71-70F5-480A-A96E-3B334FB2151D}"/>
    <cellStyle name="Moneda 2 2 3 2 2 5 2 4" xfId="23912" xr:uid="{60820254-46F9-4930-B412-18F14F73E620}"/>
    <cellStyle name="Moneda 2 2 3 2 2 5 2 5" xfId="33329" xr:uid="{7DD29F62-C38E-4ABD-9BEB-27439809AD94}"/>
    <cellStyle name="Moneda 2 2 3 2 2 5 3" xfId="7439" xr:uid="{F3BA27DD-9C88-42BC-9D96-512755ECBC01}"/>
    <cellStyle name="Moneda 2 2 3 2 2 5 3 2" xfId="16847" xr:uid="{91862C0F-63BE-4123-B568-45E343A6D29C}"/>
    <cellStyle name="Moneda 2 2 3 2 2 5 3 3" xfId="26264" xr:uid="{4DF5609F-A7F5-4AA0-9DB4-CD6A0A91F358}"/>
    <cellStyle name="Moneda 2 2 3 2 2 5 3 4" xfId="35681" xr:uid="{A105BD85-3D67-4BA9-8D72-F3E219B0F3DF}"/>
    <cellStyle name="Moneda 2 2 3 2 2 5 4" xfId="12143" xr:uid="{642DA44D-6F9B-425A-A445-5688FB10701F}"/>
    <cellStyle name="Moneda 2 2 3 2 2 5 5" xfId="21560" xr:uid="{C3DF5896-B61F-4FEB-B28A-BA58E8F7F381}"/>
    <cellStyle name="Moneda 2 2 3 2 2 5 6" xfId="30977" xr:uid="{3625F9CA-B552-4933-B7A4-7BAD489ECF66}"/>
    <cellStyle name="Moneda 2 2 3 2 2 6" xfId="3519" xr:uid="{32753821-947C-4A78-89EE-52D8A7C4F253}"/>
    <cellStyle name="Moneda 2 2 3 2 2 6 2" xfId="5871" xr:uid="{9EEA94E4-3CE2-4752-8DE9-D4B27479621E}"/>
    <cellStyle name="Moneda 2 2 3 2 2 6 2 2" xfId="10575" xr:uid="{2C32824C-CCE3-461B-99CB-050CF4A94FB2}"/>
    <cellStyle name="Moneda 2 2 3 2 2 6 2 2 2" xfId="19983" xr:uid="{DF78DAAF-334A-44D0-8111-B81B971E747C}"/>
    <cellStyle name="Moneda 2 2 3 2 2 6 2 2 3" xfId="29400" xr:uid="{ADADA2F0-0D19-42EB-90ED-ADBCAEED1FAE}"/>
    <cellStyle name="Moneda 2 2 3 2 2 6 2 2 4" xfId="38817" xr:uid="{1E0A955D-AE24-48BA-BB7C-0EB52A01AD86}"/>
    <cellStyle name="Moneda 2 2 3 2 2 6 2 3" xfId="15279" xr:uid="{3DC4F45B-76F2-4679-99EF-2B58FDDB1256}"/>
    <cellStyle name="Moneda 2 2 3 2 2 6 2 4" xfId="24696" xr:uid="{530BEB2B-224E-4E2F-B23A-8FAD78683E24}"/>
    <cellStyle name="Moneda 2 2 3 2 2 6 2 5" xfId="34113" xr:uid="{2C6F0DE9-1F44-4491-AE58-C5914C8F4BFC}"/>
    <cellStyle name="Moneda 2 2 3 2 2 6 3" xfId="8223" xr:uid="{A7DF245A-E947-4A05-B152-A06286AE66FA}"/>
    <cellStyle name="Moneda 2 2 3 2 2 6 3 2" xfId="17631" xr:uid="{784E1902-C9A5-48CE-BE81-1F600E872041}"/>
    <cellStyle name="Moneda 2 2 3 2 2 6 3 3" xfId="27048" xr:uid="{514CE93E-9579-4B6B-B25A-7A693D4E2D4A}"/>
    <cellStyle name="Moneda 2 2 3 2 2 6 3 4" xfId="36465" xr:uid="{E5A853A7-06DF-44D0-A247-6701BBE6A0A7}"/>
    <cellStyle name="Moneda 2 2 3 2 2 6 4" xfId="12927" xr:uid="{CAEB6DDF-80F9-431E-8A85-B06F67975C7C}"/>
    <cellStyle name="Moneda 2 2 3 2 2 6 5" xfId="22344" xr:uid="{66D8F1A8-1831-449C-A0CC-E0F199F153F1}"/>
    <cellStyle name="Moneda 2 2 3 2 2 6 6" xfId="31761" xr:uid="{995C54B1-47D8-4716-95C1-B0E9DC07DF7F}"/>
    <cellStyle name="Moneda 2 2 3 2 2 7" xfId="4303" xr:uid="{AECB2916-24F7-4DF7-AB77-7EEC491668B2}"/>
    <cellStyle name="Moneda 2 2 3 2 2 7 2" xfId="9007" xr:uid="{4428F27F-56BF-4BC3-984D-3180F6E6547B}"/>
    <cellStyle name="Moneda 2 2 3 2 2 7 2 2" xfId="18415" xr:uid="{C789C4B9-F8E8-4954-8B91-BB5E1A7F0E9B}"/>
    <cellStyle name="Moneda 2 2 3 2 2 7 2 3" xfId="27832" xr:uid="{0D100F38-6691-418C-A0F0-737FD92448BB}"/>
    <cellStyle name="Moneda 2 2 3 2 2 7 2 4" xfId="37249" xr:uid="{5EB1ECB0-C098-4D08-BF5F-A734535A2BE5}"/>
    <cellStyle name="Moneda 2 2 3 2 2 7 3" xfId="13711" xr:uid="{F48A7EDC-961B-49DF-A89E-D434FB2C9866}"/>
    <cellStyle name="Moneda 2 2 3 2 2 7 4" xfId="23128" xr:uid="{F287493B-9DE6-42C3-94F9-0DBE19A6BC81}"/>
    <cellStyle name="Moneda 2 2 3 2 2 7 5" xfId="32545" xr:uid="{23BF990A-A29A-4903-AC87-A7AC408EB051}"/>
    <cellStyle name="Moneda 2 2 3 2 2 8" xfId="6655" xr:uid="{FD89B8BD-6E29-4FEF-BE2C-8CFE20ADE41E}"/>
    <cellStyle name="Moneda 2 2 3 2 2 8 2" xfId="16063" xr:uid="{5FA93F63-2633-4B1C-B9E3-0369E8407EAF}"/>
    <cellStyle name="Moneda 2 2 3 2 2 8 3" xfId="25480" xr:uid="{32B0C4AB-EE9D-444D-8975-92EFB7B4B596}"/>
    <cellStyle name="Moneda 2 2 3 2 2 8 4" xfId="34897" xr:uid="{FC9B2E85-0435-4355-95C6-4562E15986E9}"/>
    <cellStyle name="Moneda 2 2 3 2 2 9" xfId="11359" xr:uid="{BAFE5CEF-782C-45E0-B6EC-15AF0DB92A83}"/>
    <cellStyle name="Moneda 2 2 3 2 3" xfId="358" xr:uid="{9C1DE4BB-933C-447B-8BC0-1AA925685FD9}"/>
    <cellStyle name="Moneda 2 2 3 2 3 10" xfId="30268" xr:uid="{F593AA04-B4AF-49E3-950B-49340E452C48}"/>
    <cellStyle name="Moneda 2 2 3 2 3 11" xfId="2025" xr:uid="{FF3D0745-A6C4-402C-A5E2-3984F6DB9141}"/>
    <cellStyle name="Moneda 2 2 3 2 3 12" xfId="1397" xr:uid="{D1C77DA5-7DD1-4114-8DE1-E9A5B287C945}"/>
    <cellStyle name="Moneda 2 2 3 2 3 13" xfId="40279" xr:uid="{92FC6B10-17E5-49EC-B8EC-8960480A2FBB}"/>
    <cellStyle name="Moneda 2 2 3 2 3 2" xfId="596" xr:uid="{66141610-8415-4419-92A1-21D657D1A4C4}"/>
    <cellStyle name="Moneda 2 2 3 2 3 2 10" xfId="2221" xr:uid="{EEE10B87-BED6-4BFC-A382-28F0853FA65E}"/>
    <cellStyle name="Moneda 2 2 3 2 3 2 11" xfId="1593" xr:uid="{0DC57412-0550-4306-BFA1-4B8F1D5248A2}"/>
    <cellStyle name="Moneda 2 2 3 2 3 2 12" xfId="40475" xr:uid="{CC9E2F24-2A34-4E5C-94EE-EB43C3CE772A}"/>
    <cellStyle name="Moneda 2 2 3 2 3 2 2" xfId="2613" xr:uid="{EBC0AC95-BF4E-48C6-8120-0733D76F3D39}"/>
    <cellStyle name="Moneda 2 2 3 2 3 2 2 2" xfId="3398" xr:uid="{04361C30-DB1D-4E35-9015-88672BA4B7CF}"/>
    <cellStyle name="Moneda 2 2 3 2 3 2 2 2 2" xfId="5750" xr:uid="{C8EE50CD-8349-415C-9B05-5F99BDC1E654}"/>
    <cellStyle name="Moneda 2 2 3 2 3 2 2 2 2 2" xfId="10454" xr:uid="{0D370FEE-C7D8-4A27-9AD0-82B54F7F665D}"/>
    <cellStyle name="Moneda 2 2 3 2 3 2 2 2 2 2 2" xfId="19862" xr:uid="{3DC4A1C7-14A7-46FF-B82F-F7A3D057F0AA}"/>
    <cellStyle name="Moneda 2 2 3 2 3 2 2 2 2 2 3" xfId="29279" xr:uid="{3E82AAA3-24EA-4BA0-AA56-F8EB8D6ED205}"/>
    <cellStyle name="Moneda 2 2 3 2 3 2 2 2 2 2 4" xfId="38696" xr:uid="{04E00AEE-D5CC-4200-AEA5-165C8B6B72EE}"/>
    <cellStyle name="Moneda 2 2 3 2 3 2 2 2 2 3" xfId="15158" xr:uid="{BB1E4512-8420-440B-B661-AEE64626D04B}"/>
    <cellStyle name="Moneda 2 2 3 2 3 2 2 2 2 4" xfId="24575" xr:uid="{BD761893-650E-4158-9609-EA327C7C3D77}"/>
    <cellStyle name="Moneda 2 2 3 2 3 2 2 2 2 5" xfId="33992" xr:uid="{38FD53BB-1485-407B-A6EF-EF132C750D9C}"/>
    <cellStyle name="Moneda 2 2 3 2 3 2 2 2 3" xfId="8102" xr:uid="{E1AA70F2-7108-4859-810C-901B20E1FDE9}"/>
    <cellStyle name="Moneda 2 2 3 2 3 2 2 2 3 2" xfId="17510" xr:uid="{0CEFA84F-B738-43BD-A5F1-9A07DE8233AC}"/>
    <cellStyle name="Moneda 2 2 3 2 3 2 2 2 3 3" xfId="26927" xr:uid="{1BEA4989-BB93-4A8B-BB78-703B1FB0D795}"/>
    <cellStyle name="Moneda 2 2 3 2 3 2 2 2 3 4" xfId="36344" xr:uid="{6A3925CA-06B9-4574-9F01-D02A3B973250}"/>
    <cellStyle name="Moneda 2 2 3 2 3 2 2 2 4" xfId="12806" xr:uid="{FF3E3230-3B42-4751-BF54-8F331670A608}"/>
    <cellStyle name="Moneda 2 2 3 2 3 2 2 2 5" xfId="22223" xr:uid="{B7AAB810-7C90-4C2C-9333-3AF4704A5445}"/>
    <cellStyle name="Moneda 2 2 3 2 3 2 2 2 6" xfId="31640" xr:uid="{5EB22AB3-ED40-4289-B95F-A0820B12793F}"/>
    <cellStyle name="Moneda 2 2 3 2 3 2 2 3" xfId="4182" xr:uid="{09744A46-DBA5-4EF8-B450-10AE68701A67}"/>
    <cellStyle name="Moneda 2 2 3 2 3 2 2 3 2" xfId="6534" xr:uid="{07CB6B81-5374-46FB-A609-7CFEE5B20E31}"/>
    <cellStyle name="Moneda 2 2 3 2 3 2 2 3 2 2" xfId="11238" xr:uid="{C6A8C47B-CA9B-4006-B4C9-8227E826287D}"/>
    <cellStyle name="Moneda 2 2 3 2 3 2 2 3 2 2 2" xfId="20646" xr:uid="{084973BE-85FD-4B97-B8BB-ADCDC3D57CF8}"/>
    <cellStyle name="Moneda 2 2 3 2 3 2 2 3 2 2 3" xfId="30063" xr:uid="{179AFA1B-0D7A-47DC-B528-6892FF95CD3C}"/>
    <cellStyle name="Moneda 2 2 3 2 3 2 2 3 2 2 4" xfId="39480" xr:uid="{EBC048F8-ACD0-473C-AA60-5395CE615C27}"/>
    <cellStyle name="Moneda 2 2 3 2 3 2 2 3 2 3" xfId="15942" xr:uid="{E0F5DB36-A56F-4489-A43B-F7300EBAF259}"/>
    <cellStyle name="Moneda 2 2 3 2 3 2 2 3 2 4" xfId="25359" xr:uid="{A6326299-3BE3-4B6E-85F4-1EA6F46AB919}"/>
    <cellStyle name="Moneda 2 2 3 2 3 2 2 3 2 5" xfId="34776" xr:uid="{239C76D0-FB07-4B67-9107-4527B632CE0E}"/>
    <cellStyle name="Moneda 2 2 3 2 3 2 2 3 3" xfId="8886" xr:uid="{ED2F476E-3788-4A02-BCE5-AD61F3FAC884}"/>
    <cellStyle name="Moneda 2 2 3 2 3 2 2 3 3 2" xfId="18294" xr:uid="{DA554806-5A41-4A90-A963-4A8CA1C9FF12}"/>
    <cellStyle name="Moneda 2 2 3 2 3 2 2 3 3 3" xfId="27711" xr:uid="{F8D7393B-6F56-4F72-A5D5-263580F26AE3}"/>
    <cellStyle name="Moneda 2 2 3 2 3 2 2 3 3 4" xfId="37128" xr:uid="{F7992327-2C1A-4FC3-B48E-8231D8AB806D}"/>
    <cellStyle name="Moneda 2 2 3 2 3 2 2 3 4" xfId="13590" xr:uid="{7F9FFDCD-2752-4024-AD70-FA7883C0582C}"/>
    <cellStyle name="Moneda 2 2 3 2 3 2 2 3 5" xfId="23007" xr:uid="{53851D64-2201-4C49-8A33-5B8D0E4E8043}"/>
    <cellStyle name="Moneda 2 2 3 2 3 2 2 3 6" xfId="32424" xr:uid="{D340A191-2429-4B36-9965-A275EB71D92F}"/>
    <cellStyle name="Moneda 2 2 3 2 3 2 2 4" xfId="4966" xr:uid="{0284A150-8B6E-4C47-A4C1-5A3F7CB5B26D}"/>
    <cellStyle name="Moneda 2 2 3 2 3 2 2 4 2" xfId="9670" xr:uid="{3FAD5F9C-88A3-4A65-9B94-385EA28818A9}"/>
    <cellStyle name="Moneda 2 2 3 2 3 2 2 4 2 2" xfId="19078" xr:uid="{8539C8FE-E325-410C-800E-6587FFBE2B39}"/>
    <cellStyle name="Moneda 2 2 3 2 3 2 2 4 2 3" xfId="28495" xr:uid="{ECA205C5-F4FE-4C83-8CFD-3605886B0B54}"/>
    <cellStyle name="Moneda 2 2 3 2 3 2 2 4 2 4" xfId="37912" xr:uid="{0E56DDE8-BD93-4C0E-8D7F-87AD6D1D4F8E}"/>
    <cellStyle name="Moneda 2 2 3 2 3 2 2 4 3" xfId="14374" xr:uid="{2FA4DE40-4589-4A52-B58A-31896AE2BDAE}"/>
    <cellStyle name="Moneda 2 2 3 2 3 2 2 4 4" xfId="23791" xr:uid="{E11E7FBF-0A2C-4AE3-8868-68EF99DF8556}"/>
    <cellStyle name="Moneda 2 2 3 2 3 2 2 4 5" xfId="33208" xr:uid="{070B3A96-C18D-466E-A98E-BEDA85AC4F3B}"/>
    <cellStyle name="Moneda 2 2 3 2 3 2 2 5" xfId="7318" xr:uid="{1EBB8C5E-CC95-4599-82CD-A4AE17DA4D3E}"/>
    <cellStyle name="Moneda 2 2 3 2 3 2 2 5 2" xfId="16726" xr:uid="{6593BA69-E37D-4E3F-BCB2-3AB649C2E0C4}"/>
    <cellStyle name="Moneda 2 2 3 2 3 2 2 5 3" xfId="26143" xr:uid="{33E7264C-A997-4575-A48B-9040B9A75250}"/>
    <cellStyle name="Moneda 2 2 3 2 3 2 2 5 4" xfId="35560" xr:uid="{7C2479D4-296D-4BA0-9409-10280D6B691D}"/>
    <cellStyle name="Moneda 2 2 3 2 3 2 2 6" xfId="12022" xr:uid="{D3821771-CFCF-43B6-B6B5-5C982143E337}"/>
    <cellStyle name="Moneda 2 2 3 2 3 2 2 7" xfId="21439" xr:uid="{6CC37DB4-F5E5-422F-A264-75AD7BD0F5F9}"/>
    <cellStyle name="Moneda 2 2 3 2 3 2 2 8" xfId="30856" xr:uid="{709BC868-9BD9-4B4D-AF65-6541A6A997D7}"/>
    <cellStyle name="Moneda 2 2 3 2 3 2 3" xfId="3006" xr:uid="{1B4A9916-A4AA-4DDD-9C3A-7FA4BB5FC75E}"/>
    <cellStyle name="Moneda 2 2 3 2 3 2 3 2" xfId="5358" xr:uid="{A90000DA-7E84-47F3-9A19-98FE1AF10E14}"/>
    <cellStyle name="Moneda 2 2 3 2 3 2 3 2 2" xfId="10062" xr:uid="{E9308BFD-94B4-4AFD-9233-BE54EBD655BC}"/>
    <cellStyle name="Moneda 2 2 3 2 3 2 3 2 2 2" xfId="19470" xr:uid="{7BDA6967-A329-48DF-AE00-389712A61CAF}"/>
    <cellStyle name="Moneda 2 2 3 2 3 2 3 2 2 3" xfId="28887" xr:uid="{77432DD1-5627-489F-9D6F-D1A15B67E3DF}"/>
    <cellStyle name="Moneda 2 2 3 2 3 2 3 2 2 4" xfId="38304" xr:uid="{DDD25FC0-0E73-4472-9B16-8797EDC41248}"/>
    <cellStyle name="Moneda 2 2 3 2 3 2 3 2 3" xfId="14766" xr:uid="{4B40DFA6-E93A-4C8E-8237-3B7CC4E4E080}"/>
    <cellStyle name="Moneda 2 2 3 2 3 2 3 2 4" xfId="24183" xr:uid="{4B921A41-6B00-4791-B356-1DE441268F26}"/>
    <cellStyle name="Moneda 2 2 3 2 3 2 3 2 5" xfId="33600" xr:uid="{B3ADC712-C71C-47AA-95FC-51DEFBD8EDEB}"/>
    <cellStyle name="Moneda 2 2 3 2 3 2 3 3" xfId="7710" xr:uid="{5EE6E460-27A4-4990-8E4D-9FBC5B3F0C2E}"/>
    <cellStyle name="Moneda 2 2 3 2 3 2 3 3 2" xfId="17118" xr:uid="{A4AD52D3-F9BF-4487-BF5D-420B69E53E56}"/>
    <cellStyle name="Moneda 2 2 3 2 3 2 3 3 3" xfId="26535" xr:uid="{CC083950-F071-4BDC-A8AF-19780E00EBD9}"/>
    <cellStyle name="Moneda 2 2 3 2 3 2 3 3 4" xfId="35952" xr:uid="{7889E0DB-40F6-4250-9A27-B3DD45545FD0}"/>
    <cellStyle name="Moneda 2 2 3 2 3 2 3 4" xfId="12414" xr:uid="{429150A4-9AAC-4906-BEA7-8580167C4FC2}"/>
    <cellStyle name="Moneda 2 2 3 2 3 2 3 5" xfId="21831" xr:uid="{3B8F86A1-FB02-4B3C-BFEB-9A8875E80A80}"/>
    <cellStyle name="Moneda 2 2 3 2 3 2 3 6" xfId="31248" xr:uid="{00F7D647-8747-49B2-AB5F-ECDF3B10D3D8}"/>
    <cellStyle name="Moneda 2 2 3 2 3 2 4" xfId="3790" xr:uid="{6E5E8082-0AD0-4411-957D-1675CB305391}"/>
    <cellStyle name="Moneda 2 2 3 2 3 2 4 2" xfId="6142" xr:uid="{B28E4814-2A72-4DA0-BDDE-605E21D89DF1}"/>
    <cellStyle name="Moneda 2 2 3 2 3 2 4 2 2" xfId="10846" xr:uid="{FB253B95-0C6A-436C-94EB-2643A2488D8E}"/>
    <cellStyle name="Moneda 2 2 3 2 3 2 4 2 2 2" xfId="20254" xr:uid="{361D0CDA-3926-4EAC-9B70-E795395274D7}"/>
    <cellStyle name="Moneda 2 2 3 2 3 2 4 2 2 3" xfId="29671" xr:uid="{3E6F1363-660E-463C-8375-C090FE1FC82F}"/>
    <cellStyle name="Moneda 2 2 3 2 3 2 4 2 2 4" xfId="39088" xr:uid="{89A3EC70-CB76-43C7-A982-EAAA01D727A2}"/>
    <cellStyle name="Moneda 2 2 3 2 3 2 4 2 3" xfId="15550" xr:uid="{77FB3366-1BEC-4405-849E-3A6F3EA4BAAD}"/>
    <cellStyle name="Moneda 2 2 3 2 3 2 4 2 4" xfId="24967" xr:uid="{4AB37E9D-3C50-4A49-B879-F4A95834AC29}"/>
    <cellStyle name="Moneda 2 2 3 2 3 2 4 2 5" xfId="34384" xr:uid="{3D1A6DE8-5ABB-41FD-AEE2-17F8F6810CBA}"/>
    <cellStyle name="Moneda 2 2 3 2 3 2 4 3" xfId="8494" xr:uid="{BFF7312B-0BDB-4EE1-B5E0-A1B8753D92A3}"/>
    <cellStyle name="Moneda 2 2 3 2 3 2 4 3 2" xfId="17902" xr:uid="{85F0B543-F3F5-4A84-98B8-324755D65BB2}"/>
    <cellStyle name="Moneda 2 2 3 2 3 2 4 3 3" xfId="27319" xr:uid="{230F9B3C-E59C-4163-809F-AF67C46802FC}"/>
    <cellStyle name="Moneda 2 2 3 2 3 2 4 3 4" xfId="36736" xr:uid="{19A5051E-96A6-48FB-A4BD-2DE3B3B05FCD}"/>
    <cellStyle name="Moneda 2 2 3 2 3 2 4 4" xfId="13198" xr:uid="{0330FADD-5FCA-49F7-AAED-18DD3CBB5113}"/>
    <cellStyle name="Moneda 2 2 3 2 3 2 4 5" xfId="22615" xr:uid="{718D0704-5115-416C-94EE-12D577928F9C}"/>
    <cellStyle name="Moneda 2 2 3 2 3 2 4 6" xfId="32032" xr:uid="{3224E43C-5993-42FD-9A00-E9ED96685550}"/>
    <cellStyle name="Moneda 2 2 3 2 3 2 5" xfId="4574" xr:uid="{356FF19D-E91E-4F94-967D-05D74D8FCF18}"/>
    <cellStyle name="Moneda 2 2 3 2 3 2 5 2" xfId="9278" xr:uid="{F7AE3ED5-2B59-4C66-9CBA-CF622DC57A59}"/>
    <cellStyle name="Moneda 2 2 3 2 3 2 5 2 2" xfId="18686" xr:uid="{559C91C8-713C-4829-9D40-A941A8E57805}"/>
    <cellStyle name="Moneda 2 2 3 2 3 2 5 2 3" xfId="28103" xr:uid="{6B707132-9D29-4E62-BD96-0D72AA18BEB2}"/>
    <cellStyle name="Moneda 2 2 3 2 3 2 5 2 4" xfId="37520" xr:uid="{9AB3740E-EB8F-4D47-B55A-03FF90F81D67}"/>
    <cellStyle name="Moneda 2 2 3 2 3 2 5 3" xfId="13982" xr:uid="{2CDDC15F-1EDA-4CB0-94E8-5B9186EB4282}"/>
    <cellStyle name="Moneda 2 2 3 2 3 2 5 4" xfId="23399" xr:uid="{1261990E-AA28-4582-A657-C9BA9C6B0AC6}"/>
    <cellStyle name="Moneda 2 2 3 2 3 2 5 5" xfId="32816" xr:uid="{F5C923E2-3FDB-46A8-BD47-18660866B5F6}"/>
    <cellStyle name="Moneda 2 2 3 2 3 2 6" xfId="6926" xr:uid="{D4DE89C9-6339-4C97-8C51-02ADA8B8BE2E}"/>
    <cellStyle name="Moneda 2 2 3 2 3 2 6 2" xfId="16334" xr:uid="{1C96B423-BA2F-488B-B1C2-2B6DA712A038}"/>
    <cellStyle name="Moneda 2 2 3 2 3 2 6 3" xfId="25751" xr:uid="{13CC16DC-4DA8-4676-AD17-491198F77247}"/>
    <cellStyle name="Moneda 2 2 3 2 3 2 6 4" xfId="35168" xr:uid="{A8664309-0C43-463C-B7B8-46DFD3CC519C}"/>
    <cellStyle name="Moneda 2 2 3 2 3 2 7" xfId="11630" xr:uid="{3CA77C4E-9258-42DE-958B-3C24D6F0FEE2}"/>
    <cellStyle name="Moneda 2 2 3 2 3 2 8" xfId="21047" xr:uid="{BBBE67AB-D7CE-49E1-BF2C-77A11B8A2500}"/>
    <cellStyle name="Moneda 2 2 3 2 3 2 9" xfId="30464" xr:uid="{02B4F0B8-E1B3-47D3-9CC2-0487A16166FC}"/>
    <cellStyle name="Moneda 2 2 3 2 3 3" xfId="2417" xr:uid="{29F7F51D-A7EA-4E39-AEE4-28B657D9717E}"/>
    <cellStyle name="Moneda 2 2 3 2 3 3 2" xfId="3202" xr:uid="{D98139A1-9F53-41FF-8ECE-C589E6F84723}"/>
    <cellStyle name="Moneda 2 2 3 2 3 3 2 2" xfId="5554" xr:uid="{2C0F5BCC-6735-4FBE-A164-36A11488EBA9}"/>
    <cellStyle name="Moneda 2 2 3 2 3 3 2 2 2" xfId="10258" xr:uid="{84669ECA-45D3-424B-8C7B-A7DC5193AD83}"/>
    <cellStyle name="Moneda 2 2 3 2 3 3 2 2 2 2" xfId="19666" xr:uid="{F47B0AD7-25FE-4BEE-983B-766A845BAAE9}"/>
    <cellStyle name="Moneda 2 2 3 2 3 3 2 2 2 3" xfId="29083" xr:uid="{5BCD38F2-CC06-4E1C-BE81-DC732B96BBDB}"/>
    <cellStyle name="Moneda 2 2 3 2 3 3 2 2 2 4" xfId="38500" xr:uid="{FD8F7C6B-0EC0-44F4-8791-68E72FF31D86}"/>
    <cellStyle name="Moneda 2 2 3 2 3 3 2 2 3" xfId="14962" xr:uid="{E2B4CC8C-BDC9-4B69-82AE-1717C6CE836D}"/>
    <cellStyle name="Moneda 2 2 3 2 3 3 2 2 4" xfId="24379" xr:uid="{0C52885D-485A-4305-BC3A-90E26A423A83}"/>
    <cellStyle name="Moneda 2 2 3 2 3 3 2 2 5" xfId="33796" xr:uid="{B7C7CB3C-E401-48A6-AE7B-54E763F8B5DD}"/>
    <cellStyle name="Moneda 2 2 3 2 3 3 2 3" xfId="7906" xr:uid="{9075D8F7-9A0A-4B75-86BA-679BFEE6324D}"/>
    <cellStyle name="Moneda 2 2 3 2 3 3 2 3 2" xfId="17314" xr:uid="{3C5B31B6-3F1B-4FEC-A09A-A78AE4597011}"/>
    <cellStyle name="Moneda 2 2 3 2 3 3 2 3 3" xfId="26731" xr:uid="{BD79FAFB-2F23-419E-81A8-A4CFE81A22EE}"/>
    <cellStyle name="Moneda 2 2 3 2 3 3 2 3 4" xfId="36148" xr:uid="{B27FE77F-EB4E-40C9-93B4-5AF35D411FCD}"/>
    <cellStyle name="Moneda 2 2 3 2 3 3 2 4" xfId="12610" xr:uid="{65F52A73-4670-4CCD-899C-35996B38E2CD}"/>
    <cellStyle name="Moneda 2 2 3 2 3 3 2 5" xfId="22027" xr:uid="{84230A3F-2A87-4AFD-8AB2-DBC1DDC740E6}"/>
    <cellStyle name="Moneda 2 2 3 2 3 3 2 6" xfId="31444" xr:uid="{C0000772-385B-4D0B-8358-4D34943565BC}"/>
    <cellStyle name="Moneda 2 2 3 2 3 3 3" xfId="3986" xr:uid="{BF8572F2-2592-4374-B09B-E8456BE6CF75}"/>
    <cellStyle name="Moneda 2 2 3 2 3 3 3 2" xfId="6338" xr:uid="{40ADFD75-2417-453C-9F3B-EE97D41C62D6}"/>
    <cellStyle name="Moneda 2 2 3 2 3 3 3 2 2" xfId="11042" xr:uid="{B7BD3949-384F-41AA-97B7-358080E81E3D}"/>
    <cellStyle name="Moneda 2 2 3 2 3 3 3 2 2 2" xfId="20450" xr:uid="{035A2A4D-31A9-463C-9382-13E28E90BBBE}"/>
    <cellStyle name="Moneda 2 2 3 2 3 3 3 2 2 3" xfId="29867" xr:uid="{9DC6EF1C-F065-4D55-B683-CE8E1FEE91CC}"/>
    <cellStyle name="Moneda 2 2 3 2 3 3 3 2 2 4" xfId="39284" xr:uid="{AD64C8C1-3F91-4C8A-B987-049356E030DB}"/>
    <cellStyle name="Moneda 2 2 3 2 3 3 3 2 3" xfId="15746" xr:uid="{908EA941-5AFB-48CF-A604-B605E00B0528}"/>
    <cellStyle name="Moneda 2 2 3 2 3 3 3 2 4" xfId="25163" xr:uid="{B5306A00-2742-41DC-9B5F-82573B32F114}"/>
    <cellStyle name="Moneda 2 2 3 2 3 3 3 2 5" xfId="34580" xr:uid="{4B75B845-8F34-4776-8DA4-1B25E7189FAC}"/>
    <cellStyle name="Moneda 2 2 3 2 3 3 3 3" xfId="8690" xr:uid="{C2E84941-5952-4615-906E-C1A3E280E14E}"/>
    <cellStyle name="Moneda 2 2 3 2 3 3 3 3 2" xfId="18098" xr:uid="{550F3B57-C6E7-41BE-B8FC-537CAD421826}"/>
    <cellStyle name="Moneda 2 2 3 2 3 3 3 3 3" xfId="27515" xr:uid="{7CC2FDDB-B50F-4FAA-A464-FFE19ED9A646}"/>
    <cellStyle name="Moneda 2 2 3 2 3 3 3 3 4" xfId="36932" xr:uid="{76FBDEC6-94F6-402C-BBD9-687C0969234D}"/>
    <cellStyle name="Moneda 2 2 3 2 3 3 3 4" xfId="13394" xr:uid="{813FA07E-451A-4635-98B5-95EAD6855AB5}"/>
    <cellStyle name="Moneda 2 2 3 2 3 3 3 5" xfId="22811" xr:uid="{F5B58CE3-B9CF-4BC3-9189-8C3989FB9EB7}"/>
    <cellStyle name="Moneda 2 2 3 2 3 3 3 6" xfId="32228" xr:uid="{FC1E6151-C9F0-47DA-9300-29682AC9200A}"/>
    <cellStyle name="Moneda 2 2 3 2 3 3 4" xfId="4770" xr:uid="{03CA2E4D-EA1A-4BE8-BD99-E3B735D9DCE2}"/>
    <cellStyle name="Moneda 2 2 3 2 3 3 4 2" xfId="9474" xr:uid="{C622C98B-CCD6-415A-A292-BCBCED85BC01}"/>
    <cellStyle name="Moneda 2 2 3 2 3 3 4 2 2" xfId="18882" xr:uid="{1D5A2A08-94F6-4453-A205-4304257B24D1}"/>
    <cellStyle name="Moneda 2 2 3 2 3 3 4 2 3" xfId="28299" xr:uid="{5D8F4423-516C-477C-9A2E-D9E18ED5ACC3}"/>
    <cellStyle name="Moneda 2 2 3 2 3 3 4 2 4" xfId="37716" xr:uid="{218B39BF-7B5E-4D61-9C52-4E3A1481237D}"/>
    <cellStyle name="Moneda 2 2 3 2 3 3 4 3" xfId="14178" xr:uid="{5AA822E9-003C-4EC2-8073-C63558081CB3}"/>
    <cellStyle name="Moneda 2 2 3 2 3 3 4 4" xfId="23595" xr:uid="{B450A689-B6A9-4D99-9B7F-A085EA834F56}"/>
    <cellStyle name="Moneda 2 2 3 2 3 3 4 5" xfId="33012" xr:uid="{8DDF513E-5BF9-4300-B15D-6C1904C671BC}"/>
    <cellStyle name="Moneda 2 2 3 2 3 3 5" xfId="7122" xr:uid="{652F1EE0-5B32-4069-9A70-B6A05C024380}"/>
    <cellStyle name="Moneda 2 2 3 2 3 3 5 2" xfId="16530" xr:uid="{A9DB234B-17F2-4F27-9FAC-5BB37D45E58E}"/>
    <cellStyle name="Moneda 2 2 3 2 3 3 5 3" xfId="25947" xr:uid="{BE6D880E-B41E-4B93-9B58-E78C30C0FD49}"/>
    <cellStyle name="Moneda 2 2 3 2 3 3 5 4" xfId="35364" xr:uid="{777B336C-A25B-4A8E-B2AA-5128F88EA4D6}"/>
    <cellStyle name="Moneda 2 2 3 2 3 3 6" xfId="11826" xr:uid="{F4CF079F-8C9A-4905-83AC-8D3BD0DF442D}"/>
    <cellStyle name="Moneda 2 2 3 2 3 3 7" xfId="21243" xr:uid="{144CDDB0-C8EE-47D9-95DA-4B538D8B15E8}"/>
    <cellStyle name="Moneda 2 2 3 2 3 3 8" xfId="30660" xr:uid="{23C414EA-F408-4E8E-B7B2-F85E15569F09}"/>
    <cellStyle name="Moneda 2 2 3 2 3 4" xfId="2810" xr:uid="{8F4A5995-DD59-4D61-B311-2C2BD97F98FD}"/>
    <cellStyle name="Moneda 2 2 3 2 3 4 2" xfId="5162" xr:uid="{46186F19-977D-4EE2-A817-EC55B350D716}"/>
    <cellStyle name="Moneda 2 2 3 2 3 4 2 2" xfId="9866" xr:uid="{8E7A6B28-8E76-4271-A0AE-B3C619631BE4}"/>
    <cellStyle name="Moneda 2 2 3 2 3 4 2 2 2" xfId="19274" xr:uid="{E4F8AFBB-8887-43BB-AAEC-6149A02E0F28}"/>
    <cellStyle name="Moneda 2 2 3 2 3 4 2 2 3" xfId="28691" xr:uid="{E645A7F5-3B3D-4BA3-8BCF-80DB862312C7}"/>
    <cellStyle name="Moneda 2 2 3 2 3 4 2 2 4" xfId="38108" xr:uid="{B39E6D99-1F51-4E9E-8D0B-23FD7316BA6A}"/>
    <cellStyle name="Moneda 2 2 3 2 3 4 2 3" xfId="14570" xr:uid="{E93D30D6-E956-4528-B9E1-B7C9D0737953}"/>
    <cellStyle name="Moneda 2 2 3 2 3 4 2 4" xfId="23987" xr:uid="{3DAF3CFB-0D24-4F0F-BC1E-D8E0A926293A}"/>
    <cellStyle name="Moneda 2 2 3 2 3 4 2 5" xfId="33404" xr:uid="{D2D3B593-F018-4E90-80CC-DAEDFDE963CA}"/>
    <cellStyle name="Moneda 2 2 3 2 3 4 3" xfId="7514" xr:uid="{8C906CC9-9DCE-48AE-A9CD-FEEDA2AF7982}"/>
    <cellStyle name="Moneda 2 2 3 2 3 4 3 2" xfId="16922" xr:uid="{1CC7B82D-F0E9-4932-9459-54FC2A0AAB83}"/>
    <cellStyle name="Moneda 2 2 3 2 3 4 3 3" xfId="26339" xr:uid="{BADD6348-9CE7-4ACF-9064-8278E3A7F769}"/>
    <cellStyle name="Moneda 2 2 3 2 3 4 3 4" xfId="35756" xr:uid="{EAB69A58-FF5F-4206-BC82-B6D388DACC63}"/>
    <cellStyle name="Moneda 2 2 3 2 3 4 4" xfId="12218" xr:uid="{A4EA09E9-F958-4ED4-970F-4AE3F18DA91B}"/>
    <cellStyle name="Moneda 2 2 3 2 3 4 5" xfId="21635" xr:uid="{88CDBA5A-764F-4E4B-9C8B-4CF991AD0DB2}"/>
    <cellStyle name="Moneda 2 2 3 2 3 4 6" xfId="31052" xr:uid="{2E687F17-6D4B-49DF-BB30-C250246B86DA}"/>
    <cellStyle name="Moneda 2 2 3 2 3 5" xfId="3594" xr:uid="{8C4EA504-8D3C-405B-AE68-B2583673C6AA}"/>
    <cellStyle name="Moneda 2 2 3 2 3 5 2" xfId="5946" xr:uid="{1E708BE8-FD29-4746-9F4A-4559B748B84B}"/>
    <cellStyle name="Moneda 2 2 3 2 3 5 2 2" xfId="10650" xr:uid="{54559B06-7675-4371-B85B-94C46E4053EB}"/>
    <cellStyle name="Moneda 2 2 3 2 3 5 2 2 2" xfId="20058" xr:uid="{E6840576-9282-4FB8-B292-7FDFBAC5D394}"/>
    <cellStyle name="Moneda 2 2 3 2 3 5 2 2 3" xfId="29475" xr:uid="{00FF7C53-C212-4308-9AE6-EC8DB8DE9C46}"/>
    <cellStyle name="Moneda 2 2 3 2 3 5 2 2 4" xfId="38892" xr:uid="{7FD20CAE-CA9B-47D6-842B-FB75EC0E82FC}"/>
    <cellStyle name="Moneda 2 2 3 2 3 5 2 3" xfId="15354" xr:uid="{C249EE90-A45A-45B0-9E81-A4B5AD4963A6}"/>
    <cellStyle name="Moneda 2 2 3 2 3 5 2 4" xfId="24771" xr:uid="{1D70ABB5-0FC6-4371-B567-C06865955E60}"/>
    <cellStyle name="Moneda 2 2 3 2 3 5 2 5" xfId="34188" xr:uid="{F71144DA-AA34-4C5F-B3BB-D95F0D024010}"/>
    <cellStyle name="Moneda 2 2 3 2 3 5 3" xfId="8298" xr:uid="{39369933-F6BC-4572-84CC-3D426DD28B3A}"/>
    <cellStyle name="Moneda 2 2 3 2 3 5 3 2" xfId="17706" xr:uid="{900B866B-227A-474B-BB94-CB84220919FF}"/>
    <cellStyle name="Moneda 2 2 3 2 3 5 3 3" xfId="27123" xr:uid="{686FCB8B-3636-4052-84A3-8D058EDFC309}"/>
    <cellStyle name="Moneda 2 2 3 2 3 5 3 4" xfId="36540" xr:uid="{F25275E1-63AC-4E42-88BB-8B079E0224D0}"/>
    <cellStyle name="Moneda 2 2 3 2 3 5 4" xfId="13002" xr:uid="{8F7D146D-8274-4566-B09C-F04EA8BB292B}"/>
    <cellStyle name="Moneda 2 2 3 2 3 5 5" xfId="22419" xr:uid="{D9FD9D9C-EB42-4893-BF4C-C59ADEB77205}"/>
    <cellStyle name="Moneda 2 2 3 2 3 5 6" xfId="31836" xr:uid="{EE971126-017A-49A4-9310-94DCECABAB7D}"/>
    <cellStyle name="Moneda 2 2 3 2 3 6" xfId="4378" xr:uid="{5A17BA7E-DD02-4835-8199-8D417E84C7A2}"/>
    <cellStyle name="Moneda 2 2 3 2 3 6 2" xfId="9082" xr:uid="{67B689FD-DC34-4E6A-AF2A-F1C0699F11E3}"/>
    <cellStyle name="Moneda 2 2 3 2 3 6 2 2" xfId="18490" xr:uid="{AB4ABE6B-CBE3-42FF-80E1-BD7A9347F66F}"/>
    <cellStyle name="Moneda 2 2 3 2 3 6 2 3" xfId="27907" xr:uid="{EBAEDECD-519B-41DC-86B4-847C06846791}"/>
    <cellStyle name="Moneda 2 2 3 2 3 6 2 4" xfId="37324" xr:uid="{CEE88DBC-2028-4E6A-AD33-3F9F014B1A4F}"/>
    <cellStyle name="Moneda 2 2 3 2 3 6 3" xfId="13786" xr:uid="{0964B07D-84B4-4EB5-AA52-25BB16B2EB27}"/>
    <cellStyle name="Moneda 2 2 3 2 3 6 4" xfId="23203" xr:uid="{A00A32F4-27A5-49DD-B0EF-FC223E688D2C}"/>
    <cellStyle name="Moneda 2 2 3 2 3 6 5" xfId="32620" xr:uid="{344AE9D7-C054-4B68-AA91-7E050DF5936C}"/>
    <cellStyle name="Moneda 2 2 3 2 3 7" xfId="6730" xr:uid="{280473A5-7441-4C05-BB52-F05E2B901404}"/>
    <cellStyle name="Moneda 2 2 3 2 3 7 2" xfId="16138" xr:uid="{5FCCA415-2E95-434F-9134-AF873AFF161E}"/>
    <cellStyle name="Moneda 2 2 3 2 3 7 3" xfId="25555" xr:uid="{F4B294D7-47A7-4F98-9B0F-58400CD7E912}"/>
    <cellStyle name="Moneda 2 2 3 2 3 7 4" xfId="34972" xr:uid="{79D09928-656B-4B5E-93A8-40ACB14EBA40}"/>
    <cellStyle name="Moneda 2 2 3 2 3 8" xfId="11434" xr:uid="{24A00C7E-EC72-46A4-896B-91903FDD0605}"/>
    <cellStyle name="Moneda 2 2 3 2 3 9" xfId="20851" xr:uid="{D4C64AB1-3BCB-4C80-B869-157083F8507C}"/>
    <cellStyle name="Moneda 2 2 3 2 4" xfId="292" xr:uid="{EB71D228-17FB-40A1-BEBE-C31C2FD7E3AD}"/>
    <cellStyle name="Moneda 2 2 3 2 4 10" xfId="30239" xr:uid="{CD31056F-E1EC-40DB-9534-A4E71B435E11}"/>
    <cellStyle name="Moneda 2 2 3 2 4 11" xfId="1996" xr:uid="{32FAD66C-F687-40DA-B508-736F5DCCFC63}"/>
    <cellStyle name="Moneda 2 2 3 2 4 12" xfId="1368" xr:uid="{C2682D29-8A97-4A36-B816-DD3ADB9DF066}"/>
    <cellStyle name="Moneda 2 2 3 2 4 13" xfId="40250" xr:uid="{82507F9D-DB4D-4655-BB98-900CD568789D}"/>
    <cellStyle name="Moneda 2 2 3 2 4 2" xfId="567" xr:uid="{992776CB-9378-43E0-86C4-4836BFEEFCA5}"/>
    <cellStyle name="Moneda 2 2 3 2 4 2 10" xfId="2192" xr:uid="{A6BDDBAD-CAB3-4CBA-AB23-627824044374}"/>
    <cellStyle name="Moneda 2 2 3 2 4 2 11" xfId="1564" xr:uid="{B7C4A999-D8B3-4583-8896-83013F55754B}"/>
    <cellStyle name="Moneda 2 2 3 2 4 2 12" xfId="40446" xr:uid="{4E1D0FA6-A7E5-43FA-8A91-CFA6A1D491A5}"/>
    <cellStyle name="Moneda 2 2 3 2 4 2 2" xfId="2584" xr:uid="{DEE2C3C6-223E-4F2D-A2DC-F70CE7DA8C51}"/>
    <cellStyle name="Moneda 2 2 3 2 4 2 2 2" xfId="3369" xr:uid="{A4C2D8D4-6211-44E3-8CD6-C1E6B86F2075}"/>
    <cellStyle name="Moneda 2 2 3 2 4 2 2 2 2" xfId="5721" xr:uid="{3DFA7AA9-473A-4BF2-81A8-D278D6AC9637}"/>
    <cellStyle name="Moneda 2 2 3 2 4 2 2 2 2 2" xfId="10425" xr:uid="{A9B2F5DF-4DCF-4A28-A48C-803AD3BF85DA}"/>
    <cellStyle name="Moneda 2 2 3 2 4 2 2 2 2 2 2" xfId="19833" xr:uid="{6C1C97E4-B358-4E0D-A251-DA7DDA7B38B8}"/>
    <cellStyle name="Moneda 2 2 3 2 4 2 2 2 2 2 3" xfId="29250" xr:uid="{092FEFD5-12E6-447C-BB46-75AA88417798}"/>
    <cellStyle name="Moneda 2 2 3 2 4 2 2 2 2 2 4" xfId="38667" xr:uid="{B19F799D-5695-42D7-BACA-DD71F01BFA7B}"/>
    <cellStyle name="Moneda 2 2 3 2 4 2 2 2 2 3" xfId="15129" xr:uid="{E8D309B9-BEBE-4856-AA39-551AFE8EDF24}"/>
    <cellStyle name="Moneda 2 2 3 2 4 2 2 2 2 4" xfId="24546" xr:uid="{02ABCB2A-E0D5-4C93-AA5F-727E96810912}"/>
    <cellStyle name="Moneda 2 2 3 2 4 2 2 2 2 5" xfId="33963" xr:uid="{298A82E4-9287-41CD-9494-452FFCAA9BF4}"/>
    <cellStyle name="Moneda 2 2 3 2 4 2 2 2 3" xfId="8073" xr:uid="{F9331C2F-E7B8-4F46-BE4A-33B35BEBCB84}"/>
    <cellStyle name="Moneda 2 2 3 2 4 2 2 2 3 2" xfId="17481" xr:uid="{FB3C36F2-3AF8-47E9-8C34-E4ADA882104C}"/>
    <cellStyle name="Moneda 2 2 3 2 4 2 2 2 3 3" xfId="26898" xr:uid="{E6D3048C-1398-4051-A4ED-AB06CBA99E8A}"/>
    <cellStyle name="Moneda 2 2 3 2 4 2 2 2 3 4" xfId="36315" xr:uid="{760FBD95-367D-459A-B970-FEAD735626E2}"/>
    <cellStyle name="Moneda 2 2 3 2 4 2 2 2 4" xfId="12777" xr:uid="{D10C4B78-C2AA-4937-BF92-ADA9BD25C4F6}"/>
    <cellStyle name="Moneda 2 2 3 2 4 2 2 2 5" xfId="22194" xr:uid="{812E5E76-AC29-4267-AE53-939343C031C4}"/>
    <cellStyle name="Moneda 2 2 3 2 4 2 2 2 6" xfId="31611" xr:uid="{9C63EE90-943F-409A-9422-F1691FA0CCCA}"/>
    <cellStyle name="Moneda 2 2 3 2 4 2 2 3" xfId="4153" xr:uid="{E6D77555-BC80-46C6-B071-97895ED22D12}"/>
    <cellStyle name="Moneda 2 2 3 2 4 2 2 3 2" xfId="6505" xr:uid="{50DB9953-17E0-4C52-B9FB-B06508C5FA8F}"/>
    <cellStyle name="Moneda 2 2 3 2 4 2 2 3 2 2" xfId="11209" xr:uid="{46E87841-FFC5-4661-BECB-999EC9E01973}"/>
    <cellStyle name="Moneda 2 2 3 2 4 2 2 3 2 2 2" xfId="20617" xr:uid="{D8F8BFEF-ED1F-4D03-83E2-8A913EB3D24A}"/>
    <cellStyle name="Moneda 2 2 3 2 4 2 2 3 2 2 3" xfId="30034" xr:uid="{7E8A9B32-526F-4BF9-85FD-5D34265F832D}"/>
    <cellStyle name="Moneda 2 2 3 2 4 2 2 3 2 2 4" xfId="39451" xr:uid="{E763FCF7-574A-41EC-A0D2-022C7655065B}"/>
    <cellStyle name="Moneda 2 2 3 2 4 2 2 3 2 3" xfId="15913" xr:uid="{5686B648-B358-4940-ADC1-E64ACCCDABC8}"/>
    <cellStyle name="Moneda 2 2 3 2 4 2 2 3 2 4" xfId="25330" xr:uid="{F0CD8256-DF10-457A-B8F6-59BB3112751A}"/>
    <cellStyle name="Moneda 2 2 3 2 4 2 2 3 2 5" xfId="34747" xr:uid="{5EE80EFF-6758-47A7-A3B0-B64413180C22}"/>
    <cellStyle name="Moneda 2 2 3 2 4 2 2 3 3" xfId="8857" xr:uid="{270927BC-024E-4516-AE54-6F8C9C423AAC}"/>
    <cellStyle name="Moneda 2 2 3 2 4 2 2 3 3 2" xfId="18265" xr:uid="{3D08CA91-B588-42BF-BFD7-BCBDD33BD7B6}"/>
    <cellStyle name="Moneda 2 2 3 2 4 2 2 3 3 3" xfId="27682" xr:uid="{14EAAB26-6D89-4D5B-A402-5DC463747B57}"/>
    <cellStyle name="Moneda 2 2 3 2 4 2 2 3 3 4" xfId="37099" xr:uid="{973B6F36-FC41-4E67-9963-5E310EB321F7}"/>
    <cellStyle name="Moneda 2 2 3 2 4 2 2 3 4" xfId="13561" xr:uid="{6EDDCEFC-3B5F-4F3A-AA46-A26612DB47D7}"/>
    <cellStyle name="Moneda 2 2 3 2 4 2 2 3 5" xfId="22978" xr:uid="{02B09154-B750-4AA1-8BE6-9E02CE11F70C}"/>
    <cellStyle name="Moneda 2 2 3 2 4 2 2 3 6" xfId="32395" xr:uid="{5454D861-0E44-449E-A76F-556CE1F88B80}"/>
    <cellStyle name="Moneda 2 2 3 2 4 2 2 4" xfId="4937" xr:uid="{44613175-5C15-466B-AEB0-2A7CBCD84F1F}"/>
    <cellStyle name="Moneda 2 2 3 2 4 2 2 4 2" xfId="9641" xr:uid="{A68E68B0-90D7-4030-AB18-9C078CD47BEC}"/>
    <cellStyle name="Moneda 2 2 3 2 4 2 2 4 2 2" xfId="19049" xr:uid="{D57E818B-D268-410E-96AB-74E55DF8E48B}"/>
    <cellStyle name="Moneda 2 2 3 2 4 2 2 4 2 3" xfId="28466" xr:uid="{405BA292-62F2-4E2B-8FF9-BC809A9DD920}"/>
    <cellStyle name="Moneda 2 2 3 2 4 2 2 4 2 4" xfId="37883" xr:uid="{73BD1D84-B6DB-43E8-B0B7-549E47C2409E}"/>
    <cellStyle name="Moneda 2 2 3 2 4 2 2 4 3" xfId="14345" xr:uid="{9D73BE53-8414-4C95-808E-88E33EF32533}"/>
    <cellStyle name="Moneda 2 2 3 2 4 2 2 4 4" xfId="23762" xr:uid="{90260DF9-004E-4C06-B592-A41C40B192BD}"/>
    <cellStyle name="Moneda 2 2 3 2 4 2 2 4 5" xfId="33179" xr:uid="{D5FF35E4-A4D1-4A29-A16B-6546FD540789}"/>
    <cellStyle name="Moneda 2 2 3 2 4 2 2 5" xfId="7289" xr:uid="{6A9B5AE4-3D2A-48D2-8FD2-24558B506D5C}"/>
    <cellStyle name="Moneda 2 2 3 2 4 2 2 5 2" xfId="16697" xr:uid="{EA833FDE-C7B8-40D9-8C6A-FC39331BB8E0}"/>
    <cellStyle name="Moneda 2 2 3 2 4 2 2 5 3" xfId="26114" xr:uid="{3C69D14A-9CAE-40B9-ABE8-78E72F03D4A0}"/>
    <cellStyle name="Moneda 2 2 3 2 4 2 2 5 4" xfId="35531" xr:uid="{2EDE4AEA-E849-4EB8-90B7-E86DB0E6D40D}"/>
    <cellStyle name="Moneda 2 2 3 2 4 2 2 6" xfId="11993" xr:uid="{D6911E81-576D-4B56-B7A8-92B835430D96}"/>
    <cellStyle name="Moneda 2 2 3 2 4 2 2 7" xfId="21410" xr:uid="{11099872-058D-4082-9221-AB55F747C05F}"/>
    <cellStyle name="Moneda 2 2 3 2 4 2 2 8" xfId="30827" xr:uid="{7BE69D1E-826B-4B80-8855-32E5C3137252}"/>
    <cellStyle name="Moneda 2 2 3 2 4 2 3" xfId="2977" xr:uid="{94A1A056-C884-4564-9237-370444FBBD56}"/>
    <cellStyle name="Moneda 2 2 3 2 4 2 3 2" xfId="5329" xr:uid="{41B72CE4-C902-46CA-A32A-DB9DF47D6B87}"/>
    <cellStyle name="Moneda 2 2 3 2 4 2 3 2 2" xfId="10033" xr:uid="{4583408B-1357-401C-9931-BB0AF0801F0E}"/>
    <cellStyle name="Moneda 2 2 3 2 4 2 3 2 2 2" xfId="19441" xr:uid="{8ED72167-4141-4D26-9734-E4A876F9E1FB}"/>
    <cellStyle name="Moneda 2 2 3 2 4 2 3 2 2 3" xfId="28858" xr:uid="{6CAE76FB-5B29-4967-884B-8AE1B2D5E66A}"/>
    <cellStyle name="Moneda 2 2 3 2 4 2 3 2 2 4" xfId="38275" xr:uid="{DB19FCCF-357B-41B7-894E-E51053368DBF}"/>
    <cellStyle name="Moneda 2 2 3 2 4 2 3 2 3" xfId="14737" xr:uid="{01779E9E-2AE4-482A-A0F0-AE16C6D10C39}"/>
    <cellStyle name="Moneda 2 2 3 2 4 2 3 2 4" xfId="24154" xr:uid="{2297211C-E669-453C-BF52-5635F4EB2CEE}"/>
    <cellStyle name="Moneda 2 2 3 2 4 2 3 2 5" xfId="33571" xr:uid="{052E9AB5-8ACC-49DA-A63C-C618FE9A03D5}"/>
    <cellStyle name="Moneda 2 2 3 2 4 2 3 3" xfId="7681" xr:uid="{AA0E9B4A-3D72-405B-B910-37E8377B115B}"/>
    <cellStyle name="Moneda 2 2 3 2 4 2 3 3 2" xfId="17089" xr:uid="{76D0DF6B-45BA-47EE-9005-EE3D92137710}"/>
    <cellStyle name="Moneda 2 2 3 2 4 2 3 3 3" xfId="26506" xr:uid="{90E010D6-64D8-4561-83DA-18D1E2CF17C7}"/>
    <cellStyle name="Moneda 2 2 3 2 4 2 3 3 4" xfId="35923" xr:uid="{7A521E93-E427-4597-8E18-5F253E789BF4}"/>
    <cellStyle name="Moneda 2 2 3 2 4 2 3 4" xfId="12385" xr:uid="{36ED9BF8-9D7A-4847-9E84-027446DFCDC5}"/>
    <cellStyle name="Moneda 2 2 3 2 4 2 3 5" xfId="21802" xr:uid="{45680E9E-E395-4453-A633-214432BAE41F}"/>
    <cellStyle name="Moneda 2 2 3 2 4 2 3 6" xfId="31219" xr:uid="{469B20C1-F465-4025-A3C3-1D2670520A19}"/>
    <cellStyle name="Moneda 2 2 3 2 4 2 4" xfId="3761" xr:uid="{7FB1731B-1AE7-4694-B147-AFDB63BBA186}"/>
    <cellStyle name="Moneda 2 2 3 2 4 2 4 2" xfId="6113" xr:uid="{B6DE7843-2FEF-4278-9951-4BE7DA9E6D6B}"/>
    <cellStyle name="Moneda 2 2 3 2 4 2 4 2 2" xfId="10817" xr:uid="{195362D9-5538-47B4-A8E2-A8E5820D6060}"/>
    <cellStyle name="Moneda 2 2 3 2 4 2 4 2 2 2" xfId="20225" xr:uid="{29775756-E08E-46AA-8558-FD512DF56DF0}"/>
    <cellStyle name="Moneda 2 2 3 2 4 2 4 2 2 3" xfId="29642" xr:uid="{424003E0-E94D-45EC-9510-6146E09C4D47}"/>
    <cellStyle name="Moneda 2 2 3 2 4 2 4 2 2 4" xfId="39059" xr:uid="{E9DA8787-D377-4A9F-8A59-5672B94D3939}"/>
    <cellStyle name="Moneda 2 2 3 2 4 2 4 2 3" xfId="15521" xr:uid="{B9532145-C3FB-4965-839C-12FAF1A8630E}"/>
    <cellStyle name="Moneda 2 2 3 2 4 2 4 2 4" xfId="24938" xr:uid="{276EBA98-E650-4E10-BBC4-F70358D2435E}"/>
    <cellStyle name="Moneda 2 2 3 2 4 2 4 2 5" xfId="34355" xr:uid="{6F4DEC6C-ECD4-4A57-900C-A51C732DD6AE}"/>
    <cellStyle name="Moneda 2 2 3 2 4 2 4 3" xfId="8465" xr:uid="{95C31FAC-637D-4EDF-9205-BFEA963D34B1}"/>
    <cellStyle name="Moneda 2 2 3 2 4 2 4 3 2" xfId="17873" xr:uid="{70A7AFE4-0855-4792-B2A9-DB59202A2831}"/>
    <cellStyle name="Moneda 2 2 3 2 4 2 4 3 3" xfId="27290" xr:uid="{175E6257-8F63-4B34-B302-2DB4FA45B9F8}"/>
    <cellStyle name="Moneda 2 2 3 2 4 2 4 3 4" xfId="36707" xr:uid="{43BBDD0C-DD3F-4DE2-8CAE-5902A58E4C33}"/>
    <cellStyle name="Moneda 2 2 3 2 4 2 4 4" xfId="13169" xr:uid="{3A7DFB78-2BC0-4C35-A0C0-E1728F4B8372}"/>
    <cellStyle name="Moneda 2 2 3 2 4 2 4 5" xfId="22586" xr:uid="{E42DC4B9-2790-4DA9-84DD-A17D24C6CA4E}"/>
    <cellStyle name="Moneda 2 2 3 2 4 2 4 6" xfId="32003" xr:uid="{B59B56AB-F19B-482C-AEF2-411F47E13102}"/>
    <cellStyle name="Moneda 2 2 3 2 4 2 5" xfId="4545" xr:uid="{6A9D7854-4C77-446F-BB03-7BDF2E7AC2B6}"/>
    <cellStyle name="Moneda 2 2 3 2 4 2 5 2" xfId="9249" xr:uid="{BF398659-241F-4342-B69C-3AEC997F465B}"/>
    <cellStyle name="Moneda 2 2 3 2 4 2 5 2 2" xfId="18657" xr:uid="{57363C21-85F3-40DB-BE74-EAE3701F2F75}"/>
    <cellStyle name="Moneda 2 2 3 2 4 2 5 2 3" xfId="28074" xr:uid="{98C47FF9-DC84-46D5-A337-7F4FC2C6103B}"/>
    <cellStyle name="Moneda 2 2 3 2 4 2 5 2 4" xfId="37491" xr:uid="{5562F4B2-A9B5-4935-B9D6-F338C94D946A}"/>
    <cellStyle name="Moneda 2 2 3 2 4 2 5 3" xfId="13953" xr:uid="{E7B7E3DA-1CEA-40FB-8E00-0D714ED409AE}"/>
    <cellStyle name="Moneda 2 2 3 2 4 2 5 4" xfId="23370" xr:uid="{5FAA6038-1BB1-4513-9098-C172707EC03C}"/>
    <cellStyle name="Moneda 2 2 3 2 4 2 5 5" xfId="32787" xr:uid="{70A377B5-AF1B-446E-961F-5A955F1A7734}"/>
    <cellStyle name="Moneda 2 2 3 2 4 2 6" xfId="6897" xr:uid="{D85DD20D-BBCD-4472-BAE5-891C336936B8}"/>
    <cellStyle name="Moneda 2 2 3 2 4 2 6 2" xfId="16305" xr:uid="{10E0C8F8-AD5B-46FF-9AC8-CF4313FF8405}"/>
    <cellStyle name="Moneda 2 2 3 2 4 2 6 3" xfId="25722" xr:uid="{FD4037BF-E6A2-487A-B2F5-477A314261E5}"/>
    <cellStyle name="Moneda 2 2 3 2 4 2 6 4" xfId="35139" xr:uid="{CA9CF147-D1B6-48D8-AC9D-AD785C6A47B3}"/>
    <cellStyle name="Moneda 2 2 3 2 4 2 7" xfId="11601" xr:uid="{5D114B7B-8189-4967-B9AD-1DCBF62DDA7C}"/>
    <cellStyle name="Moneda 2 2 3 2 4 2 8" xfId="21018" xr:uid="{8F311D3E-643C-4DCA-BBFF-7FC2991B5989}"/>
    <cellStyle name="Moneda 2 2 3 2 4 2 9" xfId="30435" xr:uid="{3B706331-A6AC-4331-9B47-BE157BC9E7E5}"/>
    <cellStyle name="Moneda 2 2 3 2 4 3" xfId="2388" xr:uid="{A27A3FBC-F740-4104-AB51-99870974F8FA}"/>
    <cellStyle name="Moneda 2 2 3 2 4 3 2" xfId="3173" xr:uid="{C3597667-D623-4712-B3CF-662BB8C99A7D}"/>
    <cellStyle name="Moneda 2 2 3 2 4 3 2 2" xfId="5525" xr:uid="{DE0A9780-F220-4CEB-863F-285779C4F9AB}"/>
    <cellStyle name="Moneda 2 2 3 2 4 3 2 2 2" xfId="10229" xr:uid="{D8C3EF49-B48C-4788-8F33-0C25FCF31483}"/>
    <cellStyle name="Moneda 2 2 3 2 4 3 2 2 2 2" xfId="19637" xr:uid="{8EE807AC-227E-4869-A442-17B885627EAA}"/>
    <cellStyle name="Moneda 2 2 3 2 4 3 2 2 2 3" xfId="29054" xr:uid="{F5535BA5-7D4A-4BE3-980F-F43102172DB5}"/>
    <cellStyle name="Moneda 2 2 3 2 4 3 2 2 2 4" xfId="38471" xr:uid="{F3B5D71E-083E-4BA8-A29F-05E6F4C7D967}"/>
    <cellStyle name="Moneda 2 2 3 2 4 3 2 2 3" xfId="14933" xr:uid="{280FB56F-9C53-4EF6-BDC6-5E71384F26F3}"/>
    <cellStyle name="Moneda 2 2 3 2 4 3 2 2 4" xfId="24350" xr:uid="{38143232-3800-44E2-9F8B-6D9E084052AE}"/>
    <cellStyle name="Moneda 2 2 3 2 4 3 2 2 5" xfId="33767" xr:uid="{9A202EC0-DCD6-40BE-BCDA-1B6A59B9034C}"/>
    <cellStyle name="Moneda 2 2 3 2 4 3 2 3" xfId="7877" xr:uid="{FAADA3E0-71F5-4C5A-8830-DBB9555C5239}"/>
    <cellStyle name="Moneda 2 2 3 2 4 3 2 3 2" xfId="17285" xr:uid="{1EA7AC97-F817-4696-B350-5D875865EE8B}"/>
    <cellStyle name="Moneda 2 2 3 2 4 3 2 3 3" xfId="26702" xr:uid="{244C6BD5-4F37-42A4-933F-86A3713C3056}"/>
    <cellStyle name="Moneda 2 2 3 2 4 3 2 3 4" xfId="36119" xr:uid="{0BEFCD0E-8810-44FE-B4DE-A1F3B4EDBF9B}"/>
    <cellStyle name="Moneda 2 2 3 2 4 3 2 4" xfId="12581" xr:uid="{5A387D5F-244C-42BA-8658-A24D38EDCCED}"/>
    <cellStyle name="Moneda 2 2 3 2 4 3 2 5" xfId="21998" xr:uid="{E2AE20C5-3E65-4667-9DB1-8BD76456E7F9}"/>
    <cellStyle name="Moneda 2 2 3 2 4 3 2 6" xfId="31415" xr:uid="{B05C7CFE-0A48-40AB-B8C4-386865AD20D6}"/>
    <cellStyle name="Moneda 2 2 3 2 4 3 3" xfId="3957" xr:uid="{092B4E48-7C76-47DB-B5A4-F8AC8BD9E408}"/>
    <cellStyle name="Moneda 2 2 3 2 4 3 3 2" xfId="6309" xr:uid="{89DBF0FF-A1F7-49A5-A6C7-7B7B30190BE3}"/>
    <cellStyle name="Moneda 2 2 3 2 4 3 3 2 2" xfId="11013" xr:uid="{0C091C47-3806-490D-8DDF-662304E56794}"/>
    <cellStyle name="Moneda 2 2 3 2 4 3 3 2 2 2" xfId="20421" xr:uid="{3A7A87C0-A6A7-4F65-BF72-0802A185654E}"/>
    <cellStyle name="Moneda 2 2 3 2 4 3 3 2 2 3" xfId="29838" xr:uid="{623CAF7A-743D-4812-8347-96B9B7C38DE7}"/>
    <cellStyle name="Moneda 2 2 3 2 4 3 3 2 2 4" xfId="39255" xr:uid="{399455E0-830E-44DC-801A-C9107DAB1E19}"/>
    <cellStyle name="Moneda 2 2 3 2 4 3 3 2 3" xfId="15717" xr:uid="{36B306CB-38B7-452D-8B67-B40527917399}"/>
    <cellStyle name="Moneda 2 2 3 2 4 3 3 2 4" xfId="25134" xr:uid="{B53CA0B6-0A14-4680-AD39-BA2ACF700B1B}"/>
    <cellStyle name="Moneda 2 2 3 2 4 3 3 2 5" xfId="34551" xr:uid="{56B1AE28-6B34-44D2-B0AC-CB3BF15EC2CC}"/>
    <cellStyle name="Moneda 2 2 3 2 4 3 3 3" xfId="8661" xr:uid="{C8AA2B43-5E56-4565-BCCE-211FCF7F48D0}"/>
    <cellStyle name="Moneda 2 2 3 2 4 3 3 3 2" xfId="18069" xr:uid="{EC02A120-34C4-455F-9218-838EFAD40552}"/>
    <cellStyle name="Moneda 2 2 3 2 4 3 3 3 3" xfId="27486" xr:uid="{FDFDE72F-073F-4963-9592-D5E0475E7F46}"/>
    <cellStyle name="Moneda 2 2 3 2 4 3 3 3 4" xfId="36903" xr:uid="{DEABC4F5-EB4D-4227-933F-228A710F1032}"/>
    <cellStyle name="Moneda 2 2 3 2 4 3 3 4" xfId="13365" xr:uid="{AB1E35F3-4C6A-46A3-8E6B-F34442D669D2}"/>
    <cellStyle name="Moneda 2 2 3 2 4 3 3 5" xfId="22782" xr:uid="{8826AE5B-0287-4BA5-963F-649B80464071}"/>
    <cellStyle name="Moneda 2 2 3 2 4 3 3 6" xfId="32199" xr:uid="{FAB35BA7-664C-401B-B4EF-AF64366E7C33}"/>
    <cellStyle name="Moneda 2 2 3 2 4 3 4" xfId="4741" xr:uid="{E0710AFA-DFCD-48D8-8B00-F63BA4DBE7C1}"/>
    <cellStyle name="Moneda 2 2 3 2 4 3 4 2" xfId="9445" xr:uid="{7D50B4BA-D730-4C28-AD57-5EB84FE9169A}"/>
    <cellStyle name="Moneda 2 2 3 2 4 3 4 2 2" xfId="18853" xr:uid="{30AEC2D9-8A0F-4809-8FFF-87E8723A6ED5}"/>
    <cellStyle name="Moneda 2 2 3 2 4 3 4 2 3" xfId="28270" xr:uid="{862E51C7-33B3-4211-986C-B7E96AA238A5}"/>
    <cellStyle name="Moneda 2 2 3 2 4 3 4 2 4" xfId="37687" xr:uid="{773EC4EC-2C66-434D-B28B-845828E9A240}"/>
    <cellStyle name="Moneda 2 2 3 2 4 3 4 3" xfId="14149" xr:uid="{CE6E466A-D99C-4F55-B713-89DB12D70B7B}"/>
    <cellStyle name="Moneda 2 2 3 2 4 3 4 4" xfId="23566" xr:uid="{91E6AB48-D2D8-4FCA-8284-A5B81D6ED3A6}"/>
    <cellStyle name="Moneda 2 2 3 2 4 3 4 5" xfId="32983" xr:uid="{B01B1F9C-BECF-40F8-BD0B-538071ADC6D0}"/>
    <cellStyle name="Moneda 2 2 3 2 4 3 5" xfId="7093" xr:uid="{17D895B1-66D7-48E4-9438-1C303E3D553E}"/>
    <cellStyle name="Moneda 2 2 3 2 4 3 5 2" xfId="16501" xr:uid="{73DD185B-BECE-490F-A1E1-F49FD17C28D9}"/>
    <cellStyle name="Moneda 2 2 3 2 4 3 5 3" xfId="25918" xr:uid="{006B97DE-6CC5-4C9D-896C-F9FEDD7A7D84}"/>
    <cellStyle name="Moneda 2 2 3 2 4 3 5 4" xfId="35335" xr:uid="{61396847-840D-45A0-BC38-D594FFF5B174}"/>
    <cellStyle name="Moneda 2 2 3 2 4 3 6" xfId="11797" xr:uid="{4428E54A-CFBF-4572-BDD9-8604C3B073DE}"/>
    <cellStyle name="Moneda 2 2 3 2 4 3 7" xfId="21214" xr:uid="{BA14AAA8-7167-4170-BD59-28460B76A4FB}"/>
    <cellStyle name="Moneda 2 2 3 2 4 3 8" xfId="30631" xr:uid="{D5F0A6AB-F218-4F37-894F-553598C109CC}"/>
    <cellStyle name="Moneda 2 2 3 2 4 4" xfId="2781" xr:uid="{D4618D35-ECA6-4E57-9FF2-F8B81502786A}"/>
    <cellStyle name="Moneda 2 2 3 2 4 4 2" xfId="5133" xr:uid="{10D820AE-7FDD-4FEF-B2B4-D3B1EE3CA9AC}"/>
    <cellStyle name="Moneda 2 2 3 2 4 4 2 2" xfId="9837" xr:uid="{B6DF847B-B29E-431B-A28B-569B35CB710C}"/>
    <cellStyle name="Moneda 2 2 3 2 4 4 2 2 2" xfId="19245" xr:uid="{4FF8F425-6F53-441A-ACDE-D4F0031A6D95}"/>
    <cellStyle name="Moneda 2 2 3 2 4 4 2 2 3" xfId="28662" xr:uid="{CD284FE3-FF03-4275-971B-5170F626BA72}"/>
    <cellStyle name="Moneda 2 2 3 2 4 4 2 2 4" xfId="38079" xr:uid="{558AB5B3-DDEC-4C09-96E2-F4C77BC6E12D}"/>
    <cellStyle name="Moneda 2 2 3 2 4 4 2 3" xfId="14541" xr:uid="{9644E2D6-61A2-485E-8411-83F56CCEC30D}"/>
    <cellStyle name="Moneda 2 2 3 2 4 4 2 4" xfId="23958" xr:uid="{BBB154F2-950E-41F7-A9DB-54AC34CC88AF}"/>
    <cellStyle name="Moneda 2 2 3 2 4 4 2 5" xfId="33375" xr:uid="{4119AABB-4D70-486C-B8D7-C19BC16D4F21}"/>
    <cellStyle name="Moneda 2 2 3 2 4 4 3" xfId="7485" xr:uid="{57884CDE-9943-475D-A32D-A35604C1D38B}"/>
    <cellStyle name="Moneda 2 2 3 2 4 4 3 2" xfId="16893" xr:uid="{1F5CFF25-27AD-4C7E-90C1-FAF571E63E21}"/>
    <cellStyle name="Moneda 2 2 3 2 4 4 3 3" xfId="26310" xr:uid="{2B6C249D-022F-432A-89C1-AFCC9BE6B549}"/>
    <cellStyle name="Moneda 2 2 3 2 4 4 3 4" xfId="35727" xr:uid="{5F053E64-BCF9-4D39-8C8B-3B5DADFFBA64}"/>
    <cellStyle name="Moneda 2 2 3 2 4 4 4" xfId="12189" xr:uid="{00571154-BBD6-4C13-B32D-F46108555F49}"/>
    <cellStyle name="Moneda 2 2 3 2 4 4 5" xfId="21606" xr:uid="{D690D0B3-25B2-48F4-AE3C-B3A5402C097D}"/>
    <cellStyle name="Moneda 2 2 3 2 4 4 6" xfId="31023" xr:uid="{3A87AF91-0EA5-4452-AB19-018DCFB5E01E}"/>
    <cellStyle name="Moneda 2 2 3 2 4 5" xfId="3565" xr:uid="{CCB60A5D-5E50-4D32-AECC-EB23B6492A9A}"/>
    <cellStyle name="Moneda 2 2 3 2 4 5 2" xfId="5917" xr:uid="{5444A665-197C-4445-AF57-0A311D2AADD0}"/>
    <cellStyle name="Moneda 2 2 3 2 4 5 2 2" xfId="10621" xr:uid="{C9A1A962-5038-4F21-9360-945513F49F9A}"/>
    <cellStyle name="Moneda 2 2 3 2 4 5 2 2 2" xfId="20029" xr:uid="{2B2844C3-B1C9-4397-B67B-DFA86D6C0933}"/>
    <cellStyle name="Moneda 2 2 3 2 4 5 2 2 3" xfId="29446" xr:uid="{3D7C66C9-B554-441C-BC4E-9FE6181445E2}"/>
    <cellStyle name="Moneda 2 2 3 2 4 5 2 2 4" xfId="38863" xr:uid="{F00F069A-57B0-4410-AABF-C995B50E1395}"/>
    <cellStyle name="Moneda 2 2 3 2 4 5 2 3" xfId="15325" xr:uid="{15B15554-FDCA-4120-A422-5AF4F8936928}"/>
    <cellStyle name="Moneda 2 2 3 2 4 5 2 4" xfId="24742" xr:uid="{D9EE2C58-8B85-49F3-981C-259A8B02CE8A}"/>
    <cellStyle name="Moneda 2 2 3 2 4 5 2 5" xfId="34159" xr:uid="{1DD83DC1-CD00-4361-BC75-D865D7FBE27E}"/>
    <cellStyle name="Moneda 2 2 3 2 4 5 3" xfId="8269" xr:uid="{9606C52A-9867-4B8D-A869-04F6B70245B3}"/>
    <cellStyle name="Moneda 2 2 3 2 4 5 3 2" xfId="17677" xr:uid="{AA74AAF4-073C-42F5-8272-BB5B69D0E1C1}"/>
    <cellStyle name="Moneda 2 2 3 2 4 5 3 3" xfId="27094" xr:uid="{C641FC3F-6381-4FE7-998C-6AECFF3BA830}"/>
    <cellStyle name="Moneda 2 2 3 2 4 5 3 4" xfId="36511" xr:uid="{033BA5FA-AA09-48DC-8524-140BB5CECFCF}"/>
    <cellStyle name="Moneda 2 2 3 2 4 5 4" xfId="12973" xr:uid="{E53A40E9-F670-44B8-836B-FF1B677DA526}"/>
    <cellStyle name="Moneda 2 2 3 2 4 5 5" xfId="22390" xr:uid="{64887E5D-12C9-4CB2-BD9C-8750A27AB8ED}"/>
    <cellStyle name="Moneda 2 2 3 2 4 5 6" xfId="31807" xr:uid="{243753C5-CF18-4B52-9F2F-F21633DF6E94}"/>
    <cellStyle name="Moneda 2 2 3 2 4 6" xfId="4349" xr:uid="{15F4D01E-C1BF-4CB6-A647-E7D109EC612D}"/>
    <cellStyle name="Moneda 2 2 3 2 4 6 2" xfId="9053" xr:uid="{2F8E1A5B-420B-4715-A844-911C6E2A1BA2}"/>
    <cellStyle name="Moneda 2 2 3 2 4 6 2 2" xfId="18461" xr:uid="{C37BFF99-D791-427C-B47B-11C01A5E7133}"/>
    <cellStyle name="Moneda 2 2 3 2 4 6 2 3" xfId="27878" xr:uid="{61BE730C-428C-4927-94C1-C97B38DF3C3F}"/>
    <cellStyle name="Moneda 2 2 3 2 4 6 2 4" xfId="37295" xr:uid="{EAD4D855-0460-42EF-BCC8-A5BBB981876D}"/>
    <cellStyle name="Moneda 2 2 3 2 4 6 3" xfId="13757" xr:uid="{D889DD04-1073-49F1-BD71-340F7E89D122}"/>
    <cellStyle name="Moneda 2 2 3 2 4 6 4" xfId="23174" xr:uid="{583968EC-A504-4EA7-BF98-B7630D1B3F6A}"/>
    <cellStyle name="Moneda 2 2 3 2 4 6 5" xfId="32591" xr:uid="{EFD819D5-BB61-48E1-9448-36DBBDB4D677}"/>
    <cellStyle name="Moneda 2 2 3 2 4 7" xfId="6701" xr:uid="{826DC57A-AFA5-4947-BC64-F9FF4EB22E92}"/>
    <cellStyle name="Moneda 2 2 3 2 4 7 2" xfId="16109" xr:uid="{6709108B-CD2E-4981-8325-134A91C699A6}"/>
    <cellStyle name="Moneda 2 2 3 2 4 7 3" xfId="25526" xr:uid="{3B582249-06B4-4715-83CB-B9375F047A4F}"/>
    <cellStyle name="Moneda 2 2 3 2 4 7 4" xfId="34943" xr:uid="{74A647CB-AA7A-4341-8092-D3D0C0FB0D5E}"/>
    <cellStyle name="Moneda 2 2 3 2 4 8" xfId="11405" xr:uid="{2DFC9735-6096-43D8-9297-E14E62A6BC2A}"/>
    <cellStyle name="Moneda 2 2 3 2 4 9" xfId="20822" xr:uid="{D75BEC19-4A18-4A4A-A3D9-F3EEB44CAD0C}"/>
    <cellStyle name="Moneda 2 2 3 2 5" xfId="474" xr:uid="{8E3AB710-8094-4052-974D-4122C03BCC73}"/>
    <cellStyle name="Moneda 2 2 3 2 5 10" xfId="2100" xr:uid="{8C4E8A66-DAEE-4D11-ADFD-C0129B4E3508}"/>
    <cellStyle name="Moneda 2 2 3 2 5 11" xfId="1472" xr:uid="{B96DF338-1AAE-400D-B758-5BBA57E53A44}"/>
    <cellStyle name="Moneda 2 2 3 2 5 12" xfId="40354" xr:uid="{4FBEB667-94E6-411A-A923-22EC41A82F6D}"/>
    <cellStyle name="Moneda 2 2 3 2 5 2" xfId="2492" xr:uid="{BC235DED-9A2B-44ED-80CB-D92638F74AF2}"/>
    <cellStyle name="Moneda 2 2 3 2 5 2 2" xfId="3277" xr:uid="{333B9FE6-0F17-47CF-943D-24F97D52660C}"/>
    <cellStyle name="Moneda 2 2 3 2 5 2 2 2" xfId="5629" xr:uid="{578A1D14-D7B9-4E97-8D81-0CA0D1593B0A}"/>
    <cellStyle name="Moneda 2 2 3 2 5 2 2 2 2" xfId="10333" xr:uid="{3E6D5FDC-A06D-4BC9-B92D-C2F028224CEA}"/>
    <cellStyle name="Moneda 2 2 3 2 5 2 2 2 2 2" xfId="19741" xr:uid="{A8C4FA4E-4943-4619-99E5-953892910D7C}"/>
    <cellStyle name="Moneda 2 2 3 2 5 2 2 2 2 3" xfId="29158" xr:uid="{F07A6F5B-3723-434B-AA89-7306078E6670}"/>
    <cellStyle name="Moneda 2 2 3 2 5 2 2 2 2 4" xfId="38575" xr:uid="{C5FB82E6-1511-4608-A630-2CB9AA3E82EC}"/>
    <cellStyle name="Moneda 2 2 3 2 5 2 2 2 3" xfId="15037" xr:uid="{D563E164-778E-40B3-B0D7-DB348D7E945A}"/>
    <cellStyle name="Moneda 2 2 3 2 5 2 2 2 4" xfId="24454" xr:uid="{B30B2EC8-62E1-428D-831D-1344A8480ED1}"/>
    <cellStyle name="Moneda 2 2 3 2 5 2 2 2 5" xfId="33871" xr:uid="{07DADD40-7D83-4931-BC95-A70ACFED2EE1}"/>
    <cellStyle name="Moneda 2 2 3 2 5 2 2 3" xfId="7981" xr:uid="{29F70E84-F3C3-4315-A905-8284E290BA74}"/>
    <cellStyle name="Moneda 2 2 3 2 5 2 2 3 2" xfId="17389" xr:uid="{158B2294-4D52-4482-BFFF-74BCBA7EBBDD}"/>
    <cellStyle name="Moneda 2 2 3 2 5 2 2 3 3" xfId="26806" xr:uid="{CE02DA8D-F42C-41EC-8AF1-3C0706F72122}"/>
    <cellStyle name="Moneda 2 2 3 2 5 2 2 3 4" xfId="36223" xr:uid="{F7AB2C97-B5F9-48D8-8DB6-94CC49200037}"/>
    <cellStyle name="Moneda 2 2 3 2 5 2 2 4" xfId="12685" xr:uid="{B931C665-F1AD-42E2-9FE6-90B6083A75B5}"/>
    <cellStyle name="Moneda 2 2 3 2 5 2 2 5" xfId="22102" xr:uid="{4ED80E53-1D9F-4819-B4F7-FFAC5CA9A94D}"/>
    <cellStyle name="Moneda 2 2 3 2 5 2 2 6" xfId="31519" xr:uid="{3563D373-AEE2-4BE6-A1BA-0D51E0923CE6}"/>
    <cellStyle name="Moneda 2 2 3 2 5 2 3" xfId="4061" xr:uid="{1F27CFED-B124-40C1-98C3-42E3C6EBE43F}"/>
    <cellStyle name="Moneda 2 2 3 2 5 2 3 2" xfId="6413" xr:uid="{C7E749DF-A4F9-45ED-9A97-648DC3F14B55}"/>
    <cellStyle name="Moneda 2 2 3 2 5 2 3 2 2" xfId="11117" xr:uid="{295E3E4E-F9E0-48D0-A245-1B181E406924}"/>
    <cellStyle name="Moneda 2 2 3 2 5 2 3 2 2 2" xfId="20525" xr:uid="{8E634F99-40A1-413C-A9F2-C32315EB4E3D}"/>
    <cellStyle name="Moneda 2 2 3 2 5 2 3 2 2 3" xfId="29942" xr:uid="{1C2884DD-2942-4CF5-A1CE-B68412890AAD}"/>
    <cellStyle name="Moneda 2 2 3 2 5 2 3 2 2 4" xfId="39359" xr:uid="{94D0D5E4-FDD8-4AE7-809B-58391EA1AEF8}"/>
    <cellStyle name="Moneda 2 2 3 2 5 2 3 2 3" xfId="15821" xr:uid="{579CE246-F88B-4E9C-8B97-A13D7CD5EF95}"/>
    <cellStyle name="Moneda 2 2 3 2 5 2 3 2 4" xfId="25238" xr:uid="{739D86E9-ADB9-4EF6-A8EB-023148E52736}"/>
    <cellStyle name="Moneda 2 2 3 2 5 2 3 2 5" xfId="34655" xr:uid="{EA725CE2-C85D-4C1E-9F56-740B85CE9A0B}"/>
    <cellStyle name="Moneda 2 2 3 2 5 2 3 3" xfId="8765" xr:uid="{2572F7DC-CB8D-40AC-83CE-7A9B4B38046D}"/>
    <cellStyle name="Moneda 2 2 3 2 5 2 3 3 2" xfId="18173" xr:uid="{F9E27CEC-4421-41E9-8A96-7347338D00F9}"/>
    <cellStyle name="Moneda 2 2 3 2 5 2 3 3 3" xfId="27590" xr:uid="{C5779592-4B4F-4D53-B0C8-03F4DD149E47}"/>
    <cellStyle name="Moneda 2 2 3 2 5 2 3 3 4" xfId="37007" xr:uid="{75D416B5-921A-413D-8901-C10FB7134323}"/>
    <cellStyle name="Moneda 2 2 3 2 5 2 3 4" xfId="13469" xr:uid="{EBBCB135-4CB0-4C0D-8A80-5626C76FAAE0}"/>
    <cellStyle name="Moneda 2 2 3 2 5 2 3 5" xfId="22886" xr:uid="{47F60DB5-B54C-4475-86F1-656DCDE31E45}"/>
    <cellStyle name="Moneda 2 2 3 2 5 2 3 6" xfId="32303" xr:uid="{4435DC02-3BFF-4908-A9A9-F84878193907}"/>
    <cellStyle name="Moneda 2 2 3 2 5 2 4" xfId="4845" xr:uid="{89207CDC-3769-44E0-9D22-31A0790B5657}"/>
    <cellStyle name="Moneda 2 2 3 2 5 2 4 2" xfId="9549" xr:uid="{36380FFB-6A26-4D3E-8732-40FF2F629DAF}"/>
    <cellStyle name="Moneda 2 2 3 2 5 2 4 2 2" xfId="18957" xr:uid="{C1F48CF4-8804-44E4-A515-19A8B61AB968}"/>
    <cellStyle name="Moneda 2 2 3 2 5 2 4 2 3" xfId="28374" xr:uid="{3E80F9CF-69CC-4ECF-9F16-E0909BF960FB}"/>
    <cellStyle name="Moneda 2 2 3 2 5 2 4 2 4" xfId="37791" xr:uid="{FEC1547E-CE27-4C7A-A2B7-048D133903B6}"/>
    <cellStyle name="Moneda 2 2 3 2 5 2 4 3" xfId="14253" xr:uid="{055A662C-ED75-4A90-AF0C-230D06452E68}"/>
    <cellStyle name="Moneda 2 2 3 2 5 2 4 4" xfId="23670" xr:uid="{86D5BE15-078D-4993-AD7D-9AB7557C0213}"/>
    <cellStyle name="Moneda 2 2 3 2 5 2 4 5" xfId="33087" xr:uid="{D1DCEA18-B893-4BB9-AF31-682791D0E33C}"/>
    <cellStyle name="Moneda 2 2 3 2 5 2 5" xfId="7197" xr:uid="{91AC6DC0-D7ED-487D-A1DF-0967A9559482}"/>
    <cellStyle name="Moneda 2 2 3 2 5 2 5 2" xfId="16605" xr:uid="{797D829E-F934-4532-BAC8-F7265101E4B2}"/>
    <cellStyle name="Moneda 2 2 3 2 5 2 5 3" xfId="26022" xr:uid="{248E27E9-5A60-4627-A6B6-857FB96F3F27}"/>
    <cellStyle name="Moneda 2 2 3 2 5 2 5 4" xfId="35439" xr:uid="{A501BD63-6BDF-4E9F-B202-B981C7FFE565}"/>
    <cellStyle name="Moneda 2 2 3 2 5 2 6" xfId="11901" xr:uid="{D98175E6-906E-4BC7-88BB-9F11B7FC11A5}"/>
    <cellStyle name="Moneda 2 2 3 2 5 2 7" xfId="21318" xr:uid="{BAFD1F4A-92C1-4E5E-92D0-D328E7FE2296}"/>
    <cellStyle name="Moneda 2 2 3 2 5 2 8" xfId="30735" xr:uid="{20547593-C485-41CE-8AF9-2D744FC0D7BE}"/>
    <cellStyle name="Moneda 2 2 3 2 5 3" xfId="2885" xr:uid="{4B85A6A9-0728-4CC2-9810-5344A147A2D0}"/>
    <cellStyle name="Moneda 2 2 3 2 5 3 2" xfId="5237" xr:uid="{01E5DC00-2352-41FB-8004-0EB662BEA877}"/>
    <cellStyle name="Moneda 2 2 3 2 5 3 2 2" xfId="9941" xr:uid="{316BD622-0E51-4C5A-AE37-55B6157F6C65}"/>
    <cellStyle name="Moneda 2 2 3 2 5 3 2 2 2" xfId="19349" xr:uid="{7AA2114A-F019-49BF-8C3C-DC9FC171C230}"/>
    <cellStyle name="Moneda 2 2 3 2 5 3 2 2 3" xfId="28766" xr:uid="{0F179238-D7E9-41B3-B3B7-8BD2B1FDBADE}"/>
    <cellStyle name="Moneda 2 2 3 2 5 3 2 2 4" xfId="38183" xr:uid="{4C2F55E8-465B-45CA-B8C6-AF32197B3669}"/>
    <cellStyle name="Moneda 2 2 3 2 5 3 2 3" xfId="14645" xr:uid="{897638F9-CE67-437E-A083-E281E38A7717}"/>
    <cellStyle name="Moneda 2 2 3 2 5 3 2 4" xfId="24062" xr:uid="{A25DDCA7-3C4F-433E-A67A-127E71AF7126}"/>
    <cellStyle name="Moneda 2 2 3 2 5 3 2 5" xfId="33479" xr:uid="{8AE3DF66-4245-4143-B696-FF0B35268027}"/>
    <cellStyle name="Moneda 2 2 3 2 5 3 3" xfId="7589" xr:uid="{B602A222-F433-4C16-BB27-FBE0F40733BE}"/>
    <cellStyle name="Moneda 2 2 3 2 5 3 3 2" xfId="16997" xr:uid="{9A11C000-EF60-4C3E-89FE-810C838EB829}"/>
    <cellStyle name="Moneda 2 2 3 2 5 3 3 3" xfId="26414" xr:uid="{E67B370F-71BD-4E65-9D2A-012457269E58}"/>
    <cellStyle name="Moneda 2 2 3 2 5 3 3 4" xfId="35831" xr:uid="{25F9B1C7-D672-4295-8CA7-A832275D96C8}"/>
    <cellStyle name="Moneda 2 2 3 2 5 3 4" xfId="12293" xr:uid="{76F1126F-1380-4696-8FA4-8F23C8B7D82B}"/>
    <cellStyle name="Moneda 2 2 3 2 5 3 5" xfId="21710" xr:uid="{D901BDCB-D25B-40AC-89C7-4A5D8EAC7FEA}"/>
    <cellStyle name="Moneda 2 2 3 2 5 3 6" xfId="31127" xr:uid="{CDF10AA9-32BB-449F-B002-1C10751A1B86}"/>
    <cellStyle name="Moneda 2 2 3 2 5 4" xfId="3669" xr:uid="{01BA3B12-8A83-4713-8F20-FBF067070755}"/>
    <cellStyle name="Moneda 2 2 3 2 5 4 2" xfId="6021" xr:uid="{CAA90ACD-E65C-476C-B5FF-800F25C83938}"/>
    <cellStyle name="Moneda 2 2 3 2 5 4 2 2" xfId="10725" xr:uid="{439C4542-D01E-402F-9224-70DFC947A83E}"/>
    <cellStyle name="Moneda 2 2 3 2 5 4 2 2 2" xfId="20133" xr:uid="{AAFEE86E-C0CE-4BB8-9FAA-E5073CA31242}"/>
    <cellStyle name="Moneda 2 2 3 2 5 4 2 2 3" xfId="29550" xr:uid="{2E11A763-B5E6-49A0-987F-FDCCE3C0988E}"/>
    <cellStyle name="Moneda 2 2 3 2 5 4 2 2 4" xfId="38967" xr:uid="{C0DC1506-F97C-4072-826B-F977A6E52846}"/>
    <cellStyle name="Moneda 2 2 3 2 5 4 2 3" xfId="15429" xr:uid="{E7F36537-2465-4F20-A093-1C2113B20608}"/>
    <cellStyle name="Moneda 2 2 3 2 5 4 2 4" xfId="24846" xr:uid="{3540E9AF-F912-46F2-AC86-274205597B6B}"/>
    <cellStyle name="Moneda 2 2 3 2 5 4 2 5" xfId="34263" xr:uid="{5F70B4C0-AD60-41B9-92ED-5F20743C6AD1}"/>
    <cellStyle name="Moneda 2 2 3 2 5 4 3" xfId="8373" xr:uid="{7468D4BB-A333-4452-8545-163F1CC05E6E}"/>
    <cellStyle name="Moneda 2 2 3 2 5 4 3 2" xfId="17781" xr:uid="{FEED2ECC-A6B1-4CFB-BBFC-94098660F4BC}"/>
    <cellStyle name="Moneda 2 2 3 2 5 4 3 3" xfId="27198" xr:uid="{C4B0CD8D-465B-4832-BA63-485C8C8CFEDE}"/>
    <cellStyle name="Moneda 2 2 3 2 5 4 3 4" xfId="36615" xr:uid="{5C5768BD-63A5-415F-A965-D90C01B62A55}"/>
    <cellStyle name="Moneda 2 2 3 2 5 4 4" xfId="13077" xr:uid="{F5694BCE-9E29-4781-8A95-FCABAA4DE29A}"/>
    <cellStyle name="Moneda 2 2 3 2 5 4 5" xfId="22494" xr:uid="{1E804E13-0A6F-45CB-B3C0-3CC2C1E81334}"/>
    <cellStyle name="Moneda 2 2 3 2 5 4 6" xfId="31911" xr:uid="{CB6C7E29-EA40-4013-8F65-8DD88BB2F563}"/>
    <cellStyle name="Moneda 2 2 3 2 5 5" xfId="4453" xr:uid="{DE16DD58-EB9F-48FB-BA8E-856640090DC3}"/>
    <cellStyle name="Moneda 2 2 3 2 5 5 2" xfId="9157" xr:uid="{35852863-B9CA-48BB-A90E-2D5BD0A97724}"/>
    <cellStyle name="Moneda 2 2 3 2 5 5 2 2" xfId="18565" xr:uid="{58B55846-B855-4A9E-85ED-36179486C3B8}"/>
    <cellStyle name="Moneda 2 2 3 2 5 5 2 3" xfId="27982" xr:uid="{36B361C2-DFF0-4279-8CDB-BB984EE2BCB9}"/>
    <cellStyle name="Moneda 2 2 3 2 5 5 2 4" xfId="37399" xr:uid="{9513ED1D-7E19-4D19-A5CF-31E408081695}"/>
    <cellStyle name="Moneda 2 2 3 2 5 5 3" xfId="13861" xr:uid="{20B03430-15B8-43A2-9E51-D9236F326749}"/>
    <cellStyle name="Moneda 2 2 3 2 5 5 4" xfId="23278" xr:uid="{5831D8F7-E839-43E6-A2C3-F1A326960F3F}"/>
    <cellStyle name="Moneda 2 2 3 2 5 5 5" xfId="32695" xr:uid="{B3FA07FC-4D7E-4E4C-AFF4-EFA40C1C1351}"/>
    <cellStyle name="Moneda 2 2 3 2 5 6" xfId="6805" xr:uid="{D02EA06A-F325-4F3C-90C7-525A209AC67B}"/>
    <cellStyle name="Moneda 2 2 3 2 5 6 2" xfId="16213" xr:uid="{B3722724-F039-4852-ADC1-29E17FED2877}"/>
    <cellStyle name="Moneda 2 2 3 2 5 6 3" xfId="25630" xr:uid="{9A6E6941-F1A4-4CD0-B4A8-8868A3433B55}"/>
    <cellStyle name="Moneda 2 2 3 2 5 6 4" xfId="35047" xr:uid="{AE3373CE-2D49-426D-9FC3-22C39C3D5A3B}"/>
    <cellStyle name="Moneda 2 2 3 2 5 7" xfId="11509" xr:uid="{C24C9436-A910-4CC5-AD02-90EDDCBF666D}"/>
    <cellStyle name="Moneda 2 2 3 2 5 8" xfId="20926" xr:uid="{BEEFBA68-2439-46AA-A7EF-423067151A6C}"/>
    <cellStyle name="Moneda 2 2 3 2 5 9" xfId="30343" xr:uid="{525E5C7E-C130-4ECA-B48D-310E160742AA}"/>
    <cellStyle name="Moneda 2 2 3 2 6" xfId="2296" xr:uid="{698FA1D1-EC8D-4BA4-9287-3EC006B018A3}"/>
    <cellStyle name="Moneda 2 2 3 2 6 2" xfId="3081" xr:uid="{4AC2D2BC-0CBA-46D3-9CA0-0953F8AF57B7}"/>
    <cellStyle name="Moneda 2 2 3 2 6 2 2" xfId="5433" xr:uid="{A637E4A0-DA9D-4395-8002-97572B766F0A}"/>
    <cellStyle name="Moneda 2 2 3 2 6 2 2 2" xfId="10137" xr:uid="{E910F3A2-E61F-4B14-B474-7F5B3A7DEA65}"/>
    <cellStyle name="Moneda 2 2 3 2 6 2 2 2 2" xfId="19545" xr:uid="{64064672-485F-4BD7-A2D7-43BAA3C264B8}"/>
    <cellStyle name="Moneda 2 2 3 2 6 2 2 2 3" xfId="28962" xr:uid="{F4270322-E342-4FA8-A6AF-DF8DCC639526}"/>
    <cellStyle name="Moneda 2 2 3 2 6 2 2 2 4" xfId="38379" xr:uid="{8A7FB299-3C62-40F2-8FD6-D2A9DA706CD9}"/>
    <cellStyle name="Moneda 2 2 3 2 6 2 2 3" xfId="14841" xr:uid="{30B75E35-CAE0-4D15-A64B-B483AACBDE61}"/>
    <cellStyle name="Moneda 2 2 3 2 6 2 2 4" xfId="24258" xr:uid="{797D27A6-1E3D-4EF2-B8C8-DADE200CCF07}"/>
    <cellStyle name="Moneda 2 2 3 2 6 2 2 5" xfId="33675" xr:uid="{D211E4D1-F77F-437E-8142-7F10F33E55C3}"/>
    <cellStyle name="Moneda 2 2 3 2 6 2 3" xfId="7785" xr:uid="{D50F750F-CA57-4270-9E5B-FDF2B4292310}"/>
    <cellStyle name="Moneda 2 2 3 2 6 2 3 2" xfId="17193" xr:uid="{8022671B-3CE0-4FBD-A4DE-60BBB89E5D3C}"/>
    <cellStyle name="Moneda 2 2 3 2 6 2 3 3" xfId="26610" xr:uid="{0B6CD87D-67F2-4C84-B9B3-D76CF8EF628D}"/>
    <cellStyle name="Moneda 2 2 3 2 6 2 3 4" xfId="36027" xr:uid="{930A5911-70AE-453A-AC1A-97E8A75D6858}"/>
    <cellStyle name="Moneda 2 2 3 2 6 2 4" xfId="12489" xr:uid="{4B018C6F-2376-447A-9E3A-EBB64CD21E79}"/>
    <cellStyle name="Moneda 2 2 3 2 6 2 5" xfId="21906" xr:uid="{EB8971CB-C9C4-4A26-83A8-BD09C1E0036B}"/>
    <cellStyle name="Moneda 2 2 3 2 6 2 6" xfId="31323" xr:uid="{70A6AD13-8005-49B7-A423-EBA8F06C4897}"/>
    <cellStyle name="Moneda 2 2 3 2 6 3" xfId="3865" xr:uid="{474A6892-9DB5-4CF4-943E-27D2A42C5165}"/>
    <cellStyle name="Moneda 2 2 3 2 6 3 2" xfId="6217" xr:uid="{D256EEF1-6BC5-40B3-A581-BB086B97E9EA}"/>
    <cellStyle name="Moneda 2 2 3 2 6 3 2 2" xfId="10921" xr:uid="{7CFF572C-3EBB-43F5-85C2-FCAD4B5184C4}"/>
    <cellStyle name="Moneda 2 2 3 2 6 3 2 2 2" xfId="20329" xr:uid="{4CA995B0-9542-467F-8357-ACE4155E4030}"/>
    <cellStyle name="Moneda 2 2 3 2 6 3 2 2 3" xfId="29746" xr:uid="{91448D06-03B4-4E5F-A404-740461E4B6B2}"/>
    <cellStyle name="Moneda 2 2 3 2 6 3 2 2 4" xfId="39163" xr:uid="{EF2553EF-2286-4D7C-8DDB-4C644822C329}"/>
    <cellStyle name="Moneda 2 2 3 2 6 3 2 3" xfId="15625" xr:uid="{041260D1-A7FB-493B-B0AD-3B4FEDA43E8D}"/>
    <cellStyle name="Moneda 2 2 3 2 6 3 2 4" xfId="25042" xr:uid="{A8D568D6-DC6E-4590-A4AB-78585FC9DDCD}"/>
    <cellStyle name="Moneda 2 2 3 2 6 3 2 5" xfId="34459" xr:uid="{712C93EB-C56F-424C-80A6-469006659EF0}"/>
    <cellStyle name="Moneda 2 2 3 2 6 3 3" xfId="8569" xr:uid="{B5674343-5A9E-4F7D-BECF-67739B8E84D7}"/>
    <cellStyle name="Moneda 2 2 3 2 6 3 3 2" xfId="17977" xr:uid="{6011EC12-D909-4528-B390-9D26714C7C0E}"/>
    <cellStyle name="Moneda 2 2 3 2 6 3 3 3" xfId="27394" xr:uid="{7D83B6CB-9C57-410A-98DD-CAAF9706F94F}"/>
    <cellStyle name="Moneda 2 2 3 2 6 3 3 4" xfId="36811" xr:uid="{803D14B4-6069-4E9B-A235-F7976CE0F8D8}"/>
    <cellStyle name="Moneda 2 2 3 2 6 3 4" xfId="13273" xr:uid="{05AF2AF5-F4ED-41C1-8778-3B0826EFAE84}"/>
    <cellStyle name="Moneda 2 2 3 2 6 3 5" xfId="22690" xr:uid="{CD3E5C91-1BD4-4995-901F-DBB0FDB3190A}"/>
    <cellStyle name="Moneda 2 2 3 2 6 3 6" xfId="32107" xr:uid="{955C59AE-994A-40C7-895F-065364938C57}"/>
    <cellStyle name="Moneda 2 2 3 2 6 4" xfId="4649" xr:uid="{22EC1C34-2612-450D-9E75-53840827510E}"/>
    <cellStyle name="Moneda 2 2 3 2 6 4 2" xfId="9353" xr:uid="{4C43EEE0-1A99-41D3-AB45-E1AD41DBC46C}"/>
    <cellStyle name="Moneda 2 2 3 2 6 4 2 2" xfId="18761" xr:uid="{FC0F6523-3826-46B7-814A-701946CE5E97}"/>
    <cellStyle name="Moneda 2 2 3 2 6 4 2 3" xfId="28178" xr:uid="{8A54A7E7-F8C4-4416-8735-5630E09F94EC}"/>
    <cellStyle name="Moneda 2 2 3 2 6 4 2 4" xfId="37595" xr:uid="{A440C5B4-C492-4DE5-9432-96AFC93FFB31}"/>
    <cellStyle name="Moneda 2 2 3 2 6 4 3" xfId="14057" xr:uid="{0F3A777C-7EE7-4FDD-939E-3AE0A3D6D158}"/>
    <cellStyle name="Moneda 2 2 3 2 6 4 4" xfId="23474" xr:uid="{6CD95D84-BCBE-434C-8B34-ADD3F144FA19}"/>
    <cellStyle name="Moneda 2 2 3 2 6 4 5" xfId="32891" xr:uid="{1F30855F-06DA-44CA-B57C-0F8F06B3001E}"/>
    <cellStyle name="Moneda 2 2 3 2 6 5" xfId="7001" xr:uid="{C32F3673-0EB4-45A6-9FA7-3E877DD47082}"/>
    <cellStyle name="Moneda 2 2 3 2 6 5 2" xfId="16409" xr:uid="{DFACA251-3DD1-4028-BA84-1C96C2454DA2}"/>
    <cellStyle name="Moneda 2 2 3 2 6 5 3" xfId="25826" xr:uid="{8B56723B-256A-45D9-BAFB-D603EAFFAA58}"/>
    <cellStyle name="Moneda 2 2 3 2 6 5 4" xfId="35243" xr:uid="{78C948CD-50A6-4AAB-8137-53E5E11E7F33}"/>
    <cellStyle name="Moneda 2 2 3 2 6 6" xfId="11705" xr:uid="{472AC5FC-D8C2-4CEC-8DD0-22BC0D81DCF0}"/>
    <cellStyle name="Moneda 2 2 3 2 6 7" xfId="21122" xr:uid="{799A8465-728B-4DD9-BCFB-F8E473B6EC81}"/>
    <cellStyle name="Moneda 2 2 3 2 6 8" xfId="30539" xr:uid="{1C82C1A9-059F-4F09-BDC0-B3B53367D666}"/>
    <cellStyle name="Moneda 2 2 3 2 7" xfId="2689" xr:uid="{4F5EF652-BFE5-4234-A112-37BE386FBB21}"/>
    <cellStyle name="Moneda 2 2 3 2 7 2" xfId="5041" xr:uid="{19472023-428B-452A-8FCF-6652C5C1E9E6}"/>
    <cellStyle name="Moneda 2 2 3 2 7 2 2" xfId="9745" xr:uid="{BCB09FE4-5724-49B0-9174-AF390C080BD9}"/>
    <cellStyle name="Moneda 2 2 3 2 7 2 2 2" xfId="19153" xr:uid="{0F67B0F6-2028-4E36-BF00-8AA883FB2BE3}"/>
    <cellStyle name="Moneda 2 2 3 2 7 2 2 3" xfId="28570" xr:uid="{E752858F-B862-4278-AC32-D5DD79E1E9C9}"/>
    <cellStyle name="Moneda 2 2 3 2 7 2 2 4" xfId="37987" xr:uid="{C3A84D4D-128C-4427-BCC8-9F33140CCF86}"/>
    <cellStyle name="Moneda 2 2 3 2 7 2 3" xfId="14449" xr:uid="{B702930C-AAA0-4B62-989C-84A5B35F90EE}"/>
    <cellStyle name="Moneda 2 2 3 2 7 2 4" xfId="23866" xr:uid="{97431945-18ED-430D-8667-28B6CC2F73B1}"/>
    <cellStyle name="Moneda 2 2 3 2 7 2 5" xfId="33283" xr:uid="{80A97D43-10FC-4DD6-8F08-8A8F42717F90}"/>
    <cellStyle name="Moneda 2 2 3 2 7 3" xfId="7393" xr:uid="{75ED8A10-3E7A-4E02-BD58-368DA8EBDFBE}"/>
    <cellStyle name="Moneda 2 2 3 2 7 3 2" xfId="16801" xr:uid="{4B0153D8-92B8-43B2-932B-11218F76B218}"/>
    <cellStyle name="Moneda 2 2 3 2 7 3 3" xfId="26218" xr:uid="{442F70ED-C34A-408F-8A78-221F20C63CAE}"/>
    <cellStyle name="Moneda 2 2 3 2 7 3 4" xfId="35635" xr:uid="{08C016CB-5C73-40EC-8D19-C47DBFE387B1}"/>
    <cellStyle name="Moneda 2 2 3 2 7 4" xfId="12097" xr:uid="{EBC80E79-F169-4EEB-A01C-F27A8F40973D}"/>
    <cellStyle name="Moneda 2 2 3 2 7 5" xfId="21514" xr:uid="{7ADF5662-559C-4056-ADF3-C68284C641C9}"/>
    <cellStyle name="Moneda 2 2 3 2 7 6" xfId="30931" xr:uid="{8517BA78-440C-4065-A225-21CB0BEF4D91}"/>
    <cellStyle name="Moneda 2 2 3 2 8" xfId="3473" xr:uid="{E7876D21-582E-4DAD-B34F-6B90C80C1842}"/>
    <cellStyle name="Moneda 2 2 3 2 8 2" xfId="5825" xr:uid="{307F0A77-3D8C-4778-8747-5955157BBBE8}"/>
    <cellStyle name="Moneda 2 2 3 2 8 2 2" xfId="10529" xr:uid="{7118CD5D-95EF-45D7-87A9-C45C7C36110D}"/>
    <cellStyle name="Moneda 2 2 3 2 8 2 2 2" xfId="19937" xr:uid="{909DD532-9554-45E9-8F94-2231E911E1C0}"/>
    <cellStyle name="Moneda 2 2 3 2 8 2 2 3" xfId="29354" xr:uid="{C585A35F-D760-46AE-AE20-023B5C160BF9}"/>
    <cellStyle name="Moneda 2 2 3 2 8 2 2 4" xfId="38771" xr:uid="{E2F83229-1870-478E-8149-999A8B5796A3}"/>
    <cellStyle name="Moneda 2 2 3 2 8 2 3" xfId="15233" xr:uid="{1750F6C0-D376-441F-821B-43181521A096}"/>
    <cellStyle name="Moneda 2 2 3 2 8 2 4" xfId="24650" xr:uid="{01D1C842-E63A-46A4-93DC-6626BFC21498}"/>
    <cellStyle name="Moneda 2 2 3 2 8 2 5" xfId="34067" xr:uid="{C52FF863-42E1-4D3F-9643-AA54F7D1DEBA}"/>
    <cellStyle name="Moneda 2 2 3 2 8 3" xfId="8177" xr:uid="{F91C1CB0-9DB2-4FC8-A092-031D02BA7E4C}"/>
    <cellStyle name="Moneda 2 2 3 2 8 3 2" xfId="17585" xr:uid="{5FBB1297-759D-4A38-B2E2-C348D8E0F588}"/>
    <cellStyle name="Moneda 2 2 3 2 8 3 3" xfId="27002" xr:uid="{DD5D3553-B2CA-461C-B737-50BC187617F1}"/>
    <cellStyle name="Moneda 2 2 3 2 8 3 4" xfId="36419" xr:uid="{BC7F3979-1459-4E30-B525-FE71AC08AAFD}"/>
    <cellStyle name="Moneda 2 2 3 2 8 4" xfId="12881" xr:uid="{365E649C-5021-48BB-9CD2-984AA42F4EAF}"/>
    <cellStyle name="Moneda 2 2 3 2 8 5" xfId="22298" xr:uid="{CCC12C3A-3235-4D61-9DB3-DDE4E0BE164D}"/>
    <cellStyle name="Moneda 2 2 3 2 8 6" xfId="31715" xr:uid="{DFBD9FDB-9ADA-4645-A2B0-7EDEBAF577AF}"/>
    <cellStyle name="Moneda 2 2 3 2 9" xfId="4257" xr:uid="{DADC9CD6-58AE-42F1-B8E5-15CA3335415F}"/>
    <cellStyle name="Moneda 2 2 3 2 9 2" xfId="8961" xr:uid="{69FDA2B9-4078-46DA-AC66-0DD9B3561448}"/>
    <cellStyle name="Moneda 2 2 3 2 9 2 2" xfId="18369" xr:uid="{2CB8D298-A1AA-4608-B317-5898EC021EBF}"/>
    <cellStyle name="Moneda 2 2 3 2 9 2 3" xfId="27786" xr:uid="{81A59761-D76A-4294-A7B5-B615E111C706}"/>
    <cellStyle name="Moneda 2 2 3 2 9 2 4" xfId="37203" xr:uid="{638FACCF-46BF-4593-927A-5DEC06F481B6}"/>
    <cellStyle name="Moneda 2 2 3 2 9 3" xfId="13665" xr:uid="{45281255-3B3D-4E78-8229-781C30C7DDBE}"/>
    <cellStyle name="Moneda 2 2 3 2 9 4" xfId="23082" xr:uid="{2C080EF5-7E32-49D1-B2EF-213F90608E9F}"/>
    <cellStyle name="Moneda 2 2 3 2 9 5" xfId="32499" xr:uid="{CAB8DE6B-44E1-4EC9-A2F8-86E1E7F91060}"/>
    <cellStyle name="Moneda 2 2 3 3" xfId="197" xr:uid="{FAE33523-3787-42DA-921F-36F7F2ECCFC5}"/>
    <cellStyle name="Moneda 2 2 3 3 10" xfId="11342" xr:uid="{A9A8449F-4800-43FD-ACDA-445E2CC3289A}"/>
    <cellStyle name="Moneda 2 2 3 3 11" xfId="20759" xr:uid="{377A0C95-C214-4FD2-B2C9-DEE1D156996D}"/>
    <cellStyle name="Moneda 2 2 3 3 12" xfId="30176" xr:uid="{7C75A181-97A2-4EC1-BA6E-F5EA16B3170D}"/>
    <cellStyle name="Moneda 2 2 3 3 13" xfId="1933" xr:uid="{19B86577-D129-41BF-8E4E-49E22F08593E}"/>
    <cellStyle name="Moneda 2 2 3 3 14" xfId="1305" xr:uid="{E2A84161-8F1C-47EF-AEA1-43F90BBD3BAB}"/>
    <cellStyle name="Moneda 2 2 3 3 15" xfId="40187" xr:uid="{6F2180FB-9A31-4F0D-874B-791A8992EC68}"/>
    <cellStyle name="Moneda 2 2 3 3 2" xfId="391" xr:uid="{F4EC3D3A-53E7-4DE0-AFE3-BD6975BA003C}"/>
    <cellStyle name="Moneda 2 2 3 3 2 10" xfId="30297" xr:uid="{F93DFC56-30F6-4A4B-A01D-0963C7FDE277}"/>
    <cellStyle name="Moneda 2 2 3 3 2 11" xfId="2054" xr:uid="{41DD6FF5-EACF-4999-BCA2-AE450F97F967}"/>
    <cellStyle name="Moneda 2 2 3 3 2 12" xfId="1426" xr:uid="{65DBB01F-0445-4D29-B835-E7CCCC70D349}"/>
    <cellStyle name="Moneda 2 2 3 3 2 13" xfId="40308" xr:uid="{17FFFFFE-44F1-4498-9148-20A26A6E4891}"/>
    <cellStyle name="Moneda 2 2 3 3 2 2" xfId="625" xr:uid="{857A670F-C619-46A2-A4B4-1E2AC952418B}"/>
    <cellStyle name="Moneda 2 2 3 3 2 2 10" xfId="2250" xr:uid="{2F43A855-0549-47C2-AF96-7377B0460481}"/>
    <cellStyle name="Moneda 2 2 3 3 2 2 11" xfId="1622" xr:uid="{8E45BD37-E499-4DFC-9C4E-089403C89AF1}"/>
    <cellStyle name="Moneda 2 2 3 3 2 2 12" xfId="40504" xr:uid="{80992999-96F6-49BE-8083-E3E17AA9F789}"/>
    <cellStyle name="Moneda 2 2 3 3 2 2 2" xfId="2642" xr:uid="{139714F3-E118-450A-AE24-A0335617C65F}"/>
    <cellStyle name="Moneda 2 2 3 3 2 2 2 2" xfId="3427" xr:uid="{78C6A243-8720-48E5-962A-5F50F6E4235F}"/>
    <cellStyle name="Moneda 2 2 3 3 2 2 2 2 2" xfId="5779" xr:uid="{6E410BD0-6BC0-41F1-98DF-9265E426B190}"/>
    <cellStyle name="Moneda 2 2 3 3 2 2 2 2 2 2" xfId="10483" xr:uid="{AD95340A-5691-4F09-BB0C-4D704972FEFD}"/>
    <cellStyle name="Moneda 2 2 3 3 2 2 2 2 2 2 2" xfId="19891" xr:uid="{10CC211B-E8C9-41F7-8F40-310696FDAD12}"/>
    <cellStyle name="Moneda 2 2 3 3 2 2 2 2 2 2 3" xfId="29308" xr:uid="{4A104872-18ED-4B9E-A4EA-19E308BD78FB}"/>
    <cellStyle name="Moneda 2 2 3 3 2 2 2 2 2 2 4" xfId="38725" xr:uid="{69579613-D85A-4299-A156-BE7CDAC938A9}"/>
    <cellStyle name="Moneda 2 2 3 3 2 2 2 2 2 3" xfId="15187" xr:uid="{77864767-954D-4A46-8D16-3A5DC8E44C97}"/>
    <cellStyle name="Moneda 2 2 3 3 2 2 2 2 2 4" xfId="24604" xr:uid="{597F0FDD-FD47-4CF5-8C05-D79DE1D10A91}"/>
    <cellStyle name="Moneda 2 2 3 3 2 2 2 2 2 5" xfId="34021" xr:uid="{CDF2CBAC-34FB-411B-8313-907A1FC87B75}"/>
    <cellStyle name="Moneda 2 2 3 3 2 2 2 2 3" xfId="8131" xr:uid="{12479F10-9254-4C90-9D9F-44AF89F39C3B}"/>
    <cellStyle name="Moneda 2 2 3 3 2 2 2 2 3 2" xfId="17539" xr:uid="{6082B94E-1484-471C-99BA-CEF13E074E54}"/>
    <cellStyle name="Moneda 2 2 3 3 2 2 2 2 3 3" xfId="26956" xr:uid="{6AD0D850-431A-41BC-9333-E3EFBFB97AA5}"/>
    <cellStyle name="Moneda 2 2 3 3 2 2 2 2 3 4" xfId="36373" xr:uid="{57E1A53F-418F-4FAE-ACBA-E23828E154A9}"/>
    <cellStyle name="Moneda 2 2 3 3 2 2 2 2 4" xfId="12835" xr:uid="{9C095FBF-197F-4A60-8CE9-EC8B6590DA13}"/>
    <cellStyle name="Moneda 2 2 3 3 2 2 2 2 5" xfId="22252" xr:uid="{CE01D802-6C27-455E-908C-790CDDC38E55}"/>
    <cellStyle name="Moneda 2 2 3 3 2 2 2 2 6" xfId="31669" xr:uid="{D4A7334F-5287-4665-A0C1-768F3A7EC9FC}"/>
    <cellStyle name="Moneda 2 2 3 3 2 2 2 3" xfId="4211" xr:uid="{3F9095C7-E0F2-465C-9D8A-C1893D4D2B9A}"/>
    <cellStyle name="Moneda 2 2 3 3 2 2 2 3 2" xfId="6563" xr:uid="{89336764-C988-47D5-A493-F0D22F4F9054}"/>
    <cellStyle name="Moneda 2 2 3 3 2 2 2 3 2 2" xfId="11267" xr:uid="{D61047F6-F424-4C18-BB67-F7B52EC4FC97}"/>
    <cellStyle name="Moneda 2 2 3 3 2 2 2 3 2 2 2" xfId="20675" xr:uid="{E4AFA1A6-0688-43AC-AE50-9A38494733F2}"/>
    <cellStyle name="Moneda 2 2 3 3 2 2 2 3 2 2 3" xfId="30092" xr:uid="{017F781F-F070-474F-8334-B06367DB97F5}"/>
    <cellStyle name="Moneda 2 2 3 3 2 2 2 3 2 2 4" xfId="39509" xr:uid="{6EF5D2B3-27FD-426A-9A3B-626E7488B17C}"/>
    <cellStyle name="Moneda 2 2 3 3 2 2 2 3 2 3" xfId="15971" xr:uid="{A0C8CBAF-15F7-46DD-B730-CA3B2B9031A4}"/>
    <cellStyle name="Moneda 2 2 3 3 2 2 2 3 2 4" xfId="25388" xr:uid="{B7926CE7-D2D7-4738-BB75-5740C4FF70DE}"/>
    <cellStyle name="Moneda 2 2 3 3 2 2 2 3 2 5" xfId="34805" xr:uid="{62D7419E-4A5B-4C81-8962-3A4036CCC647}"/>
    <cellStyle name="Moneda 2 2 3 3 2 2 2 3 3" xfId="8915" xr:uid="{72756DD2-8F09-451A-A41B-7FC6A8E0C18A}"/>
    <cellStyle name="Moneda 2 2 3 3 2 2 2 3 3 2" xfId="18323" xr:uid="{12A4AD44-DBCD-458E-8EA4-0142C859E2CA}"/>
    <cellStyle name="Moneda 2 2 3 3 2 2 2 3 3 3" xfId="27740" xr:uid="{B3E99168-DFA3-441C-A826-1EDB2B3B963E}"/>
    <cellStyle name="Moneda 2 2 3 3 2 2 2 3 3 4" xfId="37157" xr:uid="{39CA5143-9F9C-4491-B214-BCC3CBFAA71D}"/>
    <cellStyle name="Moneda 2 2 3 3 2 2 2 3 4" xfId="13619" xr:uid="{43629831-DEE5-4009-9CCA-B8B1754C6273}"/>
    <cellStyle name="Moneda 2 2 3 3 2 2 2 3 5" xfId="23036" xr:uid="{1DAEACCA-549B-4D07-B6EF-555144EB3CAE}"/>
    <cellStyle name="Moneda 2 2 3 3 2 2 2 3 6" xfId="32453" xr:uid="{DC73952A-9127-4BC2-832F-1367A993AD15}"/>
    <cellStyle name="Moneda 2 2 3 3 2 2 2 4" xfId="4995" xr:uid="{F192CC62-5AE1-4B03-9F9E-2DCC20D7DF27}"/>
    <cellStyle name="Moneda 2 2 3 3 2 2 2 4 2" xfId="9699" xr:uid="{93BAFF05-5F8C-483D-AA38-ADB68BA80C2D}"/>
    <cellStyle name="Moneda 2 2 3 3 2 2 2 4 2 2" xfId="19107" xr:uid="{C73BE3C0-A92A-4F28-B30E-8780FC199BE2}"/>
    <cellStyle name="Moneda 2 2 3 3 2 2 2 4 2 3" xfId="28524" xr:uid="{2CB15A5D-E284-4F7A-A036-7C62F19C6EB1}"/>
    <cellStyle name="Moneda 2 2 3 3 2 2 2 4 2 4" xfId="37941" xr:uid="{A4690E05-C752-4276-ADA1-26B8A5A09264}"/>
    <cellStyle name="Moneda 2 2 3 3 2 2 2 4 3" xfId="14403" xr:uid="{DBCD480A-B6AF-491D-A349-2693F55CA5C3}"/>
    <cellStyle name="Moneda 2 2 3 3 2 2 2 4 4" xfId="23820" xr:uid="{5017EDE7-0DCB-46D8-9EEB-69816DF726BF}"/>
    <cellStyle name="Moneda 2 2 3 3 2 2 2 4 5" xfId="33237" xr:uid="{D3FEF68A-A734-4AEB-A6B4-FE6DA90D482A}"/>
    <cellStyle name="Moneda 2 2 3 3 2 2 2 5" xfId="7347" xr:uid="{92AB4B22-17ED-4332-A435-B7BE142824C3}"/>
    <cellStyle name="Moneda 2 2 3 3 2 2 2 5 2" xfId="16755" xr:uid="{B1A94AC6-AE7E-4ADD-9111-2B82932BE186}"/>
    <cellStyle name="Moneda 2 2 3 3 2 2 2 5 3" xfId="26172" xr:uid="{C9527BC9-1949-4FBA-8BD3-D849EF6C11ED}"/>
    <cellStyle name="Moneda 2 2 3 3 2 2 2 5 4" xfId="35589" xr:uid="{07ECB07F-299F-4215-8646-882566826B1B}"/>
    <cellStyle name="Moneda 2 2 3 3 2 2 2 6" xfId="12051" xr:uid="{EB30E74A-7C6C-478B-8D9F-3FF5BCFF8C5A}"/>
    <cellStyle name="Moneda 2 2 3 3 2 2 2 7" xfId="21468" xr:uid="{32B4CF1E-B20D-4C37-B5A0-12F4BC6825C6}"/>
    <cellStyle name="Moneda 2 2 3 3 2 2 2 8" xfId="30885" xr:uid="{32FC1BA0-5FC7-42A7-976A-47B028DD9F87}"/>
    <cellStyle name="Moneda 2 2 3 3 2 2 3" xfId="3035" xr:uid="{D1CA5E3D-32EF-4E05-AE80-F7C1B5CB32D8}"/>
    <cellStyle name="Moneda 2 2 3 3 2 2 3 2" xfId="5387" xr:uid="{86ADB698-200E-4715-BE54-1252F2BEC655}"/>
    <cellStyle name="Moneda 2 2 3 3 2 2 3 2 2" xfId="10091" xr:uid="{22328362-B221-4CE2-8807-314F4D0D07C9}"/>
    <cellStyle name="Moneda 2 2 3 3 2 2 3 2 2 2" xfId="19499" xr:uid="{B67CBEB9-4C6E-4A71-AD6C-068F6B849BD6}"/>
    <cellStyle name="Moneda 2 2 3 3 2 2 3 2 2 3" xfId="28916" xr:uid="{E075878A-4725-4C83-89F6-FCD1DF18BE5F}"/>
    <cellStyle name="Moneda 2 2 3 3 2 2 3 2 2 4" xfId="38333" xr:uid="{B63BA0B9-EE79-4720-8B0B-8B9DEC261F46}"/>
    <cellStyle name="Moneda 2 2 3 3 2 2 3 2 3" xfId="14795" xr:uid="{6C3279A2-DD8B-4EC7-821B-6ACD09B25E19}"/>
    <cellStyle name="Moneda 2 2 3 3 2 2 3 2 4" xfId="24212" xr:uid="{A1E08164-C9DC-46C7-900C-57FBBEA9EBD0}"/>
    <cellStyle name="Moneda 2 2 3 3 2 2 3 2 5" xfId="33629" xr:uid="{39DAE46A-8D5E-4EEB-B99A-0BFC5859D4EC}"/>
    <cellStyle name="Moneda 2 2 3 3 2 2 3 3" xfId="7739" xr:uid="{9BC593C6-DB56-4696-90CE-0496595F3F4B}"/>
    <cellStyle name="Moneda 2 2 3 3 2 2 3 3 2" xfId="17147" xr:uid="{A6FAAD46-4AB3-437F-8D4B-B2D6261E2822}"/>
    <cellStyle name="Moneda 2 2 3 3 2 2 3 3 3" xfId="26564" xr:uid="{6D71FB4A-123D-44F1-B6FD-06BF8B2359BE}"/>
    <cellStyle name="Moneda 2 2 3 3 2 2 3 3 4" xfId="35981" xr:uid="{A8ABCE35-95A7-432C-8436-5A901C61551A}"/>
    <cellStyle name="Moneda 2 2 3 3 2 2 3 4" xfId="12443" xr:uid="{DD97EDAA-72D1-4ECF-BB51-25F62CFD0CA1}"/>
    <cellStyle name="Moneda 2 2 3 3 2 2 3 5" xfId="21860" xr:uid="{2183839A-35B7-4EF9-B3FD-D8B21DEF59D6}"/>
    <cellStyle name="Moneda 2 2 3 3 2 2 3 6" xfId="31277" xr:uid="{5BF64E49-5899-434F-9BCF-BAC08EF7EDF3}"/>
    <cellStyle name="Moneda 2 2 3 3 2 2 4" xfId="3819" xr:uid="{7FEB0A45-07C2-47E1-8171-CA17C2884D99}"/>
    <cellStyle name="Moneda 2 2 3 3 2 2 4 2" xfId="6171" xr:uid="{86840A4B-DA91-4C90-BDAB-12D6CA91C2BD}"/>
    <cellStyle name="Moneda 2 2 3 3 2 2 4 2 2" xfId="10875" xr:uid="{751794E4-30D6-4E8D-BF26-36500428FC34}"/>
    <cellStyle name="Moneda 2 2 3 3 2 2 4 2 2 2" xfId="20283" xr:uid="{40C23A94-B9EC-4FA9-AAE3-B13FA6A8CF3E}"/>
    <cellStyle name="Moneda 2 2 3 3 2 2 4 2 2 3" xfId="29700" xr:uid="{7784FB4A-A683-43B0-B841-C39EDB2E1ADF}"/>
    <cellStyle name="Moneda 2 2 3 3 2 2 4 2 2 4" xfId="39117" xr:uid="{A0AA4309-A3A6-4761-BCDD-4627B1929EAD}"/>
    <cellStyle name="Moneda 2 2 3 3 2 2 4 2 3" xfId="15579" xr:uid="{A98B3247-C70A-4AD3-9D4B-5AA8A1727BF9}"/>
    <cellStyle name="Moneda 2 2 3 3 2 2 4 2 4" xfId="24996" xr:uid="{A99B9882-769E-41F3-9CFF-AF8B92ABDD82}"/>
    <cellStyle name="Moneda 2 2 3 3 2 2 4 2 5" xfId="34413" xr:uid="{1F103EC4-2573-4333-A493-A9E6348B8107}"/>
    <cellStyle name="Moneda 2 2 3 3 2 2 4 3" xfId="8523" xr:uid="{991A078B-F1C9-4FF4-B1F2-4FEBF55971B5}"/>
    <cellStyle name="Moneda 2 2 3 3 2 2 4 3 2" xfId="17931" xr:uid="{682A60CE-8B93-481C-8158-319FE84DF338}"/>
    <cellStyle name="Moneda 2 2 3 3 2 2 4 3 3" xfId="27348" xr:uid="{E951BDC6-4EF9-4275-B859-333D216E4981}"/>
    <cellStyle name="Moneda 2 2 3 3 2 2 4 3 4" xfId="36765" xr:uid="{B7FEB5C1-B348-47B8-AF03-E5EF5EEB3BFF}"/>
    <cellStyle name="Moneda 2 2 3 3 2 2 4 4" xfId="13227" xr:uid="{BA693FA2-2815-40F5-80D6-09DA5B001BF5}"/>
    <cellStyle name="Moneda 2 2 3 3 2 2 4 5" xfId="22644" xr:uid="{DCDC7C91-9B1E-452D-8170-CBB02DE957FC}"/>
    <cellStyle name="Moneda 2 2 3 3 2 2 4 6" xfId="32061" xr:uid="{2D567843-F079-4AE5-BBFA-4D41CAF544EE}"/>
    <cellStyle name="Moneda 2 2 3 3 2 2 5" xfId="4603" xr:uid="{EEDDCD72-33E9-44A5-BC6A-6F9841C1E384}"/>
    <cellStyle name="Moneda 2 2 3 3 2 2 5 2" xfId="9307" xr:uid="{6CB5D130-4EE5-4FF9-9F1E-023445A3E034}"/>
    <cellStyle name="Moneda 2 2 3 3 2 2 5 2 2" xfId="18715" xr:uid="{012C5E8B-5976-4DCF-9187-78F74CD572D8}"/>
    <cellStyle name="Moneda 2 2 3 3 2 2 5 2 3" xfId="28132" xr:uid="{2B922782-6356-46B6-B61B-EE53A4F03CF2}"/>
    <cellStyle name="Moneda 2 2 3 3 2 2 5 2 4" xfId="37549" xr:uid="{8C463406-8FD3-498B-8121-A55C88639DCC}"/>
    <cellStyle name="Moneda 2 2 3 3 2 2 5 3" xfId="14011" xr:uid="{007D4D2A-E590-4527-9B02-C24DF4352724}"/>
    <cellStyle name="Moneda 2 2 3 3 2 2 5 4" xfId="23428" xr:uid="{01B6164A-4693-4B74-A0C0-453FA48C6E2B}"/>
    <cellStyle name="Moneda 2 2 3 3 2 2 5 5" xfId="32845" xr:uid="{11516DBF-31EA-4E9C-B85F-E3D56631B1E3}"/>
    <cellStyle name="Moneda 2 2 3 3 2 2 6" xfId="6955" xr:uid="{D2E28C03-ABFD-4BA5-951F-2890DC6263B1}"/>
    <cellStyle name="Moneda 2 2 3 3 2 2 6 2" xfId="16363" xr:uid="{4F2C1BBE-59E0-4EE5-8DAD-82C7E3143066}"/>
    <cellStyle name="Moneda 2 2 3 3 2 2 6 3" xfId="25780" xr:uid="{7D0CCAB2-1617-4BA2-A237-4F1EDEB6516C}"/>
    <cellStyle name="Moneda 2 2 3 3 2 2 6 4" xfId="35197" xr:uid="{1FCD7DD5-5F9A-4E23-B63F-B74951573366}"/>
    <cellStyle name="Moneda 2 2 3 3 2 2 7" xfId="11659" xr:uid="{1CA431EC-2F43-4189-A15D-218EC245339D}"/>
    <cellStyle name="Moneda 2 2 3 3 2 2 8" xfId="21076" xr:uid="{4B0DD869-EC64-4993-8BC3-DF0162B30F55}"/>
    <cellStyle name="Moneda 2 2 3 3 2 2 9" xfId="30493" xr:uid="{EA8F9BD0-B2FA-4E8A-8A5B-BB0403E8DC7E}"/>
    <cellStyle name="Moneda 2 2 3 3 2 3" xfId="2446" xr:uid="{BBACBCBC-2474-4873-AB04-8D9A09AF2534}"/>
    <cellStyle name="Moneda 2 2 3 3 2 3 2" xfId="3231" xr:uid="{3311F6A6-A199-4828-B228-383DC3A0DF31}"/>
    <cellStyle name="Moneda 2 2 3 3 2 3 2 2" xfId="5583" xr:uid="{C7CD31F5-ACCC-441F-9E86-C4AFB0D54522}"/>
    <cellStyle name="Moneda 2 2 3 3 2 3 2 2 2" xfId="10287" xr:uid="{1E12487C-B990-4E23-9E70-E7338559AFB5}"/>
    <cellStyle name="Moneda 2 2 3 3 2 3 2 2 2 2" xfId="19695" xr:uid="{98F3C704-5DA6-4BA5-B218-0A9E79AB0573}"/>
    <cellStyle name="Moneda 2 2 3 3 2 3 2 2 2 3" xfId="29112" xr:uid="{3AE1ED02-22B9-4C7E-9B7D-137169FC4267}"/>
    <cellStyle name="Moneda 2 2 3 3 2 3 2 2 2 4" xfId="38529" xr:uid="{DEBEAFD4-7412-4CC1-994D-DD8C8128569B}"/>
    <cellStyle name="Moneda 2 2 3 3 2 3 2 2 3" xfId="14991" xr:uid="{F8A68A63-C2FA-4897-9D05-152138BA06E7}"/>
    <cellStyle name="Moneda 2 2 3 3 2 3 2 2 4" xfId="24408" xr:uid="{B58F4B4D-5A1A-4F39-A83D-6BF89F9F3DF9}"/>
    <cellStyle name="Moneda 2 2 3 3 2 3 2 2 5" xfId="33825" xr:uid="{46DC9309-D463-4E29-AABF-9AF35762597F}"/>
    <cellStyle name="Moneda 2 2 3 3 2 3 2 3" xfId="7935" xr:uid="{F829A26F-A049-490D-9771-E389487C54A8}"/>
    <cellStyle name="Moneda 2 2 3 3 2 3 2 3 2" xfId="17343" xr:uid="{B1F666A1-C9FC-4E53-B911-8A3935580F0C}"/>
    <cellStyle name="Moneda 2 2 3 3 2 3 2 3 3" xfId="26760" xr:uid="{1E7343F0-A7CF-455B-9981-EEFBCCF9767A}"/>
    <cellStyle name="Moneda 2 2 3 3 2 3 2 3 4" xfId="36177" xr:uid="{D43FA368-BA97-4B01-90B2-DD95A580BDA0}"/>
    <cellStyle name="Moneda 2 2 3 3 2 3 2 4" xfId="12639" xr:uid="{40EC5028-FB9D-4753-98BC-3DB69F604FB2}"/>
    <cellStyle name="Moneda 2 2 3 3 2 3 2 5" xfId="22056" xr:uid="{6AF49251-E760-4D1F-B6F1-61B2B7ED45AD}"/>
    <cellStyle name="Moneda 2 2 3 3 2 3 2 6" xfId="31473" xr:uid="{2565F559-DFCB-4608-8CF5-6B049C172B65}"/>
    <cellStyle name="Moneda 2 2 3 3 2 3 3" xfId="4015" xr:uid="{7363F98D-D841-4E21-8650-31AC4413E259}"/>
    <cellStyle name="Moneda 2 2 3 3 2 3 3 2" xfId="6367" xr:uid="{06682B89-CFE8-4C7E-A5EA-90333B25BE11}"/>
    <cellStyle name="Moneda 2 2 3 3 2 3 3 2 2" xfId="11071" xr:uid="{27F1561D-7156-4C18-ABBF-D70668DD5BB2}"/>
    <cellStyle name="Moneda 2 2 3 3 2 3 3 2 2 2" xfId="20479" xr:uid="{A77320C1-278F-4818-913A-9B852EE11278}"/>
    <cellStyle name="Moneda 2 2 3 3 2 3 3 2 2 3" xfId="29896" xr:uid="{C55B51D4-C021-4163-AC56-E39CA5F8D078}"/>
    <cellStyle name="Moneda 2 2 3 3 2 3 3 2 2 4" xfId="39313" xr:uid="{E112A72A-6808-4A01-9C11-0E653EE8D2E1}"/>
    <cellStyle name="Moneda 2 2 3 3 2 3 3 2 3" xfId="15775" xr:uid="{296894D4-7164-4FE6-AD67-C76C2DD941E6}"/>
    <cellStyle name="Moneda 2 2 3 3 2 3 3 2 4" xfId="25192" xr:uid="{F0D3BB1B-F627-47FB-9C5B-3013D090D336}"/>
    <cellStyle name="Moneda 2 2 3 3 2 3 3 2 5" xfId="34609" xr:uid="{CD3631FC-7D01-4F34-9B63-F17F270BE0C2}"/>
    <cellStyle name="Moneda 2 2 3 3 2 3 3 3" xfId="8719" xr:uid="{0884E123-7557-4BC9-BBAD-8D62D5D9FCE6}"/>
    <cellStyle name="Moneda 2 2 3 3 2 3 3 3 2" xfId="18127" xr:uid="{FF502713-05A2-489A-A36A-66D80C6FF082}"/>
    <cellStyle name="Moneda 2 2 3 3 2 3 3 3 3" xfId="27544" xr:uid="{A32A37B1-3DE6-4EBC-89A5-BA56773799B3}"/>
    <cellStyle name="Moneda 2 2 3 3 2 3 3 3 4" xfId="36961" xr:uid="{3EE28F84-01A2-4DD0-9A2C-3BB375BA6051}"/>
    <cellStyle name="Moneda 2 2 3 3 2 3 3 4" xfId="13423" xr:uid="{8FDC9DB2-69A5-4D6F-A826-CE310096666C}"/>
    <cellStyle name="Moneda 2 2 3 3 2 3 3 5" xfId="22840" xr:uid="{E12D1A75-8057-4630-969C-2898F4F69015}"/>
    <cellStyle name="Moneda 2 2 3 3 2 3 3 6" xfId="32257" xr:uid="{B4C4349E-7320-4D7D-9C56-0115B0063D9C}"/>
    <cellStyle name="Moneda 2 2 3 3 2 3 4" xfId="4799" xr:uid="{E1A9614F-BD90-43DD-B064-B5271BF972D1}"/>
    <cellStyle name="Moneda 2 2 3 3 2 3 4 2" xfId="9503" xr:uid="{51579F0F-DA7C-470D-AC0D-0787610ED922}"/>
    <cellStyle name="Moneda 2 2 3 3 2 3 4 2 2" xfId="18911" xr:uid="{C3C34CCA-5245-4052-ACCF-A8B3295A5997}"/>
    <cellStyle name="Moneda 2 2 3 3 2 3 4 2 3" xfId="28328" xr:uid="{E6D8BFFB-53D4-4AFE-8CFB-168292B242A9}"/>
    <cellStyle name="Moneda 2 2 3 3 2 3 4 2 4" xfId="37745" xr:uid="{4017F106-BB65-4283-AEC8-AC25F098AD5C}"/>
    <cellStyle name="Moneda 2 2 3 3 2 3 4 3" xfId="14207" xr:uid="{8299D834-B82B-4BB1-988A-BFB8C626620A}"/>
    <cellStyle name="Moneda 2 2 3 3 2 3 4 4" xfId="23624" xr:uid="{967EE5E7-EA7B-4374-BD37-DC1CCC6B50F3}"/>
    <cellStyle name="Moneda 2 2 3 3 2 3 4 5" xfId="33041" xr:uid="{D5F1CC5D-E879-484D-B1CA-0D08D52F09A9}"/>
    <cellStyle name="Moneda 2 2 3 3 2 3 5" xfId="7151" xr:uid="{A6524C8A-25E1-4FB2-BAA1-FD74DA9E6C26}"/>
    <cellStyle name="Moneda 2 2 3 3 2 3 5 2" xfId="16559" xr:uid="{96701505-99B3-48E1-B223-76F0A04A1CE3}"/>
    <cellStyle name="Moneda 2 2 3 3 2 3 5 3" xfId="25976" xr:uid="{0092CF42-A302-4BB0-9029-99C337EBB4E4}"/>
    <cellStyle name="Moneda 2 2 3 3 2 3 5 4" xfId="35393" xr:uid="{1B5A481D-0CB5-400A-AB43-529A59AA2ED7}"/>
    <cellStyle name="Moneda 2 2 3 3 2 3 6" xfId="11855" xr:uid="{D25DE98F-3CD2-4DE7-BDC3-279CC51B3C8C}"/>
    <cellStyle name="Moneda 2 2 3 3 2 3 7" xfId="21272" xr:uid="{6431CD44-574F-4F9B-BB98-DA4F529B4B30}"/>
    <cellStyle name="Moneda 2 2 3 3 2 3 8" xfId="30689" xr:uid="{EE7F38D6-D1FC-4421-B434-C3CAA3698B3D}"/>
    <cellStyle name="Moneda 2 2 3 3 2 4" xfId="2839" xr:uid="{6D4AB80A-1ABA-4B73-9AC4-94754CBCA795}"/>
    <cellStyle name="Moneda 2 2 3 3 2 4 2" xfId="5191" xr:uid="{52805A7D-3FB8-42A1-BA32-3F4CA178E4CF}"/>
    <cellStyle name="Moneda 2 2 3 3 2 4 2 2" xfId="9895" xr:uid="{9834F09F-5CBB-42FA-BBD3-C77918CBBB5B}"/>
    <cellStyle name="Moneda 2 2 3 3 2 4 2 2 2" xfId="19303" xr:uid="{2534152A-ADE6-4DF0-BC59-2049F12DB185}"/>
    <cellStyle name="Moneda 2 2 3 3 2 4 2 2 3" xfId="28720" xr:uid="{EBE32C11-03F1-40B4-9C45-26D2C483FC78}"/>
    <cellStyle name="Moneda 2 2 3 3 2 4 2 2 4" xfId="38137" xr:uid="{7AC0195D-2ACC-494D-BC5A-382313DF8FB2}"/>
    <cellStyle name="Moneda 2 2 3 3 2 4 2 3" xfId="14599" xr:uid="{5D7756C5-F80E-4B9A-B385-94617D03A239}"/>
    <cellStyle name="Moneda 2 2 3 3 2 4 2 4" xfId="24016" xr:uid="{B90362E6-C933-4453-A3DE-44D99623E5C8}"/>
    <cellStyle name="Moneda 2 2 3 3 2 4 2 5" xfId="33433" xr:uid="{1B88FFEC-623A-47FE-8529-06B65D33B410}"/>
    <cellStyle name="Moneda 2 2 3 3 2 4 3" xfId="7543" xr:uid="{951AF4F2-0485-440A-86C6-6A0DAAEC989B}"/>
    <cellStyle name="Moneda 2 2 3 3 2 4 3 2" xfId="16951" xr:uid="{0055F1CE-51D6-423B-8B22-A9BF10689330}"/>
    <cellStyle name="Moneda 2 2 3 3 2 4 3 3" xfId="26368" xr:uid="{05743AC5-50FC-468E-9163-6CD2E8693595}"/>
    <cellStyle name="Moneda 2 2 3 3 2 4 3 4" xfId="35785" xr:uid="{A52A140D-154C-4BEA-8112-F721877D62ED}"/>
    <cellStyle name="Moneda 2 2 3 3 2 4 4" xfId="12247" xr:uid="{FF610E86-CFF6-4E24-AAA7-8E0B6CDA1AE7}"/>
    <cellStyle name="Moneda 2 2 3 3 2 4 5" xfId="21664" xr:uid="{2098E733-5022-467A-A649-F5CA4E27D151}"/>
    <cellStyle name="Moneda 2 2 3 3 2 4 6" xfId="31081" xr:uid="{39EB375B-B525-4BFF-9456-1B57241EE14D}"/>
    <cellStyle name="Moneda 2 2 3 3 2 5" xfId="3623" xr:uid="{D98D8B5D-0C6E-4994-8730-4999DC732E00}"/>
    <cellStyle name="Moneda 2 2 3 3 2 5 2" xfId="5975" xr:uid="{EE580AC7-D6AE-4291-A03C-0A779BDBC09B}"/>
    <cellStyle name="Moneda 2 2 3 3 2 5 2 2" xfId="10679" xr:uid="{FFEEFACA-55C4-4109-B478-BA9B2D9CE33A}"/>
    <cellStyle name="Moneda 2 2 3 3 2 5 2 2 2" xfId="20087" xr:uid="{147F2927-2E19-4BDB-9A45-AD02AB04E509}"/>
    <cellStyle name="Moneda 2 2 3 3 2 5 2 2 3" xfId="29504" xr:uid="{E989E27F-4853-4D20-B626-BAC1DF6140FB}"/>
    <cellStyle name="Moneda 2 2 3 3 2 5 2 2 4" xfId="38921" xr:uid="{54AB2665-1C8D-4023-9FF9-FBB5A9ED6DB9}"/>
    <cellStyle name="Moneda 2 2 3 3 2 5 2 3" xfId="15383" xr:uid="{F2BDC1AB-885C-436A-9F52-64309C7FCAAA}"/>
    <cellStyle name="Moneda 2 2 3 3 2 5 2 4" xfId="24800" xr:uid="{12A4EA03-74FD-4953-9EB0-7BC90205C614}"/>
    <cellStyle name="Moneda 2 2 3 3 2 5 2 5" xfId="34217" xr:uid="{E03F6E3A-41AE-4B7C-9AF8-521D171D72D8}"/>
    <cellStyle name="Moneda 2 2 3 3 2 5 3" xfId="8327" xr:uid="{FFD50C34-8AA2-46D6-BD99-E64E123A69D8}"/>
    <cellStyle name="Moneda 2 2 3 3 2 5 3 2" xfId="17735" xr:uid="{3A1C0A32-8FA1-454B-9B69-08E4BEB32624}"/>
    <cellStyle name="Moneda 2 2 3 3 2 5 3 3" xfId="27152" xr:uid="{79EBEBA5-EE0B-46A0-99C1-01B7EAB93C0B}"/>
    <cellStyle name="Moneda 2 2 3 3 2 5 3 4" xfId="36569" xr:uid="{CE649F1E-06D5-4161-B885-6B9595FE40A5}"/>
    <cellStyle name="Moneda 2 2 3 3 2 5 4" xfId="13031" xr:uid="{0DC9870A-5EB9-4311-9D70-7BD58A43DA8F}"/>
    <cellStyle name="Moneda 2 2 3 3 2 5 5" xfId="22448" xr:uid="{3167D9FA-6E34-4B87-8EE7-017402903A7E}"/>
    <cellStyle name="Moneda 2 2 3 3 2 5 6" xfId="31865" xr:uid="{9926A349-13E8-4313-9398-33315C3E38FE}"/>
    <cellStyle name="Moneda 2 2 3 3 2 6" xfId="4407" xr:uid="{F2BA216D-4B56-4D69-94EF-54F5EB9BC0FD}"/>
    <cellStyle name="Moneda 2 2 3 3 2 6 2" xfId="9111" xr:uid="{80BB1828-8180-44AF-B92C-576C94CAF6BB}"/>
    <cellStyle name="Moneda 2 2 3 3 2 6 2 2" xfId="18519" xr:uid="{61C110DB-62AA-4D4A-83E8-F41652295246}"/>
    <cellStyle name="Moneda 2 2 3 3 2 6 2 3" xfId="27936" xr:uid="{40609140-5229-4559-811F-E493C74B8974}"/>
    <cellStyle name="Moneda 2 2 3 3 2 6 2 4" xfId="37353" xr:uid="{452D2A56-B1B0-48FE-AB1C-A1397E0A8633}"/>
    <cellStyle name="Moneda 2 2 3 3 2 6 3" xfId="13815" xr:uid="{62C7D0E2-12FD-4298-A176-35846F8564B8}"/>
    <cellStyle name="Moneda 2 2 3 3 2 6 4" xfId="23232" xr:uid="{D0BEB069-DD5B-4CE7-86DD-626A2AFA7976}"/>
    <cellStyle name="Moneda 2 2 3 3 2 6 5" xfId="32649" xr:uid="{06E08785-90B1-4616-8FE3-959EA31FE34C}"/>
    <cellStyle name="Moneda 2 2 3 3 2 7" xfId="6759" xr:uid="{A83BF81C-8283-4A3B-9C25-A3DE11E62D52}"/>
    <cellStyle name="Moneda 2 2 3 3 2 7 2" xfId="16167" xr:uid="{0F205B74-1243-49DC-8C66-37D516697D33}"/>
    <cellStyle name="Moneda 2 2 3 3 2 7 3" xfId="25584" xr:uid="{689B1733-C8C9-42E7-94B0-1D43DA660367}"/>
    <cellStyle name="Moneda 2 2 3 3 2 7 4" xfId="35001" xr:uid="{4F5BDCAF-33F1-4306-8617-BBE2D9D195F5}"/>
    <cellStyle name="Moneda 2 2 3 3 2 8" xfId="11463" xr:uid="{815A757A-F986-406B-A9FE-D7859F3E909E}"/>
    <cellStyle name="Moneda 2 2 3 3 2 9" xfId="20880" xr:uid="{C8F0517F-8432-41FC-9F68-C294A4846144}"/>
    <cellStyle name="Moneda 2 2 3 3 3" xfId="275" xr:uid="{989F0A6C-970C-4314-9B25-32ECE954891D}"/>
    <cellStyle name="Moneda 2 2 3 3 3 10" xfId="30222" xr:uid="{F6BEA134-14A5-4751-9104-F41C20F93BF8}"/>
    <cellStyle name="Moneda 2 2 3 3 3 11" xfId="1979" xr:uid="{26F04796-64EF-4B46-B602-BA036A7B4984}"/>
    <cellStyle name="Moneda 2 2 3 3 3 12" xfId="1351" xr:uid="{7CC1AE5A-C6CE-41D0-A1C2-7EE786263010}"/>
    <cellStyle name="Moneda 2 2 3 3 3 13" xfId="40233" xr:uid="{BF5ABBED-E4BE-498C-8D83-7267C9385F17}"/>
    <cellStyle name="Moneda 2 2 3 3 3 2" xfId="550" xr:uid="{4CC450BA-4D1E-443C-AD65-E02071C5F551}"/>
    <cellStyle name="Moneda 2 2 3 3 3 2 10" xfId="2175" xr:uid="{430E27DF-5665-42E6-B8E3-63ED3C10EEE3}"/>
    <cellStyle name="Moneda 2 2 3 3 3 2 11" xfId="1547" xr:uid="{95CAFCF4-8D0B-4AB4-B0E9-F8A7E525A877}"/>
    <cellStyle name="Moneda 2 2 3 3 3 2 12" xfId="40429" xr:uid="{A2F79DDF-1A3C-4413-8962-43864503A15D}"/>
    <cellStyle name="Moneda 2 2 3 3 3 2 2" xfId="2567" xr:uid="{9043CA51-4B94-4374-83C8-F14C6B1BE55F}"/>
    <cellStyle name="Moneda 2 2 3 3 3 2 2 2" xfId="3352" xr:uid="{37E328B6-E684-47E2-9CC3-89D826AECFDA}"/>
    <cellStyle name="Moneda 2 2 3 3 3 2 2 2 2" xfId="5704" xr:uid="{68E85B01-4738-4123-B4F2-5A84155E5A3E}"/>
    <cellStyle name="Moneda 2 2 3 3 3 2 2 2 2 2" xfId="10408" xr:uid="{E23DFB74-AF0B-43A5-B6BF-C12DD629E305}"/>
    <cellStyle name="Moneda 2 2 3 3 3 2 2 2 2 2 2" xfId="19816" xr:uid="{44266F2B-8AE8-4104-AA0F-324A40461D74}"/>
    <cellStyle name="Moneda 2 2 3 3 3 2 2 2 2 2 3" xfId="29233" xr:uid="{770976CF-76C8-46B6-A7BD-13E1D4E72D0E}"/>
    <cellStyle name="Moneda 2 2 3 3 3 2 2 2 2 2 4" xfId="38650" xr:uid="{8BF8A578-9847-455F-B48A-0393B11FBF6B}"/>
    <cellStyle name="Moneda 2 2 3 3 3 2 2 2 2 3" xfId="15112" xr:uid="{4587C1EC-812B-489B-A431-30B84A34B6FC}"/>
    <cellStyle name="Moneda 2 2 3 3 3 2 2 2 2 4" xfId="24529" xr:uid="{B2FD3316-18AA-4D9E-B6CD-1586A3B0FACE}"/>
    <cellStyle name="Moneda 2 2 3 3 3 2 2 2 2 5" xfId="33946" xr:uid="{57631325-8A82-43DA-9972-40CE346B0788}"/>
    <cellStyle name="Moneda 2 2 3 3 3 2 2 2 3" xfId="8056" xr:uid="{25420CE6-D148-496A-A020-4AD79EAA6470}"/>
    <cellStyle name="Moneda 2 2 3 3 3 2 2 2 3 2" xfId="17464" xr:uid="{43AFB6C6-A5E8-4874-ADC5-0BB0A7971D38}"/>
    <cellStyle name="Moneda 2 2 3 3 3 2 2 2 3 3" xfId="26881" xr:uid="{23267523-8F9D-467D-8945-4738E24A562C}"/>
    <cellStyle name="Moneda 2 2 3 3 3 2 2 2 3 4" xfId="36298" xr:uid="{2F32013E-A110-4FEB-8001-5F7863120917}"/>
    <cellStyle name="Moneda 2 2 3 3 3 2 2 2 4" xfId="12760" xr:uid="{C79FEE32-8664-4E11-AD80-799242D588CB}"/>
    <cellStyle name="Moneda 2 2 3 3 3 2 2 2 5" xfId="22177" xr:uid="{98723961-2293-4546-B823-7B3DA14F7B52}"/>
    <cellStyle name="Moneda 2 2 3 3 3 2 2 2 6" xfId="31594" xr:uid="{8BAAFBDF-E4FF-46B5-9441-4292895EDDCE}"/>
    <cellStyle name="Moneda 2 2 3 3 3 2 2 3" xfId="4136" xr:uid="{D03931C8-C754-408B-8026-735C9A571FA9}"/>
    <cellStyle name="Moneda 2 2 3 3 3 2 2 3 2" xfId="6488" xr:uid="{EE26DDBC-021C-4CA8-AEB9-3378C21AD17A}"/>
    <cellStyle name="Moneda 2 2 3 3 3 2 2 3 2 2" xfId="11192" xr:uid="{67C3AECF-7DE0-46F0-A0F7-559D04F47A56}"/>
    <cellStyle name="Moneda 2 2 3 3 3 2 2 3 2 2 2" xfId="20600" xr:uid="{5306EB21-12E9-4C70-B736-BB3D102B4BE0}"/>
    <cellStyle name="Moneda 2 2 3 3 3 2 2 3 2 2 3" xfId="30017" xr:uid="{A6600524-220C-419F-85DE-FEE5AAD03857}"/>
    <cellStyle name="Moneda 2 2 3 3 3 2 2 3 2 2 4" xfId="39434" xr:uid="{F33C84DD-0417-4589-8362-4A05EA5756FF}"/>
    <cellStyle name="Moneda 2 2 3 3 3 2 2 3 2 3" xfId="15896" xr:uid="{33A7D6F5-E994-41EB-A5D8-2BA6C045E75A}"/>
    <cellStyle name="Moneda 2 2 3 3 3 2 2 3 2 4" xfId="25313" xr:uid="{F4BAA76E-577F-4089-9BF4-D6DFB5524699}"/>
    <cellStyle name="Moneda 2 2 3 3 3 2 2 3 2 5" xfId="34730" xr:uid="{2A1C40B8-4822-467C-B40D-4B707D50237F}"/>
    <cellStyle name="Moneda 2 2 3 3 3 2 2 3 3" xfId="8840" xr:uid="{B03D657E-7772-42BD-968D-543E6BE0FBA7}"/>
    <cellStyle name="Moneda 2 2 3 3 3 2 2 3 3 2" xfId="18248" xr:uid="{1674F502-D851-44D0-AFA9-3F436020CCB4}"/>
    <cellStyle name="Moneda 2 2 3 3 3 2 2 3 3 3" xfId="27665" xr:uid="{5FCCD580-C331-4E93-861D-6664B9E0F164}"/>
    <cellStyle name="Moneda 2 2 3 3 3 2 2 3 3 4" xfId="37082" xr:uid="{90A0DEBA-7C57-408A-B144-2B855E83E0CE}"/>
    <cellStyle name="Moneda 2 2 3 3 3 2 2 3 4" xfId="13544" xr:uid="{4919143D-2C9D-44DF-9439-163E3760D2DF}"/>
    <cellStyle name="Moneda 2 2 3 3 3 2 2 3 5" xfId="22961" xr:uid="{23C8D042-7AF0-4145-9A00-B5FCF3962C37}"/>
    <cellStyle name="Moneda 2 2 3 3 3 2 2 3 6" xfId="32378" xr:uid="{AB04C67F-3CF4-4016-8B7C-522DC6BF002B}"/>
    <cellStyle name="Moneda 2 2 3 3 3 2 2 4" xfId="4920" xr:uid="{CE812199-6EFF-4512-9B1B-01A51A8D9FEB}"/>
    <cellStyle name="Moneda 2 2 3 3 3 2 2 4 2" xfId="9624" xr:uid="{1BC7F26A-ECB7-4D98-A9BA-A1BD95230761}"/>
    <cellStyle name="Moneda 2 2 3 3 3 2 2 4 2 2" xfId="19032" xr:uid="{D02A3A4F-EF67-466D-915E-7BC0C71D01B2}"/>
    <cellStyle name="Moneda 2 2 3 3 3 2 2 4 2 3" xfId="28449" xr:uid="{7C71B0AE-7A07-449A-BAB6-BDF845199F9D}"/>
    <cellStyle name="Moneda 2 2 3 3 3 2 2 4 2 4" xfId="37866" xr:uid="{A84B7C77-717D-4EC0-A1C3-A278EC41E960}"/>
    <cellStyle name="Moneda 2 2 3 3 3 2 2 4 3" xfId="14328" xr:uid="{D7254C02-07A0-4675-A731-BA8A43C3091B}"/>
    <cellStyle name="Moneda 2 2 3 3 3 2 2 4 4" xfId="23745" xr:uid="{ED66AD0A-808E-4259-8D3F-2E70EDC14A7A}"/>
    <cellStyle name="Moneda 2 2 3 3 3 2 2 4 5" xfId="33162" xr:uid="{0FCF3E93-6A3E-4CA0-92E0-9C05450B8E1A}"/>
    <cellStyle name="Moneda 2 2 3 3 3 2 2 5" xfId="7272" xr:uid="{4FA85F02-A236-4F85-86D0-B72467CB2405}"/>
    <cellStyle name="Moneda 2 2 3 3 3 2 2 5 2" xfId="16680" xr:uid="{2297D9CE-0D61-44AA-9247-96D5BFC4FE4D}"/>
    <cellStyle name="Moneda 2 2 3 3 3 2 2 5 3" xfId="26097" xr:uid="{05E9B6E0-EE6B-442C-B8AE-6BF437272773}"/>
    <cellStyle name="Moneda 2 2 3 3 3 2 2 5 4" xfId="35514" xr:uid="{9FEAB2FB-4DF1-423D-B9E3-5B7E33B8B8DC}"/>
    <cellStyle name="Moneda 2 2 3 3 3 2 2 6" xfId="11976" xr:uid="{112876C7-30F6-474C-ADBA-7B5B092678B0}"/>
    <cellStyle name="Moneda 2 2 3 3 3 2 2 7" xfId="21393" xr:uid="{7DE6AF28-B80A-4777-A965-0F715760780A}"/>
    <cellStyle name="Moneda 2 2 3 3 3 2 2 8" xfId="30810" xr:uid="{2B623E2D-DF9E-493F-94DB-4B5047B3CA01}"/>
    <cellStyle name="Moneda 2 2 3 3 3 2 3" xfId="2960" xr:uid="{4EC2E938-9C03-4644-8B54-54AA0B46A309}"/>
    <cellStyle name="Moneda 2 2 3 3 3 2 3 2" xfId="5312" xr:uid="{9679D575-DB73-4B72-8E43-15927EFC9329}"/>
    <cellStyle name="Moneda 2 2 3 3 3 2 3 2 2" xfId="10016" xr:uid="{8DC4F7D6-CB10-41BE-85F8-76D20220C072}"/>
    <cellStyle name="Moneda 2 2 3 3 3 2 3 2 2 2" xfId="19424" xr:uid="{DD1232C9-D673-469D-B261-A156B4178A99}"/>
    <cellStyle name="Moneda 2 2 3 3 3 2 3 2 2 3" xfId="28841" xr:uid="{AD501100-27E3-4964-8601-615BEC82E4A7}"/>
    <cellStyle name="Moneda 2 2 3 3 3 2 3 2 2 4" xfId="38258" xr:uid="{B87D3830-FB59-43FE-993C-F4FF0067A069}"/>
    <cellStyle name="Moneda 2 2 3 3 3 2 3 2 3" xfId="14720" xr:uid="{97D3FC4E-EBC3-48AE-8AEC-C41FC334BEFD}"/>
    <cellStyle name="Moneda 2 2 3 3 3 2 3 2 4" xfId="24137" xr:uid="{DA5BDAD9-77DA-4096-93A3-7191D04E2F4F}"/>
    <cellStyle name="Moneda 2 2 3 3 3 2 3 2 5" xfId="33554" xr:uid="{EA9ABF17-D7EF-46DA-B1EA-35E86146D6ED}"/>
    <cellStyle name="Moneda 2 2 3 3 3 2 3 3" xfId="7664" xr:uid="{6EB7B7CF-9BA0-4DDF-B050-35523FD165B5}"/>
    <cellStyle name="Moneda 2 2 3 3 3 2 3 3 2" xfId="17072" xr:uid="{C80C3F86-861A-4C67-83C7-25398A29AB2C}"/>
    <cellStyle name="Moneda 2 2 3 3 3 2 3 3 3" xfId="26489" xr:uid="{24DE22CE-8505-4059-8539-92EC6FBA2806}"/>
    <cellStyle name="Moneda 2 2 3 3 3 2 3 3 4" xfId="35906" xr:uid="{78EB390C-62F2-4E34-B92D-50CBDF1B58CC}"/>
    <cellStyle name="Moneda 2 2 3 3 3 2 3 4" xfId="12368" xr:uid="{4CD2D70E-61B3-4C37-AEC7-84DFC34CBA9E}"/>
    <cellStyle name="Moneda 2 2 3 3 3 2 3 5" xfId="21785" xr:uid="{A4B07BD0-5A1C-43A8-A9EE-885466E9F85D}"/>
    <cellStyle name="Moneda 2 2 3 3 3 2 3 6" xfId="31202" xr:uid="{C1D4600B-C04A-45FE-8E4F-651BB284BB88}"/>
    <cellStyle name="Moneda 2 2 3 3 3 2 4" xfId="3744" xr:uid="{02ACFF06-DC9D-4933-85F3-923192F432A4}"/>
    <cellStyle name="Moneda 2 2 3 3 3 2 4 2" xfId="6096" xr:uid="{26E14C3C-91AE-4C8F-A57A-0B8B6BBA4B35}"/>
    <cellStyle name="Moneda 2 2 3 3 3 2 4 2 2" xfId="10800" xr:uid="{2B01B3B9-E45C-45AB-B07E-1592ED49CDBF}"/>
    <cellStyle name="Moneda 2 2 3 3 3 2 4 2 2 2" xfId="20208" xr:uid="{D5C6F9D2-9024-4EFB-BB74-9EA8795F77DA}"/>
    <cellStyle name="Moneda 2 2 3 3 3 2 4 2 2 3" xfId="29625" xr:uid="{E3830498-CDCA-43B7-9D64-91606AD4F3F5}"/>
    <cellStyle name="Moneda 2 2 3 3 3 2 4 2 2 4" xfId="39042" xr:uid="{E6BA3400-EACC-4DAF-B811-60EA3EE9443F}"/>
    <cellStyle name="Moneda 2 2 3 3 3 2 4 2 3" xfId="15504" xr:uid="{E9A20745-6DD4-4F51-8691-41519C727201}"/>
    <cellStyle name="Moneda 2 2 3 3 3 2 4 2 4" xfId="24921" xr:uid="{00DF4541-74C5-4A41-9D1C-9D92401B9AD3}"/>
    <cellStyle name="Moneda 2 2 3 3 3 2 4 2 5" xfId="34338" xr:uid="{13E470CA-2EED-4CCF-AEEA-8742156CC00D}"/>
    <cellStyle name="Moneda 2 2 3 3 3 2 4 3" xfId="8448" xr:uid="{0327A8D0-71C8-4263-8064-1502B3380AA5}"/>
    <cellStyle name="Moneda 2 2 3 3 3 2 4 3 2" xfId="17856" xr:uid="{FC35D018-9118-4403-A909-E3A39D327E34}"/>
    <cellStyle name="Moneda 2 2 3 3 3 2 4 3 3" xfId="27273" xr:uid="{6E85B38A-B54C-47D8-BC9B-C12EA3A79E99}"/>
    <cellStyle name="Moneda 2 2 3 3 3 2 4 3 4" xfId="36690" xr:uid="{08843540-45F4-4BB1-8574-F899579F9C0E}"/>
    <cellStyle name="Moneda 2 2 3 3 3 2 4 4" xfId="13152" xr:uid="{EBE7F983-D04D-4722-9EF4-E640916DA5C0}"/>
    <cellStyle name="Moneda 2 2 3 3 3 2 4 5" xfId="22569" xr:uid="{96A81782-3097-472B-BA44-30B1565A7683}"/>
    <cellStyle name="Moneda 2 2 3 3 3 2 4 6" xfId="31986" xr:uid="{06C128BF-3E43-412D-A5DD-20F519DDD6A8}"/>
    <cellStyle name="Moneda 2 2 3 3 3 2 5" xfId="4528" xr:uid="{4921C389-B36A-438A-8169-58A4CA2ED9D4}"/>
    <cellStyle name="Moneda 2 2 3 3 3 2 5 2" xfId="9232" xr:uid="{5AE5C973-6192-4B08-8A69-FF3BDAE47637}"/>
    <cellStyle name="Moneda 2 2 3 3 3 2 5 2 2" xfId="18640" xr:uid="{1EC8154D-3EAF-4F00-8930-FE6D4D0A010E}"/>
    <cellStyle name="Moneda 2 2 3 3 3 2 5 2 3" xfId="28057" xr:uid="{B24E7A32-103F-448A-A314-9BEA2CC02BAE}"/>
    <cellStyle name="Moneda 2 2 3 3 3 2 5 2 4" xfId="37474" xr:uid="{F048D42D-6EA8-44CC-A0B8-92486A78599B}"/>
    <cellStyle name="Moneda 2 2 3 3 3 2 5 3" xfId="13936" xr:uid="{1EE1C59B-3A7E-4E87-9672-4CF3C8A5C911}"/>
    <cellStyle name="Moneda 2 2 3 3 3 2 5 4" xfId="23353" xr:uid="{4D7F960A-F11C-4DE5-AD53-D0999FB43CB2}"/>
    <cellStyle name="Moneda 2 2 3 3 3 2 5 5" xfId="32770" xr:uid="{0B094333-314D-4ECF-98CE-143CF736CA2B}"/>
    <cellStyle name="Moneda 2 2 3 3 3 2 6" xfId="6880" xr:uid="{D7C28D47-0DB8-419D-8F27-65C756E9A30C}"/>
    <cellStyle name="Moneda 2 2 3 3 3 2 6 2" xfId="16288" xr:uid="{81F24E9A-9C8A-43E7-8F48-0C65BAD73433}"/>
    <cellStyle name="Moneda 2 2 3 3 3 2 6 3" xfId="25705" xr:uid="{E7C886D2-DED2-4A78-BE6F-B656DCA199A3}"/>
    <cellStyle name="Moneda 2 2 3 3 3 2 6 4" xfId="35122" xr:uid="{C776D013-5E93-4486-B117-C85B06A2D5F7}"/>
    <cellStyle name="Moneda 2 2 3 3 3 2 7" xfId="11584" xr:uid="{D5F0E083-C053-4422-80BC-0988BC120788}"/>
    <cellStyle name="Moneda 2 2 3 3 3 2 8" xfId="21001" xr:uid="{211EE085-ED1E-4FE0-84EF-7D5417278D5C}"/>
    <cellStyle name="Moneda 2 2 3 3 3 2 9" xfId="30418" xr:uid="{8028C74B-7FB0-4AA3-96A2-08783F14CFE7}"/>
    <cellStyle name="Moneda 2 2 3 3 3 3" xfId="2371" xr:uid="{590D81A5-83AD-4EA5-8128-FB008569B15C}"/>
    <cellStyle name="Moneda 2 2 3 3 3 3 2" xfId="3156" xr:uid="{41408B3B-000E-4AFF-8375-979AC8296B6D}"/>
    <cellStyle name="Moneda 2 2 3 3 3 3 2 2" xfId="5508" xr:uid="{CE10C72C-4456-4A8E-A78B-17FC2E79876F}"/>
    <cellStyle name="Moneda 2 2 3 3 3 3 2 2 2" xfId="10212" xr:uid="{1C4F923F-8DCC-4977-B4A1-8DD2EBF070D7}"/>
    <cellStyle name="Moneda 2 2 3 3 3 3 2 2 2 2" xfId="19620" xr:uid="{94825805-612E-439B-9A2A-73B899D0D7E8}"/>
    <cellStyle name="Moneda 2 2 3 3 3 3 2 2 2 3" xfId="29037" xr:uid="{9B004D6D-1CC5-4336-ADC8-1B2F2E3F5956}"/>
    <cellStyle name="Moneda 2 2 3 3 3 3 2 2 2 4" xfId="38454" xr:uid="{D8C16727-5DF0-4C4C-88CB-04F5E2F006FF}"/>
    <cellStyle name="Moneda 2 2 3 3 3 3 2 2 3" xfId="14916" xr:uid="{6C24F483-836A-4CF7-96F0-41A6E8A352AB}"/>
    <cellStyle name="Moneda 2 2 3 3 3 3 2 2 4" xfId="24333" xr:uid="{B2BF1524-1C21-4B64-8511-4FFD982C46DE}"/>
    <cellStyle name="Moneda 2 2 3 3 3 3 2 2 5" xfId="33750" xr:uid="{7C2BB88D-3036-4F8F-BB0C-DC9AA2984DA7}"/>
    <cellStyle name="Moneda 2 2 3 3 3 3 2 3" xfId="7860" xr:uid="{C690CC82-B096-4B45-B0A9-14BCB8106FE3}"/>
    <cellStyle name="Moneda 2 2 3 3 3 3 2 3 2" xfId="17268" xr:uid="{DE419FA1-0493-483F-8D4E-53F9F8F98617}"/>
    <cellStyle name="Moneda 2 2 3 3 3 3 2 3 3" xfId="26685" xr:uid="{E72B0098-62D2-41F9-AA2C-9672B52A644A}"/>
    <cellStyle name="Moneda 2 2 3 3 3 3 2 3 4" xfId="36102" xr:uid="{2B1F9125-8E26-4391-A572-80A1956C7CA9}"/>
    <cellStyle name="Moneda 2 2 3 3 3 3 2 4" xfId="12564" xr:uid="{3095577F-0AC5-47A2-82C2-A668FBF3683F}"/>
    <cellStyle name="Moneda 2 2 3 3 3 3 2 5" xfId="21981" xr:uid="{79F96E37-31C4-4A95-8CFB-3032B3C9796D}"/>
    <cellStyle name="Moneda 2 2 3 3 3 3 2 6" xfId="31398" xr:uid="{4B0BB786-990A-468F-A327-FE90274C937D}"/>
    <cellStyle name="Moneda 2 2 3 3 3 3 3" xfId="3940" xr:uid="{66340F5F-9704-4B67-B168-9F7E2CD10BFB}"/>
    <cellStyle name="Moneda 2 2 3 3 3 3 3 2" xfId="6292" xr:uid="{0F5BE5F3-3FD7-4F14-BFF5-924983590E20}"/>
    <cellStyle name="Moneda 2 2 3 3 3 3 3 2 2" xfId="10996" xr:uid="{75BF7E8B-08FC-4159-9466-40068A73E33D}"/>
    <cellStyle name="Moneda 2 2 3 3 3 3 3 2 2 2" xfId="20404" xr:uid="{840E3DA2-7188-4505-BA3D-4FAC1C958FC8}"/>
    <cellStyle name="Moneda 2 2 3 3 3 3 3 2 2 3" xfId="29821" xr:uid="{ADC243D7-088B-41DD-8200-C6B5C710A3C1}"/>
    <cellStyle name="Moneda 2 2 3 3 3 3 3 2 2 4" xfId="39238" xr:uid="{DF6F9C87-149E-4320-9695-9C2598339315}"/>
    <cellStyle name="Moneda 2 2 3 3 3 3 3 2 3" xfId="15700" xr:uid="{C76D4DDA-FE7A-4807-8B53-1E52ED77E0A8}"/>
    <cellStyle name="Moneda 2 2 3 3 3 3 3 2 4" xfId="25117" xr:uid="{7A37E2D3-CC44-4D12-8E35-8D6C6F5DE736}"/>
    <cellStyle name="Moneda 2 2 3 3 3 3 3 2 5" xfId="34534" xr:uid="{C5FD7761-D97F-4C47-945C-15C5E9083D88}"/>
    <cellStyle name="Moneda 2 2 3 3 3 3 3 3" xfId="8644" xr:uid="{3404A801-328D-487A-8267-9ECD41360391}"/>
    <cellStyle name="Moneda 2 2 3 3 3 3 3 3 2" xfId="18052" xr:uid="{AAC36C23-A507-4629-9CB6-1D214C4187B3}"/>
    <cellStyle name="Moneda 2 2 3 3 3 3 3 3 3" xfId="27469" xr:uid="{10EBA79D-F7A7-4067-9858-1EA876BDE20A}"/>
    <cellStyle name="Moneda 2 2 3 3 3 3 3 3 4" xfId="36886" xr:uid="{FAF601E8-F2CB-494A-AC0F-41DF05A6F830}"/>
    <cellStyle name="Moneda 2 2 3 3 3 3 3 4" xfId="13348" xr:uid="{FCE3BA34-38E8-4468-893F-917CB6D9A144}"/>
    <cellStyle name="Moneda 2 2 3 3 3 3 3 5" xfId="22765" xr:uid="{13D6C5C4-DB70-47F9-820C-30FBDB6A11B2}"/>
    <cellStyle name="Moneda 2 2 3 3 3 3 3 6" xfId="32182" xr:uid="{5CEA14DA-192C-427D-B95E-C1822D689F54}"/>
    <cellStyle name="Moneda 2 2 3 3 3 3 4" xfId="4724" xr:uid="{CD035442-E3E0-4F89-9BEE-8732A50C4D79}"/>
    <cellStyle name="Moneda 2 2 3 3 3 3 4 2" xfId="9428" xr:uid="{D129CE45-9277-4C90-99B4-3832B4976EC3}"/>
    <cellStyle name="Moneda 2 2 3 3 3 3 4 2 2" xfId="18836" xr:uid="{61C98BA9-D27C-4C0C-9AFC-0E1BD520E74A}"/>
    <cellStyle name="Moneda 2 2 3 3 3 3 4 2 3" xfId="28253" xr:uid="{FD6E88AB-8C86-42BB-99E7-3272B41DF4F8}"/>
    <cellStyle name="Moneda 2 2 3 3 3 3 4 2 4" xfId="37670" xr:uid="{0EFBECEA-37B4-4A5B-A591-355CA8017E3F}"/>
    <cellStyle name="Moneda 2 2 3 3 3 3 4 3" xfId="14132" xr:uid="{19581BC1-BDCF-46E8-801C-EF5BC5F46B81}"/>
    <cellStyle name="Moneda 2 2 3 3 3 3 4 4" xfId="23549" xr:uid="{2E490FBF-FDAD-4FB0-8D33-7C8ED3981A45}"/>
    <cellStyle name="Moneda 2 2 3 3 3 3 4 5" xfId="32966" xr:uid="{6FB01C2A-5785-4F53-8849-E393CC09B74A}"/>
    <cellStyle name="Moneda 2 2 3 3 3 3 5" xfId="7076" xr:uid="{EA128967-0AE5-4677-AC2D-854EE911944B}"/>
    <cellStyle name="Moneda 2 2 3 3 3 3 5 2" xfId="16484" xr:uid="{766F079B-924B-4C42-B870-C1FAFD454379}"/>
    <cellStyle name="Moneda 2 2 3 3 3 3 5 3" xfId="25901" xr:uid="{67A85FEE-722F-4E23-882E-736BACC933B4}"/>
    <cellStyle name="Moneda 2 2 3 3 3 3 5 4" xfId="35318" xr:uid="{5C7F7716-11C7-4580-9340-CF5F3ACF2290}"/>
    <cellStyle name="Moneda 2 2 3 3 3 3 6" xfId="11780" xr:uid="{99C11492-DF99-4954-993B-55D5BBB7FDA8}"/>
    <cellStyle name="Moneda 2 2 3 3 3 3 7" xfId="21197" xr:uid="{FA99DB72-43A6-45C7-8C6C-ED842BA44CEF}"/>
    <cellStyle name="Moneda 2 2 3 3 3 3 8" xfId="30614" xr:uid="{254B1726-8654-4EC4-A2B5-EC5D49F214CD}"/>
    <cellStyle name="Moneda 2 2 3 3 3 4" xfId="2764" xr:uid="{37FBBD86-E87A-4E43-992F-0BB3E61E102F}"/>
    <cellStyle name="Moneda 2 2 3 3 3 4 2" xfId="5116" xr:uid="{713A66D2-F552-49EA-B188-14821C29BFD4}"/>
    <cellStyle name="Moneda 2 2 3 3 3 4 2 2" xfId="9820" xr:uid="{29765A24-F306-4DC3-BEED-EB96290C4D4B}"/>
    <cellStyle name="Moneda 2 2 3 3 3 4 2 2 2" xfId="19228" xr:uid="{D6A40C96-1178-491F-BC91-28A3208F3D60}"/>
    <cellStyle name="Moneda 2 2 3 3 3 4 2 2 3" xfId="28645" xr:uid="{2295D8ED-C7F3-47F8-8A3B-F8363E45A9A6}"/>
    <cellStyle name="Moneda 2 2 3 3 3 4 2 2 4" xfId="38062" xr:uid="{165ADB69-3F36-435F-AE52-184C2DCC057C}"/>
    <cellStyle name="Moneda 2 2 3 3 3 4 2 3" xfId="14524" xr:uid="{A5423C29-7747-44E4-8AEB-85BC8FF859A2}"/>
    <cellStyle name="Moneda 2 2 3 3 3 4 2 4" xfId="23941" xr:uid="{C7ED86F1-A487-4511-8EC5-65BBF161E1E7}"/>
    <cellStyle name="Moneda 2 2 3 3 3 4 2 5" xfId="33358" xr:uid="{F9A27BCD-3151-4F47-A121-8E493F810CB8}"/>
    <cellStyle name="Moneda 2 2 3 3 3 4 3" xfId="7468" xr:uid="{24100FB4-29C7-4795-83FB-D43FEF807720}"/>
    <cellStyle name="Moneda 2 2 3 3 3 4 3 2" xfId="16876" xr:uid="{E21E8227-CC51-4618-88BF-F7B0D2FEB4F7}"/>
    <cellStyle name="Moneda 2 2 3 3 3 4 3 3" xfId="26293" xr:uid="{509392D1-F895-46FF-8334-EBBE0ED37E98}"/>
    <cellStyle name="Moneda 2 2 3 3 3 4 3 4" xfId="35710" xr:uid="{EBB15258-0D32-45D9-BA00-EDB7B5DC1E8C}"/>
    <cellStyle name="Moneda 2 2 3 3 3 4 4" xfId="12172" xr:uid="{2D9633C9-8FE7-4E08-A038-11D1285408F6}"/>
    <cellStyle name="Moneda 2 2 3 3 3 4 5" xfId="21589" xr:uid="{F449B8F0-1F8B-4442-AB5E-08F2B8BCEBFD}"/>
    <cellStyle name="Moneda 2 2 3 3 3 4 6" xfId="31006" xr:uid="{44B4209B-6AA5-4169-9C6A-5D8996C821AA}"/>
    <cellStyle name="Moneda 2 2 3 3 3 5" xfId="3548" xr:uid="{EB79E73C-EFB6-49D4-AA72-533CE6ED136F}"/>
    <cellStyle name="Moneda 2 2 3 3 3 5 2" xfId="5900" xr:uid="{72DB0ABE-5525-47E2-A9E3-1D6CEFA7B353}"/>
    <cellStyle name="Moneda 2 2 3 3 3 5 2 2" xfId="10604" xr:uid="{4594DC19-8596-43BB-9EB2-5CFDF593004F}"/>
    <cellStyle name="Moneda 2 2 3 3 3 5 2 2 2" xfId="20012" xr:uid="{9A097DE1-5DA8-45C7-842A-DE0824EEFD7E}"/>
    <cellStyle name="Moneda 2 2 3 3 3 5 2 2 3" xfId="29429" xr:uid="{89C2A6D7-DC0E-4C8A-A0B9-A409FCBCF0A7}"/>
    <cellStyle name="Moneda 2 2 3 3 3 5 2 2 4" xfId="38846" xr:uid="{40C3B7D8-6A09-4AA9-A487-845DD9C597FA}"/>
    <cellStyle name="Moneda 2 2 3 3 3 5 2 3" xfId="15308" xr:uid="{EB3E5C70-2347-4649-ADDA-ECF4036DA1D2}"/>
    <cellStyle name="Moneda 2 2 3 3 3 5 2 4" xfId="24725" xr:uid="{D4C1AABC-5B01-4FA9-9272-7E24820FFAD2}"/>
    <cellStyle name="Moneda 2 2 3 3 3 5 2 5" xfId="34142" xr:uid="{8E3F5CAB-8021-4A26-967B-D922465CB305}"/>
    <cellStyle name="Moneda 2 2 3 3 3 5 3" xfId="8252" xr:uid="{19848CD1-137C-42AF-9723-75406F2E8AB9}"/>
    <cellStyle name="Moneda 2 2 3 3 3 5 3 2" xfId="17660" xr:uid="{E041BD26-0E86-4F16-8C60-0E452D5AE8B2}"/>
    <cellStyle name="Moneda 2 2 3 3 3 5 3 3" xfId="27077" xr:uid="{53A7C6A4-53C2-4678-A6AD-924D3B128A4F}"/>
    <cellStyle name="Moneda 2 2 3 3 3 5 3 4" xfId="36494" xr:uid="{7215576C-8E9E-4854-A93B-EF3F3D6872C8}"/>
    <cellStyle name="Moneda 2 2 3 3 3 5 4" xfId="12956" xr:uid="{67C7F694-C618-42D6-8D1A-67FB457CB4B1}"/>
    <cellStyle name="Moneda 2 2 3 3 3 5 5" xfId="22373" xr:uid="{9DF555E5-4FAE-4A05-8135-D8D7C33C37C7}"/>
    <cellStyle name="Moneda 2 2 3 3 3 5 6" xfId="31790" xr:uid="{CDD71A55-B5B8-465F-BFFA-B8A19A3C8FBD}"/>
    <cellStyle name="Moneda 2 2 3 3 3 6" xfId="4332" xr:uid="{0645D111-1AEC-4F6A-A3EA-EEED654629D6}"/>
    <cellStyle name="Moneda 2 2 3 3 3 6 2" xfId="9036" xr:uid="{C077023C-7F44-480A-BA72-57CD911CDD17}"/>
    <cellStyle name="Moneda 2 2 3 3 3 6 2 2" xfId="18444" xr:uid="{EFE2A15E-E834-4F67-B5D5-141010E3E413}"/>
    <cellStyle name="Moneda 2 2 3 3 3 6 2 3" xfId="27861" xr:uid="{9E64797F-23EB-48AC-BF5F-402D0DC415BA}"/>
    <cellStyle name="Moneda 2 2 3 3 3 6 2 4" xfId="37278" xr:uid="{D5808D43-CF4B-4599-BBE2-8E053FDA9EA4}"/>
    <cellStyle name="Moneda 2 2 3 3 3 6 3" xfId="13740" xr:uid="{2BE32E9D-BC0B-411F-8840-8C466C2A94E0}"/>
    <cellStyle name="Moneda 2 2 3 3 3 6 4" xfId="23157" xr:uid="{4C143761-F39B-416F-B1D5-AC81F8A72D80}"/>
    <cellStyle name="Moneda 2 2 3 3 3 6 5" xfId="32574" xr:uid="{7ABDA5B1-73C2-48A6-90BE-095BBCDD8483}"/>
    <cellStyle name="Moneda 2 2 3 3 3 7" xfId="6684" xr:uid="{609D49C0-2D41-49D0-AB2D-DD65B7498E96}"/>
    <cellStyle name="Moneda 2 2 3 3 3 7 2" xfId="16092" xr:uid="{8E2A51E7-0EF4-451D-A727-CC928E644235}"/>
    <cellStyle name="Moneda 2 2 3 3 3 7 3" xfId="25509" xr:uid="{63AB828D-182A-4E84-B0D5-60AD62CC7294}"/>
    <cellStyle name="Moneda 2 2 3 3 3 7 4" xfId="34926" xr:uid="{FDE2AF06-D3F9-4E6A-B0DF-A0C447566316}"/>
    <cellStyle name="Moneda 2 2 3 3 3 8" xfId="11388" xr:uid="{A787C9DB-533A-4A0E-A851-0F425AC1D890}"/>
    <cellStyle name="Moneda 2 2 3 3 3 9" xfId="20805" xr:uid="{EB4152F3-AE34-485F-9486-D17C135D3ADA}"/>
    <cellStyle name="Moneda 2 2 3 3 4" xfId="503" xr:uid="{8D28B8A3-3C50-4FFE-8F59-8376C602006A}"/>
    <cellStyle name="Moneda 2 2 3 3 4 10" xfId="2129" xr:uid="{27D35D47-82BF-47FC-868D-836726AC690E}"/>
    <cellStyle name="Moneda 2 2 3 3 4 11" xfId="1501" xr:uid="{D99C07B9-4EC8-43F7-9868-12BBAEC2417B}"/>
    <cellStyle name="Moneda 2 2 3 3 4 12" xfId="40383" xr:uid="{D8E5FB52-AD3E-4141-AEE2-5E331CAB0E7A}"/>
    <cellStyle name="Moneda 2 2 3 3 4 2" xfId="2521" xr:uid="{3087B132-02BB-4361-8024-4CA7CE202ABC}"/>
    <cellStyle name="Moneda 2 2 3 3 4 2 2" xfId="3306" xr:uid="{5AEDBDF3-D1BE-400F-9A4F-8BB5C59BB8C8}"/>
    <cellStyle name="Moneda 2 2 3 3 4 2 2 2" xfId="5658" xr:uid="{651ACF7E-3636-44CF-96CE-B14A0CAC3D87}"/>
    <cellStyle name="Moneda 2 2 3 3 4 2 2 2 2" xfId="10362" xr:uid="{FC6888E6-4370-47AE-A279-3AA59F14578A}"/>
    <cellStyle name="Moneda 2 2 3 3 4 2 2 2 2 2" xfId="19770" xr:uid="{760DF147-2ABB-4369-B505-1902249A90C1}"/>
    <cellStyle name="Moneda 2 2 3 3 4 2 2 2 2 3" xfId="29187" xr:uid="{5A642124-6437-43E1-997A-1510A693FB6F}"/>
    <cellStyle name="Moneda 2 2 3 3 4 2 2 2 2 4" xfId="38604" xr:uid="{3647C877-18AA-4C51-9043-722E3AA51DEC}"/>
    <cellStyle name="Moneda 2 2 3 3 4 2 2 2 3" xfId="15066" xr:uid="{07704731-9087-4EC5-BD93-1D10BA0D7522}"/>
    <cellStyle name="Moneda 2 2 3 3 4 2 2 2 4" xfId="24483" xr:uid="{13E9B474-7EAA-4D58-ADE5-248A8276CAB3}"/>
    <cellStyle name="Moneda 2 2 3 3 4 2 2 2 5" xfId="33900" xr:uid="{0DA5CEBD-21F9-4A6B-8681-2726BD1AFCC8}"/>
    <cellStyle name="Moneda 2 2 3 3 4 2 2 3" xfId="8010" xr:uid="{7C7D5EF7-6DB5-4D48-9120-0EA6E5436D46}"/>
    <cellStyle name="Moneda 2 2 3 3 4 2 2 3 2" xfId="17418" xr:uid="{21B0B71C-C7E8-4639-AC2F-868B8DCA29CD}"/>
    <cellStyle name="Moneda 2 2 3 3 4 2 2 3 3" xfId="26835" xr:uid="{8BF25A01-35F7-492B-BD43-CF27BF4CF7B1}"/>
    <cellStyle name="Moneda 2 2 3 3 4 2 2 3 4" xfId="36252" xr:uid="{97C6ED4D-99D3-4C0A-9AF9-A075779BC7DD}"/>
    <cellStyle name="Moneda 2 2 3 3 4 2 2 4" xfId="12714" xr:uid="{858F31BA-9ED3-4006-B99A-8719138E1518}"/>
    <cellStyle name="Moneda 2 2 3 3 4 2 2 5" xfId="22131" xr:uid="{152F5FFB-4569-44A9-ADC2-3F1F712D1500}"/>
    <cellStyle name="Moneda 2 2 3 3 4 2 2 6" xfId="31548" xr:uid="{1AC8AD9C-E396-4803-B35F-23BC933E50E0}"/>
    <cellStyle name="Moneda 2 2 3 3 4 2 3" xfId="4090" xr:uid="{0A910CF3-D804-4342-A23B-5CCC4297FAC6}"/>
    <cellStyle name="Moneda 2 2 3 3 4 2 3 2" xfId="6442" xr:uid="{76089A72-7D2E-4C75-9A6D-B7D888A6021E}"/>
    <cellStyle name="Moneda 2 2 3 3 4 2 3 2 2" xfId="11146" xr:uid="{93F64885-C2F6-4EAA-8138-C4AFBB7B9FCD}"/>
    <cellStyle name="Moneda 2 2 3 3 4 2 3 2 2 2" xfId="20554" xr:uid="{AE87A755-32D8-411B-96F9-D6960E4087A1}"/>
    <cellStyle name="Moneda 2 2 3 3 4 2 3 2 2 3" xfId="29971" xr:uid="{D8486F74-18D0-4EFE-B8F2-130A28A703E2}"/>
    <cellStyle name="Moneda 2 2 3 3 4 2 3 2 2 4" xfId="39388" xr:uid="{DF88DC1D-80B4-4DEF-8BB8-C2CA78679A43}"/>
    <cellStyle name="Moneda 2 2 3 3 4 2 3 2 3" xfId="15850" xr:uid="{DF8D46FE-8894-428B-B06E-289CB663C352}"/>
    <cellStyle name="Moneda 2 2 3 3 4 2 3 2 4" xfId="25267" xr:uid="{9A94EF8C-DC35-42AA-944F-D84361E10525}"/>
    <cellStyle name="Moneda 2 2 3 3 4 2 3 2 5" xfId="34684" xr:uid="{446CCCA6-BF9B-4E23-A447-52907D8847A6}"/>
    <cellStyle name="Moneda 2 2 3 3 4 2 3 3" xfId="8794" xr:uid="{F37CDB07-A130-4142-B677-94A043C8C466}"/>
    <cellStyle name="Moneda 2 2 3 3 4 2 3 3 2" xfId="18202" xr:uid="{822A8888-8B25-416A-8A9F-061C78AE7A9E}"/>
    <cellStyle name="Moneda 2 2 3 3 4 2 3 3 3" xfId="27619" xr:uid="{54E78767-C0BE-49B4-9FEA-7E97467826DC}"/>
    <cellStyle name="Moneda 2 2 3 3 4 2 3 3 4" xfId="37036" xr:uid="{A2FD31CD-42B6-4C85-84AE-35A6F3E50B2F}"/>
    <cellStyle name="Moneda 2 2 3 3 4 2 3 4" xfId="13498" xr:uid="{E0CC579E-8397-424D-967E-5D25B14ED8A0}"/>
    <cellStyle name="Moneda 2 2 3 3 4 2 3 5" xfId="22915" xr:uid="{299B99D6-C25A-4383-89FE-A62673578E24}"/>
    <cellStyle name="Moneda 2 2 3 3 4 2 3 6" xfId="32332" xr:uid="{AC521ED8-E0CB-4DEC-9D04-29F53C1D4D3F}"/>
    <cellStyle name="Moneda 2 2 3 3 4 2 4" xfId="4874" xr:uid="{8C1AEF98-62FD-4BE5-BBC3-B8836E4AEBCC}"/>
    <cellStyle name="Moneda 2 2 3 3 4 2 4 2" xfId="9578" xr:uid="{586EE60D-5D3A-4BEE-B8DF-651C5607BEC0}"/>
    <cellStyle name="Moneda 2 2 3 3 4 2 4 2 2" xfId="18986" xr:uid="{E93E986A-A14A-4819-8107-BF869EDE4B36}"/>
    <cellStyle name="Moneda 2 2 3 3 4 2 4 2 3" xfId="28403" xr:uid="{5D34AD82-C228-4C2B-996D-2A13C072559A}"/>
    <cellStyle name="Moneda 2 2 3 3 4 2 4 2 4" xfId="37820" xr:uid="{1919ABB6-1268-487B-B578-D5C8E9F348FF}"/>
    <cellStyle name="Moneda 2 2 3 3 4 2 4 3" xfId="14282" xr:uid="{9C8CBC26-4207-452A-81D6-AA961F7E1AB7}"/>
    <cellStyle name="Moneda 2 2 3 3 4 2 4 4" xfId="23699" xr:uid="{F1C228F9-D473-4432-9069-FF9562212F81}"/>
    <cellStyle name="Moneda 2 2 3 3 4 2 4 5" xfId="33116" xr:uid="{5922706F-1CAF-4D9F-AE3F-B81A35443492}"/>
    <cellStyle name="Moneda 2 2 3 3 4 2 5" xfId="7226" xr:uid="{97C3EF1E-2607-41A4-A57C-14A744EFB274}"/>
    <cellStyle name="Moneda 2 2 3 3 4 2 5 2" xfId="16634" xr:uid="{D7FC8226-5698-4832-9BC5-AE864C2EC9BC}"/>
    <cellStyle name="Moneda 2 2 3 3 4 2 5 3" xfId="26051" xr:uid="{CE1BE095-14D5-45D4-B879-F8BE24897A8E}"/>
    <cellStyle name="Moneda 2 2 3 3 4 2 5 4" xfId="35468" xr:uid="{F7B1FEBB-696A-4473-8CD7-0ABFD8EA8D18}"/>
    <cellStyle name="Moneda 2 2 3 3 4 2 6" xfId="11930" xr:uid="{3CD2D986-52A0-46C8-8479-352691249203}"/>
    <cellStyle name="Moneda 2 2 3 3 4 2 7" xfId="21347" xr:uid="{2E253DAA-01CB-46B4-AD49-7DEAD49574E5}"/>
    <cellStyle name="Moneda 2 2 3 3 4 2 8" xfId="30764" xr:uid="{5CF8E74F-68CC-4DEF-8EDD-54F248E35376}"/>
    <cellStyle name="Moneda 2 2 3 3 4 3" xfId="2914" xr:uid="{DF1CADCD-D4FB-45F9-87D0-414E6D112DD1}"/>
    <cellStyle name="Moneda 2 2 3 3 4 3 2" xfId="5266" xr:uid="{7003EF5C-5893-45DC-8DF1-92F41C7F1630}"/>
    <cellStyle name="Moneda 2 2 3 3 4 3 2 2" xfId="9970" xr:uid="{3612A459-FDB0-469C-B69A-46F75B54554A}"/>
    <cellStyle name="Moneda 2 2 3 3 4 3 2 2 2" xfId="19378" xr:uid="{EC894CBB-B5A1-4E28-AC95-3B4D157FA104}"/>
    <cellStyle name="Moneda 2 2 3 3 4 3 2 2 3" xfId="28795" xr:uid="{6D8FE351-A9B2-4C4B-AF4C-FB6295184548}"/>
    <cellStyle name="Moneda 2 2 3 3 4 3 2 2 4" xfId="38212" xr:uid="{1E102EB6-86E7-48C3-9F0B-379F28A1A9EB}"/>
    <cellStyle name="Moneda 2 2 3 3 4 3 2 3" xfId="14674" xr:uid="{2357024E-2806-479A-955C-2688F838BE80}"/>
    <cellStyle name="Moneda 2 2 3 3 4 3 2 4" xfId="24091" xr:uid="{D9060FC3-8957-4FF9-8F3F-9D24C24F50BC}"/>
    <cellStyle name="Moneda 2 2 3 3 4 3 2 5" xfId="33508" xr:uid="{7F5FAEF9-EECC-42A1-AC91-04DB75770662}"/>
    <cellStyle name="Moneda 2 2 3 3 4 3 3" xfId="7618" xr:uid="{E6632631-AA1D-4009-AAF0-237E4B1B68D9}"/>
    <cellStyle name="Moneda 2 2 3 3 4 3 3 2" xfId="17026" xr:uid="{62549F15-053B-45DB-ABDF-82972A7435B5}"/>
    <cellStyle name="Moneda 2 2 3 3 4 3 3 3" xfId="26443" xr:uid="{ABDB74E9-423E-410F-985E-EC3E9205446B}"/>
    <cellStyle name="Moneda 2 2 3 3 4 3 3 4" xfId="35860" xr:uid="{EBF84EEE-BF2C-42A1-9BFD-26BE27A65C03}"/>
    <cellStyle name="Moneda 2 2 3 3 4 3 4" xfId="12322" xr:uid="{606891EC-C030-4EE6-BB24-F2F7798539F9}"/>
    <cellStyle name="Moneda 2 2 3 3 4 3 5" xfId="21739" xr:uid="{15FD7300-6648-4947-8F06-F3F7A16C5D3D}"/>
    <cellStyle name="Moneda 2 2 3 3 4 3 6" xfId="31156" xr:uid="{5549A35F-F85D-4832-8515-6E3D68DB84BD}"/>
    <cellStyle name="Moneda 2 2 3 3 4 4" xfId="3698" xr:uid="{522C25B9-9E58-4642-968C-4E2FF8A12570}"/>
    <cellStyle name="Moneda 2 2 3 3 4 4 2" xfId="6050" xr:uid="{CD485664-910E-4523-BEC8-45CAD73EC7A3}"/>
    <cellStyle name="Moneda 2 2 3 3 4 4 2 2" xfId="10754" xr:uid="{1DB3D046-DF51-49B7-872E-AB4EF34BC07E}"/>
    <cellStyle name="Moneda 2 2 3 3 4 4 2 2 2" xfId="20162" xr:uid="{03ABC32A-15D4-4F54-83B3-D905432C99EA}"/>
    <cellStyle name="Moneda 2 2 3 3 4 4 2 2 3" xfId="29579" xr:uid="{845A8FE2-02A4-49DE-AA86-8C71FCE78BBF}"/>
    <cellStyle name="Moneda 2 2 3 3 4 4 2 2 4" xfId="38996" xr:uid="{09765F64-95EF-4CF0-9183-34EB0EE30F6B}"/>
    <cellStyle name="Moneda 2 2 3 3 4 4 2 3" xfId="15458" xr:uid="{91CBBF2E-E794-4F5B-9DCE-7539F1157158}"/>
    <cellStyle name="Moneda 2 2 3 3 4 4 2 4" xfId="24875" xr:uid="{8614E4A2-430B-4DE4-8DC2-A462CF132EFD}"/>
    <cellStyle name="Moneda 2 2 3 3 4 4 2 5" xfId="34292" xr:uid="{1643C200-CDCB-44BF-8B89-235DEFDBFD6E}"/>
    <cellStyle name="Moneda 2 2 3 3 4 4 3" xfId="8402" xr:uid="{8DDAAD69-CAB4-4857-AADE-5D05138A0217}"/>
    <cellStyle name="Moneda 2 2 3 3 4 4 3 2" xfId="17810" xr:uid="{20181822-213C-4565-BCEF-F83C84760FC9}"/>
    <cellStyle name="Moneda 2 2 3 3 4 4 3 3" xfId="27227" xr:uid="{BDB82CF6-FF37-4AB3-8804-4085590F87DC}"/>
    <cellStyle name="Moneda 2 2 3 3 4 4 3 4" xfId="36644" xr:uid="{B592FA29-A1BA-4D7D-9D0E-C2F2C8738100}"/>
    <cellStyle name="Moneda 2 2 3 3 4 4 4" xfId="13106" xr:uid="{FBB66EA4-6F85-4291-A874-8B3E0D5F7951}"/>
    <cellStyle name="Moneda 2 2 3 3 4 4 5" xfId="22523" xr:uid="{288E6D46-5542-466A-AE6E-38FBA75FE6BD}"/>
    <cellStyle name="Moneda 2 2 3 3 4 4 6" xfId="31940" xr:uid="{8A6BDEEE-963E-4A92-9EE3-4313E4E105FC}"/>
    <cellStyle name="Moneda 2 2 3 3 4 5" xfId="4482" xr:uid="{706BA68B-F4D7-4416-A918-F6DDC82DD635}"/>
    <cellStyle name="Moneda 2 2 3 3 4 5 2" xfId="9186" xr:uid="{E20F1008-2F2E-4BA1-B73C-4D5B7686A751}"/>
    <cellStyle name="Moneda 2 2 3 3 4 5 2 2" xfId="18594" xr:uid="{1C31D5CF-3DA3-46C5-9066-83D85CC892B3}"/>
    <cellStyle name="Moneda 2 2 3 3 4 5 2 3" xfId="28011" xr:uid="{A8A7C63F-9F34-46D2-8852-4B09E151EDB5}"/>
    <cellStyle name="Moneda 2 2 3 3 4 5 2 4" xfId="37428" xr:uid="{0648CB15-4EB0-4AA9-8361-F0C8B0B69856}"/>
    <cellStyle name="Moneda 2 2 3 3 4 5 3" xfId="13890" xr:uid="{1FF9C28D-4C84-4B49-A33D-3C3CCE0E934B}"/>
    <cellStyle name="Moneda 2 2 3 3 4 5 4" xfId="23307" xr:uid="{E5ECD343-85C3-4233-A85D-FE70BC56601F}"/>
    <cellStyle name="Moneda 2 2 3 3 4 5 5" xfId="32724" xr:uid="{03B9ECAC-56DA-4E8F-982F-83625C4036D2}"/>
    <cellStyle name="Moneda 2 2 3 3 4 6" xfId="6834" xr:uid="{AE5FC5AF-59D2-46F5-ADF2-D66503B6F5A2}"/>
    <cellStyle name="Moneda 2 2 3 3 4 6 2" xfId="16242" xr:uid="{6FD7AA30-DCAE-40BF-B5CB-20C03A79F64E}"/>
    <cellStyle name="Moneda 2 2 3 3 4 6 3" xfId="25659" xr:uid="{0C3DA175-8011-4753-9095-82933B2F5581}"/>
    <cellStyle name="Moneda 2 2 3 3 4 6 4" xfId="35076" xr:uid="{D644599A-E305-4931-B12B-07EBC168DCBA}"/>
    <cellStyle name="Moneda 2 2 3 3 4 7" xfId="11538" xr:uid="{EADDC999-C8FD-44A3-A7CB-530D3B2A0F1E}"/>
    <cellStyle name="Moneda 2 2 3 3 4 8" xfId="20955" xr:uid="{E3128D8E-1813-42DF-AF73-2109E84D4C4C}"/>
    <cellStyle name="Moneda 2 2 3 3 4 9" xfId="30372" xr:uid="{5C8DE4FE-EECE-42A8-99AC-D6E6282478B2}"/>
    <cellStyle name="Moneda 2 2 3 3 5" xfId="2325" xr:uid="{B3DCC3F0-FC27-4720-9F8A-3EF72CB9393F}"/>
    <cellStyle name="Moneda 2 2 3 3 5 2" xfId="3110" xr:uid="{615A44B7-6329-4337-B795-FB813E6FBAE8}"/>
    <cellStyle name="Moneda 2 2 3 3 5 2 2" xfId="5462" xr:uid="{66AC7973-8021-4C9E-94A1-DAC778E94CE4}"/>
    <cellStyle name="Moneda 2 2 3 3 5 2 2 2" xfId="10166" xr:uid="{D547EA2E-E1A8-4A72-8F75-B8417485348A}"/>
    <cellStyle name="Moneda 2 2 3 3 5 2 2 2 2" xfId="19574" xr:uid="{CCFD1F7D-E502-4516-92C7-D4B53A6F9D6C}"/>
    <cellStyle name="Moneda 2 2 3 3 5 2 2 2 3" xfId="28991" xr:uid="{4EB66143-394C-47E9-8F33-8572A966559B}"/>
    <cellStyle name="Moneda 2 2 3 3 5 2 2 2 4" xfId="38408" xr:uid="{67CD8F16-9295-4331-A77B-41073EACC624}"/>
    <cellStyle name="Moneda 2 2 3 3 5 2 2 3" xfId="14870" xr:uid="{45403F2C-4823-49A2-BF21-083D9DB6537C}"/>
    <cellStyle name="Moneda 2 2 3 3 5 2 2 4" xfId="24287" xr:uid="{18221DBF-1F40-40F6-97C6-B06CB4890483}"/>
    <cellStyle name="Moneda 2 2 3 3 5 2 2 5" xfId="33704" xr:uid="{A512D9E9-5DED-496E-B6D2-3DA83F09E5A6}"/>
    <cellStyle name="Moneda 2 2 3 3 5 2 3" xfId="7814" xr:uid="{71DFBFCC-C96D-42EA-BDE6-744705A0BD97}"/>
    <cellStyle name="Moneda 2 2 3 3 5 2 3 2" xfId="17222" xr:uid="{8F4CD7D1-BEDA-4A34-AA0A-93D6768BFD25}"/>
    <cellStyle name="Moneda 2 2 3 3 5 2 3 3" xfId="26639" xr:uid="{3181D6AE-3D62-4E85-A7BA-1B74F38D1EDB}"/>
    <cellStyle name="Moneda 2 2 3 3 5 2 3 4" xfId="36056" xr:uid="{AAFE37CE-F247-4ADB-BFC4-1034E889BBF0}"/>
    <cellStyle name="Moneda 2 2 3 3 5 2 4" xfId="12518" xr:uid="{048EE2D9-625C-46BE-BDDD-68EF41EAB558}"/>
    <cellStyle name="Moneda 2 2 3 3 5 2 5" xfId="21935" xr:uid="{A809C3A7-E5EA-4026-8391-D6AD86F20B94}"/>
    <cellStyle name="Moneda 2 2 3 3 5 2 6" xfId="31352" xr:uid="{A7BE42B4-363F-49B7-8080-13F0A3E3EC2E}"/>
    <cellStyle name="Moneda 2 2 3 3 5 3" xfId="3894" xr:uid="{9E4529D7-B158-427D-8DC1-D17410F16083}"/>
    <cellStyle name="Moneda 2 2 3 3 5 3 2" xfId="6246" xr:uid="{7DDD87EB-3CEC-46C5-B80A-0685C4D5ED98}"/>
    <cellStyle name="Moneda 2 2 3 3 5 3 2 2" xfId="10950" xr:uid="{E674F213-F26B-47BC-9474-807DB1AE1F83}"/>
    <cellStyle name="Moneda 2 2 3 3 5 3 2 2 2" xfId="20358" xr:uid="{C0B59F5D-5499-455A-83A7-D98A5638210A}"/>
    <cellStyle name="Moneda 2 2 3 3 5 3 2 2 3" xfId="29775" xr:uid="{5416B8C1-1E15-41A0-B526-89F97BD5F36C}"/>
    <cellStyle name="Moneda 2 2 3 3 5 3 2 2 4" xfId="39192" xr:uid="{18B98BB2-669C-4125-BEC0-964740836A9C}"/>
    <cellStyle name="Moneda 2 2 3 3 5 3 2 3" xfId="15654" xr:uid="{BA2FC000-FBC2-45EC-87A1-A2F32D6EC816}"/>
    <cellStyle name="Moneda 2 2 3 3 5 3 2 4" xfId="25071" xr:uid="{7CE8FBCC-06EB-42C1-B172-FCC37DEE65B4}"/>
    <cellStyle name="Moneda 2 2 3 3 5 3 2 5" xfId="34488" xr:uid="{4DC65DDF-B623-4FDE-BBAF-A72F53DCCFEC}"/>
    <cellStyle name="Moneda 2 2 3 3 5 3 3" xfId="8598" xr:uid="{B4870F81-4C05-4605-BADD-E0F33CEEADF9}"/>
    <cellStyle name="Moneda 2 2 3 3 5 3 3 2" xfId="18006" xr:uid="{35A23444-9570-4005-A762-26BE7DC7C93D}"/>
    <cellStyle name="Moneda 2 2 3 3 5 3 3 3" xfId="27423" xr:uid="{18B1A7E8-A76B-474B-BB1C-3A93BAA3FF78}"/>
    <cellStyle name="Moneda 2 2 3 3 5 3 3 4" xfId="36840" xr:uid="{18690475-9DF5-4C49-9BDE-36FEE7760309}"/>
    <cellStyle name="Moneda 2 2 3 3 5 3 4" xfId="13302" xr:uid="{85A36BB4-A721-446F-805A-0673EBD94BD4}"/>
    <cellStyle name="Moneda 2 2 3 3 5 3 5" xfId="22719" xr:uid="{8151FE39-D54C-419E-9221-755B7DC4E329}"/>
    <cellStyle name="Moneda 2 2 3 3 5 3 6" xfId="32136" xr:uid="{864B2533-02DA-4E89-BB8F-A6EE183C37BC}"/>
    <cellStyle name="Moneda 2 2 3 3 5 4" xfId="4678" xr:uid="{0108B85A-4535-47D2-8D60-079DD885A99F}"/>
    <cellStyle name="Moneda 2 2 3 3 5 4 2" xfId="9382" xr:uid="{2E993E1A-2DE0-4B14-B376-2A9B3A0A6CE3}"/>
    <cellStyle name="Moneda 2 2 3 3 5 4 2 2" xfId="18790" xr:uid="{8DCA14A1-8233-4AA2-8165-AD5F80698A48}"/>
    <cellStyle name="Moneda 2 2 3 3 5 4 2 3" xfId="28207" xr:uid="{739F7621-F3C7-4DCB-B19A-7B7E18BC69F5}"/>
    <cellStyle name="Moneda 2 2 3 3 5 4 2 4" xfId="37624" xr:uid="{02AB10E4-542A-4B6E-9C6E-F999AE098286}"/>
    <cellStyle name="Moneda 2 2 3 3 5 4 3" xfId="14086" xr:uid="{D6115B7C-CF87-4094-82F6-9C4F00D6FF80}"/>
    <cellStyle name="Moneda 2 2 3 3 5 4 4" xfId="23503" xr:uid="{DD8B401A-D578-4503-9D2A-C8C730D8B956}"/>
    <cellStyle name="Moneda 2 2 3 3 5 4 5" xfId="32920" xr:uid="{641D7206-152B-4767-AFFC-6D6BE3C473B3}"/>
    <cellStyle name="Moneda 2 2 3 3 5 5" xfId="7030" xr:uid="{A2CDDECB-6F47-4368-87B6-04A6D340F46D}"/>
    <cellStyle name="Moneda 2 2 3 3 5 5 2" xfId="16438" xr:uid="{9A8CC698-46B4-42D2-98A7-64244F3BEFCE}"/>
    <cellStyle name="Moneda 2 2 3 3 5 5 3" xfId="25855" xr:uid="{2BC2715C-E2DF-4F13-8E4F-3F8AEC715D0B}"/>
    <cellStyle name="Moneda 2 2 3 3 5 5 4" xfId="35272" xr:uid="{D47CB282-A02B-4289-9016-E4D369D3866C}"/>
    <cellStyle name="Moneda 2 2 3 3 5 6" xfId="11734" xr:uid="{4CEE9552-AC9C-4F6F-BCE7-99C4924FD726}"/>
    <cellStyle name="Moneda 2 2 3 3 5 7" xfId="21151" xr:uid="{BCAA4161-5026-4E86-8D5E-0A1F64E09B99}"/>
    <cellStyle name="Moneda 2 2 3 3 5 8" xfId="30568" xr:uid="{52B8BE54-2E0B-4985-BDAB-253A63023EA2}"/>
    <cellStyle name="Moneda 2 2 3 3 6" xfId="2718" xr:uid="{D6B4F989-DB9C-4BAB-8906-0FC55A072D20}"/>
    <cellStyle name="Moneda 2 2 3 3 6 2" xfId="5070" xr:uid="{59FB59AE-5CAE-47A5-A9F4-00900F413722}"/>
    <cellStyle name="Moneda 2 2 3 3 6 2 2" xfId="9774" xr:uid="{6592B740-5C42-4215-8DBF-F391CDE2C2E0}"/>
    <cellStyle name="Moneda 2 2 3 3 6 2 2 2" xfId="19182" xr:uid="{A0FC61D7-8B49-40FC-A5B8-E655D1951D45}"/>
    <cellStyle name="Moneda 2 2 3 3 6 2 2 3" xfId="28599" xr:uid="{FDDE23A4-68A2-4B58-8898-920F6B990C6A}"/>
    <cellStyle name="Moneda 2 2 3 3 6 2 2 4" xfId="38016" xr:uid="{8439B073-837E-4855-B781-3E47E8587354}"/>
    <cellStyle name="Moneda 2 2 3 3 6 2 3" xfId="14478" xr:uid="{11F9320C-B23A-4E62-B0D2-F60E59FED78F}"/>
    <cellStyle name="Moneda 2 2 3 3 6 2 4" xfId="23895" xr:uid="{FCB6FC37-9A74-45EF-8CE9-354F78DF1A12}"/>
    <cellStyle name="Moneda 2 2 3 3 6 2 5" xfId="33312" xr:uid="{43FC1A1B-DD5F-4B40-B9E4-811877ACF788}"/>
    <cellStyle name="Moneda 2 2 3 3 6 3" xfId="7422" xr:uid="{ECAB14CF-1A06-4DCB-9FAE-429EAA05F0B2}"/>
    <cellStyle name="Moneda 2 2 3 3 6 3 2" xfId="16830" xr:uid="{58FA6B82-281C-4316-8547-799E5ACA5C3A}"/>
    <cellStyle name="Moneda 2 2 3 3 6 3 3" xfId="26247" xr:uid="{36B77001-670E-4B4B-BE6C-93733732A192}"/>
    <cellStyle name="Moneda 2 2 3 3 6 3 4" xfId="35664" xr:uid="{437CE0CE-4258-4C3E-93EB-45B5487E0506}"/>
    <cellStyle name="Moneda 2 2 3 3 6 4" xfId="12126" xr:uid="{43B3F81C-3A39-4167-BBB4-2AB4318BC6C5}"/>
    <cellStyle name="Moneda 2 2 3 3 6 5" xfId="21543" xr:uid="{02923545-8770-4AA4-B3BC-5139C83C951F}"/>
    <cellStyle name="Moneda 2 2 3 3 6 6" xfId="30960" xr:uid="{9FFFF27D-50B4-4F20-816F-529005C17294}"/>
    <cellStyle name="Moneda 2 2 3 3 7" xfId="3502" xr:uid="{BEF64953-ECC5-4E6D-B808-CD7C5BDFA5F6}"/>
    <cellStyle name="Moneda 2 2 3 3 7 2" xfId="5854" xr:uid="{FCB3041D-5C5A-45B9-BDEC-B74613811323}"/>
    <cellStyle name="Moneda 2 2 3 3 7 2 2" xfId="10558" xr:uid="{BF0FF4C4-C06F-4441-B6B8-31C6FD4B9524}"/>
    <cellStyle name="Moneda 2 2 3 3 7 2 2 2" xfId="19966" xr:uid="{75BA4BB6-A218-4BDE-B68F-F19EED17BF04}"/>
    <cellStyle name="Moneda 2 2 3 3 7 2 2 3" xfId="29383" xr:uid="{714B1FA6-F8F6-42ED-9250-4026E16A789C}"/>
    <cellStyle name="Moneda 2 2 3 3 7 2 2 4" xfId="38800" xr:uid="{B135D0C2-BD4D-47F7-BB51-6ABBE8F043D6}"/>
    <cellStyle name="Moneda 2 2 3 3 7 2 3" xfId="15262" xr:uid="{169C657E-8AED-42F1-9B23-4B798B92290B}"/>
    <cellStyle name="Moneda 2 2 3 3 7 2 4" xfId="24679" xr:uid="{1F1FFBCF-C688-4D51-BF45-212212826FE1}"/>
    <cellStyle name="Moneda 2 2 3 3 7 2 5" xfId="34096" xr:uid="{074E3A9A-C4ED-445D-8E7B-957D35FD93E3}"/>
    <cellStyle name="Moneda 2 2 3 3 7 3" xfId="8206" xr:uid="{A4C3093A-3B12-41CC-BFF9-EA7245D9727F}"/>
    <cellStyle name="Moneda 2 2 3 3 7 3 2" xfId="17614" xr:uid="{1292E449-87B3-422D-8E8A-BE0E04BE7367}"/>
    <cellStyle name="Moneda 2 2 3 3 7 3 3" xfId="27031" xr:uid="{87E5640C-A4E3-4C33-A28D-BF28852DD060}"/>
    <cellStyle name="Moneda 2 2 3 3 7 3 4" xfId="36448" xr:uid="{4A3445D0-641A-4B12-B248-01907D6F9988}"/>
    <cellStyle name="Moneda 2 2 3 3 7 4" xfId="12910" xr:uid="{C3D4F417-0C8D-4BD1-8D3C-25F82D986593}"/>
    <cellStyle name="Moneda 2 2 3 3 7 5" xfId="22327" xr:uid="{1C941C24-4331-459E-B9E4-34F97BAF2F19}"/>
    <cellStyle name="Moneda 2 2 3 3 7 6" xfId="31744" xr:uid="{6BB93C88-38A8-42A3-8767-A71F45979293}"/>
    <cellStyle name="Moneda 2 2 3 3 8" xfId="4286" xr:uid="{0D3DBAE3-DF95-4DAC-B29C-AA10BD2A66B8}"/>
    <cellStyle name="Moneda 2 2 3 3 8 2" xfId="8990" xr:uid="{D437E8C2-934E-4F19-B4C6-C57862F35B34}"/>
    <cellStyle name="Moneda 2 2 3 3 8 2 2" xfId="18398" xr:uid="{A31697B6-0059-4023-825B-913D99FAC406}"/>
    <cellStyle name="Moneda 2 2 3 3 8 2 3" xfId="27815" xr:uid="{1D6F6B42-99A4-4C6A-80E4-7B7C90127949}"/>
    <cellStyle name="Moneda 2 2 3 3 8 2 4" xfId="37232" xr:uid="{603D7A2D-253E-420F-AF69-8722AEB3F0E7}"/>
    <cellStyle name="Moneda 2 2 3 3 8 3" xfId="13694" xr:uid="{7CB711A4-094E-45FC-B947-4582BD9A790D}"/>
    <cellStyle name="Moneda 2 2 3 3 8 4" xfId="23111" xr:uid="{47C223F2-5EE6-4662-9BFC-E92C59EB09FA}"/>
    <cellStyle name="Moneda 2 2 3 3 8 5" xfId="32528" xr:uid="{3972929B-5077-4E66-91B2-CC7082CD1BDD}"/>
    <cellStyle name="Moneda 2 2 3 3 9" xfId="6638" xr:uid="{83ABD596-4A02-4647-B535-8305B7E1D055}"/>
    <cellStyle name="Moneda 2 2 3 3 9 2" xfId="16046" xr:uid="{FF45B7F9-3590-4B6A-B13D-5A134D96C5DD}"/>
    <cellStyle name="Moneda 2 2 3 3 9 3" xfId="25463" xr:uid="{9BEE577C-EDAE-4E58-A75B-5B04C82E2FF0}"/>
    <cellStyle name="Moneda 2 2 3 3 9 4" xfId="34880" xr:uid="{E1934A63-D4C1-42F4-B90C-F0F439AE2F9A}"/>
    <cellStyle name="Moneda 2 2 3 4" xfId="182" xr:uid="{ADDEC1E5-1E28-42C1-BDF6-EE95BF0A08F0}"/>
    <cellStyle name="Moneda 2 2 3 4 10" xfId="20747" xr:uid="{FF93EEEA-7578-4A19-8C0C-6D39F125058D}"/>
    <cellStyle name="Moneda 2 2 3 4 11" xfId="30164" xr:uid="{B6646077-6AD4-4272-9267-DB25A809C5D5}"/>
    <cellStyle name="Moneda 2 2 3 4 12" xfId="1921" xr:uid="{841DC83E-C306-4FF9-AE91-724940FED13E}"/>
    <cellStyle name="Moneda 2 2 3 4 13" xfId="1293" xr:uid="{DF50A5F1-79DF-40CC-B9D2-32E1B55B02B1}"/>
    <cellStyle name="Moneda 2 2 3 4 14" xfId="40175" xr:uid="{C971D973-9727-4A14-AA5D-FE5985606CEB}"/>
    <cellStyle name="Moneda 2 2 3 4 2" xfId="376" xr:uid="{3B65BA50-52FD-4F70-BEBA-08186D2AFF92}"/>
    <cellStyle name="Moneda 2 2 3 4 2 10" xfId="30285" xr:uid="{3D801C56-EB88-4B64-87A1-F25BCC53095A}"/>
    <cellStyle name="Moneda 2 2 3 4 2 11" xfId="2042" xr:uid="{6952CDFB-DDCB-477A-A703-CA153BD00753}"/>
    <cellStyle name="Moneda 2 2 3 4 2 12" xfId="1414" xr:uid="{8783018B-9B52-44BB-97FB-FB089DD973DF}"/>
    <cellStyle name="Moneda 2 2 3 4 2 13" xfId="40296" xr:uid="{902BA5ED-69E0-451F-AB54-7F799A277D06}"/>
    <cellStyle name="Moneda 2 2 3 4 2 2" xfId="613" xr:uid="{4BDE0819-DF44-40AC-AEDA-93AE02E65729}"/>
    <cellStyle name="Moneda 2 2 3 4 2 2 10" xfId="2238" xr:uid="{47E97C93-F883-4D5A-981D-500A498D4B0B}"/>
    <cellStyle name="Moneda 2 2 3 4 2 2 11" xfId="1610" xr:uid="{2741550F-446E-4D41-AD38-3F72C7764F0D}"/>
    <cellStyle name="Moneda 2 2 3 4 2 2 12" xfId="40492" xr:uid="{C578B1EB-46EF-41A9-AB2F-F41D3D5AA63E}"/>
    <cellStyle name="Moneda 2 2 3 4 2 2 2" xfId="2630" xr:uid="{5A4AD3BF-A610-419B-B870-FE3E49E2119F}"/>
    <cellStyle name="Moneda 2 2 3 4 2 2 2 2" xfId="3415" xr:uid="{A7557BA6-F72D-4A67-9B5E-91CE3C5EB26B}"/>
    <cellStyle name="Moneda 2 2 3 4 2 2 2 2 2" xfId="5767" xr:uid="{BE352C43-4BEB-4BAF-9ADA-228930E81690}"/>
    <cellStyle name="Moneda 2 2 3 4 2 2 2 2 2 2" xfId="10471" xr:uid="{D89E6988-B6A5-4A7D-9325-6E379A1CFAD7}"/>
    <cellStyle name="Moneda 2 2 3 4 2 2 2 2 2 2 2" xfId="19879" xr:uid="{39E76651-40F6-4A0A-871F-6594F796501B}"/>
    <cellStyle name="Moneda 2 2 3 4 2 2 2 2 2 2 3" xfId="29296" xr:uid="{3D76C4B9-6EE0-44BC-93DD-EC1AA88A5483}"/>
    <cellStyle name="Moneda 2 2 3 4 2 2 2 2 2 2 4" xfId="38713" xr:uid="{49BB5E42-8125-43BC-A16B-B8ECFA6ABBE4}"/>
    <cellStyle name="Moneda 2 2 3 4 2 2 2 2 2 3" xfId="15175" xr:uid="{D9F3C18C-4107-4106-840D-8F0A38523DAA}"/>
    <cellStyle name="Moneda 2 2 3 4 2 2 2 2 2 4" xfId="24592" xr:uid="{6C53C485-03FC-428D-8B36-E973327526D2}"/>
    <cellStyle name="Moneda 2 2 3 4 2 2 2 2 2 5" xfId="34009" xr:uid="{744C19A6-336D-4A03-8C34-98B9D06B2DD4}"/>
    <cellStyle name="Moneda 2 2 3 4 2 2 2 2 3" xfId="8119" xr:uid="{F2F252BA-1441-4B5F-ACA0-74B720055AC8}"/>
    <cellStyle name="Moneda 2 2 3 4 2 2 2 2 3 2" xfId="17527" xr:uid="{623631BC-C24B-4F0C-BA6F-4BF64C06572C}"/>
    <cellStyle name="Moneda 2 2 3 4 2 2 2 2 3 3" xfId="26944" xr:uid="{477BF719-4A94-4AEB-8C18-678F90A79431}"/>
    <cellStyle name="Moneda 2 2 3 4 2 2 2 2 3 4" xfId="36361" xr:uid="{CC333C66-048E-47F1-A0E9-93DBB874AF58}"/>
    <cellStyle name="Moneda 2 2 3 4 2 2 2 2 4" xfId="12823" xr:uid="{D7A2223F-D3FE-44A0-A6CF-0891DBCB14B1}"/>
    <cellStyle name="Moneda 2 2 3 4 2 2 2 2 5" xfId="22240" xr:uid="{EA2C72A3-2717-4AD7-AE35-CE22D79273DB}"/>
    <cellStyle name="Moneda 2 2 3 4 2 2 2 2 6" xfId="31657" xr:uid="{14A74E18-2D5E-480B-9A73-8325568914A2}"/>
    <cellStyle name="Moneda 2 2 3 4 2 2 2 3" xfId="4199" xr:uid="{72514E56-A86F-468A-9C45-BBDB3C3EA24B}"/>
    <cellStyle name="Moneda 2 2 3 4 2 2 2 3 2" xfId="6551" xr:uid="{1E461871-E80F-4968-9CFF-AE114FE14F8C}"/>
    <cellStyle name="Moneda 2 2 3 4 2 2 2 3 2 2" xfId="11255" xr:uid="{5C4DE4E7-4BE9-415E-82AD-7958FE2A1CBA}"/>
    <cellStyle name="Moneda 2 2 3 4 2 2 2 3 2 2 2" xfId="20663" xr:uid="{5C225797-A852-4BBB-A138-FD79E12C0A86}"/>
    <cellStyle name="Moneda 2 2 3 4 2 2 2 3 2 2 3" xfId="30080" xr:uid="{F0E8AB47-2C11-4696-B537-598451534126}"/>
    <cellStyle name="Moneda 2 2 3 4 2 2 2 3 2 2 4" xfId="39497" xr:uid="{AF6949E5-3284-4348-AB07-E91061AA1E5F}"/>
    <cellStyle name="Moneda 2 2 3 4 2 2 2 3 2 3" xfId="15959" xr:uid="{DEC3D3CD-86CE-4832-ACD8-12F541355251}"/>
    <cellStyle name="Moneda 2 2 3 4 2 2 2 3 2 4" xfId="25376" xr:uid="{95AF44BD-B226-4FFA-B089-3484F38425D6}"/>
    <cellStyle name="Moneda 2 2 3 4 2 2 2 3 2 5" xfId="34793" xr:uid="{576FFB4F-09F2-4531-ABCB-2561474F26DD}"/>
    <cellStyle name="Moneda 2 2 3 4 2 2 2 3 3" xfId="8903" xr:uid="{F9AEEA48-F687-4195-BD72-BF910E777694}"/>
    <cellStyle name="Moneda 2 2 3 4 2 2 2 3 3 2" xfId="18311" xr:uid="{383B9414-9E6E-4DD1-AAF3-DEAE0AB2F448}"/>
    <cellStyle name="Moneda 2 2 3 4 2 2 2 3 3 3" xfId="27728" xr:uid="{F131549E-7943-4917-B61C-F9CDD78640FA}"/>
    <cellStyle name="Moneda 2 2 3 4 2 2 2 3 3 4" xfId="37145" xr:uid="{CFA79C97-D877-435B-ABA9-908C89AF3A5B}"/>
    <cellStyle name="Moneda 2 2 3 4 2 2 2 3 4" xfId="13607" xr:uid="{15CE3B78-DF3A-442C-946F-5DFA3C73995A}"/>
    <cellStyle name="Moneda 2 2 3 4 2 2 2 3 5" xfId="23024" xr:uid="{B3EF34A2-7CB1-4B55-8A39-170F07CE7AB3}"/>
    <cellStyle name="Moneda 2 2 3 4 2 2 2 3 6" xfId="32441" xr:uid="{6168D90C-3453-4259-83A7-B66503994FE8}"/>
    <cellStyle name="Moneda 2 2 3 4 2 2 2 4" xfId="4983" xr:uid="{8DE09143-849E-4164-A953-B42A9637D39A}"/>
    <cellStyle name="Moneda 2 2 3 4 2 2 2 4 2" xfId="9687" xr:uid="{ACCC0E5F-AE98-4A03-8002-43ACD6148D19}"/>
    <cellStyle name="Moneda 2 2 3 4 2 2 2 4 2 2" xfId="19095" xr:uid="{BF8B8AB2-25F3-4E02-90DD-67077CA75730}"/>
    <cellStyle name="Moneda 2 2 3 4 2 2 2 4 2 3" xfId="28512" xr:uid="{2A8D0032-6B47-45DA-8BC9-0C953E5753B7}"/>
    <cellStyle name="Moneda 2 2 3 4 2 2 2 4 2 4" xfId="37929" xr:uid="{EC9EF0E9-2EE1-4775-B6CD-77ECC0317F4C}"/>
    <cellStyle name="Moneda 2 2 3 4 2 2 2 4 3" xfId="14391" xr:uid="{37D39B0A-C568-4EE4-ACB8-8DB71EA39680}"/>
    <cellStyle name="Moneda 2 2 3 4 2 2 2 4 4" xfId="23808" xr:uid="{1FB1A9DE-890B-43DE-9AFD-5491ECCC5583}"/>
    <cellStyle name="Moneda 2 2 3 4 2 2 2 4 5" xfId="33225" xr:uid="{0B67CFEE-EB60-4621-9F5B-0FA63E7E2365}"/>
    <cellStyle name="Moneda 2 2 3 4 2 2 2 5" xfId="7335" xr:uid="{28921886-669A-426D-AC57-D3807CDE0649}"/>
    <cellStyle name="Moneda 2 2 3 4 2 2 2 5 2" xfId="16743" xr:uid="{79FBEB2D-E46D-4B6A-9EA8-BA8DFFDE36CA}"/>
    <cellStyle name="Moneda 2 2 3 4 2 2 2 5 3" xfId="26160" xr:uid="{32573695-97BA-4535-BD6B-4F3A60F664DB}"/>
    <cellStyle name="Moneda 2 2 3 4 2 2 2 5 4" xfId="35577" xr:uid="{CE137DC2-FD73-4E6D-BA48-493F35082983}"/>
    <cellStyle name="Moneda 2 2 3 4 2 2 2 6" xfId="12039" xr:uid="{38DEED80-370D-490A-B8D2-42EEE1B3A867}"/>
    <cellStyle name="Moneda 2 2 3 4 2 2 2 7" xfId="21456" xr:uid="{89749F3E-E953-4E27-AF44-68842C883D1A}"/>
    <cellStyle name="Moneda 2 2 3 4 2 2 2 8" xfId="30873" xr:uid="{EB34AF62-0497-4DE2-864F-484333F8B7B7}"/>
    <cellStyle name="Moneda 2 2 3 4 2 2 3" xfId="3023" xr:uid="{2C6B0A5C-51FD-4672-93EB-A5DB6FD7D5AC}"/>
    <cellStyle name="Moneda 2 2 3 4 2 2 3 2" xfId="5375" xr:uid="{77CFF907-66C8-41D7-8AE8-00839A74A8AB}"/>
    <cellStyle name="Moneda 2 2 3 4 2 2 3 2 2" xfId="10079" xr:uid="{4CAB8933-6B3D-4A2F-AF26-003798F9793C}"/>
    <cellStyle name="Moneda 2 2 3 4 2 2 3 2 2 2" xfId="19487" xr:uid="{F5E047BB-6925-4135-9805-4D0994B820D6}"/>
    <cellStyle name="Moneda 2 2 3 4 2 2 3 2 2 3" xfId="28904" xr:uid="{D5BC5C7F-6C83-4BAF-9748-BD3BE8D87DEC}"/>
    <cellStyle name="Moneda 2 2 3 4 2 2 3 2 2 4" xfId="38321" xr:uid="{4BCA4E4F-EEB2-4512-A130-160B30DB8294}"/>
    <cellStyle name="Moneda 2 2 3 4 2 2 3 2 3" xfId="14783" xr:uid="{632477E6-6425-4EF1-A257-2B0F7F21ECA0}"/>
    <cellStyle name="Moneda 2 2 3 4 2 2 3 2 4" xfId="24200" xr:uid="{B3F2F228-B270-4E59-B6A7-419D1976F19D}"/>
    <cellStyle name="Moneda 2 2 3 4 2 2 3 2 5" xfId="33617" xr:uid="{EDD8A206-53FD-4815-847D-5D00F83183A3}"/>
    <cellStyle name="Moneda 2 2 3 4 2 2 3 3" xfId="7727" xr:uid="{F4141D30-2360-4942-9050-1765EA1BBB2A}"/>
    <cellStyle name="Moneda 2 2 3 4 2 2 3 3 2" xfId="17135" xr:uid="{F6F5C404-0028-454B-8D0B-64AD91DAEF4F}"/>
    <cellStyle name="Moneda 2 2 3 4 2 2 3 3 3" xfId="26552" xr:uid="{6220FC5E-938D-4212-A041-A5BA3C7997DC}"/>
    <cellStyle name="Moneda 2 2 3 4 2 2 3 3 4" xfId="35969" xr:uid="{096E1873-6C5F-40A8-A6D5-D219D7A85FE7}"/>
    <cellStyle name="Moneda 2 2 3 4 2 2 3 4" xfId="12431" xr:uid="{B912AA12-4C16-41F9-8A27-9CF118381FC6}"/>
    <cellStyle name="Moneda 2 2 3 4 2 2 3 5" xfId="21848" xr:uid="{37079D47-3386-4CC7-BC0D-422568A22006}"/>
    <cellStyle name="Moneda 2 2 3 4 2 2 3 6" xfId="31265" xr:uid="{03884D00-ED60-4028-844E-BB1F8CAE085F}"/>
    <cellStyle name="Moneda 2 2 3 4 2 2 4" xfId="3807" xr:uid="{EC40BAE4-9DFD-472F-8894-239DB2050121}"/>
    <cellStyle name="Moneda 2 2 3 4 2 2 4 2" xfId="6159" xr:uid="{816A470E-D8D5-46C8-AA7D-6B3B8D0DD312}"/>
    <cellStyle name="Moneda 2 2 3 4 2 2 4 2 2" xfId="10863" xr:uid="{6B5B0825-104E-4E66-9847-6DFCB5029659}"/>
    <cellStyle name="Moneda 2 2 3 4 2 2 4 2 2 2" xfId="20271" xr:uid="{68F07F65-4C6B-4781-B1C5-5FADEA5FAC57}"/>
    <cellStyle name="Moneda 2 2 3 4 2 2 4 2 2 3" xfId="29688" xr:uid="{4A2898D5-A9AE-44D4-A01B-D5A361C0CEDF}"/>
    <cellStyle name="Moneda 2 2 3 4 2 2 4 2 2 4" xfId="39105" xr:uid="{9EA5D2F0-8BD5-412A-9E9C-203C501AFDE6}"/>
    <cellStyle name="Moneda 2 2 3 4 2 2 4 2 3" xfId="15567" xr:uid="{FAB7E595-79E1-4934-AF40-0C0D7A0C38F9}"/>
    <cellStyle name="Moneda 2 2 3 4 2 2 4 2 4" xfId="24984" xr:uid="{CC5C05AC-4DE2-439D-9743-3D2D37EDED11}"/>
    <cellStyle name="Moneda 2 2 3 4 2 2 4 2 5" xfId="34401" xr:uid="{D1F8970D-C236-487B-8711-3A9732C4C138}"/>
    <cellStyle name="Moneda 2 2 3 4 2 2 4 3" xfId="8511" xr:uid="{24AAF002-D9EF-43ED-A0E2-7DE03D0E3C65}"/>
    <cellStyle name="Moneda 2 2 3 4 2 2 4 3 2" xfId="17919" xr:uid="{82144817-E779-4352-8E65-0BFA1B9CD110}"/>
    <cellStyle name="Moneda 2 2 3 4 2 2 4 3 3" xfId="27336" xr:uid="{B43A7110-2C8C-432F-8F64-9176E7257F48}"/>
    <cellStyle name="Moneda 2 2 3 4 2 2 4 3 4" xfId="36753" xr:uid="{2096F029-773F-426E-AB9E-771D4F54EEFF}"/>
    <cellStyle name="Moneda 2 2 3 4 2 2 4 4" xfId="13215" xr:uid="{82561235-0656-4294-A918-2D3E6175462E}"/>
    <cellStyle name="Moneda 2 2 3 4 2 2 4 5" xfId="22632" xr:uid="{6F9825E2-CBF7-4BD3-A369-0B08795F4400}"/>
    <cellStyle name="Moneda 2 2 3 4 2 2 4 6" xfId="32049" xr:uid="{807C7A72-B2C5-4E7D-BE9C-EA339C716960}"/>
    <cellStyle name="Moneda 2 2 3 4 2 2 5" xfId="4591" xr:uid="{743BEA99-113A-4A07-B21B-14EE8335FE23}"/>
    <cellStyle name="Moneda 2 2 3 4 2 2 5 2" xfId="9295" xr:uid="{899CC855-398E-45B8-A1FA-79709C8B5387}"/>
    <cellStyle name="Moneda 2 2 3 4 2 2 5 2 2" xfId="18703" xr:uid="{541EC210-34EA-4ACA-94B8-0464D1429841}"/>
    <cellStyle name="Moneda 2 2 3 4 2 2 5 2 3" xfId="28120" xr:uid="{49E47332-B026-45C9-A001-03A878290C8B}"/>
    <cellStyle name="Moneda 2 2 3 4 2 2 5 2 4" xfId="37537" xr:uid="{43F50298-E3E8-487B-8D74-8A1EE9AF6899}"/>
    <cellStyle name="Moneda 2 2 3 4 2 2 5 3" xfId="13999" xr:uid="{769A741D-088D-4C79-B540-6C14131DD6C7}"/>
    <cellStyle name="Moneda 2 2 3 4 2 2 5 4" xfId="23416" xr:uid="{A3053717-C337-4E27-89C9-7CF022DD563A}"/>
    <cellStyle name="Moneda 2 2 3 4 2 2 5 5" xfId="32833" xr:uid="{D74E565B-6262-45AC-B139-2602AE9BE437}"/>
    <cellStyle name="Moneda 2 2 3 4 2 2 6" xfId="6943" xr:uid="{D920AA4E-F8AC-4BB4-B257-696FB7651DF1}"/>
    <cellStyle name="Moneda 2 2 3 4 2 2 6 2" xfId="16351" xr:uid="{BAC0D391-EBC8-4369-856A-0CDC4B06D362}"/>
    <cellStyle name="Moneda 2 2 3 4 2 2 6 3" xfId="25768" xr:uid="{9BD173C9-CBA5-493B-AD02-52996FCA1EAA}"/>
    <cellStyle name="Moneda 2 2 3 4 2 2 6 4" xfId="35185" xr:uid="{7EC5473B-BAA0-495A-A826-58F38C6A24B1}"/>
    <cellStyle name="Moneda 2 2 3 4 2 2 7" xfId="11647" xr:uid="{0B9C6CC2-2D35-4D69-8E3E-6FFD02D01D34}"/>
    <cellStyle name="Moneda 2 2 3 4 2 2 8" xfId="21064" xr:uid="{45E03A8F-9875-4EA1-9DD4-8E0C3B74D6C4}"/>
    <cellStyle name="Moneda 2 2 3 4 2 2 9" xfId="30481" xr:uid="{15B97601-6D19-4066-8C76-9DEC8F255BAF}"/>
    <cellStyle name="Moneda 2 2 3 4 2 3" xfId="2434" xr:uid="{F87B6DEC-8D9C-4239-A356-8113F2485F8F}"/>
    <cellStyle name="Moneda 2 2 3 4 2 3 2" xfId="3219" xr:uid="{AF094C95-6C14-4FD4-A8FD-CB854BA7E526}"/>
    <cellStyle name="Moneda 2 2 3 4 2 3 2 2" xfId="5571" xr:uid="{506B5AD0-1B35-45C9-877F-C0240B0DADF7}"/>
    <cellStyle name="Moneda 2 2 3 4 2 3 2 2 2" xfId="10275" xr:uid="{59BF9BA4-E5B9-4CDF-832C-7EDB1A4C8C41}"/>
    <cellStyle name="Moneda 2 2 3 4 2 3 2 2 2 2" xfId="19683" xr:uid="{F5BA4E6A-B823-4A10-B3AE-A5971F930BAA}"/>
    <cellStyle name="Moneda 2 2 3 4 2 3 2 2 2 3" xfId="29100" xr:uid="{BBAFA5E2-00B2-4655-902D-D715FD7B6536}"/>
    <cellStyle name="Moneda 2 2 3 4 2 3 2 2 2 4" xfId="38517" xr:uid="{CCC10AB1-C872-4D41-9FA3-23A38057D4A2}"/>
    <cellStyle name="Moneda 2 2 3 4 2 3 2 2 3" xfId="14979" xr:uid="{37506629-EB3B-48E6-92A7-778E6C584CA7}"/>
    <cellStyle name="Moneda 2 2 3 4 2 3 2 2 4" xfId="24396" xr:uid="{68239513-EA76-4A20-A95C-43EA173CEFF9}"/>
    <cellStyle name="Moneda 2 2 3 4 2 3 2 2 5" xfId="33813" xr:uid="{BFCC1282-D9EA-44A2-B87F-9AF166EC6BAE}"/>
    <cellStyle name="Moneda 2 2 3 4 2 3 2 3" xfId="7923" xr:uid="{5E23BDC7-20DB-41FD-A431-F3AD40E58AF9}"/>
    <cellStyle name="Moneda 2 2 3 4 2 3 2 3 2" xfId="17331" xr:uid="{ED80F986-57C0-426C-B271-70C4C483A497}"/>
    <cellStyle name="Moneda 2 2 3 4 2 3 2 3 3" xfId="26748" xr:uid="{4886490E-5525-4384-81DC-6BF53E02141B}"/>
    <cellStyle name="Moneda 2 2 3 4 2 3 2 3 4" xfId="36165" xr:uid="{FEB856F3-5608-4454-8C0A-6FA93609CB81}"/>
    <cellStyle name="Moneda 2 2 3 4 2 3 2 4" xfId="12627" xr:uid="{64E13D86-99F3-4C23-9522-AB562B96C7FA}"/>
    <cellStyle name="Moneda 2 2 3 4 2 3 2 5" xfId="22044" xr:uid="{91ED977F-FF86-4273-A529-8A8216D2AA4A}"/>
    <cellStyle name="Moneda 2 2 3 4 2 3 2 6" xfId="31461" xr:uid="{EB26F4C8-DDF9-4F93-9EFA-67476F964B2D}"/>
    <cellStyle name="Moneda 2 2 3 4 2 3 3" xfId="4003" xr:uid="{3996A52B-77F0-4890-A8BD-5747180356CB}"/>
    <cellStyle name="Moneda 2 2 3 4 2 3 3 2" xfId="6355" xr:uid="{DC96287C-AE80-49CB-8696-06C17CDE0AC2}"/>
    <cellStyle name="Moneda 2 2 3 4 2 3 3 2 2" xfId="11059" xr:uid="{BAB51A98-3E76-4FA2-881E-CABDDA09DE78}"/>
    <cellStyle name="Moneda 2 2 3 4 2 3 3 2 2 2" xfId="20467" xr:uid="{0531ADC1-B0DB-4BAA-AE19-15B5CC02AA6F}"/>
    <cellStyle name="Moneda 2 2 3 4 2 3 3 2 2 3" xfId="29884" xr:uid="{F688B1DA-E0F7-4229-A4B0-B5348ED54442}"/>
    <cellStyle name="Moneda 2 2 3 4 2 3 3 2 2 4" xfId="39301" xr:uid="{A2D8D5B7-768B-447B-B7A8-E838B26CB2B1}"/>
    <cellStyle name="Moneda 2 2 3 4 2 3 3 2 3" xfId="15763" xr:uid="{2B0912CF-E843-445F-B583-C222CDA7E5F9}"/>
    <cellStyle name="Moneda 2 2 3 4 2 3 3 2 4" xfId="25180" xr:uid="{EF5BDBD6-3D6D-492F-8767-C758C23733BD}"/>
    <cellStyle name="Moneda 2 2 3 4 2 3 3 2 5" xfId="34597" xr:uid="{6A4AE8C0-7776-4F58-A339-0A16597FCBC9}"/>
    <cellStyle name="Moneda 2 2 3 4 2 3 3 3" xfId="8707" xr:uid="{7987682B-1D4E-4604-B429-5B09ADFA6714}"/>
    <cellStyle name="Moneda 2 2 3 4 2 3 3 3 2" xfId="18115" xr:uid="{41EBAA06-3D00-40FC-8414-97807C32FE23}"/>
    <cellStyle name="Moneda 2 2 3 4 2 3 3 3 3" xfId="27532" xr:uid="{B3EFC01F-A572-40DB-BB27-32AC14C713CD}"/>
    <cellStyle name="Moneda 2 2 3 4 2 3 3 3 4" xfId="36949" xr:uid="{5F028E67-BA20-4440-81BF-3B5B15593D23}"/>
    <cellStyle name="Moneda 2 2 3 4 2 3 3 4" xfId="13411" xr:uid="{405E0063-496E-4A50-9AC2-BA41EE6CAC8C}"/>
    <cellStyle name="Moneda 2 2 3 4 2 3 3 5" xfId="22828" xr:uid="{4675487B-8DD2-4841-B98B-EDA366B281D7}"/>
    <cellStyle name="Moneda 2 2 3 4 2 3 3 6" xfId="32245" xr:uid="{206848E9-D38A-4EB0-9A3D-67E1F4F7F89C}"/>
    <cellStyle name="Moneda 2 2 3 4 2 3 4" xfId="4787" xr:uid="{C4988A68-9F99-4A47-B554-AE001C6D4B16}"/>
    <cellStyle name="Moneda 2 2 3 4 2 3 4 2" xfId="9491" xr:uid="{165C4095-ED39-42D6-986D-A681EC72A119}"/>
    <cellStyle name="Moneda 2 2 3 4 2 3 4 2 2" xfId="18899" xr:uid="{4F9FC51A-4B92-4211-A2B4-6DAE35E232D3}"/>
    <cellStyle name="Moneda 2 2 3 4 2 3 4 2 3" xfId="28316" xr:uid="{184B47F6-5F74-4D11-B944-59CB8D970740}"/>
    <cellStyle name="Moneda 2 2 3 4 2 3 4 2 4" xfId="37733" xr:uid="{7B90E624-006C-4AE9-8390-EC2C26BCC8ED}"/>
    <cellStyle name="Moneda 2 2 3 4 2 3 4 3" xfId="14195" xr:uid="{92DB0168-156A-4523-92F3-FA7528303DC6}"/>
    <cellStyle name="Moneda 2 2 3 4 2 3 4 4" xfId="23612" xr:uid="{1D083A94-4105-4FD2-8BD4-1A52E08ADE00}"/>
    <cellStyle name="Moneda 2 2 3 4 2 3 4 5" xfId="33029" xr:uid="{A8EBF1E7-2DBC-49E9-ACCC-6A19EF25D8B6}"/>
    <cellStyle name="Moneda 2 2 3 4 2 3 5" xfId="7139" xr:uid="{0627E78A-5312-4B26-A0DE-70FF10EF6B37}"/>
    <cellStyle name="Moneda 2 2 3 4 2 3 5 2" xfId="16547" xr:uid="{E39ECE3B-3A8A-4C3D-B072-C73D14E5E680}"/>
    <cellStyle name="Moneda 2 2 3 4 2 3 5 3" xfId="25964" xr:uid="{EF34C1F3-F614-45E1-9A3B-D5725372A366}"/>
    <cellStyle name="Moneda 2 2 3 4 2 3 5 4" xfId="35381" xr:uid="{B1E279E4-F5E1-4EB1-8C68-DF14BB6DFB85}"/>
    <cellStyle name="Moneda 2 2 3 4 2 3 6" xfId="11843" xr:uid="{02874112-F6FB-44D6-8FE9-F0B516D3D760}"/>
    <cellStyle name="Moneda 2 2 3 4 2 3 7" xfId="21260" xr:uid="{E8E0EE4A-511C-48E1-84FA-8F6770F9BCFE}"/>
    <cellStyle name="Moneda 2 2 3 4 2 3 8" xfId="30677" xr:uid="{6DAED6C2-E6D6-413B-A79E-B5DA7F8DFEC0}"/>
    <cellStyle name="Moneda 2 2 3 4 2 4" xfId="2827" xr:uid="{DF551EA1-43FA-4EF2-AEF3-6D57042950CC}"/>
    <cellStyle name="Moneda 2 2 3 4 2 4 2" xfId="5179" xr:uid="{0EFC56E3-F594-4A5A-95AC-5F613B7B7741}"/>
    <cellStyle name="Moneda 2 2 3 4 2 4 2 2" xfId="9883" xr:uid="{0C1AD891-BF5C-42E8-8FC1-801A3B452D8F}"/>
    <cellStyle name="Moneda 2 2 3 4 2 4 2 2 2" xfId="19291" xr:uid="{B87F13AA-BC20-4BCC-BCE2-6D642089504C}"/>
    <cellStyle name="Moneda 2 2 3 4 2 4 2 2 3" xfId="28708" xr:uid="{D18CB951-67B5-411D-93C0-ACA43FCD0331}"/>
    <cellStyle name="Moneda 2 2 3 4 2 4 2 2 4" xfId="38125" xr:uid="{9FDA3379-F4FE-41C5-ADEE-6EB34E311AF6}"/>
    <cellStyle name="Moneda 2 2 3 4 2 4 2 3" xfId="14587" xr:uid="{E0E01935-379C-4FD8-9927-D492558D97C2}"/>
    <cellStyle name="Moneda 2 2 3 4 2 4 2 4" xfId="24004" xr:uid="{A4B92651-0B51-4976-A204-0FE39A409A50}"/>
    <cellStyle name="Moneda 2 2 3 4 2 4 2 5" xfId="33421" xr:uid="{9F9544F2-E8F5-4688-B6CF-2E036C11A47C}"/>
    <cellStyle name="Moneda 2 2 3 4 2 4 3" xfId="7531" xr:uid="{B9BD447B-DA94-4BF2-8F2B-213A0E0FB79A}"/>
    <cellStyle name="Moneda 2 2 3 4 2 4 3 2" xfId="16939" xr:uid="{53A891B5-EF52-4B5E-82CC-DC50485FDF34}"/>
    <cellStyle name="Moneda 2 2 3 4 2 4 3 3" xfId="26356" xr:uid="{91F59D63-EA47-4FA7-835C-DB7A51722B4A}"/>
    <cellStyle name="Moneda 2 2 3 4 2 4 3 4" xfId="35773" xr:uid="{56C93201-00CE-4AEF-BEB3-FC80486DE931}"/>
    <cellStyle name="Moneda 2 2 3 4 2 4 4" xfId="12235" xr:uid="{FC07AE4C-E255-4C74-99FC-CB9C932B9B91}"/>
    <cellStyle name="Moneda 2 2 3 4 2 4 5" xfId="21652" xr:uid="{6CBD292F-644D-4FC4-8321-ADD6B514897D}"/>
    <cellStyle name="Moneda 2 2 3 4 2 4 6" xfId="31069" xr:uid="{601CB1F8-7A71-47D0-881C-21AC41AAD2F5}"/>
    <cellStyle name="Moneda 2 2 3 4 2 5" xfId="3611" xr:uid="{C6096540-A108-46E3-BFB1-7CB8EBA2AD7B}"/>
    <cellStyle name="Moneda 2 2 3 4 2 5 2" xfId="5963" xr:uid="{58BF1B93-8E8C-459D-8C1E-E0E343780ED5}"/>
    <cellStyle name="Moneda 2 2 3 4 2 5 2 2" xfId="10667" xr:uid="{50FD933B-F86E-422F-8D31-B909E80D94AD}"/>
    <cellStyle name="Moneda 2 2 3 4 2 5 2 2 2" xfId="20075" xr:uid="{7D716751-342A-4F71-B853-6BC92748A63B}"/>
    <cellStyle name="Moneda 2 2 3 4 2 5 2 2 3" xfId="29492" xr:uid="{8A1F87BC-1C80-4B9E-ABAE-22A1040EFB89}"/>
    <cellStyle name="Moneda 2 2 3 4 2 5 2 2 4" xfId="38909" xr:uid="{7D2F9714-74C8-4886-AB70-0ED95261182C}"/>
    <cellStyle name="Moneda 2 2 3 4 2 5 2 3" xfId="15371" xr:uid="{D98D40F9-37DD-44E0-A1D5-75CC0FEB1651}"/>
    <cellStyle name="Moneda 2 2 3 4 2 5 2 4" xfId="24788" xr:uid="{60DB0B52-BC16-437C-89EA-0E0879C0BCCA}"/>
    <cellStyle name="Moneda 2 2 3 4 2 5 2 5" xfId="34205" xr:uid="{4F647060-1151-48C9-A8FB-69D9C8EE6F19}"/>
    <cellStyle name="Moneda 2 2 3 4 2 5 3" xfId="8315" xr:uid="{0AC57BF3-2279-4195-B196-1E63FC572F0A}"/>
    <cellStyle name="Moneda 2 2 3 4 2 5 3 2" xfId="17723" xr:uid="{83341C99-E44E-47ED-92FA-1D152256B8C5}"/>
    <cellStyle name="Moneda 2 2 3 4 2 5 3 3" xfId="27140" xr:uid="{CC0F76AE-EFD5-4785-983A-B1680ECF2046}"/>
    <cellStyle name="Moneda 2 2 3 4 2 5 3 4" xfId="36557" xr:uid="{737C47F7-FAD7-43AD-B3A9-3D8BB738F62C}"/>
    <cellStyle name="Moneda 2 2 3 4 2 5 4" xfId="13019" xr:uid="{F5FAFCC1-409B-4629-BF00-DEF8CC84E586}"/>
    <cellStyle name="Moneda 2 2 3 4 2 5 5" xfId="22436" xr:uid="{FA041DBD-A22D-4B1F-A390-BBC17484AD60}"/>
    <cellStyle name="Moneda 2 2 3 4 2 5 6" xfId="31853" xr:uid="{047AAFDB-EED5-43AA-BD39-A78F15F5BD49}"/>
    <cellStyle name="Moneda 2 2 3 4 2 6" xfId="4395" xr:uid="{CB4033BB-6999-409B-BD3B-16D9573C25A6}"/>
    <cellStyle name="Moneda 2 2 3 4 2 6 2" xfId="9099" xr:uid="{3F00918E-5F89-47FD-9410-B6C34593170E}"/>
    <cellStyle name="Moneda 2 2 3 4 2 6 2 2" xfId="18507" xr:uid="{A4C1FA13-F64C-47DD-A72B-30C901AC8915}"/>
    <cellStyle name="Moneda 2 2 3 4 2 6 2 3" xfId="27924" xr:uid="{585E7AB3-FBE8-4555-B7FA-A418931C0E4F}"/>
    <cellStyle name="Moneda 2 2 3 4 2 6 2 4" xfId="37341" xr:uid="{DD102987-A66A-4FC0-9006-2A8B122BABC3}"/>
    <cellStyle name="Moneda 2 2 3 4 2 6 3" xfId="13803" xr:uid="{EDEF9434-ABAF-4CE7-B7E6-B16D0994D0FA}"/>
    <cellStyle name="Moneda 2 2 3 4 2 6 4" xfId="23220" xr:uid="{2868F249-F0C9-4BB1-8307-3E66482AFED0}"/>
    <cellStyle name="Moneda 2 2 3 4 2 6 5" xfId="32637" xr:uid="{3CFC0680-8FF0-4B4C-AA86-124272F2897A}"/>
    <cellStyle name="Moneda 2 2 3 4 2 7" xfId="6747" xr:uid="{A4F0E1FF-F404-41C3-A9BF-F5F83FC9E4E8}"/>
    <cellStyle name="Moneda 2 2 3 4 2 7 2" xfId="16155" xr:uid="{D4196557-D0FA-4DBB-B1CD-B479F588DD58}"/>
    <cellStyle name="Moneda 2 2 3 4 2 7 3" xfId="25572" xr:uid="{1F79144C-E276-4FBC-B697-5A5837559396}"/>
    <cellStyle name="Moneda 2 2 3 4 2 7 4" xfId="34989" xr:uid="{F44A84F2-06FC-4551-896F-E63CAC661EF5}"/>
    <cellStyle name="Moneda 2 2 3 4 2 8" xfId="11451" xr:uid="{4240166C-3F9E-41CE-993C-51A634644580}"/>
    <cellStyle name="Moneda 2 2 3 4 2 9" xfId="20868" xr:uid="{C3236BDF-B84B-4DA2-B397-D1E0CA11E37D}"/>
    <cellStyle name="Moneda 2 2 3 4 3" xfId="491" xr:uid="{F8E59215-A4C4-4629-B0D0-94B163186141}"/>
    <cellStyle name="Moneda 2 2 3 4 3 10" xfId="2117" xr:uid="{7716841D-B11B-4A24-B88E-945F48412A9A}"/>
    <cellStyle name="Moneda 2 2 3 4 3 11" xfId="1489" xr:uid="{DC379B0B-FD0E-4527-A990-34E165C8C2DB}"/>
    <cellStyle name="Moneda 2 2 3 4 3 12" xfId="40371" xr:uid="{6A3FABC3-7D98-49AE-8F27-95391A35746F}"/>
    <cellStyle name="Moneda 2 2 3 4 3 2" xfId="2509" xr:uid="{9AAEFCEE-E574-48E7-827A-F317E9D19867}"/>
    <cellStyle name="Moneda 2 2 3 4 3 2 2" xfId="3294" xr:uid="{9C57F43F-AC32-49CA-AB2B-4D84ADF0354D}"/>
    <cellStyle name="Moneda 2 2 3 4 3 2 2 2" xfId="5646" xr:uid="{D6B0A71C-FF78-434B-98FB-CEAD9E7BF553}"/>
    <cellStyle name="Moneda 2 2 3 4 3 2 2 2 2" xfId="10350" xr:uid="{F5099954-2CEC-41DF-82E5-DA097883F9A5}"/>
    <cellStyle name="Moneda 2 2 3 4 3 2 2 2 2 2" xfId="19758" xr:uid="{38CFA477-194E-4EB7-ACCA-BF8CE89BA0B7}"/>
    <cellStyle name="Moneda 2 2 3 4 3 2 2 2 2 3" xfId="29175" xr:uid="{4E2F14EC-4814-49E4-B59C-5E8BDF2027C0}"/>
    <cellStyle name="Moneda 2 2 3 4 3 2 2 2 2 4" xfId="38592" xr:uid="{9389A942-70BB-4461-A7F5-26AC8869C18E}"/>
    <cellStyle name="Moneda 2 2 3 4 3 2 2 2 3" xfId="15054" xr:uid="{E1323882-3FA3-49AE-8BF6-048B8A039627}"/>
    <cellStyle name="Moneda 2 2 3 4 3 2 2 2 4" xfId="24471" xr:uid="{9219D2E1-0760-4850-8B87-EB84831B34CD}"/>
    <cellStyle name="Moneda 2 2 3 4 3 2 2 2 5" xfId="33888" xr:uid="{002046DE-7CCA-4923-94C9-B56867C20EF3}"/>
    <cellStyle name="Moneda 2 2 3 4 3 2 2 3" xfId="7998" xr:uid="{EC0E6183-8827-486D-B477-7B645921DA49}"/>
    <cellStyle name="Moneda 2 2 3 4 3 2 2 3 2" xfId="17406" xr:uid="{0A3D7A83-F24D-48C6-8E2E-E80A99B882F7}"/>
    <cellStyle name="Moneda 2 2 3 4 3 2 2 3 3" xfId="26823" xr:uid="{0127C7D8-2A13-474C-9FFB-4A770FC47A8C}"/>
    <cellStyle name="Moneda 2 2 3 4 3 2 2 3 4" xfId="36240" xr:uid="{381FFAD0-69C3-4B74-ADAD-37F75F35CBA0}"/>
    <cellStyle name="Moneda 2 2 3 4 3 2 2 4" xfId="12702" xr:uid="{6A4F1DCA-A16C-4A29-BF5F-AD73142B15D8}"/>
    <cellStyle name="Moneda 2 2 3 4 3 2 2 5" xfId="22119" xr:uid="{C2B2D34E-050F-4529-8AB2-501EDEB3C2D3}"/>
    <cellStyle name="Moneda 2 2 3 4 3 2 2 6" xfId="31536" xr:uid="{2F25615C-36B1-43B3-9E9C-A3C5C7D8D773}"/>
    <cellStyle name="Moneda 2 2 3 4 3 2 3" xfId="4078" xr:uid="{D65A0028-512E-44F1-A035-945FC70D9C31}"/>
    <cellStyle name="Moneda 2 2 3 4 3 2 3 2" xfId="6430" xr:uid="{70E8A613-9DF4-4B2C-B4E3-F161C827D737}"/>
    <cellStyle name="Moneda 2 2 3 4 3 2 3 2 2" xfId="11134" xr:uid="{566D1115-F25F-4350-956C-6388E67DC261}"/>
    <cellStyle name="Moneda 2 2 3 4 3 2 3 2 2 2" xfId="20542" xr:uid="{D402C855-C623-4C15-A241-8DC08BD4DE70}"/>
    <cellStyle name="Moneda 2 2 3 4 3 2 3 2 2 3" xfId="29959" xr:uid="{32580584-A9AB-4B2B-BD7B-F91C7B04E107}"/>
    <cellStyle name="Moneda 2 2 3 4 3 2 3 2 2 4" xfId="39376" xr:uid="{68960287-BCF2-43F1-A3FE-482AE3CAE9DE}"/>
    <cellStyle name="Moneda 2 2 3 4 3 2 3 2 3" xfId="15838" xr:uid="{6B528C9E-B875-4D96-9848-773070B0EC63}"/>
    <cellStyle name="Moneda 2 2 3 4 3 2 3 2 4" xfId="25255" xr:uid="{B93BE737-6A75-406D-94B0-CA5F9948E897}"/>
    <cellStyle name="Moneda 2 2 3 4 3 2 3 2 5" xfId="34672" xr:uid="{5CB494B6-CA42-49C1-8F24-F0E9161BA170}"/>
    <cellStyle name="Moneda 2 2 3 4 3 2 3 3" xfId="8782" xr:uid="{2B1B3211-9692-4C5F-B543-EC9EE8006365}"/>
    <cellStyle name="Moneda 2 2 3 4 3 2 3 3 2" xfId="18190" xr:uid="{E7CB4974-4515-4319-9D98-755BCADFA67A}"/>
    <cellStyle name="Moneda 2 2 3 4 3 2 3 3 3" xfId="27607" xr:uid="{3F6B0A31-4343-4CA9-92E4-F0F5EF2774B0}"/>
    <cellStyle name="Moneda 2 2 3 4 3 2 3 3 4" xfId="37024" xr:uid="{0F91BA96-8EFD-4134-869E-171D8C462D2C}"/>
    <cellStyle name="Moneda 2 2 3 4 3 2 3 4" xfId="13486" xr:uid="{994FDAD6-51D5-4BB4-A0B4-F85730401F68}"/>
    <cellStyle name="Moneda 2 2 3 4 3 2 3 5" xfId="22903" xr:uid="{C65D2F5B-6F7C-4147-9855-E9D75F897D5E}"/>
    <cellStyle name="Moneda 2 2 3 4 3 2 3 6" xfId="32320" xr:uid="{D722D3CA-83CF-4FC7-9A2F-83EFDD883699}"/>
    <cellStyle name="Moneda 2 2 3 4 3 2 4" xfId="4862" xr:uid="{31FA7779-AEC4-44F4-B83B-B1594FFE6CAA}"/>
    <cellStyle name="Moneda 2 2 3 4 3 2 4 2" xfId="9566" xr:uid="{063A545A-D354-473D-B6C9-66BBA2C6BD04}"/>
    <cellStyle name="Moneda 2 2 3 4 3 2 4 2 2" xfId="18974" xr:uid="{CE5D9FE2-362A-44D1-BBC8-52212CC62166}"/>
    <cellStyle name="Moneda 2 2 3 4 3 2 4 2 3" xfId="28391" xr:uid="{75311A69-E309-478A-8127-5D33D6777AA4}"/>
    <cellStyle name="Moneda 2 2 3 4 3 2 4 2 4" xfId="37808" xr:uid="{11C2EA1D-B129-4DA0-832D-F5C4C31B4AFC}"/>
    <cellStyle name="Moneda 2 2 3 4 3 2 4 3" xfId="14270" xr:uid="{4D7EC949-22B6-4D13-87E6-EB1536266740}"/>
    <cellStyle name="Moneda 2 2 3 4 3 2 4 4" xfId="23687" xr:uid="{33FD0361-10F0-44B0-BE4F-81ADAF4D302D}"/>
    <cellStyle name="Moneda 2 2 3 4 3 2 4 5" xfId="33104" xr:uid="{639FC189-14BE-477C-84A1-5CDB49002D9B}"/>
    <cellStyle name="Moneda 2 2 3 4 3 2 5" xfId="7214" xr:uid="{BCAFEA6E-14BF-47B8-908E-E59DBC81FE2B}"/>
    <cellStyle name="Moneda 2 2 3 4 3 2 5 2" xfId="16622" xr:uid="{A56A1589-8CB8-402E-AB97-AFC1F411FEF2}"/>
    <cellStyle name="Moneda 2 2 3 4 3 2 5 3" xfId="26039" xr:uid="{1A4395D0-DF56-4C0F-86B0-F3306E4AC4A2}"/>
    <cellStyle name="Moneda 2 2 3 4 3 2 5 4" xfId="35456" xr:uid="{1025457D-F4ED-4324-A1D2-7E0543FED8AE}"/>
    <cellStyle name="Moneda 2 2 3 4 3 2 6" xfId="11918" xr:uid="{DE1EFC10-641D-4B5B-8E86-00B1F3B21AE2}"/>
    <cellStyle name="Moneda 2 2 3 4 3 2 7" xfId="21335" xr:uid="{52AB9331-625F-49E3-9CF0-DB6019E0EAC0}"/>
    <cellStyle name="Moneda 2 2 3 4 3 2 8" xfId="30752" xr:uid="{6F6708F4-F378-4973-8D34-06B81D28EFA9}"/>
    <cellStyle name="Moneda 2 2 3 4 3 3" xfId="2902" xr:uid="{EA841D10-30A8-4C33-83BA-0C3DC55B4358}"/>
    <cellStyle name="Moneda 2 2 3 4 3 3 2" xfId="5254" xr:uid="{2106ED03-8032-4F44-933B-3A61A54D75A1}"/>
    <cellStyle name="Moneda 2 2 3 4 3 3 2 2" xfId="9958" xr:uid="{41334325-D40C-48D5-8541-4D06611A7740}"/>
    <cellStyle name="Moneda 2 2 3 4 3 3 2 2 2" xfId="19366" xr:uid="{E3DD523A-D916-4452-9750-E494743A8963}"/>
    <cellStyle name="Moneda 2 2 3 4 3 3 2 2 3" xfId="28783" xr:uid="{91DE091F-FC80-4D15-A393-99A9CD6CDA39}"/>
    <cellStyle name="Moneda 2 2 3 4 3 3 2 2 4" xfId="38200" xr:uid="{855C0237-5666-40CE-8643-CF9B09B5FA36}"/>
    <cellStyle name="Moneda 2 2 3 4 3 3 2 3" xfId="14662" xr:uid="{80C8B88A-E713-4442-90FA-A0C823EAA42D}"/>
    <cellStyle name="Moneda 2 2 3 4 3 3 2 4" xfId="24079" xr:uid="{F03DD267-FCC6-4338-B11F-08F263AFB376}"/>
    <cellStyle name="Moneda 2 2 3 4 3 3 2 5" xfId="33496" xr:uid="{3CD9E1F9-3F32-429A-8550-CC4BDE6FD040}"/>
    <cellStyle name="Moneda 2 2 3 4 3 3 3" xfId="7606" xr:uid="{3846BA5D-F8F7-430C-9387-04C2CABB9EA6}"/>
    <cellStyle name="Moneda 2 2 3 4 3 3 3 2" xfId="17014" xr:uid="{63762BF0-4588-40F0-940F-1CF892815AF5}"/>
    <cellStyle name="Moneda 2 2 3 4 3 3 3 3" xfId="26431" xr:uid="{D7608298-1176-4B00-8222-23680A30F101}"/>
    <cellStyle name="Moneda 2 2 3 4 3 3 3 4" xfId="35848" xr:uid="{AFD93177-E695-4DE0-B4B0-5D7275F7CFB2}"/>
    <cellStyle name="Moneda 2 2 3 4 3 3 4" xfId="12310" xr:uid="{65E4247F-CB91-4021-A652-7AF7F6B21EE6}"/>
    <cellStyle name="Moneda 2 2 3 4 3 3 5" xfId="21727" xr:uid="{A815CD64-894E-4E85-A038-6754CE183A59}"/>
    <cellStyle name="Moneda 2 2 3 4 3 3 6" xfId="31144" xr:uid="{FDFE92F5-E4D0-43E8-BD7F-5B9DF754E64F}"/>
    <cellStyle name="Moneda 2 2 3 4 3 4" xfId="3686" xr:uid="{868B4348-187D-429F-8EBC-1352A9DEF1A5}"/>
    <cellStyle name="Moneda 2 2 3 4 3 4 2" xfId="6038" xr:uid="{CB8777DD-5470-4B6E-AD94-824E01E019F7}"/>
    <cellStyle name="Moneda 2 2 3 4 3 4 2 2" xfId="10742" xr:uid="{90F1718D-C828-4D3F-89A5-89000306FC68}"/>
    <cellStyle name="Moneda 2 2 3 4 3 4 2 2 2" xfId="20150" xr:uid="{FEDC46BD-9B0F-4C0B-B7CB-6909D195EBAD}"/>
    <cellStyle name="Moneda 2 2 3 4 3 4 2 2 3" xfId="29567" xr:uid="{930A0338-388B-4BE4-BB4C-F1766C4C180B}"/>
    <cellStyle name="Moneda 2 2 3 4 3 4 2 2 4" xfId="38984" xr:uid="{7205F934-2D00-48B6-8C63-A81087FB068B}"/>
    <cellStyle name="Moneda 2 2 3 4 3 4 2 3" xfId="15446" xr:uid="{C5E5ED11-4446-4C69-8ABF-D035D0B575EA}"/>
    <cellStyle name="Moneda 2 2 3 4 3 4 2 4" xfId="24863" xr:uid="{D94C518D-9EF2-4318-9493-01908A8BD03A}"/>
    <cellStyle name="Moneda 2 2 3 4 3 4 2 5" xfId="34280" xr:uid="{B9118E63-01DD-42D1-A9C1-1B43DB4980E2}"/>
    <cellStyle name="Moneda 2 2 3 4 3 4 3" xfId="8390" xr:uid="{F47CC900-5347-4C0F-A0B7-242FAD1E1DD3}"/>
    <cellStyle name="Moneda 2 2 3 4 3 4 3 2" xfId="17798" xr:uid="{E3C846F5-142B-4658-8377-3E5A51AD8B5C}"/>
    <cellStyle name="Moneda 2 2 3 4 3 4 3 3" xfId="27215" xr:uid="{8E8C8C2C-04F1-4D95-8FC2-11D00209A1DD}"/>
    <cellStyle name="Moneda 2 2 3 4 3 4 3 4" xfId="36632" xr:uid="{D4FB925B-0FA6-48DB-9B9C-86ECEA124B10}"/>
    <cellStyle name="Moneda 2 2 3 4 3 4 4" xfId="13094" xr:uid="{C1DE2138-F9C0-420F-86BF-4DD3A703FC6B}"/>
    <cellStyle name="Moneda 2 2 3 4 3 4 5" xfId="22511" xr:uid="{6A3A8603-7E75-4C2C-B0ED-8EECBC62F551}"/>
    <cellStyle name="Moneda 2 2 3 4 3 4 6" xfId="31928" xr:uid="{F2C73334-BE14-43D8-B3E8-87D44144F490}"/>
    <cellStyle name="Moneda 2 2 3 4 3 5" xfId="4470" xr:uid="{1D1228D4-A3B1-41D1-AFF7-481D6B577CCC}"/>
    <cellStyle name="Moneda 2 2 3 4 3 5 2" xfId="9174" xr:uid="{9642FE92-0BC1-4A73-8F53-2DBEE8940813}"/>
    <cellStyle name="Moneda 2 2 3 4 3 5 2 2" xfId="18582" xr:uid="{DCBA23E7-8E5E-4D65-BDA6-FEEAD5398A1C}"/>
    <cellStyle name="Moneda 2 2 3 4 3 5 2 3" xfId="27999" xr:uid="{2BF4066F-3460-4770-830B-C38DA9140663}"/>
    <cellStyle name="Moneda 2 2 3 4 3 5 2 4" xfId="37416" xr:uid="{AEF04F90-3C31-4713-9AF7-6BB1921540C8}"/>
    <cellStyle name="Moneda 2 2 3 4 3 5 3" xfId="13878" xr:uid="{33BD95F3-EB70-42B8-8B00-62F0FB56414B}"/>
    <cellStyle name="Moneda 2 2 3 4 3 5 4" xfId="23295" xr:uid="{E1A2EA08-9E07-4071-9DA9-4C0251589ED3}"/>
    <cellStyle name="Moneda 2 2 3 4 3 5 5" xfId="32712" xr:uid="{DDFA25E4-5F5A-4765-8C28-F1F1B9941870}"/>
    <cellStyle name="Moneda 2 2 3 4 3 6" xfId="6822" xr:uid="{C0095B4B-D57D-498A-83EB-6A8F6128FDAD}"/>
    <cellStyle name="Moneda 2 2 3 4 3 6 2" xfId="16230" xr:uid="{1A55BFB7-3AD3-402E-A906-2AF5C08E771C}"/>
    <cellStyle name="Moneda 2 2 3 4 3 6 3" xfId="25647" xr:uid="{A7B1F202-6DB7-4CED-9001-B8FF63AAD3A1}"/>
    <cellStyle name="Moneda 2 2 3 4 3 6 4" xfId="35064" xr:uid="{0DEB868C-CBF5-4B76-9E38-663F3266E0AB}"/>
    <cellStyle name="Moneda 2 2 3 4 3 7" xfId="11526" xr:uid="{F98D948C-C60B-4DCB-ACD5-9991C29E70D6}"/>
    <cellStyle name="Moneda 2 2 3 4 3 8" xfId="20943" xr:uid="{AA8A3C0A-D35A-4BDB-A549-6E65B90B08E2}"/>
    <cellStyle name="Moneda 2 2 3 4 3 9" xfId="30360" xr:uid="{73E2A6E2-28E7-4B7B-B025-0A9C78C6148F}"/>
    <cellStyle name="Moneda 2 2 3 4 4" xfId="2313" xr:uid="{41CC51A3-4A25-4A2E-81EF-8155772E6633}"/>
    <cellStyle name="Moneda 2 2 3 4 4 2" xfId="3098" xr:uid="{D8B1C500-C5C3-4B5F-A05E-4016BEF8522D}"/>
    <cellStyle name="Moneda 2 2 3 4 4 2 2" xfId="5450" xr:uid="{5DAD6E49-AC76-4373-9D19-54FA2F465803}"/>
    <cellStyle name="Moneda 2 2 3 4 4 2 2 2" xfId="10154" xr:uid="{154F4EBD-65F8-46D0-B2C8-1708DA7A0959}"/>
    <cellStyle name="Moneda 2 2 3 4 4 2 2 2 2" xfId="19562" xr:uid="{C7A48875-2390-4FE6-84CA-4CACB1DFC46B}"/>
    <cellStyle name="Moneda 2 2 3 4 4 2 2 2 3" xfId="28979" xr:uid="{7088E1C0-5959-458F-9A31-B65F961F03DC}"/>
    <cellStyle name="Moneda 2 2 3 4 4 2 2 2 4" xfId="38396" xr:uid="{2EAC8761-FB15-4D6F-A29E-66DF9A72CF27}"/>
    <cellStyle name="Moneda 2 2 3 4 4 2 2 3" xfId="14858" xr:uid="{E89F45A4-B7D8-4E36-BF8F-F2F26D6835E4}"/>
    <cellStyle name="Moneda 2 2 3 4 4 2 2 4" xfId="24275" xr:uid="{478F68F1-BF44-4796-8D79-F40FC5CA8AF0}"/>
    <cellStyle name="Moneda 2 2 3 4 4 2 2 5" xfId="33692" xr:uid="{B8B50EF9-77C2-4FCD-9150-16FBB01210B7}"/>
    <cellStyle name="Moneda 2 2 3 4 4 2 3" xfId="7802" xr:uid="{40D42486-4FE1-4BC9-83DD-1A30360C3E47}"/>
    <cellStyle name="Moneda 2 2 3 4 4 2 3 2" xfId="17210" xr:uid="{67069CE1-6E8B-4B0D-A93A-DE2D5CF23A9F}"/>
    <cellStyle name="Moneda 2 2 3 4 4 2 3 3" xfId="26627" xr:uid="{EE24A859-D273-47AC-A0DC-890A5D79D5A1}"/>
    <cellStyle name="Moneda 2 2 3 4 4 2 3 4" xfId="36044" xr:uid="{EBBE315F-3054-488C-896D-A60A761559A3}"/>
    <cellStyle name="Moneda 2 2 3 4 4 2 4" xfId="12506" xr:uid="{D4C0ED9E-C0A1-4965-95EC-365B30F734BE}"/>
    <cellStyle name="Moneda 2 2 3 4 4 2 5" xfId="21923" xr:uid="{B68C603C-D09D-4392-8BA3-7995281006C0}"/>
    <cellStyle name="Moneda 2 2 3 4 4 2 6" xfId="31340" xr:uid="{C1A5C524-0294-4BC8-9D49-973BE7BD66C0}"/>
    <cellStyle name="Moneda 2 2 3 4 4 3" xfId="3882" xr:uid="{E58697D4-2B29-4694-BAC0-464F37E38EBF}"/>
    <cellStyle name="Moneda 2 2 3 4 4 3 2" xfId="6234" xr:uid="{9492A864-D7DB-4C9D-821D-8EDF1CD3CEBA}"/>
    <cellStyle name="Moneda 2 2 3 4 4 3 2 2" xfId="10938" xr:uid="{2D6A2F90-30FC-496B-9FD5-3F3AF5FA6179}"/>
    <cellStyle name="Moneda 2 2 3 4 4 3 2 2 2" xfId="20346" xr:uid="{EDCC9FC5-7698-4B82-81D5-1B2865CA521D}"/>
    <cellStyle name="Moneda 2 2 3 4 4 3 2 2 3" xfId="29763" xr:uid="{320ED06E-3F54-4A85-9311-63772E14CFE6}"/>
    <cellStyle name="Moneda 2 2 3 4 4 3 2 2 4" xfId="39180" xr:uid="{6D170AC6-C099-40FB-8264-AF8AC5AD852E}"/>
    <cellStyle name="Moneda 2 2 3 4 4 3 2 3" xfId="15642" xr:uid="{8C0B6163-7EA7-4E81-BD31-96A7941442E6}"/>
    <cellStyle name="Moneda 2 2 3 4 4 3 2 4" xfId="25059" xr:uid="{F20A700F-515C-4D7C-AFAC-85AF1A6A1389}"/>
    <cellStyle name="Moneda 2 2 3 4 4 3 2 5" xfId="34476" xr:uid="{8B07F4AD-AB75-47FD-9E15-943E4DF39ACA}"/>
    <cellStyle name="Moneda 2 2 3 4 4 3 3" xfId="8586" xr:uid="{32082705-6FC0-4D85-825A-BE3B0A99FE89}"/>
    <cellStyle name="Moneda 2 2 3 4 4 3 3 2" xfId="17994" xr:uid="{53D468E2-AB8F-4822-849B-016E77E96A17}"/>
    <cellStyle name="Moneda 2 2 3 4 4 3 3 3" xfId="27411" xr:uid="{E978F1BC-C30D-4AA3-9B86-61B80297DAFD}"/>
    <cellStyle name="Moneda 2 2 3 4 4 3 3 4" xfId="36828" xr:uid="{176F0237-582E-4277-9B72-CE54FFBA77B3}"/>
    <cellStyle name="Moneda 2 2 3 4 4 3 4" xfId="13290" xr:uid="{C506BF12-E807-44A6-BEF0-204CBB38BB7E}"/>
    <cellStyle name="Moneda 2 2 3 4 4 3 5" xfId="22707" xr:uid="{4AF6B9D2-250E-40B1-B30E-604747E15609}"/>
    <cellStyle name="Moneda 2 2 3 4 4 3 6" xfId="32124" xr:uid="{01D49982-8A0F-4F35-B1AD-CA1AD1EB84CC}"/>
    <cellStyle name="Moneda 2 2 3 4 4 4" xfId="4666" xr:uid="{A3185504-F0F7-46CD-8BB6-6C5D6B04F279}"/>
    <cellStyle name="Moneda 2 2 3 4 4 4 2" xfId="9370" xr:uid="{85357FDD-1DF3-4338-AD7B-BF13B2736E48}"/>
    <cellStyle name="Moneda 2 2 3 4 4 4 2 2" xfId="18778" xr:uid="{1A3ADC33-8BCF-4DC7-A3ED-755162911B7C}"/>
    <cellStyle name="Moneda 2 2 3 4 4 4 2 3" xfId="28195" xr:uid="{C2D4EE5E-36CA-4C75-8E23-95B017ADD8EB}"/>
    <cellStyle name="Moneda 2 2 3 4 4 4 2 4" xfId="37612" xr:uid="{D2FD7EDE-9615-49F0-884F-8E7116773DF6}"/>
    <cellStyle name="Moneda 2 2 3 4 4 4 3" xfId="14074" xr:uid="{3913D4D9-8D2E-495C-B700-75E6187849C0}"/>
    <cellStyle name="Moneda 2 2 3 4 4 4 4" xfId="23491" xr:uid="{8D2D963E-3768-49A4-8780-4A564003D8C8}"/>
    <cellStyle name="Moneda 2 2 3 4 4 4 5" xfId="32908" xr:uid="{E881E8EB-2C97-4CF8-8894-0A0140F3395B}"/>
    <cellStyle name="Moneda 2 2 3 4 4 5" xfId="7018" xr:uid="{06B67A0C-CD80-4DFE-9355-C8220ABEAB2C}"/>
    <cellStyle name="Moneda 2 2 3 4 4 5 2" xfId="16426" xr:uid="{D971963A-755F-4DA4-815D-25C3D2C0B22B}"/>
    <cellStyle name="Moneda 2 2 3 4 4 5 3" xfId="25843" xr:uid="{B16E3F67-44DF-49A4-A025-7490A2F26C60}"/>
    <cellStyle name="Moneda 2 2 3 4 4 5 4" xfId="35260" xr:uid="{CD1C1509-C095-44FC-A739-0AA280CC032E}"/>
    <cellStyle name="Moneda 2 2 3 4 4 6" xfId="11722" xr:uid="{C721F7DF-95CC-4258-9DB0-9890A583A0A3}"/>
    <cellStyle name="Moneda 2 2 3 4 4 7" xfId="21139" xr:uid="{AB7BA9DE-59C7-42AE-8CD6-9435C8B62253}"/>
    <cellStyle name="Moneda 2 2 3 4 4 8" xfId="30556" xr:uid="{E4ADB648-86FB-4561-9C7E-AE2E982A33A8}"/>
    <cellStyle name="Moneda 2 2 3 4 5" xfId="2706" xr:uid="{ACBAB250-6EE3-455D-8F26-32D66F8844CE}"/>
    <cellStyle name="Moneda 2 2 3 4 5 2" xfId="5058" xr:uid="{5D17263C-0B64-46CB-92D7-E3F86832CAF4}"/>
    <cellStyle name="Moneda 2 2 3 4 5 2 2" xfId="9762" xr:uid="{CCF23467-877F-4078-AE17-720E32522895}"/>
    <cellStyle name="Moneda 2 2 3 4 5 2 2 2" xfId="19170" xr:uid="{19D63B7B-340A-4BFD-AF93-EB0B72940CDE}"/>
    <cellStyle name="Moneda 2 2 3 4 5 2 2 3" xfId="28587" xr:uid="{74F122B5-7B70-4AD6-B7FB-04330976857E}"/>
    <cellStyle name="Moneda 2 2 3 4 5 2 2 4" xfId="38004" xr:uid="{F255603D-EDC3-4483-9A34-F9B924A546E4}"/>
    <cellStyle name="Moneda 2 2 3 4 5 2 3" xfId="14466" xr:uid="{70E8B31F-3C1B-46D1-8C12-110C01B43159}"/>
    <cellStyle name="Moneda 2 2 3 4 5 2 4" xfId="23883" xr:uid="{EA15F416-B141-47EB-9E0D-9FFF9C9818CA}"/>
    <cellStyle name="Moneda 2 2 3 4 5 2 5" xfId="33300" xr:uid="{3A1F280C-4256-42F1-82D4-F920FA69A5B5}"/>
    <cellStyle name="Moneda 2 2 3 4 5 3" xfId="7410" xr:uid="{138BD4DB-EAC6-4C04-9B2B-ECB7B62B02EF}"/>
    <cellStyle name="Moneda 2 2 3 4 5 3 2" xfId="16818" xr:uid="{559A2889-7638-45C8-8E0A-BCC0684CC63A}"/>
    <cellStyle name="Moneda 2 2 3 4 5 3 3" xfId="26235" xr:uid="{121DE7D0-3BA5-400F-80DD-F3062BAAB1A8}"/>
    <cellStyle name="Moneda 2 2 3 4 5 3 4" xfId="35652" xr:uid="{AE2BCD78-9ACF-4084-9626-2961637EC58D}"/>
    <cellStyle name="Moneda 2 2 3 4 5 4" xfId="12114" xr:uid="{990DE0B8-018D-403D-AB01-B2C09F505AB4}"/>
    <cellStyle name="Moneda 2 2 3 4 5 5" xfId="21531" xr:uid="{D6B4A39D-18E9-47E6-BD6C-CF52B7FDFA46}"/>
    <cellStyle name="Moneda 2 2 3 4 5 6" xfId="30948" xr:uid="{FC4C6754-B971-4A7A-90DE-4B4E0E97D959}"/>
    <cellStyle name="Moneda 2 2 3 4 6" xfId="3490" xr:uid="{DBBCF320-7F51-4EB7-A119-D236CFAF8BAB}"/>
    <cellStyle name="Moneda 2 2 3 4 6 2" xfId="5842" xr:uid="{AF80F13C-AE7C-4369-B58A-E4C40FBF5EF5}"/>
    <cellStyle name="Moneda 2 2 3 4 6 2 2" xfId="10546" xr:uid="{7CD728BA-3670-4FAE-AA7C-7BE08AC7B6E1}"/>
    <cellStyle name="Moneda 2 2 3 4 6 2 2 2" xfId="19954" xr:uid="{176D97B7-B96D-441A-89B7-7D997427CE38}"/>
    <cellStyle name="Moneda 2 2 3 4 6 2 2 3" xfId="29371" xr:uid="{418A234E-AFD8-4AB9-AEF1-9A7253D627DC}"/>
    <cellStyle name="Moneda 2 2 3 4 6 2 2 4" xfId="38788" xr:uid="{A9C108AE-5342-41DC-9208-62068AFD76B0}"/>
    <cellStyle name="Moneda 2 2 3 4 6 2 3" xfId="15250" xr:uid="{9E155095-A480-462D-ACB0-D83330B28827}"/>
    <cellStyle name="Moneda 2 2 3 4 6 2 4" xfId="24667" xr:uid="{3CE4FFF0-244D-47F8-8311-1524E8964160}"/>
    <cellStyle name="Moneda 2 2 3 4 6 2 5" xfId="34084" xr:uid="{D272BAD0-CABB-42EF-A99E-525FB7FD6730}"/>
    <cellStyle name="Moneda 2 2 3 4 6 3" xfId="8194" xr:uid="{8FCDADCD-2820-4890-9860-9ADC181A7632}"/>
    <cellStyle name="Moneda 2 2 3 4 6 3 2" xfId="17602" xr:uid="{0F9387D5-C1DB-4B8A-AEE5-2DD471788F40}"/>
    <cellStyle name="Moneda 2 2 3 4 6 3 3" xfId="27019" xr:uid="{CDBC2A36-0025-4532-BD3A-33DBFFF5EA28}"/>
    <cellStyle name="Moneda 2 2 3 4 6 3 4" xfId="36436" xr:uid="{AFBE6AC1-4376-4993-BD38-89E05B6038E7}"/>
    <cellStyle name="Moneda 2 2 3 4 6 4" xfId="12898" xr:uid="{7CB3F766-3B02-4EEE-8724-F3AF0E21AD21}"/>
    <cellStyle name="Moneda 2 2 3 4 6 5" xfId="22315" xr:uid="{B98D6560-16C3-442E-A56F-61339B53A33A}"/>
    <cellStyle name="Moneda 2 2 3 4 6 6" xfId="31732" xr:uid="{D568203F-EAAC-42E1-B6EB-A89C3FC93F26}"/>
    <cellStyle name="Moneda 2 2 3 4 7" xfId="4274" xr:uid="{9727BBAA-7A3E-4565-83A0-FC10C71D8D01}"/>
    <cellStyle name="Moneda 2 2 3 4 7 2" xfId="8978" xr:uid="{69141BD2-3B39-4763-A721-2DCF3BFFFA02}"/>
    <cellStyle name="Moneda 2 2 3 4 7 2 2" xfId="18386" xr:uid="{44E6CCCC-2001-4798-8218-5ED3057BA2B3}"/>
    <cellStyle name="Moneda 2 2 3 4 7 2 3" xfId="27803" xr:uid="{0243004F-2AF0-40F1-B08C-D18258CCC39D}"/>
    <cellStyle name="Moneda 2 2 3 4 7 2 4" xfId="37220" xr:uid="{70607515-5885-4058-AF41-E7A174F90CC7}"/>
    <cellStyle name="Moneda 2 2 3 4 7 3" xfId="13682" xr:uid="{279023B8-BAF9-4DB5-94D4-D63635990525}"/>
    <cellStyle name="Moneda 2 2 3 4 7 4" xfId="23099" xr:uid="{491DDE49-D591-41BB-8A0E-7F8B538835DB}"/>
    <cellStyle name="Moneda 2 2 3 4 7 5" xfId="32516" xr:uid="{BF7DB173-7A1F-4ABD-8C5D-2A0D21D62B11}"/>
    <cellStyle name="Moneda 2 2 3 4 8" xfId="6626" xr:uid="{6A98D9E1-0E6F-49F1-B318-268766DEA993}"/>
    <cellStyle name="Moneda 2 2 3 4 8 2" xfId="16034" xr:uid="{AB1A6BF5-2383-425D-A56B-C1A23261324E}"/>
    <cellStyle name="Moneda 2 2 3 4 8 3" xfId="25451" xr:uid="{427486EC-C06A-4B7F-99D7-D45F334A7453}"/>
    <cellStyle name="Moneda 2 2 3 4 8 4" xfId="34868" xr:uid="{B59AFB54-9364-4512-90E5-D27A2D549B5C}"/>
    <cellStyle name="Moneda 2 2 3 4 9" xfId="11330" xr:uid="{67E445C9-58F0-4A53-A638-610CA4E5CEC9}"/>
    <cellStyle name="Moneda 2 2 3 5" xfId="308" xr:uid="{06DE329B-A34C-46F0-AF8B-7D4F5DD84921}"/>
    <cellStyle name="Moneda 2 2 3 5 10" xfId="30251" xr:uid="{0112762B-6FEF-4264-8FEB-760E34B9C2F5}"/>
    <cellStyle name="Moneda 2 2 3 5 11" xfId="2008" xr:uid="{AEEF5A8B-050E-4C2D-A3BC-995850870171}"/>
    <cellStyle name="Moneda 2 2 3 5 12" xfId="1380" xr:uid="{5DCA5E6E-4913-4186-8D55-1D00F5078232}"/>
    <cellStyle name="Moneda 2 2 3 5 13" xfId="40262" xr:uid="{61FC3E04-65A8-48F5-94AB-A3918D5F8C1A}"/>
    <cellStyle name="Moneda 2 2 3 5 2" xfId="579" xr:uid="{4C3CE833-732F-419D-AFB5-D6BF73B507A6}"/>
    <cellStyle name="Moneda 2 2 3 5 2 10" xfId="2204" xr:uid="{7D53D9C9-6A45-4567-876D-0FB7D6470769}"/>
    <cellStyle name="Moneda 2 2 3 5 2 11" xfId="1576" xr:uid="{CF36DA7E-7808-4010-AD6E-C148B708C161}"/>
    <cellStyle name="Moneda 2 2 3 5 2 12" xfId="40458" xr:uid="{3BFC124C-21AA-414D-97B8-DF68164E967A}"/>
    <cellStyle name="Moneda 2 2 3 5 2 2" xfId="2596" xr:uid="{365961BB-E2DF-4211-AFDF-C59B2F5B7CB6}"/>
    <cellStyle name="Moneda 2 2 3 5 2 2 2" xfId="3381" xr:uid="{C606C1F0-EA9A-46EB-8DFC-A459BBCE4C1D}"/>
    <cellStyle name="Moneda 2 2 3 5 2 2 2 2" xfId="5733" xr:uid="{0E33DBAF-E322-49E8-B672-6A42A58074B2}"/>
    <cellStyle name="Moneda 2 2 3 5 2 2 2 2 2" xfId="10437" xr:uid="{9AD6F0F9-8769-432E-9F3A-B219313E579E}"/>
    <cellStyle name="Moneda 2 2 3 5 2 2 2 2 2 2" xfId="19845" xr:uid="{A9DD9D1F-5EEF-40E1-BFB5-35F772E93B19}"/>
    <cellStyle name="Moneda 2 2 3 5 2 2 2 2 2 3" xfId="29262" xr:uid="{8C9C6BE8-5112-4909-A939-FA3050A4A13D}"/>
    <cellStyle name="Moneda 2 2 3 5 2 2 2 2 2 4" xfId="38679" xr:uid="{7CF12056-7ED3-4AF2-A09C-B1CB9D3CDF66}"/>
    <cellStyle name="Moneda 2 2 3 5 2 2 2 2 3" xfId="15141" xr:uid="{88FDF430-4B95-428E-ABB2-856E9FFE39E3}"/>
    <cellStyle name="Moneda 2 2 3 5 2 2 2 2 4" xfId="24558" xr:uid="{436AF5DA-7788-4E32-B1B7-95D82C1878B8}"/>
    <cellStyle name="Moneda 2 2 3 5 2 2 2 2 5" xfId="33975" xr:uid="{DD578C67-F0E2-4259-9238-2B834E6A75EC}"/>
    <cellStyle name="Moneda 2 2 3 5 2 2 2 3" xfId="8085" xr:uid="{0D253A01-492B-4A67-AAEC-0D899B80D505}"/>
    <cellStyle name="Moneda 2 2 3 5 2 2 2 3 2" xfId="17493" xr:uid="{0BE94ED1-3F04-4AEC-BC3C-E599638163F1}"/>
    <cellStyle name="Moneda 2 2 3 5 2 2 2 3 3" xfId="26910" xr:uid="{CB6698BF-02EC-4876-8801-D1D321825E2D}"/>
    <cellStyle name="Moneda 2 2 3 5 2 2 2 3 4" xfId="36327" xr:uid="{AA781047-6CEF-4D40-B9B9-4ADE1762385D}"/>
    <cellStyle name="Moneda 2 2 3 5 2 2 2 4" xfId="12789" xr:uid="{52A4EAE1-BB25-44E3-B0F9-9635DB5EDB33}"/>
    <cellStyle name="Moneda 2 2 3 5 2 2 2 5" xfId="22206" xr:uid="{BD524399-4BB1-4777-BDD3-9D708525E959}"/>
    <cellStyle name="Moneda 2 2 3 5 2 2 2 6" xfId="31623" xr:uid="{31CE8951-0D6E-4D97-8F72-EC5831223934}"/>
    <cellStyle name="Moneda 2 2 3 5 2 2 3" xfId="4165" xr:uid="{3CD09D90-5210-45E7-897B-3D55D8D6BB13}"/>
    <cellStyle name="Moneda 2 2 3 5 2 2 3 2" xfId="6517" xr:uid="{8A664907-473A-4CE1-AC24-73CDE25C0D22}"/>
    <cellStyle name="Moneda 2 2 3 5 2 2 3 2 2" xfId="11221" xr:uid="{AF88D8E5-38D2-4DFC-810D-5AF07428A624}"/>
    <cellStyle name="Moneda 2 2 3 5 2 2 3 2 2 2" xfId="20629" xr:uid="{3E3A8323-9D21-4263-85DC-74003A17133A}"/>
    <cellStyle name="Moneda 2 2 3 5 2 2 3 2 2 3" xfId="30046" xr:uid="{6B2FDAC0-6A84-41C1-A174-633CF92D576F}"/>
    <cellStyle name="Moneda 2 2 3 5 2 2 3 2 2 4" xfId="39463" xr:uid="{F4C54DB2-0BA2-4583-8F85-D0AB72343B35}"/>
    <cellStyle name="Moneda 2 2 3 5 2 2 3 2 3" xfId="15925" xr:uid="{FA90FC9F-4936-431C-BFB7-59EF441E2FBC}"/>
    <cellStyle name="Moneda 2 2 3 5 2 2 3 2 4" xfId="25342" xr:uid="{B3E35BAD-9B0F-4775-98AF-CEB117F29078}"/>
    <cellStyle name="Moneda 2 2 3 5 2 2 3 2 5" xfId="34759" xr:uid="{3096893D-2ED7-4229-9D5D-2BFB7CAF3D67}"/>
    <cellStyle name="Moneda 2 2 3 5 2 2 3 3" xfId="8869" xr:uid="{789F76FE-4D96-4B75-AD54-BEAAFC48BBF6}"/>
    <cellStyle name="Moneda 2 2 3 5 2 2 3 3 2" xfId="18277" xr:uid="{9236EEEF-C752-4C9B-B1DF-7180A080FA11}"/>
    <cellStyle name="Moneda 2 2 3 5 2 2 3 3 3" xfId="27694" xr:uid="{3EF4A163-6063-4231-A460-556E89A86112}"/>
    <cellStyle name="Moneda 2 2 3 5 2 2 3 3 4" xfId="37111" xr:uid="{67576EA2-1C7A-4612-B722-80F93339549D}"/>
    <cellStyle name="Moneda 2 2 3 5 2 2 3 4" xfId="13573" xr:uid="{607E09C2-B5AF-4E04-ADD6-FDB3D6987F59}"/>
    <cellStyle name="Moneda 2 2 3 5 2 2 3 5" xfId="22990" xr:uid="{D5979DA9-959E-41F8-93B3-95D45D009823}"/>
    <cellStyle name="Moneda 2 2 3 5 2 2 3 6" xfId="32407" xr:uid="{B8CFDF4E-9BC9-445F-BA3F-A7E92AB563D9}"/>
    <cellStyle name="Moneda 2 2 3 5 2 2 4" xfId="4949" xr:uid="{2FA44767-0325-40EE-BD30-5794A949D749}"/>
    <cellStyle name="Moneda 2 2 3 5 2 2 4 2" xfId="9653" xr:uid="{09FF75FE-845B-4C61-82A0-F5521EE5D85A}"/>
    <cellStyle name="Moneda 2 2 3 5 2 2 4 2 2" xfId="19061" xr:uid="{65985B4C-43D0-4ACE-A79D-BE3693A18025}"/>
    <cellStyle name="Moneda 2 2 3 5 2 2 4 2 3" xfId="28478" xr:uid="{6394DFD6-BFFD-47BB-993F-7280B0D21E39}"/>
    <cellStyle name="Moneda 2 2 3 5 2 2 4 2 4" xfId="37895" xr:uid="{3CF4643B-FDB1-477B-9899-10AC8A666187}"/>
    <cellStyle name="Moneda 2 2 3 5 2 2 4 3" xfId="14357" xr:uid="{B6CB75AF-0423-4251-900A-97F7A740C81C}"/>
    <cellStyle name="Moneda 2 2 3 5 2 2 4 4" xfId="23774" xr:uid="{4B21D9B9-6BFF-49FD-8A42-76B05D27CCC1}"/>
    <cellStyle name="Moneda 2 2 3 5 2 2 4 5" xfId="33191" xr:uid="{88F54C76-434B-4E05-BC41-81B88D5FACA7}"/>
    <cellStyle name="Moneda 2 2 3 5 2 2 5" xfId="7301" xr:uid="{22DE85FB-8BDD-4750-B0E9-FF589A6C273D}"/>
    <cellStyle name="Moneda 2 2 3 5 2 2 5 2" xfId="16709" xr:uid="{C3853F37-74DA-4965-AF73-09102DAE617E}"/>
    <cellStyle name="Moneda 2 2 3 5 2 2 5 3" xfId="26126" xr:uid="{872FB70B-6ADC-41BF-B0E1-FA3BADA7D89A}"/>
    <cellStyle name="Moneda 2 2 3 5 2 2 5 4" xfId="35543" xr:uid="{7458EF56-CB38-4AF2-A9E0-2FB35AF19CBA}"/>
    <cellStyle name="Moneda 2 2 3 5 2 2 6" xfId="12005" xr:uid="{689BFF28-6E5A-41F7-A1C8-24A0899C65A3}"/>
    <cellStyle name="Moneda 2 2 3 5 2 2 7" xfId="21422" xr:uid="{6E3A8F32-A6CE-42B1-AAB8-791D5C418A7F}"/>
    <cellStyle name="Moneda 2 2 3 5 2 2 8" xfId="30839" xr:uid="{5294BBF8-8D16-4F4B-B5FC-391B4BAD21E1}"/>
    <cellStyle name="Moneda 2 2 3 5 2 3" xfId="2989" xr:uid="{566EE0AB-E5FF-4319-9640-1E440328E41C}"/>
    <cellStyle name="Moneda 2 2 3 5 2 3 2" xfId="5341" xr:uid="{660B2A9B-EAFD-472A-9AB5-45FFAD922FC2}"/>
    <cellStyle name="Moneda 2 2 3 5 2 3 2 2" xfId="10045" xr:uid="{09CEDF21-C280-4A2B-AEB6-44034E04649A}"/>
    <cellStyle name="Moneda 2 2 3 5 2 3 2 2 2" xfId="19453" xr:uid="{B51C66A4-6376-4ED6-B3FF-C8FE2682A963}"/>
    <cellStyle name="Moneda 2 2 3 5 2 3 2 2 3" xfId="28870" xr:uid="{C6444BA2-E3AA-405F-9B2D-5EBD0A3AD5D1}"/>
    <cellStyle name="Moneda 2 2 3 5 2 3 2 2 4" xfId="38287" xr:uid="{C6CE1A41-E063-41F8-B814-B13279E5654B}"/>
    <cellStyle name="Moneda 2 2 3 5 2 3 2 3" xfId="14749" xr:uid="{71F23561-8BC9-447E-B40A-7FB32F992E7F}"/>
    <cellStyle name="Moneda 2 2 3 5 2 3 2 4" xfId="24166" xr:uid="{6F4DE6A1-6A23-4D8F-8295-ECC73C7661CB}"/>
    <cellStyle name="Moneda 2 2 3 5 2 3 2 5" xfId="33583" xr:uid="{7AFCBF74-D28B-47C2-90E5-BE5B2086F480}"/>
    <cellStyle name="Moneda 2 2 3 5 2 3 3" xfId="7693" xr:uid="{D1FCB66F-3F92-49ED-AA03-555D5E14F29C}"/>
    <cellStyle name="Moneda 2 2 3 5 2 3 3 2" xfId="17101" xr:uid="{6522DF61-6E13-4E95-AEE7-B61FFD854DC2}"/>
    <cellStyle name="Moneda 2 2 3 5 2 3 3 3" xfId="26518" xr:uid="{12E338A7-36C7-466E-AB3D-1FDFDB3000A6}"/>
    <cellStyle name="Moneda 2 2 3 5 2 3 3 4" xfId="35935" xr:uid="{0F7EBEC4-62AD-4A07-B595-21225DBDBDC1}"/>
    <cellStyle name="Moneda 2 2 3 5 2 3 4" xfId="12397" xr:uid="{E9311DC5-43CF-4C01-8E8C-F1B232095DD8}"/>
    <cellStyle name="Moneda 2 2 3 5 2 3 5" xfId="21814" xr:uid="{1BBC42B7-08BD-4B42-8B74-C5FFDBEE9956}"/>
    <cellStyle name="Moneda 2 2 3 5 2 3 6" xfId="31231" xr:uid="{E76CCE48-35ED-4298-A0AC-F093E3CACDB9}"/>
    <cellStyle name="Moneda 2 2 3 5 2 4" xfId="3773" xr:uid="{1C8ACB6D-ED05-4815-986A-EE6213CC668E}"/>
    <cellStyle name="Moneda 2 2 3 5 2 4 2" xfId="6125" xr:uid="{1CF5ACAA-4489-4D72-AA7F-0C220E78AC97}"/>
    <cellStyle name="Moneda 2 2 3 5 2 4 2 2" xfId="10829" xr:uid="{1B499565-87DD-4EE3-A876-5EB160ED5E50}"/>
    <cellStyle name="Moneda 2 2 3 5 2 4 2 2 2" xfId="20237" xr:uid="{C1F56C2C-4CC0-48C5-8B28-AB8F520106D7}"/>
    <cellStyle name="Moneda 2 2 3 5 2 4 2 2 3" xfId="29654" xr:uid="{95FEAEE7-295F-485E-B005-6941DDFBABBB}"/>
    <cellStyle name="Moneda 2 2 3 5 2 4 2 2 4" xfId="39071" xr:uid="{622265F4-4EE7-4178-9DC9-2C7BF65128E3}"/>
    <cellStyle name="Moneda 2 2 3 5 2 4 2 3" xfId="15533" xr:uid="{34705A98-EEBC-4F62-9407-943597359525}"/>
    <cellStyle name="Moneda 2 2 3 5 2 4 2 4" xfId="24950" xr:uid="{AB49C141-05EC-42C2-8914-5596406B74BD}"/>
    <cellStyle name="Moneda 2 2 3 5 2 4 2 5" xfId="34367" xr:uid="{71E0878B-359A-4F5B-B9EB-20C5BB987509}"/>
    <cellStyle name="Moneda 2 2 3 5 2 4 3" xfId="8477" xr:uid="{2F116BBC-364F-4F19-84C1-E973A3E58B21}"/>
    <cellStyle name="Moneda 2 2 3 5 2 4 3 2" xfId="17885" xr:uid="{63A13459-BB4A-4916-808A-7B99A8FBC4EC}"/>
    <cellStyle name="Moneda 2 2 3 5 2 4 3 3" xfId="27302" xr:uid="{974FE4FF-0D22-4348-86AE-B34ADE84F420}"/>
    <cellStyle name="Moneda 2 2 3 5 2 4 3 4" xfId="36719" xr:uid="{EE3C1FA1-C92F-4C5B-9F80-660DD1CCDA48}"/>
    <cellStyle name="Moneda 2 2 3 5 2 4 4" xfId="13181" xr:uid="{A48A63B0-E456-470D-801C-AC51222580C1}"/>
    <cellStyle name="Moneda 2 2 3 5 2 4 5" xfId="22598" xr:uid="{DDCFC426-F411-489F-B656-B95BE0BA895C}"/>
    <cellStyle name="Moneda 2 2 3 5 2 4 6" xfId="32015" xr:uid="{550A8926-29A1-4CCE-BEED-00FB1D8EDF57}"/>
    <cellStyle name="Moneda 2 2 3 5 2 5" xfId="4557" xr:uid="{56FFE3F0-E725-43F8-857D-EEFD688EB3C2}"/>
    <cellStyle name="Moneda 2 2 3 5 2 5 2" xfId="9261" xr:uid="{860C026B-19D7-4916-85DF-128184733CA6}"/>
    <cellStyle name="Moneda 2 2 3 5 2 5 2 2" xfId="18669" xr:uid="{39907BEF-172D-4085-822C-8E377048F5BD}"/>
    <cellStyle name="Moneda 2 2 3 5 2 5 2 3" xfId="28086" xr:uid="{51FB98B5-9E23-4FB3-A5E6-FF0E004AB2C3}"/>
    <cellStyle name="Moneda 2 2 3 5 2 5 2 4" xfId="37503" xr:uid="{3988111C-8D4A-4007-A8E7-14D24C2A86DA}"/>
    <cellStyle name="Moneda 2 2 3 5 2 5 3" xfId="13965" xr:uid="{855FBEE8-55F1-45B0-BEDA-FBBCB50AA59E}"/>
    <cellStyle name="Moneda 2 2 3 5 2 5 4" xfId="23382" xr:uid="{716CAF87-9F0D-4BA6-9F09-DD8E821063AC}"/>
    <cellStyle name="Moneda 2 2 3 5 2 5 5" xfId="32799" xr:uid="{6A3CD4BF-51CC-453D-BF27-3C87CF7B9D0B}"/>
    <cellStyle name="Moneda 2 2 3 5 2 6" xfId="6909" xr:uid="{AD0CF590-061B-4735-AD13-31A95275A00B}"/>
    <cellStyle name="Moneda 2 2 3 5 2 6 2" xfId="16317" xr:uid="{AA1DCCDC-451F-44C4-9699-CD1E1EA3C230}"/>
    <cellStyle name="Moneda 2 2 3 5 2 6 3" xfId="25734" xr:uid="{51540DEF-DEE3-43C4-A72D-0223BEC795B8}"/>
    <cellStyle name="Moneda 2 2 3 5 2 6 4" xfId="35151" xr:uid="{1A5A1618-3B41-4FBC-84E3-037DA1DE2979}"/>
    <cellStyle name="Moneda 2 2 3 5 2 7" xfId="11613" xr:uid="{8CA4ABF9-1F24-405D-8A63-07A667A61A5D}"/>
    <cellStyle name="Moneda 2 2 3 5 2 8" xfId="21030" xr:uid="{B85BB85A-B4A4-4C3A-8834-93398705FC31}"/>
    <cellStyle name="Moneda 2 2 3 5 2 9" xfId="30447" xr:uid="{3D945B9A-7A49-4759-B53B-8A94AB0AC313}"/>
    <cellStyle name="Moneda 2 2 3 5 3" xfId="2400" xr:uid="{0B44C3B8-25C1-418A-83E7-E18B4091317D}"/>
    <cellStyle name="Moneda 2 2 3 5 3 2" xfId="3185" xr:uid="{B3AC357A-D0CD-41CA-845A-D7CBF13978F0}"/>
    <cellStyle name="Moneda 2 2 3 5 3 2 2" xfId="5537" xr:uid="{0F3B932C-2DF5-456E-9876-90BF9258F696}"/>
    <cellStyle name="Moneda 2 2 3 5 3 2 2 2" xfId="10241" xr:uid="{A22DD915-2A01-4AB3-A003-B0F95206E298}"/>
    <cellStyle name="Moneda 2 2 3 5 3 2 2 2 2" xfId="19649" xr:uid="{9E6680E2-297F-4D3E-ABC3-49B7EB5701EC}"/>
    <cellStyle name="Moneda 2 2 3 5 3 2 2 2 3" xfId="29066" xr:uid="{27B29514-CD72-48B8-99BD-6335E3884B46}"/>
    <cellStyle name="Moneda 2 2 3 5 3 2 2 2 4" xfId="38483" xr:uid="{7BC50E3F-2641-450C-965C-C789D49624E2}"/>
    <cellStyle name="Moneda 2 2 3 5 3 2 2 3" xfId="14945" xr:uid="{627638D8-4DA5-4CE4-AFAC-7900BF7A3FA5}"/>
    <cellStyle name="Moneda 2 2 3 5 3 2 2 4" xfId="24362" xr:uid="{55D3C315-BE7B-440F-B69C-84DB3C424C14}"/>
    <cellStyle name="Moneda 2 2 3 5 3 2 2 5" xfId="33779" xr:uid="{870A698B-50FE-45BD-95EF-361E3CBE6C87}"/>
    <cellStyle name="Moneda 2 2 3 5 3 2 3" xfId="7889" xr:uid="{F3ECD089-06D1-428A-95CF-83318BA7B10D}"/>
    <cellStyle name="Moneda 2 2 3 5 3 2 3 2" xfId="17297" xr:uid="{BA0F01AA-308E-4357-BD0D-E8D960C4F26D}"/>
    <cellStyle name="Moneda 2 2 3 5 3 2 3 3" xfId="26714" xr:uid="{39C280A1-646B-4BC4-9337-12A4094C8481}"/>
    <cellStyle name="Moneda 2 2 3 5 3 2 3 4" xfId="36131" xr:uid="{49583FFD-C5BF-4431-B5F0-DCF3D9740BB8}"/>
    <cellStyle name="Moneda 2 2 3 5 3 2 4" xfId="12593" xr:uid="{5F72D0DB-8196-49DA-94E0-1A1EF8145240}"/>
    <cellStyle name="Moneda 2 2 3 5 3 2 5" xfId="22010" xr:uid="{28850F8A-688F-4396-B825-286B90E37FCE}"/>
    <cellStyle name="Moneda 2 2 3 5 3 2 6" xfId="31427" xr:uid="{37BFC9A5-C711-435F-9762-3B7F94019571}"/>
    <cellStyle name="Moneda 2 2 3 5 3 3" xfId="3969" xr:uid="{C9194C86-6C5A-47A9-ADEB-5C8BA3CFBB49}"/>
    <cellStyle name="Moneda 2 2 3 5 3 3 2" xfId="6321" xr:uid="{EA19A839-B556-4080-87ED-BC5C7A724A42}"/>
    <cellStyle name="Moneda 2 2 3 5 3 3 2 2" xfId="11025" xr:uid="{45D2D457-E564-40B8-A27A-75F8D9AD18E5}"/>
    <cellStyle name="Moneda 2 2 3 5 3 3 2 2 2" xfId="20433" xr:uid="{8FE7DDCA-A148-4DE5-AA6C-137B71207172}"/>
    <cellStyle name="Moneda 2 2 3 5 3 3 2 2 3" xfId="29850" xr:uid="{A633AEDF-C426-4E41-B975-626A29855080}"/>
    <cellStyle name="Moneda 2 2 3 5 3 3 2 2 4" xfId="39267" xr:uid="{F5FE44D9-C53D-47D3-BAC1-7636703F987A}"/>
    <cellStyle name="Moneda 2 2 3 5 3 3 2 3" xfId="15729" xr:uid="{094BC035-8321-4EB8-8EEE-C1E4581F936F}"/>
    <cellStyle name="Moneda 2 2 3 5 3 3 2 4" xfId="25146" xr:uid="{6CCD516F-C32D-4C49-AFA3-E3941AB841EC}"/>
    <cellStyle name="Moneda 2 2 3 5 3 3 2 5" xfId="34563" xr:uid="{E1A496E0-1862-46A5-AB46-4159A3FEB6F8}"/>
    <cellStyle name="Moneda 2 2 3 5 3 3 3" xfId="8673" xr:uid="{2CA5EEDA-7008-4AA3-ADA8-60269B05E56F}"/>
    <cellStyle name="Moneda 2 2 3 5 3 3 3 2" xfId="18081" xr:uid="{884AD3FD-28AF-4633-8444-141AAA0EB8DE}"/>
    <cellStyle name="Moneda 2 2 3 5 3 3 3 3" xfId="27498" xr:uid="{2F8DC500-674B-4561-8A2D-EF7AD3E20566}"/>
    <cellStyle name="Moneda 2 2 3 5 3 3 3 4" xfId="36915" xr:uid="{47F90FEC-7CEF-475F-B3C5-6609FB8019EA}"/>
    <cellStyle name="Moneda 2 2 3 5 3 3 4" xfId="13377" xr:uid="{AA7D570B-FEF9-42BF-97AC-8FCC264F68A2}"/>
    <cellStyle name="Moneda 2 2 3 5 3 3 5" xfId="22794" xr:uid="{17EC8B77-7355-4BE8-8E2A-0D3BC6673B7A}"/>
    <cellStyle name="Moneda 2 2 3 5 3 3 6" xfId="32211" xr:uid="{E395C603-01BE-4FDF-867D-551F8A933FAD}"/>
    <cellStyle name="Moneda 2 2 3 5 3 4" xfId="4753" xr:uid="{A2A21354-0C8B-4C02-A711-737D2C5A3F64}"/>
    <cellStyle name="Moneda 2 2 3 5 3 4 2" xfId="9457" xr:uid="{24661762-3AEE-48F8-96D6-FD37D1F45615}"/>
    <cellStyle name="Moneda 2 2 3 5 3 4 2 2" xfId="18865" xr:uid="{97703883-71E8-4EFE-B60C-6C19E21414AC}"/>
    <cellStyle name="Moneda 2 2 3 5 3 4 2 3" xfId="28282" xr:uid="{559AD1B8-4E39-44B0-AF41-9D0ACC1DE7F0}"/>
    <cellStyle name="Moneda 2 2 3 5 3 4 2 4" xfId="37699" xr:uid="{765E2FB1-F9BF-4328-B4B6-A51C7AB7F198}"/>
    <cellStyle name="Moneda 2 2 3 5 3 4 3" xfId="14161" xr:uid="{0ED2F520-EED0-469E-8C70-DBBADC541658}"/>
    <cellStyle name="Moneda 2 2 3 5 3 4 4" xfId="23578" xr:uid="{95BFC297-6B8A-4B4C-8493-32409594C885}"/>
    <cellStyle name="Moneda 2 2 3 5 3 4 5" xfId="32995" xr:uid="{AE68855F-31A3-44D0-8B24-0DF3AD4893D5}"/>
    <cellStyle name="Moneda 2 2 3 5 3 5" xfId="7105" xr:uid="{F8065686-304A-42D6-9828-8DC0A4CA0A09}"/>
    <cellStyle name="Moneda 2 2 3 5 3 5 2" xfId="16513" xr:uid="{58BA59CE-B5AE-4034-A5A2-B5EF46C0C613}"/>
    <cellStyle name="Moneda 2 2 3 5 3 5 3" xfId="25930" xr:uid="{E80A521A-AEB3-481F-9108-0C2173C88101}"/>
    <cellStyle name="Moneda 2 2 3 5 3 5 4" xfId="35347" xr:uid="{B0F56DBF-0EFA-4DE7-A82B-D91C652F0807}"/>
    <cellStyle name="Moneda 2 2 3 5 3 6" xfId="11809" xr:uid="{B58FE5DB-A928-4B5A-A37E-08762F8DBEDC}"/>
    <cellStyle name="Moneda 2 2 3 5 3 7" xfId="21226" xr:uid="{2840A161-A8C1-4CCB-BFB6-24C479252875}"/>
    <cellStyle name="Moneda 2 2 3 5 3 8" xfId="30643" xr:uid="{5A2A6115-7388-40ED-8055-A1A46FAECB47}"/>
    <cellStyle name="Moneda 2 2 3 5 4" xfId="2793" xr:uid="{3BC7E0C9-F4E4-4210-85C0-1A2C8BDF6650}"/>
    <cellStyle name="Moneda 2 2 3 5 4 2" xfId="5145" xr:uid="{5D159304-1CBB-4922-879D-490D7C2E72FD}"/>
    <cellStyle name="Moneda 2 2 3 5 4 2 2" xfId="9849" xr:uid="{E9D14057-A7A1-4040-B793-751A6B1AFF5F}"/>
    <cellStyle name="Moneda 2 2 3 5 4 2 2 2" xfId="19257" xr:uid="{98406A6C-D31F-4061-8207-8C0CDB4C7773}"/>
    <cellStyle name="Moneda 2 2 3 5 4 2 2 3" xfId="28674" xr:uid="{D264C702-8865-4E38-949B-658F8EE48CBA}"/>
    <cellStyle name="Moneda 2 2 3 5 4 2 2 4" xfId="38091" xr:uid="{C48981C2-D0A0-4184-B20C-EF2F6F3E321D}"/>
    <cellStyle name="Moneda 2 2 3 5 4 2 3" xfId="14553" xr:uid="{1B1D7A22-356D-448C-A3CD-5067C518841F}"/>
    <cellStyle name="Moneda 2 2 3 5 4 2 4" xfId="23970" xr:uid="{5E06B5D6-BA8B-4594-BFCF-82CBBAA2D77C}"/>
    <cellStyle name="Moneda 2 2 3 5 4 2 5" xfId="33387" xr:uid="{40E16783-DA5B-4ACE-9C8F-B1D7EFB877FD}"/>
    <cellStyle name="Moneda 2 2 3 5 4 3" xfId="7497" xr:uid="{DBE76896-DF8E-4315-844A-8FD5F1624DD7}"/>
    <cellStyle name="Moneda 2 2 3 5 4 3 2" xfId="16905" xr:uid="{73FC2A4E-F2BD-49FE-A19B-1A686B6C40D0}"/>
    <cellStyle name="Moneda 2 2 3 5 4 3 3" xfId="26322" xr:uid="{79A391A1-0E02-4873-98EC-D31CFAAF4C9C}"/>
    <cellStyle name="Moneda 2 2 3 5 4 3 4" xfId="35739" xr:uid="{A11CDC09-DB20-4F65-8E07-DE99C8CAD2FD}"/>
    <cellStyle name="Moneda 2 2 3 5 4 4" xfId="12201" xr:uid="{6C35E32D-3A20-45C1-9BD2-9EEBB05A4C07}"/>
    <cellStyle name="Moneda 2 2 3 5 4 5" xfId="21618" xr:uid="{055E9A7E-AF3E-432E-B10C-1946B4F6E466}"/>
    <cellStyle name="Moneda 2 2 3 5 4 6" xfId="31035" xr:uid="{E29DCB4C-A08A-4BCB-A26C-E64F29671502}"/>
    <cellStyle name="Moneda 2 2 3 5 5" xfId="3577" xr:uid="{602483A5-791F-4463-8A1A-5D123DA65448}"/>
    <cellStyle name="Moneda 2 2 3 5 5 2" xfId="5929" xr:uid="{4161AD33-367C-48E4-84F6-522331ED32CC}"/>
    <cellStyle name="Moneda 2 2 3 5 5 2 2" xfId="10633" xr:uid="{B6609EED-4AE6-4F58-89B5-6A3A4F56DDA7}"/>
    <cellStyle name="Moneda 2 2 3 5 5 2 2 2" xfId="20041" xr:uid="{9953020B-48C2-4577-AD77-C52E71C70C07}"/>
    <cellStyle name="Moneda 2 2 3 5 5 2 2 3" xfId="29458" xr:uid="{7B45675D-F65D-4FB1-A19B-02BC2D81EEFD}"/>
    <cellStyle name="Moneda 2 2 3 5 5 2 2 4" xfId="38875" xr:uid="{C021E6BE-9B34-4A77-88CE-AF01F9EAF66C}"/>
    <cellStyle name="Moneda 2 2 3 5 5 2 3" xfId="15337" xr:uid="{E701EBE1-491A-400C-848C-2A872D3F695E}"/>
    <cellStyle name="Moneda 2 2 3 5 5 2 4" xfId="24754" xr:uid="{174E2C55-DC92-4C8C-820A-0303D14C6C45}"/>
    <cellStyle name="Moneda 2 2 3 5 5 2 5" xfId="34171" xr:uid="{CD66D719-0C10-4B87-84C4-2AE17A78A4DE}"/>
    <cellStyle name="Moneda 2 2 3 5 5 3" xfId="8281" xr:uid="{9F7CA9BB-B65A-4AC3-A247-491AC7655B2B}"/>
    <cellStyle name="Moneda 2 2 3 5 5 3 2" xfId="17689" xr:uid="{D5BBDD57-DE0C-40DD-9058-0A8E71C321D7}"/>
    <cellStyle name="Moneda 2 2 3 5 5 3 3" xfId="27106" xr:uid="{D73A358D-C898-4659-9BDE-EBE4C48103E6}"/>
    <cellStyle name="Moneda 2 2 3 5 5 3 4" xfId="36523" xr:uid="{04B6A34F-301B-4EEE-9F99-0F46E4CAAC97}"/>
    <cellStyle name="Moneda 2 2 3 5 5 4" xfId="12985" xr:uid="{5DC232AF-2769-4C46-A03A-6E3475C855FD}"/>
    <cellStyle name="Moneda 2 2 3 5 5 5" xfId="22402" xr:uid="{C124CA33-3344-4D16-B0D3-9F6A2C423FDC}"/>
    <cellStyle name="Moneda 2 2 3 5 5 6" xfId="31819" xr:uid="{5DEFBBD8-471E-40FE-A3E0-4F26594F2C4A}"/>
    <cellStyle name="Moneda 2 2 3 5 6" xfId="4361" xr:uid="{7B0C4E69-853E-4B5A-AD0F-63108AC22E34}"/>
    <cellStyle name="Moneda 2 2 3 5 6 2" xfId="9065" xr:uid="{E5F41A47-E985-47A4-8E06-73F9F918D836}"/>
    <cellStyle name="Moneda 2 2 3 5 6 2 2" xfId="18473" xr:uid="{7F7A6C07-1E88-4112-91B0-A8343C84620A}"/>
    <cellStyle name="Moneda 2 2 3 5 6 2 3" xfId="27890" xr:uid="{837B0673-86EE-483C-8542-73A1260A8B40}"/>
    <cellStyle name="Moneda 2 2 3 5 6 2 4" xfId="37307" xr:uid="{E4C97ADB-DBA9-457E-A324-4FE713D7199A}"/>
    <cellStyle name="Moneda 2 2 3 5 6 3" xfId="13769" xr:uid="{0E3CBF11-DC70-458F-BE7A-2F63C7A536D1}"/>
    <cellStyle name="Moneda 2 2 3 5 6 4" xfId="23186" xr:uid="{5C000565-1DE2-408B-A542-029711B65B29}"/>
    <cellStyle name="Moneda 2 2 3 5 6 5" xfId="32603" xr:uid="{1AB3C5A3-74E7-4A99-996A-D2E7DCD82E99}"/>
    <cellStyle name="Moneda 2 2 3 5 7" xfId="6713" xr:uid="{20D11457-139E-4CF8-B8D9-A73CEBD25EC0}"/>
    <cellStyle name="Moneda 2 2 3 5 7 2" xfId="16121" xr:uid="{8D602EA2-580D-4283-A271-C1EF9582E3F1}"/>
    <cellStyle name="Moneda 2 2 3 5 7 3" xfId="25538" xr:uid="{E872B1A1-27C4-46D9-913A-ABE195E06B6B}"/>
    <cellStyle name="Moneda 2 2 3 5 7 4" xfId="34955" xr:uid="{0DC6B9DF-4FCF-48F5-AA44-FA518FE2BD4B}"/>
    <cellStyle name="Moneda 2 2 3 5 8" xfId="11417" xr:uid="{491DF881-E8CC-46BE-AB68-5B31AE8D50AD}"/>
    <cellStyle name="Moneda 2 2 3 5 9" xfId="20834" xr:uid="{D703ABD6-03F5-43D8-ACDF-48C561D03C33}"/>
    <cellStyle name="Moneda 2 2 3 6" xfId="263" xr:uid="{1AEDA2F0-64AC-405C-B2B4-D4FED76D4969}"/>
    <cellStyle name="Moneda 2 2 3 6 10" xfId="30210" xr:uid="{8E272B37-2536-49D2-BAF6-02033EEE72D5}"/>
    <cellStyle name="Moneda 2 2 3 6 11" xfId="1967" xr:uid="{49E01836-C505-4AE0-ABF1-DC90DD965E22}"/>
    <cellStyle name="Moneda 2 2 3 6 12" xfId="1339" xr:uid="{F6F01D1B-BE88-471F-904C-6953B21BFB4A}"/>
    <cellStyle name="Moneda 2 2 3 6 13" xfId="40221" xr:uid="{A55B681A-9FC7-4459-A73B-43496125B99F}"/>
    <cellStyle name="Moneda 2 2 3 6 2" xfId="538" xr:uid="{7B1147FE-9275-4C19-849E-8ABE76BA3964}"/>
    <cellStyle name="Moneda 2 2 3 6 2 10" xfId="2163" xr:uid="{9CA261A4-A33F-498D-9EAE-8282A1FB4452}"/>
    <cellStyle name="Moneda 2 2 3 6 2 11" xfId="1535" xr:uid="{B17052BB-4754-457E-AF9E-18618C67A820}"/>
    <cellStyle name="Moneda 2 2 3 6 2 12" xfId="40417" xr:uid="{6BE3FC01-5B45-4495-803F-374DEE8267BB}"/>
    <cellStyle name="Moneda 2 2 3 6 2 2" xfId="2555" xr:uid="{34D75A56-0977-4381-A5CD-60B5F951B686}"/>
    <cellStyle name="Moneda 2 2 3 6 2 2 2" xfId="3340" xr:uid="{AFE41426-E42A-4F90-9F98-99460DE2B488}"/>
    <cellStyle name="Moneda 2 2 3 6 2 2 2 2" xfId="5692" xr:uid="{533A850B-C6FF-4348-A49F-692D005B6559}"/>
    <cellStyle name="Moneda 2 2 3 6 2 2 2 2 2" xfId="10396" xr:uid="{6489E9B2-9A60-456A-BA8F-6C95ADB0263D}"/>
    <cellStyle name="Moneda 2 2 3 6 2 2 2 2 2 2" xfId="19804" xr:uid="{C80034C2-3C09-49BB-9D03-051D8E3163C1}"/>
    <cellStyle name="Moneda 2 2 3 6 2 2 2 2 2 3" xfId="29221" xr:uid="{CEB977D7-03C8-4AD0-A900-E4D42A21F02E}"/>
    <cellStyle name="Moneda 2 2 3 6 2 2 2 2 2 4" xfId="38638" xr:uid="{36182820-21D5-479F-8534-FE633846F8EF}"/>
    <cellStyle name="Moneda 2 2 3 6 2 2 2 2 3" xfId="15100" xr:uid="{3DA6E788-D168-40FE-B55B-5E00785A1C53}"/>
    <cellStyle name="Moneda 2 2 3 6 2 2 2 2 4" xfId="24517" xr:uid="{55FD15C0-B905-4CA2-BB32-860D433CAD5B}"/>
    <cellStyle name="Moneda 2 2 3 6 2 2 2 2 5" xfId="33934" xr:uid="{D00490C2-20B6-4654-8E98-E9FA3A021069}"/>
    <cellStyle name="Moneda 2 2 3 6 2 2 2 3" xfId="8044" xr:uid="{B71F3440-279A-4E38-A762-772179336385}"/>
    <cellStyle name="Moneda 2 2 3 6 2 2 2 3 2" xfId="17452" xr:uid="{96BE11C7-5EAD-4A98-BF1F-087867FC038C}"/>
    <cellStyle name="Moneda 2 2 3 6 2 2 2 3 3" xfId="26869" xr:uid="{4F394F15-C884-4A43-9A00-7E07C663D9D8}"/>
    <cellStyle name="Moneda 2 2 3 6 2 2 2 3 4" xfId="36286" xr:uid="{1BB600CA-4B38-41BA-BFE3-3F67846F2882}"/>
    <cellStyle name="Moneda 2 2 3 6 2 2 2 4" xfId="12748" xr:uid="{53AD2091-2BEE-4F9B-B02E-9F787C8FB4AE}"/>
    <cellStyle name="Moneda 2 2 3 6 2 2 2 5" xfId="22165" xr:uid="{83670B02-BEE1-47B8-ACAA-3EFC9A36AC22}"/>
    <cellStyle name="Moneda 2 2 3 6 2 2 2 6" xfId="31582" xr:uid="{EF792E6E-8469-4D5D-986F-3634C19540EF}"/>
    <cellStyle name="Moneda 2 2 3 6 2 2 3" xfId="4124" xr:uid="{07D9C0F0-744D-4C58-B7F1-9CFCB76FEAB5}"/>
    <cellStyle name="Moneda 2 2 3 6 2 2 3 2" xfId="6476" xr:uid="{E6B3254F-8D39-4C38-898B-9E8FF66621EC}"/>
    <cellStyle name="Moneda 2 2 3 6 2 2 3 2 2" xfId="11180" xr:uid="{470830DD-A1A8-41CD-9F35-702294F51E8D}"/>
    <cellStyle name="Moneda 2 2 3 6 2 2 3 2 2 2" xfId="20588" xr:uid="{FC9A7F74-24A7-4760-AB6D-709BAE623E25}"/>
    <cellStyle name="Moneda 2 2 3 6 2 2 3 2 2 3" xfId="30005" xr:uid="{B6CB0FA7-C643-465B-8095-B7181A5626C6}"/>
    <cellStyle name="Moneda 2 2 3 6 2 2 3 2 2 4" xfId="39422" xr:uid="{735E7F6E-225C-4984-A1FF-91C954CB7CF7}"/>
    <cellStyle name="Moneda 2 2 3 6 2 2 3 2 3" xfId="15884" xr:uid="{2BAE8293-AA44-49F0-ADB0-3C5A88123F86}"/>
    <cellStyle name="Moneda 2 2 3 6 2 2 3 2 4" xfId="25301" xr:uid="{FAB26370-119C-46FA-80CA-12086C98BA69}"/>
    <cellStyle name="Moneda 2 2 3 6 2 2 3 2 5" xfId="34718" xr:uid="{B00346EF-FEF2-4460-A01C-B1FB416E903A}"/>
    <cellStyle name="Moneda 2 2 3 6 2 2 3 3" xfId="8828" xr:uid="{618534B0-67AB-48C2-A0C3-F773275527A2}"/>
    <cellStyle name="Moneda 2 2 3 6 2 2 3 3 2" xfId="18236" xr:uid="{0AEC9A6D-413E-4BFC-BFA1-8C016EEDD786}"/>
    <cellStyle name="Moneda 2 2 3 6 2 2 3 3 3" xfId="27653" xr:uid="{E0295CED-7B0A-4F98-8D01-0BEDB51BAC2E}"/>
    <cellStyle name="Moneda 2 2 3 6 2 2 3 3 4" xfId="37070" xr:uid="{EEA4A986-A82F-4F50-8D95-25C9FDEE72AF}"/>
    <cellStyle name="Moneda 2 2 3 6 2 2 3 4" xfId="13532" xr:uid="{3BE60F55-C237-4EE0-A715-25AC68CCA4BC}"/>
    <cellStyle name="Moneda 2 2 3 6 2 2 3 5" xfId="22949" xr:uid="{3E89C9E7-95EE-4E3A-812E-FC5DEF1EB72E}"/>
    <cellStyle name="Moneda 2 2 3 6 2 2 3 6" xfId="32366" xr:uid="{EBA2E562-B429-4BBC-8C94-6B60108F00DB}"/>
    <cellStyle name="Moneda 2 2 3 6 2 2 4" xfId="4908" xr:uid="{8A0C9BD5-3CB3-4A81-9022-033191EF642F}"/>
    <cellStyle name="Moneda 2 2 3 6 2 2 4 2" xfId="9612" xr:uid="{580B2717-B551-46BD-8855-1D7EB2C0BBAF}"/>
    <cellStyle name="Moneda 2 2 3 6 2 2 4 2 2" xfId="19020" xr:uid="{447C73B6-D22C-4F54-9093-A7FECF265586}"/>
    <cellStyle name="Moneda 2 2 3 6 2 2 4 2 3" xfId="28437" xr:uid="{6B6C51B7-DC94-47C2-9062-024A50B2398A}"/>
    <cellStyle name="Moneda 2 2 3 6 2 2 4 2 4" xfId="37854" xr:uid="{621FFF66-298B-451E-9F04-189865EA4B63}"/>
    <cellStyle name="Moneda 2 2 3 6 2 2 4 3" xfId="14316" xr:uid="{49AFA1A9-DE06-4274-8E1D-CFA41C2CDA27}"/>
    <cellStyle name="Moneda 2 2 3 6 2 2 4 4" xfId="23733" xr:uid="{1972C831-EACB-40A1-96FF-C4D85342A037}"/>
    <cellStyle name="Moneda 2 2 3 6 2 2 4 5" xfId="33150" xr:uid="{895C6DCE-2B16-42B6-A3C0-DA15F981E29A}"/>
    <cellStyle name="Moneda 2 2 3 6 2 2 5" xfId="7260" xr:uid="{65AD42F5-E436-41D5-BD5C-ABB67B1D2F28}"/>
    <cellStyle name="Moneda 2 2 3 6 2 2 5 2" xfId="16668" xr:uid="{0ED6B4A4-F96D-4B39-A68D-53A318D2158B}"/>
    <cellStyle name="Moneda 2 2 3 6 2 2 5 3" xfId="26085" xr:uid="{04BBC6DE-4FCC-46C0-A745-55B9D01011F7}"/>
    <cellStyle name="Moneda 2 2 3 6 2 2 5 4" xfId="35502" xr:uid="{1DA7B907-1523-4564-BE02-DD0B59902F93}"/>
    <cellStyle name="Moneda 2 2 3 6 2 2 6" xfId="11964" xr:uid="{C6D45F3C-E0A9-42D3-9C9C-4F38D371907F}"/>
    <cellStyle name="Moneda 2 2 3 6 2 2 7" xfId="21381" xr:uid="{BFC3D329-BAFC-4E57-A46E-CF109FFA23C4}"/>
    <cellStyle name="Moneda 2 2 3 6 2 2 8" xfId="30798" xr:uid="{131F2CD2-6EDD-4429-90B5-6D6A87877D8A}"/>
    <cellStyle name="Moneda 2 2 3 6 2 3" xfId="2948" xr:uid="{BAD1B4B5-C4E9-426C-B8C7-36C4AF4DBF26}"/>
    <cellStyle name="Moneda 2 2 3 6 2 3 2" xfId="5300" xr:uid="{E3264FDB-4932-4986-A478-73BEBB232DFE}"/>
    <cellStyle name="Moneda 2 2 3 6 2 3 2 2" xfId="10004" xr:uid="{28E3D164-0D81-47B4-A0B5-DEB531C5CE7A}"/>
    <cellStyle name="Moneda 2 2 3 6 2 3 2 2 2" xfId="19412" xr:uid="{A0082DDF-1D10-4564-8E62-2EEAA0AFB60E}"/>
    <cellStyle name="Moneda 2 2 3 6 2 3 2 2 3" xfId="28829" xr:uid="{4E327120-0446-49A3-89BB-74E605059E4C}"/>
    <cellStyle name="Moneda 2 2 3 6 2 3 2 2 4" xfId="38246" xr:uid="{82B5F8D5-F59D-4B2C-8041-15CCAE104614}"/>
    <cellStyle name="Moneda 2 2 3 6 2 3 2 3" xfId="14708" xr:uid="{E875307E-71A4-48DF-AB00-CA433E74FA7F}"/>
    <cellStyle name="Moneda 2 2 3 6 2 3 2 4" xfId="24125" xr:uid="{A2AF6E7D-85DD-406B-BC3C-867D21E1082B}"/>
    <cellStyle name="Moneda 2 2 3 6 2 3 2 5" xfId="33542" xr:uid="{CD741668-B852-4F27-9DDB-24215C1E6356}"/>
    <cellStyle name="Moneda 2 2 3 6 2 3 3" xfId="7652" xr:uid="{4C2B20A3-AC78-45EB-A25E-8874D4FFBE2E}"/>
    <cellStyle name="Moneda 2 2 3 6 2 3 3 2" xfId="17060" xr:uid="{964447D2-48ED-4A47-BE57-DC7C3CB741DB}"/>
    <cellStyle name="Moneda 2 2 3 6 2 3 3 3" xfId="26477" xr:uid="{6E724877-2B64-4997-97CF-AA2FE0284FC9}"/>
    <cellStyle name="Moneda 2 2 3 6 2 3 3 4" xfId="35894" xr:uid="{E7AB0BCB-BE93-4533-8AD8-1461166657EA}"/>
    <cellStyle name="Moneda 2 2 3 6 2 3 4" xfId="12356" xr:uid="{4E6EB7C3-F14A-49B8-8868-87722F271C4D}"/>
    <cellStyle name="Moneda 2 2 3 6 2 3 5" xfId="21773" xr:uid="{3F1AB65A-CBCD-41D0-BB88-F2D1230C42D0}"/>
    <cellStyle name="Moneda 2 2 3 6 2 3 6" xfId="31190" xr:uid="{84A89B46-BFD7-4D80-9E3B-E90FF0D4DAD3}"/>
    <cellStyle name="Moneda 2 2 3 6 2 4" xfId="3732" xr:uid="{A86068F6-800C-4FC0-880A-332738B8F54C}"/>
    <cellStyle name="Moneda 2 2 3 6 2 4 2" xfId="6084" xr:uid="{64EADF13-FA67-4A02-9DE8-F1E7CD8D6939}"/>
    <cellStyle name="Moneda 2 2 3 6 2 4 2 2" xfId="10788" xr:uid="{53E3E7F3-F393-4DC3-8C03-3D660EAA0D63}"/>
    <cellStyle name="Moneda 2 2 3 6 2 4 2 2 2" xfId="20196" xr:uid="{9BB30504-2B5C-4327-9566-EC64927A4F4B}"/>
    <cellStyle name="Moneda 2 2 3 6 2 4 2 2 3" xfId="29613" xr:uid="{D985B80F-6505-49FF-BDC3-D5B908690E9B}"/>
    <cellStyle name="Moneda 2 2 3 6 2 4 2 2 4" xfId="39030" xr:uid="{F6702D06-80E0-4B1C-BDA6-445D53665DA6}"/>
    <cellStyle name="Moneda 2 2 3 6 2 4 2 3" xfId="15492" xr:uid="{64B8DF64-D0FF-446C-8C4C-6024CB6A6B22}"/>
    <cellStyle name="Moneda 2 2 3 6 2 4 2 4" xfId="24909" xr:uid="{2B20B1C3-18E0-47C8-B5CC-B1A2879BD2A7}"/>
    <cellStyle name="Moneda 2 2 3 6 2 4 2 5" xfId="34326" xr:uid="{014236B3-BC6A-4AEE-AAC7-2AEE743415A4}"/>
    <cellStyle name="Moneda 2 2 3 6 2 4 3" xfId="8436" xr:uid="{135590F3-470D-4757-98D9-A467687CCB8F}"/>
    <cellStyle name="Moneda 2 2 3 6 2 4 3 2" xfId="17844" xr:uid="{33478E1A-E42E-4E3D-9C26-3FFEA48B178F}"/>
    <cellStyle name="Moneda 2 2 3 6 2 4 3 3" xfId="27261" xr:uid="{DC1ADC2D-E2FC-405E-9CB9-2D93EAC5F16E}"/>
    <cellStyle name="Moneda 2 2 3 6 2 4 3 4" xfId="36678" xr:uid="{51BF9EBE-9A8B-48DD-9641-CC6A2FCAB01D}"/>
    <cellStyle name="Moneda 2 2 3 6 2 4 4" xfId="13140" xr:uid="{94B16831-1F0F-43EE-B4B2-A61214FB7E47}"/>
    <cellStyle name="Moneda 2 2 3 6 2 4 5" xfId="22557" xr:uid="{FFDD898B-EB25-4D39-9774-430F8A977562}"/>
    <cellStyle name="Moneda 2 2 3 6 2 4 6" xfId="31974" xr:uid="{38E58455-7022-4D36-8F0C-6223EF9392D9}"/>
    <cellStyle name="Moneda 2 2 3 6 2 5" xfId="4516" xr:uid="{098FA1FB-756E-4B0C-BA5E-47D8348D0633}"/>
    <cellStyle name="Moneda 2 2 3 6 2 5 2" xfId="9220" xr:uid="{8710F66B-7409-41E2-BCFB-DBCB0B837809}"/>
    <cellStyle name="Moneda 2 2 3 6 2 5 2 2" xfId="18628" xr:uid="{BCA25794-F180-4693-B49D-D3C3312DA6A2}"/>
    <cellStyle name="Moneda 2 2 3 6 2 5 2 3" xfId="28045" xr:uid="{38B759B3-8DA8-4CE7-B891-0195EDC14ADE}"/>
    <cellStyle name="Moneda 2 2 3 6 2 5 2 4" xfId="37462" xr:uid="{77E02D0F-FB0A-4A5A-85F6-42B59D984EF6}"/>
    <cellStyle name="Moneda 2 2 3 6 2 5 3" xfId="13924" xr:uid="{021381B7-D059-46CE-8EEB-6CCB2FAEB567}"/>
    <cellStyle name="Moneda 2 2 3 6 2 5 4" xfId="23341" xr:uid="{20B3AE8A-99C9-4953-B1B6-39B51ADA1F29}"/>
    <cellStyle name="Moneda 2 2 3 6 2 5 5" xfId="32758" xr:uid="{14304C87-81BF-4987-BCE4-F58C00B722E8}"/>
    <cellStyle name="Moneda 2 2 3 6 2 6" xfId="6868" xr:uid="{2C458182-4BB3-4168-B099-3B9C6B9940F0}"/>
    <cellStyle name="Moneda 2 2 3 6 2 6 2" xfId="16276" xr:uid="{8CE23B98-3847-4CF7-A28C-91B920071DFE}"/>
    <cellStyle name="Moneda 2 2 3 6 2 6 3" xfId="25693" xr:uid="{A72FC8F2-6BD1-436D-A0BF-EC87E6413B23}"/>
    <cellStyle name="Moneda 2 2 3 6 2 6 4" xfId="35110" xr:uid="{06D5AA2B-FBF1-42AB-9BD8-07AFF6473FBA}"/>
    <cellStyle name="Moneda 2 2 3 6 2 7" xfId="11572" xr:uid="{10EFB7BC-1FAC-4BB7-A919-286ACADFE4A4}"/>
    <cellStyle name="Moneda 2 2 3 6 2 8" xfId="20989" xr:uid="{047FB585-BCBF-4672-9EAD-8C2B423E1D1A}"/>
    <cellStyle name="Moneda 2 2 3 6 2 9" xfId="30406" xr:uid="{B9227303-7D7E-4617-883E-F1779231D565}"/>
    <cellStyle name="Moneda 2 2 3 6 3" xfId="2359" xr:uid="{4254ACB0-4184-417E-B334-6A575D0F97B9}"/>
    <cellStyle name="Moneda 2 2 3 6 3 2" xfId="3144" xr:uid="{526991AA-508B-4011-BC7D-CB1C98DA3FB4}"/>
    <cellStyle name="Moneda 2 2 3 6 3 2 2" xfId="5496" xr:uid="{4B0CD735-E6E2-444C-B6CB-721CE3D40C20}"/>
    <cellStyle name="Moneda 2 2 3 6 3 2 2 2" xfId="10200" xr:uid="{1F2A6774-412B-465A-84C8-2A5F01A67974}"/>
    <cellStyle name="Moneda 2 2 3 6 3 2 2 2 2" xfId="19608" xr:uid="{7647377A-DC65-450A-AFFE-200308FC59C8}"/>
    <cellStyle name="Moneda 2 2 3 6 3 2 2 2 3" xfId="29025" xr:uid="{18B71A92-A8B8-46E9-BFA2-972627603A24}"/>
    <cellStyle name="Moneda 2 2 3 6 3 2 2 2 4" xfId="38442" xr:uid="{9E077620-3899-442B-A33C-488659BA3BB4}"/>
    <cellStyle name="Moneda 2 2 3 6 3 2 2 3" xfId="14904" xr:uid="{87D5FB85-B69D-4E2A-9C29-7C8487A0F3B1}"/>
    <cellStyle name="Moneda 2 2 3 6 3 2 2 4" xfId="24321" xr:uid="{E75D7803-ADAF-4736-83A5-BEC3FACA0F4C}"/>
    <cellStyle name="Moneda 2 2 3 6 3 2 2 5" xfId="33738" xr:uid="{5D5F7804-BD57-4500-836E-91CDF025F372}"/>
    <cellStyle name="Moneda 2 2 3 6 3 2 3" xfId="7848" xr:uid="{6A12B96F-BA67-4B6F-8585-575AD0B9897A}"/>
    <cellStyle name="Moneda 2 2 3 6 3 2 3 2" xfId="17256" xr:uid="{BA3A8F72-AF9C-479A-8D39-555C94526F6C}"/>
    <cellStyle name="Moneda 2 2 3 6 3 2 3 3" xfId="26673" xr:uid="{C70D0D3A-640E-4731-BC24-5863D79FE896}"/>
    <cellStyle name="Moneda 2 2 3 6 3 2 3 4" xfId="36090" xr:uid="{5C558126-83EB-4F59-8839-583D65BC8078}"/>
    <cellStyle name="Moneda 2 2 3 6 3 2 4" xfId="12552" xr:uid="{1E53344E-76EC-4655-9BDC-AC90EF2D42D5}"/>
    <cellStyle name="Moneda 2 2 3 6 3 2 5" xfId="21969" xr:uid="{DFBC21AD-D84B-444F-BF2C-7E6B96C34950}"/>
    <cellStyle name="Moneda 2 2 3 6 3 2 6" xfId="31386" xr:uid="{1A62FB5F-F280-49E7-A7CB-DF9DD33FD67D}"/>
    <cellStyle name="Moneda 2 2 3 6 3 3" xfId="3928" xr:uid="{6EDA71FC-94B1-4997-AC71-16C530D9215B}"/>
    <cellStyle name="Moneda 2 2 3 6 3 3 2" xfId="6280" xr:uid="{773094AA-034D-4E85-9D02-03B831EE707E}"/>
    <cellStyle name="Moneda 2 2 3 6 3 3 2 2" xfId="10984" xr:uid="{1F108556-3944-48AA-94EE-2C91ABF6F98E}"/>
    <cellStyle name="Moneda 2 2 3 6 3 3 2 2 2" xfId="20392" xr:uid="{CB333D0A-D08D-4E3A-A5A7-F96F3F816A30}"/>
    <cellStyle name="Moneda 2 2 3 6 3 3 2 2 3" xfId="29809" xr:uid="{CFB14C6D-E20C-4036-8CFE-3D2016030E2B}"/>
    <cellStyle name="Moneda 2 2 3 6 3 3 2 2 4" xfId="39226" xr:uid="{08761811-2B75-4B20-B70E-E7730E9ADA2F}"/>
    <cellStyle name="Moneda 2 2 3 6 3 3 2 3" xfId="15688" xr:uid="{09C37804-BA40-46CB-9349-30D5242FAE93}"/>
    <cellStyle name="Moneda 2 2 3 6 3 3 2 4" xfId="25105" xr:uid="{95F3AF56-CDCC-496E-8F51-F09C9E1C8D43}"/>
    <cellStyle name="Moneda 2 2 3 6 3 3 2 5" xfId="34522" xr:uid="{7D6A28F8-6489-4D1E-A079-512ABC41B2A4}"/>
    <cellStyle name="Moneda 2 2 3 6 3 3 3" xfId="8632" xr:uid="{4C8206F5-ED94-4D4F-AC16-ABF97121B2AC}"/>
    <cellStyle name="Moneda 2 2 3 6 3 3 3 2" xfId="18040" xr:uid="{B52C7766-0722-4E7E-977F-A1367007CFBB}"/>
    <cellStyle name="Moneda 2 2 3 6 3 3 3 3" xfId="27457" xr:uid="{78F2A35E-05FE-4C5C-9649-CC096B9F9F36}"/>
    <cellStyle name="Moneda 2 2 3 6 3 3 3 4" xfId="36874" xr:uid="{6FBA735F-28D0-4E19-B8BB-0337F931378D}"/>
    <cellStyle name="Moneda 2 2 3 6 3 3 4" xfId="13336" xr:uid="{0FEB9225-700A-4936-B624-9DC82DE26D45}"/>
    <cellStyle name="Moneda 2 2 3 6 3 3 5" xfId="22753" xr:uid="{C91D6C92-0F84-4EBA-B7CC-C8232A072DD0}"/>
    <cellStyle name="Moneda 2 2 3 6 3 3 6" xfId="32170" xr:uid="{25AF8C74-F724-42FF-946D-82C1F71E55F3}"/>
    <cellStyle name="Moneda 2 2 3 6 3 4" xfId="4712" xr:uid="{FB7EBFB0-7C89-42A3-8A9D-0139464539D8}"/>
    <cellStyle name="Moneda 2 2 3 6 3 4 2" xfId="9416" xr:uid="{237B7B87-4C8D-4525-B02E-29D031089D01}"/>
    <cellStyle name="Moneda 2 2 3 6 3 4 2 2" xfId="18824" xr:uid="{6E874043-7926-48BB-BFDC-8B1B89BF9B24}"/>
    <cellStyle name="Moneda 2 2 3 6 3 4 2 3" xfId="28241" xr:uid="{29A297C8-A8FE-4068-9D93-6B59035359EB}"/>
    <cellStyle name="Moneda 2 2 3 6 3 4 2 4" xfId="37658" xr:uid="{FFCE58C4-C518-4BAC-B4CE-9BDDA4BFB1F8}"/>
    <cellStyle name="Moneda 2 2 3 6 3 4 3" xfId="14120" xr:uid="{8A1E3871-94A0-4096-BBBE-A8F351FA37BE}"/>
    <cellStyle name="Moneda 2 2 3 6 3 4 4" xfId="23537" xr:uid="{56267F11-E94F-4F67-98A4-7AFCC6B24BBF}"/>
    <cellStyle name="Moneda 2 2 3 6 3 4 5" xfId="32954" xr:uid="{AC3E7C3D-8E6A-4642-B835-5534F41EC2E8}"/>
    <cellStyle name="Moneda 2 2 3 6 3 5" xfId="7064" xr:uid="{A3E92B20-C2D9-46A4-A614-2A91756ACD5F}"/>
    <cellStyle name="Moneda 2 2 3 6 3 5 2" xfId="16472" xr:uid="{9B8AC831-1EDD-4F5E-B973-6369C22A7639}"/>
    <cellStyle name="Moneda 2 2 3 6 3 5 3" xfId="25889" xr:uid="{B403CF8F-AD4D-4268-A18A-8829CC5918BB}"/>
    <cellStyle name="Moneda 2 2 3 6 3 5 4" xfId="35306" xr:uid="{19466624-E526-4C55-A672-573C7427A1CD}"/>
    <cellStyle name="Moneda 2 2 3 6 3 6" xfId="11768" xr:uid="{14AC0754-ECE1-4602-9E41-DE3EA19033BD}"/>
    <cellStyle name="Moneda 2 2 3 6 3 7" xfId="21185" xr:uid="{6F402C5A-4C5E-41D7-8722-AB6D6E86F112}"/>
    <cellStyle name="Moneda 2 2 3 6 3 8" xfId="30602" xr:uid="{3876DB4C-28D3-4D54-AFA8-E9AB24192804}"/>
    <cellStyle name="Moneda 2 2 3 6 4" xfId="2752" xr:uid="{72542E54-A792-43F3-9C87-4B0EB551A647}"/>
    <cellStyle name="Moneda 2 2 3 6 4 2" xfId="5104" xr:uid="{4A94018B-D112-4A92-B939-595657F472D4}"/>
    <cellStyle name="Moneda 2 2 3 6 4 2 2" xfId="9808" xr:uid="{0F43B500-BAED-4683-B76F-4FDA67D9B122}"/>
    <cellStyle name="Moneda 2 2 3 6 4 2 2 2" xfId="19216" xr:uid="{33D471F2-4808-47CA-91A3-E7CC31D4BD00}"/>
    <cellStyle name="Moneda 2 2 3 6 4 2 2 3" xfId="28633" xr:uid="{D9049BA8-478E-4F13-9AA8-9F5107FC7132}"/>
    <cellStyle name="Moneda 2 2 3 6 4 2 2 4" xfId="38050" xr:uid="{5EA51A16-1421-4460-B45A-017DB1D39DD6}"/>
    <cellStyle name="Moneda 2 2 3 6 4 2 3" xfId="14512" xr:uid="{672DD662-AE6A-4696-AC15-90E9C2BEDF3B}"/>
    <cellStyle name="Moneda 2 2 3 6 4 2 4" xfId="23929" xr:uid="{A18C49CB-ED76-41F3-B7CB-5F84206D55F8}"/>
    <cellStyle name="Moneda 2 2 3 6 4 2 5" xfId="33346" xr:uid="{C09BD322-3F8F-4A34-8613-2D17423F61A8}"/>
    <cellStyle name="Moneda 2 2 3 6 4 3" xfId="7456" xr:uid="{1C9E1D09-46ED-4F46-8AC9-A68FF0861992}"/>
    <cellStyle name="Moneda 2 2 3 6 4 3 2" xfId="16864" xr:uid="{A6B55947-BD03-4EE9-AE37-1CF7325D0FE0}"/>
    <cellStyle name="Moneda 2 2 3 6 4 3 3" xfId="26281" xr:uid="{1956AB57-3CE7-4430-AF8C-3E463D7FEEE8}"/>
    <cellStyle name="Moneda 2 2 3 6 4 3 4" xfId="35698" xr:uid="{EE17D723-D790-4EDF-BE34-BBD6A64ED8AD}"/>
    <cellStyle name="Moneda 2 2 3 6 4 4" xfId="12160" xr:uid="{0F0DA3A7-8663-4632-9BAA-7619A120FBB8}"/>
    <cellStyle name="Moneda 2 2 3 6 4 5" xfId="21577" xr:uid="{701A18B3-FF66-4321-AAE4-B38AD57A62BF}"/>
    <cellStyle name="Moneda 2 2 3 6 4 6" xfId="30994" xr:uid="{09F87648-6650-4C8B-9254-2D9C6132829F}"/>
    <cellStyle name="Moneda 2 2 3 6 5" xfId="3536" xr:uid="{786FFBF5-02DE-4D98-9305-4D6B8266CB84}"/>
    <cellStyle name="Moneda 2 2 3 6 5 2" xfId="5888" xr:uid="{231BA2B2-A143-4F5D-AA2E-A4B345DA0ECD}"/>
    <cellStyle name="Moneda 2 2 3 6 5 2 2" xfId="10592" xr:uid="{438D512A-2689-4B76-95E2-6BDA7DCE6AC3}"/>
    <cellStyle name="Moneda 2 2 3 6 5 2 2 2" xfId="20000" xr:uid="{C79120C4-A7E9-4750-968E-3424B893780C}"/>
    <cellStyle name="Moneda 2 2 3 6 5 2 2 3" xfId="29417" xr:uid="{E7A61E5D-1A63-4A08-83B1-D6A31F10916F}"/>
    <cellStyle name="Moneda 2 2 3 6 5 2 2 4" xfId="38834" xr:uid="{E09B57F7-AA2D-4DA4-B226-BEB7888D44FF}"/>
    <cellStyle name="Moneda 2 2 3 6 5 2 3" xfId="15296" xr:uid="{449CBEC0-52BD-436F-B852-A94336A53BFD}"/>
    <cellStyle name="Moneda 2 2 3 6 5 2 4" xfId="24713" xr:uid="{238DB50E-3FFC-4F19-8C79-EB4B0E77E26E}"/>
    <cellStyle name="Moneda 2 2 3 6 5 2 5" xfId="34130" xr:uid="{FC654891-5A33-4669-9B99-6A2011377EC6}"/>
    <cellStyle name="Moneda 2 2 3 6 5 3" xfId="8240" xr:uid="{F30242EC-D964-4D99-A7AF-E5AA9F4A762C}"/>
    <cellStyle name="Moneda 2 2 3 6 5 3 2" xfId="17648" xr:uid="{0A9A9353-45D8-4C76-974E-D7216DAB1EE6}"/>
    <cellStyle name="Moneda 2 2 3 6 5 3 3" xfId="27065" xr:uid="{02C5707D-A5C6-4DA5-8166-27EE79A8071F}"/>
    <cellStyle name="Moneda 2 2 3 6 5 3 4" xfId="36482" xr:uid="{B591FEA7-F7FB-43BE-8723-EE7DEA8F6A61}"/>
    <cellStyle name="Moneda 2 2 3 6 5 4" xfId="12944" xr:uid="{96208632-E709-438D-BCF7-EC38A47663F0}"/>
    <cellStyle name="Moneda 2 2 3 6 5 5" xfId="22361" xr:uid="{368469C0-8984-43A4-8C8C-C03A6E7F89BC}"/>
    <cellStyle name="Moneda 2 2 3 6 5 6" xfId="31778" xr:uid="{6C811473-9E28-430F-A5D1-B287B8E3A7CE}"/>
    <cellStyle name="Moneda 2 2 3 6 6" xfId="4320" xr:uid="{218DF0F9-2C3B-4AA1-B200-1FB6496DA132}"/>
    <cellStyle name="Moneda 2 2 3 6 6 2" xfId="9024" xr:uid="{74728572-4FD6-4F3D-BC57-A27C50501CA2}"/>
    <cellStyle name="Moneda 2 2 3 6 6 2 2" xfId="18432" xr:uid="{2CED5A50-AC3D-4893-B62A-39CA81FE7201}"/>
    <cellStyle name="Moneda 2 2 3 6 6 2 3" xfId="27849" xr:uid="{259E1354-4BDC-4084-8555-EA660C216300}"/>
    <cellStyle name="Moneda 2 2 3 6 6 2 4" xfId="37266" xr:uid="{B2CBE4AE-DC15-4CB9-B1CF-0152C60D369C}"/>
    <cellStyle name="Moneda 2 2 3 6 6 3" xfId="13728" xr:uid="{31B66928-6145-4762-8907-6FD29056F36C}"/>
    <cellStyle name="Moneda 2 2 3 6 6 4" xfId="23145" xr:uid="{157A5A93-97AD-40DF-ABB8-628B52B3F898}"/>
    <cellStyle name="Moneda 2 2 3 6 6 5" xfId="32562" xr:uid="{71513BBA-06D4-4548-9BE9-538890AF8B7C}"/>
    <cellStyle name="Moneda 2 2 3 6 7" xfId="6672" xr:uid="{BEC2103C-B023-4ADE-A5AB-85350D09986E}"/>
    <cellStyle name="Moneda 2 2 3 6 7 2" xfId="16080" xr:uid="{E9C76EEB-C4FD-4B10-A2BE-F0053005E22B}"/>
    <cellStyle name="Moneda 2 2 3 6 7 3" xfId="25497" xr:uid="{75645CDB-4119-42D8-98C8-8E951E54F288}"/>
    <cellStyle name="Moneda 2 2 3 6 7 4" xfId="34914" xr:uid="{5A55EF9C-CB16-40EE-A0A8-E90124724447}"/>
    <cellStyle name="Moneda 2 2 3 6 8" xfId="11376" xr:uid="{FDA817CD-A9D9-45F2-B18E-5BE27A864016}"/>
    <cellStyle name="Moneda 2 2 3 6 9" xfId="20793" xr:uid="{0FB2171E-624C-4951-8701-E3D98A04E538}"/>
    <cellStyle name="Moneda 2 2 3 7" xfId="457" xr:uid="{3C7595E3-8A10-43B1-9284-4354DB38BA56}"/>
    <cellStyle name="Moneda 2 2 3 7 10" xfId="2083" xr:uid="{D4918E5C-BF5D-4B4B-8458-5A3A152E3C44}"/>
    <cellStyle name="Moneda 2 2 3 7 11" xfId="1455" xr:uid="{293AF48E-680C-4AAA-8A22-019F5485DA12}"/>
    <cellStyle name="Moneda 2 2 3 7 12" xfId="40337" xr:uid="{BA0B7CFD-FA88-4016-973D-6951519F45DB}"/>
    <cellStyle name="Moneda 2 2 3 7 2" xfId="2475" xr:uid="{2FA50FCD-3D93-4A44-94FA-2C67FADCDA14}"/>
    <cellStyle name="Moneda 2 2 3 7 2 2" xfId="3260" xr:uid="{1FFCFE18-FC7B-4058-B046-41F61F1AFD21}"/>
    <cellStyle name="Moneda 2 2 3 7 2 2 2" xfId="5612" xr:uid="{6BBDE76A-1956-41A2-8957-DADFD7FE3EDE}"/>
    <cellStyle name="Moneda 2 2 3 7 2 2 2 2" xfId="10316" xr:uid="{06A1C3CB-FC04-4436-A35B-393A892830B5}"/>
    <cellStyle name="Moneda 2 2 3 7 2 2 2 2 2" xfId="19724" xr:uid="{DADBDDC4-9AB5-4E17-BC24-6AF214DF995D}"/>
    <cellStyle name="Moneda 2 2 3 7 2 2 2 2 3" xfId="29141" xr:uid="{F67B2982-2296-4B89-9AEE-BDCAEA86B954}"/>
    <cellStyle name="Moneda 2 2 3 7 2 2 2 2 4" xfId="38558" xr:uid="{018484BF-2FCD-4C85-A90C-B135DC741C15}"/>
    <cellStyle name="Moneda 2 2 3 7 2 2 2 3" xfId="15020" xr:uid="{FE21AD07-77CE-4CEA-960E-46C8D0641DD9}"/>
    <cellStyle name="Moneda 2 2 3 7 2 2 2 4" xfId="24437" xr:uid="{E3D6839F-7499-45D0-AE00-5FE18FB857B4}"/>
    <cellStyle name="Moneda 2 2 3 7 2 2 2 5" xfId="33854" xr:uid="{7F40C966-4B7D-4999-86C0-93E93C285694}"/>
    <cellStyle name="Moneda 2 2 3 7 2 2 3" xfId="7964" xr:uid="{CA8A4895-A2E2-4B5F-850D-69690C2C0DBC}"/>
    <cellStyle name="Moneda 2 2 3 7 2 2 3 2" xfId="17372" xr:uid="{A0F52186-567D-4580-82FF-5AC58796CD57}"/>
    <cellStyle name="Moneda 2 2 3 7 2 2 3 3" xfId="26789" xr:uid="{CF65F9F2-B0F9-473B-B114-E7E501C314B0}"/>
    <cellStyle name="Moneda 2 2 3 7 2 2 3 4" xfId="36206" xr:uid="{690BFC5D-C63B-490F-86D4-771D2E6D419B}"/>
    <cellStyle name="Moneda 2 2 3 7 2 2 4" xfId="12668" xr:uid="{2DC4E532-B45E-42D5-8C7E-98C1E09D3DA2}"/>
    <cellStyle name="Moneda 2 2 3 7 2 2 5" xfId="22085" xr:uid="{EC6BF4FE-C78C-43DC-A273-B7D3BDEFD736}"/>
    <cellStyle name="Moneda 2 2 3 7 2 2 6" xfId="31502" xr:uid="{02E3B7DC-D0F4-4C5E-8A7D-E329A815F516}"/>
    <cellStyle name="Moneda 2 2 3 7 2 3" xfId="4044" xr:uid="{81061C25-954C-4378-A6DC-4AB82B1EFBD2}"/>
    <cellStyle name="Moneda 2 2 3 7 2 3 2" xfId="6396" xr:uid="{1EE06F7E-8906-4DC1-ACE6-8780A39095FC}"/>
    <cellStyle name="Moneda 2 2 3 7 2 3 2 2" xfId="11100" xr:uid="{A99E6E6F-8272-4576-95B0-C55B8F67BF23}"/>
    <cellStyle name="Moneda 2 2 3 7 2 3 2 2 2" xfId="20508" xr:uid="{7BD82A9A-02F6-4345-9E8F-25A44DE1C9B0}"/>
    <cellStyle name="Moneda 2 2 3 7 2 3 2 2 3" xfId="29925" xr:uid="{F8446F1B-5EFC-4F01-921E-58B1640FDA83}"/>
    <cellStyle name="Moneda 2 2 3 7 2 3 2 2 4" xfId="39342" xr:uid="{BFE64415-5376-4E6F-BAF1-9F8C257677B9}"/>
    <cellStyle name="Moneda 2 2 3 7 2 3 2 3" xfId="15804" xr:uid="{B93C1C0F-C696-4C38-8D73-F21A5CDEC5A2}"/>
    <cellStyle name="Moneda 2 2 3 7 2 3 2 4" xfId="25221" xr:uid="{690775D8-25C6-4BF5-BFC2-7216A3D62BA1}"/>
    <cellStyle name="Moneda 2 2 3 7 2 3 2 5" xfId="34638" xr:uid="{667C8D7A-78BD-41D9-A7A5-65B0EDB01120}"/>
    <cellStyle name="Moneda 2 2 3 7 2 3 3" xfId="8748" xr:uid="{BE8672E2-FAAA-47D3-9E11-C5CD60204FC4}"/>
    <cellStyle name="Moneda 2 2 3 7 2 3 3 2" xfId="18156" xr:uid="{656CE31F-0410-4068-B7F5-0AA0C8088AA3}"/>
    <cellStyle name="Moneda 2 2 3 7 2 3 3 3" xfId="27573" xr:uid="{9428EEA1-B1F9-47C2-99CC-F3B9531B6D42}"/>
    <cellStyle name="Moneda 2 2 3 7 2 3 3 4" xfId="36990" xr:uid="{4003319F-BD1B-4247-88FC-56085F83D689}"/>
    <cellStyle name="Moneda 2 2 3 7 2 3 4" xfId="13452" xr:uid="{62874154-4431-4B3B-AE53-0B6534AE11BD}"/>
    <cellStyle name="Moneda 2 2 3 7 2 3 5" xfId="22869" xr:uid="{86E4D295-9206-402C-9225-FE8475D5884E}"/>
    <cellStyle name="Moneda 2 2 3 7 2 3 6" xfId="32286" xr:uid="{B47733E6-8EE6-402B-93FC-39B6FE3C2166}"/>
    <cellStyle name="Moneda 2 2 3 7 2 4" xfId="4828" xr:uid="{9D534E76-8178-4AEB-AD7C-D28970E2EA99}"/>
    <cellStyle name="Moneda 2 2 3 7 2 4 2" xfId="9532" xr:uid="{D9B3B7F6-9EB3-4AC2-9930-3A0DC6EBABB0}"/>
    <cellStyle name="Moneda 2 2 3 7 2 4 2 2" xfId="18940" xr:uid="{55F0D3E6-9B62-41FC-860D-357A35943BA3}"/>
    <cellStyle name="Moneda 2 2 3 7 2 4 2 3" xfId="28357" xr:uid="{5FEC1775-721E-4F38-BE46-84948A2F6FBC}"/>
    <cellStyle name="Moneda 2 2 3 7 2 4 2 4" xfId="37774" xr:uid="{554C1DD5-7238-46F5-A7E2-ED85E2A4D59F}"/>
    <cellStyle name="Moneda 2 2 3 7 2 4 3" xfId="14236" xr:uid="{7F73BB2A-F107-4817-B211-30D824B55B35}"/>
    <cellStyle name="Moneda 2 2 3 7 2 4 4" xfId="23653" xr:uid="{3B1873FD-4436-446C-88C4-A9CBB9BC1F81}"/>
    <cellStyle name="Moneda 2 2 3 7 2 4 5" xfId="33070" xr:uid="{4E51C9A2-CB85-404E-9178-57A847C8D5AD}"/>
    <cellStyle name="Moneda 2 2 3 7 2 5" xfId="7180" xr:uid="{8A1548E9-E5AD-417F-B5EB-8DE06AB4C154}"/>
    <cellStyle name="Moneda 2 2 3 7 2 5 2" xfId="16588" xr:uid="{CF514C42-C843-4F03-BEC5-6202BA411171}"/>
    <cellStyle name="Moneda 2 2 3 7 2 5 3" xfId="26005" xr:uid="{E2EE5B25-CE47-4514-8905-2D27CD12219E}"/>
    <cellStyle name="Moneda 2 2 3 7 2 5 4" xfId="35422" xr:uid="{FD5AA200-603F-4C85-8DCA-AE49B0374624}"/>
    <cellStyle name="Moneda 2 2 3 7 2 6" xfId="11884" xr:uid="{AE47BB7A-F8F6-4187-BF28-1538885EEEE2}"/>
    <cellStyle name="Moneda 2 2 3 7 2 7" xfId="21301" xr:uid="{952B2A4B-145F-422B-8585-213243FAB265}"/>
    <cellStyle name="Moneda 2 2 3 7 2 8" xfId="30718" xr:uid="{E4D76E58-B0BB-4E33-BD2A-472A30909BFB}"/>
    <cellStyle name="Moneda 2 2 3 7 3" xfId="2868" xr:uid="{C744DA70-7A15-4AC6-862D-7333C4C80DA8}"/>
    <cellStyle name="Moneda 2 2 3 7 3 2" xfId="5220" xr:uid="{864D83B1-E1CB-4FDC-BB2E-9306F3989314}"/>
    <cellStyle name="Moneda 2 2 3 7 3 2 2" xfId="9924" xr:uid="{208271EF-DA59-41EF-8EF9-F291C322C0A2}"/>
    <cellStyle name="Moneda 2 2 3 7 3 2 2 2" xfId="19332" xr:uid="{1C2D955E-5897-42B2-B021-5ECBD013638D}"/>
    <cellStyle name="Moneda 2 2 3 7 3 2 2 3" xfId="28749" xr:uid="{961FE105-0F9D-4C02-BD3C-ECCC60967B5D}"/>
    <cellStyle name="Moneda 2 2 3 7 3 2 2 4" xfId="38166" xr:uid="{A2F23CDA-5496-4C5C-8EF4-397FB5B23983}"/>
    <cellStyle name="Moneda 2 2 3 7 3 2 3" xfId="14628" xr:uid="{D84CD643-89E3-4CF8-93EA-190ACE040123}"/>
    <cellStyle name="Moneda 2 2 3 7 3 2 4" xfId="24045" xr:uid="{614158F5-FB10-4359-B882-90DC8BA957F9}"/>
    <cellStyle name="Moneda 2 2 3 7 3 2 5" xfId="33462" xr:uid="{2FD849C0-4BFF-4768-A453-DFB4C41751BC}"/>
    <cellStyle name="Moneda 2 2 3 7 3 3" xfId="7572" xr:uid="{C6C5EA20-61D6-4F69-B55E-A5EC952C5C5B}"/>
    <cellStyle name="Moneda 2 2 3 7 3 3 2" xfId="16980" xr:uid="{F29AEB45-8F0D-4CFD-8ACA-E338B370D93B}"/>
    <cellStyle name="Moneda 2 2 3 7 3 3 3" xfId="26397" xr:uid="{5D9353B9-CD8C-4CD6-82C5-2D2370825669}"/>
    <cellStyle name="Moneda 2 2 3 7 3 3 4" xfId="35814" xr:uid="{C513ACEF-71A0-4C6D-BA1F-47CC03C81855}"/>
    <cellStyle name="Moneda 2 2 3 7 3 4" xfId="12276" xr:uid="{B274F2B3-FD82-48FA-A1A3-602877113E24}"/>
    <cellStyle name="Moneda 2 2 3 7 3 5" xfId="21693" xr:uid="{3035960E-AE15-4BE2-9070-34230D73E6C9}"/>
    <cellStyle name="Moneda 2 2 3 7 3 6" xfId="31110" xr:uid="{F5A63725-DB53-4C75-B376-460872EA0475}"/>
    <cellStyle name="Moneda 2 2 3 7 4" xfId="3652" xr:uid="{65351633-7B8F-4F38-9779-4F06B6A04A22}"/>
    <cellStyle name="Moneda 2 2 3 7 4 2" xfId="6004" xr:uid="{2066E503-7CB7-42A6-97B4-335D76B03CA3}"/>
    <cellStyle name="Moneda 2 2 3 7 4 2 2" xfId="10708" xr:uid="{C7677DE4-9428-44F2-BC52-FD1FBA084577}"/>
    <cellStyle name="Moneda 2 2 3 7 4 2 2 2" xfId="20116" xr:uid="{BFF227A3-8103-4451-A56D-DBF416F1C3C9}"/>
    <cellStyle name="Moneda 2 2 3 7 4 2 2 3" xfId="29533" xr:uid="{215CB73D-62DD-4D30-B64B-1E664EB97753}"/>
    <cellStyle name="Moneda 2 2 3 7 4 2 2 4" xfId="38950" xr:uid="{086C07D8-BF69-4630-8984-EAF4C056AC52}"/>
    <cellStyle name="Moneda 2 2 3 7 4 2 3" xfId="15412" xr:uid="{EDDAE629-E117-4A28-A3A7-C8B56BABD2BC}"/>
    <cellStyle name="Moneda 2 2 3 7 4 2 4" xfId="24829" xr:uid="{E71C64A7-FD7C-4D51-A891-9AD25745D2AF}"/>
    <cellStyle name="Moneda 2 2 3 7 4 2 5" xfId="34246" xr:uid="{ADE3E6B1-7EC3-4C6E-A6E1-02127AE8FD13}"/>
    <cellStyle name="Moneda 2 2 3 7 4 3" xfId="8356" xr:uid="{62868ADF-EBA4-421C-AA74-6E1CA3675E06}"/>
    <cellStyle name="Moneda 2 2 3 7 4 3 2" xfId="17764" xr:uid="{55CF4534-A42C-4C75-B1D0-A70BF541B763}"/>
    <cellStyle name="Moneda 2 2 3 7 4 3 3" xfId="27181" xr:uid="{B8ACFEF4-3E8D-45B6-8E0B-1BDAFA0DD51B}"/>
    <cellStyle name="Moneda 2 2 3 7 4 3 4" xfId="36598" xr:uid="{E6CC0E95-EE7B-4E7A-8D3D-6B6430AFD050}"/>
    <cellStyle name="Moneda 2 2 3 7 4 4" xfId="13060" xr:uid="{2BC1E79E-D45D-4E21-B11F-64429218C80D}"/>
    <cellStyle name="Moneda 2 2 3 7 4 5" xfId="22477" xr:uid="{24595A40-8A3B-4A5C-9451-5EE1809B2B08}"/>
    <cellStyle name="Moneda 2 2 3 7 4 6" xfId="31894" xr:uid="{901BAD84-9076-4F08-97D4-1A223AA57F31}"/>
    <cellStyle name="Moneda 2 2 3 7 5" xfId="4436" xr:uid="{165CFF6C-BCAB-4E7E-9AEA-D9A722816650}"/>
    <cellStyle name="Moneda 2 2 3 7 5 2" xfId="9140" xr:uid="{A8B071CE-FFA6-40EA-986F-51F78FE1AD85}"/>
    <cellStyle name="Moneda 2 2 3 7 5 2 2" xfId="18548" xr:uid="{0C3EDBD8-61F0-411F-9C62-79AEFD3D264B}"/>
    <cellStyle name="Moneda 2 2 3 7 5 2 3" xfId="27965" xr:uid="{C074AE48-21D7-4148-AC08-AA8B8A66F786}"/>
    <cellStyle name="Moneda 2 2 3 7 5 2 4" xfId="37382" xr:uid="{EC50988D-2BC5-48B9-9D05-F15420D0219F}"/>
    <cellStyle name="Moneda 2 2 3 7 5 3" xfId="13844" xr:uid="{6A301179-DB16-479D-B8F7-4BD1EB2F40FB}"/>
    <cellStyle name="Moneda 2 2 3 7 5 4" xfId="23261" xr:uid="{2E31BE3F-B5BA-49C1-8939-6A84D60B76A7}"/>
    <cellStyle name="Moneda 2 2 3 7 5 5" xfId="32678" xr:uid="{41F94741-8EBF-434E-847C-69236BE8944A}"/>
    <cellStyle name="Moneda 2 2 3 7 6" xfId="6788" xr:uid="{113C4A82-4764-44A7-BCB6-3EF126552AE5}"/>
    <cellStyle name="Moneda 2 2 3 7 6 2" xfId="16196" xr:uid="{057A1B33-0D55-4838-8FE7-EEF69F4D5CE0}"/>
    <cellStyle name="Moneda 2 2 3 7 6 3" xfId="25613" xr:uid="{5B44EFBF-5E5F-4E77-8D91-2852DA1B5518}"/>
    <cellStyle name="Moneda 2 2 3 7 6 4" xfId="35030" xr:uid="{06381930-1F40-4529-856C-55C6FBEF37CB}"/>
    <cellStyle name="Moneda 2 2 3 7 7" xfId="11492" xr:uid="{E443737C-D726-4ECA-8DB4-192206A466D5}"/>
    <cellStyle name="Moneda 2 2 3 7 8" xfId="20909" xr:uid="{E2E0395A-434E-4E1A-905C-027081BE1ED3}"/>
    <cellStyle name="Moneda 2 2 3 7 9" xfId="30326" xr:uid="{8C805B37-0F8A-4AAB-B69C-FF6A7C94C622}"/>
    <cellStyle name="Moneda 2 2 3 8" xfId="2279" xr:uid="{9652D7FC-132C-419A-A0D6-55321F72EAF8}"/>
    <cellStyle name="Moneda 2 2 3 8 2" xfId="3064" xr:uid="{49B549E1-BC7E-4C03-B20E-D11F469902A7}"/>
    <cellStyle name="Moneda 2 2 3 8 2 2" xfId="5416" xr:uid="{EA08A336-A76D-4D12-A6DC-F04EA0C04EE0}"/>
    <cellStyle name="Moneda 2 2 3 8 2 2 2" xfId="10120" xr:uid="{3C98DC0E-E7A2-4E42-AA9D-8F5A3ADDBDE9}"/>
    <cellStyle name="Moneda 2 2 3 8 2 2 2 2" xfId="19528" xr:uid="{58FC4A8F-4438-4AA5-A8D3-FD80C1B24FCA}"/>
    <cellStyle name="Moneda 2 2 3 8 2 2 2 3" xfId="28945" xr:uid="{D9AB15D3-E101-4781-A64A-E9FD4FE7612A}"/>
    <cellStyle name="Moneda 2 2 3 8 2 2 2 4" xfId="38362" xr:uid="{922B40EC-F117-4BC5-8306-C7A6700F6242}"/>
    <cellStyle name="Moneda 2 2 3 8 2 2 3" xfId="14824" xr:uid="{8DDC7A16-DD7F-4607-86C5-41DE94B8B0F5}"/>
    <cellStyle name="Moneda 2 2 3 8 2 2 4" xfId="24241" xr:uid="{D796F997-D703-4592-B53C-89EE4AED8F2F}"/>
    <cellStyle name="Moneda 2 2 3 8 2 2 5" xfId="33658" xr:uid="{3E549EA1-1CE0-4279-841E-3C2302B08B5A}"/>
    <cellStyle name="Moneda 2 2 3 8 2 3" xfId="7768" xr:uid="{2775533D-56AD-4D15-ADAE-064DEC1CB4DD}"/>
    <cellStyle name="Moneda 2 2 3 8 2 3 2" xfId="17176" xr:uid="{EFFA2D03-BA90-4233-ACFF-54B12EDCB33D}"/>
    <cellStyle name="Moneda 2 2 3 8 2 3 3" xfId="26593" xr:uid="{E7A2CB44-83C6-4A89-A9B8-01F7C04EAFD1}"/>
    <cellStyle name="Moneda 2 2 3 8 2 3 4" xfId="36010" xr:uid="{32867642-6C30-42FD-927F-34C02D7B1A5D}"/>
    <cellStyle name="Moneda 2 2 3 8 2 4" xfId="12472" xr:uid="{4455034F-A741-49EA-995D-7D1602D9242F}"/>
    <cellStyle name="Moneda 2 2 3 8 2 5" xfId="21889" xr:uid="{1DE88EFC-206D-42D0-BD80-2240543919E9}"/>
    <cellStyle name="Moneda 2 2 3 8 2 6" xfId="31306" xr:uid="{4736C11C-B678-40C5-943B-424830D96EEB}"/>
    <cellStyle name="Moneda 2 2 3 8 3" xfId="3848" xr:uid="{5938FC33-4491-4859-AF2C-338AEFDB426F}"/>
    <cellStyle name="Moneda 2 2 3 8 3 2" xfId="6200" xr:uid="{1D415DAF-358B-4DD2-8B8D-F060E8EEF2A1}"/>
    <cellStyle name="Moneda 2 2 3 8 3 2 2" xfId="10904" xr:uid="{3535783A-7D5E-4C17-9765-D6031307BFC1}"/>
    <cellStyle name="Moneda 2 2 3 8 3 2 2 2" xfId="20312" xr:uid="{265A901A-8AF0-4D45-9A9A-95F69A3A3B81}"/>
    <cellStyle name="Moneda 2 2 3 8 3 2 2 3" xfId="29729" xr:uid="{09B3525F-6211-4112-9DB2-0119450BFE09}"/>
    <cellStyle name="Moneda 2 2 3 8 3 2 2 4" xfId="39146" xr:uid="{05DD1C32-9106-4329-9EC0-169B06DC27A0}"/>
    <cellStyle name="Moneda 2 2 3 8 3 2 3" xfId="15608" xr:uid="{C3CF9B03-828B-4AFB-B11C-7255D7C3DB67}"/>
    <cellStyle name="Moneda 2 2 3 8 3 2 4" xfId="25025" xr:uid="{67163368-4358-4F3C-9F91-D93FC58F0C21}"/>
    <cellStyle name="Moneda 2 2 3 8 3 2 5" xfId="34442" xr:uid="{CA9A674D-988E-4450-A2BD-5ADFBEEB6DB7}"/>
    <cellStyle name="Moneda 2 2 3 8 3 3" xfId="8552" xr:uid="{922C01ED-EA43-42D2-A065-558452A1A786}"/>
    <cellStyle name="Moneda 2 2 3 8 3 3 2" xfId="17960" xr:uid="{54744E26-5936-4412-AF70-0E61D1781BB9}"/>
    <cellStyle name="Moneda 2 2 3 8 3 3 3" xfId="27377" xr:uid="{70EE0572-79BF-4194-91C2-5C85EB88E2B3}"/>
    <cellStyle name="Moneda 2 2 3 8 3 3 4" xfId="36794" xr:uid="{9F76F73B-1FA3-451C-946A-4BD23E676CE9}"/>
    <cellStyle name="Moneda 2 2 3 8 3 4" xfId="13256" xr:uid="{2AFBBAF2-763C-40ED-AF32-9306DAE0B1A2}"/>
    <cellStyle name="Moneda 2 2 3 8 3 5" xfId="22673" xr:uid="{9EDF6E19-04EC-4422-B8DC-8A15793329F3}"/>
    <cellStyle name="Moneda 2 2 3 8 3 6" xfId="32090" xr:uid="{E2FC795B-ED89-498D-B021-C0C6EB33D695}"/>
    <cellStyle name="Moneda 2 2 3 8 4" xfId="4632" xr:uid="{EE4D227D-4F64-4161-A2CD-253456BF940C}"/>
    <cellStyle name="Moneda 2 2 3 8 4 2" xfId="9336" xr:uid="{DCD37F31-5B17-4751-A6B4-8759F3479E72}"/>
    <cellStyle name="Moneda 2 2 3 8 4 2 2" xfId="18744" xr:uid="{99DB7DEE-89E5-4FCB-B677-EC8E04A342DC}"/>
    <cellStyle name="Moneda 2 2 3 8 4 2 3" xfId="28161" xr:uid="{B5A0FBAB-9999-4955-BFE8-7B00849F66F5}"/>
    <cellStyle name="Moneda 2 2 3 8 4 2 4" xfId="37578" xr:uid="{B17D6AD2-7363-4DE6-96F9-165942A868A7}"/>
    <cellStyle name="Moneda 2 2 3 8 4 3" xfId="14040" xr:uid="{516CF165-7FEF-4D22-9370-CCC3BA29618F}"/>
    <cellStyle name="Moneda 2 2 3 8 4 4" xfId="23457" xr:uid="{FC53A6CC-D09C-45A0-88E2-553507152454}"/>
    <cellStyle name="Moneda 2 2 3 8 4 5" xfId="32874" xr:uid="{ECDE8367-365C-455A-A68E-7DEF2D522601}"/>
    <cellStyle name="Moneda 2 2 3 8 5" xfId="6984" xr:uid="{2FCD2327-BEE8-43A3-A64F-987DCFE59688}"/>
    <cellStyle name="Moneda 2 2 3 8 5 2" xfId="16392" xr:uid="{1D64FF8D-9D33-450E-A003-7C1C76F491D0}"/>
    <cellStyle name="Moneda 2 2 3 8 5 3" xfId="25809" xr:uid="{DB5AC1FF-66A2-42A9-85FE-0D3F5A7F0B5E}"/>
    <cellStyle name="Moneda 2 2 3 8 5 4" xfId="35226" xr:uid="{727D73A6-F926-431E-9B7C-7EF576310948}"/>
    <cellStyle name="Moneda 2 2 3 8 6" xfId="11688" xr:uid="{6478DC68-690A-476C-B94C-10DADF84DA20}"/>
    <cellStyle name="Moneda 2 2 3 8 7" xfId="21105" xr:uid="{9A089ACA-CD39-4662-B9BB-417827AF13F5}"/>
    <cellStyle name="Moneda 2 2 3 8 8" xfId="30522" xr:uid="{BFA580E7-65F8-4B61-9D18-6F6A8540783E}"/>
    <cellStyle name="Moneda 2 2 3 9" xfId="2672" xr:uid="{86DC69EB-45C4-4B4E-A284-2C76B7C07204}"/>
    <cellStyle name="Moneda 2 2 3 9 2" xfId="5024" xr:uid="{01F0A638-5CEC-4FEC-BE3A-EEE1F036CEE1}"/>
    <cellStyle name="Moneda 2 2 3 9 2 2" xfId="9728" xr:uid="{D718F195-0528-4CCB-96B5-A239B79A49D6}"/>
    <cellStyle name="Moneda 2 2 3 9 2 2 2" xfId="19136" xr:uid="{BF12596A-CCAB-48C7-B354-AA7C1EF5D134}"/>
    <cellStyle name="Moneda 2 2 3 9 2 2 3" xfId="28553" xr:uid="{D99F2ABC-5DC3-449C-A107-E8F80E03701F}"/>
    <cellStyle name="Moneda 2 2 3 9 2 2 4" xfId="37970" xr:uid="{E56B4402-CB30-49D6-8C6D-09006E723302}"/>
    <cellStyle name="Moneda 2 2 3 9 2 3" xfId="14432" xr:uid="{8E17587F-83C0-4022-8785-92919A2C2C96}"/>
    <cellStyle name="Moneda 2 2 3 9 2 4" xfId="23849" xr:uid="{20C824BA-A161-4275-977F-F3E8BB0733E1}"/>
    <cellStyle name="Moneda 2 2 3 9 2 5" xfId="33266" xr:uid="{5AA7133B-ED66-4051-8DA9-C2F29ABA7AEF}"/>
    <cellStyle name="Moneda 2 2 3 9 3" xfId="7376" xr:uid="{6FFA70ED-0BC4-4A31-AF40-9BFFEC2D4E49}"/>
    <cellStyle name="Moneda 2 2 3 9 3 2" xfId="16784" xr:uid="{A7442D30-DCE9-4C19-8414-588FD614DF45}"/>
    <cellStyle name="Moneda 2 2 3 9 3 3" xfId="26201" xr:uid="{FAA9BCE5-F9C3-43FF-87E2-A9C4D95320ED}"/>
    <cellStyle name="Moneda 2 2 3 9 3 4" xfId="35618" xr:uid="{CF85846D-317C-4637-A930-06694B687530}"/>
    <cellStyle name="Moneda 2 2 3 9 4" xfId="12080" xr:uid="{D75A15FC-AB8A-4846-8E66-7EE01A33288A}"/>
    <cellStyle name="Moneda 2 2 3 9 5" xfId="21497" xr:uid="{25427619-3719-4AD5-BE65-85CF3D75A861}"/>
    <cellStyle name="Moneda 2 2 3 9 6" xfId="30914" xr:uid="{126CC028-8B3E-4127-B41A-E548AB047F39}"/>
    <cellStyle name="Moneda 2 2 4" xfId="150" xr:uid="{8FC61275-AD2D-4C46-A45A-983AE9665F3B}"/>
    <cellStyle name="Moneda 2 2 4 10" xfId="4251" xr:uid="{7537FBC5-B3F3-43F0-971F-B3311D86B2BF}"/>
    <cellStyle name="Moneda 2 2 4 10 2" xfId="8955" xr:uid="{9C6D4418-AE16-4027-8639-23AF02C1A3B2}"/>
    <cellStyle name="Moneda 2 2 4 10 2 2" xfId="18363" xr:uid="{7DD021BF-D238-4C07-BC74-6C6E54B91622}"/>
    <cellStyle name="Moneda 2 2 4 10 2 3" xfId="27780" xr:uid="{3E6D00BE-C48D-4D5D-B2D1-4EC8013C41FE}"/>
    <cellStyle name="Moneda 2 2 4 10 2 4" xfId="37197" xr:uid="{4BB026E9-376B-4ADC-9713-D6865274192F}"/>
    <cellStyle name="Moneda 2 2 4 10 3" xfId="13659" xr:uid="{5145CA01-F7F6-4E35-896D-232C865BBCC2}"/>
    <cellStyle name="Moneda 2 2 4 10 4" xfId="23076" xr:uid="{5DBA1931-8DD3-4887-8BAE-798E44A150E7}"/>
    <cellStyle name="Moneda 2 2 4 10 5" xfId="32493" xr:uid="{09AFC4E0-E1C1-49E3-A33A-8820AC2BB4BD}"/>
    <cellStyle name="Moneda 2 2 4 11" xfId="6603" xr:uid="{8A54BB0F-B3AC-4C3D-9BEF-6337C348786B}"/>
    <cellStyle name="Moneda 2 2 4 11 2" xfId="16011" xr:uid="{DEB1998E-5694-4759-A9D3-B4DD83FA1816}"/>
    <cellStyle name="Moneda 2 2 4 11 3" xfId="25428" xr:uid="{DF9352D3-7E0E-4113-8C72-ADFF4656FB25}"/>
    <cellStyle name="Moneda 2 2 4 11 4" xfId="34845" xr:uid="{79392E7A-D5CC-4DC0-A72B-8CCB808EC9E1}"/>
    <cellStyle name="Moneda 2 2 4 12" xfId="11307" xr:uid="{9BC7D6FD-4721-4F35-8CF8-33DADD4D371C}"/>
    <cellStyle name="Moneda 2 2 4 13" xfId="20724" xr:uid="{C0416910-6107-475B-AB78-352094E8DFD8}"/>
    <cellStyle name="Moneda 2 2 4 14" xfId="30141" xr:uid="{F06509A5-C130-4EB9-8603-197EEF099CA9}"/>
    <cellStyle name="Moneda 2 2 4 15" xfId="1898" xr:uid="{CC51FEB7-813B-4617-912C-FF24F6A77283}"/>
    <cellStyle name="Moneda 2 2 4 16" xfId="1270" xr:uid="{2A7A75BF-DB7E-4833-B510-1D8DE6FCAD9A}"/>
    <cellStyle name="Moneda 2 2 4 17" xfId="40152" xr:uid="{6C98D962-1A09-40CD-80D8-A6F199300530}"/>
    <cellStyle name="Moneda 2 2 4 2" xfId="238" xr:uid="{9909D3E4-798E-4427-9156-18361DA9B7DA}"/>
    <cellStyle name="Moneda 2 2 4 2 10" xfId="11353" xr:uid="{DDDF7958-7F48-4728-94A7-5F4FB68B6646}"/>
    <cellStyle name="Moneda 2 2 4 2 11" xfId="20770" xr:uid="{EE973DEC-A8EA-401E-8D98-0D26383B005F}"/>
    <cellStyle name="Moneda 2 2 4 2 12" xfId="30187" xr:uid="{1289801E-2626-4C3F-B2C6-F2B7584F20B5}"/>
    <cellStyle name="Moneda 2 2 4 2 13" xfId="1944" xr:uid="{A0FDBD44-12A4-4F3A-94F2-8A97A3D97FA8}"/>
    <cellStyle name="Moneda 2 2 4 2 14" xfId="1316" xr:uid="{F1495534-F694-4851-B044-947C9796DFC6}"/>
    <cellStyle name="Moneda 2 2 4 2 15" xfId="40198" xr:uid="{815BA530-486F-4E03-968A-20045827CE6C}"/>
    <cellStyle name="Moneda 2 2 4 2 2" xfId="432" xr:uid="{9CA78385-08FF-449B-93C4-FA1C874AC19D}"/>
    <cellStyle name="Moneda 2 2 4 2 2 10" xfId="30308" xr:uid="{5D39A634-EA71-47C8-9E49-43D1E1E67639}"/>
    <cellStyle name="Moneda 2 2 4 2 2 11" xfId="2065" xr:uid="{B8701957-5282-47D0-ADCB-132134B5B813}"/>
    <cellStyle name="Moneda 2 2 4 2 2 12" xfId="1437" xr:uid="{3D5F3954-E56E-4D9D-B5EE-9F3878F6C3F8}"/>
    <cellStyle name="Moneda 2 2 4 2 2 13" xfId="40319" xr:uid="{9CD4D704-8B1B-4CAB-AD89-7B352DFF1610}"/>
    <cellStyle name="Moneda 2 2 4 2 2 2" xfId="636" xr:uid="{667EEC8B-3D23-4612-924D-64BF975DC1C0}"/>
    <cellStyle name="Moneda 2 2 4 2 2 2 10" xfId="2261" xr:uid="{ACEBFEA3-7BC8-4E7C-8103-6EAA41380433}"/>
    <cellStyle name="Moneda 2 2 4 2 2 2 11" xfId="1633" xr:uid="{0A41B124-CA08-4DDD-BFD7-263971A2C928}"/>
    <cellStyle name="Moneda 2 2 4 2 2 2 12" xfId="40515" xr:uid="{7375A64A-051B-4D1F-926B-B7332D54BE69}"/>
    <cellStyle name="Moneda 2 2 4 2 2 2 2" xfId="2653" xr:uid="{B1070900-1BBA-4793-8449-9CA5E74C5C91}"/>
    <cellStyle name="Moneda 2 2 4 2 2 2 2 2" xfId="3438" xr:uid="{D5D6E39C-BA10-4AD4-A510-61B0E68ED682}"/>
    <cellStyle name="Moneda 2 2 4 2 2 2 2 2 2" xfId="5790" xr:uid="{BF8E5A82-2732-4377-BF89-C42B9BC467C3}"/>
    <cellStyle name="Moneda 2 2 4 2 2 2 2 2 2 2" xfId="10494" xr:uid="{A7CEFF8B-74AE-43BA-9D99-5579049BDBAA}"/>
    <cellStyle name="Moneda 2 2 4 2 2 2 2 2 2 2 2" xfId="19902" xr:uid="{990226A5-B61C-4BA7-817F-50E83301C0E1}"/>
    <cellStyle name="Moneda 2 2 4 2 2 2 2 2 2 2 3" xfId="29319" xr:uid="{EBD4B8AC-67B2-4731-97BC-34401F877359}"/>
    <cellStyle name="Moneda 2 2 4 2 2 2 2 2 2 2 4" xfId="38736" xr:uid="{E9A79F67-7FB8-47B0-8AFB-17420C248B51}"/>
    <cellStyle name="Moneda 2 2 4 2 2 2 2 2 2 3" xfId="15198" xr:uid="{B40BD05E-CF1E-4042-B9FD-44D7B5AEEA4C}"/>
    <cellStyle name="Moneda 2 2 4 2 2 2 2 2 2 4" xfId="24615" xr:uid="{D4A63E5F-9F9B-4A1A-B5CB-7C07ECAD1A32}"/>
    <cellStyle name="Moneda 2 2 4 2 2 2 2 2 2 5" xfId="34032" xr:uid="{830839F2-57AB-4C05-A1EF-E4C07D42BC0E}"/>
    <cellStyle name="Moneda 2 2 4 2 2 2 2 2 3" xfId="8142" xr:uid="{91146506-E541-4CF3-BC64-CF29CE33CC92}"/>
    <cellStyle name="Moneda 2 2 4 2 2 2 2 2 3 2" xfId="17550" xr:uid="{9BD36E28-174E-4B76-BAC8-DEDE2D5722B0}"/>
    <cellStyle name="Moneda 2 2 4 2 2 2 2 2 3 3" xfId="26967" xr:uid="{CF633965-436F-454F-83A0-C8B1D45F664A}"/>
    <cellStyle name="Moneda 2 2 4 2 2 2 2 2 3 4" xfId="36384" xr:uid="{82D594AF-8243-45E5-91A0-B9CA0AEDF398}"/>
    <cellStyle name="Moneda 2 2 4 2 2 2 2 2 4" xfId="12846" xr:uid="{A50E5FDF-1B19-4058-896B-5492A29DE7B3}"/>
    <cellStyle name="Moneda 2 2 4 2 2 2 2 2 5" xfId="22263" xr:uid="{D141D913-817F-43F4-8835-C4CE7FC04966}"/>
    <cellStyle name="Moneda 2 2 4 2 2 2 2 2 6" xfId="31680" xr:uid="{EA5E121D-37DB-4944-BCD6-CDA35B344C90}"/>
    <cellStyle name="Moneda 2 2 4 2 2 2 2 3" xfId="4222" xr:uid="{A3A0DD72-77FC-49B7-8B27-7716E2898033}"/>
    <cellStyle name="Moneda 2 2 4 2 2 2 2 3 2" xfId="6574" xr:uid="{3265D10A-FDF1-4DBE-8AD5-9253F15581BC}"/>
    <cellStyle name="Moneda 2 2 4 2 2 2 2 3 2 2" xfId="11278" xr:uid="{9510E42F-5903-44A4-BAB1-E5D695BBCE9F}"/>
    <cellStyle name="Moneda 2 2 4 2 2 2 2 3 2 2 2" xfId="20686" xr:uid="{D182F4C8-E9DB-44DA-BAE5-5F5452FAF0AE}"/>
    <cellStyle name="Moneda 2 2 4 2 2 2 2 3 2 2 3" xfId="30103" xr:uid="{A008C461-E34F-4CEF-B9E5-AC5CE7ACA620}"/>
    <cellStyle name="Moneda 2 2 4 2 2 2 2 3 2 2 4" xfId="39520" xr:uid="{76F2BA7A-6BF8-41A5-9166-A6549E2B9D16}"/>
    <cellStyle name="Moneda 2 2 4 2 2 2 2 3 2 3" xfId="15982" xr:uid="{7B915EA3-1227-46BA-BDCC-2B2F7E12269A}"/>
    <cellStyle name="Moneda 2 2 4 2 2 2 2 3 2 4" xfId="25399" xr:uid="{30A7120C-A6EF-46F6-B028-5828ABBCEA50}"/>
    <cellStyle name="Moneda 2 2 4 2 2 2 2 3 2 5" xfId="34816" xr:uid="{C3FF494C-848E-45D6-8A30-98854578F02E}"/>
    <cellStyle name="Moneda 2 2 4 2 2 2 2 3 3" xfId="8926" xr:uid="{F0FCF508-C14D-4FC0-B14F-42AB805345B4}"/>
    <cellStyle name="Moneda 2 2 4 2 2 2 2 3 3 2" xfId="18334" xr:uid="{2439B3ED-9EA4-43B5-B34A-ACACA7DF307B}"/>
    <cellStyle name="Moneda 2 2 4 2 2 2 2 3 3 3" xfId="27751" xr:uid="{8BA04892-F3FE-4EF5-828C-DAE02B996C33}"/>
    <cellStyle name="Moneda 2 2 4 2 2 2 2 3 3 4" xfId="37168" xr:uid="{6CB7F81C-EACA-4A55-A017-FB9440EF5FBA}"/>
    <cellStyle name="Moneda 2 2 4 2 2 2 2 3 4" xfId="13630" xr:uid="{5CC9EDF8-483A-4A8F-9AD3-15243E871FFD}"/>
    <cellStyle name="Moneda 2 2 4 2 2 2 2 3 5" xfId="23047" xr:uid="{EAABFDE1-05F9-418C-A3A1-9BDB67332B18}"/>
    <cellStyle name="Moneda 2 2 4 2 2 2 2 3 6" xfId="32464" xr:uid="{E78EE192-5418-499D-B341-978E0BE53A6D}"/>
    <cellStyle name="Moneda 2 2 4 2 2 2 2 4" xfId="5006" xr:uid="{BCB989AA-1A3E-4681-86B3-CD85F87E01CA}"/>
    <cellStyle name="Moneda 2 2 4 2 2 2 2 4 2" xfId="9710" xr:uid="{347D339D-04CC-4CB5-AD95-AEF152601D8D}"/>
    <cellStyle name="Moneda 2 2 4 2 2 2 2 4 2 2" xfId="19118" xr:uid="{85065FCD-A190-4BAD-9BBF-5C3E50AB174F}"/>
    <cellStyle name="Moneda 2 2 4 2 2 2 2 4 2 3" xfId="28535" xr:uid="{22E9A998-44B9-4E75-AF85-13EDF421623D}"/>
    <cellStyle name="Moneda 2 2 4 2 2 2 2 4 2 4" xfId="37952" xr:uid="{302E1D14-FD9F-497D-86CF-E62C3F69B9F3}"/>
    <cellStyle name="Moneda 2 2 4 2 2 2 2 4 3" xfId="14414" xr:uid="{48D55A6F-75AD-42D6-B3CC-A433AE428498}"/>
    <cellStyle name="Moneda 2 2 4 2 2 2 2 4 4" xfId="23831" xr:uid="{BA9CCD62-EBE4-499E-8002-773DD513D0FD}"/>
    <cellStyle name="Moneda 2 2 4 2 2 2 2 4 5" xfId="33248" xr:uid="{82578C78-B4B3-4F1E-B18E-779CBD414A8B}"/>
    <cellStyle name="Moneda 2 2 4 2 2 2 2 5" xfId="7358" xr:uid="{4BD5B753-BF22-494B-A06C-351D82CF5983}"/>
    <cellStyle name="Moneda 2 2 4 2 2 2 2 5 2" xfId="16766" xr:uid="{EAC0F34F-0C8C-4404-B008-88FF579492B8}"/>
    <cellStyle name="Moneda 2 2 4 2 2 2 2 5 3" xfId="26183" xr:uid="{90AF357B-820D-4E7B-BFAD-288DCFB05D77}"/>
    <cellStyle name="Moneda 2 2 4 2 2 2 2 5 4" xfId="35600" xr:uid="{CF353176-5019-41CF-9CBF-D78C44062ABC}"/>
    <cellStyle name="Moneda 2 2 4 2 2 2 2 6" xfId="12062" xr:uid="{862122B6-AA33-4366-A6EA-A2726FD85431}"/>
    <cellStyle name="Moneda 2 2 4 2 2 2 2 7" xfId="21479" xr:uid="{721BE6C3-7B5A-4208-AE15-C17E881F4F98}"/>
    <cellStyle name="Moneda 2 2 4 2 2 2 2 8" xfId="30896" xr:uid="{CE8F6119-420E-42DB-9538-E1FD73FA3F7B}"/>
    <cellStyle name="Moneda 2 2 4 2 2 2 3" xfId="3046" xr:uid="{C6C66B25-5846-4578-BDEE-A3279D4E37FB}"/>
    <cellStyle name="Moneda 2 2 4 2 2 2 3 2" xfId="5398" xr:uid="{8571EE7F-BAAB-4CBD-B41B-82772CE31181}"/>
    <cellStyle name="Moneda 2 2 4 2 2 2 3 2 2" xfId="10102" xr:uid="{E6576FA3-F7B2-44A9-9CE0-B8F974921B6D}"/>
    <cellStyle name="Moneda 2 2 4 2 2 2 3 2 2 2" xfId="19510" xr:uid="{C3AB21FD-246F-47F6-ACE4-1695B17A0340}"/>
    <cellStyle name="Moneda 2 2 4 2 2 2 3 2 2 3" xfId="28927" xr:uid="{9EC3BE1C-C264-43C5-A127-72C79460595A}"/>
    <cellStyle name="Moneda 2 2 4 2 2 2 3 2 2 4" xfId="38344" xr:uid="{4ABA85A5-67EA-47ED-85A4-2E77ED8D297B}"/>
    <cellStyle name="Moneda 2 2 4 2 2 2 3 2 3" xfId="14806" xr:uid="{A37745D4-27A4-4ED2-87D3-EAFC9F7125F6}"/>
    <cellStyle name="Moneda 2 2 4 2 2 2 3 2 4" xfId="24223" xr:uid="{9BF08EAE-2ADF-4C67-9A96-4B2EE317E3C3}"/>
    <cellStyle name="Moneda 2 2 4 2 2 2 3 2 5" xfId="33640" xr:uid="{EC38400A-68E9-46F4-8BE3-361BB4FF56DC}"/>
    <cellStyle name="Moneda 2 2 4 2 2 2 3 3" xfId="7750" xr:uid="{4C295537-4E81-4483-A2A7-33E4EF11305D}"/>
    <cellStyle name="Moneda 2 2 4 2 2 2 3 3 2" xfId="17158" xr:uid="{6892E356-4D7F-42E2-ADF2-9B2AA7FAAE3D}"/>
    <cellStyle name="Moneda 2 2 4 2 2 2 3 3 3" xfId="26575" xr:uid="{95D77FEF-DA52-447B-B024-1A951F75BFD8}"/>
    <cellStyle name="Moneda 2 2 4 2 2 2 3 3 4" xfId="35992" xr:uid="{214C6768-91A3-4600-A677-A5BC410AA19F}"/>
    <cellStyle name="Moneda 2 2 4 2 2 2 3 4" xfId="12454" xr:uid="{7C167C28-EBC0-4D7D-9FC2-BD2D2A768392}"/>
    <cellStyle name="Moneda 2 2 4 2 2 2 3 5" xfId="21871" xr:uid="{9A4A401A-89B6-4030-853E-C7E9525490C4}"/>
    <cellStyle name="Moneda 2 2 4 2 2 2 3 6" xfId="31288" xr:uid="{5E51BC41-8585-4999-AEFD-660D7C7857F0}"/>
    <cellStyle name="Moneda 2 2 4 2 2 2 4" xfId="3830" xr:uid="{7A5C6291-A8A2-48FD-B6CC-7EFF5984E601}"/>
    <cellStyle name="Moneda 2 2 4 2 2 2 4 2" xfId="6182" xr:uid="{7E802756-2C49-4340-BCA6-155B31716A55}"/>
    <cellStyle name="Moneda 2 2 4 2 2 2 4 2 2" xfId="10886" xr:uid="{933CA070-A8D1-4EA9-8292-793E1508C3AA}"/>
    <cellStyle name="Moneda 2 2 4 2 2 2 4 2 2 2" xfId="20294" xr:uid="{5C6B92D6-76E5-41C3-A9D8-C8EA9F47EF75}"/>
    <cellStyle name="Moneda 2 2 4 2 2 2 4 2 2 3" xfId="29711" xr:uid="{635D9831-C0E4-4711-8DA3-97211DCEE9F1}"/>
    <cellStyle name="Moneda 2 2 4 2 2 2 4 2 2 4" xfId="39128" xr:uid="{496F5989-8AE9-4B1A-BF86-70373B579783}"/>
    <cellStyle name="Moneda 2 2 4 2 2 2 4 2 3" xfId="15590" xr:uid="{5E0328AF-B131-4E75-A072-DC0932BAA831}"/>
    <cellStyle name="Moneda 2 2 4 2 2 2 4 2 4" xfId="25007" xr:uid="{05D9D801-A6BD-48C2-AE1C-3DDD31DD2CA9}"/>
    <cellStyle name="Moneda 2 2 4 2 2 2 4 2 5" xfId="34424" xr:uid="{3D0FA9A1-585E-4A92-A733-02BC2785E4AB}"/>
    <cellStyle name="Moneda 2 2 4 2 2 2 4 3" xfId="8534" xr:uid="{3DAC34C4-832A-4B8E-A03D-846E17E31149}"/>
    <cellStyle name="Moneda 2 2 4 2 2 2 4 3 2" xfId="17942" xr:uid="{8850F088-902E-42AA-9F36-D2CA14AE4BFA}"/>
    <cellStyle name="Moneda 2 2 4 2 2 2 4 3 3" xfId="27359" xr:uid="{BC3B71B3-1E06-4871-81CC-C80A3845AC88}"/>
    <cellStyle name="Moneda 2 2 4 2 2 2 4 3 4" xfId="36776" xr:uid="{18A5D397-5588-4477-8791-8BE8B83E0BF3}"/>
    <cellStyle name="Moneda 2 2 4 2 2 2 4 4" xfId="13238" xr:uid="{00F59C4A-A12E-41C7-A7F1-AB7B397D0A88}"/>
    <cellStyle name="Moneda 2 2 4 2 2 2 4 5" xfId="22655" xr:uid="{B419A9ED-BCE3-4EBD-B2D4-FC2E89CC5CB5}"/>
    <cellStyle name="Moneda 2 2 4 2 2 2 4 6" xfId="32072" xr:uid="{9A14BCF6-84C2-4237-A7E9-F3C3FF8AB4C6}"/>
    <cellStyle name="Moneda 2 2 4 2 2 2 5" xfId="4614" xr:uid="{0091C4B9-C1E2-40B4-AF64-8F3EAA0CDBA4}"/>
    <cellStyle name="Moneda 2 2 4 2 2 2 5 2" xfId="9318" xr:uid="{8A18F788-163B-42E6-93A7-0492DB10AAC4}"/>
    <cellStyle name="Moneda 2 2 4 2 2 2 5 2 2" xfId="18726" xr:uid="{A1F3E5ED-676D-44CB-9E76-6EAE81723653}"/>
    <cellStyle name="Moneda 2 2 4 2 2 2 5 2 3" xfId="28143" xr:uid="{66A45C9D-EF6B-4E8D-B859-F005C76829AC}"/>
    <cellStyle name="Moneda 2 2 4 2 2 2 5 2 4" xfId="37560" xr:uid="{E595E566-1710-47DB-8444-11EBB2F4028D}"/>
    <cellStyle name="Moneda 2 2 4 2 2 2 5 3" xfId="14022" xr:uid="{2771DE17-0D92-405D-B94E-94D23F557E28}"/>
    <cellStyle name="Moneda 2 2 4 2 2 2 5 4" xfId="23439" xr:uid="{694BA21B-492C-4948-8C09-57C0ADDF6CB9}"/>
    <cellStyle name="Moneda 2 2 4 2 2 2 5 5" xfId="32856" xr:uid="{D23329D8-D397-4E3B-9834-1F0BA4D0B271}"/>
    <cellStyle name="Moneda 2 2 4 2 2 2 6" xfId="6966" xr:uid="{7A5064A5-E828-496C-B6F7-6520DE3C2453}"/>
    <cellStyle name="Moneda 2 2 4 2 2 2 6 2" xfId="16374" xr:uid="{CC18C56A-F9E4-40B3-AB39-0C53F340B147}"/>
    <cellStyle name="Moneda 2 2 4 2 2 2 6 3" xfId="25791" xr:uid="{AF28DEAE-6EB8-4A25-A036-1050F1018E83}"/>
    <cellStyle name="Moneda 2 2 4 2 2 2 6 4" xfId="35208" xr:uid="{B8D084E4-DF5E-4E52-A3A9-1D9CAF7CF0C8}"/>
    <cellStyle name="Moneda 2 2 4 2 2 2 7" xfId="11670" xr:uid="{5924220E-6AEF-42E2-A052-00BE68DB286E}"/>
    <cellStyle name="Moneda 2 2 4 2 2 2 8" xfId="21087" xr:uid="{49BECA65-6085-42BE-BDD2-24F69C3F9310}"/>
    <cellStyle name="Moneda 2 2 4 2 2 2 9" xfId="30504" xr:uid="{9CC0E7E9-FBF3-4A4F-A22D-17F089263CC6}"/>
    <cellStyle name="Moneda 2 2 4 2 2 3" xfId="2457" xr:uid="{FE7D8D82-4E3A-46E8-B659-9D24099F4ECA}"/>
    <cellStyle name="Moneda 2 2 4 2 2 3 2" xfId="3242" xr:uid="{E813E5AD-C365-4B8E-BB20-69B9EA8126F5}"/>
    <cellStyle name="Moneda 2 2 4 2 2 3 2 2" xfId="5594" xr:uid="{624AC585-284F-4904-8DD3-9A64F7770CD3}"/>
    <cellStyle name="Moneda 2 2 4 2 2 3 2 2 2" xfId="10298" xr:uid="{06D91FCC-B63F-46B3-B6F7-1FD6DD520240}"/>
    <cellStyle name="Moneda 2 2 4 2 2 3 2 2 2 2" xfId="19706" xr:uid="{30E0A207-6ACF-4857-8365-F695D891787D}"/>
    <cellStyle name="Moneda 2 2 4 2 2 3 2 2 2 3" xfId="29123" xr:uid="{0899D451-DB3B-486C-BDC5-102FEB31D98A}"/>
    <cellStyle name="Moneda 2 2 4 2 2 3 2 2 2 4" xfId="38540" xr:uid="{B7FC8E78-609A-4B5F-B8C0-C3C63885B57D}"/>
    <cellStyle name="Moneda 2 2 4 2 2 3 2 2 3" xfId="15002" xr:uid="{50A9F539-AE3F-47F2-9DBB-45D894E0F284}"/>
    <cellStyle name="Moneda 2 2 4 2 2 3 2 2 4" xfId="24419" xr:uid="{1C054172-6D68-48D6-965B-EBE7EFE1AD80}"/>
    <cellStyle name="Moneda 2 2 4 2 2 3 2 2 5" xfId="33836" xr:uid="{4588B372-728B-4598-B1FC-FE220B591A49}"/>
    <cellStyle name="Moneda 2 2 4 2 2 3 2 3" xfId="7946" xr:uid="{E93542C3-B1F4-428A-8524-10588EE2196D}"/>
    <cellStyle name="Moneda 2 2 4 2 2 3 2 3 2" xfId="17354" xr:uid="{A1B3C93B-4C40-43D6-9B0C-86094EE50EC4}"/>
    <cellStyle name="Moneda 2 2 4 2 2 3 2 3 3" xfId="26771" xr:uid="{93454614-F175-439D-8D93-39FBC555ACD7}"/>
    <cellStyle name="Moneda 2 2 4 2 2 3 2 3 4" xfId="36188" xr:uid="{7DB3B69D-CB05-4764-B22E-EA6A7E3DD853}"/>
    <cellStyle name="Moneda 2 2 4 2 2 3 2 4" xfId="12650" xr:uid="{C8917F61-04DB-4CA2-B4CF-C69352D34462}"/>
    <cellStyle name="Moneda 2 2 4 2 2 3 2 5" xfId="22067" xr:uid="{E572E893-62A2-4A64-AEAA-25E74D7EA5CA}"/>
    <cellStyle name="Moneda 2 2 4 2 2 3 2 6" xfId="31484" xr:uid="{3D70F36F-C45F-4CA1-B36D-18808814E707}"/>
    <cellStyle name="Moneda 2 2 4 2 2 3 3" xfId="4026" xr:uid="{029A1C39-0A82-4B90-A7B9-B548BF0643EC}"/>
    <cellStyle name="Moneda 2 2 4 2 2 3 3 2" xfId="6378" xr:uid="{A91889E0-F9A8-4EBD-B86C-43D2A9585E38}"/>
    <cellStyle name="Moneda 2 2 4 2 2 3 3 2 2" xfId="11082" xr:uid="{79BAE6BB-5FF5-425E-96D4-57CAFD286002}"/>
    <cellStyle name="Moneda 2 2 4 2 2 3 3 2 2 2" xfId="20490" xr:uid="{32B231A1-FDA4-454E-B7F3-DFE5A07810B9}"/>
    <cellStyle name="Moneda 2 2 4 2 2 3 3 2 2 3" xfId="29907" xr:uid="{EFD1BC7A-63C1-4B69-B22A-FAF7F221FA77}"/>
    <cellStyle name="Moneda 2 2 4 2 2 3 3 2 2 4" xfId="39324" xr:uid="{D1B7C7B5-696F-4F41-9749-B8A925E71F47}"/>
    <cellStyle name="Moneda 2 2 4 2 2 3 3 2 3" xfId="15786" xr:uid="{A62E902F-685D-4220-A19E-8E84A76961A7}"/>
    <cellStyle name="Moneda 2 2 4 2 2 3 3 2 4" xfId="25203" xr:uid="{E2AFD78C-92B0-4A2C-9801-007A696E1A3D}"/>
    <cellStyle name="Moneda 2 2 4 2 2 3 3 2 5" xfId="34620" xr:uid="{27BE04C4-00E7-40D7-BD32-D04447AFFE38}"/>
    <cellStyle name="Moneda 2 2 4 2 2 3 3 3" xfId="8730" xr:uid="{4E2384C8-332F-4E70-9119-1381FFD51B53}"/>
    <cellStyle name="Moneda 2 2 4 2 2 3 3 3 2" xfId="18138" xr:uid="{DF5D3B2C-817F-4B01-862C-E6C2A8C49643}"/>
    <cellStyle name="Moneda 2 2 4 2 2 3 3 3 3" xfId="27555" xr:uid="{FF669883-BFCA-4212-AEEF-44033F54DBD3}"/>
    <cellStyle name="Moneda 2 2 4 2 2 3 3 3 4" xfId="36972" xr:uid="{56F14214-CAA2-470D-A762-E9E50CCD3916}"/>
    <cellStyle name="Moneda 2 2 4 2 2 3 3 4" xfId="13434" xr:uid="{C0B03469-256F-45F7-9E50-B8D79561CA52}"/>
    <cellStyle name="Moneda 2 2 4 2 2 3 3 5" xfId="22851" xr:uid="{EFBFFC04-4F32-4EF7-B8F5-4E5F34DF9215}"/>
    <cellStyle name="Moneda 2 2 4 2 2 3 3 6" xfId="32268" xr:uid="{CB544D76-848E-4469-8523-F7845BDE62AF}"/>
    <cellStyle name="Moneda 2 2 4 2 2 3 4" xfId="4810" xr:uid="{F0C4531C-11C0-4DD7-B58E-8A48D72ECF45}"/>
    <cellStyle name="Moneda 2 2 4 2 2 3 4 2" xfId="9514" xr:uid="{0A6E3DEA-5039-437B-9A5E-7FE3ECA675AD}"/>
    <cellStyle name="Moneda 2 2 4 2 2 3 4 2 2" xfId="18922" xr:uid="{F9FF18DA-A9D4-473A-91D0-FBBBB5B82773}"/>
    <cellStyle name="Moneda 2 2 4 2 2 3 4 2 3" xfId="28339" xr:uid="{F37F6FE8-54A9-488F-848C-51CAE44CD444}"/>
    <cellStyle name="Moneda 2 2 4 2 2 3 4 2 4" xfId="37756" xr:uid="{E2D81D3C-DBEE-4A4D-9CBA-B9354836B47E}"/>
    <cellStyle name="Moneda 2 2 4 2 2 3 4 3" xfId="14218" xr:uid="{64101521-CC96-494B-AE08-0D9E1EEB9CB3}"/>
    <cellStyle name="Moneda 2 2 4 2 2 3 4 4" xfId="23635" xr:uid="{3903F7A6-841F-419E-BE11-8E2E8D1810A7}"/>
    <cellStyle name="Moneda 2 2 4 2 2 3 4 5" xfId="33052" xr:uid="{2070E497-B46F-4FAB-B8F6-691284A19EF5}"/>
    <cellStyle name="Moneda 2 2 4 2 2 3 5" xfId="7162" xr:uid="{944ADB4A-C42F-4A3E-9F5C-34B7A340607B}"/>
    <cellStyle name="Moneda 2 2 4 2 2 3 5 2" xfId="16570" xr:uid="{6347AB26-3725-4A07-99FF-9EA6393B5417}"/>
    <cellStyle name="Moneda 2 2 4 2 2 3 5 3" xfId="25987" xr:uid="{1FFB842B-10A7-41F6-9980-DB55D8AF3896}"/>
    <cellStyle name="Moneda 2 2 4 2 2 3 5 4" xfId="35404" xr:uid="{6568D5A0-198D-452C-AE2A-321898FA52D4}"/>
    <cellStyle name="Moneda 2 2 4 2 2 3 6" xfId="11866" xr:uid="{0A551F8A-8D1C-4373-99A2-F85FA5164A5A}"/>
    <cellStyle name="Moneda 2 2 4 2 2 3 7" xfId="21283" xr:uid="{35E97C79-55C7-4DA8-9996-DEF0E8A48568}"/>
    <cellStyle name="Moneda 2 2 4 2 2 3 8" xfId="30700" xr:uid="{A28E26A1-7B79-428F-802C-1016893BAFBB}"/>
    <cellStyle name="Moneda 2 2 4 2 2 4" xfId="2850" xr:uid="{2468E6DE-31F2-4B6E-B200-B0AA7E73D92F}"/>
    <cellStyle name="Moneda 2 2 4 2 2 4 2" xfId="5202" xr:uid="{A35FBB3A-E5FC-4B90-B6E5-5C75DB6C626F}"/>
    <cellStyle name="Moneda 2 2 4 2 2 4 2 2" xfId="9906" xr:uid="{FD701900-EE36-4FE7-93D6-910A5DEB4030}"/>
    <cellStyle name="Moneda 2 2 4 2 2 4 2 2 2" xfId="19314" xr:uid="{16AB0333-1A29-4D61-8F2D-57270D4E0BEF}"/>
    <cellStyle name="Moneda 2 2 4 2 2 4 2 2 3" xfId="28731" xr:uid="{85C690BE-C355-4602-BC22-C8B9C3F082FF}"/>
    <cellStyle name="Moneda 2 2 4 2 2 4 2 2 4" xfId="38148" xr:uid="{DFAFF42F-4ED4-4932-BB35-1CEE3DD604C9}"/>
    <cellStyle name="Moneda 2 2 4 2 2 4 2 3" xfId="14610" xr:uid="{3A02A234-88BC-453C-8043-2A552A68BF42}"/>
    <cellStyle name="Moneda 2 2 4 2 2 4 2 4" xfId="24027" xr:uid="{2F9BFB73-E93E-4B29-9E6B-DA0265238924}"/>
    <cellStyle name="Moneda 2 2 4 2 2 4 2 5" xfId="33444" xr:uid="{5A34E326-14EA-466E-9BF5-AC3FEE9A4A0B}"/>
    <cellStyle name="Moneda 2 2 4 2 2 4 3" xfId="7554" xr:uid="{60629328-91EC-493D-85F8-B1D5BABCF86B}"/>
    <cellStyle name="Moneda 2 2 4 2 2 4 3 2" xfId="16962" xr:uid="{C3D6CA8E-273B-45F4-8F35-658D94BE6987}"/>
    <cellStyle name="Moneda 2 2 4 2 2 4 3 3" xfId="26379" xr:uid="{B04E248B-3211-4FE8-9BBA-69577E6C7F40}"/>
    <cellStyle name="Moneda 2 2 4 2 2 4 3 4" xfId="35796" xr:uid="{C808161E-CABA-4381-A51B-33978CF23EEE}"/>
    <cellStyle name="Moneda 2 2 4 2 2 4 4" xfId="12258" xr:uid="{DFFE5157-DC66-4612-9C9E-777E18B5C245}"/>
    <cellStyle name="Moneda 2 2 4 2 2 4 5" xfId="21675" xr:uid="{1F59D2BD-9EA1-4F84-9153-31F1EAD0CB7B}"/>
    <cellStyle name="Moneda 2 2 4 2 2 4 6" xfId="31092" xr:uid="{00BB6223-0CB0-4A13-88E4-3F1A85D46783}"/>
    <cellStyle name="Moneda 2 2 4 2 2 5" xfId="3634" xr:uid="{8F619ADE-B34F-44F8-8EA7-9680E9AF6F44}"/>
    <cellStyle name="Moneda 2 2 4 2 2 5 2" xfId="5986" xr:uid="{F8495BB8-28AC-476C-A1D6-2E80C4742367}"/>
    <cellStyle name="Moneda 2 2 4 2 2 5 2 2" xfId="10690" xr:uid="{DBD98517-657C-43D0-8375-1872137CE464}"/>
    <cellStyle name="Moneda 2 2 4 2 2 5 2 2 2" xfId="20098" xr:uid="{7FCB3911-1EBA-4B2C-8C9A-E8DB87B18D61}"/>
    <cellStyle name="Moneda 2 2 4 2 2 5 2 2 3" xfId="29515" xr:uid="{FA9294A4-7F87-4976-8D1C-596DEDDAC2B4}"/>
    <cellStyle name="Moneda 2 2 4 2 2 5 2 2 4" xfId="38932" xr:uid="{26990228-4F8D-46B9-A23C-0ABC8EF6521E}"/>
    <cellStyle name="Moneda 2 2 4 2 2 5 2 3" xfId="15394" xr:uid="{311109FB-DE88-4412-8DA9-F7ADD0D88D27}"/>
    <cellStyle name="Moneda 2 2 4 2 2 5 2 4" xfId="24811" xr:uid="{61EEAD53-33EF-47F1-8A11-E45E91585712}"/>
    <cellStyle name="Moneda 2 2 4 2 2 5 2 5" xfId="34228" xr:uid="{AF903799-9C9A-43B5-AA92-D2E94AFAC992}"/>
    <cellStyle name="Moneda 2 2 4 2 2 5 3" xfId="8338" xr:uid="{5C2E9910-8006-44DB-A3F8-10FECE50F94D}"/>
    <cellStyle name="Moneda 2 2 4 2 2 5 3 2" xfId="17746" xr:uid="{53721F15-C6D9-423B-A41D-1D31012EEDC4}"/>
    <cellStyle name="Moneda 2 2 4 2 2 5 3 3" xfId="27163" xr:uid="{B66C5F7E-BAF7-4087-899C-9699D3D34B80}"/>
    <cellStyle name="Moneda 2 2 4 2 2 5 3 4" xfId="36580" xr:uid="{CD990832-7DD9-412A-A6F9-83CC4294B914}"/>
    <cellStyle name="Moneda 2 2 4 2 2 5 4" xfId="13042" xr:uid="{425731B8-B98A-4028-97AC-646409ABBF54}"/>
    <cellStyle name="Moneda 2 2 4 2 2 5 5" xfId="22459" xr:uid="{B2EB2BEF-C19E-4E82-9987-16630E7CA3EE}"/>
    <cellStyle name="Moneda 2 2 4 2 2 5 6" xfId="31876" xr:uid="{7B791BAA-5B19-43D4-9D49-A37369DD215C}"/>
    <cellStyle name="Moneda 2 2 4 2 2 6" xfId="4418" xr:uid="{DBF09CB4-7FB7-48F9-BD97-297B8B85E25D}"/>
    <cellStyle name="Moneda 2 2 4 2 2 6 2" xfId="9122" xr:uid="{EA0BA4CA-490F-4F78-8987-9A1AF195A3CD}"/>
    <cellStyle name="Moneda 2 2 4 2 2 6 2 2" xfId="18530" xr:uid="{125E561C-C213-4322-A92A-FCAA22A67308}"/>
    <cellStyle name="Moneda 2 2 4 2 2 6 2 3" xfId="27947" xr:uid="{6ECD94DC-F298-41CF-893F-BA2BD2F067BD}"/>
    <cellStyle name="Moneda 2 2 4 2 2 6 2 4" xfId="37364" xr:uid="{295CABB2-6A86-456C-9E7D-0F6AC3ED6885}"/>
    <cellStyle name="Moneda 2 2 4 2 2 6 3" xfId="13826" xr:uid="{5A2BA96C-2DA9-421C-B62E-64722FE979AD}"/>
    <cellStyle name="Moneda 2 2 4 2 2 6 4" xfId="23243" xr:uid="{2B159178-5216-46CA-8854-89C8A9FBE19C}"/>
    <cellStyle name="Moneda 2 2 4 2 2 6 5" xfId="32660" xr:uid="{6B41339A-D21F-47A0-A5F6-821995F207CE}"/>
    <cellStyle name="Moneda 2 2 4 2 2 7" xfId="6770" xr:uid="{B3D28DF3-B287-4713-87A6-6E6AD83CD76E}"/>
    <cellStyle name="Moneda 2 2 4 2 2 7 2" xfId="16178" xr:uid="{3FD47E2D-C90A-4420-8DBE-DA62885982E1}"/>
    <cellStyle name="Moneda 2 2 4 2 2 7 3" xfId="25595" xr:uid="{82903B7A-4BB2-4789-8133-A1746D6871DC}"/>
    <cellStyle name="Moneda 2 2 4 2 2 7 4" xfId="35012" xr:uid="{0E90754A-8004-4E3B-AB65-4640EEB9302C}"/>
    <cellStyle name="Moneda 2 2 4 2 2 8" xfId="11474" xr:uid="{09899F20-737F-4F86-8A61-90294A72E242}"/>
    <cellStyle name="Moneda 2 2 4 2 2 9" xfId="20891" xr:uid="{90B576EC-B8BE-4A9C-82F9-3663D45C21DB}"/>
    <cellStyle name="Moneda 2 2 4 2 3" xfId="286" xr:uid="{76AC02D6-FBE7-4B43-AD3B-2494A7B72098}"/>
    <cellStyle name="Moneda 2 2 4 2 3 10" xfId="30233" xr:uid="{D20F0404-7305-4887-B126-B8E82C7C64A0}"/>
    <cellStyle name="Moneda 2 2 4 2 3 11" xfId="1990" xr:uid="{8CAEB448-8CB5-4CF6-B82D-2E2ECAA497AC}"/>
    <cellStyle name="Moneda 2 2 4 2 3 12" xfId="1362" xr:uid="{AB3DC895-EE0F-4D38-9F7B-4B276E6333B9}"/>
    <cellStyle name="Moneda 2 2 4 2 3 13" xfId="40244" xr:uid="{9F676C8F-79B2-47CA-A860-5FC086800B15}"/>
    <cellStyle name="Moneda 2 2 4 2 3 2" xfId="561" xr:uid="{1A5B2E68-D3C9-44CF-AF81-000403E4E6DC}"/>
    <cellStyle name="Moneda 2 2 4 2 3 2 10" xfId="2186" xr:uid="{75AD2B28-5E00-4E2D-9460-F816E1E34EA7}"/>
    <cellStyle name="Moneda 2 2 4 2 3 2 11" xfId="1558" xr:uid="{04689242-88B7-45C6-A706-88D951F7F4C8}"/>
    <cellStyle name="Moneda 2 2 4 2 3 2 12" xfId="40440" xr:uid="{95BAD55F-E564-4523-BE23-D141BC5A197D}"/>
    <cellStyle name="Moneda 2 2 4 2 3 2 2" xfId="2578" xr:uid="{58C81C96-D413-4710-98A4-6C29731501A1}"/>
    <cellStyle name="Moneda 2 2 4 2 3 2 2 2" xfId="3363" xr:uid="{6B621FF7-047E-40E0-9DFC-2518EC9E291A}"/>
    <cellStyle name="Moneda 2 2 4 2 3 2 2 2 2" xfId="5715" xr:uid="{C706BC65-B4E1-4998-AA95-7DCB9C519C10}"/>
    <cellStyle name="Moneda 2 2 4 2 3 2 2 2 2 2" xfId="10419" xr:uid="{DD689949-45C6-4C40-91BF-B7763AA5E4F4}"/>
    <cellStyle name="Moneda 2 2 4 2 3 2 2 2 2 2 2" xfId="19827" xr:uid="{E0314A9B-1D0D-4C75-8329-1AF9ED533452}"/>
    <cellStyle name="Moneda 2 2 4 2 3 2 2 2 2 2 3" xfId="29244" xr:uid="{E61DA1FB-6147-4738-BFFC-6270207502D7}"/>
    <cellStyle name="Moneda 2 2 4 2 3 2 2 2 2 2 4" xfId="38661" xr:uid="{E1F4C0DA-03A8-4384-BA8A-37511DD2BB9B}"/>
    <cellStyle name="Moneda 2 2 4 2 3 2 2 2 2 3" xfId="15123" xr:uid="{0A2B7533-9741-450B-BA57-AF9D7C79EF6B}"/>
    <cellStyle name="Moneda 2 2 4 2 3 2 2 2 2 4" xfId="24540" xr:uid="{982C766F-AC8A-49D7-80C6-EF9CA303AEAB}"/>
    <cellStyle name="Moneda 2 2 4 2 3 2 2 2 2 5" xfId="33957" xr:uid="{E31995D9-76CA-4B09-B529-1311B6698253}"/>
    <cellStyle name="Moneda 2 2 4 2 3 2 2 2 3" xfId="8067" xr:uid="{B40AB38D-93A3-4AB5-A809-F359BE1404BB}"/>
    <cellStyle name="Moneda 2 2 4 2 3 2 2 2 3 2" xfId="17475" xr:uid="{DAC7BB68-43EB-4450-A5EF-890CF9681A45}"/>
    <cellStyle name="Moneda 2 2 4 2 3 2 2 2 3 3" xfId="26892" xr:uid="{306570F0-F98E-4F23-A621-910350807537}"/>
    <cellStyle name="Moneda 2 2 4 2 3 2 2 2 3 4" xfId="36309" xr:uid="{320F90F0-4B8E-4F0A-92C5-FD9E2EE5A318}"/>
    <cellStyle name="Moneda 2 2 4 2 3 2 2 2 4" xfId="12771" xr:uid="{2E8B1F9F-742E-4DE2-B273-22847483AB1E}"/>
    <cellStyle name="Moneda 2 2 4 2 3 2 2 2 5" xfId="22188" xr:uid="{86907E54-183E-41DE-BE6E-D0468E10F19E}"/>
    <cellStyle name="Moneda 2 2 4 2 3 2 2 2 6" xfId="31605" xr:uid="{8BFB770F-467B-4583-953B-A9E36C7FB33C}"/>
    <cellStyle name="Moneda 2 2 4 2 3 2 2 3" xfId="4147" xr:uid="{AE736B67-8DC1-4A96-B3A3-66D2C9C4829E}"/>
    <cellStyle name="Moneda 2 2 4 2 3 2 2 3 2" xfId="6499" xr:uid="{C3854AAE-7C9A-411D-86B6-078DF7EC3D59}"/>
    <cellStyle name="Moneda 2 2 4 2 3 2 2 3 2 2" xfId="11203" xr:uid="{02786A91-A6AA-45C2-979B-0441A35FB806}"/>
    <cellStyle name="Moneda 2 2 4 2 3 2 2 3 2 2 2" xfId="20611" xr:uid="{47740046-2C88-47A2-AF53-D31F2B63B987}"/>
    <cellStyle name="Moneda 2 2 4 2 3 2 2 3 2 2 3" xfId="30028" xr:uid="{F8DB2BE3-82C1-4C1A-A1F8-19414749ACC5}"/>
    <cellStyle name="Moneda 2 2 4 2 3 2 2 3 2 2 4" xfId="39445" xr:uid="{2B8E93C2-9B99-4D53-9192-4116F4422DA3}"/>
    <cellStyle name="Moneda 2 2 4 2 3 2 2 3 2 3" xfId="15907" xr:uid="{43BC287B-3DBE-45EF-BB64-E3B23436679E}"/>
    <cellStyle name="Moneda 2 2 4 2 3 2 2 3 2 4" xfId="25324" xr:uid="{2D46B4F4-7FAE-4AEE-AD41-27612775673F}"/>
    <cellStyle name="Moneda 2 2 4 2 3 2 2 3 2 5" xfId="34741" xr:uid="{29DE9E98-2DF4-482E-80FD-D39D059259FC}"/>
    <cellStyle name="Moneda 2 2 4 2 3 2 2 3 3" xfId="8851" xr:uid="{2FD34AF2-4B9F-4878-A9D0-252CF05995DD}"/>
    <cellStyle name="Moneda 2 2 4 2 3 2 2 3 3 2" xfId="18259" xr:uid="{B0C20A8D-6BF6-4601-BBA0-43B5F958ABB2}"/>
    <cellStyle name="Moneda 2 2 4 2 3 2 2 3 3 3" xfId="27676" xr:uid="{261BED6B-341C-49FF-BC1C-0A36728674CF}"/>
    <cellStyle name="Moneda 2 2 4 2 3 2 2 3 3 4" xfId="37093" xr:uid="{50489E7A-D92F-4F6E-92B6-D8EF144E63B4}"/>
    <cellStyle name="Moneda 2 2 4 2 3 2 2 3 4" xfId="13555" xr:uid="{349179D3-4229-4B68-86BA-2D7E87DAB542}"/>
    <cellStyle name="Moneda 2 2 4 2 3 2 2 3 5" xfId="22972" xr:uid="{AFA14A0A-8DB4-46DA-9154-963AD7B9972A}"/>
    <cellStyle name="Moneda 2 2 4 2 3 2 2 3 6" xfId="32389" xr:uid="{F7E0732B-45C9-42A2-A525-715D30E53E96}"/>
    <cellStyle name="Moneda 2 2 4 2 3 2 2 4" xfId="4931" xr:uid="{232BEE25-DFB0-49AB-9CFD-3FE48A9D58A6}"/>
    <cellStyle name="Moneda 2 2 4 2 3 2 2 4 2" xfId="9635" xr:uid="{EDD10415-D6E3-43F2-BEC6-C6DA016C435A}"/>
    <cellStyle name="Moneda 2 2 4 2 3 2 2 4 2 2" xfId="19043" xr:uid="{D08832BE-E8DB-4E1D-B9BC-5C05EBEA7B4E}"/>
    <cellStyle name="Moneda 2 2 4 2 3 2 2 4 2 3" xfId="28460" xr:uid="{03F8E99B-A332-49BA-BF76-C096863C2BAF}"/>
    <cellStyle name="Moneda 2 2 4 2 3 2 2 4 2 4" xfId="37877" xr:uid="{7C5CF250-C52A-4B30-8033-84ECF8299DC6}"/>
    <cellStyle name="Moneda 2 2 4 2 3 2 2 4 3" xfId="14339" xr:uid="{0629B600-3B99-4281-A70F-7E7794F7D989}"/>
    <cellStyle name="Moneda 2 2 4 2 3 2 2 4 4" xfId="23756" xr:uid="{A52B6FAD-EE6C-45EE-A5A7-7527582A3D2D}"/>
    <cellStyle name="Moneda 2 2 4 2 3 2 2 4 5" xfId="33173" xr:uid="{71D6F0ED-FFB3-481E-AD32-A9C43B5BFB6A}"/>
    <cellStyle name="Moneda 2 2 4 2 3 2 2 5" xfId="7283" xr:uid="{57001575-4691-40B2-8025-865A5DDCD59D}"/>
    <cellStyle name="Moneda 2 2 4 2 3 2 2 5 2" xfId="16691" xr:uid="{1FE3EAAC-C622-4990-BAE7-2CAA880BBBAC}"/>
    <cellStyle name="Moneda 2 2 4 2 3 2 2 5 3" xfId="26108" xr:uid="{15467F48-9EDA-400E-8C92-0729434D53BE}"/>
    <cellStyle name="Moneda 2 2 4 2 3 2 2 5 4" xfId="35525" xr:uid="{11A24511-1739-46B2-8B46-8F9E9C3975F2}"/>
    <cellStyle name="Moneda 2 2 4 2 3 2 2 6" xfId="11987" xr:uid="{1843FA2A-2727-411F-86C6-0F79BDFB1669}"/>
    <cellStyle name="Moneda 2 2 4 2 3 2 2 7" xfId="21404" xr:uid="{D470FD9F-DE0D-4800-8121-17EF746C370F}"/>
    <cellStyle name="Moneda 2 2 4 2 3 2 2 8" xfId="30821" xr:uid="{370C229D-3AB0-48AA-AFB0-B8FD2C544F0B}"/>
    <cellStyle name="Moneda 2 2 4 2 3 2 3" xfId="2971" xr:uid="{A7799529-46F4-47F7-A08A-F42A78EF3A53}"/>
    <cellStyle name="Moneda 2 2 4 2 3 2 3 2" xfId="5323" xr:uid="{7461B6FD-7415-4FA6-B5ED-B049B8BC1878}"/>
    <cellStyle name="Moneda 2 2 4 2 3 2 3 2 2" xfId="10027" xr:uid="{FA52B6A0-733A-4783-890A-CAFCE375193F}"/>
    <cellStyle name="Moneda 2 2 4 2 3 2 3 2 2 2" xfId="19435" xr:uid="{4C0C6577-080F-41A9-B473-9A5922B60B80}"/>
    <cellStyle name="Moneda 2 2 4 2 3 2 3 2 2 3" xfId="28852" xr:uid="{956CF63F-444B-4104-974C-ABD3938E5A79}"/>
    <cellStyle name="Moneda 2 2 4 2 3 2 3 2 2 4" xfId="38269" xr:uid="{D7BB228C-6794-457E-8B3B-D2BA3E9E814B}"/>
    <cellStyle name="Moneda 2 2 4 2 3 2 3 2 3" xfId="14731" xr:uid="{187883F6-9077-409D-945A-3A5898380F3A}"/>
    <cellStyle name="Moneda 2 2 4 2 3 2 3 2 4" xfId="24148" xr:uid="{727AAD3C-A52A-46F9-96B3-9004BF007A5B}"/>
    <cellStyle name="Moneda 2 2 4 2 3 2 3 2 5" xfId="33565" xr:uid="{2B1491D6-6A88-49C5-B117-26611E8AC596}"/>
    <cellStyle name="Moneda 2 2 4 2 3 2 3 3" xfId="7675" xr:uid="{1BCD4529-B9FF-450E-BB13-20FE26996494}"/>
    <cellStyle name="Moneda 2 2 4 2 3 2 3 3 2" xfId="17083" xr:uid="{F165F74D-F34F-4AFB-8744-FA716616B594}"/>
    <cellStyle name="Moneda 2 2 4 2 3 2 3 3 3" xfId="26500" xr:uid="{D6F0BC25-F84F-4A30-82C4-30371BC3FFD2}"/>
    <cellStyle name="Moneda 2 2 4 2 3 2 3 3 4" xfId="35917" xr:uid="{1A49D1D5-A611-40B3-93D2-29BD19C19C1C}"/>
    <cellStyle name="Moneda 2 2 4 2 3 2 3 4" xfId="12379" xr:uid="{A05C0FCC-6827-4321-B8D6-D07353F6EAD7}"/>
    <cellStyle name="Moneda 2 2 4 2 3 2 3 5" xfId="21796" xr:uid="{B129D99F-52C5-467C-B73E-69C9B0598381}"/>
    <cellStyle name="Moneda 2 2 4 2 3 2 3 6" xfId="31213" xr:uid="{EC3C1AB4-DC26-440E-A72C-66F041886BCE}"/>
    <cellStyle name="Moneda 2 2 4 2 3 2 4" xfId="3755" xr:uid="{61110843-E0A0-441C-BE37-0A57CF353AC2}"/>
    <cellStyle name="Moneda 2 2 4 2 3 2 4 2" xfId="6107" xr:uid="{8498AFCF-28E7-4926-8D37-29769997927F}"/>
    <cellStyle name="Moneda 2 2 4 2 3 2 4 2 2" xfId="10811" xr:uid="{1922E8F3-9FC7-42FB-861F-A02F5298ED43}"/>
    <cellStyle name="Moneda 2 2 4 2 3 2 4 2 2 2" xfId="20219" xr:uid="{E3E7BDC2-93DE-41E3-9A15-A58C1A3B2E4C}"/>
    <cellStyle name="Moneda 2 2 4 2 3 2 4 2 2 3" xfId="29636" xr:uid="{30831753-3E3A-41BD-B48F-464EF77286B8}"/>
    <cellStyle name="Moneda 2 2 4 2 3 2 4 2 2 4" xfId="39053" xr:uid="{6A143DC0-EBEC-44D5-A99A-1473DFCAF427}"/>
    <cellStyle name="Moneda 2 2 4 2 3 2 4 2 3" xfId="15515" xr:uid="{3D572153-8B7D-4A67-B3AA-C034E5646574}"/>
    <cellStyle name="Moneda 2 2 4 2 3 2 4 2 4" xfId="24932" xr:uid="{45C11469-AEC5-4C94-85C6-DEB3EF3613D5}"/>
    <cellStyle name="Moneda 2 2 4 2 3 2 4 2 5" xfId="34349" xr:uid="{17BF15A6-5D2B-4401-8C4A-D7F873883481}"/>
    <cellStyle name="Moneda 2 2 4 2 3 2 4 3" xfId="8459" xr:uid="{BDB53E02-204F-43C2-8C8B-250EB02ED9FF}"/>
    <cellStyle name="Moneda 2 2 4 2 3 2 4 3 2" xfId="17867" xr:uid="{1FE65B8D-2750-42F9-853F-C0D13569DA81}"/>
    <cellStyle name="Moneda 2 2 4 2 3 2 4 3 3" xfId="27284" xr:uid="{DD3BADB6-6501-46F7-B46E-2BE13E3DDFEB}"/>
    <cellStyle name="Moneda 2 2 4 2 3 2 4 3 4" xfId="36701" xr:uid="{A46BA682-B117-413C-8E0A-4FE7F4B2A8C1}"/>
    <cellStyle name="Moneda 2 2 4 2 3 2 4 4" xfId="13163" xr:uid="{A23D9DE4-25CF-41AD-8CD9-E73822FC1D75}"/>
    <cellStyle name="Moneda 2 2 4 2 3 2 4 5" xfId="22580" xr:uid="{877FCAF6-BC3F-4524-B525-2773457CF6E3}"/>
    <cellStyle name="Moneda 2 2 4 2 3 2 4 6" xfId="31997" xr:uid="{18258FE3-1A7A-4992-85A3-42ED8699BB66}"/>
    <cellStyle name="Moneda 2 2 4 2 3 2 5" xfId="4539" xr:uid="{4B23D9A7-DEC7-4170-BF79-02DDEC760C32}"/>
    <cellStyle name="Moneda 2 2 4 2 3 2 5 2" xfId="9243" xr:uid="{B529466C-9B71-4982-8E71-9AA80A1768DC}"/>
    <cellStyle name="Moneda 2 2 4 2 3 2 5 2 2" xfId="18651" xr:uid="{858966B6-B941-4EB2-BAB1-D10EA60F41A0}"/>
    <cellStyle name="Moneda 2 2 4 2 3 2 5 2 3" xfId="28068" xr:uid="{E3373B1A-E6F8-4BE6-86C0-83C83F9C54FA}"/>
    <cellStyle name="Moneda 2 2 4 2 3 2 5 2 4" xfId="37485" xr:uid="{54EA4796-BB8A-44C4-8F1E-CA77254600B6}"/>
    <cellStyle name="Moneda 2 2 4 2 3 2 5 3" xfId="13947" xr:uid="{ECDCC24F-2F8D-458D-A215-1899F253FCE8}"/>
    <cellStyle name="Moneda 2 2 4 2 3 2 5 4" xfId="23364" xr:uid="{DD5D4A42-6B63-4CA6-B1B6-C35D8BD24723}"/>
    <cellStyle name="Moneda 2 2 4 2 3 2 5 5" xfId="32781" xr:uid="{65ABDEB4-F2B3-42D6-BCF1-2A43A9AC95AB}"/>
    <cellStyle name="Moneda 2 2 4 2 3 2 6" xfId="6891" xr:uid="{B558E147-A926-4119-9C8F-9B4F8A71EADC}"/>
    <cellStyle name="Moneda 2 2 4 2 3 2 6 2" xfId="16299" xr:uid="{F9153ED4-5319-4844-8483-1BB08E193897}"/>
    <cellStyle name="Moneda 2 2 4 2 3 2 6 3" xfId="25716" xr:uid="{1B2BF25E-6D32-413A-9EF4-2B020F730AC3}"/>
    <cellStyle name="Moneda 2 2 4 2 3 2 6 4" xfId="35133" xr:uid="{4FF5341C-9338-4FAB-B5D8-F366DDDF1046}"/>
    <cellStyle name="Moneda 2 2 4 2 3 2 7" xfId="11595" xr:uid="{6250430D-12F2-4224-9806-14454CF9D23E}"/>
    <cellStyle name="Moneda 2 2 4 2 3 2 8" xfId="21012" xr:uid="{F97C443C-86D0-4CBC-90C5-98E3B5D1E29F}"/>
    <cellStyle name="Moneda 2 2 4 2 3 2 9" xfId="30429" xr:uid="{0D12A102-C894-4D5B-A592-37B9B503D396}"/>
    <cellStyle name="Moneda 2 2 4 2 3 3" xfId="2382" xr:uid="{D4BFF05F-2CAA-4A80-AAE4-D83DBDF21AC6}"/>
    <cellStyle name="Moneda 2 2 4 2 3 3 2" xfId="3167" xr:uid="{FEE3D82B-1AEE-405D-87D8-A884EB4FAF62}"/>
    <cellStyle name="Moneda 2 2 4 2 3 3 2 2" xfId="5519" xr:uid="{7CF8A502-998D-4FC9-911D-65B27E90E7AF}"/>
    <cellStyle name="Moneda 2 2 4 2 3 3 2 2 2" xfId="10223" xr:uid="{1C2D4BEF-863C-431F-A5FE-675D0396E82E}"/>
    <cellStyle name="Moneda 2 2 4 2 3 3 2 2 2 2" xfId="19631" xr:uid="{E9D5FF9E-2826-42A8-ADE3-2F15B941E575}"/>
    <cellStyle name="Moneda 2 2 4 2 3 3 2 2 2 3" xfId="29048" xr:uid="{8E511026-468E-4632-A61D-E1E9D4365776}"/>
    <cellStyle name="Moneda 2 2 4 2 3 3 2 2 2 4" xfId="38465" xr:uid="{58AEC316-6F39-407B-B207-52C5851AE2F9}"/>
    <cellStyle name="Moneda 2 2 4 2 3 3 2 2 3" xfId="14927" xr:uid="{75E004AF-B7B3-4C0E-9C2C-84F1382AAA33}"/>
    <cellStyle name="Moneda 2 2 4 2 3 3 2 2 4" xfId="24344" xr:uid="{CB16B7CD-CAA1-43AE-8EA0-7C785FC1EF0D}"/>
    <cellStyle name="Moneda 2 2 4 2 3 3 2 2 5" xfId="33761" xr:uid="{F1DE30FA-0B52-4D3D-A04C-3E9DB180AE8A}"/>
    <cellStyle name="Moneda 2 2 4 2 3 3 2 3" xfId="7871" xr:uid="{99DA07AD-E19B-4775-B481-982060DFD5BD}"/>
    <cellStyle name="Moneda 2 2 4 2 3 3 2 3 2" xfId="17279" xr:uid="{4B62523E-A232-4F9D-A5F4-46DD99E6AAF6}"/>
    <cellStyle name="Moneda 2 2 4 2 3 3 2 3 3" xfId="26696" xr:uid="{29A66688-20B9-48AA-822D-542C109174BE}"/>
    <cellStyle name="Moneda 2 2 4 2 3 3 2 3 4" xfId="36113" xr:uid="{F30584E3-D993-4D0C-B9F7-E89A5D50F48A}"/>
    <cellStyle name="Moneda 2 2 4 2 3 3 2 4" xfId="12575" xr:uid="{B78D1905-DFAA-40B7-9F4D-D3BBD3A39410}"/>
    <cellStyle name="Moneda 2 2 4 2 3 3 2 5" xfId="21992" xr:uid="{D33E08EF-77F3-4D52-ACD2-883BA5F739AF}"/>
    <cellStyle name="Moneda 2 2 4 2 3 3 2 6" xfId="31409" xr:uid="{436DEBF4-6E0D-42B7-BBFB-4A79E44BE38D}"/>
    <cellStyle name="Moneda 2 2 4 2 3 3 3" xfId="3951" xr:uid="{1B3C74B3-BC4A-4BA4-BADB-4618698CACA8}"/>
    <cellStyle name="Moneda 2 2 4 2 3 3 3 2" xfId="6303" xr:uid="{6DE5DF0D-5DE0-4C41-9CFD-921D7DBAEF2A}"/>
    <cellStyle name="Moneda 2 2 4 2 3 3 3 2 2" xfId="11007" xr:uid="{FA92A31F-46AE-48D7-BD0B-AF4F16A04F64}"/>
    <cellStyle name="Moneda 2 2 4 2 3 3 3 2 2 2" xfId="20415" xr:uid="{4F8948C8-11EA-4E76-8B17-84503E3E5A12}"/>
    <cellStyle name="Moneda 2 2 4 2 3 3 3 2 2 3" xfId="29832" xr:uid="{39152808-EC57-4F17-9F4F-6109EDDCE305}"/>
    <cellStyle name="Moneda 2 2 4 2 3 3 3 2 2 4" xfId="39249" xr:uid="{161BA6C8-CB56-454B-896C-0B3912D56999}"/>
    <cellStyle name="Moneda 2 2 4 2 3 3 3 2 3" xfId="15711" xr:uid="{05ED6DCC-EB1B-457A-99EA-C45202EC582A}"/>
    <cellStyle name="Moneda 2 2 4 2 3 3 3 2 4" xfId="25128" xr:uid="{34F2276C-4A36-421E-AD39-A7F65E64410B}"/>
    <cellStyle name="Moneda 2 2 4 2 3 3 3 2 5" xfId="34545" xr:uid="{823856F7-5A26-4180-92E2-3015FBA7DECD}"/>
    <cellStyle name="Moneda 2 2 4 2 3 3 3 3" xfId="8655" xr:uid="{45C9D391-C669-42E4-BF0A-8A6A2F72DD1D}"/>
    <cellStyle name="Moneda 2 2 4 2 3 3 3 3 2" xfId="18063" xr:uid="{6261AFA2-4FA7-482C-BCE5-46AB755A9BED}"/>
    <cellStyle name="Moneda 2 2 4 2 3 3 3 3 3" xfId="27480" xr:uid="{F56DFBF3-2AE0-404B-854C-344E986C373F}"/>
    <cellStyle name="Moneda 2 2 4 2 3 3 3 3 4" xfId="36897" xr:uid="{9F6235A9-094F-4E2A-A72B-8C240220EED7}"/>
    <cellStyle name="Moneda 2 2 4 2 3 3 3 4" xfId="13359" xr:uid="{43644B75-9127-4D0E-91BC-069F6E5686EA}"/>
    <cellStyle name="Moneda 2 2 4 2 3 3 3 5" xfId="22776" xr:uid="{7B5256F3-35B5-47E2-8E78-06D9728648F2}"/>
    <cellStyle name="Moneda 2 2 4 2 3 3 3 6" xfId="32193" xr:uid="{449FE57C-3C46-4E77-B4BC-6701D2AB5C0B}"/>
    <cellStyle name="Moneda 2 2 4 2 3 3 4" xfId="4735" xr:uid="{D6CF12FD-FD45-409D-8E56-40D1E14A7546}"/>
    <cellStyle name="Moneda 2 2 4 2 3 3 4 2" xfId="9439" xr:uid="{2D32FD62-EBB5-4350-A049-F21DEBB9A925}"/>
    <cellStyle name="Moneda 2 2 4 2 3 3 4 2 2" xfId="18847" xr:uid="{CCB6EB64-ED6A-4223-9E76-E6E146255134}"/>
    <cellStyle name="Moneda 2 2 4 2 3 3 4 2 3" xfId="28264" xr:uid="{94C33AAE-142E-4162-AC09-B4DBE408575E}"/>
    <cellStyle name="Moneda 2 2 4 2 3 3 4 2 4" xfId="37681" xr:uid="{BBCA5AAA-C65E-4820-B611-96A73168B7D4}"/>
    <cellStyle name="Moneda 2 2 4 2 3 3 4 3" xfId="14143" xr:uid="{71D3812D-0A94-4EBA-AEAE-16C42616AE0E}"/>
    <cellStyle name="Moneda 2 2 4 2 3 3 4 4" xfId="23560" xr:uid="{BED49A3A-1A78-4678-9222-B511044BB259}"/>
    <cellStyle name="Moneda 2 2 4 2 3 3 4 5" xfId="32977" xr:uid="{072D645C-601D-40B9-B09D-3C86E9525943}"/>
    <cellStyle name="Moneda 2 2 4 2 3 3 5" xfId="7087" xr:uid="{B0C6F757-C7F6-405D-B1AF-655FE58E200F}"/>
    <cellStyle name="Moneda 2 2 4 2 3 3 5 2" xfId="16495" xr:uid="{512B2E35-C6BB-470A-9351-D21B5899DBD2}"/>
    <cellStyle name="Moneda 2 2 4 2 3 3 5 3" xfId="25912" xr:uid="{9AB1CAC4-1D46-4D04-931A-426E2265AAD1}"/>
    <cellStyle name="Moneda 2 2 4 2 3 3 5 4" xfId="35329" xr:uid="{91E44745-E2A6-4BA4-9B61-8BA4F54683DD}"/>
    <cellStyle name="Moneda 2 2 4 2 3 3 6" xfId="11791" xr:uid="{80ABEF36-D31B-4F2C-871C-F6253397AFAD}"/>
    <cellStyle name="Moneda 2 2 4 2 3 3 7" xfId="21208" xr:uid="{6275F5C7-DF79-447C-AF8D-C44ECCAAAC9A}"/>
    <cellStyle name="Moneda 2 2 4 2 3 3 8" xfId="30625" xr:uid="{3F5E0387-BFAB-44A4-9780-59F3EC70C14A}"/>
    <cellStyle name="Moneda 2 2 4 2 3 4" xfId="2775" xr:uid="{82CB8222-1F22-435A-9F20-7428F658B6D8}"/>
    <cellStyle name="Moneda 2 2 4 2 3 4 2" xfId="5127" xr:uid="{0FD2783E-0FA7-433A-800A-513CB6BA1B1E}"/>
    <cellStyle name="Moneda 2 2 4 2 3 4 2 2" xfId="9831" xr:uid="{FD2C22D1-D9D7-4602-80D6-2D24AF6FF867}"/>
    <cellStyle name="Moneda 2 2 4 2 3 4 2 2 2" xfId="19239" xr:uid="{DFB0810A-4978-441B-8ADE-E9502D43FDE6}"/>
    <cellStyle name="Moneda 2 2 4 2 3 4 2 2 3" xfId="28656" xr:uid="{1D95753C-E6E1-4678-9884-E73B4D9716FB}"/>
    <cellStyle name="Moneda 2 2 4 2 3 4 2 2 4" xfId="38073" xr:uid="{CAF407DC-2A5E-4367-96DF-080DC2289801}"/>
    <cellStyle name="Moneda 2 2 4 2 3 4 2 3" xfId="14535" xr:uid="{6A80E979-5AAE-4D1E-BF4D-73DC69575230}"/>
    <cellStyle name="Moneda 2 2 4 2 3 4 2 4" xfId="23952" xr:uid="{96EFDB15-5EF0-4344-9FF7-CF10606E1678}"/>
    <cellStyle name="Moneda 2 2 4 2 3 4 2 5" xfId="33369" xr:uid="{D148F682-8FC4-4F69-BB19-312950C6A2CD}"/>
    <cellStyle name="Moneda 2 2 4 2 3 4 3" xfId="7479" xr:uid="{EB9182A7-3B31-4640-BB65-88E84BB08B76}"/>
    <cellStyle name="Moneda 2 2 4 2 3 4 3 2" xfId="16887" xr:uid="{C30FCA30-F214-4B3E-A17A-974C489998CA}"/>
    <cellStyle name="Moneda 2 2 4 2 3 4 3 3" xfId="26304" xr:uid="{9EE35848-52ED-4BD4-9BA6-5F514A5F3C28}"/>
    <cellStyle name="Moneda 2 2 4 2 3 4 3 4" xfId="35721" xr:uid="{FF01D24D-FB0A-4B10-A475-718F890410EC}"/>
    <cellStyle name="Moneda 2 2 4 2 3 4 4" xfId="12183" xr:uid="{6430CABA-7AF7-4767-8682-E0365A10C8F0}"/>
    <cellStyle name="Moneda 2 2 4 2 3 4 5" xfId="21600" xr:uid="{F9D2AACF-E06B-4555-8187-4AAF40CB890F}"/>
    <cellStyle name="Moneda 2 2 4 2 3 4 6" xfId="31017" xr:uid="{43674E86-0C66-427B-B475-128E7AA426C0}"/>
    <cellStyle name="Moneda 2 2 4 2 3 5" xfId="3559" xr:uid="{6911FF06-9A09-492C-AF3B-77185A93997F}"/>
    <cellStyle name="Moneda 2 2 4 2 3 5 2" xfId="5911" xr:uid="{45226F52-7320-41C7-A8E9-B493F7803421}"/>
    <cellStyle name="Moneda 2 2 4 2 3 5 2 2" xfId="10615" xr:uid="{0AEDDE68-1278-469C-9285-987260A2CBFA}"/>
    <cellStyle name="Moneda 2 2 4 2 3 5 2 2 2" xfId="20023" xr:uid="{B9D37FB5-EE61-48A3-B0DD-849F31DDC79D}"/>
    <cellStyle name="Moneda 2 2 4 2 3 5 2 2 3" xfId="29440" xr:uid="{FB979581-49C7-40C2-B1E6-5D06AA6E8B45}"/>
    <cellStyle name="Moneda 2 2 4 2 3 5 2 2 4" xfId="38857" xr:uid="{2FFE94B1-D5C2-4D25-A857-2A8924E8A711}"/>
    <cellStyle name="Moneda 2 2 4 2 3 5 2 3" xfId="15319" xr:uid="{04FACFAF-8EEE-44A9-BEEC-378CDB2DF9EB}"/>
    <cellStyle name="Moneda 2 2 4 2 3 5 2 4" xfId="24736" xr:uid="{1375E244-A263-4D2F-885F-E7751EB1510D}"/>
    <cellStyle name="Moneda 2 2 4 2 3 5 2 5" xfId="34153" xr:uid="{36D612FA-CCAD-4733-9F14-683A11C79075}"/>
    <cellStyle name="Moneda 2 2 4 2 3 5 3" xfId="8263" xr:uid="{5E27623D-4546-415A-8CA3-D2EF85936CEA}"/>
    <cellStyle name="Moneda 2 2 4 2 3 5 3 2" xfId="17671" xr:uid="{97C21816-CF60-4729-8222-EF3E7A6AE20E}"/>
    <cellStyle name="Moneda 2 2 4 2 3 5 3 3" xfId="27088" xr:uid="{518C3BA0-3C60-4A63-833C-94682D558DFE}"/>
    <cellStyle name="Moneda 2 2 4 2 3 5 3 4" xfId="36505" xr:uid="{007B3B3C-055A-4441-8577-613546CE95CB}"/>
    <cellStyle name="Moneda 2 2 4 2 3 5 4" xfId="12967" xr:uid="{8D2FB117-6F2B-4E1C-B94C-FE5008DA6CC1}"/>
    <cellStyle name="Moneda 2 2 4 2 3 5 5" xfId="22384" xr:uid="{E836ADBA-5645-4CCB-B375-368DE4B2AAFF}"/>
    <cellStyle name="Moneda 2 2 4 2 3 5 6" xfId="31801" xr:uid="{FF6BF392-9D2A-448E-8F3D-743E8730D521}"/>
    <cellStyle name="Moneda 2 2 4 2 3 6" xfId="4343" xr:uid="{4AEA76B6-FB4A-48BF-9957-7F72D50DFFEB}"/>
    <cellStyle name="Moneda 2 2 4 2 3 6 2" xfId="9047" xr:uid="{F07BD4A6-199F-4DF7-975C-CC742C83B00C}"/>
    <cellStyle name="Moneda 2 2 4 2 3 6 2 2" xfId="18455" xr:uid="{3A00D8B4-3FAE-46BB-A973-866F9454CC02}"/>
    <cellStyle name="Moneda 2 2 4 2 3 6 2 3" xfId="27872" xr:uid="{F38D1A4C-6708-4C18-A623-2ACE57D1A01A}"/>
    <cellStyle name="Moneda 2 2 4 2 3 6 2 4" xfId="37289" xr:uid="{86007EB3-FBF1-44FB-B0D0-39885FE646EC}"/>
    <cellStyle name="Moneda 2 2 4 2 3 6 3" xfId="13751" xr:uid="{F9944A58-17E2-4A47-A306-3CD84E1F9369}"/>
    <cellStyle name="Moneda 2 2 4 2 3 6 4" xfId="23168" xr:uid="{FABE4D2E-3AC1-4CF6-8663-A3E9969EFBAD}"/>
    <cellStyle name="Moneda 2 2 4 2 3 6 5" xfId="32585" xr:uid="{2D47A353-BFC3-4B8B-BCDA-13A6E8F0937B}"/>
    <cellStyle name="Moneda 2 2 4 2 3 7" xfId="6695" xr:uid="{67B13C77-9E75-4353-9C01-EA20761F2108}"/>
    <cellStyle name="Moneda 2 2 4 2 3 7 2" xfId="16103" xr:uid="{6B4D16E8-272B-496D-82D9-E24B4DF6E1D1}"/>
    <cellStyle name="Moneda 2 2 4 2 3 7 3" xfId="25520" xr:uid="{BC6B9B8E-A79A-442F-B003-75412919F0CC}"/>
    <cellStyle name="Moneda 2 2 4 2 3 7 4" xfId="34937" xr:uid="{EB5F1548-806F-4DFB-9559-DB19530D012C}"/>
    <cellStyle name="Moneda 2 2 4 2 3 8" xfId="11399" xr:uid="{ABFE68F9-F1E9-4EEC-920A-EEDEA5F033B4}"/>
    <cellStyle name="Moneda 2 2 4 2 3 9" xfId="20816" xr:uid="{4F107B90-5D1C-41F8-A387-8503DBB3830A}"/>
    <cellStyle name="Moneda 2 2 4 2 4" xfId="514" xr:uid="{053C2179-FE02-4711-A5BD-429BC4B43FEF}"/>
    <cellStyle name="Moneda 2 2 4 2 4 10" xfId="2140" xr:uid="{567F79C6-6C0C-4AE3-8B2D-97AFDD28E455}"/>
    <cellStyle name="Moneda 2 2 4 2 4 11" xfId="1512" xr:uid="{6E554C08-1E48-48E2-BF72-38DAEB65EF8D}"/>
    <cellStyle name="Moneda 2 2 4 2 4 12" xfId="40394" xr:uid="{19D06077-08FE-4725-BBE5-FEC904328358}"/>
    <cellStyle name="Moneda 2 2 4 2 4 2" xfId="2532" xr:uid="{334A1AB5-DB3D-4D93-9824-C695F71D2CA5}"/>
    <cellStyle name="Moneda 2 2 4 2 4 2 2" xfId="3317" xr:uid="{7117C30F-834B-4424-9610-B13680AEE430}"/>
    <cellStyle name="Moneda 2 2 4 2 4 2 2 2" xfId="5669" xr:uid="{A7CBDC15-C7ED-45C1-85F4-B84355640054}"/>
    <cellStyle name="Moneda 2 2 4 2 4 2 2 2 2" xfId="10373" xr:uid="{C6CDB5EE-6324-4EC1-8AD7-0BA34807D2D4}"/>
    <cellStyle name="Moneda 2 2 4 2 4 2 2 2 2 2" xfId="19781" xr:uid="{3DACED5E-E7F3-4791-9656-C49ED5988FA6}"/>
    <cellStyle name="Moneda 2 2 4 2 4 2 2 2 2 3" xfId="29198" xr:uid="{3A1CBD3F-D347-4421-AB34-C958A3CD9205}"/>
    <cellStyle name="Moneda 2 2 4 2 4 2 2 2 2 4" xfId="38615" xr:uid="{FAD5BECA-FE7F-4463-912D-21A2E59A4A27}"/>
    <cellStyle name="Moneda 2 2 4 2 4 2 2 2 3" xfId="15077" xr:uid="{BA5BC858-AF4A-452E-BBAA-627C85C00AF0}"/>
    <cellStyle name="Moneda 2 2 4 2 4 2 2 2 4" xfId="24494" xr:uid="{15035528-5C43-43B8-BEBB-AC94CA11318F}"/>
    <cellStyle name="Moneda 2 2 4 2 4 2 2 2 5" xfId="33911" xr:uid="{8495173D-BE22-446D-A349-CE2F24D8A481}"/>
    <cellStyle name="Moneda 2 2 4 2 4 2 2 3" xfId="8021" xr:uid="{867D7A38-3BAC-41D4-A5B7-A39D7184A18D}"/>
    <cellStyle name="Moneda 2 2 4 2 4 2 2 3 2" xfId="17429" xr:uid="{A191A215-4C29-44DA-A859-770ADEA21FAA}"/>
    <cellStyle name="Moneda 2 2 4 2 4 2 2 3 3" xfId="26846" xr:uid="{5985C950-B906-4B00-9E36-C0C741DF5286}"/>
    <cellStyle name="Moneda 2 2 4 2 4 2 2 3 4" xfId="36263" xr:uid="{1125A644-381F-4055-8C60-12ABA2B2B193}"/>
    <cellStyle name="Moneda 2 2 4 2 4 2 2 4" xfId="12725" xr:uid="{C57332B3-84C7-47D4-BA3E-3C7E6270489C}"/>
    <cellStyle name="Moneda 2 2 4 2 4 2 2 5" xfId="22142" xr:uid="{F1163F1A-91F7-4CA5-871D-8F694CFC9B69}"/>
    <cellStyle name="Moneda 2 2 4 2 4 2 2 6" xfId="31559" xr:uid="{3B66CEC7-FDCB-416F-BDE0-5C2E58E9E419}"/>
    <cellStyle name="Moneda 2 2 4 2 4 2 3" xfId="4101" xr:uid="{BC184221-F626-4CB8-A892-D02A0B086217}"/>
    <cellStyle name="Moneda 2 2 4 2 4 2 3 2" xfId="6453" xr:uid="{957546BB-857D-4E2E-B7F8-1C7B29BA47B0}"/>
    <cellStyle name="Moneda 2 2 4 2 4 2 3 2 2" xfId="11157" xr:uid="{E05CD662-9053-4F2A-AA4E-1EEC2A27FB6C}"/>
    <cellStyle name="Moneda 2 2 4 2 4 2 3 2 2 2" xfId="20565" xr:uid="{6CF75541-5BAE-405A-AA12-98743FCD627C}"/>
    <cellStyle name="Moneda 2 2 4 2 4 2 3 2 2 3" xfId="29982" xr:uid="{F7B0C13C-1908-4AB1-BD18-561AF4361ECD}"/>
    <cellStyle name="Moneda 2 2 4 2 4 2 3 2 2 4" xfId="39399" xr:uid="{5F6366FC-CDAB-4FDF-A1A3-A2F44515E4B8}"/>
    <cellStyle name="Moneda 2 2 4 2 4 2 3 2 3" xfId="15861" xr:uid="{62AEAD33-8D16-4479-B089-0CC8EBBCD6E1}"/>
    <cellStyle name="Moneda 2 2 4 2 4 2 3 2 4" xfId="25278" xr:uid="{5C7201BB-D784-46A3-9B10-082909BF43E1}"/>
    <cellStyle name="Moneda 2 2 4 2 4 2 3 2 5" xfId="34695" xr:uid="{8EFA7588-F98A-483C-9EFF-40A5C18A3527}"/>
    <cellStyle name="Moneda 2 2 4 2 4 2 3 3" xfId="8805" xr:uid="{8DECEF5A-A73A-42D9-9072-632DB814C4B1}"/>
    <cellStyle name="Moneda 2 2 4 2 4 2 3 3 2" xfId="18213" xr:uid="{05AF5C02-EF6C-46CD-B4BC-25AE232EDF99}"/>
    <cellStyle name="Moneda 2 2 4 2 4 2 3 3 3" xfId="27630" xr:uid="{2B005EA6-820D-4069-A8B9-651217E3A03A}"/>
    <cellStyle name="Moneda 2 2 4 2 4 2 3 3 4" xfId="37047" xr:uid="{E2C6DFCE-8805-45FA-9484-4E1F0E1DF781}"/>
    <cellStyle name="Moneda 2 2 4 2 4 2 3 4" xfId="13509" xr:uid="{CD11C9D4-E516-43DB-A168-BA77DE32A03B}"/>
    <cellStyle name="Moneda 2 2 4 2 4 2 3 5" xfId="22926" xr:uid="{0AB9C12E-F139-40A4-89F8-1B785CBE110A}"/>
    <cellStyle name="Moneda 2 2 4 2 4 2 3 6" xfId="32343" xr:uid="{255FB40A-D974-42A6-B0AA-F41F1DFB8DF9}"/>
    <cellStyle name="Moneda 2 2 4 2 4 2 4" xfId="4885" xr:uid="{C3FBDA14-3EF3-487D-998B-A19FE3C88A9A}"/>
    <cellStyle name="Moneda 2 2 4 2 4 2 4 2" xfId="9589" xr:uid="{39E63DC8-D79D-46CE-8F42-526C7A4B08F8}"/>
    <cellStyle name="Moneda 2 2 4 2 4 2 4 2 2" xfId="18997" xr:uid="{DFEA6DA6-5976-4988-B312-EFA9E1CA6DD5}"/>
    <cellStyle name="Moneda 2 2 4 2 4 2 4 2 3" xfId="28414" xr:uid="{1322C840-B99A-49E8-BACD-B2D0FD15CB30}"/>
    <cellStyle name="Moneda 2 2 4 2 4 2 4 2 4" xfId="37831" xr:uid="{3D3ECEDC-7C4D-4365-83A9-9B8C23457C33}"/>
    <cellStyle name="Moneda 2 2 4 2 4 2 4 3" xfId="14293" xr:uid="{C76E496F-AD77-40E8-8180-506A838ADEAC}"/>
    <cellStyle name="Moneda 2 2 4 2 4 2 4 4" xfId="23710" xr:uid="{364E903A-7FF6-46E1-97AC-A09FCA54BD39}"/>
    <cellStyle name="Moneda 2 2 4 2 4 2 4 5" xfId="33127" xr:uid="{DBE09E53-2EBC-42BA-975C-C4D771BA9E2B}"/>
    <cellStyle name="Moneda 2 2 4 2 4 2 5" xfId="7237" xr:uid="{6C6A719E-E362-49F8-9377-63B633D6C7B4}"/>
    <cellStyle name="Moneda 2 2 4 2 4 2 5 2" xfId="16645" xr:uid="{2C86821D-E16D-4B55-B57B-06E3EC4694E9}"/>
    <cellStyle name="Moneda 2 2 4 2 4 2 5 3" xfId="26062" xr:uid="{728EC304-9516-4FB8-B4E1-E0AC91D6866A}"/>
    <cellStyle name="Moneda 2 2 4 2 4 2 5 4" xfId="35479" xr:uid="{E2CA961E-F564-4A3E-A856-12320489C703}"/>
    <cellStyle name="Moneda 2 2 4 2 4 2 6" xfId="11941" xr:uid="{B390DFC9-E679-43D5-8253-CD356EDFB484}"/>
    <cellStyle name="Moneda 2 2 4 2 4 2 7" xfId="21358" xr:uid="{CFC81D08-0396-441A-8369-3BCE2D56C7E0}"/>
    <cellStyle name="Moneda 2 2 4 2 4 2 8" xfId="30775" xr:uid="{46FA8FD2-A7F8-43B8-82BC-96C20C898F26}"/>
    <cellStyle name="Moneda 2 2 4 2 4 3" xfId="2925" xr:uid="{B475C661-36D2-4A60-8A13-3F79AECE0729}"/>
    <cellStyle name="Moneda 2 2 4 2 4 3 2" xfId="5277" xr:uid="{53A92F21-25EE-4D39-AEE9-64D347BE7405}"/>
    <cellStyle name="Moneda 2 2 4 2 4 3 2 2" xfId="9981" xr:uid="{C3DD0153-EAF3-4BED-8D08-88552850EE9E}"/>
    <cellStyle name="Moneda 2 2 4 2 4 3 2 2 2" xfId="19389" xr:uid="{0B365F1F-5A27-4D47-8E0D-D8FDDD074189}"/>
    <cellStyle name="Moneda 2 2 4 2 4 3 2 2 3" xfId="28806" xr:uid="{3036A76F-39BB-4F3C-A535-93AC3241065D}"/>
    <cellStyle name="Moneda 2 2 4 2 4 3 2 2 4" xfId="38223" xr:uid="{12FF0491-2761-4641-9CC4-20D5737E2D59}"/>
    <cellStyle name="Moneda 2 2 4 2 4 3 2 3" xfId="14685" xr:uid="{02CFB6D1-465E-40CF-AF0E-6737659D28A0}"/>
    <cellStyle name="Moneda 2 2 4 2 4 3 2 4" xfId="24102" xr:uid="{0F73159F-C44A-465A-9101-3E84C6B55A4D}"/>
    <cellStyle name="Moneda 2 2 4 2 4 3 2 5" xfId="33519" xr:uid="{DBE3EB8F-C783-47E4-8DF7-40A3AB8FDDF1}"/>
    <cellStyle name="Moneda 2 2 4 2 4 3 3" xfId="7629" xr:uid="{82CA8336-A28F-4E8C-9E96-CB6EF34249A7}"/>
    <cellStyle name="Moneda 2 2 4 2 4 3 3 2" xfId="17037" xr:uid="{8C45ECE3-967E-48BC-B743-4B2B73573357}"/>
    <cellStyle name="Moneda 2 2 4 2 4 3 3 3" xfId="26454" xr:uid="{701BA3C7-B5E7-44D7-9650-43B50E595A24}"/>
    <cellStyle name="Moneda 2 2 4 2 4 3 3 4" xfId="35871" xr:uid="{9836BDB8-45F0-4661-938E-753C26A30789}"/>
    <cellStyle name="Moneda 2 2 4 2 4 3 4" xfId="12333" xr:uid="{5290E062-7F5F-47F5-B957-8148A5F7819D}"/>
    <cellStyle name="Moneda 2 2 4 2 4 3 5" xfId="21750" xr:uid="{910AA9CF-E7DB-4CEA-8BE9-0AC08535259B}"/>
    <cellStyle name="Moneda 2 2 4 2 4 3 6" xfId="31167" xr:uid="{6F94884F-DC4E-43DC-8457-249DE42925BB}"/>
    <cellStyle name="Moneda 2 2 4 2 4 4" xfId="3709" xr:uid="{1F16EE28-19CD-4848-8550-7F4E3304915A}"/>
    <cellStyle name="Moneda 2 2 4 2 4 4 2" xfId="6061" xr:uid="{C9E4F049-C2CA-4752-B533-95C8DA348916}"/>
    <cellStyle name="Moneda 2 2 4 2 4 4 2 2" xfId="10765" xr:uid="{B72F922B-8DBD-4493-9D79-723A34F3AA02}"/>
    <cellStyle name="Moneda 2 2 4 2 4 4 2 2 2" xfId="20173" xr:uid="{E72E7C60-A23F-4AD6-892C-2B4D619F8D57}"/>
    <cellStyle name="Moneda 2 2 4 2 4 4 2 2 3" xfId="29590" xr:uid="{69595B23-A346-4CF5-8169-8C9354157464}"/>
    <cellStyle name="Moneda 2 2 4 2 4 4 2 2 4" xfId="39007" xr:uid="{CCDCBAE1-C241-4CAA-A1EF-D8931BF8D444}"/>
    <cellStyle name="Moneda 2 2 4 2 4 4 2 3" xfId="15469" xr:uid="{ADD2D3E8-7689-4006-8A17-377D7A38829F}"/>
    <cellStyle name="Moneda 2 2 4 2 4 4 2 4" xfId="24886" xr:uid="{DEAEEA9B-2AC9-476B-9835-27054CE2B74B}"/>
    <cellStyle name="Moneda 2 2 4 2 4 4 2 5" xfId="34303" xr:uid="{6C7274E4-CB2E-4557-A3A9-83BB886C00A8}"/>
    <cellStyle name="Moneda 2 2 4 2 4 4 3" xfId="8413" xr:uid="{8AF1D3FD-FAC4-430E-9153-9C7471F2BD0F}"/>
    <cellStyle name="Moneda 2 2 4 2 4 4 3 2" xfId="17821" xr:uid="{67CDE11F-4E3D-45B5-8120-0C094A6A1985}"/>
    <cellStyle name="Moneda 2 2 4 2 4 4 3 3" xfId="27238" xr:uid="{BDE63EC9-0C28-4B3C-9CCF-65BAA99FFB5D}"/>
    <cellStyle name="Moneda 2 2 4 2 4 4 3 4" xfId="36655" xr:uid="{C77B4BA1-1832-41C7-9A61-4955245D84B9}"/>
    <cellStyle name="Moneda 2 2 4 2 4 4 4" xfId="13117" xr:uid="{78201753-F1B1-477F-822C-A969F6752BE1}"/>
    <cellStyle name="Moneda 2 2 4 2 4 4 5" xfId="22534" xr:uid="{C27C71FD-E730-4D2C-8F87-65F540729584}"/>
    <cellStyle name="Moneda 2 2 4 2 4 4 6" xfId="31951" xr:uid="{3AAB432B-C330-45B3-B2AA-726CF5EB9906}"/>
    <cellStyle name="Moneda 2 2 4 2 4 5" xfId="4493" xr:uid="{A351D61F-5607-450A-84DB-E7700EB9850C}"/>
    <cellStyle name="Moneda 2 2 4 2 4 5 2" xfId="9197" xr:uid="{D28C82DA-3230-4210-8B2A-E866A22D97D6}"/>
    <cellStyle name="Moneda 2 2 4 2 4 5 2 2" xfId="18605" xr:uid="{9CACD0F1-17E1-4FAC-BFD1-5D5ED254C350}"/>
    <cellStyle name="Moneda 2 2 4 2 4 5 2 3" xfId="28022" xr:uid="{562C7142-2B73-424F-BFF3-B8F243920FB1}"/>
    <cellStyle name="Moneda 2 2 4 2 4 5 2 4" xfId="37439" xr:uid="{26CF16DB-F69A-49B1-9B4A-B209BA7A1A5A}"/>
    <cellStyle name="Moneda 2 2 4 2 4 5 3" xfId="13901" xr:uid="{CBBF3ED6-036E-4780-8065-A0FC1C7E9D61}"/>
    <cellStyle name="Moneda 2 2 4 2 4 5 4" xfId="23318" xr:uid="{F6000B7C-8F3A-4DD2-9DE6-7F2DC62D779D}"/>
    <cellStyle name="Moneda 2 2 4 2 4 5 5" xfId="32735" xr:uid="{DA50F5C8-8E2E-47D0-AE52-F6DFF701E436}"/>
    <cellStyle name="Moneda 2 2 4 2 4 6" xfId="6845" xr:uid="{B69E7206-3808-4454-9C28-9E644D6EEBFF}"/>
    <cellStyle name="Moneda 2 2 4 2 4 6 2" xfId="16253" xr:uid="{E1EA2C74-EBA7-48F4-839E-F8913DAAB3FD}"/>
    <cellStyle name="Moneda 2 2 4 2 4 6 3" xfId="25670" xr:uid="{657263DB-3FAE-4731-B724-36A2F2198821}"/>
    <cellStyle name="Moneda 2 2 4 2 4 6 4" xfId="35087" xr:uid="{0FEA2D71-89AB-4CCE-8264-1E9CC5119064}"/>
    <cellStyle name="Moneda 2 2 4 2 4 7" xfId="11549" xr:uid="{7EEF695E-3A4D-4481-A534-2546C09C0E85}"/>
    <cellStyle name="Moneda 2 2 4 2 4 8" xfId="20966" xr:uid="{70924924-9B88-4D55-8EB6-33566037F906}"/>
    <cellStyle name="Moneda 2 2 4 2 4 9" xfId="30383" xr:uid="{635FC97B-32A2-4958-8236-51CBB2779E30}"/>
    <cellStyle name="Moneda 2 2 4 2 5" xfId="2336" xr:uid="{7739075F-5F56-49D5-BB61-C0184F003C12}"/>
    <cellStyle name="Moneda 2 2 4 2 5 2" xfId="3121" xr:uid="{0BA4FEAA-C73E-4F01-9FD9-7DC0B26D41AD}"/>
    <cellStyle name="Moneda 2 2 4 2 5 2 2" xfId="5473" xr:uid="{D3AACA12-BB13-46DF-9C57-257972B68A00}"/>
    <cellStyle name="Moneda 2 2 4 2 5 2 2 2" xfId="10177" xr:uid="{1541C751-0297-4CD5-8577-BAF4806A8F34}"/>
    <cellStyle name="Moneda 2 2 4 2 5 2 2 2 2" xfId="19585" xr:uid="{2B550B8C-5322-4FFC-8B56-94D1F0C55E61}"/>
    <cellStyle name="Moneda 2 2 4 2 5 2 2 2 3" xfId="29002" xr:uid="{D019E402-74DF-4CD6-9F0F-431575F0AD69}"/>
    <cellStyle name="Moneda 2 2 4 2 5 2 2 2 4" xfId="38419" xr:uid="{F70589BC-40D3-43EA-844C-64BAFA4CFBD8}"/>
    <cellStyle name="Moneda 2 2 4 2 5 2 2 3" xfId="14881" xr:uid="{9DF12214-35DF-46F5-8EB2-2ACB0D25E3FA}"/>
    <cellStyle name="Moneda 2 2 4 2 5 2 2 4" xfId="24298" xr:uid="{D392C2D2-A45E-4733-B513-FDD1DB1DA5E1}"/>
    <cellStyle name="Moneda 2 2 4 2 5 2 2 5" xfId="33715" xr:uid="{E947F87B-93E6-4353-A2F1-DEF278710DAB}"/>
    <cellStyle name="Moneda 2 2 4 2 5 2 3" xfId="7825" xr:uid="{39751C62-3F23-4337-B746-EBDD17D8A49E}"/>
    <cellStyle name="Moneda 2 2 4 2 5 2 3 2" xfId="17233" xr:uid="{DAF5065B-6C9A-4842-87E1-F2BE8C1E3C41}"/>
    <cellStyle name="Moneda 2 2 4 2 5 2 3 3" xfId="26650" xr:uid="{CBD14DBA-088E-4B98-A2E0-2FC7883882FA}"/>
    <cellStyle name="Moneda 2 2 4 2 5 2 3 4" xfId="36067" xr:uid="{BF72BE82-3A42-4090-A2DE-FC959E0E1A4D}"/>
    <cellStyle name="Moneda 2 2 4 2 5 2 4" xfId="12529" xr:uid="{BCBEF96D-DB0F-404D-B7C8-6DB92894218B}"/>
    <cellStyle name="Moneda 2 2 4 2 5 2 5" xfId="21946" xr:uid="{5543016B-C53F-4021-B28D-20763BFCD99D}"/>
    <cellStyle name="Moneda 2 2 4 2 5 2 6" xfId="31363" xr:uid="{44CBB64B-69CC-40F5-A79D-CB4A6E812216}"/>
    <cellStyle name="Moneda 2 2 4 2 5 3" xfId="3905" xr:uid="{28DFFFC5-097B-416A-A7B4-37A82B17F032}"/>
    <cellStyle name="Moneda 2 2 4 2 5 3 2" xfId="6257" xr:uid="{DBA8C2B3-1315-4F9A-87DD-BDED7EA7BF4D}"/>
    <cellStyle name="Moneda 2 2 4 2 5 3 2 2" xfId="10961" xr:uid="{0025B179-02B7-4D56-BF2F-26D06AFD38DC}"/>
    <cellStyle name="Moneda 2 2 4 2 5 3 2 2 2" xfId="20369" xr:uid="{EB2617ED-12F5-4993-ADD3-4923C5862CBF}"/>
    <cellStyle name="Moneda 2 2 4 2 5 3 2 2 3" xfId="29786" xr:uid="{7EE9FC6B-C8BD-4537-8354-CE60BB0C0B12}"/>
    <cellStyle name="Moneda 2 2 4 2 5 3 2 2 4" xfId="39203" xr:uid="{5D64BFDD-722E-4793-83DE-629344D5D1F9}"/>
    <cellStyle name="Moneda 2 2 4 2 5 3 2 3" xfId="15665" xr:uid="{20F2A5A0-EEFE-4D35-9BF7-DB8CE594E9DD}"/>
    <cellStyle name="Moneda 2 2 4 2 5 3 2 4" xfId="25082" xr:uid="{8CC4413A-777E-49FC-A6F9-B31B5DA6E734}"/>
    <cellStyle name="Moneda 2 2 4 2 5 3 2 5" xfId="34499" xr:uid="{4385DD83-89EA-479D-BA9B-D53585B6F26A}"/>
    <cellStyle name="Moneda 2 2 4 2 5 3 3" xfId="8609" xr:uid="{E5746F82-5875-4A2D-BE38-95F34D6C6793}"/>
    <cellStyle name="Moneda 2 2 4 2 5 3 3 2" xfId="18017" xr:uid="{63D29C5C-8FD2-4961-A344-0AC3356A11CC}"/>
    <cellStyle name="Moneda 2 2 4 2 5 3 3 3" xfId="27434" xr:uid="{056F844A-E314-42EC-9F84-D204D482A64E}"/>
    <cellStyle name="Moneda 2 2 4 2 5 3 3 4" xfId="36851" xr:uid="{50CA1A36-14E5-4E02-9918-B7A15343F7D0}"/>
    <cellStyle name="Moneda 2 2 4 2 5 3 4" xfId="13313" xr:uid="{7ADD69EC-57F1-4305-933B-049D88AD52D2}"/>
    <cellStyle name="Moneda 2 2 4 2 5 3 5" xfId="22730" xr:uid="{9C44CA7C-9423-4B63-B00A-39E8FA31A0E9}"/>
    <cellStyle name="Moneda 2 2 4 2 5 3 6" xfId="32147" xr:uid="{AE70F0BF-AF23-432C-908F-D8510E15D8FB}"/>
    <cellStyle name="Moneda 2 2 4 2 5 4" xfId="4689" xr:uid="{D3B3B187-00DC-469D-9F38-353C94E16EE3}"/>
    <cellStyle name="Moneda 2 2 4 2 5 4 2" xfId="9393" xr:uid="{B14EAC45-92AE-49A6-B349-2816D5B12CB5}"/>
    <cellStyle name="Moneda 2 2 4 2 5 4 2 2" xfId="18801" xr:uid="{53F23F71-D7F7-45F8-A963-3FB2C56891E4}"/>
    <cellStyle name="Moneda 2 2 4 2 5 4 2 3" xfId="28218" xr:uid="{BDA55D9B-C000-4F23-ABCF-32707937F488}"/>
    <cellStyle name="Moneda 2 2 4 2 5 4 2 4" xfId="37635" xr:uid="{99B39A79-855F-4226-AF56-0D6B4F8504AD}"/>
    <cellStyle name="Moneda 2 2 4 2 5 4 3" xfId="14097" xr:uid="{8A0F0137-C682-4A4D-8613-51D780C96283}"/>
    <cellStyle name="Moneda 2 2 4 2 5 4 4" xfId="23514" xr:uid="{E2252234-F30A-4586-8DF3-C87AF3F76ED9}"/>
    <cellStyle name="Moneda 2 2 4 2 5 4 5" xfId="32931" xr:uid="{0C14EC24-1DA4-4B81-96AF-50EF4CB8EE7A}"/>
    <cellStyle name="Moneda 2 2 4 2 5 5" xfId="7041" xr:uid="{B744387A-39FA-4330-9952-1640F6CA328D}"/>
    <cellStyle name="Moneda 2 2 4 2 5 5 2" xfId="16449" xr:uid="{933B2AD8-6539-4C90-96DA-D0785AEA2273}"/>
    <cellStyle name="Moneda 2 2 4 2 5 5 3" xfId="25866" xr:uid="{AAAED670-622B-413F-9C66-A44778245E4F}"/>
    <cellStyle name="Moneda 2 2 4 2 5 5 4" xfId="35283" xr:uid="{DB45F878-8136-41CB-ACC9-1AAE3B5BEF12}"/>
    <cellStyle name="Moneda 2 2 4 2 5 6" xfId="11745" xr:uid="{0BB9D22E-F49E-43EC-BC58-FC59FCA12BEE}"/>
    <cellStyle name="Moneda 2 2 4 2 5 7" xfId="21162" xr:uid="{1E0C6AC6-24D9-453A-8586-8F4DD3F2D38B}"/>
    <cellStyle name="Moneda 2 2 4 2 5 8" xfId="30579" xr:uid="{38583AB1-63BA-4104-91F6-7DD42EC6C6B6}"/>
    <cellStyle name="Moneda 2 2 4 2 6" xfId="2729" xr:uid="{E832D3AD-E909-4DC4-BCA9-817F9CB6D05B}"/>
    <cellStyle name="Moneda 2 2 4 2 6 2" xfId="5081" xr:uid="{D745F098-1BCF-40AE-978A-49E696A92C83}"/>
    <cellStyle name="Moneda 2 2 4 2 6 2 2" xfId="9785" xr:uid="{D31EF9EA-56E4-4B5A-8021-F09D912FC903}"/>
    <cellStyle name="Moneda 2 2 4 2 6 2 2 2" xfId="19193" xr:uid="{563E8A9A-A19F-4398-B977-C82FACC34BAA}"/>
    <cellStyle name="Moneda 2 2 4 2 6 2 2 3" xfId="28610" xr:uid="{E7E43F0F-AFD8-48E3-8550-9984D4444EDF}"/>
    <cellStyle name="Moneda 2 2 4 2 6 2 2 4" xfId="38027" xr:uid="{290E7DB2-9BE8-4A2F-9B22-E874F9E77CC2}"/>
    <cellStyle name="Moneda 2 2 4 2 6 2 3" xfId="14489" xr:uid="{BCFAB816-2647-4D11-A4DB-1EA10C1275D5}"/>
    <cellStyle name="Moneda 2 2 4 2 6 2 4" xfId="23906" xr:uid="{76B8D003-3335-4A0F-93CD-AC823B88894D}"/>
    <cellStyle name="Moneda 2 2 4 2 6 2 5" xfId="33323" xr:uid="{86888D95-863C-4EB8-9143-01850BFF0224}"/>
    <cellStyle name="Moneda 2 2 4 2 6 3" xfId="7433" xr:uid="{BCE662A2-8BA9-4E06-B258-AEF3E075B79D}"/>
    <cellStyle name="Moneda 2 2 4 2 6 3 2" xfId="16841" xr:uid="{DC9A1B14-284D-4055-872D-0C70F41D6A30}"/>
    <cellStyle name="Moneda 2 2 4 2 6 3 3" xfId="26258" xr:uid="{38DAE335-06DD-4F8B-B6E0-D6555BC0B00E}"/>
    <cellStyle name="Moneda 2 2 4 2 6 3 4" xfId="35675" xr:uid="{4ECD1C5C-679B-4E9C-BA3C-95DFA7648DCE}"/>
    <cellStyle name="Moneda 2 2 4 2 6 4" xfId="12137" xr:uid="{4F9A3EC3-FAFD-49F5-A937-E5F30C2D76E8}"/>
    <cellStyle name="Moneda 2 2 4 2 6 5" xfId="21554" xr:uid="{4A43F67E-E0C8-437F-A5DB-1FF2FD8FB5DC}"/>
    <cellStyle name="Moneda 2 2 4 2 6 6" xfId="30971" xr:uid="{48A46C7C-B8DC-4FEB-9237-25ED9196EB5A}"/>
    <cellStyle name="Moneda 2 2 4 2 7" xfId="3513" xr:uid="{1B5FFD1F-C1AC-4A03-94F2-BF362FFF34B4}"/>
    <cellStyle name="Moneda 2 2 4 2 7 2" xfId="5865" xr:uid="{8004E934-B7D8-4C89-AE43-50AD951FBA39}"/>
    <cellStyle name="Moneda 2 2 4 2 7 2 2" xfId="10569" xr:uid="{F547699B-FC3F-4B5A-8DA8-81E814A7BB19}"/>
    <cellStyle name="Moneda 2 2 4 2 7 2 2 2" xfId="19977" xr:uid="{D5EF694C-E97A-4510-857A-E372019C1140}"/>
    <cellStyle name="Moneda 2 2 4 2 7 2 2 3" xfId="29394" xr:uid="{DC85D61E-1EEF-40A7-9C88-BCAB0466E9FF}"/>
    <cellStyle name="Moneda 2 2 4 2 7 2 2 4" xfId="38811" xr:uid="{1592BA56-A394-4E96-9031-2240FDC81825}"/>
    <cellStyle name="Moneda 2 2 4 2 7 2 3" xfId="15273" xr:uid="{39F7FE3F-4AE0-4A98-B206-E9A780EE6335}"/>
    <cellStyle name="Moneda 2 2 4 2 7 2 4" xfId="24690" xr:uid="{33A5804A-658F-44B1-A548-BC8A531AA449}"/>
    <cellStyle name="Moneda 2 2 4 2 7 2 5" xfId="34107" xr:uid="{02B9090B-756A-4FFC-A272-3E9086F0725A}"/>
    <cellStyle name="Moneda 2 2 4 2 7 3" xfId="8217" xr:uid="{0C15AF26-8D05-424A-B37C-0B40BE8C2A7C}"/>
    <cellStyle name="Moneda 2 2 4 2 7 3 2" xfId="17625" xr:uid="{FCB73D34-2307-42FC-A4F8-53BB00573626}"/>
    <cellStyle name="Moneda 2 2 4 2 7 3 3" xfId="27042" xr:uid="{553C96E6-C397-42F5-B72D-3B258AD5E6D8}"/>
    <cellStyle name="Moneda 2 2 4 2 7 3 4" xfId="36459" xr:uid="{E713B9C7-B713-4AEE-8815-99A21F7F4C11}"/>
    <cellStyle name="Moneda 2 2 4 2 7 4" xfId="12921" xr:uid="{E096B9D6-43E6-4E9D-A09C-0A7B9A10301E}"/>
    <cellStyle name="Moneda 2 2 4 2 7 5" xfId="22338" xr:uid="{E39EE5FF-751E-42B1-B9F7-38BBAA84234E}"/>
    <cellStyle name="Moneda 2 2 4 2 7 6" xfId="31755" xr:uid="{6D20E88D-6C1B-40DB-B5FD-033ED9E7860F}"/>
    <cellStyle name="Moneda 2 2 4 2 8" xfId="4297" xr:uid="{91B09C84-8D50-451D-862A-D8363D0F0998}"/>
    <cellStyle name="Moneda 2 2 4 2 8 2" xfId="9001" xr:uid="{7EDBFBF4-EA64-4E8E-A361-0C95AC7770BE}"/>
    <cellStyle name="Moneda 2 2 4 2 8 2 2" xfId="18409" xr:uid="{D692E7DD-DD44-4CD0-9010-E6AF5CD7FCD9}"/>
    <cellStyle name="Moneda 2 2 4 2 8 2 3" xfId="27826" xr:uid="{66BFAC58-3923-44C2-AF51-90020257A9AA}"/>
    <cellStyle name="Moneda 2 2 4 2 8 2 4" xfId="37243" xr:uid="{9C61141E-7FC4-41EA-B20F-F423DB255B0C}"/>
    <cellStyle name="Moneda 2 2 4 2 8 3" xfId="13705" xr:uid="{875FD233-A340-4F21-8666-4655E038E471}"/>
    <cellStyle name="Moneda 2 2 4 2 8 4" xfId="23122" xr:uid="{BDA30A06-BBA2-49DC-A97B-1929CE7B1B8C}"/>
    <cellStyle name="Moneda 2 2 4 2 8 5" xfId="32539" xr:uid="{6FA3C241-9883-43F4-B8E8-76B927AD99EA}"/>
    <cellStyle name="Moneda 2 2 4 2 9" xfId="6649" xr:uid="{5E6D6EA2-A27A-4063-8D2E-9EF4869517A4}"/>
    <cellStyle name="Moneda 2 2 4 2 9 2" xfId="16057" xr:uid="{582D8165-9772-45DA-94AC-5456DF1CD3AE}"/>
    <cellStyle name="Moneda 2 2 4 2 9 3" xfId="25474" xr:uid="{784ADBB4-F46A-4CE2-9752-A15EDD383CD8}"/>
    <cellStyle name="Moneda 2 2 4 2 9 4" xfId="34891" xr:uid="{8CD751E0-F1EC-41E6-860C-DBA1991561B0}"/>
    <cellStyle name="Moneda 2 2 4 3" xfId="176" xr:uid="{73AD2583-9788-47BF-89EE-E19949AFCF55}"/>
    <cellStyle name="Moneda 2 2 4 3 10" xfId="20741" xr:uid="{593E9F6E-E767-487A-A3DA-B7E597A423B6}"/>
    <cellStyle name="Moneda 2 2 4 3 11" xfId="30158" xr:uid="{47B1737C-50AF-4A73-A19C-44433D52197E}"/>
    <cellStyle name="Moneda 2 2 4 3 12" xfId="1915" xr:uid="{7D15A533-EA6F-44E6-A026-88B9A0894379}"/>
    <cellStyle name="Moneda 2 2 4 3 13" xfId="1287" xr:uid="{C7DDCBB4-37EE-4DAA-AB41-B57F7FA846C6}"/>
    <cellStyle name="Moneda 2 2 4 3 14" xfId="40169" xr:uid="{A80E9D27-02A0-4DF4-ADD6-765C18FAB2CC}"/>
    <cellStyle name="Moneda 2 2 4 3 2" xfId="370" xr:uid="{23F917EE-986A-44DE-8B16-7F5959A4812D}"/>
    <cellStyle name="Moneda 2 2 4 3 2 10" xfId="30279" xr:uid="{0C780B8F-B54D-498F-85DF-065433D9760B}"/>
    <cellStyle name="Moneda 2 2 4 3 2 11" xfId="2036" xr:uid="{7464D096-28A7-49BF-8D12-A672E6D20307}"/>
    <cellStyle name="Moneda 2 2 4 3 2 12" xfId="1408" xr:uid="{F4CAD4B1-9AC4-43C1-A561-5006DB91D2E7}"/>
    <cellStyle name="Moneda 2 2 4 3 2 13" xfId="40290" xr:uid="{5E6D894C-4B87-4349-A6DB-19E04F252373}"/>
    <cellStyle name="Moneda 2 2 4 3 2 2" xfId="607" xr:uid="{D10B583E-B413-416C-B538-0A1391C3E0A1}"/>
    <cellStyle name="Moneda 2 2 4 3 2 2 10" xfId="2232" xr:uid="{78DBE6D6-9996-4A1C-87E5-5D59B4BED329}"/>
    <cellStyle name="Moneda 2 2 4 3 2 2 11" xfId="1604" xr:uid="{DB985F5E-B633-4F67-A46F-F2DE69C0E512}"/>
    <cellStyle name="Moneda 2 2 4 3 2 2 12" xfId="40486" xr:uid="{84ABA78C-F525-4F12-A4C8-2BDE67504B18}"/>
    <cellStyle name="Moneda 2 2 4 3 2 2 2" xfId="2624" xr:uid="{91B7FEAC-2281-411C-8735-B34483598E23}"/>
    <cellStyle name="Moneda 2 2 4 3 2 2 2 2" xfId="3409" xr:uid="{51B4F414-9DAB-4780-B3F9-2E223CD02F9B}"/>
    <cellStyle name="Moneda 2 2 4 3 2 2 2 2 2" xfId="5761" xr:uid="{3C0C9D3D-32F8-402E-A7ED-43BE1368AAB4}"/>
    <cellStyle name="Moneda 2 2 4 3 2 2 2 2 2 2" xfId="10465" xr:uid="{7F0D4D7A-AF5B-48AA-8582-48D7805B3994}"/>
    <cellStyle name="Moneda 2 2 4 3 2 2 2 2 2 2 2" xfId="19873" xr:uid="{64EB1F86-B6E4-47C0-950B-93A4AA561E88}"/>
    <cellStyle name="Moneda 2 2 4 3 2 2 2 2 2 2 3" xfId="29290" xr:uid="{B753146F-A2A9-4A50-9D68-C4EF019BEB6D}"/>
    <cellStyle name="Moneda 2 2 4 3 2 2 2 2 2 2 4" xfId="38707" xr:uid="{0EB6DEBC-2972-483D-8134-39578BE8B62E}"/>
    <cellStyle name="Moneda 2 2 4 3 2 2 2 2 2 3" xfId="15169" xr:uid="{4501AA37-4E3E-4049-BA92-619DFD6F7439}"/>
    <cellStyle name="Moneda 2 2 4 3 2 2 2 2 2 4" xfId="24586" xr:uid="{FD541C01-1C8B-4941-912E-E18D353C5EC4}"/>
    <cellStyle name="Moneda 2 2 4 3 2 2 2 2 2 5" xfId="34003" xr:uid="{B6ACD147-E010-479D-9D7A-AC15738D1FDD}"/>
    <cellStyle name="Moneda 2 2 4 3 2 2 2 2 3" xfId="8113" xr:uid="{75992324-8865-40BD-90E5-A00D97E12FAF}"/>
    <cellStyle name="Moneda 2 2 4 3 2 2 2 2 3 2" xfId="17521" xr:uid="{CAF9F12C-8669-4599-807F-46924484FA66}"/>
    <cellStyle name="Moneda 2 2 4 3 2 2 2 2 3 3" xfId="26938" xr:uid="{F0C65042-F556-42C1-A297-FB5380D31558}"/>
    <cellStyle name="Moneda 2 2 4 3 2 2 2 2 3 4" xfId="36355" xr:uid="{D3DB5BB7-2320-49E1-B176-255349186300}"/>
    <cellStyle name="Moneda 2 2 4 3 2 2 2 2 4" xfId="12817" xr:uid="{708D792C-A578-44EC-BB24-EC94B43CE433}"/>
    <cellStyle name="Moneda 2 2 4 3 2 2 2 2 5" xfId="22234" xr:uid="{4F2520EF-28AC-42CD-A2A7-DB5386F178AD}"/>
    <cellStyle name="Moneda 2 2 4 3 2 2 2 2 6" xfId="31651" xr:uid="{A0DA7366-2C6F-449C-A0C6-DD0588052EF5}"/>
    <cellStyle name="Moneda 2 2 4 3 2 2 2 3" xfId="4193" xr:uid="{7B833C0C-B625-48B9-8065-072E63ED106B}"/>
    <cellStyle name="Moneda 2 2 4 3 2 2 2 3 2" xfId="6545" xr:uid="{96BA0FB5-DD27-4F73-BA3C-32AA13318735}"/>
    <cellStyle name="Moneda 2 2 4 3 2 2 2 3 2 2" xfId="11249" xr:uid="{97A086C5-A6E6-4F29-9A79-21AF29CF4862}"/>
    <cellStyle name="Moneda 2 2 4 3 2 2 2 3 2 2 2" xfId="20657" xr:uid="{B9696E28-B73E-4102-A9DF-F7CE24C8B0DF}"/>
    <cellStyle name="Moneda 2 2 4 3 2 2 2 3 2 2 3" xfId="30074" xr:uid="{EBA254ED-BD94-4AD1-BE80-1896CC646CA6}"/>
    <cellStyle name="Moneda 2 2 4 3 2 2 2 3 2 2 4" xfId="39491" xr:uid="{5DAD76C4-65D5-40B0-87DE-B3D73C0054BC}"/>
    <cellStyle name="Moneda 2 2 4 3 2 2 2 3 2 3" xfId="15953" xr:uid="{3A8468E0-7817-490C-9016-DB02B4388C9D}"/>
    <cellStyle name="Moneda 2 2 4 3 2 2 2 3 2 4" xfId="25370" xr:uid="{BCD6C81B-5F7C-46A0-AEBD-14F7A277C1FE}"/>
    <cellStyle name="Moneda 2 2 4 3 2 2 2 3 2 5" xfId="34787" xr:uid="{ACB9242C-9560-4CEE-B1AA-A8E79A05C545}"/>
    <cellStyle name="Moneda 2 2 4 3 2 2 2 3 3" xfId="8897" xr:uid="{3B96150B-BE3A-4227-AB0C-E57A27614DCB}"/>
    <cellStyle name="Moneda 2 2 4 3 2 2 2 3 3 2" xfId="18305" xr:uid="{4C7FD7EE-211B-4076-8815-33B5C0E8088A}"/>
    <cellStyle name="Moneda 2 2 4 3 2 2 2 3 3 3" xfId="27722" xr:uid="{DE934384-0403-4447-9E03-603392C271C7}"/>
    <cellStyle name="Moneda 2 2 4 3 2 2 2 3 3 4" xfId="37139" xr:uid="{278EFABA-A3C5-493E-B9B6-14163C049D61}"/>
    <cellStyle name="Moneda 2 2 4 3 2 2 2 3 4" xfId="13601" xr:uid="{A14162D4-AFE7-4453-B7EC-B665BD9612E7}"/>
    <cellStyle name="Moneda 2 2 4 3 2 2 2 3 5" xfId="23018" xr:uid="{9A7A1310-9344-42DE-80DA-4E7FA77D9C53}"/>
    <cellStyle name="Moneda 2 2 4 3 2 2 2 3 6" xfId="32435" xr:uid="{83A5F685-E016-4A50-8EF0-6ECFFD1C3340}"/>
    <cellStyle name="Moneda 2 2 4 3 2 2 2 4" xfId="4977" xr:uid="{B7F053F1-7622-4106-A749-AFBE30082680}"/>
    <cellStyle name="Moneda 2 2 4 3 2 2 2 4 2" xfId="9681" xr:uid="{A57B5379-9CD8-42A7-A64F-A93D6DAE5791}"/>
    <cellStyle name="Moneda 2 2 4 3 2 2 2 4 2 2" xfId="19089" xr:uid="{849A94DA-C1BB-44A3-A2BD-1BCC07325474}"/>
    <cellStyle name="Moneda 2 2 4 3 2 2 2 4 2 3" xfId="28506" xr:uid="{6BC1A440-6135-4306-827D-E5AD84C3CBD9}"/>
    <cellStyle name="Moneda 2 2 4 3 2 2 2 4 2 4" xfId="37923" xr:uid="{CF0EA037-44FE-4502-9CCF-FE30367DE97A}"/>
    <cellStyle name="Moneda 2 2 4 3 2 2 2 4 3" xfId="14385" xr:uid="{E6766D2C-72ED-49C0-B9F8-5525CF3D3BF7}"/>
    <cellStyle name="Moneda 2 2 4 3 2 2 2 4 4" xfId="23802" xr:uid="{AC4BEA37-912B-4F43-8848-4E4D8B14B032}"/>
    <cellStyle name="Moneda 2 2 4 3 2 2 2 4 5" xfId="33219" xr:uid="{13F84D1B-6366-4C07-AB54-770C680541A3}"/>
    <cellStyle name="Moneda 2 2 4 3 2 2 2 5" xfId="7329" xr:uid="{88094106-F12A-470A-A467-31C210394241}"/>
    <cellStyle name="Moneda 2 2 4 3 2 2 2 5 2" xfId="16737" xr:uid="{AA907B58-AF1B-4033-ABD5-6ACADAACE1BA}"/>
    <cellStyle name="Moneda 2 2 4 3 2 2 2 5 3" xfId="26154" xr:uid="{B7E59CE2-21CD-4C7D-B99C-220F25113B6E}"/>
    <cellStyle name="Moneda 2 2 4 3 2 2 2 5 4" xfId="35571" xr:uid="{95F85A98-385B-4002-BF95-9B555D27D8C6}"/>
    <cellStyle name="Moneda 2 2 4 3 2 2 2 6" xfId="12033" xr:uid="{CDB889A0-BD2D-49D7-962C-EA8D77CBB18C}"/>
    <cellStyle name="Moneda 2 2 4 3 2 2 2 7" xfId="21450" xr:uid="{A352524A-CBCF-4FBC-A274-BEE798650DF5}"/>
    <cellStyle name="Moneda 2 2 4 3 2 2 2 8" xfId="30867" xr:uid="{F80421A9-F68C-4437-AC4F-407444D3C71F}"/>
    <cellStyle name="Moneda 2 2 4 3 2 2 3" xfId="3017" xr:uid="{2FF8EC6B-2A45-4CBA-965F-3DD0B4118EC6}"/>
    <cellStyle name="Moneda 2 2 4 3 2 2 3 2" xfId="5369" xr:uid="{6CD445B3-7347-4923-B766-859FA97D3EC1}"/>
    <cellStyle name="Moneda 2 2 4 3 2 2 3 2 2" xfId="10073" xr:uid="{0882B8E4-13F2-4DE9-A0AA-774FA6A9A59C}"/>
    <cellStyle name="Moneda 2 2 4 3 2 2 3 2 2 2" xfId="19481" xr:uid="{AD654972-AF06-4FA3-9774-26358159175A}"/>
    <cellStyle name="Moneda 2 2 4 3 2 2 3 2 2 3" xfId="28898" xr:uid="{4C286CA8-C80F-458D-A939-EEFC6F9D2777}"/>
    <cellStyle name="Moneda 2 2 4 3 2 2 3 2 2 4" xfId="38315" xr:uid="{577FE1B3-6424-47E5-92E6-A3239028D82F}"/>
    <cellStyle name="Moneda 2 2 4 3 2 2 3 2 3" xfId="14777" xr:uid="{CECD0A56-814C-4F3B-808F-EAC5A68A37E1}"/>
    <cellStyle name="Moneda 2 2 4 3 2 2 3 2 4" xfId="24194" xr:uid="{A2CABEAC-2372-44B0-80C7-C91BEAF149AA}"/>
    <cellStyle name="Moneda 2 2 4 3 2 2 3 2 5" xfId="33611" xr:uid="{967B29A6-CB3F-43D9-9851-92F731762C33}"/>
    <cellStyle name="Moneda 2 2 4 3 2 2 3 3" xfId="7721" xr:uid="{DEC04098-4522-465D-9FBD-A533D4A3ABE8}"/>
    <cellStyle name="Moneda 2 2 4 3 2 2 3 3 2" xfId="17129" xr:uid="{5B86C7A2-A15D-4F25-9188-ECB985A235EB}"/>
    <cellStyle name="Moneda 2 2 4 3 2 2 3 3 3" xfId="26546" xr:uid="{95BD2E7C-1D52-4403-9340-12CC05CC0496}"/>
    <cellStyle name="Moneda 2 2 4 3 2 2 3 3 4" xfId="35963" xr:uid="{66CA3C0E-83F2-403A-89D3-CD31E0915C70}"/>
    <cellStyle name="Moneda 2 2 4 3 2 2 3 4" xfId="12425" xr:uid="{00AB53B6-A997-45DA-A419-FF05211081F9}"/>
    <cellStyle name="Moneda 2 2 4 3 2 2 3 5" xfId="21842" xr:uid="{509F1E60-A5AE-4BEA-9DD0-73E32D1BC69E}"/>
    <cellStyle name="Moneda 2 2 4 3 2 2 3 6" xfId="31259" xr:uid="{42B21EEA-95BC-4C68-9766-597F5E7DC31A}"/>
    <cellStyle name="Moneda 2 2 4 3 2 2 4" xfId="3801" xr:uid="{E541771E-1718-4DCD-A63C-3125AAAFBACB}"/>
    <cellStyle name="Moneda 2 2 4 3 2 2 4 2" xfId="6153" xr:uid="{62793E99-6666-4B92-91A7-F35A4AD48066}"/>
    <cellStyle name="Moneda 2 2 4 3 2 2 4 2 2" xfId="10857" xr:uid="{B9EAC678-6931-4D28-88BB-FF9A37FC2E63}"/>
    <cellStyle name="Moneda 2 2 4 3 2 2 4 2 2 2" xfId="20265" xr:uid="{225DF092-F9AF-4345-B733-EC42DAFAC28D}"/>
    <cellStyle name="Moneda 2 2 4 3 2 2 4 2 2 3" xfId="29682" xr:uid="{E1589B89-A0A1-4449-8DE0-2CCE541C3BE3}"/>
    <cellStyle name="Moneda 2 2 4 3 2 2 4 2 2 4" xfId="39099" xr:uid="{2F933C8E-E629-4380-BBC0-FBFFB740D90E}"/>
    <cellStyle name="Moneda 2 2 4 3 2 2 4 2 3" xfId="15561" xr:uid="{B91D3BF9-0B30-462D-8149-5A6264DF41B1}"/>
    <cellStyle name="Moneda 2 2 4 3 2 2 4 2 4" xfId="24978" xr:uid="{35E83D79-E711-473A-B467-E742DC6171F2}"/>
    <cellStyle name="Moneda 2 2 4 3 2 2 4 2 5" xfId="34395" xr:uid="{74A5B1D9-509F-45BF-A10F-5F40D91F286F}"/>
    <cellStyle name="Moneda 2 2 4 3 2 2 4 3" xfId="8505" xr:uid="{2720A9EB-D717-48FD-9951-07EB184CB1EA}"/>
    <cellStyle name="Moneda 2 2 4 3 2 2 4 3 2" xfId="17913" xr:uid="{B806C221-250A-4C3A-BFA8-60F3209F12E4}"/>
    <cellStyle name="Moneda 2 2 4 3 2 2 4 3 3" xfId="27330" xr:uid="{604FEEF4-735A-4380-A9FD-C2D655BFA2A4}"/>
    <cellStyle name="Moneda 2 2 4 3 2 2 4 3 4" xfId="36747" xr:uid="{468B2755-4B8F-4178-8064-E6F6DA3065AC}"/>
    <cellStyle name="Moneda 2 2 4 3 2 2 4 4" xfId="13209" xr:uid="{A3B6A897-3701-4936-9463-7E1574629126}"/>
    <cellStyle name="Moneda 2 2 4 3 2 2 4 5" xfId="22626" xr:uid="{88DDC8A1-265C-4D01-B1E4-8AEB8E71F6F9}"/>
    <cellStyle name="Moneda 2 2 4 3 2 2 4 6" xfId="32043" xr:uid="{54E22BED-552A-4FB5-AA68-773CC571133D}"/>
    <cellStyle name="Moneda 2 2 4 3 2 2 5" xfId="4585" xr:uid="{AA3BA4CB-1152-42B2-AFCB-2BA1DEBD74A2}"/>
    <cellStyle name="Moneda 2 2 4 3 2 2 5 2" xfId="9289" xr:uid="{2A8C0047-BC57-420C-B9AE-5F3709D882F4}"/>
    <cellStyle name="Moneda 2 2 4 3 2 2 5 2 2" xfId="18697" xr:uid="{C2463B1C-4E65-4F76-BB8C-E8BEEC980A9F}"/>
    <cellStyle name="Moneda 2 2 4 3 2 2 5 2 3" xfId="28114" xr:uid="{6DF6CCC6-096F-404A-A8EF-AE9F5E8E7AE0}"/>
    <cellStyle name="Moneda 2 2 4 3 2 2 5 2 4" xfId="37531" xr:uid="{6D247142-03F4-4C24-9001-CB9F9F7F2918}"/>
    <cellStyle name="Moneda 2 2 4 3 2 2 5 3" xfId="13993" xr:uid="{D7B718F8-489E-4118-A449-2DD6D1F233F5}"/>
    <cellStyle name="Moneda 2 2 4 3 2 2 5 4" xfId="23410" xr:uid="{E3345FF8-87A9-4928-9B5B-27A68F137F26}"/>
    <cellStyle name="Moneda 2 2 4 3 2 2 5 5" xfId="32827" xr:uid="{D10809AD-0EEF-4560-98F9-FD4287F12239}"/>
    <cellStyle name="Moneda 2 2 4 3 2 2 6" xfId="6937" xr:uid="{488B2FDF-1624-408C-B3A2-CDB77A6D170B}"/>
    <cellStyle name="Moneda 2 2 4 3 2 2 6 2" xfId="16345" xr:uid="{5CF1A089-941F-490B-826B-CF5B7FF63351}"/>
    <cellStyle name="Moneda 2 2 4 3 2 2 6 3" xfId="25762" xr:uid="{F31B6917-8F7D-468E-8CE9-D20E24C0790E}"/>
    <cellStyle name="Moneda 2 2 4 3 2 2 6 4" xfId="35179" xr:uid="{22DDB903-5542-46DF-865A-409D118EE668}"/>
    <cellStyle name="Moneda 2 2 4 3 2 2 7" xfId="11641" xr:uid="{B55B99B0-4DCC-46D3-B6F3-240129EDC341}"/>
    <cellStyle name="Moneda 2 2 4 3 2 2 8" xfId="21058" xr:uid="{B6A27FEC-649D-425D-8E6C-41AFD225FA4F}"/>
    <cellStyle name="Moneda 2 2 4 3 2 2 9" xfId="30475" xr:uid="{C2113763-0D7A-475A-8B8B-CB097F9383E9}"/>
    <cellStyle name="Moneda 2 2 4 3 2 3" xfId="2428" xr:uid="{B3C56CEB-6BED-4B65-9958-1E6CE4240035}"/>
    <cellStyle name="Moneda 2 2 4 3 2 3 2" xfId="3213" xr:uid="{2E786528-7714-400A-A8D4-4A4EDD645E72}"/>
    <cellStyle name="Moneda 2 2 4 3 2 3 2 2" xfId="5565" xr:uid="{51EB9E49-954E-437D-A176-D5B7A39DD078}"/>
    <cellStyle name="Moneda 2 2 4 3 2 3 2 2 2" xfId="10269" xr:uid="{F65924B2-8AE6-4520-9031-83E96F6D669A}"/>
    <cellStyle name="Moneda 2 2 4 3 2 3 2 2 2 2" xfId="19677" xr:uid="{24E111FC-8B3B-45B0-AAFB-4A403A4B3A4A}"/>
    <cellStyle name="Moneda 2 2 4 3 2 3 2 2 2 3" xfId="29094" xr:uid="{D226330D-507D-452E-9438-933B53934D4A}"/>
    <cellStyle name="Moneda 2 2 4 3 2 3 2 2 2 4" xfId="38511" xr:uid="{670D728A-2659-44B3-8A39-F98B8E84521E}"/>
    <cellStyle name="Moneda 2 2 4 3 2 3 2 2 3" xfId="14973" xr:uid="{1376F6D0-1628-48B7-ABCB-D0E2379CF4E6}"/>
    <cellStyle name="Moneda 2 2 4 3 2 3 2 2 4" xfId="24390" xr:uid="{F17DCC14-E016-4147-8DE1-AF5FC3765A24}"/>
    <cellStyle name="Moneda 2 2 4 3 2 3 2 2 5" xfId="33807" xr:uid="{799F6FE4-94DC-4C53-A377-BE87204DADD5}"/>
    <cellStyle name="Moneda 2 2 4 3 2 3 2 3" xfId="7917" xr:uid="{0167B6EA-3900-4CD7-B87F-9CB7C5881CDF}"/>
    <cellStyle name="Moneda 2 2 4 3 2 3 2 3 2" xfId="17325" xr:uid="{021239AF-D398-49FC-93F4-9751914E4B5D}"/>
    <cellStyle name="Moneda 2 2 4 3 2 3 2 3 3" xfId="26742" xr:uid="{2AF1E3A6-9D11-44EE-AC81-CDF056DCB2FC}"/>
    <cellStyle name="Moneda 2 2 4 3 2 3 2 3 4" xfId="36159" xr:uid="{01BB2E39-37B3-4646-AB5D-FAE5A24A400B}"/>
    <cellStyle name="Moneda 2 2 4 3 2 3 2 4" xfId="12621" xr:uid="{0EF59E43-3DFC-487E-B74D-FE2A34D280D8}"/>
    <cellStyle name="Moneda 2 2 4 3 2 3 2 5" xfId="22038" xr:uid="{37BB607C-EF5F-499A-9784-52356E04ADF3}"/>
    <cellStyle name="Moneda 2 2 4 3 2 3 2 6" xfId="31455" xr:uid="{39F72519-4F33-4335-A803-518048363B43}"/>
    <cellStyle name="Moneda 2 2 4 3 2 3 3" xfId="3997" xr:uid="{5B29A6C1-3D7A-4C39-87AC-3D86D8D15F3C}"/>
    <cellStyle name="Moneda 2 2 4 3 2 3 3 2" xfId="6349" xr:uid="{3817CEDA-C68D-4540-9470-10D19B9F688D}"/>
    <cellStyle name="Moneda 2 2 4 3 2 3 3 2 2" xfId="11053" xr:uid="{4E79B4A4-C52A-438F-BD07-AB7837D3322D}"/>
    <cellStyle name="Moneda 2 2 4 3 2 3 3 2 2 2" xfId="20461" xr:uid="{206CA59A-371A-484E-8DAF-371FDF89028A}"/>
    <cellStyle name="Moneda 2 2 4 3 2 3 3 2 2 3" xfId="29878" xr:uid="{62238C56-9227-46A7-8185-DAB05A4348DB}"/>
    <cellStyle name="Moneda 2 2 4 3 2 3 3 2 2 4" xfId="39295" xr:uid="{0EF28CFB-F1F7-4676-9385-1BEB4EF291E0}"/>
    <cellStyle name="Moneda 2 2 4 3 2 3 3 2 3" xfId="15757" xr:uid="{A8A7C86E-661B-461A-9C1B-7BCA3940B083}"/>
    <cellStyle name="Moneda 2 2 4 3 2 3 3 2 4" xfId="25174" xr:uid="{13A2C11F-2D06-447A-B520-36CDEE3581DE}"/>
    <cellStyle name="Moneda 2 2 4 3 2 3 3 2 5" xfId="34591" xr:uid="{4C67E129-86A9-4ABF-9D26-3D9FD587833D}"/>
    <cellStyle name="Moneda 2 2 4 3 2 3 3 3" xfId="8701" xr:uid="{82975736-4307-4D32-863C-68E7C8BA248A}"/>
    <cellStyle name="Moneda 2 2 4 3 2 3 3 3 2" xfId="18109" xr:uid="{6C2C76E5-7BB9-4281-A7B2-EA49D58E9667}"/>
    <cellStyle name="Moneda 2 2 4 3 2 3 3 3 3" xfId="27526" xr:uid="{21C6765A-8F30-4C16-9897-EDC89A5E2146}"/>
    <cellStyle name="Moneda 2 2 4 3 2 3 3 3 4" xfId="36943" xr:uid="{654F69E2-F734-4246-B850-EE1DFF796488}"/>
    <cellStyle name="Moneda 2 2 4 3 2 3 3 4" xfId="13405" xr:uid="{33DD35FB-407A-46DA-BCD4-BCE27F811677}"/>
    <cellStyle name="Moneda 2 2 4 3 2 3 3 5" xfId="22822" xr:uid="{CAD52D06-4225-4D96-9F3E-39B09FCF0A64}"/>
    <cellStyle name="Moneda 2 2 4 3 2 3 3 6" xfId="32239" xr:uid="{A8781891-FFB0-4435-9BAD-E8CE4F0D6D1E}"/>
    <cellStyle name="Moneda 2 2 4 3 2 3 4" xfId="4781" xr:uid="{183A7A60-D4D6-43F8-964C-A7FFCF04913E}"/>
    <cellStyle name="Moneda 2 2 4 3 2 3 4 2" xfId="9485" xr:uid="{EBE3CDE6-BB5F-43C1-A0F5-ED6058CBA762}"/>
    <cellStyle name="Moneda 2 2 4 3 2 3 4 2 2" xfId="18893" xr:uid="{0804544D-6C5A-4C54-9A68-AEF97912C67E}"/>
    <cellStyle name="Moneda 2 2 4 3 2 3 4 2 3" xfId="28310" xr:uid="{98F671C5-9E67-4FDC-AD4B-7C4316686472}"/>
    <cellStyle name="Moneda 2 2 4 3 2 3 4 2 4" xfId="37727" xr:uid="{EA6BE1F8-A1DE-4233-9C28-CB80867351B8}"/>
    <cellStyle name="Moneda 2 2 4 3 2 3 4 3" xfId="14189" xr:uid="{FD74B193-06E1-4BCB-A1C4-9D3C8F7404A4}"/>
    <cellStyle name="Moneda 2 2 4 3 2 3 4 4" xfId="23606" xr:uid="{674B6991-172F-42B4-B5B9-FDDD3B050D82}"/>
    <cellStyle name="Moneda 2 2 4 3 2 3 4 5" xfId="33023" xr:uid="{FDB48D47-E899-448C-B188-1938643F4607}"/>
    <cellStyle name="Moneda 2 2 4 3 2 3 5" xfId="7133" xr:uid="{540FD6F3-D22B-4A0C-BE0C-1BA5C1EC559A}"/>
    <cellStyle name="Moneda 2 2 4 3 2 3 5 2" xfId="16541" xr:uid="{8F8922EE-2D7C-47ED-997D-6C344BDAC134}"/>
    <cellStyle name="Moneda 2 2 4 3 2 3 5 3" xfId="25958" xr:uid="{549F717A-8F2A-415D-AD68-D9B3AA46843E}"/>
    <cellStyle name="Moneda 2 2 4 3 2 3 5 4" xfId="35375" xr:uid="{8E3628A4-87B1-4ACF-B5D6-346D91A18270}"/>
    <cellStyle name="Moneda 2 2 4 3 2 3 6" xfId="11837" xr:uid="{766D3828-3823-4556-AEA9-2D39A77A458E}"/>
    <cellStyle name="Moneda 2 2 4 3 2 3 7" xfId="21254" xr:uid="{8B816195-E8DE-4376-9D67-D57337647DFA}"/>
    <cellStyle name="Moneda 2 2 4 3 2 3 8" xfId="30671" xr:uid="{B6B19305-5DF6-4652-90EC-F64E54E355DD}"/>
    <cellStyle name="Moneda 2 2 4 3 2 4" xfId="2821" xr:uid="{06A78955-DAB8-44BB-9DD9-55F492AC1D7C}"/>
    <cellStyle name="Moneda 2 2 4 3 2 4 2" xfId="5173" xr:uid="{E23E77ED-58D4-461D-BFE4-FF04CB383BF9}"/>
    <cellStyle name="Moneda 2 2 4 3 2 4 2 2" xfId="9877" xr:uid="{22A298EF-8DA6-43A9-BB5D-E074061D1EBA}"/>
    <cellStyle name="Moneda 2 2 4 3 2 4 2 2 2" xfId="19285" xr:uid="{1E02E43D-A9F8-4497-B76E-10443BF05F97}"/>
    <cellStyle name="Moneda 2 2 4 3 2 4 2 2 3" xfId="28702" xr:uid="{D7B14C1D-44F0-44F4-995C-B93E291DE574}"/>
    <cellStyle name="Moneda 2 2 4 3 2 4 2 2 4" xfId="38119" xr:uid="{E79A4FA5-6ADB-49C9-B23A-18116C31A7E6}"/>
    <cellStyle name="Moneda 2 2 4 3 2 4 2 3" xfId="14581" xr:uid="{CC7807BF-2282-4727-A064-714604C3D96D}"/>
    <cellStyle name="Moneda 2 2 4 3 2 4 2 4" xfId="23998" xr:uid="{9FB5A529-8895-4629-8361-CC06F80DD8E7}"/>
    <cellStyle name="Moneda 2 2 4 3 2 4 2 5" xfId="33415" xr:uid="{EECBC87E-9471-40E1-AB28-4A0A765F41B8}"/>
    <cellStyle name="Moneda 2 2 4 3 2 4 3" xfId="7525" xr:uid="{CB7D278F-FE0C-4848-9704-53BFF6BF09EE}"/>
    <cellStyle name="Moneda 2 2 4 3 2 4 3 2" xfId="16933" xr:uid="{6987C110-59F2-40A6-98A6-EF72655E534C}"/>
    <cellStyle name="Moneda 2 2 4 3 2 4 3 3" xfId="26350" xr:uid="{B33F2C79-8588-4ACF-B951-9AD06141AD2A}"/>
    <cellStyle name="Moneda 2 2 4 3 2 4 3 4" xfId="35767" xr:uid="{1499B4BD-A3C9-4481-A122-4FBFF026E1CB}"/>
    <cellStyle name="Moneda 2 2 4 3 2 4 4" xfId="12229" xr:uid="{11229467-9802-4245-B9D6-94B4F8F31988}"/>
    <cellStyle name="Moneda 2 2 4 3 2 4 5" xfId="21646" xr:uid="{A5C2B08A-2BE6-49AA-AA9C-6BBC64E5ADCB}"/>
    <cellStyle name="Moneda 2 2 4 3 2 4 6" xfId="31063" xr:uid="{AD378711-EE21-43C4-B0C5-96E1100D9145}"/>
    <cellStyle name="Moneda 2 2 4 3 2 5" xfId="3605" xr:uid="{1FB1A311-1F44-4A43-982B-0A93A28E9396}"/>
    <cellStyle name="Moneda 2 2 4 3 2 5 2" xfId="5957" xr:uid="{8DB9460A-E33C-4C5C-899B-1C672DE3F7A3}"/>
    <cellStyle name="Moneda 2 2 4 3 2 5 2 2" xfId="10661" xr:uid="{6CB485BD-C51A-4301-B953-ABB3142EA6E4}"/>
    <cellStyle name="Moneda 2 2 4 3 2 5 2 2 2" xfId="20069" xr:uid="{641F146B-5C0C-4854-9884-242494C242EC}"/>
    <cellStyle name="Moneda 2 2 4 3 2 5 2 2 3" xfId="29486" xr:uid="{13A4C621-A602-4A51-9AFC-7B71F5C40879}"/>
    <cellStyle name="Moneda 2 2 4 3 2 5 2 2 4" xfId="38903" xr:uid="{8156B7FB-1EC3-4299-95DC-D4A3399954D2}"/>
    <cellStyle name="Moneda 2 2 4 3 2 5 2 3" xfId="15365" xr:uid="{8F42C602-46E8-46D1-94D8-7C34D354ECC7}"/>
    <cellStyle name="Moneda 2 2 4 3 2 5 2 4" xfId="24782" xr:uid="{8AEC58B4-D19F-4E7D-9989-06F004CB9047}"/>
    <cellStyle name="Moneda 2 2 4 3 2 5 2 5" xfId="34199" xr:uid="{4CBD838E-555B-4747-9537-2DEABAF96906}"/>
    <cellStyle name="Moneda 2 2 4 3 2 5 3" xfId="8309" xr:uid="{6E906028-BB1D-4E1C-9F7B-8DEE57F84BD1}"/>
    <cellStyle name="Moneda 2 2 4 3 2 5 3 2" xfId="17717" xr:uid="{32155F1E-F802-4918-9FEC-E7F486D44075}"/>
    <cellStyle name="Moneda 2 2 4 3 2 5 3 3" xfId="27134" xr:uid="{7B486256-D67F-4E4F-81FF-AE0C1410ED92}"/>
    <cellStyle name="Moneda 2 2 4 3 2 5 3 4" xfId="36551" xr:uid="{E0193FDC-53E7-46D1-B9DA-5652A7A0F082}"/>
    <cellStyle name="Moneda 2 2 4 3 2 5 4" xfId="13013" xr:uid="{958CDFFF-8D59-48E5-89D4-A79A49C9950D}"/>
    <cellStyle name="Moneda 2 2 4 3 2 5 5" xfId="22430" xr:uid="{B9E4B61E-612A-410A-A219-0B084D1BCEAC}"/>
    <cellStyle name="Moneda 2 2 4 3 2 5 6" xfId="31847" xr:uid="{C8969AF1-AEA3-4D31-92A0-DE272B8978A6}"/>
    <cellStyle name="Moneda 2 2 4 3 2 6" xfId="4389" xr:uid="{BC57C212-9D6D-4F28-B3D3-4E7A39613CCE}"/>
    <cellStyle name="Moneda 2 2 4 3 2 6 2" xfId="9093" xr:uid="{B50D905F-E55A-4093-B323-4F7ABDF090A5}"/>
    <cellStyle name="Moneda 2 2 4 3 2 6 2 2" xfId="18501" xr:uid="{E42FACED-F7F1-4BF6-AE30-B4489F5032AC}"/>
    <cellStyle name="Moneda 2 2 4 3 2 6 2 3" xfId="27918" xr:uid="{C0073114-50DB-4C7B-8D97-7E96EB499101}"/>
    <cellStyle name="Moneda 2 2 4 3 2 6 2 4" xfId="37335" xr:uid="{C20E005B-8AD8-49B3-9264-A46C28DCAE3C}"/>
    <cellStyle name="Moneda 2 2 4 3 2 6 3" xfId="13797" xr:uid="{1E0926CC-9A62-4B96-9894-77186C2ACA12}"/>
    <cellStyle name="Moneda 2 2 4 3 2 6 4" xfId="23214" xr:uid="{8647065D-053C-482B-B443-051EDA96D906}"/>
    <cellStyle name="Moneda 2 2 4 3 2 6 5" xfId="32631" xr:uid="{F767D790-1D4A-4A51-9DCD-890D8AF6F5F1}"/>
    <cellStyle name="Moneda 2 2 4 3 2 7" xfId="6741" xr:uid="{9CA7C14B-7C94-4EF4-ADA9-101658FF61C8}"/>
    <cellStyle name="Moneda 2 2 4 3 2 7 2" xfId="16149" xr:uid="{BD7A80D3-941E-4AFF-BDE0-B7B3FCF3273A}"/>
    <cellStyle name="Moneda 2 2 4 3 2 7 3" xfId="25566" xr:uid="{EF81CD60-6A25-406E-A3DF-D518EC21CBC2}"/>
    <cellStyle name="Moneda 2 2 4 3 2 7 4" xfId="34983" xr:uid="{3145888C-7457-46CF-8BFD-409F77A07091}"/>
    <cellStyle name="Moneda 2 2 4 3 2 8" xfId="11445" xr:uid="{E3ADC600-54F7-4A16-A95F-F6BBFE11A77C}"/>
    <cellStyle name="Moneda 2 2 4 3 2 9" xfId="20862" xr:uid="{19B0F220-DF80-4B8B-87B5-CD93B70F28B4}"/>
    <cellStyle name="Moneda 2 2 4 3 3" xfId="485" xr:uid="{0009C8D4-1E34-4469-B4FF-1BB535D00758}"/>
    <cellStyle name="Moneda 2 2 4 3 3 10" xfId="2111" xr:uid="{E4D136F9-2ACB-4E5C-9094-EF8177D9CC8B}"/>
    <cellStyle name="Moneda 2 2 4 3 3 11" xfId="1483" xr:uid="{E8BA6FD4-67B0-4F85-89A2-FB938B8F9287}"/>
    <cellStyle name="Moneda 2 2 4 3 3 12" xfId="40365" xr:uid="{6C15A935-1E83-4887-ACAD-A216FB80D998}"/>
    <cellStyle name="Moneda 2 2 4 3 3 2" xfId="2503" xr:uid="{4B37C029-930C-4E23-A1C6-42F06AA4AE1B}"/>
    <cellStyle name="Moneda 2 2 4 3 3 2 2" xfId="3288" xr:uid="{8EB74F39-4A0D-498E-8A72-75BD99FAA419}"/>
    <cellStyle name="Moneda 2 2 4 3 3 2 2 2" xfId="5640" xr:uid="{0D0D677C-C670-48FB-B86E-0880AEAB2687}"/>
    <cellStyle name="Moneda 2 2 4 3 3 2 2 2 2" xfId="10344" xr:uid="{560A5CAE-8A69-4DCF-8FAB-10EFC5EDCB19}"/>
    <cellStyle name="Moneda 2 2 4 3 3 2 2 2 2 2" xfId="19752" xr:uid="{500249F8-D84C-410D-B895-E0D551A8419D}"/>
    <cellStyle name="Moneda 2 2 4 3 3 2 2 2 2 3" xfId="29169" xr:uid="{D65B2F58-D8AB-4D0A-898A-31B2AA2553B4}"/>
    <cellStyle name="Moneda 2 2 4 3 3 2 2 2 2 4" xfId="38586" xr:uid="{2DC930CA-9F9F-4107-B722-E29790DD1666}"/>
    <cellStyle name="Moneda 2 2 4 3 3 2 2 2 3" xfId="15048" xr:uid="{D3AC9B9B-AFE8-439F-A1AB-525E175829E1}"/>
    <cellStyle name="Moneda 2 2 4 3 3 2 2 2 4" xfId="24465" xr:uid="{8A9DFABC-C197-4A11-A6AB-9DF5FECB44C7}"/>
    <cellStyle name="Moneda 2 2 4 3 3 2 2 2 5" xfId="33882" xr:uid="{95D1CBF9-4AF2-48EE-8164-6EE05F0C48E3}"/>
    <cellStyle name="Moneda 2 2 4 3 3 2 2 3" xfId="7992" xr:uid="{1B4E5BA9-4A50-4EE6-B0E7-B94D5FDFC8A8}"/>
    <cellStyle name="Moneda 2 2 4 3 3 2 2 3 2" xfId="17400" xr:uid="{0306D9DB-BDD9-4AB5-B49B-EF76B19578D6}"/>
    <cellStyle name="Moneda 2 2 4 3 3 2 2 3 3" xfId="26817" xr:uid="{602607AD-535B-4ABA-80C7-60D41002CA13}"/>
    <cellStyle name="Moneda 2 2 4 3 3 2 2 3 4" xfId="36234" xr:uid="{FEE9E308-3BE9-4479-813F-CC9224FCB88A}"/>
    <cellStyle name="Moneda 2 2 4 3 3 2 2 4" xfId="12696" xr:uid="{FC10F126-862A-415F-B03B-A8F94E1A8C15}"/>
    <cellStyle name="Moneda 2 2 4 3 3 2 2 5" xfId="22113" xr:uid="{23E3A11C-A13D-4FE9-B436-1490924F7704}"/>
    <cellStyle name="Moneda 2 2 4 3 3 2 2 6" xfId="31530" xr:uid="{46E75471-8A7F-416D-BADF-90DF92BFA99E}"/>
    <cellStyle name="Moneda 2 2 4 3 3 2 3" xfId="4072" xr:uid="{6E6E6005-C001-4F27-B65B-663207D164C8}"/>
    <cellStyle name="Moneda 2 2 4 3 3 2 3 2" xfId="6424" xr:uid="{9E8C7F0A-3B5F-4092-9F58-4FE840B08234}"/>
    <cellStyle name="Moneda 2 2 4 3 3 2 3 2 2" xfId="11128" xr:uid="{6EFBCF29-78C7-42D6-91E8-2A9E76DACBAC}"/>
    <cellStyle name="Moneda 2 2 4 3 3 2 3 2 2 2" xfId="20536" xr:uid="{1A315F77-654D-45AC-97E5-A84D575E5E00}"/>
    <cellStyle name="Moneda 2 2 4 3 3 2 3 2 2 3" xfId="29953" xr:uid="{F49BC8E0-932B-4B4F-B030-1223D1F63A66}"/>
    <cellStyle name="Moneda 2 2 4 3 3 2 3 2 2 4" xfId="39370" xr:uid="{98372EB8-1201-497B-A337-A42A52FD0167}"/>
    <cellStyle name="Moneda 2 2 4 3 3 2 3 2 3" xfId="15832" xr:uid="{AD98F6EA-DCFE-4913-B729-C1C0E66C0A67}"/>
    <cellStyle name="Moneda 2 2 4 3 3 2 3 2 4" xfId="25249" xr:uid="{DC363F64-F698-4979-827F-ED1D6B3921F8}"/>
    <cellStyle name="Moneda 2 2 4 3 3 2 3 2 5" xfId="34666" xr:uid="{9A1D532D-5C25-43CB-BB47-DB0583CE2B3C}"/>
    <cellStyle name="Moneda 2 2 4 3 3 2 3 3" xfId="8776" xr:uid="{2B05465E-15C7-42E9-9CDE-12C331293B15}"/>
    <cellStyle name="Moneda 2 2 4 3 3 2 3 3 2" xfId="18184" xr:uid="{AAF19AE3-F0C3-4DC2-A6D6-0C6C555EA577}"/>
    <cellStyle name="Moneda 2 2 4 3 3 2 3 3 3" xfId="27601" xr:uid="{C9323C48-E4E8-48F0-905C-D6D96D02887A}"/>
    <cellStyle name="Moneda 2 2 4 3 3 2 3 3 4" xfId="37018" xr:uid="{D29C3220-F506-459B-88F6-FED85F23B4A6}"/>
    <cellStyle name="Moneda 2 2 4 3 3 2 3 4" xfId="13480" xr:uid="{B82A21A7-9D73-4F69-AA58-0183BB015852}"/>
    <cellStyle name="Moneda 2 2 4 3 3 2 3 5" xfId="22897" xr:uid="{6A46C150-117A-48B4-9B5E-146A479547B3}"/>
    <cellStyle name="Moneda 2 2 4 3 3 2 3 6" xfId="32314" xr:uid="{4B90FA16-C650-4C01-BFD5-B36B6353D02D}"/>
    <cellStyle name="Moneda 2 2 4 3 3 2 4" xfId="4856" xr:uid="{1B6B98FA-801A-457F-BD25-71A226E2271C}"/>
    <cellStyle name="Moneda 2 2 4 3 3 2 4 2" xfId="9560" xr:uid="{86FE2E15-2D3D-4E6E-9750-04C4E7A2F073}"/>
    <cellStyle name="Moneda 2 2 4 3 3 2 4 2 2" xfId="18968" xr:uid="{1C8D1B5B-B9EB-49DE-90B8-15693D379C9E}"/>
    <cellStyle name="Moneda 2 2 4 3 3 2 4 2 3" xfId="28385" xr:uid="{71A1636D-692F-4EE8-BCAF-F2F026DE0BA2}"/>
    <cellStyle name="Moneda 2 2 4 3 3 2 4 2 4" xfId="37802" xr:uid="{70B60001-1B58-4783-A7F1-23FA53E897D2}"/>
    <cellStyle name="Moneda 2 2 4 3 3 2 4 3" xfId="14264" xr:uid="{D7FD0D1C-EE60-478C-94CA-AB5EE008FF2B}"/>
    <cellStyle name="Moneda 2 2 4 3 3 2 4 4" xfId="23681" xr:uid="{953CC1C5-F74E-4AAB-A3F6-A0FE55DD89EB}"/>
    <cellStyle name="Moneda 2 2 4 3 3 2 4 5" xfId="33098" xr:uid="{1E497E05-E471-4412-918B-368AB41A396B}"/>
    <cellStyle name="Moneda 2 2 4 3 3 2 5" xfId="7208" xr:uid="{4582D567-482D-4E39-B010-8F2F4F465416}"/>
    <cellStyle name="Moneda 2 2 4 3 3 2 5 2" xfId="16616" xr:uid="{C1AC0840-925A-4B3E-882A-789DC49902DF}"/>
    <cellStyle name="Moneda 2 2 4 3 3 2 5 3" xfId="26033" xr:uid="{07F9AF1C-6FC3-47A0-8974-158C15FF6438}"/>
    <cellStyle name="Moneda 2 2 4 3 3 2 5 4" xfId="35450" xr:uid="{16D4FC94-6A37-4ED4-812A-154A07860F20}"/>
    <cellStyle name="Moneda 2 2 4 3 3 2 6" xfId="11912" xr:uid="{71FC0D75-B5E9-43AB-9C63-198D79A13969}"/>
    <cellStyle name="Moneda 2 2 4 3 3 2 7" xfId="21329" xr:uid="{3B201FE5-5607-4165-93D7-2277C65A8FA2}"/>
    <cellStyle name="Moneda 2 2 4 3 3 2 8" xfId="30746" xr:uid="{C63E797E-6B07-400B-9114-7481356B0886}"/>
    <cellStyle name="Moneda 2 2 4 3 3 3" xfId="2896" xr:uid="{F83EACB5-DD21-49FF-AA09-A02CA70D9D09}"/>
    <cellStyle name="Moneda 2 2 4 3 3 3 2" xfId="5248" xr:uid="{9022F5D1-AC3E-45D6-8449-B8781A72BC5B}"/>
    <cellStyle name="Moneda 2 2 4 3 3 3 2 2" xfId="9952" xr:uid="{61D0260E-9BB2-4B26-82F5-54756B1AF099}"/>
    <cellStyle name="Moneda 2 2 4 3 3 3 2 2 2" xfId="19360" xr:uid="{0E2FBA3F-5CAD-478E-95C0-AFED42F1997D}"/>
    <cellStyle name="Moneda 2 2 4 3 3 3 2 2 3" xfId="28777" xr:uid="{6097FA24-E0B1-44F6-A98E-5A34838642D3}"/>
    <cellStyle name="Moneda 2 2 4 3 3 3 2 2 4" xfId="38194" xr:uid="{DBCF5857-04D6-47FD-9076-CBEA04E36E5E}"/>
    <cellStyle name="Moneda 2 2 4 3 3 3 2 3" xfId="14656" xr:uid="{951D4F64-AD7A-41D0-B1FB-6DBF226E53C2}"/>
    <cellStyle name="Moneda 2 2 4 3 3 3 2 4" xfId="24073" xr:uid="{2F7D5FFF-1E40-4DA3-9FC9-0D3B0D6ADBBF}"/>
    <cellStyle name="Moneda 2 2 4 3 3 3 2 5" xfId="33490" xr:uid="{86A0A975-EEA0-47E8-AC0D-673B23F93DBB}"/>
    <cellStyle name="Moneda 2 2 4 3 3 3 3" xfId="7600" xr:uid="{231C7AC1-5A1C-4507-92D0-31799D4B40AD}"/>
    <cellStyle name="Moneda 2 2 4 3 3 3 3 2" xfId="17008" xr:uid="{95A0C22B-59AC-43F2-9B4B-20F932A20C15}"/>
    <cellStyle name="Moneda 2 2 4 3 3 3 3 3" xfId="26425" xr:uid="{EC3AC98F-D5BD-442E-9DC3-4E11CE232C5B}"/>
    <cellStyle name="Moneda 2 2 4 3 3 3 3 4" xfId="35842" xr:uid="{D442674A-FEEE-4441-A8F4-7AE873C239BD}"/>
    <cellStyle name="Moneda 2 2 4 3 3 3 4" xfId="12304" xr:uid="{5EECCC2F-3EF4-4633-B95D-92C267B5DA2B}"/>
    <cellStyle name="Moneda 2 2 4 3 3 3 5" xfId="21721" xr:uid="{8121B784-4FF0-4C38-A27E-7F567B7891B0}"/>
    <cellStyle name="Moneda 2 2 4 3 3 3 6" xfId="31138" xr:uid="{270D9594-353F-4EA6-A559-AFEEC6010566}"/>
    <cellStyle name="Moneda 2 2 4 3 3 4" xfId="3680" xr:uid="{A2F02498-2DB1-4691-99ED-AFB799E8F4A6}"/>
    <cellStyle name="Moneda 2 2 4 3 3 4 2" xfId="6032" xr:uid="{9725E66C-363F-4E70-9244-AD6646BE88E5}"/>
    <cellStyle name="Moneda 2 2 4 3 3 4 2 2" xfId="10736" xr:uid="{EA63244E-9CC4-4C8C-AD06-94B25EF63CD9}"/>
    <cellStyle name="Moneda 2 2 4 3 3 4 2 2 2" xfId="20144" xr:uid="{50D0ACB1-A2C1-41B3-A5C5-535DC3013C6E}"/>
    <cellStyle name="Moneda 2 2 4 3 3 4 2 2 3" xfId="29561" xr:uid="{2D64A894-1074-40C7-B3A1-47BC920DD164}"/>
    <cellStyle name="Moneda 2 2 4 3 3 4 2 2 4" xfId="38978" xr:uid="{A0E6EA84-E013-485F-BCAD-B6D669C6146E}"/>
    <cellStyle name="Moneda 2 2 4 3 3 4 2 3" xfId="15440" xr:uid="{E4D92A5B-E36B-45F9-B4D2-FB0D17529F68}"/>
    <cellStyle name="Moneda 2 2 4 3 3 4 2 4" xfId="24857" xr:uid="{EF8457B1-B852-40F7-BE45-2C6A220013B9}"/>
    <cellStyle name="Moneda 2 2 4 3 3 4 2 5" xfId="34274" xr:uid="{43972CBC-1663-4A9F-9DFB-AC2FACF7418A}"/>
    <cellStyle name="Moneda 2 2 4 3 3 4 3" xfId="8384" xr:uid="{23DD0524-1943-46B3-8084-DEFA5AEE1BB0}"/>
    <cellStyle name="Moneda 2 2 4 3 3 4 3 2" xfId="17792" xr:uid="{7C7DCEC1-B163-4157-9B91-DCEFEE5B80A4}"/>
    <cellStyle name="Moneda 2 2 4 3 3 4 3 3" xfId="27209" xr:uid="{67B67A58-802C-4267-B7AA-8569F767C46D}"/>
    <cellStyle name="Moneda 2 2 4 3 3 4 3 4" xfId="36626" xr:uid="{B744C734-DCF9-4688-9894-35E042434DB6}"/>
    <cellStyle name="Moneda 2 2 4 3 3 4 4" xfId="13088" xr:uid="{869F3F73-C223-43DB-A6E9-D8919E0573CB}"/>
    <cellStyle name="Moneda 2 2 4 3 3 4 5" xfId="22505" xr:uid="{C8AB7466-FFD6-4BAE-8A91-F30767515D8B}"/>
    <cellStyle name="Moneda 2 2 4 3 3 4 6" xfId="31922" xr:uid="{3EE5E67F-5F6A-4512-A477-D8CE43FF35DF}"/>
    <cellStyle name="Moneda 2 2 4 3 3 5" xfId="4464" xr:uid="{741EDAAF-9B85-4FF4-9FCD-97BC7B5261EA}"/>
    <cellStyle name="Moneda 2 2 4 3 3 5 2" xfId="9168" xr:uid="{1910071D-8612-4387-A38B-AED04BA14893}"/>
    <cellStyle name="Moneda 2 2 4 3 3 5 2 2" xfId="18576" xr:uid="{9A115223-87A5-4937-8559-7DCB796FDEB4}"/>
    <cellStyle name="Moneda 2 2 4 3 3 5 2 3" xfId="27993" xr:uid="{F938BC44-16A9-45C1-A9E3-F0FBBECBD202}"/>
    <cellStyle name="Moneda 2 2 4 3 3 5 2 4" xfId="37410" xr:uid="{C15AED38-4193-470B-A4D9-8A1AF862B8A4}"/>
    <cellStyle name="Moneda 2 2 4 3 3 5 3" xfId="13872" xr:uid="{91621F8B-D310-4B37-9B26-70EE33CCEE2E}"/>
    <cellStyle name="Moneda 2 2 4 3 3 5 4" xfId="23289" xr:uid="{2F2B7E69-DE39-4FDD-96B7-91E17A252A29}"/>
    <cellStyle name="Moneda 2 2 4 3 3 5 5" xfId="32706" xr:uid="{2139E70E-C071-4162-B417-451251ED8CCD}"/>
    <cellStyle name="Moneda 2 2 4 3 3 6" xfId="6816" xr:uid="{59B4133A-EAFF-49C5-9BEA-B7234C175CCF}"/>
    <cellStyle name="Moneda 2 2 4 3 3 6 2" xfId="16224" xr:uid="{1D3F979A-A86D-4CE2-B308-BD03CD9DB0DE}"/>
    <cellStyle name="Moneda 2 2 4 3 3 6 3" xfId="25641" xr:uid="{E5DD17DB-1F5F-40AF-96EC-E54F23F7744E}"/>
    <cellStyle name="Moneda 2 2 4 3 3 6 4" xfId="35058" xr:uid="{51AA46F9-87C6-48C0-950B-B94DDDE84B00}"/>
    <cellStyle name="Moneda 2 2 4 3 3 7" xfId="11520" xr:uid="{0949AF78-44B8-41DC-B71B-E8DCF9454F3E}"/>
    <cellStyle name="Moneda 2 2 4 3 3 8" xfId="20937" xr:uid="{0626CB89-8972-4A1E-ABB5-C9D135A118CB}"/>
    <cellStyle name="Moneda 2 2 4 3 3 9" xfId="30354" xr:uid="{7BD232BA-C45B-468D-860F-CB6AB6F6E731}"/>
    <cellStyle name="Moneda 2 2 4 3 4" xfId="2307" xr:uid="{B67D6FBE-A836-475C-B8BE-6A315DE7A548}"/>
    <cellStyle name="Moneda 2 2 4 3 4 2" xfId="3092" xr:uid="{5F7F2A39-8B8F-4E34-83DB-ADEFA911B667}"/>
    <cellStyle name="Moneda 2 2 4 3 4 2 2" xfId="5444" xr:uid="{E0C9DDF1-F2D4-4AA4-B9E9-349B06936CA2}"/>
    <cellStyle name="Moneda 2 2 4 3 4 2 2 2" xfId="10148" xr:uid="{F38FC7F7-5D9D-4060-8BEE-EF8DAC4B681F}"/>
    <cellStyle name="Moneda 2 2 4 3 4 2 2 2 2" xfId="19556" xr:uid="{154FDF9E-F17A-4FF5-A31F-D5EB64E98DEB}"/>
    <cellStyle name="Moneda 2 2 4 3 4 2 2 2 3" xfId="28973" xr:uid="{CE262DA9-9FE2-474A-BDA4-942E0F0FA28C}"/>
    <cellStyle name="Moneda 2 2 4 3 4 2 2 2 4" xfId="38390" xr:uid="{0C51D965-E876-43F3-AA59-0FAC5CD3953F}"/>
    <cellStyle name="Moneda 2 2 4 3 4 2 2 3" xfId="14852" xr:uid="{650EAE54-BDB7-4BE4-A3B5-FC13E9951875}"/>
    <cellStyle name="Moneda 2 2 4 3 4 2 2 4" xfId="24269" xr:uid="{69AF660A-C845-4D85-A08A-853E89F0C2B4}"/>
    <cellStyle name="Moneda 2 2 4 3 4 2 2 5" xfId="33686" xr:uid="{E64289DD-22B7-4756-847B-8BA99874E931}"/>
    <cellStyle name="Moneda 2 2 4 3 4 2 3" xfId="7796" xr:uid="{95E23244-A055-4543-86FD-505A932D795B}"/>
    <cellStyle name="Moneda 2 2 4 3 4 2 3 2" xfId="17204" xr:uid="{CCDB6DCC-7517-4313-BA1A-BA815B4218A6}"/>
    <cellStyle name="Moneda 2 2 4 3 4 2 3 3" xfId="26621" xr:uid="{DD362B73-5D23-4C40-ADD8-E595985B47CE}"/>
    <cellStyle name="Moneda 2 2 4 3 4 2 3 4" xfId="36038" xr:uid="{5EF41E1C-25EB-4183-A981-65FE1DAED99C}"/>
    <cellStyle name="Moneda 2 2 4 3 4 2 4" xfId="12500" xr:uid="{D445734B-689D-444E-A9E6-9979E2048CD7}"/>
    <cellStyle name="Moneda 2 2 4 3 4 2 5" xfId="21917" xr:uid="{49F5334A-F184-4496-A141-205B0E5C020C}"/>
    <cellStyle name="Moneda 2 2 4 3 4 2 6" xfId="31334" xr:uid="{D9D78E23-A32F-4895-8011-BA2666703C9A}"/>
    <cellStyle name="Moneda 2 2 4 3 4 3" xfId="3876" xr:uid="{199CE24E-A67E-433A-B1FB-6AC9D48AC461}"/>
    <cellStyle name="Moneda 2 2 4 3 4 3 2" xfId="6228" xr:uid="{4EBDE92B-1D78-4146-B17A-A41354621BD7}"/>
    <cellStyle name="Moneda 2 2 4 3 4 3 2 2" xfId="10932" xr:uid="{30C203D3-BDFA-4DA5-805A-F796EA572AA3}"/>
    <cellStyle name="Moneda 2 2 4 3 4 3 2 2 2" xfId="20340" xr:uid="{3F7E6194-3EBB-40FA-B837-8F3BED0DE647}"/>
    <cellStyle name="Moneda 2 2 4 3 4 3 2 2 3" xfId="29757" xr:uid="{0670F865-7463-49F3-9105-0B8CDC1E2A70}"/>
    <cellStyle name="Moneda 2 2 4 3 4 3 2 2 4" xfId="39174" xr:uid="{FDA42518-0D95-40AC-8EBA-E74CA49E9553}"/>
    <cellStyle name="Moneda 2 2 4 3 4 3 2 3" xfId="15636" xr:uid="{E1690797-BE05-4715-816B-F11276FA6918}"/>
    <cellStyle name="Moneda 2 2 4 3 4 3 2 4" xfId="25053" xr:uid="{0A687EFA-D1B2-4A83-9485-3DA55C3F0FDF}"/>
    <cellStyle name="Moneda 2 2 4 3 4 3 2 5" xfId="34470" xr:uid="{7B3E35D1-0120-4BC3-8312-27C39F9D2F24}"/>
    <cellStyle name="Moneda 2 2 4 3 4 3 3" xfId="8580" xr:uid="{E83205EE-21E3-4237-B1C9-BFBC2579D439}"/>
    <cellStyle name="Moneda 2 2 4 3 4 3 3 2" xfId="17988" xr:uid="{8C2FB34F-7A48-4D88-8E76-463C283DC3AE}"/>
    <cellStyle name="Moneda 2 2 4 3 4 3 3 3" xfId="27405" xr:uid="{B2182CCF-2897-469F-8FE1-ABB47613F9EE}"/>
    <cellStyle name="Moneda 2 2 4 3 4 3 3 4" xfId="36822" xr:uid="{17F3C988-5ED3-4056-B1EA-14904B52D096}"/>
    <cellStyle name="Moneda 2 2 4 3 4 3 4" xfId="13284" xr:uid="{3B12D980-F9BD-478E-BDC8-6CBFB08F1A64}"/>
    <cellStyle name="Moneda 2 2 4 3 4 3 5" xfId="22701" xr:uid="{EC52077C-1AF1-42A7-8339-44CBA282D8E0}"/>
    <cellStyle name="Moneda 2 2 4 3 4 3 6" xfId="32118" xr:uid="{22F91827-8E7B-47F7-B0EF-9B02586575ED}"/>
    <cellStyle name="Moneda 2 2 4 3 4 4" xfId="4660" xr:uid="{F1F6F61D-C841-453B-AA93-6CEEF7F60DF5}"/>
    <cellStyle name="Moneda 2 2 4 3 4 4 2" xfId="9364" xr:uid="{9B05BB91-239F-4CFF-B1A2-75E3BF079C61}"/>
    <cellStyle name="Moneda 2 2 4 3 4 4 2 2" xfId="18772" xr:uid="{030ECA5B-11DD-4735-AA28-C1187615334F}"/>
    <cellStyle name="Moneda 2 2 4 3 4 4 2 3" xfId="28189" xr:uid="{8DEC46D7-BD58-4583-AC98-BA64BB2FECF5}"/>
    <cellStyle name="Moneda 2 2 4 3 4 4 2 4" xfId="37606" xr:uid="{E29152DA-627C-4F38-B801-4999230770EB}"/>
    <cellStyle name="Moneda 2 2 4 3 4 4 3" xfId="14068" xr:uid="{41CBABC0-BA0D-4672-A14D-AD70854E9306}"/>
    <cellStyle name="Moneda 2 2 4 3 4 4 4" xfId="23485" xr:uid="{DFD91072-7CEB-4A40-9DB7-C770BFF7EBD7}"/>
    <cellStyle name="Moneda 2 2 4 3 4 4 5" xfId="32902" xr:uid="{DF91013C-468E-4684-8C66-447C299A1992}"/>
    <cellStyle name="Moneda 2 2 4 3 4 5" xfId="7012" xr:uid="{0820A09D-0412-4B35-8FD0-E8EBA2F3C496}"/>
    <cellStyle name="Moneda 2 2 4 3 4 5 2" xfId="16420" xr:uid="{35499DE1-54B9-48ED-B9CE-C60BF80F3A0D}"/>
    <cellStyle name="Moneda 2 2 4 3 4 5 3" xfId="25837" xr:uid="{D92D8766-EAEA-4D5F-A2E2-38BA72F09DC4}"/>
    <cellStyle name="Moneda 2 2 4 3 4 5 4" xfId="35254" xr:uid="{E3EB050E-05E0-4EBD-A378-561DEFB3A18D}"/>
    <cellStyle name="Moneda 2 2 4 3 4 6" xfId="11716" xr:uid="{447B205F-7E36-47F2-8E8C-E713F562025D}"/>
    <cellStyle name="Moneda 2 2 4 3 4 7" xfId="21133" xr:uid="{15782770-F0E0-457A-A5E5-53A747A5F934}"/>
    <cellStyle name="Moneda 2 2 4 3 4 8" xfId="30550" xr:uid="{D909ACED-F266-405C-8C62-541479F1405C}"/>
    <cellStyle name="Moneda 2 2 4 3 5" xfId="2700" xr:uid="{F7270E72-FEE4-4BC9-94AD-03D89A2B6138}"/>
    <cellStyle name="Moneda 2 2 4 3 5 2" xfId="5052" xr:uid="{FCAFD377-B615-4AB8-8359-F8F8C8CCD4B1}"/>
    <cellStyle name="Moneda 2 2 4 3 5 2 2" xfId="9756" xr:uid="{4761911C-DFBA-447E-BAA7-1E8241A3FF38}"/>
    <cellStyle name="Moneda 2 2 4 3 5 2 2 2" xfId="19164" xr:uid="{643FFA41-5CC9-4B19-AEB6-6D7E05BE1527}"/>
    <cellStyle name="Moneda 2 2 4 3 5 2 2 3" xfId="28581" xr:uid="{319F2C46-F1CF-427C-9448-6472087A0C25}"/>
    <cellStyle name="Moneda 2 2 4 3 5 2 2 4" xfId="37998" xr:uid="{CF7E19D1-DBDC-48A4-AD2E-B162454E5DAC}"/>
    <cellStyle name="Moneda 2 2 4 3 5 2 3" xfId="14460" xr:uid="{2BAA0170-B2E9-49B0-A725-32A18601236B}"/>
    <cellStyle name="Moneda 2 2 4 3 5 2 4" xfId="23877" xr:uid="{38D9DEC8-4B02-4102-86B8-9B48CC955C86}"/>
    <cellStyle name="Moneda 2 2 4 3 5 2 5" xfId="33294" xr:uid="{6A9843DB-256F-428D-8674-D68D4F6F4E7F}"/>
    <cellStyle name="Moneda 2 2 4 3 5 3" xfId="7404" xr:uid="{DF9B0BB3-D98E-43FB-9BE3-8CC5BE101D41}"/>
    <cellStyle name="Moneda 2 2 4 3 5 3 2" xfId="16812" xr:uid="{88D83C0A-B1D9-4D17-B32E-A52E2E42732C}"/>
    <cellStyle name="Moneda 2 2 4 3 5 3 3" xfId="26229" xr:uid="{D75A6F08-3E82-4D60-B8A3-B73E734BA24F}"/>
    <cellStyle name="Moneda 2 2 4 3 5 3 4" xfId="35646" xr:uid="{B62B0E61-A2E3-473B-9FC7-3C7FDB26E593}"/>
    <cellStyle name="Moneda 2 2 4 3 5 4" xfId="12108" xr:uid="{E20378C9-DD7E-40C9-B126-EA9160ADD80F}"/>
    <cellStyle name="Moneda 2 2 4 3 5 5" xfId="21525" xr:uid="{C808D1AF-777B-4050-B487-A01C07D4804C}"/>
    <cellStyle name="Moneda 2 2 4 3 5 6" xfId="30942" xr:uid="{64294571-681E-4D1F-8283-09D127CDDF73}"/>
    <cellStyle name="Moneda 2 2 4 3 6" xfId="3484" xr:uid="{7E9270D2-0BD8-4C1B-B00E-8C711479C6C1}"/>
    <cellStyle name="Moneda 2 2 4 3 6 2" xfId="5836" xr:uid="{7ED77C3A-118C-4B9D-9236-6453F547616B}"/>
    <cellStyle name="Moneda 2 2 4 3 6 2 2" xfId="10540" xr:uid="{363ED354-2A1C-4A9C-9344-1186D90CD77C}"/>
    <cellStyle name="Moneda 2 2 4 3 6 2 2 2" xfId="19948" xr:uid="{B73EE091-6192-45CC-9599-09EA239DCBDC}"/>
    <cellStyle name="Moneda 2 2 4 3 6 2 2 3" xfId="29365" xr:uid="{9D56B587-EC8F-4D0B-9F22-29A1CAC9049F}"/>
    <cellStyle name="Moneda 2 2 4 3 6 2 2 4" xfId="38782" xr:uid="{902CFC61-0D52-4565-9CCA-2984B6BD11C1}"/>
    <cellStyle name="Moneda 2 2 4 3 6 2 3" xfId="15244" xr:uid="{F754FB0D-28FB-4538-B297-121142FB90D8}"/>
    <cellStyle name="Moneda 2 2 4 3 6 2 4" xfId="24661" xr:uid="{7E2DD6A1-2118-47F9-B6D5-DE880DB03CE1}"/>
    <cellStyle name="Moneda 2 2 4 3 6 2 5" xfId="34078" xr:uid="{D6E4D1DA-E8E2-4D3E-9236-00629562A266}"/>
    <cellStyle name="Moneda 2 2 4 3 6 3" xfId="8188" xr:uid="{8F48DABA-DFF4-4413-94E3-BAA81655AC4E}"/>
    <cellStyle name="Moneda 2 2 4 3 6 3 2" xfId="17596" xr:uid="{3B0CE924-F96F-490B-B4DE-9561D052553C}"/>
    <cellStyle name="Moneda 2 2 4 3 6 3 3" xfId="27013" xr:uid="{0BC28294-C4FF-4870-A9AB-28A15CB9AA0A}"/>
    <cellStyle name="Moneda 2 2 4 3 6 3 4" xfId="36430" xr:uid="{6EA42528-5FC3-4351-8389-F3CCFFA38347}"/>
    <cellStyle name="Moneda 2 2 4 3 6 4" xfId="12892" xr:uid="{B971A49F-DCDD-4D75-B74E-0F9DBAE24233}"/>
    <cellStyle name="Moneda 2 2 4 3 6 5" xfId="22309" xr:uid="{84AF1150-6A94-4753-8CE8-E48DE87EFC50}"/>
    <cellStyle name="Moneda 2 2 4 3 6 6" xfId="31726" xr:uid="{DA62A702-2E24-4D20-A383-3FA69C089751}"/>
    <cellStyle name="Moneda 2 2 4 3 7" xfId="4268" xr:uid="{89E83AA3-F0A5-4D0D-9FD3-34B85F30EAB7}"/>
    <cellStyle name="Moneda 2 2 4 3 7 2" xfId="8972" xr:uid="{80D92BB1-CC01-4666-9B2B-4D45B28C2ED5}"/>
    <cellStyle name="Moneda 2 2 4 3 7 2 2" xfId="18380" xr:uid="{6A1A8756-E14C-49FA-9580-981A288C42DA}"/>
    <cellStyle name="Moneda 2 2 4 3 7 2 3" xfId="27797" xr:uid="{A8FC7180-1107-4941-B475-8A5F30A20A5D}"/>
    <cellStyle name="Moneda 2 2 4 3 7 2 4" xfId="37214" xr:uid="{A71D6535-AB74-486F-BA7C-439483FB0746}"/>
    <cellStyle name="Moneda 2 2 4 3 7 3" xfId="13676" xr:uid="{3BCC80D9-2C63-40E5-868B-D3816EDEB9C7}"/>
    <cellStyle name="Moneda 2 2 4 3 7 4" xfId="23093" xr:uid="{CBE968A5-34F5-414F-A75E-FA9B1D44192B}"/>
    <cellStyle name="Moneda 2 2 4 3 7 5" xfId="32510" xr:uid="{988F77EF-90BD-4D80-9D2F-C553C88081D8}"/>
    <cellStyle name="Moneda 2 2 4 3 8" xfId="6620" xr:uid="{0A757815-80E4-47B9-B32D-DE59C5894217}"/>
    <cellStyle name="Moneda 2 2 4 3 8 2" xfId="16028" xr:uid="{0E94695C-EFF5-4159-BCC2-EC66D4E55864}"/>
    <cellStyle name="Moneda 2 2 4 3 8 3" xfId="25445" xr:uid="{E09D9D25-5896-4388-9450-A0FD2AADB975}"/>
    <cellStyle name="Moneda 2 2 4 3 8 4" xfId="34862" xr:uid="{5B4A1957-DA40-489A-9455-36A8DDF5796C}"/>
    <cellStyle name="Moneda 2 2 4 3 9" xfId="11324" xr:uid="{C3246554-BA48-420C-B754-97D55EDE8C65}"/>
    <cellStyle name="Moneda 2 2 4 4" xfId="351" xr:uid="{1ED445FB-B75A-4235-B2F2-F643CE619FF0}"/>
    <cellStyle name="Moneda 2 2 4 4 10" xfId="30262" xr:uid="{1A9EFF75-8930-47C7-945B-0448FC8C8FFB}"/>
    <cellStyle name="Moneda 2 2 4 4 11" xfId="2019" xr:uid="{5D70D306-1C1A-4A04-8979-79A27DDC65FB}"/>
    <cellStyle name="Moneda 2 2 4 4 12" xfId="1391" xr:uid="{F2802AE0-DE82-4D07-9DF7-4B923886E85C}"/>
    <cellStyle name="Moneda 2 2 4 4 13" xfId="40273" xr:uid="{64E9A851-7A6A-4E32-A287-1470499DC41E}"/>
    <cellStyle name="Moneda 2 2 4 4 2" xfId="590" xr:uid="{C84A7799-5F4A-4DA2-8FE9-85ED64B8A883}"/>
    <cellStyle name="Moneda 2 2 4 4 2 10" xfId="2215" xr:uid="{49FFF28D-48DB-4FA2-A27F-70FA61250EA5}"/>
    <cellStyle name="Moneda 2 2 4 4 2 11" xfId="1587" xr:uid="{770797E7-C3C7-4DE0-88D5-92E0E54D698E}"/>
    <cellStyle name="Moneda 2 2 4 4 2 12" xfId="40469" xr:uid="{C5A81B1A-23AF-4E43-9718-2DAD21D0A7EE}"/>
    <cellStyle name="Moneda 2 2 4 4 2 2" xfId="2607" xr:uid="{C39B2432-90F1-4EE8-BFF9-06636F48FA65}"/>
    <cellStyle name="Moneda 2 2 4 4 2 2 2" xfId="3392" xr:uid="{6FC3B653-8BA3-4439-BC6D-1EB56ECF4901}"/>
    <cellStyle name="Moneda 2 2 4 4 2 2 2 2" xfId="5744" xr:uid="{E3A2F22A-7CBD-44AD-85E1-127AF7C97E66}"/>
    <cellStyle name="Moneda 2 2 4 4 2 2 2 2 2" xfId="10448" xr:uid="{04926B14-B8A4-4AF3-BF52-A3DE3CE19E0F}"/>
    <cellStyle name="Moneda 2 2 4 4 2 2 2 2 2 2" xfId="19856" xr:uid="{51A6F16F-8FA4-43F2-9198-F6B022B7A59D}"/>
    <cellStyle name="Moneda 2 2 4 4 2 2 2 2 2 3" xfId="29273" xr:uid="{66FCE34B-CF5D-4C24-A3EA-CD411A40EE0B}"/>
    <cellStyle name="Moneda 2 2 4 4 2 2 2 2 2 4" xfId="38690" xr:uid="{EF97E454-02E0-4DE4-A250-4C871128AB18}"/>
    <cellStyle name="Moneda 2 2 4 4 2 2 2 2 3" xfId="15152" xr:uid="{AD6B3A12-6C0C-451D-88DA-F929A09C9641}"/>
    <cellStyle name="Moneda 2 2 4 4 2 2 2 2 4" xfId="24569" xr:uid="{38FB1A6C-9FFE-44C4-9670-F854540F4910}"/>
    <cellStyle name="Moneda 2 2 4 4 2 2 2 2 5" xfId="33986" xr:uid="{5EFAD78F-A4DC-4B6F-A9CC-FD7C93F945B2}"/>
    <cellStyle name="Moneda 2 2 4 4 2 2 2 3" xfId="8096" xr:uid="{CB486222-FA63-4E5B-A69E-57DA5F05C65A}"/>
    <cellStyle name="Moneda 2 2 4 4 2 2 2 3 2" xfId="17504" xr:uid="{E1BF559D-402A-4E28-B659-899BC6CBDB18}"/>
    <cellStyle name="Moneda 2 2 4 4 2 2 2 3 3" xfId="26921" xr:uid="{9F5B6752-60C7-4915-899E-F9DC5BC66B35}"/>
    <cellStyle name="Moneda 2 2 4 4 2 2 2 3 4" xfId="36338" xr:uid="{A674176E-50B0-4E33-BF2E-3B732703DDE2}"/>
    <cellStyle name="Moneda 2 2 4 4 2 2 2 4" xfId="12800" xr:uid="{884307DC-5B94-4644-B7D0-0BFF2DFD15FF}"/>
    <cellStyle name="Moneda 2 2 4 4 2 2 2 5" xfId="22217" xr:uid="{6C19E170-EBB1-4A97-AC78-9D64D96B1484}"/>
    <cellStyle name="Moneda 2 2 4 4 2 2 2 6" xfId="31634" xr:uid="{BBCE0F83-0507-4E88-A2F4-6AECAC67C92F}"/>
    <cellStyle name="Moneda 2 2 4 4 2 2 3" xfId="4176" xr:uid="{7E99004F-74F4-4188-8A43-4B7AD70B8D3D}"/>
    <cellStyle name="Moneda 2 2 4 4 2 2 3 2" xfId="6528" xr:uid="{E9CA8F27-07AF-47F0-B8E7-BC439A428D94}"/>
    <cellStyle name="Moneda 2 2 4 4 2 2 3 2 2" xfId="11232" xr:uid="{4FD33803-8280-45D7-8155-9585479CAA2B}"/>
    <cellStyle name="Moneda 2 2 4 4 2 2 3 2 2 2" xfId="20640" xr:uid="{8ED696F7-B59B-41C9-9F49-D8974D0A5FAA}"/>
    <cellStyle name="Moneda 2 2 4 4 2 2 3 2 2 3" xfId="30057" xr:uid="{23D3B61E-45AF-4E34-938E-C2B4011FD3B5}"/>
    <cellStyle name="Moneda 2 2 4 4 2 2 3 2 2 4" xfId="39474" xr:uid="{2E0CF577-4D8D-4964-BEC7-35C36B51A3B5}"/>
    <cellStyle name="Moneda 2 2 4 4 2 2 3 2 3" xfId="15936" xr:uid="{82F6AB5B-29FD-4A47-AE12-C904F5E91EF8}"/>
    <cellStyle name="Moneda 2 2 4 4 2 2 3 2 4" xfId="25353" xr:uid="{A1D49B5B-3795-44DF-9988-D90B7F10F5B5}"/>
    <cellStyle name="Moneda 2 2 4 4 2 2 3 2 5" xfId="34770" xr:uid="{3783EF3D-04D1-4A82-955E-1A88638F63E3}"/>
    <cellStyle name="Moneda 2 2 4 4 2 2 3 3" xfId="8880" xr:uid="{BC04401C-2971-4694-A6F2-23F52CD70B88}"/>
    <cellStyle name="Moneda 2 2 4 4 2 2 3 3 2" xfId="18288" xr:uid="{22BECA4C-BADA-42B4-AD8A-8B349EFE3EC5}"/>
    <cellStyle name="Moneda 2 2 4 4 2 2 3 3 3" xfId="27705" xr:uid="{3AE3BD0A-C214-4DE2-9CCF-B05EB4ED3F11}"/>
    <cellStyle name="Moneda 2 2 4 4 2 2 3 3 4" xfId="37122" xr:uid="{9D62BF52-953E-4E51-9A96-403CE5964751}"/>
    <cellStyle name="Moneda 2 2 4 4 2 2 3 4" xfId="13584" xr:uid="{6A885363-8706-4D81-8C36-4FF9C426BD31}"/>
    <cellStyle name="Moneda 2 2 4 4 2 2 3 5" xfId="23001" xr:uid="{326EF89E-7C86-4D57-9D33-E047C36CABCC}"/>
    <cellStyle name="Moneda 2 2 4 4 2 2 3 6" xfId="32418" xr:uid="{D1056066-C77F-4593-A0C2-421C616F9018}"/>
    <cellStyle name="Moneda 2 2 4 4 2 2 4" xfId="4960" xr:uid="{15F681EA-0FD1-4082-92BE-D3C732B8229E}"/>
    <cellStyle name="Moneda 2 2 4 4 2 2 4 2" xfId="9664" xr:uid="{6355B88F-9661-4A32-9793-042433824DE1}"/>
    <cellStyle name="Moneda 2 2 4 4 2 2 4 2 2" xfId="19072" xr:uid="{A4932CE2-6E55-45E5-93D4-F2E04C8FC4E4}"/>
    <cellStyle name="Moneda 2 2 4 4 2 2 4 2 3" xfId="28489" xr:uid="{4A097B32-9214-4397-ADAE-A77BE9AD2BD4}"/>
    <cellStyle name="Moneda 2 2 4 4 2 2 4 2 4" xfId="37906" xr:uid="{087AA1E8-7741-4BFC-8378-A08BD19E6689}"/>
    <cellStyle name="Moneda 2 2 4 4 2 2 4 3" xfId="14368" xr:uid="{5CD5CB81-29DC-444F-A691-4D80FDD6C481}"/>
    <cellStyle name="Moneda 2 2 4 4 2 2 4 4" xfId="23785" xr:uid="{DD2B07E4-3E26-49DC-B4A5-8D97226A114F}"/>
    <cellStyle name="Moneda 2 2 4 4 2 2 4 5" xfId="33202" xr:uid="{345DC2A5-A63A-4412-8098-64935C1A8EEC}"/>
    <cellStyle name="Moneda 2 2 4 4 2 2 5" xfId="7312" xr:uid="{255C41F2-0419-454C-A06A-7011397B61D9}"/>
    <cellStyle name="Moneda 2 2 4 4 2 2 5 2" xfId="16720" xr:uid="{A54C57DB-308A-4F1B-A4B3-683925048683}"/>
    <cellStyle name="Moneda 2 2 4 4 2 2 5 3" xfId="26137" xr:uid="{28DE39E0-83BB-4772-828C-BB01AA03A8B3}"/>
    <cellStyle name="Moneda 2 2 4 4 2 2 5 4" xfId="35554" xr:uid="{931E9A69-5799-4E44-91C9-2EF9A7E86482}"/>
    <cellStyle name="Moneda 2 2 4 4 2 2 6" xfId="12016" xr:uid="{F565853D-54A6-44C1-8BED-2012AE42F7C2}"/>
    <cellStyle name="Moneda 2 2 4 4 2 2 7" xfId="21433" xr:uid="{E15C4F0C-423F-4350-991A-646A81EFD260}"/>
    <cellStyle name="Moneda 2 2 4 4 2 2 8" xfId="30850" xr:uid="{C6B893BE-3B8A-4638-A1AE-660D6A545A1D}"/>
    <cellStyle name="Moneda 2 2 4 4 2 3" xfId="3000" xr:uid="{52DEDF6E-075E-4FC8-B913-5E4E55C29279}"/>
    <cellStyle name="Moneda 2 2 4 4 2 3 2" xfId="5352" xr:uid="{CF557616-31B2-4E65-B6E7-687CBB140E21}"/>
    <cellStyle name="Moneda 2 2 4 4 2 3 2 2" xfId="10056" xr:uid="{EEDB8829-2679-4754-9342-67DC043752CF}"/>
    <cellStyle name="Moneda 2 2 4 4 2 3 2 2 2" xfId="19464" xr:uid="{B9B4B061-9F69-4D69-A1C9-09898A0329BC}"/>
    <cellStyle name="Moneda 2 2 4 4 2 3 2 2 3" xfId="28881" xr:uid="{97CBAA1F-ECE9-4028-BE12-161797B1B93C}"/>
    <cellStyle name="Moneda 2 2 4 4 2 3 2 2 4" xfId="38298" xr:uid="{A0829426-3C77-4D0A-AD38-A3EB64701F26}"/>
    <cellStyle name="Moneda 2 2 4 4 2 3 2 3" xfId="14760" xr:uid="{F170A637-F2B1-4941-B753-519BB729BBB9}"/>
    <cellStyle name="Moneda 2 2 4 4 2 3 2 4" xfId="24177" xr:uid="{C00043A1-6BCE-4B00-997F-BA15518CF5A7}"/>
    <cellStyle name="Moneda 2 2 4 4 2 3 2 5" xfId="33594" xr:uid="{F9040905-1169-4D27-BA9A-237AADFD8C5E}"/>
    <cellStyle name="Moneda 2 2 4 4 2 3 3" xfId="7704" xr:uid="{FCD5E185-A6E2-4D51-8628-D00D3C52407F}"/>
    <cellStyle name="Moneda 2 2 4 4 2 3 3 2" xfId="17112" xr:uid="{1B88FF77-0BBE-4B1A-A436-02475533FFF1}"/>
    <cellStyle name="Moneda 2 2 4 4 2 3 3 3" xfId="26529" xr:uid="{3CEBB371-66C0-4002-9703-BF1320D2DB50}"/>
    <cellStyle name="Moneda 2 2 4 4 2 3 3 4" xfId="35946" xr:uid="{FC9F7873-D7CE-4168-8A4A-2E971D26DD89}"/>
    <cellStyle name="Moneda 2 2 4 4 2 3 4" xfId="12408" xr:uid="{F37E76A1-49B8-41AD-8930-68C89327305F}"/>
    <cellStyle name="Moneda 2 2 4 4 2 3 5" xfId="21825" xr:uid="{22288A7D-FB3C-4DE9-A27A-3ADAF6326E66}"/>
    <cellStyle name="Moneda 2 2 4 4 2 3 6" xfId="31242" xr:uid="{437E4A9F-AAE2-44A3-9E87-DA5AE80018EB}"/>
    <cellStyle name="Moneda 2 2 4 4 2 4" xfId="3784" xr:uid="{71557040-EE3A-4BCC-84B7-EC3578770E29}"/>
    <cellStyle name="Moneda 2 2 4 4 2 4 2" xfId="6136" xr:uid="{BA8E5000-8DE5-4DE8-A8EA-B113600EAF2A}"/>
    <cellStyle name="Moneda 2 2 4 4 2 4 2 2" xfId="10840" xr:uid="{A1328A6D-99ED-4961-BA7E-162A0F63462C}"/>
    <cellStyle name="Moneda 2 2 4 4 2 4 2 2 2" xfId="20248" xr:uid="{C32FFBAA-9707-4A7A-B838-56BDB9AACFDF}"/>
    <cellStyle name="Moneda 2 2 4 4 2 4 2 2 3" xfId="29665" xr:uid="{2008595B-7C95-4AE4-A440-A10474072B15}"/>
    <cellStyle name="Moneda 2 2 4 4 2 4 2 2 4" xfId="39082" xr:uid="{E5A30964-EAFA-40B3-A84B-CEAB2EC695F2}"/>
    <cellStyle name="Moneda 2 2 4 4 2 4 2 3" xfId="15544" xr:uid="{D133A35A-EA95-4C20-8A73-E441F639355A}"/>
    <cellStyle name="Moneda 2 2 4 4 2 4 2 4" xfId="24961" xr:uid="{3E878AB6-8C4E-4A90-8BAD-DB09BD6AD3D6}"/>
    <cellStyle name="Moneda 2 2 4 4 2 4 2 5" xfId="34378" xr:uid="{91A09A9F-8D11-4409-A580-4B537760007D}"/>
    <cellStyle name="Moneda 2 2 4 4 2 4 3" xfId="8488" xr:uid="{C564BE97-5F54-4C29-A72E-20ED6883EEC2}"/>
    <cellStyle name="Moneda 2 2 4 4 2 4 3 2" xfId="17896" xr:uid="{22F9752D-7F3B-4121-91F8-91944946A467}"/>
    <cellStyle name="Moneda 2 2 4 4 2 4 3 3" xfId="27313" xr:uid="{0AA8EF43-B778-4251-9B97-7FC4A1CA822A}"/>
    <cellStyle name="Moneda 2 2 4 4 2 4 3 4" xfId="36730" xr:uid="{BDF6148E-7A6B-4580-817C-867C2F3504CA}"/>
    <cellStyle name="Moneda 2 2 4 4 2 4 4" xfId="13192" xr:uid="{2CAAE168-9AB6-4C25-99D7-9F640E32BF3F}"/>
    <cellStyle name="Moneda 2 2 4 4 2 4 5" xfId="22609" xr:uid="{D7421339-0A1F-49C2-97C2-032317BB29F4}"/>
    <cellStyle name="Moneda 2 2 4 4 2 4 6" xfId="32026" xr:uid="{1E2BEE50-70F4-4448-A018-4C9991232B9B}"/>
    <cellStyle name="Moneda 2 2 4 4 2 5" xfId="4568" xr:uid="{D53BAE91-5E92-471C-8377-9393B40C0AAB}"/>
    <cellStyle name="Moneda 2 2 4 4 2 5 2" xfId="9272" xr:uid="{F8632151-8B24-4A28-8896-91A640535F9D}"/>
    <cellStyle name="Moneda 2 2 4 4 2 5 2 2" xfId="18680" xr:uid="{1AF9D119-1750-47D2-8F76-5E9835670617}"/>
    <cellStyle name="Moneda 2 2 4 4 2 5 2 3" xfId="28097" xr:uid="{6204319E-4766-4E0E-A753-E116D397BB30}"/>
    <cellStyle name="Moneda 2 2 4 4 2 5 2 4" xfId="37514" xr:uid="{B7CCCBF4-57A4-4B69-946B-E73C78257049}"/>
    <cellStyle name="Moneda 2 2 4 4 2 5 3" xfId="13976" xr:uid="{944165DE-674E-4023-A0F6-5D2F259BC0B8}"/>
    <cellStyle name="Moneda 2 2 4 4 2 5 4" xfId="23393" xr:uid="{EC4BEE22-44B0-42B6-AA41-CAB5D276601F}"/>
    <cellStyle name="Moneda 2 2 4 4 2 5 5" xfId="32810" xr:uid="{6FC5EED6-73E8-4282-8EDC-080BF44EF62D}"/>
    <cellStyle name="Moneda 2 2 4 4 2 6" xfId="6920" xr:uid="{4800BEA4-039E-4041-9CE8-239E00F94870}"/>
    <cellStyle name="Moneda 2 2 4 4 2 6 2" xfId="16328" xr:uid="{5DADE732-7FF7-4876-8F37-550B2EBCF50B}"/>
    <cellStyle name="Moneda 2 2 4 4 2 6 3" xfId="25745" xr:uid="{7C43D9F3-37E6-4EDF-88B5-9108F0B72B67}"/>
    <cellStyle name="Moneda 2 2 4 4 2 6 4" xfId="35162" xr:uid="{A96B777A-5691-4FCA-8AC7-D33024C847CB}"/>
    <cellStyle name="Moneda 2 2 4 4 2 7" xfId="11624" xr:uid="{61F969D1-5B48-4D87-A32A-B89B71065929}"/>
    <cellStyle name="Moneda 2 2 4 4 2 8" xfId="21041" xr:uid="{98B1A78E-1429-4ED3-8C65-30980C06E5D0}"/>
    <cellStyle name="Moneda 2 2 4 4 2 9" xfId="30458" xr:uid="{CA8348C3-CBA8-4928-9CBE-C9B680F5B216}"/>
    <cellStyle name="Moneda 2 2 4 4 3" xfId="2411" xr:uid="{13EE6994-4C1A-4BB4-9FA0-513E463B8C82}"/>
    <cellStyle name="Moneda 2 2 4 4 3 2" xfId="3196" xr:uid="{1DF8F544-C5B2-405F-B1EE-A2DC47C441F9}"/>
    <cellStyle name="Moneda 2 2 4 4 3 2 2" xfId="5548" xr:uid="{3D548B8C-99D6-4750-BCB3-F6EEE990C4FF}"/>
    <cellStyle name="Moneda 2 2 4 4 3 2 2 2" xfId="10252" xr:uid="{26F42442-134F-4694-9494-679F30FD2A8C}"/>
    <cellStyle name="Moneda 2 2 4 4 3 2 2 2 2" xfId="19660" xr:uid="{685F51A3-286E-4DFA-A30D-A3A6F42DD7D1}"/>
    <cellStyle name="Moneda 2 2 4 4 3 2 2 2 3" xfId="29077" xr:uid="{7E2CDF3F-7492-44C1-87D7-8AE4036AB961}"/>
    <cellStyle name="Moneda 2 2 4 4 3 2 2 2 4" xfId="38494" xr:uid="{0476984D-9711-4C10-9BBD-08B1B8059B0E}"/>
    <cellStyle name="Moneda 2 2 4 4 3 2 2 3" xfId="14956" xr:uid="{D8D028C8-7018-48A6-8C8F-575D2BE1CE86}"/>
    <cellStyle name="Moneda 2 2 4 4 3 2 2 4" xfId="24373" xr:uid="{AC33C61E-06D5-44BD-81E3-2F4A9F222669}"/>
    <cellStyle name="Moneda 2 2 4 4 3 2 2 5" xfId="33790" xr:uid="{F0029D64-B59A-43EC-A3DA-3C9DE2F68A3B}"/>
    <cellStyle name="Moneda 2 2 4 4 3 2 3" xfId="7900" xr:uid="{6A5DE506-1028-4F8B-B9F0-D3CE0B1FF7CF}"/>
    <cellStyle name="Moneda 2 2 4 4 3 2 3 2" xfId="17308" xr:uid="{9C66B893-CEA1-40F1-ABE9-9FDC7794CCDD}"/>
    <cellStyle name="Moneda 2 2 4 4 3 2 3 3" xfId="26725" xr:uid="{984AAA3F-A88A-4542-A6E0-A31E3754C4F1}"/>
    <cellStyle name="Moneda 2 2 4 4 3 2 3 4" xfId="36142" xr:uid="{B2137458-6668-45CF-B745-F41ED7510951}"/>
    <cellStyle name="Moneda 2 2 4 4 3 2 4" xfId="12604" xr:uid="{8E8D4603-52F6-47D5-B224-5EDBCE07A288}"/>
    <cellStyle name="Moneda 2 2 4 4 3 2 5" xfId="22021" xr:uid="{3929FAFC-C391-4FE9-AF77-548B7EB5289B}"/>
    <cellStyle name="Moneda 2 2 4 4 3 2 6" xfId="31438" xr:uid="{CD9D59CD-02E4-4553-96AF-F3642D892F36}"/>
    <cellStyle name="Moneda 2 2 4 4 3 3" xfId="3980" xr:uid="{29BBDBA0-52C8-4067-A81D-007E7917A777}"/>
    <cellStyle name="Moneda 2 2 4 4 3 3 2" xfId="6332" xr:uid="{5CEDDEEA-7B43-4EA5-A5CC-6E1E9AE6684D}"/>
    <cellStyle name="Moneda 2 2 4 4 3 3 2 2" xfId="11036" xr:uid="{067BBAD7-DBC3-4C7A-AF57-412F06EF0DC3}"/>
    <cellStyle name="Moneda 2 2 4 4 3 3 2 2 2" xfId="20444" xr:uid="{7AC7D07A-8C74-4EC6-B97C-920DA3F5977D}"/>
    <cellStyle name="Moneda 2 2 4 4 3 3 2 2 3" xfId="29861" xr:uid="{56CC149A-3FD8-4FB6-A1E0-00089DD8994C}"/>
    <cellStyle name="Moneda 2 2 4 4 3 3 2 2 4" xfId="39278" xr:uid="{B01618C8-77A0-4F99-BD75-043ACAEFCA49}"/>
    <cellStyle name="Moneda 2 2 4 4 3 3 2 3" xfId="15740" xr:uid="{DEE6F400-D634-42EE-80CB-A666A3368482}"/>
    <cellStyle name="Moneda 2 2 4 4 3 3 2 4" xfId="25157" xr:uid="{54E964D2-CA83-4778-ACED-B293971E662F}"/>
    <cellStyle name="Moneda 2 2 4 4 3 3 2 5" xfId="34574" xr:uid="{E164ADB7-7E03-45B5-853E-56F464AD9846}"/>
    <cellStyle name="Moneda 2 2 4 4 3 3 3" xfId="8684" xr:uid="{00CF2190-6B11-4112-BD14-EB828D21D67D}"/>
    <cellStyle name="Moneda 2 2 4 4 3 3 3 2" xfId="18092" xr:uid="{F4ABCADC-DC80-4BFB-8BF4-7F6CFA7CF8BC}"/>
    <cellStyle name="Moneda 2 2 4 4 3 3 3 3" xfId="27509" xr:uid="{5D555148-7353-414F-9AFD-9CDBCD79943A}"/>
    <cellStyle name="Moneda 2 2 4 4 3 3 3 4" xfId="36926" xr:uid="{A06114FD-2EAD-4E4B-827D-5F3B2304EB61}"/>
    <cellStyle name="Moneda 2 2 4 4 3 3 4" xfId="13388" xr:uid="{834F36CB-555D-40FF-93C6-9BC732B23F29}"/>
    <cellStyle name="Moneda 2 2 4 4 3 3 5" xfId="22805" xr:uid="{DBDC09E4-161A-44D4-B83D-3815AAE9684F}"/>
    <cellStyle name="Moneda 2 2 4 4 3 3 6" xfId="32222" xr:uid="{282911FC-B8A9-480A-A763-6FEB20BFA513}"/>
    <cellStyle name="Moneda 2 2 4 4 3 4" xfId="4764" xr:uid="{E9834E4D-D383-4DF5-B7FC-DA30069716C2}"/>
    <cellStyle name="Moneda 2 2 4 4 3 4 2" xfId="9468" xr:uid="{D1976AE1-DF10-4E77-98A6-A42F0A345FFB}"/>
    <cellStyle name="Moneda 2 2 4 4 3 4 2 2" xfId="18876" xr:uid="{D893A1A1-8945-4F6A-BFE2-8EB653EC8E05}"/>
    <cellStyle name="Moneda 2 2 4 4 3 4 2 3" xfId="28293" xr:uid="{B0A25211-88C9-4EDF-9E19-DCE412AC2AA9}"/>
    <cellStyle name="Moneda 2 2 4 4 3 4 2 4" xfId="37710" xr:uid="{D1666242-A906-4496-826B-ACB4629F04BC}"/>
    <cellStyle name="Moneda 2 2 4 4 3 4 3" xfId="14172" xr:uid="{2358A02B-5445-4588-A1CC-A6E0A700C465}"/>
    <cellStyle name="Moneda 2 2 4 4 3 4 4" xfId="23589" xr:uid="{BDB75B9A-F07C-4162-B120-8A7713DAF141}"/>
    <cellStyle name="Moneda 2 2 4 4 3 4 5" xfId="33006" xr:uid="{68978977-5F14-439D-B2DC-C5AA89841080}"/>
    <cellStyle name="Moneda 2 2 4 4 3 5" xfId="7116" xr:uid="{99B8191F-598A-42FC-90DF-4CFC89460A80}"/>
    <cellStyle name="Moneda 2 2 4 4 3 5 2" xfId="16524" xr:uid="{451CD151-2063-430F-9B1C-89401F0DE4CB}"/>
    <cellStyle name="Moneda 2 2 4 4 3 5 3" xfId="25941" xr:uid="{8A79F5A6-A547-46C1-8B59-5C78F94A6393}"/>
    <cellStyle name="Moneda 2 2 4 4 3 5 4" xfId="35358" xr:uid="{48C748B2-E26E-42F6-96C6-8660E5D26381}"/>
    <cellStyle name="Moneda 2 2 4 4 3 6" xfId="11820" xr:uid="{EFEDD980-F347-44B8-8401-3FD849832B6A}"/>
    <cellStyle name="Moneda 2 2 4 4 3 7" xfId="21237" xr:uid="{C99697EF-7A84-457C-85D0-51E1004B7028}"/>
    <cellStyle name="Moneda 2 2 4 4 3 8" xfId="30654" xr:uid="{6D150CF2-3362-4BE7-95F4-F43C9B3C5600}"/>
    <cellStyle name="Moneda 2 2 4 4 4" xfId="2804" xr:uid="{F637B044-30C6-4B8A-B890-13D235B01310}"/>
    <cellStyle name="Moneda 2 2 4 4 4 2" xfId="5156" xr:uid="{1333DF43-FC44-453F-BC98-B5BA8CDC45D7}"/>
    <cellStyle name="Moneda 2 2 4 4 4 2 2" xfId="9860" xr:uid="{FCBD398D-13EC-49A3-B036-4545EEFC559D}"/>
    <cellStyle name="Moneda 2 2 4 4 4 2 2 2" xfId="19268" xr:uid="{BBD5E388-D8FA-4F88-ABE6-F4CB5D9AE453}"/>
    <cellStyle name="Moneda 2 2 4 4 4 2 2 3" xfId="28685" xr:uid="{62F141D2-1BAE-45E8-8635-4E9AFBBF2976}"/>
    <cellStyle name="Moneda 2 2 4 4 4 2 2 4" xfId="38102" xr:uid="{CA04DB72-2EEB-4A34-9743-8F792CE26005}"/>
    <cellStyle name="Moneda 2 2 4 4 4 2 3" xfId="14564" xr:uid="{6A559939-AF4B-4336-B33F-242930CB5007}"/>
    <cellStyle name="Moneda 2 2 4 4 4 2 4" xfId="23981" xr:uid="{3E9A58C8-A1AF-4A09-B515-9F1B44252078}"/>
    <cellStyle name="Moneda 2 2 4 4 4 2 5" xfId="33398" xr:uid="{D1650957-B049-40CA-93BA-C8BCF39C1AFD}"/>
    <cellStyle name="Moneda 2 2 4 4 4 3" xfId="7508" xr:uid="{1A9C5D4E-911B-4C3B-B4F9-55017F88C555}"/>
    <cellStyle name="Moneda 2 2 4 4 4 3 2" xfId="16916" xr:uid="{95F20D86-F0C4-4AF3-9534-B741A3BD6392}"/>
    <cellStyle name="Moneda 2 2 4 4 4 3 3" xfId="26333" xr:uid="{3CE2BA5A-0A9E-4F47-A5AF-CD2EFADB6953}"/>
    <cellStyle name="Moneda 2 2 4 4 4 3 4" xfId="35750" xr:uid="{63897581-5658-48C2-A725-47521566CA53}"/>
    <cellStyle name="Moneda 2 2 4 4 4 4" xfId="12212" xr:uid="{5692D86F-1B45-48A5-B7CA-D311D6457F45}"/>
    <cellStyle name="Moneda 2 2 4 4 4 5" xfId="21629" xr:uid="{1560F1AE-6016-4693-A5EF-B7C0185E1E7D}"/>
    <cellStyle name="Moneda 2 2 4 4 4 6" xfId="31046" xr:uid="{025E3900-2E85-437D-A99C-CE066F0E5D3B}"/>
    <cellStyle name="Moneda 2 2 4 4 5" xfId="3588" xr:uid="{512B6325-3F19-4A03-97A3-015E872C0AE1}"/>
    <cellStyle name="Moneda 2 2 4 4 5 2" xfId="5940" xr:uid="{37875101-23FF-416B-9B43-608A39C1E31B}"/>
    <cellStyle name="Moneda 2 2 4 4 5 2 2" xfId="10644" xr:uid="{24CB068B-0DA7-4222-87DF-EADABBDB2E0C}"/>
    <cellStyle name="Moneda 2 2 4 4 5 2 2 2" xfId="20052" xr:uid="{C833AE53-ADD0-487B-B6EF-7C094A1A6BF2}"/>
    <cellStyle name="Moneda 2 2 4 4 5 2 2 3" xfId="29469" xr:uid="{BD402D72-F0ED-441E-B182-FAA337143283}"/>
    <cellStyle name="Moneda 2 2 4 4 5 2 2 4" xfId="38886" xr:uid="{9E0CEEDC-93E3-4BBF-937C-2F31B06D39C3}"/>
    <cellStyle name="Moneda 2 2 4 4 5 2 3" xfId="15348" xr:uid="{EA04095F-941B-4712-AC78-B1FFD845D8DF}"/>
    <cellStyle name="Moneda 2 2 4 4 5 2 4" xfId="24765" xr:uid="{F491E1B4-910D-4EAC-BF41-3F3EA70C5D3B}"/>
    <cellStyle name="Moneda 2 2 4 4 5 2 5" xfId="34182" xr:uid="{FA07ACA1-3379-4B28-9B1C-8B485123942E}"/>
    <cellStyle name="Moneda 2 2 4 4 5 3" xfId="8292" xr:uid="{AD94D8C2-A68E-4B13-815A-F63D033396FB}"/>
    <cellStyle name="Moneda 2 2 4 4 5 3 2" xfId="17700" xr:uid="{E0BA692D-51EC-42E2-BB8D-FA08881BAAB2}"/>
    <cellStyle name="Moneda 2 2 4 4 5 3 3" xfId="27117" xr:uid="{5DE2AE6B-158F-47A5-95B9-4F51E1415627}"/>
    <cellStyle name="Moneda 2 2 4 4 5 3 4" xfId="36534" xr:uid="{5D2F94E6-6C5A-4E08-BEDA-E9270145D1E2}"/>
    <cellStyle name="Moneda 2 2 4 4 5 4" xfId="12996" xr:uid="{228AF55F-8F3C-4EF8-A2FD-B1D63824B0F3}"/>
    <cellStyle name="Moneda 2 2 4 4 5 5" xfId="22413" xr:uid="{0010DAA1-DE2A-497B-BED5-F5B9EDF176FA}"/>
    <cellStyle name="Moneda 2 2 4 4 5 6" xfId="31830" xr:uid="{354616FE-5A18-48A9-9E81-ABD878EE6F30}"/>
    <cellStyle name="Moneda 2 2 4 4 6" xfId="4372" xr:uid="{DA9E30D5-0B21-4EB7-9A06-B86B94EEAC2E}"/>
    <cellStyle name="Moneda 2 2 4 4 6 2" xfId="9076" xr:uid="{083E61F7-A3F6-4D07-A1F1-DD25FB7BB0DE}"/>
    <cellStyle name="Moneda 2 2 4 4 6 2 2" xfId="18484" xr:uid="{80D6E2AF-2D9A-4ED6-B951-3437A4378F17}"/>
    <cellStyle name="Moneda 2 2 4 4 6 2 3" xfId="27901" xr:uid="{2D12548A-1562-4C90-B63F-89BA69236DA6}"/>
    <cellStyle name="Moneda 2 2 4 4 6 2 4" xfId="37318" xr:uid="{06EB2EB9-53FB-4C4E-BEE1-B0EF945ADD2C}"/>
    <cellStyle name="Moneda 2 2 4 4 6 3" xfId="13780" xr:uid="{DAC88B96-0FA3-49DE-987C-196AC93AD802}"/>
    <cellStyle name="Moneda 2 2 4 4 6 4" xfId="23197" xr:uid="{4C2C533C-73DD-4285-B85F-D6E92C59F99B}"/>
    <cellStyle name="Moneda 2 2 4 4 6 5" xfId="32614" xr:uid="{1B3D5340-283B-4B47-9790-98F19C8EC2F1}"/>
    <cellStyle name="Moneda 2 2 4 4 7" xfId="6724" xr:uid="{2685419D-F0A8-43A2-AB3B-8CF2530CB21C}"/>
    <cellStyle name="Moneda 2 2 4 4 7 2" xfId="16132" xr:uid="{AAD03B7F-4C35-4184-AADD-6F3A2AB0851B}"/>
    <cellStyle name="Moneda 2 2 4 4 7 3" xfId="25549" xr:uid="{47B8210A-40ED-4F67-9E3C-C5EB4F4C51A9}"/>
    <cellStyle name="Moneda 2 2 4 4 7 4" xfId="34966" xr:uid="{D500AF37-D42A-4237-BEEC-61BEB01AE062}"/>
    <cellStyle name="Moneda 2 2 4 4 8" xfId="11428" xr:uid="{83FD5CA3-5E73-4E18-A3B5-3028B9EC1F2B}"/>
    <cellStyle name="Moneda 2 2 4 4 9" xfId="20845" xr:uid="{58AA2477-190F-47A5-84BA-ED154108D75A}"/>
    <cellStyle name="Moneda 2 2 4 5" xfId="257" xr:uid="{1832FB60-B769-4CBD-9D52-E1D910B6D160}"/>
    <cellStyle name="Moneda 2 2 4 5 10" xfId="30204" xr:uid="{91A26345-4136-4384-8B53-489BB3C08B7B}"/>
    <cellStyle name="Moneda 2 2 4 5 11" xfId="1961" xr:uid="{A15655E1-1BCB-4615-8CFB-83A144D3E861}"/>
    <cellStyle name="Moneda 2 2 4 5 12" xfId="1333" xr:uid="{C5DE7D01-28B8-4D11-92D8-821DA601A516}"/>
    <cellStyle name="Moneda 2 2 4 5 13" xfId="40215" xr:uid="{BDF66617-D831-4961-AA31-4F2C76A6AB79}"/>
    <cellStyle name="Moneda 2 2 4 5 2" xfId="532" xr:uid="{640650DD-CF36-4653-8B00-D1FEDA60D5CC}"/>
    <cellStyle name="Moneda 2 2 4 5 2 10" xfId="2157" xr:uid="{E72B6435-F146-4F45-81D7-65CAFE274E77}"/>
    <cellStyle name="Moneda 2 2 4 5 2 11" xfId="1529" xr:uid="{A5B0440D-AF48-47DF-8FF9-BC7298BED442}"/>
    <cellStyle name="Moneda 2 2 4 5 2 12" xfId="40411" xr:uid="{7E80F1E7-EDCB-462B-96D2-F7B467C868A3}"/>
    <cellStyle name="Moneda 2 2 4 5 2 2" xfId="2549" xr:uid="{4BE12EDF-9710-46AC-BABB-7483900A4B7E}"/>
    <cellStyle name="Moneda 2 2 4 5 2 2 2" xfId="3334" xr:uid="{708C536A-77C9-4D4A-AEE6-1867014A7838}"/>
    <cellStyle name="Moneda 2 2 4 5 2 2 2 2" xfId="5686" xr:uid="{E66111C7-34B0-4749-BFB5-877284314B66}"/>
    <cellStyle name="Moneda 2 2 4 5 2 2 2 2 2" xfId="10390" xr:uid="{477B1DA5-4A67-4346-8714-3B209BDFB297}"/>
    <cellStyle name="Moneda 2 2 4 5 2 2 2 2 2 2" xfId="19798" xr:uid="{540F73ED-4196-4AAE-AE51-C7DDF21282DF}"/>
    <cellStyle name="Moneda 2 2 4 5 2 2 2 2 2 3" xfId="29215" xr:uid="{35631C81-E822-48E8-9650-919D36DF9F44}"/>
    <cellStyle name="Moneda 2 2 4 5 2 2 2 2 2 4" xfId="38632" xr:uid="{B6CEEA53-1B8F-4BE3-AC90-880FA5E7E65A}"/>
    <cellStyle name="Moneda 2 2 4 5 2 2 2 2 3" xfId="15094" xr:uid="{FA67FF2A-7E86-4560-826B-1B6AB15E3415}"/>
    <cellStyle name="Moneda 2 2 4 5 2 2 2 2 4" xfId="24511" xr:uid="{5E2365CA-1FC2-4162-A542-E99D42505A01}"/>
    <cellStyle name="Moneda 2 2 4 5 2 2 2 2 5" xfId="33928" xr:uid="{A1AA4645-8C54-42E0-BC71-5B0F3604C60E}"/>
    <cellStyle name="Moneda 2 2 4 5 2 2 2 3" xfId="8038" xr:uid="{9EA471F9-4305-44DD-89B7-217EDC4FE57D}"/>
    <cellStyle name="Moneda 2 2 4 5 2 2 2 3 2" xfId="17446" xr:uid="{B4963D2B-4312-4771-AE82-E73182DA7E32}"/>
    <cellStyle name="Moneda 2 2 4 5 2 2 2 3 3" xfId="26863" xr:uid="{8BA3A197-919B-4C7F-A4E1-98E860A38B9F}"/>
    <cellStyle name="Moneda 2 2 4 5 2 2 2 3 4" xfId="36280" xr:uid="{18C5D841-D008-478C-951C-77BFC1070A0F}"/>
    <cellStyle name="Moneda 2 2 4 5 2 2 2 4" xfId="12742" xr:uid="{AC9DF58C-F8D5-48BB-AD97-1DCCDE43B2F0}"/>
    <cellStyle name="Moneda 2 2 4 5 2 2 2 5" xfId="22159" xr:uid="{7E534F1F-4C01-4C20-994A-677B50B08ED3}"/>
    <cellStyle name="Moneda 2 2 4 5 2 2 2 6" xfId="31576" xr:uid="{8F192F1B-21A8-4634-899C-D7E5C0B0B0A8}"/>
    <cellStyle name="Moneda 2 2 4 5 2 2 3" xfId="4118" xr:uid="{00FA8220-F04B-4D78-A045-5745F197CE90}"/>
    <cellStyle name="Moneda 2 2 4 5 2 2 3 2" xfId="6470" xr:uid="{7F422080-39B0-4156-A628-A3E78842D470}"/>
    <cellStyle name="Moneda 2 2 4 5 2 2 3 2 2" xfId="11174" xr:uid="{7657F3E5-062C-4B12-A7FF-E292BD89207C}"/>
    <cellStyle name="Moneda 2 2 4 5 2 2 3 2 2 2" xfId="20582" xr:uid="{F00B9DEE-0C57-4123-BD23-CA2D876F9A91}"/>
    <cellStyle name="Moneda 2 2 4 5 2 2 3 2 2 3" xfId="29999" xr:uid="{25F91010-99B9-453B-BB67-50CFD8844068}"/>
    <cellStyle name="Moneda 2 2 4 5 2 2 3 2 2 4" xfId="39416" xr:uid="{2C035374-DE7C-4113-A6B5-B694E9315018}"/>
    <cellStyle name="Moneda 2 2 4 5 2 2 3 2 3" xfId="15878" xr:uid="{58CBA36C-621D-4E8F-9C76-9F7C9069818C}"/>
    <cellStyle name="Moneda 2 2 4 5 2 2 3 2 4" xfId="25295" xr:uid="{CBD179F0-F2CB-45C4-B734-E3790E3F3CB6}"/>
    <cellStyle name="Moneda 2 2 4 5 2 2 3 2 5" xfId="34712" xr:uid="{E29F1254-F441-4AE5-933A-7E05F46A7BF9}"/>
    <cellStyle name="Moneda 2 2 4 5 2 2 3 3" xfId="8822" xr:uid="{B89B7D5D-8A3D-405E-99FE-B92F88C668AF}"/>
    <cellStyle name="Moneda 2 2 4 5 2 2 3 3 2" xfId="18230" xr:uid="{B9DB1B85-B446-4F3A-9B9A-15192A87AB57}"/>
    <cellStyle name="Moneda 2 2 4 5 2 2 3 3 3" xfId="27647" xr:uid="{1090B3BF-6FCF-4A58-A388-22F9F35C97B8}"/>
    <cellStyle name="Moneda 2 2 4 5 2 2 3 3 4" xfId="37064" xr:uid="{711F1EC0-1A7D-4F70-93ED-579D9C56D7A8}"/>
    <cellStyle name="Moneda 2 2 4 5 2 2 3 4" xfId="13526" xr:uid="{71D1A4D6-BBAE-4BB3-A8DD-AACA46C2F806}"/>
    <cellStyle name="Moneda 2 2 4 5 2 2 3 5" xfId="22943" xr:uid="{0F8081D6-8772-455C-BBED-3D96225A4615}"/>
    <cellStyle name="Moneda 2 2 4 5 2 2 3 6" xfId="32360" xr:uid="{CAA2CE1D-6D98-4A33-ADA3-67925FD323CD}"/>
    <cellStyle name="Moneda 2 2 4 5 2 2 4" xfId="4902" xr:uid="{71E97019-05F3-4A5A-9840-BC0559B4DDC2}"/>
    <cellStyle name="Moneda 2 2 4 5 2 2 4 2" xfId="9606" xr:uid="{C4A8CCD6-3E84-4351-A08D-25624C01811E}"/>
    <cellStyle name="Moneda 2 2 4 5 2 2 4 2 2" xfId="19014" xr:uid="{8F1A62D8-6FA1-4E4E-8BB9-4A0EE2B57A63}"/>
    <cellStyle name="Moneda 2 2 4 5 2 2 4 2 3" xfId="28431" xr:uid="{4FF4928B-9B88-4FCF-9FE5-B49A70727FF5}"/>
    <cellStyle name="Moneda 2 2 4 5 2 2 4 2 4" xfId="37848" xr:uid="{E61430A3-9FA6-4C7E-92B4-43E0E36F0DF3}"/>
    <cellStyle name="Moneda 2 2 4 5 2 2 4 3" xfId="14310" xr:uid="{B91AB39B-9484-49B7-ACAC-A330FCBAC68F}"/>
    <cellStyle name="Moneda 2 2 4 5 2 2 4 4" xfId="23727" xr:uid="{9601AFF7-5729-4E2B-B618-86B493BFB5DF}"/>
    <cellStyle name="Moneda 2 2 4 5 2 2 4 5" xfId="33144" xr:uid="{44D0C60F-5602-449D-99CF-B02F9D39C4AB}"/>
    <cellStyle name="Moneda 2 2 4 5 2 2 5" xfId="7254" xr:uid="{4A690AC8-BCBE-4F33-A8E1-0B314B4DFDD1}"/>
    <cellStyle name="Moneda 2 2 4 5 2 2 5 2" xfId="16662" xr:uid="{A008AB4B-F029-40CA-9230-91F073D69351}"/>
    <cellStyle name="Moneda 2 2 4 5 2 2 5 3" xfId="26079" xr:uid="{BCDB7B77-02A9-496D-93DD-6D63F6F6F485}"/>
    <cellStyle name="Moneda 2 2 4 5 2 2 5 4" xfId="35496" xr:uid="{710262A2-3809-4F58-B84D-478DC80FFBB1}"/>
    <cellStyle name="Moneda 2 2 4 5 2 2 6" xfId="11958" xr:uid="{AF9F015E-BADD-4236-BDEE-F854C8F384AB}"/>
    <cellStyle name="Moneda 2 2 4 5 2 2 7" xfId="21375" xr:uid="{85CBC921-45B6-4795-9C3C-4F049823CF6C}"/>
    <cellStyle name="Moneda 2 2 4 5 2 2 8" xfId="30792" xr:uid="{CD1D9F7E-6CB6-4649-8AC5-3C4B91C31930}"/>
    <cellStyle name="Moneda 2 2 4 5 2 3" xfId="2942" xr:uid="{49983AEB-6EA0-403A-B628-1F37F597DFF0}"/>
    <cellStyle name="Moneda 2 2 4 5 2 3 2" xfId="5294" xr:uid="{2F94B47E-C03A-44E5-967B-14F50C882209}"/>
    <cellStyle name="Moneda 2 2 4 5 2 3 2 2" xfId="9998" xr:uid="{617311C8-AA7F-4241-BED1-ED67E3F47E12}"/>
    <cellStyle name="Moneda 2 2 4 5 2 3 2 2 2" xfId="19406" xr:uid="{10B18DD6-1ED9-4B54-97B9-14E4147566CA}"/>
    <cellStyle name="Moneda 2 2 4 5 2 3 2 2 3" xfId="28823" xr:uid="{0E1209CF-737B-4706-A240-3CC0E8D5C381}"/>
    <cellStyle name="Moneda 2 2 4 5 2 3 2 2 4" xfId="38240" xr:uid="{854F19B7-6B21-49FD-AC43-77EFBC1FD17E}"/>
    <cellStyle name="Moneda 2 2 4 5 2 3 2 3" xfId="14702" xr:uid="{A0295B22-8CDD-45AD-A167-A9F99B0F3241}"/>
    <cellStyle name="Moneda 2 2 4 5 2 3 2 4" xfId="24119" xr:uid="{BB346552-8ACC-4600-8BFA-E86D6B258549}"/>
    <cellStyle name="Moneda 2 2 4 5 2 3 2 5" xfId="33536" xr:uid="{7091BA45-07EE-4109-BF29-0731BC76ACC3}"/>
    <cellStyle name="Moneda 2 2 4 5 2 3 3" xfId="7646" xr:uid="{4DA4DA19-79DB-42BA-BDA4-83937767CBC5}"/>
    <cellStyle name="Moneda 2 2 4 5 2 3 3 2" xfId="17054" xr:uid="{E39DCB9B-F5F3-4EA9-B237-D272FC6C19C1}"/>
    <cellStyle name="Moneda 2 2 4 5 2 3 3 3" xfId="26471" xr:uid="{853E6242-7C60-412A-9A78-BFD44C9DFF15}"/>
    <cellStyle name="Moneda 2 2 4 5 2 3 3 4" xfId="35888" xr:uid="{5722AC77-8C7E-438B-BD3C-C40CF6D57A85}"/>
    <cellStyle name="Moneda 2 2 4 5 2 3 4" xfId="12350" xr:uid="{334B80B6-7994-46B4-ACCB-7D2E56DA79F2}"/>
    <cellStyle name="Moneda 2 2 4 5 2 3 5" xfId="21767" xr:uid="{D345D70B-58F7-4DF6-8CE9-5D0F34079168}"/>
    <cellStyle name="Moneda 2 2 4 5 2 3 6" xfId="31184" xr:uid="{90E34DF3-82A8-45D8-9213-F3B2DEBEEBFD}"/>
    <cellStyle name="Moneda 2 2 4 5 2 4" xfId="3726" xr:uid="{31363E99-9DE3-4723-9942-32A5D4036693}"/>
    <cellStyle name="Moneda 2 2 4 5 2 4 2" xfId="6078" xr:uid="{C13A7A72-F010-4B44-B9DF-F1D3A22F75CC}"/>
    <cellStyle name="Moneda 2 2 4 5 2 4 2 2" xfId="10782" xr:uid="{EDC0F46E-61AF-4F7F-836A-E1880A6A961A}"/>
    <cellStyle name="Moneda 2 2 4 5 2 4 2 2 2" xfId="20190" xr:uid="{188AD764-8B49-4A5C-9C9A-E728FD08F152}"/>
    <cellStyle name="Moneda 2 2 4 5 2 4 2 2 3" xfId="29607" xr:uid="{76A1949A-5511-4837-96A3-D5F8B11A1BD3}"/>
    <cellStyle name="Moneda 2 2 4 5 2 4 2 2 4" xfId="39024" xr:uid="{976BA007-AD2D-4B51-9B65-7BB124451378}"/>
    <cellStyle name="Moneda 2 2 4 5 2 4 2 3" xfId="15486" xr:uid="{D84E3D34-E425-4C9E-B653-63DEF30C47FC}"/>
    <cellStyle name="Moneda 2 2 4 5 2 4 2 4" xfId="24903" xr:uid="{A9669783-EACF-461C-A75C-E3E317E009C3}"/>
    <cellStyle name="Moneda 2 2 4 5 2 4 2 5" xfId="34320" xr:uid="{1B407D81-51CB-4CDD-AADF-4C5ACD89127E}"/>
    <cellStyle name="Moneda 2 2 4 5 2 4 3" xfId="8430" xr:uid="{B7A9C31D-0025-4545-8007-4892A1F74032}"/>
    <cellStyle name="Moneda 2 2 4 5 2 4 3 2" xfId="17838" xr:uid="{0AD9BCF2-B74E-4346-9BDE-10A820B3D1EA}"/>
    <cellStyle name="Moneda 2 2 4 5 2 4 3 3" xfId="27255" xr:uid="{6AEB7CCC-9956-45EA-9710-698748E1D333}"/>
    <cellStyle name="Moneda 2 2 4 5 2 4 3 4" xfId="36672" xr:uid="{ED9556AE-7F8B-4182-9894-2056C210504B}"/>
    <cellStyle name="Moneda 2 2 4 5 2 4 4" xfId="13134" xr:uid="{8C63ACC8-4F38-43AF-AB97-E4F5F320B563}"/>
    <cellStyle name="Moneda 2 2 4 5 2 4 5" xfId="22551" xr:uid="{F4DC87D0-F6AC-4CA4-9BD7-2B054A82BD85}"/>
    <cellStyle name="Moneda 2 2 4 5 2 4 6" xfId="31968" xr:uid="{12C7F03A-2BD2-4B58-9C88-D5B5E16FD44C}"/>
    <cellStyle name="Moneda 2 2 4 5 2 5" xfId="4510" xr:uid="{CA53B961-71BC-4D43-98B5-116DC7C23151}"/>
    <cellStyle name="Moneda 2 2 4 5 2 5 2" xfId="9214" xr:uid="{26AE8102-29C5-42C6-8A26-C6394524B2C2}"/>
    <cellStyle name="Moneda 2 2 4 5 2 5 2 2" xfId="18622" xr:uid="{9FA81064-C97D-4B7E-9AC2-77871F3872D1}"/>
    <cellStyle name="Moneda 2 2 4 5 2 5 2 3" xfId="28039" xr:uid="{96B86B06-DF95-414C-85F1-B6AD276BDA3B}"/>
    <cellStyle name="Moneda 2 2 4 5 2 5 2 4" xfId="37456" xr:uid="{F3277D07-C79E-423A-AB15-A113F5C2A095}"/>
    <cellStyle name="Moneda 2 2 4 5 2 5 3" xfId="13918" xr:uid="{D5E604FE-4890-4AB4-AA09-A6004B2BC8D4}"/>
    <cellStyle name="Moneda 2 2 4 5 2 5 4" xfId="23335" xr:uid="{4A8E8DA7-E094-4E8D-9CB0-DF88CFC6A2DD}"/>
    <cellStyle name="Moneda 2 2 4 5 2 5 5" xfId="32752" xr:uid="{D635AADA-70BE-44AC-839C-26664CC14BAF}"/>
    <cellStyle name="Moneda 2 2 4 5 2 6" xfId="6862" xr:uid="{AF0E4731-BDA5-4AB0-9BB3-AA845ECC5A34}"/>
    <cellStyle name="Moneda 2 2 4 5 2 6 2" xfId="16270" xr:uid="{FE641C50-A6F2-4C8F-B256-BC9B668115CB}"/>
    <cellStyle name="Moneda 2 2 4 5 2 6 3" xfId="25687" xr:uid="{F9E9B2C6-C9C9-4D46-8EED-81D5246EC12B}"/>
    <cellStyle name="Moneda 2 2 4 5 2 6 4" xfId="35104" xr:uid="{85519B7A-B778-44EC-A6D1-899E2445F5F8}"/>
    <cellStyle name="Moneda 2 2 4 5 2 7" xfId="11566" xr:uid="{181AB167-7C36-48F9-AC25-E8226B65AC2D}"/>
    <cellStyle name="Moneda 2 2 4 5 2 8" xfId="20983" xr:uid="{8A1AC901-81B3-44D5-B2F5-CB0470DE7085}"/>
    <cellStyle name="Moneda 2 2 4 5 2 9" xfId="30400" xr:uid="{13CCEB53-A769-40FC-B5FB-4D1CD4AA57E9}"/>
    <cellStyle name="Moneda 2 2 4 5 3" xfId="2353" xr:uid="{EE865E2F-0797-4CF6-8249-B76773AAA0A1}"/>
    <cellStyle name="Moneda 2 2 4 5 3 2" xfId="3138" xr:uid="{444FEE6F-10A1-446B-9FDB-66E4B6833CD9}"/>
    <cellStyle name="Moneda 2 2 4 5 3 2 2" xfId="5490" xr:uid="{0E03E738-6269-482D-8632-6891E6671910}"/>
    <cellStyle name="Moneda 2 2 4 5 3 2 2 2" xfId="10194" xr:uid="{E1E09D94-0B02-4031-8551-10DB710E385E}"/>
    <cellStyle name="Moneda 2 2 4 5 3 2 2 2 2" xfId="19602" xr:uid="{277622DB-24FA-464E-824A-B98E58C5100E}"/>
    <cellStyle name="Moneda 2 2 4 5 3 2 2 2 3" xfId="29019" xr:uid="{63B46B9E-5D01-415E-A171-3D030FBEABD9}"/>
    <cellStyle name="Moneda 2 2 4 5 3 2 2 2 4" xfId="38436" xr:uid="{6233D181-52BF-4001-8F30-A926D052FC58}"/>
    <cellStyle name="Moneda 2 2 4 5 3 2 2 3" xfId="14898" xr:uid="{0C95087D-C6DA-456F-AB9A-A2DD7B5CC9AA}"/>
    <cellStyle name="Moneda 2 2 4 5 3 2 2 4" xfId="24315" xr:uid="{4DC2296E-DBCA-449D-96B2-7C27F898308F}"/>
    <cellStyle name="Moneda 2 2 4 5 3 2 2 5" xfId="33732" xr:uid="{B60DC33D-2071-4F4A-9CD9-F43451BC2953}"/>
    <cellStyle name="Moneda 2 2 4 5 3 2 3" xfId="7842" xr:uid="{37262D0D-1B5D-4B3E-A8B6-E6A21BE17B9A}"/>
    <cellStyle name="Moneda 2 2 4 5 3 2 3 2" xfId="17250" xr:uid="{CAB68109-C558-4947-91C1-75673218BDD6}"/>
    <cellStyle name="Moneda 2 2 4 5 3 2 3 3" xfId="26667" xr:uid="{BF945AEF-E207-4190-98C4-FEE0869B2D54}"/>
    <cellStyle name="Moneda 2 2 4 5 3 2 3 4" xfId="36084" xr:uid="{607E3D19-B983-44F7-9DEA-A80407D804B7}"/>
    <cellStyle name="Moneda 2 2 4 5 3 2 4" xfId="12546" xr:uid="{2A3FBE2F-52E2-47D0-A1C1-68F9F77E3B5F}"/>
    <cellStyle name="Moneda 2 2 4 5 3 2 5" xfId="21963" xr:uid="{6205870E-3B8B-4E53-9BFE-AFD04E13A12B}"/>
    <cellStyle name="Moneda 2 2 4 5 3 2 6" xfId="31380" xr:uid="{84BF381F-5177-4E09-B87E-58318DD3D183}"/>
    <cellStyle name="Moneda 2 2 4 5 3 3" xfId="3922" xr:uid="{A782FA75-0B2D-4909-AD44-32CE72289F28}"/>
    <cellStyle name="Moneda 2 2 4 5 3 3 2" xfId="6274" xr:uid="{52D8E878-6FF3-44ED-BBEE-411E8B1B7C7E}"/>
    <cellStyle name="Moneda 2 2 4 5 3 3 2 2" xfId="10978" xr:uid="{F5F8A9CF-32C0-44EA-A8F7-A1C814798D89}"/>
    <cellStyle name="Moneda 2 2 4 5 3 3 2 2 2" xfId="20386" xr:uid="{2A7E583A-1892-43FE-8501-C15C0D5ECBE7}"/>
    <cellStyle name="Moneda 2 2 4 5 3 3 2 2 3" xfId="29803" xr:uid="{82978ED5-2F67-43C7-9191-E969E6B81F77}"/>
    <cellStyle name="Moneda 2 2 4 5 3 3 2 2 4" xfId="39220" xr:uid="{A5CFCE3F-2476-46DD-ACF7-291F112325D9}"/>
    <cellStyle name="Moneda 2 2 4 5 3 3 2 3" xfId="15682" xr:uid="{655CF2E1-5D00-465B-A589-1E9BC921E3AA}"/>
    <cellStyle name="Moneda 2 2 4 5 3 3 2 4" xfId="25099" xr:uid="{60DEF9C1-4051-4D98-8FFD-A9E6D9945B9D}"/>
    <cellStyle name="Moneda 2 2 4 5 3 3 2 5" xfId="34516" xr:uid="{FC191A8D-BD28-4872-A41C-1BD4B5BA1B7D}"/>
    <cellStyle name="Moneda 2 2 4 5 3 3 3" xfId="8626" xr:uid="{A44ACD55-C9AA-44A9-84CC-EE3A4666E7E5}"/>
    <cellStyle name="Moneda 2 2 4 5 3 3 3 2" xfId="18034" xr:uid="{8359EF03-7CED-49C2-AC9B-6BDFD9431EF1}"/>
    <cellStyle name="Moneda 2 2 4 5 3 3 3 3" xfId="27451" xr:uid="{9089919F-EB06-474C-BF6B-8E1A5E844BE7}"/>
    <cellStyle name="Moneda 2 2 4 5 3 3 3 4" xfId="36868" xr:uid="{505607E6-8A8E-41BE-A2D3-31282B893D84}"/>
    <cellStyle name="Moneda 2 2 4 5 3 3 4" xfId="13330" xr:uid="{73F85086-C5B4-48EE-9A6D-1843EBAF53A4}"/>
    <cellStyle name="Moneda 2 2 4 5 3 3 5" xfId="22747" xr:uid="{E0C645F3-320B-4807-8D7B-174B2C0A0365}"/>
    <cellStyle name="Moneda 2 2 4 5 3 3 6" xfId="32164" xr:uid="{A04B74E4-D48F-443B-9FC3-8B9B8E55F431}"/>
    <cellStyle name="Moneda 2 2 4 5 3 4" xfId="4706" xr:uid="{CECDDD88-0DB9-4DDC-9155-83A6C9AC81A8}"/>
    <cellStyle name="Moneda 2 2 4 5 3 4 2" xfId="9410" xr:uid="{08D69E95-919F-4A25-AFC6-2008D9C95EB0}"/>
    <cellStyle name="Moneda 2 2 4 5 3 4 2 2" xfId="18818" xr:uid="{85C9BA39-57B8-415E-A414-4E8AC9821145}"/>
    <cellStyle name="Moneda 2 2 4 5 3 4 2 3" xfId="28235" xr:uid="{32C4E215-1465-428D-A26B-14D23CB4C47C}"/>
    <cellStyle name="Moneda 2 2 4 5 3 4 2 4" xfId="37652" xr:uid="{14735907-F9CA-40CF-89AB-5CE03F4529CA}"/>
    <cellStyle name="Moneda 2 2 4 5 3 4 3" xfId="14114" xr:uid="{4921F2BF-CCDA-4A08-AAA5-D6E856A95FCB}"/>
    <cellStyle name="Moneda 2 2 4 5 3 4 4" xfId="23531" xr:uid="{F5FCF60A-DD14-4E74-86F7-268FF616518A}"/>
    <cellStyle name="Moneda 2 2 4 5 3 4 5" xfId="32948" xr:uid="{BB97FD49-89E0-412F-9F4A-FB68D1983B84}"/>
    <cellStyle name="Moneda 2 2 4 5 3 5" xfId="7058" xr:uid="{E154C8DE-3C8F-4B23-BE35-9EC48DC21AE8}"/>
    <cellStyle name="Moneda 2 2 4 5 3 5 2" xfId="16466" xr:uid="{A94B1503-8D11-4C1A-9A69-912E8CE09CE0}"/>
    <cellStyle name="Moneda 2 2 4 5 3 5 3" xfId="25883" xr:uid="{12197857-AB93-46B9-A597-096D5F79AD66}"/>
    <cellStyle name="Moneda 2 2 4 5 3 5 4" xfId="35300" xr:uid="{56844A3D-7972-4E71-B880-D6A48ACEB993}"/>
    <cellStyle name="Moneda 2 2 4 5 3 6" xfId="11762" xr:uid="{5200C180-303C-4A8D-A4D8-6036148F4489}"/>
    <cellStyle name="Moneda 2 2 4 5 3 7" xfId="21179" xr:uid="{2A68D18D-E235-4095-B76F-4CFFF73AC9BE}"/>
    <cellStyle name="Moneda 2 2 4 5 3 8" xfId="30596" xr:uid="{01049B7F-F64E-4368-A75B-70EA0AB19EA8}"/>
    <cellStyle name="Moneda 2 2 4 5 4" xfId="2746" xr:uid="{607C6C69-C3CB-449B-BA2F-E855976D2ED7}"/>
    <cellStyle name="Moneda 2 2 4 5 4 2" xfId="5098" xr:uid="{7EE3FFC5-47AF-4C57-AFFF-4389152E931F}"/>
    <cellStyle name="Moneda 2 2 4 5 4 2 2" xfId="9802" xr:uid="{62D16B0C-145C-4894-996C-3C634D0BBAD0}"/>
    <cellStyle name="Moneda 2 2 4 5 4 2 2 2" xfId="19210" xr:uid="{B6922E69-1C5C-4539-9EF2-E21AE66104F4}"/>
    <cellStyle name="Moneda 2 2 4 5 4 2 2 3" xfId="28627" xr:uid="{6FA21409-9411-4932-A56B-5C9869944336}"/>
    <cellStyle name="Moneda 2 2 4 5 4 2 2 4" xfId="38044" xr:uid="{CA236B32-EF60-4E12-AB7B-B8D6014CC2CE}"/>
    <cellStyle name="Moneda 2 2 4 5 4 2 3" xfId="14506" xr:uid="{EF6590DD-C458-4C15-902E-B7851CFF87A0}"/>
    <cellStyle name="Moneda 2 2 4 5 4 2 4" xfId="23923" xr:uid="{323F75EC-DEE1-4DA0-B01C-850F36878436}"/>
    <cellStyle name="Moneda 2 2 4 5 4 2 5" xfId="33340" xr:uid="{FB819B02-DF48-45E2-9DCE-FE0F368A0ABA}"/>
    <cellStyle name="Moneda 2 2 4 5 4 3" xfId="7450" xr:uid="{3CD9F274-88C4-42E7-8299-CE2B2D4D9D6D}"/>
    <cellStyle name="Moneda 2 2 4 5 4 3 2" xfId="16858" xr:uid="{3F33546A-BBF0-426F-BB17-0C7A60162F49}"/>
    <cellStyle name="Moneda 2 2 4 5 4 3 3" xfId="26275" xr:uid="{5B433705-C011-4F50-B303-115983217F99}"/>
    <cellStyle name="Moneda 2 2 4 5 4 3 4" xfId="35692" xr:uid="{832A06B9-28E8-47A5-9E07-5034A90695C4}"/>
    <cellStyle name="Moneda 2 2 4 5 4 4" xfId="12154" xr:uid="{73CBFD30-4027-4B80-B6BC-30FFFD5864C0}"/>
    <cellStyle name="Moneda 2 2 4 5 4 5" xfId="21571" xr:uid="{3B8416EB-6FAB-4A7B-B1AE-E76657FA0921}"/>
    <cellStyle name="Moneda 2 2 4 5 4 6" xfId="30988" xr:uid="{53BBF345-F9DE-44D2-BDAD-4AD88465F24F}"/>
    <cellStyle name="Moneda 2 2 4 5 5" xfId="3530" xr:uid="{3AF79543-7E2E-4FA6-AC3C-F14CA46689C1}"/>
    <cellStyle name="Moneda 2 2 4 5 5 2" xfId="5882" xr:uid="{EF200C34-02B1-4BE8-8E16-5DC4799988C1}"/>
    <cellStyle name="Moneda 2 2 4 5 5 2 2" xfId="10586" xr:uid="{005C0ED9-533D-4437-BBD8-9EAA33010DDB}"/>
    <cellStyle name="Moneda 2 2 4 5 5 2 2 2" xfId="19994" xr:uid="{C746CF2A-AAD5-4707-9C10-FFDFD0D20850}"/>
    <cellStyle name="Moneda 2 2 4 5 5 2 2 3" xfId="29411" xr:uid="{CB0541A1-3863-4317-A82F-B87E6AAC6775}"/>
    <cellStyle name="Moneda 2 2 4 5 5 2 2 4" xfId="38828" xr:uid="{F9F652D7-29B8-4719-9892-DEE02DFF0E94}"/>
    <cellStyle name="Moneda 2 2 4 5 5 2 3" xfId="15290" xr:uid="{07390DD7-967E-4500-9651-592C2B76666D}"/>
    <cellStyle name="Moneda 2 2 4 5 5 2 4" xfId="24707" xr:uid="{D22547C3-3B7B-4D68-A4A2-BF49D7ABDDBF}"/>
    <cellStyle name="Moneda 2 2 4 5 5 2 5" xfId="34124" xr:uid="{77181D7D-D906-4CDF-B13A-D296441D4255}"/>
    <cellStyle name="Moneda 2 2 4 5 5 3" xfId="8234" xr:uid="{7A5E10B4-9373-42BD-9BF6-EDEF629EE887}"/>
    <cellStyle name="Moneda 2 2 4 5 5 3 2" xfId="17642" xr:uid="{06AF39FA-BAE4-49FF-872D-8D4544E7BC6F}"/>
    <cellStyle name="Moneda 2 2 4 5 5 3 3" xfId="27059" xr:uid="{F9DD3D7D-0C37-4FAE-ADBE-6DF737412B2A}"/>
    <cellStyle name="Moneda 2 2 4 5 5 3 4" xfId="36476" xr:uid="{B4D395ED-3AB4-464F-9A78-BB31524E33E5}"/>
    <cellStyle name="Moneda 2 2 4 5 5 4" xfId="12938" xr:uid="{6ED054D0-BA7A-481E-8612-C1EA6CD57464}"/>
    <cellStyle name="Moneda 2 2 4 5 5 5" xfId="22355" xr:uid="{CD8B19D7-9A84-49DC-BB0A-27F1024DCC2F}"/>
    <cellStyle name="Moneda 2 2 4 5 5 6" xfId="31772" xr:uid="{72B96ED2-4F26-49A2-B853-A3E618F41DC1}"/>
    <cellStyle name="Moneda 2 2 4 5 6" xfId="4314" xr:uid="{9EFB722B-B284-4125-B4AF-C39A8DB201A3}"/>
    <cellStyle name="Moneda 2 2 4 5 6 2" xfId="9018" xr:uid="{FAD49AC6-9401-4A69-831C-EF0E6971BCCF}"/>
    <cellStyle name="Moneda 2 2 4 5 6 2 2" xfId="18426" xr:uid="{BD4FEBC6-160C-4BFD-9344-A3F076B9EF22}"/>
    <cellStyle name="Moneda 2 2 4 5 6 2 3" xfId="27843" xr:uid="{4011C235-03E7-4F75-BD10-7DCA5EFBD5E1}"/>
    <cellStyle name="Moneda 2 2 4 5 6 2 4" xfId="37260" xr:uid="{481AF348-13CC-4199-A864-C04BD42FA4A0}"/>
    <cellStyle name="Moneda 2 2 4 5 6 3" xfId="13722" xr:uid="{BAA4CC10-3213-4923-B54B-1EB2B7544231}"/>
    <cellStyle name="Moneda 2 2 4 5 6 4" xfId="23139" xr:uid="{55B1BD2B-4292-41D5-8AAE-1254B081C65C}"/>
    <cellStyle name="Moneda 2 2 4 5 6 5" xfId="32556" xr:uid="{ABD48842-5440-4036-A417-351D552B0E00}"/>
    <cellStyle name="Moneda 2 2 4 5 7" xfId="6666" xr:uid="{7F00199A-7DE1-4DCE-AB13-7EF53FC17F62}"/>
    <cellStyle name="Moneda 2 2 4 5 7 2" xfId="16074" xr:uid="{F6FC2BAE-1897-4133-820B-5CF41212B1CC}"/>
    <cellStyle name="Moneda 2 2 4 5 7 3" xfId="25491" xr:uid="{71CC4738-2973-4164-8BFC-50D89BF7FB21}"/>
    <cellStyle name="Moneda 2 2 4 5 7 4" xfId="34908" xr:uid="{238EC71D-BAC7-4A3A-B6DF-C3D4C5D8F1DA}"/>
    <cellStyle name="Moneda 2 2 4 5 8" xfId="11370" xr:uid="{4A7D0797-96F5-465F-AE62-2DC7A5F51AD6}"/>
    <cellStyle name="Moneda 2 2 4 5 9" xfId="20787" xr:uid="{A61564A4-AF7A-49A1-9C40-9AF1C01247CD}"/>
    <cellStyle name="Moneda 2 2 4 6" xfId="468" xr:uid="{2B716A1B-1721-4E91-B0C4-B5A262ED79D0}"/>
    <cellStyle name="Moneda 2 2 4 6 10" xfId="2094" xr:uid="{7837882B-8D4B-4E3D-B6ED-B203225F69F5}"/>
    <cellStyle name="Moneda 2 2 4 6 11" xfId="1466" xr:uid="{EC36A1F0-EFF1-49C9-851B-880266AE3F6C}"/>
    <cellStyle name="Moneda 2 2 4 6 12" xfId="40348" xr:uid="{6C7EBC87-6A8F-4CD4-A5FB-9DB679A95E2D}"/>
    <cellStyle name="Moneda 2 2 4 6 2" xfId="2486" xr:uid="{7A5759CC-A687-42D6-B647-DBE990439F66}"/>
    <cellStyle name="Moneda 2 2 4 6 2 2" xfId="3271" xr:uid="{63075B9C-AB81-4180-BC44-439F5F6D5019}"/>
    <cellStyle name="Moneda 2 2 4 6 2 2 2" xfId="5623" xr:uid="{ABD7A6FE-41C4-4447-BAC2-9295D89DC9AC}"/>
    <cellStyle name="Moneda 2 2 4 6 2 2 2 2" xfId="10327" xr:uid="{A7072772-5943-46FB-9764-1D4D4ACC9DBC}"/>
    <cellStyle name="Moneda 2 2 4 6 2 2 2 2 2" xfId="19735" xr:uid="{97C21C93-5CEA-4521-A7EE-C4074ED28A94}"/>
    <cellStyle name="Moneda 2 2 4 6 2 2 2 2 3" xfId="29152" xr:uid="{6D23D777-285F-485C-855A-F13EB8CC72A0}"/>
    <cellStyle name="Moneda 2 2 4 6 2 2 2 2 4" xfId="38569" xr:uid="{EF56E03E-0A93-4224-ACD0-92AC1A487BEE}"/>
    <cellStyle name="Moneda 2 2 4 6 2 2 2 3" xfId="15031" xr:uid="{646252A8-3233-4155-A1E7-D23E2C55FAA9}"/>
    <cellStyle name="Moneda 2 2 4 6 2 2 2 4" xfId="24448" xr:uid="{B16B96F9-8BD5-4721-A80A-6BF58787D128}"/>
    <cellStyle name="Moneda 2 2 4 6 2 2 2 5" xfId="33865" xr:uid="{61CDDF64-78C0-449B-8C4F-5E7BD00E8CB3}"/>
    <cellStyle name="Moneda 2 2 4 6 2 2 3" xfId="7975" xr:uid="{D81761FE-86CA-4D53-B76D-5473EAB9F3EA}"/>
    <cellStyle name="Moneda 2 2 4 6 2 2 3 2" xfId="17383" xr:uid="{12B91657-70C3-4BFA-8401-95E0A7BDEB1B}"/>
    <cellStyle name="Moneda 2 2 4 6 2 2 3 3" xfId="26800" xr:uid="{A959154C-BC0F-4EF7-9E62-CEF9B95419E7}"/>
    <cellStyle name="Moneda 2 2 4 6 2 2 3 4" xfId="36217" xr:uid="{2A850167-5294-4BDE-B8C6-784B74CF4554}"/>
    <cellStyle name="Moneda 2 2 4 6 2 2 4" xfId="12679" xr:uid="{BEDF9922-7647-436A-A412-E85B38209EDD}"/>
    <cellStyle name="Moneda 2 2 4 6 2 2 5" xfId="22096" xr:uid="{EEF6CD49-2B31-492D-A91B-76B5193574EA}"/>
    <cellStyle name="Moneda 2 2 4 6 2 2 6" xfId="31513" xr:uid="{9AA563AC-689A-41E9-8B34-33FB92427C15}"/>
    <cellStyle name="Moneda 2 2 4 6 2 3" xfId="4055" xr:uid="{1AC29B3B-D056-4465-8AE1-F54C35D40D9D}"/>
    <cellStyle name="Moneda 2 2 4 6 2 3 2" xfId="6407" xr:uid="{8A1E1927-D539-4B3B-BEEE-4439964D2C07}"/>
    <cellStyle name="Moneda 2 2 4 6 2 3 2 2" xfId="11111" xr:uid="{D3C4B94D-8BF6-44DA-B462-08E7873E66F4}"/>
    <cellStyle name="Moneda 2 2 4 6 2 3 2 2 2" xfId="20519" xr:uid="{D27B6771-FCC6-4C3C-8F25-EF8F1DD69762}"/>
    <cellStyle name="Moneda 2 2 4 6 2 3 2 2 3" xfId="29936" xr:uid="{64850A61-3699-47AC-9567-4D5066C95BE6}"/>
    <cellStyle name="Moneda 2 2 4 6 2 3 2 2 4" xfId="39353" xr:uid="{EC710E34-8255-4D48-9556-804FE1172496}"/>
    <cellStyle name="Moneda 2 2 4 6 2 3 2 3" xfId="15815" xr:uid="{2B407A8B-5D1E-47C5-B286-48FC7F8A0E00}"/>
    <cellStyle name="Moneda 2 2 4 6 2 3 2 4" xfId="25232" xr:uid="{A4B7C5C8-695D-465F-A04D-F57D32A7612B}"/>
    <cellStyle name="Moneda 2 2 4 6 2 3 2 5" xfId="34649" xr:uid="{2A242CCC-DA2F-4CF3-8259-8E6E1A9F58FC}"/>
    <cellStyle name="Moneda 2 2 4 6 2 3 3" xfId="8759" xr:uid="{A72217D3-5C94-4638-B17F-64DF53425B17}"/>
    <cellStyle name="Moneda 2 2 4 6 2 3 3 2" xfId="18167" xr:uid="{D0C1B46B-04F4-49E4-8592-7D50F75DAE24}"/>
    <cellStyle name="Moneda 2 2 4 6 2 3 3 3" xfId="27584" xr:uid="{00BB7F85-9341-467F-8714-55CABDAE386B}"/>
    <cellStyle name="Moneda 2 2 4 6 2 3 3 4" xfId="37001" xr:uid="{46AF2AB1-01AD-4979-A706-81846BA87BCC}"/>
    <cellStyle name="Moneda 2 2 4 6 2 3 4" xfId="13463" xr:uid="{BC81C3C3-01A8-4188-9E03-F7B12624B8E7}"/>
    <cellStyle name="Moneda 2 2 4 6 2 3 5" xfId="22880" xr:uid="{0F82E38A-0475-44F8-9E84-6F078904BD4D}"/>
    <cellStyle name="Moneda 2 2 4 6 2 3 6" xfId="32297" xr:uid="{2BB59642-B021-465C-9810-240F82EE510B}"/>
    <cellStyle name="Moneda 2 2 4 6 2 4" xfId="4839" xr:uid="{8E8802C7-A6B8-44BA-874F-AE4D0CF85C6A}"/>
    <cellStyle name="Moneda 2 2 4 6 2 4 2" xfId="9543" xr:uid="{32B8BB46-2C3B-473F-AE19-9B665132B714}"/>
    <cellStyle name="Moneda 2 2 4 6 2 4 2 2" xfId="18951" xr:uid="{4AC243D7-AB1A-466A-9521-404BBB0B3A14}"/>
    <cellStyle name="Moneda 2 2 4 6 2 4 2 3" xfId="28368" xr:uid="{A9E68083-B322-4D33-AB60-64239D703952}"/>
    <cellStyle name="Moneda 2 2 4 6 2 4 2 4" xfId="37785" xr:uid="{70801EA1-A02A-4DF9-BC8E-CC7FF1949B6F}"/>
    <cellStyle name="Moneda 2 2 4 6 2 4 3" xfId="14247" xr:uid="{20CC87AF-6D90-4FF8-A910-8F2AABA365FE}"/>
    <cellStyle name="Moneda 2 2 4 6 2 4 4" xfId="23664" xr:uid="{1447B5DF-00C8-4EEF-A1FA-D1FBC5D8A013}"/>
    <cellStyle name="Moneda 2 2 4 6 2 4 5" xfId="33081" xr:uid="{5738C367-3D8A-4F8A-913F-2178DF261AE5}"/>
    <cellStyle name="Moneda 2 2 4 6 2 5" xfId="7191" xr:uid="{5F70E431-D082-4977-BD24-89DE3C087675}"/>
    <cellStyle name="Moneda 2 2 4 6 2 5 2" xfId="16599" xr:uid="{FF9DF46A-4DE1-457F-BE7C-B85DE712FECB}"/>
    <cellStyle name="Moneda 2 2 4 6 2 5 3" xfId="26016" xr:uid="{0BE9E652-9E13-43EA-A86E-DB58AD01F314}"/>
    <cellStyle name="Moneda 2 2 4 6 2 5 4" xfId="35433" xr:uid="{3DBA3973-B34E-4A5F-8EB0-6F2040C55773}"/>
    <cellStyle name="Moneda 2 2 4 6 2 6" xfId="11895" xr:uid="{56B70BAA-921F-44D5-BC65-EE03310EB6C9}"/>
    <cellStyle name="Moneda 2 2 4 6 2 7" xfId="21312" xr:uid="{7452BA94-969B-437B-B8D0-1A70FBFE3409}"/>
    <cellStyle name="Moneda 2 2 4 6 2 8" xfId="30729" xr:uid="{04ACF3BE-AE94-4F17-87E6-B29B5D21E085}"/>
    <cellStyle name="Moneda 2 2 4 6 3" xfId="2879" xr:uid="{FD311AB2-1C9A-4483-B93F-CD6F1CEA4690}"/>
    <cellStyle name="Moneda 2 2 4 6 3 2" xfId="5231" xr:uid="{80AD254F-2CE3-4013-9FB9-67AF1F973B19}"/>
    <cellStyle name="Moneda 2 2 4 6 3 2 2" xfId="9935" xr:uid="{FF611799-14C2-4849-A2C7-29BD39F6E6D6}"/>
    <cellStyle name="Moneda 2 2 4 6 3 2 2 2" xfId="19343" xr:uid="{AD5E2C85-B128-45C9-B5DC-F37E896D839F}"/>
    <cellStyle name="Moneda 2 2 4 6 3 2 2 3" xfId="28760" xr:uid="{AE0B85FD-6F68-4679-89E7-824C6E51FF82}"/>
    <cellStyle name="Moneda 2 2 4 6 3 2 2 4" xfId="38177" xr:uid="{71694C3D-B0E5-44CC-8C17-20D94D685170}"/>
    <cellStyle name="Moneda 2 2 4 6 3 2 3" xfId="14639" xr:uid="{303F4E9D-41FB-4E2F-A0E0-F63E534A564B}"/>
    <cellStyle name="Moneda 2 2 4 6 3 2 4" xfId="24056" xr:uid="{B6A2CE49-9C97-49E3-BEF7-E80A7588F1EA}"/>
    <cellStyle name="Moneda 2 2 4 6 3 2 5" xfId="33473" xr:uid="{B04427D8-4546-4BBF-93CA-F727939A9AF9}"/>
    <cellStyle name="Moneda 2 2 4 6 3 3" xfId="7583" xr:uid="{85C7AB4E-BE8E-4D64-8AD5-B26D2D91E781}"/>
    <cellStyle name="Moneda 2 2 4 6 3 3 2" xfId="16991" xr:uid="{8B08AFB4-5268-4B50-9485-F8937233AAA9}"/>
    <cellStyle name="Moneda 2 2 4 6 3 3 3" xfId="26408" xr:uid="{F72489C9-B0E9-4B3E-8A0A-AC03835E2AC2}"/>
    <cellStyle name="Moneda 2 2 4 6 3 3 4" xfId="35825" xr:uid="{9BEA0EBE-DA4F-4C97-980E-13DD6E9818BA}"/>
    <cellStyle name="Moneda 2 2 4 6 3 4" xfId="12287" xr:uid="{2FDDD073-A93D-44E1-8C09-1423ACF058BE}"/>
    <cellStyle name="Moneda 2 2 4 6 3 5" xfId="21704" xr:uid="{455C5444-6F05-4744-BF12-27E7448B11A3}"/>
    <cellStyle name="Moneda 2 2 4 6 3 6" xfId="31121" xr:uid="{24B5D063-A61D-49FD-B18A-9196D9F554BC}"/>
    <cellStyle name="Moneda 2 2 4 6 4" xfId="3663" xr:uid="{F4EDB072-5BBC-42C0-88F4-553C1B237A04}"/>
    <cellStyle name="Moneda 2 2 4 6 4 2" xfId="6015" xr:uid="{115AADF0-BA1A-46C7-8096-88AD3F0903DB}"/>
    <cellStyle name="Moneda 2 2 4 6 4 2 2" xfId="10719" xr:uid="{4C34C27A-C40E-4C56-A790-173D9C4C69B5}"/>
    <cellStyle name="Moneda 2 2 4 6 4 2 2 2" xfId="20127" xr:uid="{60058B01-31CB-44B9-AE8D-CB20E3E9F38B}"/>
    <cellStyle name="Moneda 2 2 4 6 4 2 2 3" xfId="29544" xr:uid="{167537DB-8117-49F4-A86C-690B7BCF0C23}"/>
    <cellStyle name="Moneda 2 2 4 6 4 2 2 4" xfId="38961" xr:uid="{9F103DA2-CED1-4F63-84A7-87B2ECF04B72}"/>
    <cellStyle name="Moneda 2 2 4 6 4 2 3" xfId="15423" xr:uid="{ED0CB6A7-9DBD-49CE-AC3A-71CE03F70D43}"/>
    <cellStyle name="Moneda 2 2 4 6 4 2 4" xfId="24840" xr:uid="{A723408D-A7AC-49EE-AE69-9DF6D119EAED}"/>
    <cellStyle name="Moneda 2 2 4 6 4 2 5" xfId="34257" xr:uid="{68AC1824-54AA-4536-AFC1-460A6199C5A0}"/>
    <cellStyle name="Moneda 2 2 4 6 4 3" xfId="8367" xr:uid="{62DF1440-D9B1-4EC4-A789-9200E01D831C}"/>
    <cellStyle name="Moneda 2 2 4 6 4 3 2" xfId="17775" xr:uid="{2EE46882-8900-4CC2-8355-0997867AC9F9}"/>
    <cellStyle name="Moneda 2 2 4 6 4 3 3" xfId="27192" xr:uid="{BF9F904D-F27A-4751-9BC2-953FC7D22217}"/>
    <cellStyle name="Moneda 2 2 4 6 4 3 4" xfId="36609" xr:uid="{59D4A391-13FF-4B0D-939F-B179B16ABCAD}"/>
    <cellStyle name="Moneda 2 2 4 6 4 4" xfId="13071" xr:uid="{25CF47C7-1336-46C7-BBB4-3FD036DDACC1}"/>
    <cellStyle name="Moneda 2 2 4 6 4 5" xfId="22488" xr:uid="{6322531F-BF89-443D-9586-489B19D9DAA2}"/>
    <cellStyle name="Moneda 2 2 4 6 4 6" xfId="31905" xr:uid="{3B70E063-7553-4706-8EE2-A47BBBA5C122}"/>
    <cellStyle name="Moneda 2 2 4 6 5" xfId="4447" xr:uid="{33E86986-119D-4CD1-8EEE-961A5AE29E4D}"/>
    <cellStyle name="Moneda 2 2 4 6 5 2" xfId="9151" xr:uid="{6B33AC6F-47E6-40F4-9504-A3B5D5AAAEE9}"/>
    <cellStyle name="Moneda 2 2 4 6 5 2 2" xfId="18559" xr:uid="{BBB797D1-2367-48D4-B51E-88787F9FABA0}"/>
    <cellStyle name="Moneda 2 2 4 6 5 2 3" xfId="27976" xr:uid="{BD13739B-3D00-46A2-B8C8-17554F3984B2}"/>
    <cellStyle name="Moneda 2 2 4 6 5 2 4" xfId="37393" xr:uid="{F066C0A4-52A5-4E15-BD98-918DBA0F1891}"/>
    <cellStyle name="Moneda 2 2 4 6 5 3" xfId="13855" xr:uid="{8B67B168-99DD-4996-A8C0-2E89ADE861BA}"/>
    <cellStyle name="Moneda 2 2 4 6 5 4" xfId="23272" xr:uid="{BE008371-EE9D-40BB-97CE-BFC2DA07D275}"/>
    <cellStyle name="Moneda 2 2 4 6 5 5" xfId="32689" xr:uid="{8F5DC41D-7331-473D-A7D4-6B3A7A494B23}"/>
    <cellStyle name="Moneda 2 2 4 6 6" xfId="6799" xr:uid="{0A6E1F1D-8F48-44E5-92CC-F7A0CAA85B26}"/>
    <cellStyle name="Moneda 2 2 4 6 6 2" xfId="16207" xr:uid="{13461F72-3C8E-4F18-864B-37690DEDC904}"/>
    <cellStyle name="Moneda 2 2 4 6 6 3" xfId="25624" xr:uid="{A2C24DE6-EDA1-4B95-9543-33A6AA19D594}"/>
    <cellStyle name="Moneda 2 2 4 6 6 4" xfId="35041" xr:uid="{C21D0A4C-8ECF-4432-9219-A4609AF3AE19}"/>
    <cellStyle name="Moneda 2 2 4 6 7" xfId="11503" xr:uid="{6C737F50-363E-406E-8122-1DD56C610B37}"/>
    <cellStyle name="Moneda 2 2 4 6 8" xfId="20920" xr:uid="{4EF03F01-796F-4EBA-90C2-9B0524F258FC}"/>
    <cellStyle name="Moneda 2 2 4 6 9" xfId="30337" xr:uid="{4A61D334-15C6-4BDE-B112-59804C05E086}"/>
    <cellStyle name="Moneda 2 2 4 7" xfId="2290" xr:uid="{35753845-D7D9-471D-AC17-65BD1794653C}"/>
    <cellStyle name="Moneda 2 2 4 7 2" xfId="3075" xr:uid="{B5717E7D-A44E-43B8-BE41-A0E4A856B8AC}"/>
    <cellStyle name="Moneda 2 2 4 7 2 2" xfId="5427" xr:uid="{88B89151-98D5-4A4D-BE79-04060FF984D7}"/>
    <cellStyle name="Moneda 2 2 4 7 2 2 2" xfId="10131" xr:uid="{FF68BA4D-2B2C-4A84-8848-410FAF5B3586}"/>
    <cellStyle name="Moneda 2 2 4 7 2 2 2 2" xfId="19539" xr:uid="{8229EACD-F5DB-4B5A-B376-7055897C9F31}"/>
    <cellStyle name="Moneda 2 2 4 7 2 2 2 3" xfId="28956" xr:uid="{7FDA47E5-2E0B-4D12-9B0A-1C3C45FCB9FE}"/>
    <cellStyle name="Moneda 2 2 4 7 2 2 2 4" xfId="38373" xr:uid="{FE2F89B8-5B20-4C37-9EED-EA2BCE8AF7A8}"/>
    <cellStyle name="Moneda 2 2 4 7 2 2 3" xfId="14835" xr:uid="{525A0D99-5ED4-41C6-93A8-ED068EF6045E}"/>
    <cellStyle name="Moneda 2 2 4 7 2 2 4" xfId="24252" xr:uid="{FC2FCC92-21E4-4D9C-9F1C-261EAD9480A4}"/>
    <cellStyle name="Moneda 2 2 4 7 2 2 5" xfId="33669" xr:uid="{198227A8-4CA1-41BB-A67E-2BBC61DD4581}"/>
    <cellStyle name="Moneda 2 2 4 7 2 3" xfId="7779" xr:uid="{B41FB5FF-0856-44E5-9BD9-A66FB8AF0AC4}"/>
    <cellStyle name="Moneda 2 2 4 7 2 3 2" xfId="17187" xr:uid="{8C88B047-0E6A-4563-B1D0-E19639D613D6}"/>
    <cellStyle name="Moneda 2 2 4 7 2 3 3" xfId="26604" xr:uid="{F6F80549-2E04-4DCE-A7D9-A75FD955196F}"/>
    <cellStyle name="Moneda 2 2 4 7 2 3 4" xfId="36021" xr:uid="{B889C1C8-5A5F-4B22-AC2E-8EBF4C4B0703}"/>
    <cellStyle name="Moneda 2 2 4 7 2 4" xfId="12483" xr:uid="{0F75BAB9-36FB-439F-8649-57CD79E04D51}"/>
    <cellStyle name="Moneda 2 2 4 7 2 5" xfId="21900" xr:uid="{83D74EBA-11F9-4682-8E7A-F9D3FEBAC979}"/>
    <cellStyle name="Moneda 2 2 4 7 2 6" xfId="31317" xr:uid="{5BCA6CED-71FA-46CC-B151-ACABCEB67908}"/>
    <cellStyle name="Moneda 2 2 4 7 3" xfId="3859" xr:uid="{141BFFE6-BD67-44F1-B470-BEA8A6F17AAF}"/>
    <cellStyle name="Moneda 2 2 4 7 3 2" xfId="6211" xr:uid="{0636CDE5-1D88-49A0-A946-31DE68774F32}"/>
    <cellStyle name="Moneda 2 2 4 7 3 2 2" xfId="10915" xr:uid="{E7A6360C-8680-4397-8D27-A5037037263B}"/>
    <cellStyle name="Moneda 2 2 4 7 3 2 2 2" xfId="20323" xr:uid="{EBC8B2F1-AF18-485C-BA65-7E2CD2615928}"/>
    <cellStyle name="Moneda 2 2 4 7 3 2 2 3" xfId="29740" xr:uid="{1365D20A-F2F6-4985-9463-2406CA9699BC}"/>
    <cellStyle name="Moneda 2 2 4 7 3 2 2 4" xfId="39157" xr:uid="{A62C93CA-1C50-419C-835C-AA13F575BBF5}"/>
    <cellStyle name="Moneda 2 2 4 7 3 2 3" xfId="15619" xr:uid="{86DE8142-8B50-4FEB-A311-7AB41146465F}"/>
    <cellStyle name="Moneda 2 2 4 7 3 2 4" xfId="25036" xr:uid="{52F54915-7E5F-4894-80AD-E3336A8A64AC}"/>
    <cellStyle name="Moneda 2 2 4 7 3 2 5" xfId="34453" xr:uid="{778B3DD2-B9CE-4B30-9BEB-E6A40F6EC230}"/>
    <cellStyle name="Moneda 2 2 4 7 3 3" xfId="8563" xr:uid="{20BD8AEF-51D0-4EA6-9F6D-9487728677E0}"/>
    <cellStyle name="Moneda 2 2 4 7 3 3 2" xfId="17971" xr:uid="{02C4AE43-F114-42A4-A8F4-1A0283985C72}"/>
    <cellStyle name="Moneda 2 2 4 7 3 3 3" xfId="27388" xr:uid="{68FE6210-66B3-4E76-BC35-A5FA1F3044F2}"/>
    <cellStyle name="Moneda 2 2 4 7 3 3 4" xfId="36805" xr:uid="{5924EF49-1632-40B2-B9A2-34C68537A377}"/>
    <cellStyle name="Moneda 2 2 4 7 3 4" xfId="13267" xr:uid="{67576F7F-3FCD-47E2-A6ED-9F50D159707A}"/>
    <cellStyle name="Moneda 2 2 4 7 3 5" xfId="22684" xr:uid="{A03A8D15-1425-4B24-8C0A-9FC2FD8A3013}"/>
    <cellStyle name="Moneda 2 2 4 7 3 6" xfId="32101" xr:uid="{A0015745-857D-4010-B2D7-2F6A8825AD72}"/>
    <cellStyle name="Moneda 2 2 4 7 4" xfId="4643" xr:uid="{93FCF786-FCBC-4324-8658-A51E6A331B83}"/>
    <cellStyle name="Moneda 2 2 4 7 4 2" xfId="9347" xr:uid="{0AA2A969-1133-46E9-900D-FDB73D710536}"/>
    <cellStyle name="Moneda 2 2 4 7 4 2 2" xfId="18755" xr:uid="{C612A413-29E0-44A0-8BE1-10097508BAAC}"/>
    <cellStyle name="Moneda 2 2 4 7 4 2 3" xfId="28172" xr:uid="{817CA16F-B025-472E-A4FB-2D8CB1AF3AFE}"/>
    <cellStyle name="Moneda 2 2 4 7 4 2 4" xfId="37589" xr:uid="{8DC3699B-3C13-45E0-B38F-277D5610CBEC}"/>
    <cellStyle name="Moneda 2 2 4 7 4 3" xfId="14051" xr:uid="{DACA3A78-B55D-4B1F-910B-DF1C4E96F151}"/>
    <cellStyle name="Moneda 2 2 4 7 4 4" xfId="23468" xr:uid="{122E4C07-AF09-40BA-81EF-040100D62D97}"/>
    <cellStyle name="Moneda 2 2 4 7 4 5" xfId="32885" xr:uid="{A2E48CF2-9459-4513-8CD8-10D295AC5D1C}"/>
    <cellStyle name="Moneda 2 2 4 7 5" xfId="6995" xr:uid="{9D7EF38A-8E7F-4550-A680-DDEABCC13057}"/>
    <cellStyle name="Moneda 2 2 4 7 5 2" xfId="16403" xr:uid="{3E5CF443-6BA1-4ED0-A094-04BEAC0E84F0}"/>
    <cellStyle name="Moneda 2 2 4 7 5 3" xfId="25820" xr:uid="{1A8E140A-6837-430F-B3EF-71A980446F2C}"/>
    <cellStyle name="Moneda 2 2 4 7 5 4" xfId="35237" xr:uid="{85E9E849-7FE4-4CDF-AF66-D61220E3ABB6}"/>
    <cellStyle name="Moneda 2 2 4 7 6" xfId="11699" xr:uid="{527853DD-DC09-4A0A-92DC-2698979AFF68}"/>
    <cellStyle name="Moneda 2 2 4 7 7" xfId="21116" xr:uid="{69BE39FE-8447-49DD-8061-C94B158BCDC3}"/>
    <cellStyle name="Moneda 2 2 4 7 8" xfId="30533" xr:uid="{0B108113-2602-4F4C-AF21-07CECF586A71}"/>
    <cellStyle name="Moneda 2 2 4 8" xfId="2683" xr:uid="{C4A186CD-7C31-4149-9B6F-1CE307A9088B}"/>
    <cellStyle name="Moneda 2 2 4 8 2" xfId="5035" xr:uid="{EC369D16-BAB2-4D22-833B-15435C23F853}"/>
    <cellStyle name="Moneda 2 2 4 8 2 2" xfId="9739" xr:uid="{F20F7B8F-2888-4216-AF48-2654FC114D53}"/>
    <cellStyle name="Moneda 2 2 4 8 2 2 2" xfId="19147" xr:uid="{41F8B5B1-EFDF-439A-829F-3BD5EDE9FDF8}"/>
    <cellStyle name="Moneda 2 2 4 8 2 2 3" xfId="28564" xr:uid="{F9AA817B-DDEF-4547-877B-21FECA329512}"/>
    <cellStyle name="Moneda 2 2 4 8 2 2 4" xfId="37981" xr:uid="{7A738A0B-9D19-4775-B2D4-E401EA6B0360}"/>
    <cellStyle name="Moneda 2 2 4 8 2 3" xfId="14443" xr:uid="{5146DFFE-6599-4E46-B7CA-950D44025639}"/>
    <cellStyle name="Moneda 2 2 4 8 2 4" xfId="23860" xr:uid="{3BB52AA5-A0FF-45B6-8A67-D1CE961F0EAB}"/>
    <cellStyle name="Moneda 2 2 4 8 2 5" xfId="33277" xr:uid="{C4A19850-CE0D-4CD7-926B-D0DD59E47FBA}"/>
    <cellStyle name="Moneda 2 2 4 8 3" xfId="7387" xr:uid="{88C35AAF-7C00-44B4-A45F-814CBF508857}"/>
    <cellStyle name="Moneda 2 2 4 8 3 2" xfId="16795" xr:uid="{6E4679F0-71BD-4F52-915C-2D23374FD3DA}"/>
    <cellStyle name="Moneda 2 2 4 8 3 3" xfId="26212" xr:uid="{4304B78B-52BC-4FE0-8F4D-546C2EFAE381}"/>
    <cellStyle name="Moneda 2 2 4 8 3 4" xfId="35629" xr:uid="{E4C38831-8047-4E5D-8DE4-03D410194413}"/>
    <cellStyle name="Moneda 2 2 4 8 4" xfId="12091" xr:uid="{FFDC152F-AAEA-4AE8-B42C-1F6B16420AEB}"/>
    <cellStyle name="Moneda 2 2 4 8 5" xfId="21508" xr:uid="{19EFC406-76D2-420B-80D9-A8F8B96A27EC}"/>
    <cellStyle name="Moneda 2 2 4 8 6" xfId="30925" xr:uid="{E55D72F4-4D8A-40F1-87B6-A0B987EEDFF6}"/>
    <cellStyle name="Moneda 2 2 4 9" xfId="3467" xr:uid="{94552983-E270-45C1-9547-E8184C7BB0BA}"/>
    <cellStyle name="Moneda 2 2 4 9 2" xfId="5819" xr:uid="{7616EDF8-6022-4D46-B6B4-BAC91B5A2FC3}"/>
    <cellStyle name="Moneda 2 2 4 9 2 2" xfId="10523" xr:uid="{9FBA6836-AE27-48F2-840E-7EC361F2CE41}"/>
    <cellStyle name="Moneda 2 2 4 9 2 2 2" xfId="19931" xr:uid="{A587BFE6-1D3B-4954-B32C-06CBF90BF3E2}"/>
    <cellStyle name="Moneda 2 2 4 9 2 2 3" xfId="29348" xr:uid="{452EA4F6-B0CB-4FED-BA27-4AAD5CBA5014}"/>
    <cellStyle name="Moneda 2 2 4 9 2 2 4" xfId="38765" xr:uid="{F849F9D2-1C0A-4703-AE7A-E516CA2B67AD}"/>
    <cellStyle name="Moneda 2 2 4 9 2 3" xfId="15227" xr:uid="{28A9F3F4-343C-4AC4-B73B-68E3A3DED6C5}"/>
    <cellStyle name="Moneda 2 2 4 9 2 4" xfId="24644" xr:uid="{F2648944-E0C3-426C-8AB9-C0C1B796E9E3}"/>
    <cellStyle name="Moneda 2 2 4 9 2 5" xfId="34061" xr:uid="{49A4054D-2CA3-40A3-8196-34B0A4F8FD88}"/>
    <cellStyle name="Moneda 2 2 4 9 3" xfId="8171" xr:uid="{02D43271-1893-482D-95EB-9FA5A6D4E4B5}"/>
    <cellStyle name="Moneda 2 2 4 9 3 2" xfId="17579" xr:uid="{8463A054-3D2A-4171-A3B8-419561354D0E}"/>
    <cellStyle name="Moneda 2 2 4 9 3 3" xfId="26996" xr:uid="{53B33F5A-A824-48CD-9859-1FF4BE8CDE85}"/>
    <cellStyle name="Moneda 2 2 4 9 3 4" xfId="36413" xr:uid="{E31AB485-A61D-4B9D-843D-6F3C858FA73E}"/>
    <cellStyle name="Moneda 2 2 4 9 4" xfId="12875" xr:uid="{8BF23FD1-B999-4C0D-929A-DFC799BB52F7}"/>
    <cellStyle name="Moneda 2 2 4 9 5" xfId="22292" xr:uid="{704F6BF3-3F35-4B16-8125-9ED7AB0DDB48}"/>
    <cellStyle name="Moneda 2 2 4 9 6" xfId="31709" xr:uid="{D1BBEA0B-F82D-4447-A8E5-A8459ECA2BD4}"/>
    <cellStyle name="Moneda 2 2 5" xfId="135" xr:uid="{6ED50BAE-C275-41D2-8CFF-DB19FDBF3042}"/>
    <cellStyle name="Moneda 2 2 5 10" xfId="6598" xr:uid="{81E10DCE-3CBE-4E53-9F50-DEC73F24FBCF}"/>
    <cellStyle name="Moneda 2 2 5 10 2" xfId="16006" xr:uid="{3BC876AA-7731-4A49-BE24-55FC4025C0D1}"/>
    <cellStyle name="Moneda 2 2 5 10 3" xfId="25423" xr:uid="{1B056AAF-D614-4DD2-8FA6-832C07D79A3D}"/>
    <cellStyle name="Moneda 2 2 5 10 4" xfId="34840" xr:uid="{83FA8E08-A4FA-48D5-997F-EE9FE91D8DE2}"/>
    <cellStyle name="Moneda 2 2 5 11" xfId="11302" xr:uid="{F718E14F-E00D-495D-A798-10B398220326}"/>
    <cellStyle name="Moneda 2 2 5 12" xfId="20719" xr:uid="{F8EB28F2-577D-4486-87F8-A7E6ACC9FBE6}"/>
    <cellStyle name="Moneda 2 2 5 13" xfId="30136" xr:uid="{93153388-FEF8-42AE-BBD3-3AC8DED3D504}"/>
    <cellStyle name="Moneda 2 2 5 14" xfId="1893" xr:uid="{36224AAE-2614-472D-A108-49D5D44E870D}"/>
    <cellStyle name="Moneda 2 2 5 15" xfId="1265" xr:uid="{84D58B1A-81BC-4076-8505-DEE0B90B4FA8}"/>
    <cellStyle name="Moneda 2 2 5 16" xfId="40147" xr:uid="{38288DC8-F485-435B-A6D8-0C512CA2D0D9}"/>
    <cellStyle name="Moneda 2 2 5 2" xfId="222" xr:uid="{8B04C13B-B54E-4E25-974F-60BA498F7248}"/>
    <cellStyle name="Moneda 2 2 5 2 10" xfId="20765" xr:uid="{2480A787-A52F-4714-82FE-BCA9F5ACDED7}"/>
    <cellStyle name="Moneda 2 2 5 2 11" xfId="30182" xr:uid="{E4175427-AE0C-4EE1-8107-70541F44C1C3}"/>
    <cellStyle name="Moneda 2 2 5 2 12" xfId="1939" xr:uid="{D78475A9-2E5F-4CB9-8F9F-880FA21D5BDE}"/>
    <cellStyle name="Moneda 2 2 5 2 13" xfId="1311" xr:uid="{DD68FBEC-28B0-4BFE-AB62-543C7045C7A9}"/>
    <cellStyle name="Moneda 2 2 5 2 14" xfId="40193" xr:uid="{4B12FB69-D83C-4570-B0EC-655C95D0C970}"/>
    <cellStyle name="Moneda 2 2 5 2 2" xfId="415" xr:uid="{B23581BE-4EF6-45C2-A0AE-CC1DEE783EB4}"/>
    <cellStyle name="Moneda 2 2 5 2 2 10" xfId="30303" xr:uid="{2BDAA400-4E86-47E4-9136-16EDB8F55FDD}"/>
    <cellStyle name="Moneda 2 2 5 2 2 11" xfId="2060" xr:uid="{D752C09D-3864-40FE-A6F2-02FA788FB621}"/>
    <cellStyle name="Moneda 2 2 5 2 2 12" xfId="1432" xr:uid="{8A70CD45-1BC2-4A76-AE3F-EA6D5E605D2D}"/>
    <cellStyle name="Moneda 2 2 5 2 2 13" xfId="40314" xr:uid="{E167AB9C-AE3D-4707-98FC-E2D720C07D26}"/>
    <cellStyle name="Moneda 2 2 5 2 2 2" xfId="631" xr:uid="{10954462-FA56-4712-982A-276ADEA3F62E}"/>
    <cellStyle name="Moneda 2 2 5 2 2 2 10" xfId="2256" xr:uid="{88D9F4A0-7557-4262-88FE-99F0BEF09BAF}"/>
    <cellStyle name="Moneda 2 2 5 2 2 2 11" xfId="1628" xr:uid="{4D73D69F-C9C8-45B6-8A2B-D4B836A234F2}"/>
    <cellStyle name="Moneda 2 2 5 2 2 2 12" xfId="40510" xr:uid="{FE5D9921-4F4B-4C4E-B060-8A912CF44D4A}"/>
    <cellStyle name="Moneda 2 2 5 2 2 2 2" xfId="2648" xr:uid="{9541D6B1-33C6-4B1F-A8C5-99219DA93C99}"/>
    <cellStyle name="Moneda 2 2 5 2 2 2 2 2" xfId="3433" xr:uid="{1909028C-CF9D-4CE7-B64B-714517FE25FC}"/>
    <cellStyle name="Moneda 2 2 5 2 2 2 2 2 2" xfId="5785" xr:uid="{5D44ACAC-D3E2-411B-914E-D142BB22B2D3}"/>
    <cellStyle name="Moneda 2 2 5 2 2 2 2 2 2 2" xfId="10489" xr:uid="{4AFBE48B-65A0-45B5-A22E-6F131C1CA8AC}"/>
    <cellStyle name="Moneda 2 2 5 2 2 2 2 2 2 2 2" xfId="19897" xr:uid="{DB05E819-7BF0-499F-8367-E7FA523B4B0F}"/>
    <cellStyle name="Moneda 2 2 5 2 2 2 2 2 2 2 3" xfId="29314" xr:uid="{366C0A95-5046-4078-BA10-70A13CE49ED8}"/>
    <cellStyle name="Moneda 2 2 5 2 2 2 2 2 2 2 4" xfId="38731" xr:uid="{C3C9D7E6-E8FD-41A4-AC6B-262FC474677C}"/>
    <cellStyle name="Moneda 2 2 5 2 2 2 2 2 2 3" xfId="15193" xr:uid="{6B391B21-4557-4CC5-AD2B-49D43A85A580}"/>
    <cellStyle name="Moneda 2 2 5 2 2 2 2 2 2 4" xfId="24610" xr:uid="{E56B8076-1284-407B-843A-B047AEB6C030}"/>
    <cellStyle name="Moneda 2 2 5 2 2 2 2 2 2 5" xfId="34027" xr:uid="{8A690C66-B82A-45E5-B3D3-ED2F145F9F3E}"/>
    <cellStyle name="Moneda 2 2 5 2 2 2 2 2 3" xfId="8137" xr:uid="{E6B17459-EB28-4A8D-BAA3-5797275BF2B9}"/>
    <cellStyle name="Moneda 2 2 5 2 2 2 2 2 3 2" xfId="17545" xr:uid="{B27CE035-DB9C-49C0-9A9F-416D495F1C5C}"/>
    <cellStyle name="Moneda 2 2 5 2 2 2 2 2 3 3" xfId="26962" xr:uid="{9354C73A-BE0B-467E-8112-ADC96DC98F85}"/>
    <cellStyle name="Moneda 2 2 5 2 2 2 2 2 3 4" xfId="36379" xr:uid="{9027D08F-0E53-4B65-9E71-B5A3607B596B}"/>
    <cellStyle name="Moneda 2 2 5 2 2 2 2 2 4" xfId="12841" xr:uid="{07BD5442-E463-4686-9E58-29CB621F31C3}"/>
    <cellStyle name="Moneda 2 2 5 2 2 2 2 2 5" xfId="22258" xr:uid="{F264F63B-A89B-41F9-88A0-14FBD2996C43}"/>
    <cellStyle name="Moneda 2 2 5 2 2 2 2 2 6" xfId="31675" xr:uid="{A4CDCF89-00FA-4E61-A444-9B823EAFD662}"/>
    <cellStyle name="Moneda 2 2 5 2 2 2 2 3" xfId="4217" xr:uid="{FD517B12-8041-47E7-A0A1-45A16B7FAE4F}"/>
    <cellStyle name="Moneda 2 2 5 2 2 2 2 3 2" xfId="6569" xr:uid="{23502079-017E-4372-A679-C5F8916C7460}"/>
    <cellStyle name="Moneda 2 2 5 2 2 2 2 3 2 2" xfId="11273" xr:uid="{9D7AF7BF-6B3F-45B6-96AE-F0B34349A665}"/>
    <cellStyle name="Moneda 2 2 5 2 2 2 2 3 2 2 2" xfId="20681" xr:uid="{81D01FE5-4381-4E9E-9149-87E5B984BDDE}"/>
    <cellStyle name="Moneda 2 2 5 2 2 2 2 3 2 2 3" xfId="30098" xr:uid="{F83C0297-0198-472F-978A-BFD6A67F491F}"/>
    <cellStyle name="Moneda 2 2 5 2 2 2 2 3 2 2 4" xfId="39515" xr:uid="{0D2BA443-48EE-4676-9A02-2FAF0E013CEB}"/>
    <cellStyle name="Moneda 2 2 5 2 2 2 2 3 2 3" xfId="15977" xr:uid="{F9A9CCF9-B366-4358-AC83-FF70FE3E3FA5}"/>
    <cellStyle name="Moneda 2 2 5 2 2 2 2 3 2 4" xfId="25394" xr:uid="{5FCBB3BC-E3EF-4E1F-B800-D94DBBEC0429}"/>
    <cellStyle name="Moneda 2 2 5 2 2 2 2 3 2 5" xfId="34811" xr:uid="{74EEDEB4-4954-4D6E-9C0A-BF09E0BFC198}"/>
    <cellStyle name="Moneda 2 2 5 2 2 2 2 3 3" xfId="8921" xr:uid="{45B4A756-3B88-4E4E-B1AA-6622772C41E4}"/>
    <cellStyle name="Moneda 2 2 5 2 2 2 2 3 3 2" xfId="18329" xr:uid="{35E8666A-F03E-4CF0-B8BD-99D4126713E7}"/>
    <cellStyle name="Moneda 2 2 5 2 2 2 2 3 3 3" xfId="27746" xr:uid="{22D46250-698D-4608-96AE-14D523E7AA6A}"/>
    <cellStyle name="Moneda 2 2 5 2 2 2 2 3 3 4" xfId="37163" xr:uid="{4F72B5EA-7CBA-40C9-AC8E-D1D4B783DB01}"/>
    <cellStyle name="Moneda 2 2 5 2 2 2 2 3 4" xfId="13625" xr:uid="{24CD55E4-C659-4F61-A46B-D0A7D799E4DC}"/>
    <cellStyle name="Moneda 2 2 5 2 2 2 2 3 5" xfId="23042" xr:uid="{9C0E3E1F-7826-4941-A08D-35ABB5D929C6}"/>
    <cellStyle name="Moneda 2 2 5 2 2 2 2 3 6" xfId="32459" xr:uid="{496D1B5C-D42F-4DD8-AAD3-2A438E006D60}"/>
    <cellStyle name="Moneda 2 2 5 2 2 2 2 4" xfId="5001" xr:uid="{3114AB6B-0D78-4FE7-94D2-DA1297829F4A}"/>
    <cellStyle name="Moneda 2 2 5 2 2 2 2 4 2" xfId="9705" xr:uid="{E91CB106-3509-487A-8602-0C21D6424CFD}"/>
    <cellStyle name="Moneda 2 2 5 2 2 2 2 4 2 2" xfId="19113" xr:uid="{F9C191F3-D745-430E-8DB1-949F3ADC8263}"/>
    <cellStyle name="Moneda 2 2 5 2 2 2 2 4 2 3" xfId="28530" xr:uid="{43DCCE3A-971B-48DA-826F-FE59A686495C}"/>
    <cellStyle name="Moneda 2 2 5 2 2 2 2 4 2 4" xfId="37947" xr:uid="{0833082F-D532-4ED9-8EBB-C4C24C43F0C6}"/>
    <cellStyle name="Moneda 2 2 5 2 2 2 2 4 3" xfId="14409" xr:uid="{3DF6DCB5-70E5-42DF-A4BD-FE77C784EEEF}"/>
    <cellStyle name="Moneda 2 2 5 2 2 2 2 4 4" xfId="23826" xr:uid="{281CA3DC-6131-4F08-9AAB-D2EAF91CB3CA}"/>
    <cellStyle name="Moneda 2 2 5 2 2 2 2 4 5" xfId="33243" xr:uid="{4EF6482B-2E61-4F62-8D42-AF175B81808C}"/>
    <cellStyle name="Moneda 2 2 5 2 2 2 2 5" xfId="7353" xr:uid="{F22258A4-0DB0-4BCA-B140-523E3490612D}"/>
    <cellStyle name="Moneda 2 2 5 2 2 2 2 5 2" xfId="16761" xr:uid="{A72DFE73-7FAD-48B1-ABF0-40BE44419F4C}"/>
    <cellStyle name="Moneda 2 2 5 2 2 2 2 5 3" xfId="26178" xr:uid="{A2170144-636B-4BD3-8288-B9E2582384D8}"/>
    <cellStyle name="Moneda 2 2 5 2 2 2 2 5 4" xfId="35595" xr:uid="{70528DC7-03D6-4796-B9CE-6793A912A2E4}"/>
    <cellStyle name="Moneda 2 2 5 2 2 2 2 6" xfId="12057" xr:uid="{47F58350-A126-460A-B26D-16595A155362}"/>
    <cellStyle name="Moneda 2 2 5 2 2 2 2 7" xfId="21474" xr:uid="{F375C5FD-690E-4708-B7D1-AC1AB27230C8}"/>
    <cellStyle name="Moneda 2 2 5 2 2 2 2 8" xfId="30891" xr:uid="{941A8EE9-9933-4D88-B9C8-AF9FD147CE40}"/>
    <cellStyle name="Moneda 2 2 5 2 2 2 3" xfId="3041" xr:uid="{6802442B-2B79-4ECD-B2F1-7D617EDE49B5}"/>
    <cellStyle name="Moneda 2 2 5 2 2 2 3 2" xfId="5393" xr:uid="{6BD21B55-E21C-40F9-B4CD-6D96E0C8D1DA}"/>
    <cellStyle name="Moneda 2 2 5 2 2 2 3 2 2" xfId="10097" xr:uid="{9E39766F-E9AD-4D8B-9B4E-F15933B4A6B5}"/>
    <cellStyle name="Moneda 2 2 5 2 2 2 3 2 2 2" xfId="19505" xr:uid="{1A60137F-49C5-4975-B604-6A260A9B4845}"/>
    <cellStyle name="Moneda 2 2 5 2 2 2 3 2 2 3" xfId="28922" xr:uid="{9502FDEB-6D54-444C-BECA-2B76F587B454}"/>
    <cellStyle name="Moneda 2 2 5 2 2 2 3 2 2 4" xfId="38339" xr:uid="{ECCAB5BD-1D9F-4F4E-882E-E32D145DCCE1}"/>
    <cellStyle name="Moneda 2 2 5 2 2 2 3 2 3" xfId="14801" xr:uid="{A168C2A8-6334-44A1-A642-30DADA87AEC3}"/>
    <cellStyle name="Moneda 2 2 5 2 2 2 3 2 4" xfId="24218" xr:uid="{FB40DF6F-D37F-4767-B3CC-485B2ACA4057}"/>
    <cellStyle name="Moneda 2 2 5 2 2 2 3 2 5" xfId="33635" xr:uid="{9E860E91-8E9C-43A6-A19B-0B2EE6B0A56A}"/>
    <cellStyle name="Moneda 2 2 5 2 2 2 3 3" xfId="7745" xr:uid="{1C4B9DF6-A646-496A-8124-AF9FE4C69280}"/>
    <cellStyle name="Moneda 2 2 5 2 2 2 3 3 2" xfId="17153" xr:uid="{9A25B191-A722-4ED4-9B28-6486E4CD7576}"/>
    <cellStyle name="Moneda 2 2 5 2 2 2 3 3 3" xfId="26570" xr:uid="{CDBCB663-35FA-494E-8304-CB75E28E4BF8}"/>
    <cellStyle name="Moneda 2 2 5 2 2 2 3 3 4" xfId="35987" xr:uid="{8EA0C368-1651-4E72-A1E3-4A57D1410C9A}"/>
    <cellStyle name="Moneda 2 2 5 2 2 2 3 4" xfId="12449" xr:uid="{3CC1FE01-9A1A-4C7E-B314-33E0D2414431}"/>
    <cellStyle name="Moneda 2 2 5 2 2 2 3 5" xfId="21866" xr:uid="{4470C6A3-A6D7-4B5C-B8CE-AC21A2AB7D1D}"/>
    <cellStyle name="Moneda 2 2 5 2 2 2 3 6" xfId="31283" xr:uid="{FA1BE795-0193-4A42-9AA9-0420D5EA8298}"/>
    <cellStyle name="Moneda 2 2 5 2 2 2 4" xfId="3825" xr:uid="{78CE332A-0184-44B9-AB04-6AFEF22E11E3}"/>
    <cellStyle name="Moneda 2 2 5 2 2 2 4 2" xfId="6177" xr:uid="{8AD9128E-5E53-4A7C-9711-5395F2BA7D44}"/>
    <cellStyle name="Moneda 2 2 5 2 2 2 4 2 2" xfId="10881" xr:uid="{7F8AAC30-276A-466B-955F-187E6CCAA249}"/>
    <cellStyle name="Moneda 2 2 5 2 2 2 4 2 2 2" xfId="20289" xr:uid="{03D71C0D-65A0-403A-B1E7-755582621BC0}"/>
    <cellStyle name="Moneda 2 2 5 2 2 2 4 2 2 3" xfId="29706" xr:uid="{E5D68D8B-2383-4CE4-8B2C-2D3108612DF5}"/>
    <cellStyle name="Moneda 2 2 5 2 2 2 4 2 2 4" xfId="39123" xr:uid="{E3A47975-9072-48D5-A51B-20A6613565C0}"/>
    <cellStyle name="Moneda 2 2 5 2 2 2 4 2 3" xfId="15585" xr:uid="{9AFA2D6D-ACAC-4A81-AB67-F671D7E0EC0D}"/>
    <cellStyle name="Moneda 2 2 5 2 2 2 4 2 4" xfId="25002" xr:uid="{1268B187-5C69-4843-B417-E73D4B55B603}"/>
    <cellStyle name="Moneda 2 2 5 2 2 2 4 2 5" xfId="34419" xr:uid="{EA836EF2-7DEA-46BA-9B0B-5C5269376954}"/>
    <cellStyle name="Moneda 2 2 5 2 2 2 4 3" xfId="8529" xr:uid="{6126B937-8B6F-4CA4-B676-7D58B78746ED}"/>
    <cellStyle name="Moneda 2 2 5 2 2 2 4 3 2" xfId="17937" xr:uid="{D8A8555C-FA80-40D1-89E9-F834ADE00F28}"/>
    <cellStyle name="Moneda 2 2 5 2 2 2 4 3 3" xfId="27354" xr:uid="{29997851-FCE7-4A8A-ABDE-EAE369AD9389}"/>
    <cellStyle name="Moneda 2 2 5 2 2 2 4 3 4" xfId="36771" xr:uid="{7E543DB7-8B5F-4F30-9A24-67E2FF0BB040}"/>
    <cellStyle name="Moneda 2 2 5 2 2 2 4 4" xfId="13233" xr:uid="{0924E316-F110-4C8C-9E22-139591C61B56}"/>
    <cellStyle name="Moneda 2 2 5 2 2 2 4 5" xfId="22650" xr:uid="{186AD9B6-8DC1-49FA-B1B9-356E27E30AC9}"/>
    <cellStyle name="Moneda 2 2 5 2 2 2 4 6" xfId="32067" xr:uid="{37ADADE4-0692-443E-8607-A2ABD89EFC5D}"/>
    <cellStyle name="Moneda 2 2 5 2 2 2 5" xfId="4609" xr:uid="{28634A33-AF0E-4F2E-A1F4-11124CD504A2}"/>
    <cellStyle name="Moneda 2 2 5 2 2 2 5 2" xfId="9313" xr:uid="{101697E0-C3C3-4AF8-BF43-304F4CA5F94C}"/>
    <cellStyle name="Moneda 2 2 5 2 2 2 5 2 2" xfId="18721" xr:uid="{ED7B6C1B-062A-4E49-94C8-79A1B2D83D26}"/>
    <cellStyle name="Moneda 2 2 5 2 2 2 5 2 3" xfId="28138" xr:uid="{0815A863-828D-4FDB-B16C-C44FF05259C9}"/>
    <cellStyle name="Moneda 2 2 5 2 2 2 5 2 4" xfId="37555" xr:uid="{C52DBE5F-B6C0-4249-B2EE-E42A70F21753}"/>
    <cellStyle name="Moneda 2 2 5 2 2 2 5 3" xfId="14017" xr:uid="{55B85E83-647F-40F2-958B-FB71A9A644DF}"/>
    <cellStyle name="Moneda 2 2 5 2 2 2 5 4" xfId="23434" xr:uid="{F1836C62-0E3A-40BB-A180-88A03C67D15F}"/>
    <cellStyle name="Moneda 2 2 5 2 2 2 5 5" xfId="32851" xr:uid="{02FB6D4B-2CB2-4A8C-A0CB-BFFF40809292}"/>
    <cellStyle name="Moneda 2 2 5 2 2 2 6" xfId="6961" xr:uid="{208DE46C-967E-44F0-B954-F9CFB47AFF08}"/>
    <cellStyle name="Moneda 2 2 5 2 2 2 6 2" xfId="16369" xr:uid="{00A845CA-D72A-45B8-B38B-7284CD32EC6B}"/>
    <cellStyle name="Moneda 2 2 5 2 2 2 6 3" xfId="25786" xr:uid="{FF973B09-85CF-4586-A7CF-C6E66649FD0B}"/>
    <cellStyle name="Moneda 2 2 5 2 2 2 6 4" xfId="35203" xr:uid="{B535C956-9FA7-415E-BDB5-2D6B7290E556}"/>
    <cellStyle name="Moneda 2 2 5 2 2 2 7" xfId="11665" xr:uid="{2DE4BDDB-C4AD-4BB8-AB45-6E4FC63C529A}"/>
    <cellStyle name="Moneda 2 2 5 2 2 2 8" xfId="21082" xr:uid="{2EEA4295-A37E-4150-BD2D-80D47C65CDD0}"/>
    <cellStyle name="Moneda 2 2 5 2 2 2 9" xfId="30499" xr:uid="{06CDF67B-98E2-4A8E-8D7B-E5087FFD5259}"/>
    <cellStyle name="Moneda 2 2 5 2 2 3" xfId="2452" xr:uid="{F1021F65-269D-4009-8626-DDDEA2B1FFE7}"/>
    <cellStyle name="Moneda 2 2 5 2 2 3 2" xfId="3237" xr:uid="{B0E9A58A-E65C-45DA-9243-0BD306503977}"/>
    <cellStyle name="Moneda 2 2 5 2 2 3 2 2" xfId="5589" xr:uid="{5BCE1D78-B7C9-4413-BEA9-EF07DC574F77}"/>
    <cellStyle name="Moneda 2 2 5 2 2 3 2 2 2" xfId="10293" xr:uid="{E5A9223B-905F-4AAD-8610-B3E90F0275CA}"/>
    <cellStyle name="Moneda 2 2 5 2 2 3 2 2 2 2" xfId="19701" xr:uid="{D16A3227-B772-439E-BEF0-2B8F2FB65026}"/>
    <cellStyle name="Moneda 2 2 5 2 2 3 2 2 2 3" xfId="29118" xr:uid="{E659A1F8-AE72-48E5-AFBC-FA1A5DC55255}"/>
    <cellStyle name="Moneda 2 2 5 2 2 3 2 2 2 4" xfId="38535" xr:uid="{160C7E64-D603-4702-BAB1-C29E2F090508}"/>
    <cellStyle name="Moneda 2 2 5 2 2 3 2 2 3" xfId="14997" xr:uid="{5813F058-D7F0-44D8-99D6-B59814BCC89F}"/>
    <cellStyle name="Moneda 2 2 5 2 2 3 2 2 4" xfId="24414" xr:uid="{AEA31F26-13C9-4094-93A9-99D60189326B}"/>
    <cellStyle name="Moneda 2 2 5 2 2 3 2 2 5" xfId="33831" xr:uid="{FC31BF76-BE68-4400-9459-CBABE4A55048}"/>
    <cellStyle name="Moneda 2 2 5 2 2 3 2 3" xfId="7941" xr:uid="{34EF69D9-886E-460A-9AB7-9016CCC26778}"/>
    <cellStyle name="Moneda 2 2 5 2 2 3 2 3 2" xfId="17349" xr:uid="{ACFAB90E-DB74-4A8B-BBB3-8E7A71A6439E}"/>
    <cellStyle name="Moneda 2 2 5 2 2 3 2 3 3" xfId="26766" xr:uid="{E8DD4B0F-9C4D-442C-8C36-7F5EEADFEA12}"/>
    <cellStyle name="Moneda 2 2 5 2 2 3 2 3 4" xfId="36183" xr:uid="{206A9552-F615-4407-8DB6-C004F12E01F4}"/>
    <cellStyle name="Moneda 2 2 5 2 2 3 2 4" xfId="12645" xr:uid="{E1CE5BE5-4C9A-45B1-8546-BF755C9E6495}"/>
    <cellStyle name="Moneda 2 2 5 2 2 3 2 5" xfId="22062" xr:uid="{30D0C4C5-8D5A-46B2-93C3-41EF87DAD3E4}"/>
    <cellStyle name="Moneda 2 2 5 2 2 3 2 6" xfId="31479" xr:uid="{1A371987-68E9-4761-83B8-433B25DAC349}"/>
    <cellStyle name="Moneda 2 2 5 2 2 3 3" xfId="4021" xr:uid="{DCFEA30A-4BE2-456F-9D1A-7A2C9AE24328}"/>
    <cellStyle name="Moneda 2 2 5 2 2 3 3 2" xfId="6373" xr:uid="{D299BE21-C4C3-40CB-9082-366A0032A3E5}"/>
    <cellStyle name="Moneda 2 2 5 2 2 3 3 2 2" xfId="11077" xr:uid="{F876A9D9-97F5-445B-9D05-5315262E8724}"/>
    <cellStyle name="Moneda 2 2 5 2 2 3 3 2 2 2" xfId="20485" xr:uid="{1AA3FB41-5903-4DD7-A250-504B6240C959}"/>
    <cellStyle name="Moneda 2 2 5 2 2 3 3 2 2 3" xfId="29902" xr:uid="{CDADC18E-EFB1-4760-B122-9C9CF05F1DC8}"/>
    <cellStyle name="Moneda 2 2 5 2 2 3 3 2 2 4" xfId="39319" xr:uid="{38E33ACE-F601-4677-BC50-850FDB7CED77}"/>
    <cellStyle name="Moneda 2 2 5 2 2 3 3 2 3" xfId="15781" xr:uid="{35D0476A-B8C7-4CE6-A7A2-A5DBF1FF8167}"/>
    <cellStyle name="Moneda 2 2 5 2 2 3 3 2 4" xfId="25198" xr:uid="{8FB533DD-E773-415E-9AE5-9C856631E6F4}"/>
    <cellStyle name="Moneda 2 2 5 2 2 3 3 2 5" xfId="34615" xr:uid="{C1AA2A89-E562-476E-816F-01F6C6EF116C}"/>
    <cellStyle name="Moneda 2 2 5 2 2 3 3 3" xfId="8725" xr:uid="{E9C50B15-78BD-48C3-9382-189D9BFE7569}"/>
    <cellStyle name="Moneda 2 2 5 2 2 3 3 3 2" xfId="18133" xr:uid="{75AFEE8D-CEAB-4865-9028-FE3CC561EA17}"/>
    <cellStyle name="Moneda 2 2 5 2 2 3 3 3 3" xfId="27550" xr:uid="{A74F9966-EF37-41AB-9861-1EDB1234E54F}"/>
    <cellStyle name="Moneda 2 2 5 2 2 3 3 3 4" xfId="36967" xr:uid="{4F86A5ED-7682-4E15-A10F-5C47D79B519A}"/>
    <cellStyle name="Moneda 2 2 5 2 2 3 3 4" xfId="13429" xr:uid="{4E131B49-18ED-4FEA-BB2F-23A29F312436}"/>
    <cellStyle name="Moneda 2 2 5 2 2 3 3 5" xfId="22846" xr:uid="{2C0E8F56-E8AA-4EF1-9AFE-BDBBC71299F3}"/>
    <cellStyle name="Moneda 2 2 5 2 2 3 3 6" xfId="32263" xr:uid="{A744B986-2D44-4919-A890-6A5143B5144B}"/>
    <cellStyle name="Moneda 2 2 5 2 2 3 4" xfId="4805" xr:uid="{4C268489-39CB-4552-95C7-6BE1E7561ED6}"/>
    <cellStyle name="Moneda 2 2 5 2 2 3 4 2" xfId="9509" xr:uid="{25B23C3B-EFA5-49B9-96AD-2E1E7C25D111}"/>
    <cellStyle name="Moneda 2 2 5 2 2 3 4 2 2" xfId="18917" xr:uid="{5E994BBE-B375-4C35-A6F8-1507491F7379}"/>
    <cellStyle name="Moneda 2 2 5 2 2 3 4 2 3" xfId="28334" xr:uid="{A3BDF9AF-26B3-4496-A207-F2D8FFA74139}"/>
    <cellStyle name="Moneda 2 2 5 2 2 3 4 2 4" xfId="37751" xr:uid="{CA19D09D-1F41-44E4-AE73-C318A32264F5}"/>
    <cellStyle name="Moneda 2 2 5 2 2 3 4 3" xfId="14213" xr:uid="{966224AD-36CA-4494-9A39-0D1ED72EFD63}"/>
    <cellStyle name="Moneda 2 2 5 2 2 3 4 4" xfId="23630" xr:uid="{B7324026-B43C-4A04-900B-0C08BE24ECCC}"/>
    <cellStyle name="Moneda 2 2 5 2 2 3 4 5" xfId="33047" xr:uid="{94AD18F8-A432-4619-B4B5-2DFC08CCBA9D}"/>
    <cellStyle name="Moneda 2 2 5 2 2 3 5" xfId="7157" xr:uid="{D6F4C0FA-A404-4CCD-BD83-D9451606B643}"/>
    <cellStyle name="Moneda 2 2 5 2 2 3 5 2" xfId="16565" xr:uid="{A003B11B-C487-413D-AB84-8A02E53CBC84}"/>
    <cellStyle name="Moneda 2 2 5 2 2 3 5 3" xfId="25982" xr:uid="{9ABD6DC8-85E3-4658-9F6E-6E64598B2B37}"/>
    <cellStyle name="Moneda 2 2 5 2 2 3 5 4" xfId="35399" xr:uid="{8895123F-0057-4B40-AEF2-FA26AF35CB3A}"/>
    <cellStyle name="Moneda 2 2 5 2 2 3 6" xfId="11861" xr:uid="{173D72A7-0D1C-4F7C-ADE1-16E823A85824}"/>
    <cellStyle name="Moneda 2 2 5 2 2 3 7" xfId="21278" xr:uid="{03F318F3-3A15-4F5E-9E62-8598BEEAD417}"/>
    <cellStyle name="Moneda 2 2 5 2 2 3 8" xfId="30695" xr:uid="{ADB9AFAB-364F-4262-B48E-C4F98CF5AC9B}"/>
    <cellStyle name="Moneda 2 2 5 2 2 4" xfId="2845" xr:uid="{3E521AE7-1E6D-4542-9CD3-A5B9E5AD9EC3}"/>
    <cellStyle name="Moneda 2 2 5 2 2 4 2" xfId="5197" xr:uid="{A8AC7C22-CE36-42D9-86CA-0CD3045B3169}"/>
    <cellStyle name="Moneda 2 2 5 2 2 4 2 2" xfId="9901" xr:uid="{CAD1D5D9-F96D-4425-981B-1D37068137ED}"/>
    <cellStyle name="Moneda 2 2 5 2 2 4 2 2 2" xfId="19309" xr:uid="{14459FF5-D48D-4791-A632-1D0C45839F22}"/>
    <cellStyle name="Moneda 2 2 5 2 2 4 2 2 3" xfId="28726" xr:uid="{64672D68-EB57-4974-A5B1-E23772E1A586}"/>
    <cellStyle name="Moneda 2 2 5 2 2 4 2 2 4" xfId="38143" xr:uid="{2A3D5D9E-80BE-433D-BF05-457A1F092C87}"/>
    <cellStyle name="Moneda 2 2 5 2 2 4 2 3" xfId="14605" xr:uid="{60AE6BD8-C6A3-4B95-BB70-5D432FAD099E}"/>
    <cellStyle name="Moneda 2 2 5 2 2 4 2 4" xfId="24022" xr:uid="{0FAC708C-D769-4264-8F08-6216CABF037C}"/>
    <cellStyle name="Moneda 2 2 5 2 2 4 2 5" xfId="33439" xr:uid="{CE994809-66B1-4E14-8C42-3FB083C1F1F1}"/>
    <cellStyle name="Moneda 2 2 5 2 2 4 3" xfId="7549" xr:uid="{23FBF1D7-2410-460E-9DBD-4B22BF943539}"/>
    <cellStyle name="Moneda 2 2 5 2 2 4 3 2" xfId="16957" xr:uid="{A29C3936-3E13-4676-ACA2-300DC0711CA9}"/>
    <cellStyle name="Moneda 2 2 5 2 2 4 3 3" xfId="26374" xr:uid="{D5D11CD2-5FA2-46F9-8783-4C428E3CC2CD}"/>
    <cellStyle name="Moneda 2 2 5 2 2 4 3 4" xfId="35791" xr:uid="{6EC7E886-15F9-4CBE-87A7-4258E2A8343E}"/>
    <cellStyle name="Moneda 2 2 5 2 2 4 4" xfId="12253" xr:uid="{72A209D6-62A7-4A21-93C3-7E561D6E481E}"/>
    <cellStyle name="Moneda 2 2 5 2 2 4 5" xfId="21670" xr:uid="{D8560F05-79AE-4A6E-869E-742DE7A94238}"/>
    <cellStyle name="Moneda 2 2 5 2 2 4 6" xfId="31087" xr:uid="{67667F07-4F8F-41D0-B0A1-0DAED61C2665}"/>
    <cellStyle name="Moneda 2 2 5 2 2 5" xfId="3629" xr:uid="{8B00BA0A-9622-48C7-B3C7-5631E0D336B1}"/>
    <cellStyle name="Moneda 2 2 5 2 2 5 2" xfId="5981" xr:uid="{82137B76-C013-476B-820E-ABEB40679CA4}"/>
    <cellStyle name="Moneda 2 2 5 2 2 5 2 2" xfId="10685" xr:uid="{E4B1477E-C3E2-4247-ACA8-876DD82BD3B4}"/>
    <cellStyle name="Moneda 2 2 5 2 2 5 2 2 2" xfId="20093" xr:uid="{BC100563-E6FE-4A82-ABBA-217AA4BA0553}"/>
    <cellStyle name="Moneda 2 2 5 2 2 5 2 2 3" xfId="29510" xr:uid="{F0E4A38B-E08C-4C23-A07C-0F75B8BA2FA7}"/>
    <cellStyle name="Moneda 2 2 5 2 2 5 2 2 4" xfId="38927" xr:uid="{EF9C8945-41EA-4388-BDB5-6D01B5B6DDB9}"/>
    <cellStyle name="Moneda 2 2 5 2 2 5 2 3" xfId="15389" xr:uid="{9D0D8026-CEDC-449F-886F-4A4223DA80A4}"/>
    <cellStyle name="Moneda 2 2 5 2 2 5 2 4" xfId="24806" xr:uid="{90F0B307-BA32-4394-A8EE-BAC14054C5B8}"/>
    <cellStyle name="Moneda 2 2 5 2 2 5 2 5" xfId="34223" xr:uid="{5FAA9958-4CD9-435B-A9E6-193A51155979}"/>
    <cellStyle name="Moneda 2 2 5 2 2 5 3" xfId="8333" xr:uid="{26041A50-531C-4C39-8926-E33C7F3671C7}"/>
    <cellStyle name="Moneda 2 2 5 2 2 5 3 2" xfId="17741" xr:uid="{0BF5F4CF-EA34-43C4-8461-2BE4537A9B49}"/>
    <cellStyle name="Moneda 2 2 5 2 2 5 3 3" xfId="27158" xr:uid="{7568771F-9A70-4144-A69D-760BAE1E2C45}"/>
    <cellStyle name="Moneda 2 2 5 2 2 5 3 4" xfId="36575" xr:uid="{72595B9F-4D3E-4E70-A2FE-BCD6EE06CB8F}"/>
    <cellStyle name="Moneda 2 2 5 2 2 5 4" xfId="13037" xr:uid="{C635FB40-4B13-417B-945E-8E356C73E37E}"/>
    <cellStyle name="Moneda 2 2 5 2 2 5 5" xfId="22454" xr:uid="{0092C022-0010-433B-AEA7-9EC409776C33}"/>
    <cellStyle name="Moneda 2 2 5 2 2 5 6" xfId="31871" xr:uid="{ADF76C01-87CA-4BF8-9676-561DDE516533}"/>
    <cellStyle name="Moneda 2 2 5 2 2 6" xfId="4413" xr:uid="{C5DE9EF2-9313-47FB-B978-0E50E8B872DA}"/>
    <cellStyle name="Moneda 2 2 5 2 2 6 2" xfId="9117" xr:uid="{F056939D-7FDB-473B-A7CF-294B275A4C5F}"/>
    <cellStyle name="Moneda 2 2 5 2 2 6 2 2" xfId="18525" xr:uid="{D8E4F263-754F-4E3B-BC49-82AC641E5A7D}"/>
    <cellStyle name="Moneda 2 2 5 2 2 6 2 3" xfId="27942" xr:uid="{0A7ADA1D-D7F5-4815-B70B-2C80A1E05557}"/>
    <cellStyle name="Moneda 2 2 5 2 2 6 2 4" xfId="37359" xr:uid="{C2FE052D-737B-4CE4-88AF-5D11D9FDE0B2}"/>
    <cellStyle name="Moneda 2 2 5 2 2 6 3" xfId="13821" xr:uid="{88BB2FCD-5FA4-4F57-AEBF-66190D1D314E}"/>
    <cellStyle name="Moneda 2 2 5 2 2 6 4" xfId="23238" xr:uid="{E7EC55F9-15AE-4243-A6ED-06AB74698F19}"/>
    <cellStyle name="Moneda 2 2 5 2 2 6 5" xfId="32655" xr:uid="{549D2527-EED5-4C0A-8C45-F29DE2C66B7E}"/>
    <cellStyle name="Moneda 2 2 5 2 2 7" xfId="6765" xr:uid="{F200C7DE-9D90-4E1E-8F14-68527398A037}"/>
    <cellStyle name="Moneda 2 2 5 2 2 7 2" xfId="16173" xr:uid="{798E6016-BB86-4C4B-A902-93449E96288D}"/>
    <cellStyle name="Moneda 2 2 5 2 2 7 3" xfId="25590" xr:uid="{5BA73234-0431-4A2D-8B3A-F5BBCD9FF3D9}"/>
    <cellStyle name="Moneda 2 2 5 2 2 7 4" xfId="35007" xr:uid="{97163BB8-F046-4871-8989-04D366E4E470}"/>
    <cellStyle name="Moneda 2 2 5 2 2 8" xfId="11469" xr:uid="{01C7C985-2C6C-4C00-A71F-8F4D5B9075D5}"/>
    <cellStyle name="Moneda 2 2 5 2 2 9" xfId="20886" xr:uid="{81152271-8255-4C0D-9777-C09F981CA4CC}"/>
    <cellStyle name="Moneda 2 2 5 2 3" xfId="509" xr:uid="{EB52E013-E274-464A-BE45-A045895FC74B}"/>
    <cellStyle name="Moneda 2 2 5 2 3 10" xfId="2135" xr:uid="{3A71B639-651C-4030-8514-FBFB39C523D3}"/>
    <cellStyle name="Moneda 2 2 5 2 3 11" xfId="1507" xr:uid="{6D286AD6-7346-434E-8222-324F17A37451}"/>
    <cellStyle name="Moneda 2 2 5 2 3 12" xfId="40389" xr:uid="{86B70C82-2702-4F50-A0C9-542FABD1F499}"/>
    <cellStyle name="Moneda 2 2 5 2 3 2" xfId="2527" xr:uid="{A56E8402-D446-4589-80F9-C5D9AA4CF08F}"/>
    <cellStyle name="Moneda 2 2 5 2 3 2 2" xfId="3312" xr:uid="{93D8AF4B-F7AD-46B2-83C8-269E53A6ED0C}"/>
    <cellStyle name="Moneda 2 2 5 2 3 2 2 2" xfId="5664" xr:uid="{83CF1CCD-BF47-460F-B33B-89411724F5F2}"/>
    <cellStyle name="Moneda 2 2 5 2 3 2 2 2 2" xfId="10368" xr:uid="{4EAEA148-C7FD-4B41-AF3A-7142E49536FA}"/>
    <cellStyle name="Moneda 2 2 5 2 3 2 2 2 2 2" xfId="19776" xr:uid="{EE56D1B6-88DB-4014-BE12-0586288F2198}"/>
    <cellStyle name="Moneda 2 2 5 2 3 2 2 2 2 3" xfId="29193" xr:uid="{30A1E2F0-1ADC-4BED-A4F9-65795D420720}"/>
    <cellStyle name="Moneda 2 2 5 2 3 2 2 2 2 4" xfId="38610" xr:uid="{8D954352-ECCB-48B6-A67F-D1BB910F3217}"/>
    <cellStyle name="Moneda 2 2 5 2 3 2 2 2 3" xfId="15072" xr:uid="{6E42B102-CB65-467C-983A-D2EAEC544F28}"/>
    <cellStyle name="Moneda 2 2 5 2 3 2 2 2 4" xfId="24489" xr:uid="{1632EEFA-FB30-4EF7-A7E0-2F02F70F5870}"/>
    <cellStyle name="Moneda 2 2 5 2 3 2 2 2 5" xfId="33906" xr:uid="{B2C96161-A08E-40D8-9657-9BB3145FF8FC}"/>
    <cellStyle name="Moneda 2 2 5 2 3 2 2 3" xfId="8016" xr:uid="{C31774B8-5B55-477F-96A9-BAB05DCAC00F}"/>
    <cellStyle name="Moneda 2 2 5 2 3 2 2 3 2" xfId="17424" xr:uid="{D3A3461F-3CFF-4AAD-B72E-841FF55126DB}"/>
    <cellStyle name="Moneda 2 2 5 2 3 2 2 3 3" xfId="26841" xr:uid="{F106287A-3A1F-4A27-88C8-E8BC7EF9F3F9}"/>
    <cellStyle name="Moneda 2 2 5 2 3 2 2 3 4" xfId="36258" xr:uid="{96AD186E-AC14-4E4F-98DA-5EB198D4998D}"/>
    <cellStyle name="Moneda 2 2 5 2 3 2 2 4" xfId="12720" xr:uid="{49643D68-8166-4E8F-8AE3-1B0EF89A898E}"/>
    <cellStyle name="Moneda 2 2 5 2 3 2 2 5" xfId="22137" xr:uid="{7D3455B4-AA11-4D5D-A24B-6C443165542F}"/>
    <cellStyle name="Moneda 2 2 5 2 3 2 2 6" xfId="31554" xr:uid="{D8D10863-596D-44BF-8848-55C6A7771BAF}"/>
    <cellStyle name="Moneda 2 2 5 2 3 2 3" xfId="4096" xr:uid="{7568FB3F-BE9F-4FEE-8862-42DFE7DD4B58}"/>
    <cellStyle name="Moneda 2 2 5 2 3 2 3 2" xfId="6448" xr:uid="{DDC1AAC3-D8C4-4417-B908-6B35B8C3EBC8}"/>
    <cellStyle name="Moneda 2 2 5 2 3 2 3 2 2" xfId="11152" xr:uid="{DF1605CC-418B-4541-9383-E9CC9676E4B8}"/>
    <cellStyle name="Moneda 2 2 5 2 3 2 3 2 2 2" xfId="20560" xr:uid="{691E235E-583A-4336-99B3-27E2249ADB7A}"/>
    <cellStyle name="Moneda 2 2 5 2 3 2 3 2 2 3" xfId="29977" xr:uid="{2F98DD20-6233-4B1C-8AFA-E0FD67174DE3}"/>
    <cellStyle name="Moneda 2 2 5 2 3 2 3 2 2 4" xfId="39394" xr:uid="{902AF8BA-33D7-4556-BB31-E3DCF2FDFAAB}"/>
    <cellStyle name="Moneda 2 2 5 2 3 2 3 2 3" xfId="15856" xr:uid="{657735CE-7D12-4E90-9486-0A7BF2C7C3FD}"/>
    <cellStyle name="Moneda 2 2 5 2 3 2 3 2 4" xfId="25273" xr:uid="{B10BD6F0-1682-4347-8D1A-E57EA1656A7B}"/>
    <cellStyle name="Moneda 2 2 5 2 3 2 3 2 5" xfId="34690" xr:uid="{5592B193-8916-410E-B687-4B18E43BD0F9}"/>
    <cellStyle name="Moneda 2 2 5 2 3 2 3 3" xfId="8800" xr:uid="{1E0A52F0-D758-4C39-8AC0-DA4AE14D3720}"/>
    <cellStyle name="Moneda 2 2 5 2 3 2 3 3 2" xfId="18208" xr:uid="{5CEEDBFD-82A6-49C9-B623-B8E112EADD16}"/>
    <cellStyle name="Moneda 2 2 5 2 3 2 3 3 3" xfId="27625" xr:uid="{E8D318A2-11EB-4D5E-83D9-7DB0549C61B2}"/>
    <cellStyle name="Moneda 2 2 5 2 3 2 3 3 4" xfId="37042" xr:uid="{66CD94FF-116A-4F7D-B571-78906EE97BB7}"/>
    <cellStyle name="Moneda 2 2 5 2 3 2 3 4" xfId="13504" xr:uid="{2D987852-7C56-4FCF-9D69-BA63B62845F7}"/>
    <cellStyle name="Moneda 2 2 5 2 3 2 3 5" xfId="22921" xr:uid="{E0A14476-C4D0-4B86-8280-D41407E471E3}"/>
    <cellStyle name="Moneda 2 2 5 2 3 2 3 6" xfId="32338" xr:uid="{60CFE070-55C0-4646-A324-BDDF4BA9D0D3}"/>
    <cellStyle name="Moneda 2 2 5 2 3 2 4" xfId="4880" xr:uid="{239D4C85-8742-4222-9F24-75019569FD92}"/>
    <cellStyle name="Moneda 2 2 5 2 3 2 4 2" xfId="9584" xr:uid="{6560A6A7-C6A5-4D06-9082-6F5FEFCC017B}"/>
    <cellStyle name="Moneda 2 2 5 2 3 2 4 2 2" xfId="18992" xr:uid="{F5D68BC5-57C2-4E18-ACA4-83DD350ED5B0}"/>
    <cellStyle name="Moneda 2 2 5 2 3 2 4 2 3" xfId="28409" xr:uid="{895C9307-E665-4E91-BDB5-781033D76D0E}"/>
    <cellStyle name="Moneda 2 2 5 2 3 2 4 2 4" xfId="37826" xr:uid="{1B943BB4-3B70-4675-9BD5-25C715C0E2C6}"/>
    <cellStyle name="Moneda 2 2 5 2 3 2 4 3" xfId="14288" xr:uid="{025DB4EB-1D95-4694-9C32-97BE281F9618}"/>
    <cellStyle name="Moneda 2 2 5 2 3 2 4 4" xfId="23705" xr:uid="{4AA88F98-7024-47AE-B236-9725A075CB4F}"/>
    <cellStyle name="Moneda 2 2 5 2 3 2 4 5" xfId="33122" xr:uid="{4424435D-9EAE-4560-B91B-9C69C7F6358C}"/>
    <cellStyle name="Moneda 2 2 5 2 3 2 5" xfId="7232" xr:uid="{59C5C221-3AC2-4227-8229-FE3F3B34503D}"/>
    <cellStyle name="Moneda 2 2 5 2 3 2 5 2" xfId="16640" xr:uid="{DF84B3B0-7AFA-436A-B132-6586F59AA700}"/>
    <cellStyle name="Moneda 2 2 5 2 3 2 5 3" xfId="26057" xr:uid="{B116247A-C67F-4576-A010-2D6B3FF7DB43}"/>
    <cellStyle name="Moneda 2 2 5 2 3 2 5 4" xfId="35474" xr:uid="{F6316DB3-D294-4E91-94BE-0C1DD92EA8CA}"/>
    <cellStyle name="Moneda 2 2 5 2 3 2 6" xfId="11936" xr:uid="{5CC5D6F6-6540-4181-B9CE-46C5A9EFBF1B}"/>
    <cellStyle name="Moneda 2 2 5 2 3 2 7" xfId="21353" xr:uid="{18AF3BE1-3BFA-4878-980D-A4C38262EA59}"/>
    <cellStyle name="Moneda 2 2 5 2 3 2 8" xfId="30770" xr:uid="{F949EAF5-2DD8-44CB-BA25-CE805D30B79B}"/>
    <cellStyle name="Moneda 2 2 5 2 3 3" xfId="2920" xr:uid="{9DE9D229-B991-447F-9472-1EF824B90ABF}"/>
    <cellStyle name="Moneda 2 2 5 2 3 3 2" xfId="5272" xr:uid="{6ED9144A-6DE4-4374-910C-9C80A98D36DF}"/>
    <cellStyle name="Moneda 2 2 5 2 3 3 2 2" xfId="9976" xr:uid="{BC5566B7-7796-48AD-8F9B-1D78D8AA847E}"/>
    <cellStyle name="Moneda 2 2 5 2 3 3 2 2 2" xfId="19384" xr:uid="{3C003DD0-C926-48A2-9555-8A6495B28406}"/>
    <cellStyle name="Moneda 2 2 5 2 3 3 2 2 3" xfId="28801" xr:uid="{E1FAED20-859C-4075-9B44-BF5246A7571D}"/>
    <cellStyle name="Moneda 2 2 5 2 3 3 2 2 4" xfId="38218" xr:uid="{0A54783E-C6BD-42D4-949B-AD2C55A6B3DE}"/>
    <cellStyle name="Moneda 2 2 5 2 3 3 2 3" xfId="14680" xr:uid="{8119EC94-742C-4DD3-99FB-D80EDE171D9E}"/>
    <cellStyle name="Moneda 2 2 5 2 3 3 2 4" xfId="24097" xr:uid="{0ACC1459-E102-48BD-AB6C-427B51EC17FF}"/>
    <cellStyle name="Moneda 2 2 5 2 3 3 2 5" xfId="33514" xr:uid="{0C3DF32F-0365-40ED-9A06-9E3398454451}"/>
    <cellStyle name="Moneda 2 2 5 2 3 3 3" xfId="7624" xr:uid="{32C06E35-7436-48A3-9148-C61D01FFB5A1}"/>
    <cellStyle name="Moneda 2 2 5 2 3 3 3 2" xfId="17032" xr:uid="{B81AF67C-65AC-4EC7-8622-ED81A6F90E08}"/>
    <cellStyle name="Moneda 2 2 5 2 3 3 3 3" xfId="26449" xr:uid="{4A3199DE-837C-41CB-A628-3EF64E923048}"/>
    <cellStyle name="Moneda 2 2 5 2 3 3 3 4" xfId="35866" xr:uid="{644E4A45-F1B4-409F-AB6D-6BFE80F43780}"/>
    <cellStyle name="Moneda 2 2 5 2 3 3 4" xfId="12328" xr:uid="{DE43681D-0E76-462F-B009-F279A56EA8E3}"/>
    <cellStyle name="Moneda 2 2 5 2 3 3 5" xfId="21745" xr:uid="{D49831C9-AE4D-402A-A529-FFE4C5385B55}"/>
    <cellStyle name="Moneda 2 2 5 2 3 3 6" xfId="31162" xr:uid="{F68279F5-EC02-4D7A-AF10-C2F2E39D97A7}"/>
    <cellStyle name="Moneda 2 2 5 2 3 4" xfId="3704" xr:uid="{938358AF-94BB-4473-AB4D-66503FF2ACD0}"/>
    <cellStyle name="Moneda 2 2 5 2 3 4 2" xfId="6056" xr:uid="{6A4E405F-1C0B-4465-9B78-72E1D3A0D73A}"/>
    <cellStyle name="Moneda 2 2 5 2 3 4 2 2" xfId="10760" xr:uid="{17AAB952-412D-46F4-9A27-605DE84AA5EE}"/>
    <cellStyle name="Moneda 2 2 5 2 3 4 2 2 2" xfId="20168" xr:uid="{ECDD0BEC-759F-4D93-BAE8-B1CC1F0FD6C4}"/>
    <cellStyle name="Moneda 2 2 5 2 3 4 2 2 3" xfId="29585" xr:uid="{560CC9CA-9CEE-415F-872F-09D3CC11BEEF}"/>
    <cellStyle name="Moneda 2 2 5 2 3 4 2 2 4" xfId="39002" xr:uid="{1F3B6C8D-36A9-45B7-A029-2C3AFAD2EB37}"/>
    <cellStyle name="Moneda 2 2 5 2 3 4 2 3" xfId="15464" xr:uid="{3FBCAC46-649B-4DDE-A96C-75457B0634CF}"/>
    <cellStyle name="Moneda 2 2 5 2 3 4 2 4" xfId="24881" xr:uid="{64863753-09F0-43A0-8658-878875D286FB}"/>
    <cellStyle name="Moneda 2 2 5 2 3 4 2 5" xfId="34298" xr:uid="{CD2B36EC-D4B4-4288-BAC1-700122415408}"/>
    <cellStyle name="Moneda 2 2 5 2 3 4 3" xfId="8408" xr:uid="{48A065F1-3072-4A31-BEA0-D29A88CFAABF}"/>
    <cellStyle name="Moneda 2 2 5 2 3 4 3 2" xfId="17816" xr:uid="{74F70AED-3FC4-4505-A715-DA6C7B2A5E61}"/>
    <cellStyle name="Moneda 2 2 5 2 3 4 3 3" xfId="27233" xr:uid="{148DBB2E-F5A5-4D3E-8C76-070D30FF959D}"/>
    <cellStyle name="Moneda 2 2 5 2 3 4 3 4" xfId="36650" xr:uid="{E408CC3A-DDD5-4E2E-A78F-203515B9C765}"/>
    <cellStyle name="Moneda 2 2 5 2 3 4 4" xfId="13112" xr:uid="{2E005BCA-2588-44FA-A3B9-76A0B65E5806}"/>
    <cellStyle name="Moneda 2 2 5 2 3 4 5" xfId="22529" xr:uid="{B3C0B1A4-1160-42A7-AC09-B08C59A34923}"/>
    <cellStyle name="Moneda 2 2 5 2 3 4 6" xfId="31946" xr:uid="{E27288D8-0E67-4338-B7DD-165FE265124A}"/>
    <cellStyle name="Moneda 2 2 5 2 3 5" xfId="4488" xr:uid="{C85CAACD-3F6D-4964-BF22-1A0CF42C47ED}"/>
    <cellStyle name="Moneda 2 2 5 2 3 5 2" xfId="9192" xr:uid="{1968709A-EA2A-4F87-A2D1-2FE02F6351BE}"/>
    <cellStyle name="Moneda 2 2 5 2 3 5 2 2" xfId="18600" xr:uid="{615770AA-0289-4366-8305-401205C38758}"/>
    <cellStyle name="Moneda 2 2 5 2 3 5 2 3" xfId="28017" xr:uid="{7D0032A1-14C8-4F01-9A7E-75C4FB6DCEB0}"/>
    <cellStyle name="Moneda 2 2 5 2 3 5 2 4" xfId="37434" xr:uid="{E4A18117-B4F7-4EDE-8AC0-6AC1B3B56186}"/>
    <cellStyle name="Moneda 2 2 5 2 3 5 3" xfId="13896" xr:uid="{D38E2614-99DA-4007-AD68-0B9319318743}"/>
    <cellStyle name="Moneda 2 2 5 2 3 5 4" xfId="23313" xr:uid="{652541DD-270E-43C7-9878-D3A60EBEE294}"/>
    <cellStyle name="Moneda 2 2 5 2 3 5 5" xfId="32730" xr:uid="{754A538C-D5FC-46C2-873C-1E8E02FEF495}"/>
    <cellStyle name="Moneda 2 2 5 2 3 6" xfId="6840" xr:uid="{342A9064-302F-4DE8-A279-582F45BCDA69}"/>
    <cellStyle name="Moneda 2 2 5 2 3 6 2" xfId="16248" xr:uid="{966CB179-D426-4A93-B362-8C8F47B91236}"/>
    <cellStyle name="Moneda 2 2 5 2 3 6 3" xfId="25665" xr:uid="{B94A483F-11D8-4C37-AC57-9CCAEE907BD9}"/>
    <cellStyle name="Moneda 2 2 5 2 3 6 4" xfId="35082" xr:uid="{F3123FD5-9703-4110-9AD9-C80154A106F0}"/>
    <cellStyle name="Moneda 2 2 5 2 3 7" xfId="11544" xr:uid="{DAFEF6C3-8018-4830-8EF2-A7C41C8E03B1}"/>
    <cellStyle name="Moneda 2 2 5 2 3 8" xfId="20961" xr:uid="{4276DA14-A8CC-43A9-8611-34236B284AD1}"/>
    <cellStyle name="Moneda 2 2 5 2 3 9" xfId="30378" xr:uid="{37AE2581-3CD6-4E26-8767-430C46D0D8A2}"/>
    <cellStyle name="Moneda 2 2 5 2 4" xfId="2331" xr:uid="{B25F6A68-A8A6-4736-BD9E-CD691A4B2328}"/>
    <cellStyle name="Moneda 2 2 5 2 4 2" xfId="3116" xr:uid="{6D71E165-8A64-43DE-BD77-74BDAE9AB20C}"/>
    <cellStyle name="Moneda 2 2 5 2 4 2 2" xfId="5468" xr:uid="{2EB0DB5B-92EE-4DEE-8110-BD1BC0974B28}"/>
    <cellStyle name="Moneda 2 2 5 2 4 2 2 2" xfId="10172" xr:uid="{0A8E733E-6D75-4885-906E-6B83C0391658}"/>
    <cellStyle name="Moneda 2 2 5 2 4 2 2 2 2" xfId="19580" xr:uid="{EC04C70D-77BA-442D-9E3D-BF757120CD20}"/>
    <cellStyle name="Moneda 2 2 5 2 4 2 2 2 3" xfId="28997" xr:uid="{E9482045-FFB8-4601-BA64-9DF037119537}"/>
    <cellStyle name="Moneda 2 2 5 2 4 2 2 2 4" xfId="38414" xr:uid="{E77199ED-1479-4C4C-88ED-A7D50F1EF611}"/>
    <cellStyle name="Moneda 2 2 5 2 4 2 2 3" xfId="14876" xr:uid="{81684214-CD73-4A6A-8BC6-231DA32009DC}"/>
    <cellStyle name="Moneda 2 2 5 2 4 2 2 4" xfId="24293" xr:uid="{2DF91B40-8C74-42D3-ABD4-72D3009D22F3}"/>
    <cellStyle name="Moneda 2 2 5 2 4 2 2 5" xfId="33710" xr:uid="{9FFCD513-DEDE-40C1-A709-2CB35396D4D3}"/>
    <cellStyle name="Moneda 2 2 5 2 4 2 3" xfId="7820" xr:uid="{7E936F48-8B31-431F-BF16-BEB4A32F93D3}"/>
    <cellStyle name="Moneda 2 2 5 2 4 2 3 2" xfId="17228" xr:uid="{08969FA2-50C3-46B6-86EE-0BB5C153A314}"/>
    <cellStyle name="Moneda 2 2 5 2 4 2 3 3" xfId="26645" xr:uid="{89C1E7D2-1BF2-4D4C-86BA-C852374F6B0D}"/>
    <cellStyle name="Moneda 2 2 5 2 4 2 3 4" xfId="36062" xr:uid="{E9986DD1-2647-45E5-9834-FBE71F178ABA}"/>
    <cellStyle name="Moneda 2 2 5 2 4 2 4" xfId="12524" xr:uid="{3B98B1FB-0FF3-4763-9597-E17FCBB49A85}"/>
    <cellStyle name="Moneda 2 2 5 2 4 2 5" xfId="21941" xr:uid="{FCC8CC9A-E1A2-4FEE-9D99-BD87A206843D}"/>
    <cellStyle name="Moneda 2 2 5 2 4 2 6" xfId="31358" xr:uid="{571A157B-A8A0-4320-8053-474FA5FA1334}"/>
    <cellStyle name="Moneda 2 2 5 2 4 3" xfId="3900" xr:uid="{52FF50E9-F028-4E25-AF39-1374F214DC5C}"/>
    <cellStyle name="Moneda 2 2 5 2 4 3 2" xfId="6252" xr:uid="{0984E098-95B0-4334-A588-7F8B60AA5DC1}"/>
    <cellStyle name="Moneda 2 2 5 2 4 3 2 2" xfId="10956" xr:uid="{6F911D18-D2AC-4FD4-A576-32C130FC0771}"/>
    <cellStyle name="Moneda 2 2 5 2 4 3 2 2 2" xfId="20364" xr:uid="{175DEE85-6266-457E-A517-7A9F2DF5281A}"/>
    <cellStyle name="Moneda 2 2 5 2 4 3 2 2 3" xfId="29781" xr:uid="{F17418D1-8B18-44CB-8CD7-852D49EE059F}"/>
    <cellStyle name="Moneda 2 2 5 2 4 3 2 2 4" xfId="39198" xr:uid="{07F40FB7-4D23-4682-AA13-E654E59C56F4}"/>
    <cellStyle name="Moneda 2 2 5 2 4 3 2 3" xfId="15660" xr:uid="{0E882B4C-EB15-436B-BEAC-14126FB00365}"/>
    <cellStyle name="Moneda 2 2 5 2 4 3 2 4" xfId="25077" xr:uid="{DC2CD3D1-C67F-4A86-B55D-875D85246E36}"/>
    <cellStyle name="Moneda 2 2 5 2 4 3 2 5" xfId="34494" xr:uid="{CF075CA5-1B0C-43C7-AA5E-A4546CE785C8}"/>
    <cellStyle name="Moneda 2 2 5 2 4 3 3" xfId="8604" xr:uid="{F0D5C71E-7311-4DB7-AB54-5959EE4F893E}"/>
    <cellStyle name="Moneda 2 2 5 2 4 3 3 2" xfId="18012" xr:uid="{8761D6DA-5D57-4830-BF51-224911880782}"/>
    <cellStyle name="Moneda 2 2 5 2 4 3 3 3" xfId="27429" xr:uid="{0643429B-D036-43D1-B36B-E4370C3C9796}"/>
    <cellStyle name="Moneda 2 2 5 2 4 3 3 4" xfId="36846" xr:uid="{88F7D22B-29AF-485E-BD09-BA0AD11FEC7D}"/>
    <cellStyle name="Moneda 2 2 5 2 4 3 4" xfId="13308" xr:uid="{3BE0EB6D-7253-40F9-9C0D-F2C2F9C2A0CD}"/>
    <cellStyle name="Moneda 2 2 5 2 4 3 5" xfId="22725" xr:uid="{D31EA530-844B-48AD-A240-94C369E22E84}"/>
    <cellStyle name="Moneda 2 2 5 2 4 3 6" xfId="32142" xr:uid="{4712766D-6562-4881-A9AB-72813E20C14A}"/>
    <cellStyle name="Moneda 2 2 5 2 4 4" xfId="4684" xr:uid="{9A5E7CBC-E4B6-4935-B45B-977F6B9D1626}"/>
    <cellStyle name="Moneda 2 2 5 2 4 4 2" xfId="9388" xr:uid="{6D38A388-711A-41F8-8F15-686EEEA52A15}"/>
    <cellStyle name="Moneda 2 2 5 2 4 4 2 2" xfId="18796" xr:uid="{8E9F9CA8-B904-41D0-B1F2-CF3004F4AECF}"/>
    <cellStyle name="Moneda 2 2 5 2 4 4 2 3" xfId="28213" xr:uid="{5C26E85C-3FD9-4AAC-BE55-B7E61734ABDF}"/>
    <cellStyle name="Moneda 2 2 5 2 4 4 2 4" xfId="37630" xr:uid="{0048BC72-2A23-4CBC-9D46-80090CB36CD9}"/>
    <cellStyle name="Moneda 2 2 5 2 4 4 3" xfId="14092" xr:uid="{36D153AD-B4FA-46A7-8BEC-CF3985CA1F8E}"/>
    <cellStyle name="Moneda 2 2 5 2 4 4 4" xfId="23509" xr:uid="{ACE44EAC-445C-421D-8607-EBDFB020608F}"/>
    <cellStyle name="Moneda 2 2 5 2 4 4 5" xfId="32926" xr:uid="{6565CF71-A8CF-46ED-A9E5-5C13B25B87E2}"/>
    <cellStyle name="Moneda 2 2 5 2 4 5" xfId="7036" xr:uid="{1283332E-2315-4EC4-A67A-3747AB9FB93B}"/>
    <cellStyle name="Moneda 2 2 5 2 4 5 2" xfId="16444" xr:uid="{969A4FAE-84FA-4607-9809-76CC5229404A}"/>
    <cellStyle name="Moneda 2 2 5 2 4 5 3" xfId="25861" xr:uid="{905AE656-FBE7-4268-BCB1-26A847B8116D}"/>
    <cellStyle name="Moneda 2 2 5 2 4 5 4" xfId="35278" xr:uid="{E9959D03-EB91-4DA3-BFEF-322777020BCA}"/>
    <cellStyle name="Moneda 2 2 5 2 4 6" xfId="11740" xr:uid="{F863CB77-02DF-461D-8454-240434351758}"/>
    <cellStyle name="Moneda 2 2 5 2 4 7" xfId="21157" xr:uid="{47680781-F6B9-4E5F-B50E-81B50EB10925}"/>
    <cellStyle name="Moneda 2 2 5 2 4 8" xfId="30574" xr:uid="{86FCFFEC-85D3-419A-8FB8-84357F888F0C}"/>
    <cellStyle name="Moneda 2 2 5 2 5" xfId="2724" xr:uid="{24912569-977D-4D0F-8C68-7355465F7D35}"/>
    <cellStyle name="Moneda 2 2 5 2 5 2" xfId="5076" xr:uid="{4158B84C-D0B1-4FB0-B1AA-1CB6A1298D64}"/>
    <cellStyle name="Moneda 2 2 5 2 5 2 2" xfId="9780" xr:uid="{A2EB2A86-B399-4A7E-9B2B-B69546563EE1}"/>
    <cellStyle name="Moneda 2 2 5 2 5 2 2 2" xfId="19188" xr:uid="{995C9E30-DBD5-4A16-8368-65348CDC7181}"/>
    <cellStyle name="Moneda 2 2 5 2 5 2 2 3" xfId="28605" xr:uid="{55E670F1-4E3D-43F0-92C3-D7E27767C743}"/>
    <cellStyle name="Moneda 2 2 5 2 5 2 2 4" xfId="38022" xr:uid="{55EDEF0E-C305-4C0C-879B-223BE044541B}"/>
    <cellStyle name="Moneda 2 2 5 2 5 2 3" xfId="14484" xr:uid="{01ABC30C-A4AF-4536-B395-27F208F970FD}"/>
    <cellStyle name="Moneda 2 2 5 2 5 2 4" xfId="23901" xr:uid="{C8C88608-E970-4ED2-BB73-6DF31D30499C}"/>
    <cellStyle name="Moneda 2 2 5 2 5 2 5" xfId="33318" xr:uid="{11D47DE4-8164-4F6D-A485-420F67ABBF61}"/>
    <cellStyle name="Moneda 2 2 5 2 5 3" xfId="7428" xr:uid="{164652F7-EFDE-4DEB-890A-C95136541C30}"/>
    <cellStyle name="Moneda 2 2 5 2 5 3 2" xfId="16836" xr:uid="{D6F31082-BEAF-44BE-91E7-4A21C3EF04BA}"/>
    <cellStyle name="Moneda 2 2 5 2 5 3 3" xfId="26253" xr:uid="{BE5361B7-5C36-4D44-8B1A-2E3B3A79DBF6}"/>
    <cellStyle name="Moneda 2 2 5 2 5 3 4" xfId="35670" xr:uid="{483CAFF2-7275-42AC-8F33-DC0F17490811}"/>
    <cellStyle name="Moneda 2 2 5 2 5 4" xfId="12132" xr:uid="{FC714EB5-E8D8-4007-AFAA-816CA5103BB4}"/>
    <cellStyle name="Moneda 2 2 5 2 5 5" xfId="21549" xr:uid="{801E2891-55FE-4690-B892-E9E4D6DF3614}"/>
    <cellStyle name="Moneda 2 2 5 2 5 6" xfId="30966" xr:uid="{81CB9148-7413-4A6C-BDE6-0E5E6BFE8866}"/>
    <cellStyle name="Moneda 2 2 5 2 6" xfId="3508" xr:uid="{00469EB4-6481-41FA-B976-C839C4E42573}"/>
    <cellStyle name="Moneda 2 2 5 2 6 2" xfId="5860" xr:uid="{A41AEDF0-6AD2-4FCB-9129-5A2B4C6C70DF}"/>
    <cellStyle name="Moneda 2 2 5 2 6 2 2" xfId="10564" xr:uid="{E33C36A5-BFEA-49B7-9C77-B91635675872}"/>
    <cellStyle name="Moneda 2 2 5 2 6 2 2 2" xfId="19972" xr:uid="{86616AB7-B59B-44D3-BDA4-537E8572C64B}"/>
    <cellStyle name="Moneda 2 2 5 2 6 2 2 3" xfId="29389" xr:uid="{61ADF803-750F-48D0-A220-E15A74931450}"/>
    <cellStyle name="Moneda 2 2 5 2 6 2 2 4" xfId="38806" xr:uid="{6901303C-0A12-40F7-9BF9-AB66B13DF803}"/>
    <cellStyle name="Moneda 2 2 5 2 6 2 3" xfId="15268" xr:uid="{0946ECF3-B444-49AA-BCAD-95CF6164E123}"/>
    <cellStyle name="Moneda 2 2 5 2 6 2 4" xfId="24685" xr:uid="{2AE75830-FE88-44FE-9802-F62479D2A15D}"/>
    <cellStyle name="Moneda 2 2 5 2 6 2 5" xfId="34102" xr:uid="{73C45C0F-7683-47AD-9B26-C1C982C22E27}"/>
    <cellStyle name="Moneda 2 2 5 2 6 3" xfId="8212" xr:uid="{1C2FB39C-4FEA-4A42-8BF8-154E571EF912}"/>
    <cellStyle name="Moneda 2 2 5 2 6 3 2" xfId="17620" xr:uid="{CF0D4929-68A9-47AC-9597-3600D79710B3}"/>
    <cellStyle name="Moneda 2 2 5 2 6 3 3" xfId="27037" xr:uid="{72599954-06F4-49A0-A41D-296FB20282A8}"/>
    <cellStyle name="Moneda 2 2 5 2 6 3 4" xfId="36454" xr:uid="{78095ADF-9CB4-48AA-89F8-9F6379799BA5}"/>
    <cellStyle name="Moneda 2 2 5 2 6 4" xfId="12916" xr:uid="{EA5EF339-4AC7-4704-8EE4-313977B17779}"/>
    <cellStyle name="Moneda 2 2 5 2 6 5" xfId="22333" xr:uid="{359AE4CD-BF94-4397-9E31-6DF524C64250}"/>
    <cellStyle name="Moneda 2 2 5 2 6 6" xfId="31750" xr:uid="{E7185B9C-3C13-46D6-B7DC-680AECFC990A}"/>
    <cellStyle name="Moneda 2 2 5 2 7" xfId="4292" xr:uid="{2559C8AA-A530-4968-996A-ECD404DEAA5D}"/>
    <cellStyle name="Moneda 2 2 5 2 7 2" xfId="8996" xr:uid="{BA20AC40-283F-4BB8-ADDA-450CC7509581}"/>
    <cellStyle name="Moneda 2 2 5 2 7 2 2" xfId="18404" xr:uid="{E5DB5589-7722-4A08-BEBF-5CB35B7E4F95}"/>
    <cellStyle name="Moneda 2 2 5 2 7 2 3" xfId="27821" xr:uid="{BC737D40-E043-407D-8F6D-10D458CF591E}"/>
    <cellStyle name="Moneda 2 2 5 2 7 2 4" xfId="37238" xr:uid="{43BB7E2D-DAF7-4A7E-BAF9-30B49951EBAE}"/>
    <cellStyle name="Moneda 2 2 5 2 7 3" xfId="13700" xr:uid="{1805BD99-284C-45D0-BEAC-D17B71811EF4}"/>
    <cellStyle name="Moneda 2 2 5 2 7 4" xfId="23117" xr:uid="{4CBEBE39-B0C3-4364-88AB-5EE9019F44CA}"/>
    <cellStyle name="Moneda 2 2 5 2 7 5" xfId="32534" xr:uid="{227535AE-4BCF-44E7-B3F5-7DE38883C945}"/>
    <cellStyle name="Moneda 2 2 5 2 8" xfId="6644" xr:uid="{BE3D7182-AA43-4FCD-8C83-61A20571C8FE}"/>
    <cellStyle name="Moneda 2 2 5 2 8 2" xfId="16052" xr:uid="{114D4C3F-8707-467D-902D-9EADE90AFA5D}"/>
    <cellStyle name="Moneda 2 2 5 2 8 3" xfId="25469" xr:uid="{1B0393CD-7BA1-473D-989E-C10F0BFC2E6A}"/>
    <cellStyle name="Moneda 2 2 5 2 8 4" xfId="34886" xr:uid="{22220683-C7D9-4B0D-B915-86735461C646}"/>
    <cellStyle name="Moneda 2 2 5 2 9" xfId="11348" xr:uid="{5258DC07-2DCA-4D9C-A6A3-479BF0FFC1B9}"/>
    <cellStyle name="Moneda 2 2 5 3" xfId="334" xr:uid="{5AB56E86-AE38-4128-B0A2-2F1BACD4C556}"/>
    <cellStyle name="Moneda 2 2 5 3 10" xfId="30257" xr:uid="{9983FDBB-1E49-4C51-BF36-43459434692F}"/>
    <cellStyle name="Moneda 2 2 5 3 11" xfId="2014" xr:uid="{9C0001FA-DB83-441B-89A8-FC1C04E36DD4}"/>
    <cellStyle name="Moneda 2 2 5 3 12" xfId="1386" xr:uid="{792B8DD1-71D1-41C1-A43F-B971E5055C64}"/>
    <cellStyle name="Moneda 2 2 5 3 13" xfId="40268" xr:uid="{D9B2E731-F3C4-40DB-9903-188F3C7BAB28}"/>
    <cellStyle name="Moneda 2 2 5 3 2" xfId="585" xr:uid="{E64B3020-492E-4BA3-B3AB-73930B773857}"/>
    <cellStyle name="Moneda 2 2 5 3 2 10" xfId="2210" xr:uid="{EC28AD16-71C8-43D0-99BC-A6013C54746C}"/>
    <cellStyle name="Moneda 2 2 5 3 2 11" xfId="1582" xr:uid="{EB039F21-40FF-440D-9A8D-A909ABDCD9E7}"/>
    <cellStyle name="Moneda 2 2 5 3 2 12" xfId="40464" xr:uid="{00FAD562-429B-4995-84A6-AA6D60426121}"/>
    <cellStyle name="Moneda 2 2 5 3 2 2" xfId="2602" xr:uid="{3585F6B7-A47E-4148-84D0-D1E903A58023}"/>
    <cellStyle name="Moneda 2 2 5 3 2 2 2" xfId="3387" xr:uid="{956CEC94-E131-47C1-B89D-6BD3E9F03727}"/>
    <cellStyle name="Moneda 2 2 5 3 2 2 2 2" xfId="5739" xr:uid="{1CE7F4AB-AE1B-4873-ACBC-D2CFD6415D05}"/>
    <cellStyle name="Moneda 2 2 5 3 2 2 2 2 2" xfId="10443" xr:uid="{160361AF-4CA4-48CF-AC99-63110261FE31}"/>
    <cellStyle name="Moneda 2 2 5 3 2 2 2 2 2 2" xfId="19851" xr:uid="{F38FF504-2639-4341-81CC-4FD7EB6EAA07}"/>
    <cellStyle name="Moneda 2 2 5 3 2 2 2 2 2 3" xfId="29268" xr:uid="{F6D4C1D2-1969-4EE3-9D8E-6DB2D8203296}"/>
    <cellStyle name="Moneda 2 2 5 3 2 2 2 2 2 4" xfId="38685" xr:uid="{44935A69-D354-42B0-B2A2-3AE6EAF1D4F0}"/>
    <cellStyle name="Moneda 2 2 5 3 2 2 2 2 3" xfId="15147" xr:uid="{65DD0F1E-F7D5-4887-BDC3-183D75F506BC}"/>
    <cellStyle name="Moneda 2 2 5 3 2 2 2 2 4" xfId="24564" xr:uid="{24B805B0-E80F-4901-9A11-C9AD0BF9CE49}"/>
    <cellStyle name="Moneda 2 2 5 3 2 2 2 2 5" xfId="33981" xr:uid="{560C99EF-C3C0-456E-8603-B336ACBD4183}"/>
    <cellStyle name="Moneda 2 2 5 3 2 2 2 3" xfId="8091" xr:uid="{1C7CCE66-ED6E-41CE-888B-DB3189A656D9}"/>
    <cellStyle name="Moneda 2 2 5 3 2 2 2 3 2" xfId="17499" xr:uid="{75CA7817-7FE8-413A-A529-839215CEB2E3}"/>
    <cellStyle name="Moneda 2 2 5 3 2 2 2 3 3" xfId="26916" xr:uid="{0178FF96-48AF-472A-84FE-67D13A337F4E}"/>
    <cellStyle name="Moneda 2 2 5 3 2 2 2 3 4" xfId="36333" xr:uid="{7AD3280E-B587-45CD-BC04-3EF1B985F920}"/>
    <cellStyle name="Moneda 2 2 5 3 2 2 2 4" xfId="12795" xr:uid="{2098F405-FC59-466A-8234-8627C2A14C94}"/>
    <cellStyle name="Moneda 2 2 5 3 2 2 2 5" xfId="22212" xr:uid="{2D45F65D-8185-4AA8-926D-97CB579BB184}"/>
    <cellStyle name="Moneda 2 2 5 3 2 2 2 6" xfId="31629" xr:uid="{48F62B40-7D39-4776-89CF-174DF2FBBE22}"/>
    <cellStyle name="Moneda 2 2 5 3 2 2 3" xfId="4171" xr:uid="{C11BB004-EE9A-4D06-B322-82BB402FC99A}"/>
    <cellStyle name="Moneda 2 2 5 3 2 2 3 2" xfId="6523" xr:uid="{F06C2B7F-18ED-477F-88CE-E7CB57D3E4C3}"/>
    <cellStyle name="Moneda 2 2 5 3 2 2 3 2 2" xfId="11227" xr:uid="{4272FEC3-7D8E-4528-B6D9-75A790117C13}"/>
    <cellStyle name="Moneda 2 2 5 3 2 2 3 2 2 2" xfId="20635" xr:uid="{128CAED0-2EA9-4D8A-9A81-5FEEF7FAA5CE}"/>
    <cellStyle name="Moneda 2 2 5 3 2 2 3 2 2 3" xfId="30052" xr:uid="{EB7280DE-0F77-4848-B395-743047944413}"/>
    <cellStyle name="Moneda 2 2 5 3 2 2 3 2 2 4" xfId="39469" xr:uid="{A29D59EF-67A3-4F55-9097-3DA7E2E02251}"/>
    <cellStyle name="Moneda 2 2 5 3 2 2 3 2 3" xfId="15931" xr:uid="{1C482545-0A8D-4A93-B344-D108B3F98627}"/>
    <cellStyle name="Moneda 2 2 5 3 2 2 3 2 4" xfId="25348" xr:uid="{F123C09E-8C33-4317-A627-C40FEC30A684}"/>
    <cellStyle name="Moneda 2 2 5 3 2 2 3 2 5" xfId="34765" xr:uid="{02CBF346-C1EC-4714-90E8-3369D1EE0EA8}"/>
    <cellStyle name="Moneda 2 2 5 3 2 2 3 3" xfId="8875" xr:uid="{2BC0ED3D-1776-424D-BCAA-5547F729051B}"/>
    <cellStyle name="Moneda 2 2 5 3 2 2 3 3 2" xfId="18283" xr:uid="{949B813C-E925-443F-B42E-56D85E76595A}"/>
    <cellStyle name="Moneda 2 2 5 3 2 2 3 3 3" xfId="27700" xr:uid="{3DFECB0A-4C87-429E-A8FE-1859BB6DE582}"/>
    <cellStyle name="Moneda 2 2 5 3 2 2 3 3 4" xfId="37117" xr:uid="{51BA57B4-F1AB-45EB-8CD0-F059767E1DEA}"/>
    <cellStyle name="Moneda 2 2 5 3 2 2 3 4" xfId="13579" xr:uid="{34DFEC65-7D40-4165-831B-B065FECD431F}"/>
    <cellStyle name="Moneda 2 2 5 3 2 2 3 5" xfId="22996" xr:uid="{B90EEE72-E932-430E-8C8A-A2AF14847FF1}"/>
    <cellStyle name="Moneda 2 2 5 3 2 2 3 6" xfId="32413" xr:uid="{BBA2A2DA-B0A6-47A1-B9DE-408A7189DB81}"/>
    <cellStyle name="Moneda 2 2 5 3 2 2 4" xfId="4955" xr:uid="{448292F0-65E0-4126-BD00-6B352966BE18}"/>
    <cellStyle name="Moneda 2 2 5 3 2 2 4 2" xfId="9659" xr:uid="{946D68B4-9D9C-426D-A510-9BB6EA2AD0A8}"/>
    <cellStyle name="Moneda 2 2 5 3 2 2 4 2 2" xfId="19067" xr:uid="{CAB5BFB0-E87D-4E61-AFA4-1C3055EC0F98}"/>
    <cellStyle name="Moneda 2 2 5 3 2 2 4 2 3" xfId="28484" xr:uid="{C8285234-DA44-485B-930F-D9140AC41B6A}"/>
    <cellStyle name="Moneda 2 2 5 3 2 2 4 2 4" xfId="37901" xr:uid="{377AA778-F790-4E55-B3FE-F2B1A2EDF851}"/>
    <cellStyle name="Moneda 2 2 5 3 2 2 4 3" xfId="14363" xr:uid="{6F16A33D-F1FF-4EB4-85FC-621A5DA33E0F}"/>
    <cellStyle name="Moneda 2 2 5 3 2 2 4 4" xfId="23780" xr:uid="{3156CC9A-B579-487E-932C-1BA79883B0F6}"/>
    <cellStyle name="Moneda 2 2 5 3 2 2 4 5" xfId="33197" xr:uid="{CCFFD55F-36EB-46FD-9498-FDA167026BFD}"/>
    <cellStyle name="Moneda 2 2 5 3 2 2 5" xfId="7307" xr:uid="{682A673F-7068-44F0-B7D6-B9B1A872152A}"/>
    <cellStyle name="Moneda 2 2 5 3 2 2 5 2" xfId="16715" xr:uid="{D6F77C0F-AF1E-4436-A6A7-1C0B129EDA26}"/>
    <cellStyle name="Moneda 2 2 5 3 2 2 5 3" xfId="26132" xr:uid="{651874E9-1E5B-44FA-AA5E-4F416F0412B3}"/>
    <cellStyle name="Moneda 2 2 5 3 2 2 5 4" xfId="35549" xr:uid="{4821A8A2-B634-4C8A-9279-9B34EDF75DAB}"/>
    <cellStyle name="Moneda 2 2 5 3 2 2 6" xfId="12011" xr:uid="{4BE0DEDF-C965-4989-A953-35DAC541BEF4}"/>
    <cellStyle name="Moneda 2 2 5 3 2 2 7" xfId="21428" xr:uid="{18EA9B20-8AC9-4BFE-8E75-E45DDFED30DA}"/>
    <cellStyle name="Moneda 2 2 5 3 2 2 8" xfId="30845" xr:uid="{5F4FB41F-5686-47BD-977C-838D5D99B761}"/>
    <cellStyle name="Moneda 2 2 5 3 2 3" xfId="2995" xr:uid="{9507D5EC-BAE9-4C0E-B389-9651692182A7}"/>
    <cellStyle name="Moneda 2 2 5 3 2 3 2" xfId="5347" xr:uid="{25332F22-2160-4772-B1CF-C6A5B3DEEFDC}"/>
    <cellStyle name="Moneda 2 2 5 3 2 3 2 2" xfId="10051" xr:uid="{A90F8301-C8AA-4AC0-9459-B45E7A48F078}"/>
    <cellStyle name="Moneda 2 2 5 3 2 3 2 2 2" xfId="19459" xr:uid="{F5AF29D1-C958-431D-9A9D-55648247D42A}"/>
    <cellStyle name="Moneda 2 2 5 3 2 3 2 2 3" xfId="28876" xr:uid="{F62295B5-CB41-4C98-A965-3A07C736E704}"/>
    <cellStyle name="Moneda 2 2 5 3 2 3 2 2 4" xfId="38293" xr:uid="{358A3394-460F-46AD-8B84-1929454CEC42}"/>
    <cellStyle name="Moneda 2 2 5 3 2 3 2 3" xfId="14755" xr:uid="{E0F31F14-0A10-4BFA-BB81-BAFCCAFAE8A8}"/>
    <cellStyle name="Moneda 2 2 5 3 2 3 2 4" xfId="24172" xr:uid="{1213E888-2D30-4266-9296-0B05AE340E59}"/>
    <cellStyle name="Moneda 2 2 5 3 2 3 2 5" xfId="33589" xr:uid="{7EE24161-E991-43E2-BE1E-5A2411752FCD}"/>
    <cellStyle name="Moneda 2 2 5 3 2 3 3" xfId="7699" xr:uid="{40FD43E9-D0A8-42BA-90FF-4391818E638A}"/>
    <cellStyle name="Moneda 2 2 5 3 2 3 3 2" xfId="17107" xr:uid="{85DBA02B-9B75-4DE9-A5C9-531186D3D433}"/>
    <cellStyle name="Moneda 2 2 5 3 2 3 3 3" xfId="26524" xr:uid="{1F4E18CD-27BE-4AAF-8CB9-262272F3418E}"/>
    <cellStyle name="Moneda 2 2 5 3 2 3 3 4" xfId="35941" xr:uid="{356A3413-CFF9-4901-A6D5-6B5C1BBC234C}"/>
    <cellStyle name="Moneda 2 2 5 3 2 3 4" xfId="12403" xr:uid="{9174E9A5-EB74-4D68-8399-0B27E5D54155}"/>
    <cellStyle name="Moneda 2 2 5 3 2 3 5" xfId="21820" xr:uid="{ECD99344-B26C-4D3D-B409-E8C0E7D06C6E}"/>
    <cellStyle name="Moneda 2 2 5 3 2 3 6" xfId="31237" xr:uid="{173EC573-9E90-462B-9446-CF24EE6C742E}"/>
    <cellStyle name="Moneda 2 2 5 3 2 4" xfId="3779" xr:uid="{2D9AD10D-1103-4ADB-AAC1-E9AC5CE1D5E8}"/>
    <cellStyle name="Moneda 2 2 5 3 2 4 2" xfId="6131" xr:uid="{49280EFD-F554-44F3-974B-4C935C0651E4}"/>
    <cellStyle name="Moneda 2 2 5 3 2 4 2 2" xfId="10835" xr:uid="{45679D59-D9B4-4B86-B8DA-5444790287EF}"/>
    <cellStyle name="Moneda 2 2 5 3 2 4 2 2 2" xfId="20243" xr:uid="{0289D883-DDF0-40BE-A26B-15135A22EF0F}"/>
    <cellStyle name="Moneda 2 2 5 3 2 4 2 2 3" xfId="29660" xr:uid="{489D37B6-BBFD-4BD5-B58E-AE5B96285EF2}"/>
    <cellStyle name="Moneda 2 2 5 3 2 4 2 2 4" xfId="39077" xr:uid="{7FA6DE8E-2B3F-4C8C-954D-3997E5AC8CD3}"/>
    <cellStyle name="Moneda 2 2 5 3 2 4 2 3" xfId="15539" xr:uid="{3D8EF9C8-E005-433D-9DA8-619BD68470CA}"/>
    <cellStyle name="Moneda 2 2 5 3 2 4 2 4" xfId="24956" xr:uid="{74215025-B7D6-4739-AA76-B53F74CF2771}"/>
    <cellStyle name="Moneda 2 2 5 3 2 4 2 5" xfId="34373" xr:uid="{B4AC7D5F-9492-4D7D-B5A3-3395D7E025F1}"/>
    <cellStyle name="Moneda 2 2 5 3 2 4 3" xfId="8483" xr:uid="{47FC3FFF-9052-4709-86E8-BB708DF5676E}"/>
    <cellStyle name="Moneda 2 2 5 3 2 4 3 2" xfId="17891" xr:uid="{E27E269A-9DA9-4527-AE83-AA2D50983C49}"/>
    <cellStyle name="Moneda 2 2 5 3 2 4 3 3" xfId="27308" xr:uid="{22470D91-2BB3-4810-B9A2-543AA1C7E5EB}"/>
    <cellStyle name="Moneda 2 2 5 3 2 4 3 4" xfId="36725" xr:uid="{F435161F-975E-41D7-A4C8-27D7D6667AED}"/>
    <cellStyle name="Moneda 2 2 5 3 2 4 4" xfId="13187" xr:uid="{E29ABF6D-B925-4DAF-ADC9-92ABACB3774A}"/>
    <cellStyle name="Moneda 2 2 5 3 2 4 5" xfId="22604" xr:uid="{A8A06868-1EAA-467E-98A9-2CC627D5F046}"/>
    <cellStyle name="Moneda 2 2 5 3 2 4 6" xfId="32021" xr:uid="{270E9D5E-4161-40AB-A2AD-FC7F06105171}"/>
    <cellStyle name="Moneda 2 2 5 3 2 5" xfId="4563" xr:uid="{FEF25E1F-D2C6-4294-83C6-21D506C9FDE6}"/>
    <cellStyle name="Moneda 2 2 5 3 2 5 2" xfId="9267" xr:uid="{F008BF51-83A3-4AD7-8E10-586D7765DE2D}"/>
    <cellStyle name="Moneda 2 2 5 3 2 5 2 2" xfId="18675" xr:uid="{360D7F7C-456D-4E9C-AA2D-DC966442DCE5}"/>
    <cellStyle name="Moneda 2 2 5 3 2 5 2 3" xfId="28092" xr:uid="{958A2180-FFA9-4192-B109-04B2F9D1D1C9}"/>
    <cellStyle name="Moneda 2 2 5 3 2 5 2 4" xfId="37509" xr:uid="{E21FF270-5CB2-43F0-8B0B-75CCB1C9B79A}"/>
    <cellStyle name="Moneda 2 2 5 3 2 5 3" xfId="13971" xr:uid="{708418C4-A98C-4DB6-8C7F-DB7E897C9E93}"/>
    <cellStyle name="Moneda 2 2 5 3 2 5 4" xfId="23388" xr:uid="{6C812CEF-2CF7-47C7-9C9E-D21E87BD79BA}"/>
    <cellStyle name="Moneda 2 2 5 3 2 5 5" xfId="32805" xr:uid="{ED39C928-55EB-491A-8890-9B84C7BC1E91}"/>
    <cellStyle name="Moneda 2 2 5 3 2 6" xfId="6915" xr:uid="{AC40F663-1F75-434E-8A60-B304EE6D8341}"/>
    <cellStyle name="Moneda 2 2 5 3 2 6 2" xfId="16323" xr:uid="{02808E8C-F47F-4CE7-BBCF-B83D04F981BB}"/>
    <cellStyle name="Moneda 2 2 5 3 2 6 3" xfId="25740" xr:uid="{46B32245-A50A-4E0A-BA56-B37961E70FF8}"/>
    <cellStyle name="Moneda 2 2 5 3 2 6 4" xfId="35157" xr:uid="{0B5DAC82-2962-4C06-B252-E69B74EF6F94}"/>
    <cellStyle name="Moneda 2 2 5 3 2 7" xfId="11619" xr:uid="{E28CE204-AC70-4894-BCBA-0702D2E77A8E}"/>
    <cellStyle name="Moneda 2 2 5 3 2 8" xfId="21036" xr:uid="{CFCFFE42-8BEE-4E6B-96ED-8253793DFF17}"/>
    <cellStyle name="Moneda 2 2 5 3 2 9" xfId="30453" xr:uid="{0EA03D11-3E15-4BA7-B537-C4614F562046}"/>
    <cellStyle name="Moneda 2 2 5 3 3" xfId="2406" xr:uid="{E60D6B7F-C2B2-4125-B1E1-6E87B29B293D}"/>
    <cellStyle name="Moneda 2 2 5 3 3 2" xfId="3191" xr:uid="{0486D2A1-59F7-49C5-B31D-F0B7E4266E1A}"/>
    <cellStyle name="Moneda 2 2 5 3 3 2 2" xfId="5543" xr:uid="{2616174A-1130-4FBB-B95B-26E1C0C6B510}"/>
    <cellStyle name="Moneda 2 2 5 3 3 2 2 2" xfId="10247" xr:uid="{4D43E50F-658C-4E7D-9AD4-A50AFE10B408}"/>
    <cellStyle name="Moneda 2 2 5 3 3 2 2 2 2" xfId="19655" xr:uid="{4B42EC73-168B-4AFF-8C78-06291CA662A9}"/>
    <cellStyle name="Moneda 2 2 5 3 3 2 2 2 3" xfId="29072" xr:uid="{BDC1C304-9CBF-466D-B80A-FA625A74B935}"/>
    <cellStyle name="Moneda 2 2 5 3 3 2 2 2 4" xfId="38489" xr:uid="{131BCA76-9E02-47FA-863B-93A0AAAAA5DE}"/>
    <cellStyle name="Moneda 2 2 5 3 3 2 2 3" xfId="14951" xr:uid="{562B978C-1653-4386-884C-804AB36B834B}"/>
    <cellStyle name="Moneda 2 2 5 3 3 2 2 4" xfId="24368" xr:uid="{0186E4E4-F4E5-4CE4-ACD1-8D3D566BF9CB}"/>
    <cellStyle name="Moneda 2 2 5 3 3 2 2 5" xfId="33785" xr:uid="{2A3AA0BF-3CBC-4C6A-908F-A5C97E3DC0C5}"/>
    <cellStyle name="Moneda 2 2 5 3 3 2 3" xfId="7895" xr:uid="{C3DF2D50-DB94-4761-8DF8-0B4C287DB8C9}"/>
    <cellStyle name="Moneda 2 2 5 3 3 2 3 2" xfId="17303" xr:uid="{C619DC21-CB1B-4368-BF95-22A0C090E934}"/>
    <cellStyle name="Moneda 2 2 5 3 3 2 3 3" xfId="26720" xr:uid="{CD33BFA8-FD22-4637-AE91-46579B396D6B}"/>
    <cellStyle name="Moneda 2 2 5 3 3 2 3 4" xfId="36137" xr:uid="{C315FE7A-261A-4378-B119-34E789E13D69}"/>
    <cellStyle name="Moneda 2 2 5 3 3 2 4" xfId="12599" xr:uid="{CB06A825-2318-42D8-B15C-02A5FE759D6A}"/>
    <cellStyle name="Moneda 2 2 5 3 3 2 5" xfId="22016" xr:uid="{9AACF994-F7E0-446F-B48B-79B8CCE6A6ED}"/>
    <cellStyle name="Moneda 2 2 5 3 3 2 6" xfId="31433" xr:uid="{32CE8A04-DB4D-45ED-9E71-4FB6722B7FE3}"/>
    <cellStyle name="Moneda 2 2 5 3 3 3" xfId="3975" xr:uid="{B7B1AA74-2A6B-424F-9446-D9F6DE5034DC}"/>
    <cellStyle name="Moneda 2 2 5 3 3 3 2" xfId="6327" xr:uid="{6F469AA7-9F70-4A33-BEAE-F22DF1216E69}"/>
    <cellStyle name="Moneda 2 2 5 3 3 3 2 2" xfId="11031" xr:uid="{37270486-72B4-4322-B770-FBCFE7D81ED4}"/>
    <cellStyle name="Moneda 2 2 5 3 3 3 2 2 2" xfId="20439" xr:uid="{E33B9EB5-9D49-4B4F-BB3A-78BD0F94932C}"/>
    <cellStyle name="Moneda 2 2 5 3 3 3 2 2 3" xfId="29856" xr:uid="{78C2C190-7A23-4054-8A75-E7657D83E47C}"/>
    <cellStyle name="Moneda 2 2 5 3 3 3 2 2 4" xfId="39273" xr:uid="{A71229FE-368B-42C6-BF6B-439F8774B42D}"/>
    <cellStyle name="Moneda 2 2 5 3 3 3 2 3" xfId="15735" xr:uid="{57AA6E50-3361-4E1B-8B65-B0F37931218B}"/>
    <cellStyle name="Moneda 2 2 5 3 3 3 2 4" xfId="25152" xr:uid="{D88737DA-4A2E-426E-8B4E-A7CF2FD50DF9}"/>
    <cellStyle name="Moneda 2 2 5 3 3 3 2 5" xfId="34569" xr:uid="{23D5D730-A802-4BB2-BB65-C047A1618E95}"/>
    <cellStyle name="Moneda 2 2 5 3 3 3 3" xfId="8679" xr:uid="{3DA6DDEC-31DD-441C-B588-6D1398125168}"/>
    <cellStyle name="Moneda 2 2 5 3 3 3 3 2" xfId="18087" xr:uid="{7FDD3444-171A-4E1A-82E7-2CA25612FACE}"/>
    <cellStyle name="Moneda 2 2 5 3 3 3 3 3" xfId="27504" xr:uid="{7F7A0629-CF37-49CD-98CE-6425555F18C3}"/>
    <cellStyle name="Moneda 2 2 5 3 3 3 3 4" xfId="36921" xr:uid="{6CA7FD5C-F405-4BD1-842A-916117C5EE63}"/>
    <cellStyle name="Moneda 2 2 5 3 3 3 4" xfId="13383" xr:uid="{7AAB12EA-BE49-4DC7-80AD-0212A3992351}"/>
    <cellStyle name="Moneda 2 2 5 3 3 3 5" xfId="22800" xr:uid="{0AEA93EC-0D1F-44C1-9678-7A7781A9CD15}"/>
    <cellStyle name="Moneda 2 2 5 3 3 3 6" xfId="32217" xr:uid="{1E62FABA-157C-4D9C-BA41-25BB93F0B21E}"/>
    <cellStyle name="Moneda 2 2 5 3 3 4" xfId="4759" xr:uid="{CFADA95E-F8DE-47F2-8097-644D7A286309}"/>
    <cellStyle name="Moneda 2 2 5 3 3 4 2" xfId="9463" xr:uid="{B34EBE84-CF3D-432D-AF7B-EFD7AF5FE4BD}"/>
    <cellStyle name="Moneda 2 2 5 3 3 4 2 2" xfId="18871" xr:uid="{AF3C14EC-E016-4771-A2BD-C0C58AB22179}"/>
    <cellStyle name="Moneda 2 2 5 3 3 4 2 3" xfId="28288" xr:uid="{2C701D9E-1171-46D1-A65B-001BBEBEBA38}"/>
    <cellStyle name="Moneda 2 2 5 3 3 4 2 4" xfId="37705" xr:uid="{1B5E0D30-7BB3-4054-8A9B-0D6591764092}"/>
    <cellStyle name="Moneda 2 2 5 3 3 4 3" xfId="14167" xr:uid="{E9403F5E-12E2-4595-BAF2-7FF97241E5DF}"/>
    <cellStyle name="Moneda 2 2 5 3 3 4 4" xfId="23584" xr:uid="{BE9E908F-6A74-4AEA-9CC5-DBBDEE4F1B8F}"/>
    <cellStyle name="Moneda 2 2 5 3 3 4 5" xfId="33001" xr:uid="{2887A21C-6A3C-462F-BB2F-0AC664E30CE9}"/>
    <cellStyle name="Moneda 2 2 5 3 3 5" xfId="7111" xr:uid="{D179EA40-45F6-4BB6-AA38-A1DD04080A00}"/>
    <cellStyle name="Moneda 2 2 5 3 3 5 2" xfId="16519" xr:uid="{A06D881D-B7C2-4276-8249-098E6CC1313A}"/>
    <cellStyle name="Moneda 2 2 5 3 3 5 3" xfId="25936" xr:uid="{64B3B75E-F136-4E58-9B81-EDBF743F08EB}"/>
    <cellStyle name="Moneda 2 2 5 3 3 5 4" xfId="35353" xr:uid="{AF359332-D147-48F4-9DFA-A94918BB05A7}"/>
    <cellStyle name="Moneda 2 2 5 3 3 6" xfId="11815" xr:uid="{A4B758FD-73B7-4330-B030-48BFE02046C6}"/>
    <cellStyle name="Moneda 2 2 5 3 3 7" xfId="21232" xr:uid="{7CEB6D0F-8C01-4A8E-9B86-6BDB0078BE7F}"/>
    <cellStyle name="Moneda 2 2 5 3 3 8" xfId="30649" xr:uid="{E7EBDFFD-7937-42E3-9A7A-0F17ECAEB4EF}"/>
    <cellStyle name="Moneda 2 2 5 3 4" xfId="2799" xr:uid="{460BF872-15B8-45D4-81E6-513F4C6C6414}"/>
    <cellStyle name="Moneda 2 2 5 3 4 2" xfId="5151" xr:uid="{D9081DB2-CC9E-45D0-B232-EB01371BDCB5}"/>
    <cellStyle name="Moneda 2 2 5 3 4 2 2" xfId="9855" xr:uid="{06469951-2A5C-48E9-A574-214C73260D1C}"/>
    <cellStyle name="Moneda 2 2 5 3 4 2 2 2" xfId="19263" xr:uid="{5547609B-D3DD-4B2F-8376-84A70B5F83E2}"/>
    <cellStyle name="Moneda 2 2 5 3 4 2 2 3" xfId="28680" xr:uid="{8EC02883-1684-46D5-AFB0-1910C6D10DD8}"/>
    <cellStyle name="Moneda 2 2 5 3 4 2 2 4" xfId="38097" xr:uid="{306C94B3-D72F-49C8-B2A5-6F6286EFB3FD}"/>
    <cellStyle name="Moneda 2 2 5 3 4 2 3" xfId="14559" xr:uid="{94B1E5BA-915F-4B99-8A76-C3F36B3902B2}"/>
    <cellStyle name="Moneda 2 2 5 3 4 2 4" xfId="23976" xr:uid="{442C6F03-EDB4-44E8-8B57-C2AC0F4A67C6}"/>
    <cellStyle name="Moneda 2 2 5 3 4 2 5" xfId="33393" xr:uid="{E45BBA02-6B9C-429D-8D56-1CFC7A30F9A4}"/>
    <cellStyle name="Moneda 2 2 5 3 4 3" xfId="7503" xr:uid="{D0497198-25DA-4D0C-A9E7-3F7DCD55903D}"/>
    <cellStyle name="Moneda 2 2 5 3 4 3 2" xfId="16911" xr:uid="{29E8B7AE-3D90-4547-9536-77FDAD29B57D}"/>
    <cellStyle name="Moneda 2 2 5 3 4 3 3" xfId="26328" xr:uid="{CB9C7726-40AF-41EC-A96B-C61D6D4EDFFA}"/>
    <cellStyle name="Moneda 2 2 5 3 4 3 4" xfId="35745" xr:uid="{C9F49C0D-2568-46A1-9E77-A2AFDA54819C}"/>
    <cellStyle name="Moneda 2 2 5 3 4 4" xfId="12207" xr:uid="{17A92887-59A3-42D9-8E6F-AC0E1AF6D854}"/>
    <cellStyle name="Moneda 2 2 5 3 4 5" xfId="21624" xr:uid="{C3426ECD-E81C-4709-A073-AF62CF33BF6B}"/>
    <cellStyle name="Moneda 2 2 5 3 4 6" xfId="31041" xr:uid="{8AC519A1-C734-42B5-B29D-BE8057174B96}"/>
    <cellStyle name="Moneda 2 2 5 3 5" xfId="3583" xr:uid="{EB8C8DDA-ABAB-42AF-9103-5A99D501E3C7}"/>
    <cellStyle name="Moneda 2 2 5 3 5 2" xfId="5935" xr:uid="{2DAEC76C-4D4C-4840-BF4D-E7BB5A4286A6}"/>
    <cellStyle name="Moneda 2 2 5 3 5 2 2" xfId="10639" xr:uid="{08DD17EF-330F-4A53-A42D-F462368F46A5}"/>
    <cellStyle name="Moneda 2 2 5 3 5 2 2 2" xfId="20047" xr:uid="{8FF7EE51-83B4-4DDD-9BD7-95A69E8E9CE8}"/>
    <cellStyle name="Moneda 2 2 5 3 5 2 2 3" xfId="29464" xr:uid="{5ED0A38C-075B-4CBD-A679-CD1B68CF7F7F}"/>
    <cellStyle name="Moneda 2 2 5 3 5 2 2 4" xfId="38881" xr:uid="{7457CA1D-F6F0-4E18-B9E8-FD9F6F819FE4}"/>
    <cellStyle name="Moneda 2 2 5 3 5 2 3" xfId="15343" xr:uid="{E75ACA08-7EA5-4AD6-A007-27AC76F52CD6}"/>
    <cellStyle name="Moneda 2 2 5 3 5 2 4" xfId="24760" xr:uid="{86BA5673-0AF2-481B-87B4-495D797E126E}"/>
    <cellStyle name="Moneda 2 2 5 3 5 2 5" xfId="34177" xr:uid="{78B0B66D-2946-4A12-8051-7F0F242645C0}"/>
    <cellStyle name="Moneda 2 2 5 3 5 3" xfId="8287" xr:uid="{6DD16F52-70CC-4E8E-AB76-6A8CBCBC1E3E}"/>
    <cellStyle name="Moneda 2 2 5 3 5 3 2" xfId="17695" xr:uid="{B58B4EE9-4EC8-4992-B31F-CD86C333827D}"/>
    <cellStyle name="Moneda 2 2 5 3 5 3 3" xfId="27112" xr:uid="{9F0A4ECB-6E88-4E39-A909-25D0468045EF}"/>
    <cellStyle name="Moneda 2 2 5 3 5 3 4" xfId="36529" xr:uid="{1FA37751-6464-4837-86E8-1912127039CB}"/>
    <cellStyle name="Moneda 2 2 5 3 5 4" xfId="12991" xr:uid="{28E7550A-7393-4E32-8B15-BA5D5840C862}"/>
    <cellStyle name="Moneda 2 2 5 3 5 5" xfId="22408" xr:uid="{0CEA09AB-27F5-43BD-B6E4-AF536120DAF3}"/>
    <cellStyle name="Moneda 2 2 5 3 5 6" xfId="31825" xr:uid="{E5C9326A-E8DA-44F7-8BEB-98FAD4CAD423}"/>
    <cellStyle name="Moneda 2 2 5 3 6" xfId="4367" xr:uid="{C17A567D-3FE0-4530-AD7E-63F5F643F83F}"/>
    <cellStyle name="Moneda 2 2 5 3 6 2" xfId="9071" xr:uid="{B61C7C17-03B0-4E1D-BBA4-9B583AD5E300}"/>
    <cellStyle name="Moneda 2 2 5 3 6 2 2" xfId="18479" xr:uid="{34056649-8C7E-4064-8B57-AF36CB4C7A67}"/>
    <cellStyle name="Moneda 2 2 5 3 6 2 3" xfId="27896" xr:uid="{3557166C-1250-4FBC-B87B-0E4BF87658D1}"/>
    <cellStyle name="Moneda 2 2 5 3 6 2 4" xfId="37313" xr:uid="{4DDD6EED-97E9-49DE-AAAD-356DCD399BA6}"/>
    <cellStyle name="Moneda 2 2 5 3 6 3" xfId="13775" xr:uid="{C3E9F5AE-2EE5-40E8-8D8E-41CBFB6C74D0}"/>
    <cellStyle name="Moneda 2 2 5 3 6 4" xfId="23192" xr:uid="{35AF40C8-0948-4522-B249-A12BC30E22A1}"/>
    <cellStyle name="Moneda 2 2 5 3 6 5" xfId="32609" xr:uid="{A1321A15-3DC7-46C6-96EF-F90EC3E3B161}"/>
    <cellStyle name="Moneda 2 2 5 3 7" xfId="6719" xr:uid="{F1FCEEED-917D-4678-9630-89EBDF53ABD4}"/>
    <cellStyle name="Moneda 2 2 5 3 7 2" xfId="16127" xr:uid="{36CF210D-35E1-4FC1-BF39-BB396317AA7B}"/>
    <cellStyle name="Moneda 2 2 5 3 7 3" xfId="25544" xr:uid="{887E3CB7-AEC1-4314-B956-5CE025D3074B}"/>
    <cellStyle name="Moneda 2 2 5 3 7 4" xfId="34961" xr:uid="{5278E329-38EB-4FEA-BD8D-BB2E18C45840}"/>
    <cellStyle name="Moneda 2 2 5 3 8" xfId="11423" xr:uid="{9B72DD4D-5FB6-4EF6-BADD-7FD9C7249BB2}"/>
    <cellStyle name="Moneda 2 2 5 3 9" xfId="20840" xr:uid="{DB84820A-43D6-4842-B8F8-27F484080165}"/>
    <cellStyle name="Moneda 2 2 5 4" xfId="281" xr:uid="{5B5B22A3-3A8A-45A8-94D7-7FA377CF8EAF}"/>
    <cellStyle name="Moneda 2 2 5 4 10" xfId="30228" xr:uid="{B4D649CB-2C6B-45A5-9BE6-AEA1AD65F51B}"/>
    <cellStyle name="Moneda 2 2 5 4 11" xfId="1985" xr:uid="{4D984841-C2A4-4135-961F-932B2585F953}"/>
    <cellStyle name="Moneda 2 2 5 4 12" xfId="1357" xr:uid="{BCCEE2B2-2CCB-435C-9A79-0C212C8188F1}"/>
    <cellStyle name="Moneda 2 2 5 4 13" xfId="40239" xr:uid="{67177F43-0375-47F3-9876-06DBF85C617D}"/>
    <cellStyle name="Moneda 2 2 5 4 2" xfId="556" xr:uid="{95EE403C-8DEA-442C-BB64-A8E817B7A9C4}"/>
    <cellStyle name="Moneda 2 2 5 4 2 10" xfId="2181" xr:uid="{05E98A57-966C-47F8-B14F-7B9CA431A88E}"/>
    <cellStyle name="Moneda 2 2 5 4 2 11" xfId="1553" xr:uid="{E709C762-151F-4A03-9875-5EF27C93162E}"/>
    <cellStyle name="Moneda 2 2 5 4 2 12" xfId="40435" xr:uid="{95C52E83-CDBA-4FB7-BC80-A48D8A27A077}"/>
    <cellStyle name="Moneda 2 2 5 4 2 2" xfId="2573" xr:uid="{EE53AA9B-25D4-4A17-AB0A-C5A39F7B6A46}"/>
    <cellStyle name="Moneda 2 2 5 4 2 2 2" xfId="3358" xr:uid="{6CDDEE55-770F-47FB-9731-EBC074464996}"/>
    <cellStyle name="Moneda 2 2 5 4 2 2 2 2" xfId="5710" xr:uid="{E9EEF266-851C-4DF7-9B35-5CD7E99121C5}"/>
    <cellStyle name="Moneda 2 2 5 4 2 2 2 2 2" xfId="10414" xr:uid="{7DDE4EA1-AFE6-4175-A9A6-B69180EC56C8}"/>
    <cellStyle name="Moneda 2 2 5 4 2 2 2 2 2 2" xfId="19822" xr:uid="{8C3896AA-D643-4789-9DDE-3C71C95FD247}"/>
    <cellStyle name="Moneda 2 2 5 4 2 2 2 2 2 3" xfId="29239" xr:uid="{83EEE9B3-A6AD-4555-953D-23467D1D41D0}"/>
    <cellStyle name="Moneda 2 2 5 4 2 2 2 2 2 4" xfId="38656" xr:uid="{572AC9D2-0916-465F-95A7-6144D64CDF72}"/>
    <cellStyle name="Moneda 2 2 5 4 2 2 2 2 3" xfId="15118" xr:uid="{0DCE8DBB-FDB5-45AF-A77D-0DD94EF494BD}"/>
    <cellStyle name="Moneda 2 2 5 4 2 2 2 2 4" xfId="24535" xr:uid="{88BD8DE7-890B-4844-8FFB-8A2F7BD796A4}"/>
    <cellStyle name="Moneda 2 2 5 4 2 2 2 2 5" xfId="33952" xr:uid="{7F885D2B-C9CD-442C-9DFE-6BF444B4883C}"/>
    <cellStyle name="Moneda 2 2 5 4 2 2 2 3" xfId="8062" xr:uid="{BE99899E-9CE2-460A-8D46-FA95B0A0FA9A}"/>
    <cellStyle name="Moneda 2 2 5 4 2 2 2 3 2" xfId="17470" xr:uid="{5B6B61E1-E7A1-48E5-B1E3-5CBE01772909}"/>
    <cellStyle name="Moneda 2 2 5 4 2 2 2 3 3" xfId="26887" xr:uid="{72C1E758-B27F-40A2-8E8F-A31DC5B59E60}"/>
    <cellStyle name="Moneda 2 2 5 4 2 2 2 3 4" xfId="36304" xr:uid="{BC8E787B-5730-48E7-96FB-6D1B0469F110}"/>
    <cellStyle name="Moneda 2 2 5 4 2 2 2 4" xfId="12766" xr:uid="{6A811374-3130-454E-A6CB-09B07AE3AF33}"/>
    <cellStyle name="Moneda 2 2 5 4 2 2 2 5" xfId="22183" xr:uid="{F3EA527B-E2A3-4C3B-9AD7-97F470C5BBD4}"/>
    <cellStyle name="Moneda 2 2 5 4 2 2 2 6" xfId="31600" xr:uid="{2A64AE24-8C25-4391-81EE-CF0885A7290B}"/>
    <cellStyle name="Moneda 2 2 5 4 2 2 3" xfId="4142" xr:uid="{A81E7754-DBA7-49FC-8264-76869D100462}"/>
    <cellStyle name="Moneda 2 2 5 4 2 2 3 2" xfId="6494" xr:uid="{7D30A33C-AD06-443F-A9F8-4CA7B3536528}"/>
    <cellStyle name="Moneda 2 2 5 4 2 2 3 2 2" xfId="11198" xr:uid="{3F9791AE-EB49-4E21-9824-A675F17F3238}"/>
    <cellStyle name="Moneda 2 2 5 4 2 2 3 2 2 2" xfId="20606" xr:uid="{17B570C5-2C1A-4602-919D-3137726F6852}"/>
    <cellStyle name="Moneda 2 2 5 4 2 2 3 2 2 3" xfId="30023" xr:uid="{B94DA54A-4388-493F-9483-0ADE272A206A}"/>
    <cellStyle name="Moneda 2 2 5 4 2 2 3 2 2 4" xfId="39440" xr:uid="{744EE4AD-586C-4ABF-89D3-B4D69B271186}"/>
    <cellStyle name="Moneda 2 2 5 4 2 2 3 2 3" xfId="15902" xr:uid="{41B722BA-0F71-4B4D-98C1-EDF21593424A}"/>
    <cellStyle name="Moneda 2 2 5 4 2 2 3 2 4" xfId="25319" xr:uid="{D85417C9-1B20-48A5-BC68-0781256F62AA}"/>
    <cellStyle name="Moneda 2 2 5 4 2 2 3 2 5" xfId="34736" xr:uid="{4BB3EB65-C3F4-4FC5-B99B-5A91E13C38AD}"/>
    <cellStyle name="Moneda 2 2 5 4 2 2 3 3" xfId="8846" xr:uid="{F5192881-C07E-44D8-ADF2-A8713DFA2ED7}"/>
    <cellStyle name="Moneda 2 2 5 4 2 2 3 3 2" xfId="18254" xr:uid="{5CE6C5B0-1591-4E07-854C-E8FE843B099A}"/>
    <cellStyle name="Moneda 2 2 5 4 2 2 3 3 3" xfId="27671" xr:uid="{4729311B-854B-4C01-B432-F19A3314411E}"/>
    <cellStyle name="Moneda 2 2 5 4 2 2 3 3 4" xfId="37088" xr:uid="{143DB067-244F-4A36-8D5C-6CC0F884D3BF}"/>
    <cellStyle name="Moneda 2 2 5 4 2 2 3 4" xfId="13550" xr:uid="{1BD55B4C-8D31-4EA4-9F89-10F22B7224D4}"/>
    <cellStyle name="Moneda 2 2 5 4 2 2 3 5" xfId="22967" xr:uid="{FA4C7280-4A4B-4101-B869-6F8A21F239DA}"/>
    <cellStyle name="Moneda 2 2 5 4 2 2 3 6" xfId="32384" xr:uid="{73BD73B9-8537-42AB-BB2A-F44BECD0DDD0}"/>
    <cellStyle name="Moneda 2 2 5 4 2 2 4" xfId="4926" xr:uid="{97BAD378-D36B-4136-B9FE-67BD4D477181}"/>
    <cellStyle name="Moneda 2 2 5 4 2 2 4 2" xfId="9630" xr:uid="{D4898203-5A53-4467-A077-BF5E0D742042}"/>
    <cellStyle name="Moneda 2 2 5 4 2 2 4 2 2" xfId="19038" xr:uid="{6E4EDE46-7B98-43B4-A644-84A62D06C05F}"/>
    <cellStyle name="Moneda 2 2 5 4 2 2 4 2 3" xfId="28455" xr:uid="{B54F6072-A7D0-4CF7-AEAC-104829726BB7}"/>
    <cellStyle name="Moneda 2 2 5 4 2 2 4 2 4" xfId="37872" xr:uid="{ADD05708-E21E-44A6-94B5-355C8AC18732}"/>
    <cellStyle name="Moneda 2 2 5 4 2 2 4 3" xfId="14334" xr:uid="{754517AF-6A05-42F9-88CC-DB41977DE5D6}"/>
    <cellStyle name="Moneda 2 2 5 4 2 2 4 4" xfId="23751" xr:uid="{43D1CA1C-AF4A-4A1A-B30E-9DA2D3E91238}"/>
    <cellStyle name="Moneda 2 2 5 4 2 2 4 5" xfId="33168" xr:uid="{622AF21A-B6EC-4023-A879-C7DF3DBB6B24}"/>
    <cellStyle name="Moneda 2 2 5 4 2 2 5" xfId="7278" xr:uid="{DFDAD22F-C417-4623-9F3D-EBF5DCCDF9D8}"/>
    <cellStyle name="Moneda 2 2 5 4 2 2 5 2" xfId="16686" xr:uid="{9241DAC2-3EB6-4853-9A13-1C7D51D0626C}"/>
    <cellStyle name="Moneda 2 2 5 4 2 2 5 3" xfId="26103" xr:uid="{73FEDC49-A98C-42F6-8AA1-8BE82F327F58}"/>
    <cellStyle name="Moneda 2 2 5 4 2 2 5 4" xfId="35520" xr:uid="{2FC32F28-2CF6-4358-A84B-9EBF997CFC72}"/>
    <cellStyle name="Moneda 2 2 5 4 2 2 6" xfId="11982" xr:uid="{A2285D04-0272-45E9-B239-809F2E1D2F93}"/>
    <cellStyle name="Moneda 2 2 5 4 2 2 7" xfId="21399" xr:uid="{FB7AD1CB-3586-4789-AD18-9189CCD9143F}"/>
    <cellStyle name="Moneda 2 2 5 4 2 2 8" xfId="30816" xr:uid="{E45C7CEE-57F9-4898-AAC1-ADD5FD2A5231}"/>
    <cellStyle name="Moneda 2 2 5 4 2 3" xfId="2966" xr:uid="{7257A0A8-45A8-4FEB-8B16-52ABCD34306E}"/>
    <cellStyle name="Moneda 2 2 5 4 2 3 2" xfId="5318" xr:uid="{9BE76AB5-5E24-4124-9D85-712CD8FA61C6}"/>
    <cellStyle name="Moneda 2 2 5 4 2 3 2 2" xfId="10022" xr:uid="{08F18B88-97EA-479A-9BC1-5AF40034004E}"/>
    <cellStyle name="Moneda 2 2 5 4 2 3 2 2 2" xfId="19430" xr:uid="{1DD646E3-AFF3-4F5E-8A3D-1BC85D357BF2}"/>
    <cellStyle name="Moneda 2 2 5 4 2 3 2 2 3" xfId="28847" xr:uid="{BFAA83FB-0BE2-48B8-9B8D-5EFA2AE02F77}"/>
    <cellStyle name="Moneda 2 2 5 4 2 3 2 2 4" xfId="38264" xr:uid="{9F59DEDC-12AD-4F30-9214-57D735A13618}"/>
    <cellStyle name="Moneda 2 2 5 4 2 3 2 3" xfId="14726" xr:uid="{F09DB927-E677-4DA2-879F-4B49871293C2}"/>
    <cellStyle name="Moneda 2 2 5 4 2 3 2 4" xfId="24143" xr:uid="{70509155-9974-404B-B7C0-421F24A1C562}"/>
    <cellStyle name="Moneda 2 2 5 4 2 3 2 5" xfId="33560" xr:uid="{2975B5D7-E00B-4ABC-9658-1433599FB331}"/>
    <cellStyle name="Moneda 2 2 5 4 2 3 3" xfId="7670" xr:uid="{5C157963-6C49-40A1-8E3D-85DF0F046DD2}"/>
    <cellStyle name="Moneda 2 2 5 4 2 3 3 2" xfId="17078" xr:uid="{17875CDC-72B1-4B41-B952-5B590C847D23}"/>
    <cellStyle name="Moneda 2 2 5 4 2 3 3 3" xfId="26495" xr:uid="{0EFE49EA-2547-40C9-8A2D-E3CBB7275FB5}"/>
    <cellStyle name="Moneda 2 2 5 4 2 3 3 4" xfId="35912" xr:uid="{AC050A35-1CD5-4721-9F4C-7954C39843A6}"/>
    <cellStyle name="Moneda 2 2 5 4 2 3 4" xfId="12374" xr:uid="{8C658D28-B4DF-4BD3-925A-1D9B5B82A962}"/>
    <cellStyle name="Moneda 2 2 5 4 2 3 5" xfId="21791" xr:uid="{3628519B-D0B2-4644-9477-15BDCCDE1B47}"/>
    <cellStyle name="Moneda 2 2 5 4 2 3 6" xfId="31208" xr:uid="{74CB0BB4-ECCF-44C6-8504-5874461A06F7}"/>
    <cellStyle name="Moneda 2 2 5 4 2 4" xfId="3750" xr:uid="{582047FA-1193-4BA6-AB8F-684E005954C4}"/>
    <cellStyle name="Moneda 2 2 5 4 2 4 2" xfId="6102" xr:uid="{3067D6BC-AA7E-4267-9458-BC1E000BC9FF}"/>
    <cellStyle name="Moneda 2 2 5 4 2 4 2 2" xfId="10806" xr:uid="{D84A8F40-C9F7-4714-80DA-189BB3357C05}"/>
    <cellStyle name="Moneda 2 2 5 4 2 4 2 2 2" xfId="20214" xr:uid="{964CA2BD-D977-4427-AF2F-FA63E6511DA5}"/>
    <cellStyle name="Moneda 2 2 5 4 2 4 2 2 3" xfId="29631" xr:uid="{3EBB93FB-F7FF-4DC0-8931-C4651EFD9FA0}"/>
    <cellStyle name="Moneda 2 2 5 4 2 4 2 2 4" xfId="39048" xr:uid="{33D7A1C0-BFF1-4C17-9C34-A87F70FCC4A6}"/>
    <cellStyle name="Moneda 2 2 5 4 2 4 2 3" xfId="15510" xr:uid="{9600FBB8-513A-4AE2-9894-CE509FF1CE35}"/>
    <cellStyle name="Moneda 2 2 5 4 2 4 2 4" xfId="24927" xr:uid="{3F6F9255-9857-4088-9712-11FE147D76AA}"/>
    <cellStyle name="Moneda 2 2 5 4 2 4 2 5" xfId="34344" xr:uid="{F62C3AEB-61F9-45A6-B3CC-DCF7ECBAFAF3}"/>
    <cellStyle name="Moneda 2 2 5 4 2 4 3" xfId="8454" xr:uid="{10F5859D-7A3A-41E5-BC9B-F96838EA6B8B}"/>
    <cellStyle name="Moneda 2 2 5 4 2 4 3 2" xfId="17862" xr:uid="{0FE1CC64-8454-4AF7-83E3-8D5302126E6A}"/>
    <cellStyle name="Moneda 2 2 5 4 2 4 3 3" xfId="27279" xr:uid="{B5A79165-18C7-44FD-A0F3-5316297259D8}"/>
    <cellStyle name="Moneda 2 2 5 4 2 4 3 4" xfId="36696" xr:uid="{CAC9D0DF-1666-4934-9A23-747BEC0DFD6B}"/>
    <cellStyle name="Moneda 2 2 5 4 2 4 4" xfId="13158" xr:uid="{0931E820-E689-4836-A407-EA402BF1C04C}"/>
    <cellStyle name="Moneda 2 2 5 4 2 4 5" xfId="22575" xr:uid="{F774BFF3-161B-4AA9-92E9-D7CFBF919471}"/>
    <cellStyle name="Moneda 2 2 5 4 2 4 6" xfId="31992" xr:uid="{D71A42A0-55B5-4380-A4CC-B4974701D48A}"/>
    <cellStyle name="Moneda 2 2 5 4 2 5" xfId="4534" xr:uid="{C2ECCD54-60DC-444E-906C-81205383CE1E}"/>
    <cellStyle name="Moneda 2 2 5 4 2 5 2" xfId="9238" xr:uid="{58433BAB-1C27-4DA2-897B-D21E905EF4A7}"/>
    <cellStyle name="Moneda 2 2 5 4 2 5 2 2" xfId="18646" xr:uid="{A8B49FED-D4DB-4EFD-9269-2F288CBF6302}"/>
    <cellStyle name="Moneda 2 2 5 4 2 5 2 3" xfId="28063" xr:uid="{687C7BDC-5069-4BD9-A7B9-CB3A6D7DEDA6}"/>
    <cellStyle name="Moneda 2 2 5 4 2 5 2 4" xfId="37480" xr:uid="{14472FDC-DF04-4A74-9654-412C42DE9E4D}"/>
    <cellStyle name="Moneda 2 2 5 4 2 5 3" xfId="13942" xr:uid="{83F23678-97E8-422C-AE40-7CABDED30427}"/>
    <cellStyle name="Moneda 2 2 5 4 2 5 4" xfId="23359" xr:uid="{12B9EB63-F868-43EC-B1C1-E9764C844E0C}"/>
    <cellStyle name="Moneda 2 2 5 4 2 5 5" xfId="32776" xr:uid="{2561BC71-B419-4B54-803D-18EDE229CBBD}"/>
    <cellStyle name="Moneda 2 2 5 4 2 6" xfId="6886" xr:uid="{40ADB1CB-696B-4FA4-BB2C-C3839F0B92BF}"/>
    <cellStyle name="Moneda 2 2 5 4 2 6 2" xfId="16294" xr:uid="{6AA4DBD9-1A6D-40EF-9AA7-A41D1F0EA1EF}"/>
    <cellStyle name="Moneda 2 2 5 4 2 6 3" xfId="25711" xr:uid="{899B16D6-A5BC-46AA-97C3-51CBD2C48157}"/>
    <cellStyle name="Moneda 2 2 5 4 2 6 4" xfId="35128" xr:uid="{20D284BB-547D-4370-A2F4-94D84A04398F}"/>
    <cellStyle name="Moneda 2 2 5 4 2 7" xfId="11590" xr:uid="{A36C1124-BFF4-4FDA-B5E3-79995FCA5D99}"/>
    <cellStyle name="Moneda 2 2 5 4 2 8" xfId="21007" xr:uid="{A825AC43-D208-469B-BD46-7C9DAD2C3837}"/>
    <cellStyle name="Moneda 2 2 5 4 2 9" xfId="30424" xr:uid="{D94DDA71-C4F7-4A64-9CA1-34A5889D7C72}"/>
    <cellStyle name="Moneda 2 2 5 4 3" xfId="2377" xr:uid="{70022D91-A97B-4363-BABB-866F66EFE42F}"/>
    <cellStyle name="Moneda 2 2 5 4 3 2" xfId="3162" xr:uid="{6C03B895-2F5B-4479-BC68-0698B264DC46}"/>
    <cellStyle name="Moneda 2 2 5 4 3 2 2" xfId="5514" xr:uid="{BC44D918-1BD8-4BF0-90D8-D303CB714F9D}"/>
    <cellStyle name="Moneda 2 2 5 4 3 2 2 2" xfId="10218" xr:uid="{9AE78C52-74A9-406D-B27D-6A12C65C1438}"/>
    <cellStyle name="Moneda 2 2 5 4 3 2 2 2 2" xfId="19626" xr:uid="{AD3FC5EF-86AA-4D18-8C91-3D46AD6BC98F}"/>
    <cellStyle name="Moneda 2 2 5 4 3 2 2 2 3" xfId="29043" xr:uid="{A48AF91C-586F-4FA0-AB67-9E1969944539}"/>
    <cellStyle name="Moneda 2 2 5 4 3 2 2 2 4" xfId="38460" xr:uid="{CB9962B2-E8B2-48AB-A5C2-4E0232FDF5A9}"/>
    <cellStyle name="Moneda 2 2 5 4 3 2 2 3" xfId="14922" xr:uid="{B31D4C7C-0F70-41B4-9644-67EA57C398FB}"/>
    <cellStyle name="Moneda 2 2 5 4 3 2 2 4" xfId="24339" xr:uid="{31FEBDD7-D7E4-444B-876A-4D1D3CBCDEA9}"/>
    <cellStyle name="Moneda 2 2 5 4 3 2 2 5" xfId="33756" xr:uid="{124499E3-17E1-427D-ABED-70B0DB45DED9}"/>
    <cellStyle name="Moneda 2 2 5 4 3 2 3" xfId="7866" xr:uid="{01368B69-E9B5-467A-A405-341EA3522B6B}"/>
    <cellStyle name="Moneda 2 2 5 4 3 2 3 2" xfId="17274" xr:uid="{E7B84781-FCD0-4700-B85C-24DC3F1A5B31}"/>
    <cellStyle name="Moneda 2 2 5 4 3 2 3 3" xfId="26691" xr:uid="{D070C6D4-9C1B-4927-A8A2-F7D3DBE42564}"/>
    <cellStyle name="Moneda 2 2 5 4 3 2 3 4" xfId="36108" xr:uid="{B9251A31-3146-401B-8A71-5A860BB3A9E6}"/>
    <cellStyle name="Moneda 2 2 5 4 3 2 4" xfId="12570" xr:uid="{2BBF367C-9C99-4F09-AF16-AA7AA5AA28DC}"/>
    <cellStyle name="Moneda 2 2 5 4 3 2 5" xfId="21987" xr:uid="{7AAD1CCA-0814-46A7-94BF-2911E882BF0F}"/>
    <cellStyle name="Moneda 2 2 5 4 3 2 6" xfId="31404" xr:uid="{C86FE680-1978-4E9A-92D5-50BD7D0B9388}"/>
    <cellStyle name="Moneda 2 2 5 4 3 3" xfId="3946" xr:uid="{5AD9C080-7709-4F9E-A766-496E22F90E87}"/>
    <cellStyle name="Moneda 2 2 5 4 3 3 2" xfId="6298" xr:uid="{8DB9D454-6FAB-4A95-AA3F-2546E254D5DD}"/>
    <cellStyle name="Moneda 2 2 5 4 3 3 2 2" xfId="11002" xr:uid="{986A03D8-8B29-41F8-9D2D-A9C1D23838C5}"/>
    <cellStyle name="Moneda 2 2 5 4 3 3 2 2 2" xfId="20410" xr:uid="{C3104714-7754-4410-A73C-76DDE14ACDE8}"/>
    <cellStyle name="Moneda 2 2 5 4 3 3 2 2 3" xfId="29827" xr:uid="{6E2D28D3-3800-49D0-A632-4BE5D0095933}"/>
    <cellStyle name="Moneda 2 2 5 4 3 3 2 2 4" xfId="39244" xr:uid="{94CD9291-8389-44F1-BCF4-A1A1A3ED275C}"/>
    <cellStyle name="Moneda 2 2 5 4 3 3 2 3" xfId="15706" xr:uid="{102042CD-751A-4C1E-8C66-A156E963BC70}"/>
    <cellStyle name="Moneda 2 2 5 4 3 3 2 4" xfId="25123" xr:uid="{9BD6A0DE-41C7-4B3B-98E8-688C5FB9F205}"/>
    <cellStyle name="Moneda 2 2 5 4 3 3 2 5" xfId="34540" xr:uid="{DB4DFD27-1A80-4818-B301-6CCE43A4674A}"/>
    <cellStyle name="Moneda 2 2 5 4 3 3 3" xfId="8650" xr:uid="{D88F464C-D658-403A-9B52-5401C2E5B81E}"/>
    <cellStyle name="Moneda 2 2 5 4 3 3 3 2" xfId="18058" xr:uid="{BDE67BB9-10B2-47C7-968F-25234ED160B4}"/>
    <cellStyle name="Moneda 2 2 5 4 3 3 3 3" xfId="27475" xr:uid="{530C8058-FB47-4F24-928F-8C909AB159CE}"/>
    <cellStyle name="Moneda 2 2 5 4 3 3 3 4" xfId="36892" xr:uid="{7BCDBBF0-E841-4F4C-BE7F-B1076CE543E0}"/>
    <cellStyle name="Moneda 2 2 5 4 3 3 4" xfId="13354" xr:uid="{64575C2E-CD34-437A-85B5-F6729A826D4E}"/>
    <cellStyle name="Moneda 2 2 5 4 3 3 5" xfId="22771" xr:uid="{DB2CAEBF-5681-4E70-B231-6D7686FC5A2E}"/>
    <cellStyle name="Moneda 2 2 5 4 3 3 6" xfId="32188" xr:uid="{A26CB13E-C7A7-41C2-91E0-25C286AD6478}"/>
    <cellStyle name="Moneda 2 2 5 4 3 4" xfId="4730" xr:uid="{22EDC3C4-67F6-4A9E-AA83-C4FF8580E9CD}"/>
    <cellStyle name="Moneda 2 2 5 4 3 4 2" xfId="9434" xr:uid="{90509AFA-3AAE-43ED-BDDE-E5C5AFF56437}"/>
    <cellStyle name="Moneda 2 2 5 4 3 4 2 2" xfId="18842" xr:uid="{9F93D823-D269-4659-BA81-1DD038EFD448}"/>
    <cellStyle name="Moneda 2 2 5 4 3 4 2 3" xfId="28259" xr:uid="{0F8F4EAC-13CF-467C-A5FC-9C6134EAA10C}"/>
    <cellStyle name="Moneda 2 2 5 4 3 4 2 4" xfId="37676" xr:uid="{FA9B5C60-8F7F-4665-8AA8-E62BB0A7FF66}"/>
    <cellStyle name="Moneda 2 2 5 4 3 4 3" xfId="14138" xr:uid="{AC1DC306-30D7-459A-9CC1-4EC404301116}"/>
    <cellStyle name="Moneda 2 2 5 4 3 4 4" xfId="23555" xr:uid="{2D95B2B7-C52D-46A5-ACEF-C94489A60AEB}"/>
    <cellStyle name="Moneda 2 2 5 4 3 4 5" xfId="32972" xr:uid="{FDC194C1-8A9F-4A66-8FBD-562EC80722F3}"/>
    <cellStyle name="Moneda 2 2 5 4 3 5" xfId="7082" xr:uid="{9A0B2B96-15E1-42CF-80F0-852C78D02BEA}"/>
    <cellStyle name="Moneda 2 2 5 4 3 5 2" xfId="16490" xr:uid="{CF5C2F87-48ED-4005-BDBB-BE50DE9DDF7E}"/>
    <cellStyle name="Moneda 2 2 5 4 3 5 3" xfId="25907" xr:uid="{57B28D95-C7B9-48DF-AEFC-3564246FC11D}"/>
    <cellStyle name="Moneda 2 2 5 4 3 5 4" xfId="35324" xr:uid="{348E26D4-B56E-4BC6-B6C9-ECA1785E42BF}"/>
    <cellStyle name="Moneda 2 2 5 4 3 6" xfId="11786" xr:uid="{425D1CEA-5667-4D8E-8D22-464E6A4E9F19}"/>
    <cellStyle name="Moneda 2 2 5 4 3 7" xfId="21203" xr:uid="{7BB9BEB3-255D-43BB-B7F3-493931D39243}"/>
    <cellStyle name="Moneda 2 2 5 4 3 8" xfId="30620" xr:uid="{9959F3C8-6BA0-430D-8F4D-023C1BF8BF83}"/>
    <cellStyle name="Moneda 2 2 5 4 4" xfId="2770" xr:uid="{3F7C0BE9-D843-4CCF-8204-A9E8A5D8F9D6}"/>
    <cellStyle name="Moneda 2 2 5 4 4 2" xfId="5122" xr:uid="{471F23EA-D686-4A58-A22E-A1B0C2015330}"/>
    <cellStyle name="Moneda 2 2 5 4 4 2 2" xfId="9826" xr:uid="{27F6488F-71E2-4D3D-9CD9-8346483F081F}"/>
    <cellStyle name="Moneda 2 2 5 4 4 2 2 2" xfId="19234" xr:uid="{BC541F0B-0A59-401B-9DE3-647645BB342A}"/>
    <cellStyle name="Moneda 2 2 5 4 4 2 2 3" xfId="28651" xr:uid="{CCF65719-F294-4B69-A746-A6487EBF762B}"/>
    <cellStyle name="Moneda 2 2 5 4 4 2 2 4" xfId="38068" xr:uid="{0EE0D48F-3A54-4C19-8AEE-0E7B8505BC64}"/>
    <cellStyle name="Moneda 2 2 5 4 4 2 3" xfId="14530" xr:uid="{CCA4FC0C-2F70-4F8E-801D-054C532CA713}"/>
    <cellStyle name="Moneda 2 2 5 4 4 2 4" xfId="23947" xr:uid="{1FB0D37B-77B7-4BA8-8F86-5478BFF94A3E}"/>
    <cellStyle name="Moneda 2 2 5 4 4 2 5" xfId="33364" xr:uid="{550D256F-26D3-4AD2-972C-7625F8D518C7}"/>
    <cellStyle name="Moneda 2 2 5 4 4 3" xfId="7474" xr:uid="{80EDD160-1847-4777-88EF-695995EE0461}"/>
    <cellStyle name="Moneda 2 2 5 4 4 3 2" xfId="16882" xr:uid="{6AF80D74-32B1-439D-90A0-AC186FE9F1E4}"/>
    <cellStyle name="Moneda 2 2 5 4 4 3 3" xfId="26299" xr:uid="{2F8B754C-B702-4D20-B77F-0F1943163850}"/>
    <cellStyle name="Moneda 2 2 5 4 4 3 4" xfId="35716" xr:uid="{BF191003-1605-4B8D-BE2A-D503FA711186}"/>
    <cellStyle name="Moneda 2 2 5 4 4 4" xfId="12178" xr:uid="{E8ADBEE3-EAC1-44E7-A6B6-D1F888A08BD2}"/>
    <cellStyle name="Moneda 2 2 5 4 4 5" xfId="21595" xr:uid="{D83681EE-54DF-4E15-9879-C060163D95AF}"/>
    <cellStyle name="Moneda 2 2 5 4 4 6" xfId="31012" xr:uid="{F238AF44-4AAB-4315-B1BA-9204BCAED132}"/>
    <cellStyle name="Moneda 2 2 5 4 5" xfId="3554" xr:uid="{DF17B627-5460-4DF3-9049-E6EDA7792521}"/>
    <cellStyle name="Moneda 2 2 5 4 5 2" xfId="5906" xr:uid="{43514095-ED24-4B2A-8D85-705333DE03C4}"/>
    <cellStyle name="Moneda 2 2 5 4 5 2 2" xfId="10610" xr:uid="{16962E70-F1E2-40A1-8E12-019CBB072A1B}"/>
    <cellStyle name="Moneda 2 2 5 4 5 2 2 2" xfId="20018" xr:uid="{F4F239A4-413D-4518-A797-5D66B10C83DA}"/>
    <cellStyle name="Moneda 2 2 5 4 5 2 2 3" xfId="29435" xr:uid="{53FFADAA-6EF3-4A2B-9943-2935D1705C23}"/>
    <cellStyle name="Moneda 2 2 5 4 5 2 2 4" xfId="38852" xr:uid="{F840F46A-C397-498A-9AB6-9DE35FEDDE18}"/>
    <cellStyle name="Moneda 2 2 5 4 5 2 3" xfId="15314" xr:uid="{9E14C1B3-AF7C-4F63-B6EE-640F06DBE6A8}"/>
    <cellStyle name="Moneda 2 2 5 4 5 2 4" xfId="24731" xr:uid="{61E533EB-B4FE-420F-8EE8-334F28624175}"/>
    <cellStyle name="Moneda 2 2 5 4 5 2 5" xfId="34148" xr:uid="{B9842A73-BCDF-4137-AAF4-12F188583FF8}"/>
    <cellStyle name="Moneda 2 2 5 4 5 3" xfId="8258" xr:uid="{E55F79F6-40F7-4251-A848-C3B3CFF51D4E}"/>
    <cellStyle name="Moneda 2 2 5 4 5 3 2" xfId="17666" xr:uid="{377D4D71-6DCF-4A65-AA6A-E5D7B668A764}"/>
    <cellStyle name="Moneda 2 2 5 4 5 3 3" xfId="27083" xr:uid="{2B259106-653F-4D80-84D0-D4F0D30A7F07}"/>
    <cellStyle name="Moneda 2 2 5 4 5 3 4" xfId="36500" xr:uid="{2F467A4E-CDD1-48AA-81A6-D824252E4E5A}"/>
    <cellStyle name="Moneda 2 2 5 4 5 4" xfId="12962" xr:uid="{F4D6711A-72F7-4BFC-BBA1-93A9A2D6828F}"/>
    <cellStyle name="Moneda 2 2 5 4 5 5" xfId="22379" xr:uid="{CA7EAC80-721A-41F8-8BEF-6E3EAD5941E1}"/>
    <cellStyle name="Moneda 2 2 5 4 5 6" xfId="31796" xr:uid="{AA64DDCF-319C-45E7-BEDF-A4DCFF6E30B9}"/>
    <cellStyle name="Moneda 2 2 5 4 6" xfId="4338" xr:uid="{5BD4355D-74F3-4E57-8703-808DFAE0A868}"/>
    <cellStyle name="Moneda 2 2 5 4 6 2" xfId="9042" xr:uid="{DE9C6D6E-0E47-40FD-A9BE-7F462A0B4E3E}"/>
    <cellStyle name="Moneda 2 2 5 4 6 2 2" xfId="18450" xr:uid="{D9D90041-FF71-42B1-936D-AE2D1352C4ED}"/>
    <cellStyle name="Moneda 2 2 5 4 6 2 3" xfId="27867" xr:uid="{6D99EB61-3798-4155-87B2-354F3A7A51D2}"/>
    <cellStyle name="Moneda 2 2 5 4 6 2 4" xfId="37284" xr:uid="{55929F2E-0A71-4CA2-854A-707726860030}"/>
    <cellStyle name="Moneda 2 2 5 4 6 3" xfId="13746" xr:uid="{684E2BB0-33C9-44E4-926D-BFC589E85DE3}"/>
    <cellStyle name="Moneda 2 2 5 4 6 4" xfId="23163" xr:uid="{8EEE36C5-B10F-41E9-A673-A109D7434268}"/>
    <cellStyle name="Moneda 2 2 5 4 6 5" xfId="32580" xr:uid="{E328BAD7-4546-4E65-AC7B-022D02B48DCB}"/>
    <cellStyle name="Moneda 2 2 5 4 7" xfId="6690" xr:uid="{89DABDF4-99E1-4321-92FA-5FD259790107}"/>
    <cellStyle name="Moneda 2 2 5 4 7 2" xfId="16098" xr:uid="{C2C181BF-D0A4-4771-8964-946FA56FE8DD}"/>
    <cellStyle name="Moneda 2 2 5 4 7 3" xfId="25515" xr:uid="{831EE207-5BB8-4F7F-8381-B859926D7B27}"/>
    <cellStyle name="Moneda 2 2 5 4 7 4" xfId="34932" xr:uid="{49CF6AD6-5705-4D8B-9870-CA72423E544A}"/>
    <cellStyle name="Moneda 2 2 5 4 8" xfId="11394" xr:uid="{9459B89B-7633-4ADF-A7D9-332DEBBFBEEE}"/>
    <cellStyle name="Moneda 2 2 5 4 9" xfId="20811" xr:uid="{D3E27627-3382-4DB9-8E7B-B7A002451027}"/>
    <cellStyle name="Moneda 2 2 5 5" xfId="463" xr:uid="{A81A9199-9B56-4F79-9BDF-307F9FC0F387}"/>
    <cellStyle name="Moneda 2 2 5 5 10" xfId="2089" xr:uid="{A2FFA230-A8B5-4E75-87BA-B545053CE20E}"/>
    <cellStyle name="Moneda 2 2 5 5 11" xfId="1461" xr:uid="{4BB0C570-BA8F-40F8-B8C1-1FC1A32AF2C3}"/>
    <cellStyle name="Moneda 2 2 5 5 12" xfId="40343" xr:uid="{F6674613-23DA-4BA7-9CB0-37C1244C5079}"/>
    <cellStyle name="Moneda 2 2 5 5 2" xfId="2481" xr:uid="{AEBDAC8F-042B-4220-887E-63E619116FD2}"/>
    <cellStyle name="Moneda 2 2 5 5 2 2" xfId="3266" xr:uid="{8B45B1A9-7C6D-4825-9B32-8FF0C56ED151}"/>
    <cellStyle name="Moneda 2 2 5 5 2 2 2" xfId="5618" xr:uid="{7EEE1516-497F-4CF7-B15A-BF4FAFBD8DC5}"/>
    <cellStyle name="Moneda 2 2 5 5 2 2 2 2" xfId="10322" xr:uid="{438AA894-748A-4CFF-86EE-F7F49658E5D5}"/>
    <cellStyle name="Moneda 2 2 5 5 2 2 2 2 2" xfId="19730" xr:uid="{40348EAD-95F4-4422-ACDC-FB65DB7A2C49}"/>
    <cellStyle name="Moneda 2 2 5 5 2 2 2 2 3" xfId="29147" xr:uid="{7F93DDE2-F32B-4C63-8F44-6A47132C09E6}"/>
    <cellStyle name="Moneda 2 2 5 5 2 2 2 2 4" xfId="38564" xr:uid="{6C7CBB70-99F0-478F-9015-724AB916F1E1}"/>
    <cellStyle name="Moneda 2 2 5 5 2 2 2 3" xfId="15026" xr:uid="{91CE5048-868D-4562-BA66-713F632ED156}"/>
    <cellStyle name="Moneda 2 2 5 5 2 2 2 4" xfId="24443" xr:uid="{288D3D0D-6A4C-4501-B8D7-267E1ED185BB}"/>
    <cellStyle name="Moneda 2 2 5 5 2 2 2 5" xfId="33860" xr:uid="{54F9B990-DE7B-4F0B-B77B-B1E0C740B62A}"/>
    <cellStyle name="Moneda 2 2 5 5 2 2 3" xfId="7970" xr:uid="{193CDC3F-2BF7-4AC4-B110-05508739626C}"/>
    <cellStyle name="Moneda 2 2 5 5 2 2 3 2" xfId="17378" xr:uid="{305A0B8E-0230-413E-8E11-23BD085545C6}"/>
    <cellStyle name="Moneda 2 2 5 5 2 2 3 3" xfId="26795" xr:uid="{D361B06A-21B6-487E-86A9-21AACA3E901F}"/>
    <cellStyle name="Moneda 2 2 5 5 2 2 3 4" xfId="36212" xr:uid="{B5A809DD-7795-421F-B398-31927FC3C268}"/>
    <cellStyle name="Moneda 2 2 5 5 2 2 4" xfId="12674" xr:uid="{D56C2873-5CBC-4C0C-B489-38AA8F3E64F0}"/>
    <cellStyle name="Moneda 2 2 5 5 2 2 5" xfId="22091" xr:uid="{71028BF5-79BB-4B08-BF86-CEE8BCFD7F2E}"/>
    <cellStyle name="Moneda 2 2 5 5 2 2 6" xfId="31508" xr:uid="{86FE8E5E-460C-4DC1-A7A9-714F0AFC9225}"/>
    <cellStyle name="Moneda 2 2 5 5 2 3" xfId="4050" xr:uid="{27DC8A77-1748-4E20-AF2A-26DF74888F62}"/>
    <cellStyle name="Moneda 2 2 5 5 2 3 2" xfId="6402" xr:uid="{0D803D08-3C34-41A1-BFBE-A8E61769EFC2}"/>
    <cellStyle name="Moneda 2 2 5 5 2 3 2 2" xfId="11106" xr:uid="{AF20CFCC-DCD8-4D1A-A551-230EF59BA793}"/>
    <cellStyle name="Moneda 2 2 5 5 2 3 2 2 2" xfId="20514" xr:uid="{B25A4D8C-1911-43E1-BDAF-B62646514106}"/>
    <cellStyle name="Moneda 2 2 5 5 2 3 2 2 3" xfId="29931" xr:uid="{4C9549DD-1CC2-4F0F-8BCE-79CA329C531A}"/>
    <cellStyle name="Moneda 2 2 5 5 2 3 2 2 4" xfId="39348" xr:uid="{64833280-C26E-44C8-AE81-4DFBB1116E9A}"/>
    <cellStyle name="Moneda 2 2 5 5 2 3 2 3" xfId="15810" xr:uid="{1EB1177E-7A62-4B5D-8C13-6CBB8CE0A792}"/>
    <cellStyle name="Moneda 2 2 5 5 2 3 2 4" xfId="25227" xr:uid="{66E66936-DF9B-43BC-9503-CAA1185B5BE8}"/>
    <cellStyle name="Moneda 2 2 5 5 2 3 2 5" xfId="34644" xr:uid="{1E74A5D4-3517-4946-ADD7-EA3D7FDBF3CF}"/>
    <cellStyle name="Moneda 2 2 5 5 2 3 3" xfId="8754" xr:uid="{78CC7628-FB6D-4490-B8AF-BE049CD78C8E}"/>
    <cellStyle name="Moneda 2 2 5 5 2 3 3 2" xfId="18162" xr:uid="{FA87C860-8091-4E8B-AE79-DC2DCEFDD58E}"/>
    <cellStyle name="Moneda 2 2 5 5 2 3 3 3" xfId="27579" xr:uid="{0B26C04C-055D-4CFA-9A46-703CC7CFF788}"/>
    <cellStyle name="Moneda 2 2 5 5 2 3 3 4" xfId="36996" xr:uid="{5CB25545-2FD8-465A-B5EA-5D374CF7ACFA}"/>
    <cellStyle name="Moneda 2 2 5 5 2 3 4" xfId="13458" xr:uid="{89D40692-1FE4-4294-9E49-6AF69ADBA978}"/>
    <cellStyle name="Moneda 2 2 5 5 2 3 5" xfId="22875" xr:uid="{8AA529E6-C9E9-425F-ABAE-08D3E7496E68}"/>
    <cellStyle name="Moneda 2 2 5 5 2 3 6" xfId="32292" xr:uid="{978DA833-B614-4815-9F63-42A738123D7C}"/>
    <cellStyle name="Moneda 2 2 5 5 2 4" xfId="4834" xr:uid="{E2969C28-CD78-48B6-B796-1EB4EAC0CE8E}"/>
    <cellStyle name="Moneda 2 2 5 5 2 4 2" xfId="9538" xr:uid="{BAE46679-BAAD-4680-AEF5-9CFDB2669947}"/>
    <cellStyle name="Moneda 2 2 5 5 2 4 2 2" xfId="18946" xr:uid="{2B05A728-9E68-4D0B-BB58-D569E862AE23}"/>
    <cellStyle name="Moneda 2 2 5 5 2 4 2 3" xfId="28363" xr:uid="{B08FB492-DA1B-4C1B-821E-23695EDC9B63}"/>
    <cellStyle name="Moneda 2 2 5 5 2 4 2 4" xfId="37780" xr:uid="{FBDA5173-03B0-4D58-BB85-531862CB6538}"/>
    <cellStyle name="Moneda 2 2 5 5 2 4 3" xfId="14242" xr:uid="{3D14A661-EAB7-4CC1-AA6B-35A7C09AAB53}"/>
    <cellStyle name="Moneda 2 2 5 5 2 4 4" xfId="23659" xr:uid="{2DB68F50-4DFF-46E4-8112-7DE311DECBAA}"/>
    <cellStyle name="Moneda 2 2 5 5 2 4 5" xfId="33076" xr:uid="{0D08FBE5-D9D8-44F6-9DB8-24653BCA8210}"/>
    <cellStyle name="Moneda 2 2 5 5 2 5" xfId="7186" xr:uid="{8196EDAA-9163-47E0-A687-972A48C3A000}"/>
    <cellStyle name="Moneda 2 2 5 5 2 5 2" xfId="16594" xr:uid="{14502F97-D319-4718-9D80-3E99A542FB8A}"/>
    <cellStyle name="Moneda 2 2 5 5 2 5 3" xfId="26011" xr:uid="{7ECBBD0F-7784-4546-BF5B-EEA67D9E8E16}"/>
    <cellStyle name="Moneda 2 2 5 5 2 5 4" xfId="35428" xr:uid="{2B64D866-6C9C-4147-9A84-6A135F01DD36}"/>
    <cellStyle name="Moneda 2 2 5 5 2 6" xfId="11890" xr:uid="{F500A0B3-078C-41B8-BB11-76E8FA95E5EB}"/>
    <cellStyle name="Moneda 2 2 5 5 2 7" xfId="21307" xr:uid="{A0462DD7-F274-4C1F-82DB-4B2F4373E05B}"/>
    <cellStyle name="Moneda 2 2 5 5 2 8" xfId="30724" xr:uid="{7B6016D4-C55C-4824-8A1F-34A67E85CD44}"/>
    <cellStyle name="Moneda 2 2 5 5 3" xfId="2874" xr:uid="{F029DFED-D229-4091-AC8A-103894905E97}"/>
    <cellStyle name="Moneda 2 2 5 5 3 2" xfId="5226" xr:uid="{270C54B7-0E3A-4F9E-8157-ACA02B2D3186}"/>
    <cellStyle name="Moneda 2 2 5 5 3 2 2" xfId="9930" xr:uid="{78EF4261-0652-4F43-8D6A-3AD5FF796DAE}"/>
    <cellStyle name="Moneda 2 2 5 5 3 2 2 2" xfId="19338" xr:uid="{96F9E466-C707-4F6C-A957-E0089A02AE8A}"/>
    <cellStyle name="Moneda 2 2 5 5 3 2 2 3" xfId="28755" xr:uid="{39DA50A2-FC8F-4466-A3CA-0EC76C4CDEA6}"/>
    <cellStyle name="Moneda 2 2 5 5 3 2 2 4" xfId="38172" xr:uid="{4992481D-FBE3-446A-9C7B-07367F2752B3}"/>
    <cellStyle name="Moneda 2 2 5 5 3 2 3" xfId="14634" xr:uid="{12652F5D-3E35-4EFA-8F96-343D2CBA5BED}"/>
    <cellStyle name="Moneda 2 2 5 5 3 2 4" xfId="24051" xr:uid="{78D24220-9ADD-4CC6-9E67-79CB5AC30F2D}"/>
    <cellStyle name="Moneda 2 2 5 5 3 2 5" xfId="33468" xr:uid="{03CBB5ED-D92F-4C88-87F9-A789482CE695}"/>
    <cellStyle name="Moneda 2 2 5 5 3 3" xfId="7578" xr:uid="{AE7997A2-B0C4-4A83-8698-4F2605B9067D}"/>
    <cellStyle name="Moneda 2 2 5 5 3 3 2" xfId="16986" xr:uid="{A47240B0-877A-4856-B690-905A704BD5C9}"/>
    <cellStyle name="Moneda 2 2 5 5 3 3 3" xfId="26403" xr:uid="{C5D2776B-FD5B-43E7-94FE-2AC61A502851}"/>
    <cellStyle name="Moneda 2 2 5 5 3 3 4" xfId="35820" xr:uid="{A4030274-8420-4784-8E01-D5DC693149CB}"/>
    <cellStyle name="Moneda 2 2 5 5 3 4" xfId="12282" xr:uid="{0BC33A15-072D-4EE3-90A7-0DD2763832F3}"/>
    <cellStyle name="Moneda 2 2 5 5 3 5" xfId="21699" xr:uid="{D038F372-9E62-4899-B563-105FF7D4E004}"/>
    <cellStyle name="Moneda 2 2 5 5 3 6" xfId="31116" xr:uid="{B3F8D1D5-2191-4A13-9306-84CAC4EB3E83}"/>
    <cellStyle name="Moneda 2 2 5 5 4" xfId="3658" xr:uid="{23AC3961-5215-4C80-AD7D-60BB423F7512}"/>
    <cellStyle name="Moneda 2 2 5 5 4 2" xfId="6010" xr:uid="{ED540119-8589-463D-81B4-08F8E1E95F88}"/>
    <cellStyle name="Moneda 2 2 5 5 4 2 2" xfId="10714" xr:uid="{5C6A1E3E-5A4A-40EB-855B-918B711EC3C7}"/>
    <cellStyle name="Moneda 2 2 5 5 4 2 2 2" xfId="20122" xr:uid="{9A78EC52-7B91-49EB-B89B-3F2502858453}"/>
    <cellStyle name="Moneda 2 2 5 5 4 2 2 3" xfId="29539" xr:uid="{B42A4AD4-8342-4A01-A673-4689D94839A9}"/>
    <cellStyle name="Moneda 2 2 5 5 4 2 2 4" xfId="38956" xr:uid="{9B708D21-9CD2-4EFF-9A5E-1ED19E23355D}"/>
    <cellStyle name="Moneda 2 2 5 5 4 2 3" xfId="15418" xr:uid="{1B6799DA-44A7-41DF-BDF2-D392FF60CC86}"/>
    <cellStyle name="Moneda 2 2 5 5 4 2 4" xfId="24835" xr:uid="{A86C6B4E-73DA-4A82-AA3D-A8E0E0770A6A}"/>
    <cellStyle name="Moneda 2 2 5 5 4 2 5" xfId="34252" xr:uid="{434A1E4A-507A-477D-A091-8DFAEF7CB13A}"/>
    <cellStyle name="Moneda 2 2 5 5 4 3" xfId="8362" xr:uid="{1B39CE50-A2B4-4FBB-8CAA-99C452519D0E}"/>
    <cellStyle name="Moneda 2 2 5 5 4 3 2" xfId="17770" xr:uid="{BA79E726-6128-4AFE-9DE8-4BF22752C49F}"/>
    <cellStyle name="Moneda 2 2 5 5 4 3 3" xfId="27187" xr:uid="{0A1047CE-184F-412B-BB6B-7D0B5CBED91C}"/>
    <cellStyle name="Moneda 2 2 5 5 4 3 4" xfId="36604" xr:uid="{6088E0F4-7BBB-4B81-8728-1DB710B3BD82}"/>
    <cellStyle name="Moneda 2 2 5 5 4 4" xfId="13066" xr:uid="{E048D54D-133E-4C6D-96A9-E840869C8801}"/>
    <cellStyle name="Moneda 2 2 5 5 4 5" xfId="22483" xr:uid="{24BF8839-7A07-4183-8477-A37D8C579363}"/>
    <cellStyle name="Moneda 2 2 5 5 4 6" xfId="31900" xr:uid="{E3D18CBF-0E4C-4B97-8555-5BB19C20E6B0}"/>
    <cellStyle name="Moneda 2 2 5 5 5" xfId="4442" xr:uid="{386A9295-8077-49D0-8BF0-A59890526308}"/>
    <cellStyle name="Moneda 2 2 5 5 5 2" xfId="9146" xr:uid="{982A4039-BA2E-46FA-9A87-CF6D626B73D0}"/>
    <cellStyle name="Moneda 2 2 5 5 5 2 2" xfId="18554" xr:uid="{542AB665-A328-4DB3-A3B2-0BD37B32733E}"/>
    <cellStyle name="Moneda 2 2 5 5 5 2 3" xfId="27971" xr:uid="{847A02EE-1E09-4EA1-A36D-5AB6CD22D631}"/>
    <cellStyle name="Moneda 2 2 5 5 5 2 4" xfId="37388" xr:uid="{5A947178-C534-472A-94C0-E96E9CD2414A}"/>
    <cellStyle name="Moneda 2 2 5 5 5 3" xfId="13850" xr:uid="{21B3DD57-1637-4DF6-8037-058ABB6656FA}"/>
    <cellStyle name="Moneda 2 2 5 5 5 4" xfId="23267" xr:uid="{46FF6E58-2838-4268-A321-65E3354248AB}"/>
    <cellStyle name="Moneda 2 2 5 5 5 5" xfId="32684" xr:uid="{7827DF3F-E9E3-4332-8834-B0E723482DBD}"/>
    <cellStyle name="Moneda 2 2 5 5 6" xfId="6794" xr:uid="{81398980-83D0-47F4-BA73-1E5D65B4E4E0}"/>
    <cellStyle name="Moneda 2 2 5 5 6 2" xfId="16202" xr:uid="{E39861B7-F068-4454-8E8B-01C6D6A03E7F}"/>
    <cellStyle name="Moneda 2 2 5 5 6 3" xfId="25619" xr:uid="{608CC4C5-29E0-43AA-9500-5E191543BB6A}"/>
    <cellStyle name="Moneda 2 2 5 5 6 4" xfId="35036" xr:uid="{5B184EE9-A171-4047-873E-6EE6D8212C19}"/>
    <cellStyle name="Moneda 2 2 5 5 7" xfId="11498" xr:uid="{D942241D-4410-4C2B-BFE0-72CC2244D470}"/>
    <cellStyle name="Moneda 2 2 5 5 8" xfId="20915" xr:uid="{7E6217DF-908D-436C-9AFD-EB0781044C5A}"/>
    <cellStyle name="Moneda 2 2 5 5 9" xfId="30332" xr:uid="{7EB8F82A-389B-4FA5-B3DB-B2AAFBCD299A}"/>
    <cellStyle name="Moneda 2 2 5 6" xfId="2285" xr:uid="{523977AC-37FB-49F3-95EE-078C7EA88F1F}"/>
    <cellStyle name="Moneda 2 2 5 6 2" xfId="3070" xr:uid="{F9BCF5CF-9B0E-40E0-90E7-E89807316E63}"/>
    <cellStyle name="Moneda 2 2 5 6 2 2" xfId="5422" xr:uid="{1E3CF8ED-7F02-4961-BE3F-9C4663FA4BBB}"/>
    <cellStyle name="Moneda 2 2 5 6 2 2 2" xfId="10126" xr:uid="{C8D0FA42-412B-4BCF-B423-BF12DEFAF764}"/>
    <cellStyle name="Moneda 2 2 5 6 2 2 2 2" xfId="19534" xr:uid="{00FBB4CB-FF15-4D43-A5E8-98DE6E20A319}"/>
    <cellStyle name="Moneda 2 2 5 6 2 2 2 3" xfId="28951" xr:uid="{636D7D07-947B-450B-B411-05242FF77225}"/>
    <cellStyle name="Moneda 2 2 5 6 2 2 2 4" xfId="38368" xr:uid="{B9B366AE-37BD-4614-8D5C-E188BD8B4E1E}"/>
    <cellStyle name="Moneda 2 2 5 6 2 2 3" xfId="14830" xr:uid="{91C40864-B7A2-4C5B-BF37-15C585B8EA8B}"/>
    <cellStyle name="Moneda 2 2 5 6 2 2 4" xfId="24247" xr:uid="{70BD695E-44DB-4668-A534-B4BAD89DA110}"/>
    <cellStyle name="Moneda 2 2 5 6 2 2 5" xfId="33664" xr:uid="{1DB5D937-667F-4BD3-A436-6F0D6ABA125F}"/>
    <cellStyle name="Moneda 2 2 5 6 2 3" xfId="7774" xr:uid="{B9795AC3-1547-47B7-BC6F-1B15BA944036}"/>
    <cellStyle name="Moneda 2 2 5 6 2 3 2" xfId="17182" xr:uid="{316EB439-2500-4DB8-8000-D7E8F74040D9}"/>
    <cellStyle name="Moneda 2 2 5 6 2 3 3" xfId="26599" xr:uid="{824AF9B1-DE01-49B6-B456-D85BB3C9FFC2}"/>
    <cellStyle name="Moneda 2 2 5 6 2 3 4" xfId="36016" xr:uid="{8AC3BCA9-FB7F-437D-9C9C-B3BDFAE63D37}"/>
    <cellStyle name="Moneda 2 2 5 6 2 4" xfId="12478" xr:uid="{8AF1A7B9-3D36-42EA-839B-DAC7BAFE52C1}"/>
    <cellStyle name="Moneda 2 2 5 6 2 5" xfId="21895" xr:uid="{789C2B5D-48AE-4FFC-9739-D3A81F70E1D2}"/>
    <cellStyle name="Moneda 2 2 5 6 2 6" xfId="31312" xr:uid="{B1A3C6D0-1704-4CCB-B600-7D6654DADCA6}"/>
    <cellStyle name="Moneda 2 2 5 6 3" xfId="3854" xr:uid="{4873FBF7-977A-4BA6-BA0E-CBFF41750120}"/>
    <cellStyle name="Moneda 2 2 5 6 3 2" xfId="6206" xr:uid="{F836A5C4-D2B5-4FC5-8468-334276ED2718}"/>
    <cellStyle name="Moneda 2 2 5 6 3 2 2" xfId="10910" xr:uid="{DA145472-60BC-4097-B709-03E2847509E8}"/>
    <cellStyle name="Moneda 2 2 5 6 3 2 2 2" xfId="20318" xr:uid="{9D5F4D7D-3009-40DA-A47F-56870A1D1B09}"/>
    <cellStyle name="Moneda 2 2 5 6 3 2 2 3" xfId="29735" xr:uid="{A32EF7AC-3B0D-4726-BCFE-0BD080A346FF}"/>
    <cellStyle name="Moneda 2 2 5 6 3 2 2 4" xfId="39152" xr:uid="{C724C455-5AB7-4323-8077-E9F1B61AF9CC}"/>
    <cellStyle name="Moneda 2 2 5 6 3 2 3" xfId="15614" xr:uid="{54D5597C-FABE-4AAF-8BB2-35D88E18BE63}"/>
    <cellStyle name="Moneda 2 2 5 6 3 2 4" xfId="25031" xr:uid="{81B6163A-6B04-4D36-A298-4A10D68EE8F9}"/>
    <cellStyle name="Moneda 2 2 5 6 3 2 5" xfId="34448" xr:uid="{223B5BF9-478F-4336-9C40-5F12C8A8DAB6}"/>
    <cellStyle name="Moneda 2 2 5 6 3 3" xfId="8558" xr:uid="{3397EC34-E604-49AD-97BC-ADBE5BEF945A}"/>
    <cellStyle name="Moneda 2 2 5 6 3 3 2" xfId="17966" xr:uid="{EC9F3632-BAA5-4259-9DCC-A9CE30260D2A}"/>
    <cellStyle name="Moneda 2 2 5 6 3 3 3" xfId="27383" xr:uid="{BC4A6CF2-F274-4A7F-AB16-A0304739DBD9}"/>
    <cellStyle name="Moneda 2 2 5 6 3 3 4" xfId="36800" xr:uid="{534562A1-187C-4861-8F4B-5586B44A10B5}"/>
    <cellStyle name="Moneda 2 2 5 6 3 4" xfId="13262" xr:uid="{D18DFCF7-D7EB-41DE-B7F1-CA953285931B}"/>
    <cellStyle name="Moneda 2 2 5 6 3 5" xfId="22679" xr:uid="{367ECE69-8517-42CB-A954-6B39E42E3AA0}"/>
    <cellStyle name="Moneda 2 2 5 6 3 6" xfId="32096" xr:uid="{110A21B7-0C83-43D6-BE0C-567E16F1290E}"/>
    <cellStyle name="Moneda 2 2 5 6 4" xfId="4638" xr:uid="{4A84A54E-D458-4D67-A9C5-697C0E648576}"/>
    <cellStyle name="Moneda 2 2 5 6 4 2" xfId="9342" xr:uid="{C41FDA88-55D9-4B77-AB76-367EDB8AB35F}"/>
    <cellStyle name="Moneda 2 2 5 6 4 2 2" xfId="18750" xr:uid="{93977FFF-D8C8-43A9-8789-37E98C32C9E0}"/>
    <cellStyle name="Moneda 2 2 5 6 4 2 3" xfId="28167" xr:uid="{5AC8C66F-59E5-4BA0-8D3D-650597413F7F}"/>
    <cellStyle name="Moneda 2 2 5 6 4 2 4" xfId="37584" xr:uid="{A8C21E4B-8880-4E53-9817-E5FED856F375}"/>
    <cellStyle name="Moneda 2 2 5 6 4 3" xfId="14046" xr:uid="{F8276844-7DB1-42FE-BD83-CAF793F526A6}"/>
    <cellStyle name="Moneda 2 2 5 6 4 4" xfId="23463" xr:uid="{0D61A72A-1EB8-4991-B167-7E0262EB9AAD}"/>
    <cellStyle name="Moneda 2 2 5 6 4 5" xfId="32880" xr:uid="{8227208F-A9E0-441A-9472-4C6D8A427AE3}"/>
    <cellStyle name="Moneda 2 2 5 6 5" xfId="6990" xr:uid="{8FABE7FF-03EB-4DE1-A492-3FE789AB5AC9}"/>
    <cellStyle name="Moneda 2 2 5 6 5 2" xfId="16398" xr:uid="{605864B6-3B16-4A99-98E7-506A79411382}"/>
    <cellStyle name="Moneda 2 2 5 6 5 3" xfId="25815" xr:uid="{D023FB56-245B-46E1-B231-8567F41A4E65}"/>
    <cellStyle name="Moneda 2 2 5 6 5 4" xfId="35232" xr:uid="{FC32914E-D2A9-4C2B-B365-1935D084F422}"/>
    <cellStyle name="Moneda 2 2 5 6 6" xfId="11694" xr:uid="{AEB6B60F-4AEB-4E83-9506-F445061E2530}"/>
    <cellStyle name="Moneda 2 2 5 6 7" xfId="21111" xr:uid="{719DE8FD-11AB-4624-AC86-A0417CC43499}"/>
    <cellStyle name="Moneda 2 2 5 6 8" xfId="30528" xr:uid="{20E1F36A-35E2-43BF-B1E4-0A25CDA2E368}"/>
    <cellStyle name="Moneda 2 2 5 7" xfId="2678" xr:uid="{BE476763-6E6E-46E4-AD57-C11C97A66094}"/>
    <cellStyle name="Moneda 2 2 5 7 2" xfId="5030" xr:uid="{68992246-82CC-40AC-8BE7-9EED96440E2F}"/>
    <cellStyle name="Moneda 2 2 5 7 2 2" xfId="9734" xr:uid="{668FF8F5-A6BC-4659-85A3-2A7C5F86F431}"/>
    <cellStyle name="Moneda 2 2 5 7 2 2 2" xfId="19142" xr:uid="{2BBD8415-0CAF-4ECE-BF72-714D7C748CCD}"/>
    <cellStyle name="Moneda 2 2 5 7 2 2 3" xfId="28559" xr:uid="{29176344-7517-4E92-AC4D-4013ABAFDC90}"/>
    <cellStyle name="Moneda 2 2 5 7 2 2 4" xfId="37976" xr:uid="{C4C99AFD-9103-4E65-A473-EB4F41CF08C7}"/>
    <cellStyle name="Moneda 2 2 5 7 2 3" xfId="14438" xr:uid="{FDECE1A9-6528-4DB5-B5CE-ECF9E11C9D7A}"/>
    <cellStyle name="Moneda 2 2 5 7 2 4" xfId="23855" xr:uid="{C0356543-A14B-4906-849B-8651128AAD21}"/>
    <cellStyle name="Moneda 2 2 5 7 2 5" xfId="33272" xr:uid="{E8BE9BAC-7A24-40F3-8A89-0C896F39CFD2}"/>
    <cellStyle name="Moneda 2 2 5 7 3" xfId="7382" xr:uid="{E2A63CC7-13DD-4126-B56D-CC01EC6728DF}"/>
    <cellStyle name="Moneda 2 2 5 7 3 2" xfId="16790" xr:uid="{3F9BBFBD-D05D-4261-880E-0B3044E86024}"/>
    <cellStyle name="Moneda 2 2 5 7 3 3" xfId="26207" xr:uid="{FD3D8ADD-DB5F-463C-AE9D-60CF38C56565}"/>
    <cellStyle name="Moneda 2 2 5 7 3 4" xfId="35624" xr:uid="{901EA82F-F3CF-4FB9-9B0F-E15AABC23116}"/>
    <cellStyle name="Moneda 2 2 5 7 4" xfId="12086" xr:uid="{4B85DA19-AD5A-4255-A4D7-01197C3BC6B5}"/>
    <cellStyle name="Moneda 2 2 5 7 5" xfId="21503" xr:uid="{92A3FEC3-AA19-4125-8263-43BA9904C9DA}"/>
    <cellStyle name="Moneda 2 2 5 7 6" xfId="30920" xr:uid="{5D478FEB-6E4D-4B2F-9324-E9954C5939A1}"/>
    <cellStyle name="Moneda 2 2 5 8" xfId="3462" xr:uid="{A17F02C3-9A7F-4A54-8092-C767C5CA7C7F}"/>
    <cellStyle name="Moneda 2 2 5 8 2" xfId="5814" xr:uid="{185BA7D2-4F13-48EA-B782-89E306647DE5}"/>
    <cellStyle name="Moneda 2 2 5 8 2 2" xfId="10518" xr:uid="{DB10077C-9327-43A1-900F-9A138B2C6EFD}"/>
    <cellStyle name="Moneda 2 2 5 8 2 2 2" xfId="19926" xr:uid="{066A0B1A-8AE8-4B37-898B-DFD478CC748A}"/>
    <cellStyle name="Moneda 2 2 5 8 2 2 3" xfId="29343" xr:uid="{AC1618DC-CE7C-469A-B5CF-BEC06843F7DB}"/>
    <cellStyle name="Moneda 2 2 5 8 2 2 4" xfId="38760" xr:uid="{9B4CFE27-7C58-4591-A6AA-1657599E21C2}"/>
    <cellStyle name="Moneda 2 2 5 8 2 3" xfId="15222" xr:uid="{6B8B33FF-5432-4471-BC8A-594B1A04EFF9}"/>
    <cellStyle name="Moneda 2 2 5 8 2 4" xfId="24639" xr:uid="{A1C25D61-FAAD-4F03-AD39-49424D461DF6}"/>
    <cellStyle name="Moneda 2 2 5 8 2 5" xfId="34056" xr:uid="{8C747587-84B5-4774-BC85-64546B3264C7}"/>
    <cellStyle name="Moneda 2 2 5 8 3" xfId="8166" xr:uid="{678DA52B-F1F6-4764-A34C-3CD46356876A}"/>
    <cellStyle name="Moneda 2 2 5 8 3 2" xfId="17574" xr:uid="{C80239DA-E98D-45DC-9ECB-D30FF71E453B}"/>
    <cellStyle name="Moneda 2 2 5 8 3 3" xfId="26991" xr:uid="{9340FDA2-0392-4427-94FA-7D4CC3692974}"/>
    <cellStyle name="Moneda 2 2 5 8 3 4" xfId="36408" xr:uid="{F747FAA0-377F-4E78-91FA-0CF0699E4E75}"/>
    <cellStyle name="Moneda 2 2 5 8 4" xfId="12870" xr:uid="{411925B2-D017-435C-83FE-69453026AB2E}"/>
    <cellStyle name="Moneda 2 2 5 8 5" xfId="22287" xr:uid="{E3109892-9D43-49C1-9C7A-A3AAE3E13FB7}"/>
    <cellStyle name="Moneda 2 2 5 8 6" xfId="31704" xr:uid="{E4402857-5764-4EEA-84F7-F07A10CD8E65}"/>
    <cellStyle name="Moneda 2 2 5 9" xfId="4246" xr:uid="{542DF36D-ED29-467A-836F-4C4EA2E25C6D}"/>
    <cellStyle name="Moneda 2 2 5 9 2" xfId="8950" xr:uid="{57DF583E-95C6-422A-AEB2-B0BBC5DA1C7D}"/>
    <cellStyle name="Moneda 2 2 5 9 2 2" xfId="18358" xr:uid="{4F3213D0-4EB2-4B29-8D43-A85315D061CD}"/>
    <cellStyle name="Moneda 2 2 5 9 2 3" xfId="27775" xr:uid="{89060F9A-BDD1-4957-B250-C6C65CEAD705}"/>
    <cellStyle name="Moneda 2 2 5 9 2 4" xfId="37192" xr:uid="{8BD1897B-DF18-4493-A74C-3044FBA2665F}"/>
    <cellStyle name="Moneda 2 2 5 9 3" xfId="13654" xr:uid="{968E8098-99AB-41A4-BEAB-19EC7F2052C8}"/>
    <cellStyle name="Moneda 2 2 5 9 4" xfId="23071" xr:uid="{36CC8E8E-A1D5-47DD-A63A-5F19F70F693A}"/>
    <cellStyle name="Moneda 2 2 5 9 5" xfId="32488" xr:uid="{6DEC2B56-D5EF-417D-AEF5-FB665B8DD4D0}"/>
    <cellStyle name="Moneda 2 2 6" xfId="190" xr:uid="{50715F78-AF59-4869-8FA9-A912EC575905}"/>
    <cellStyle name="Moneda 2 2 6 10" xfId="11336" xr:uid="{D8F76B83-70B3-47C0-AF96-355FDFCE5CD5}"/>
    <cellStyle name="Moneda 2 2 6 11" xfId="20753" xr:uid="{C197A66D-812B-4F2C-944B-F0516E949285}"/>
    <cellStyle name="Moneda 2 2 6 12" xfId="30170" xr:uid="{5EA4C96F-1AF0-41B4-AB0B-15E986A13BED}"/>
    <cellStyle name="Moneda 2 2 6 13" xfId="1927" xr:uid="{DEC8C518-7260-415F-B185-43E05F522D2A}"/>
    <cellStyle name="Moneda 2 2 6 14" xfId="1299" xr:uid="{D4F2EF9B-7233-4CE0-9E1A-77D4594F2471}"/>
    <cellStyle name="Moneda 2 2 6 15" xfId="40181" xr:uid="{473B0668-7DAF-4D9E-AA6B-4D1C4D95BAAD}"/>
    <cellStyle name="Moneda 2 2 6 2" xfId="384" xr:uid="{973A30CE-713E-47A6-9F3A-D6C0234CC2FD}"/>
    <cellStyle name="Moneda 2 2 6 2 10" xfId="30291" xr:uid="{439A788E-EAE5-4401-8D0A-773692EE5C0A}"/>
    <cellStyle name="Moneda 2 2 6 2 11" xfId="2048" xr:uid="{657BBB27-6EEF-45B5-BFC5-288854B7B7C6}"/>
    <cellStyle name="Moneda 2 2 6 2 12" xfId="1420" xr:uid="{F6776B15-0A90-4958-B58A-E496867B6ABD}"/>
    <cellStyle name="Moneda 2 2 6 2 13" xfId="40302" xr:uid="{E4B4FDCB-E3AF-474D-AF74-6138994144CF}"/>
    <cellStyle name="Moneda 2 2 6 2 2" xfId="619" xr:uid="{A7E80073-A60D-4D2C-BB22-217A24AE52F6}"/>
    <cellStyle name="Moneda 2 2 6 2 2 10" xfId="2244" xr:uid="{2612051A-C436-44F8-9BF5-E18B045548D0}"/>
    <cellStyle name="Moneda 2 2 6 2 2 11" xfId="1616" xr:uid="{AECD3526-AB53-43C5-97B2-1F460AC1EB71}"/>
    <cellStyle name="Moneda 2 2 6 2 2 12" xfId="40498" xr:uid="{D454CDF8-814F-41BE-B233-F5E5D97A30BD}"/>
    <cellStyle name="Moneda 2 2 6 2 2 2" xfId="2636" xr:uid="{E2F54626-F041-48ED-B53A-9FB6B18D1DD5}"/>
    <cellStyle name="Moneda 2 2 6 2 2 2 2" xfId="3421" xr:uid="{22AC81BB-8076-423C-A8EF-8449BA996548}"/>
    <cellStyle name="Moneda 2 2 6 2 2 2 2 2" xfId="5773" xr:uid="{1D449565-96DE-4594-B5A2-FECD00A25599}"/>
    <cellStyle name="Moneda 2 2 6 2 2 2 2 2 2" xfId="10477" xr:uid="{25A6A9C2-50F8-4833-A9D5-5E6E4D276A1B}"/>
    <cellStyle name="Moneda 2 2 6 2 2 2 2 2 2 2" xfId="19885" xr:uid="{190C14C0-F26C-4BCB-9345-F9CE20BC1769}"/>
    <cellStyle name="Moneda 2 2 6 2 2 2 2 2 2 3" xfId="29302" xr:uid="{262CAEE2-ED12-4613-97A9-52C373F2EBB0}"/>
    <cellStyle name="Moneda 2 2 6 2 2 2 2 2 2 4" xfId="38719" xr:uid="{CA866FE4-39AE-402F-BBE9-BA2C7284711E}"/>
    <cellStyle name="Moneda 2 2 6 2 2 2 2 2 3" xfId="15181" xr:uid="{E4049EDA-CF8B-4AD3-A3EA-5C8301ADCC34}"/>
    <cellStyle name="Moneda 2 2 6 2 2 2 2 2 4" xfId="24598" xr:uid="{6F2755DB-91ED-4C3C-ADE5-89E02CD4444F}"/>
    <cellStyle name="Moneda 2 2 6 2 2 2 2 2 5" xfId="34015" xr:uid="{66DAC357-8F51-4203-902A-262D75F04894}"/>
    <cellStyle name="Moneda 2 2 6 2 2 2 2 3" xfId="8125" xr:uid="{026BEDA7-8E46-4E26-BD7E-AE478A93D1A3}"/>
    <cellStyle name="Moneda 2 2 6 2 2 2 2 3 2" xfId="17533" xr:uid="{B09EBAAC-6D01-4694-AD86-6EDABA84AE5E}"/>
    <cellStyle name="Moneda 2 2 6 2 2 2 2 3 3" xfId="26950" xr:uid="{26DFFAA4-1207-48DD-B996-143BCE38F492}"/>
    <cellStyle name="Moneda 2 2 6 2 2 2 2 3 4" xfId="36367" xr:uid="{82DCA8CA-521C-4D3E-92B3-1BD7FB7D5EFD}"/>
    <cellStyle name="Moneda 2 2 6 2 2 2 2 4" xfId="12829" xr:uid="{6D52A69B-22D3-47A2-9B71-B8ACDD1943F3}"/>
    <cellStyle name="Moneda 2 2 6 2 2 2 2 5" xfId="22246" xr:uid="{07BF5E95-7BAC-491B-8056-87DA417228A6}"/>
    <cellStyle name="Moneda 2 2 6 2 2 2 2 6" xfId="31663" xr:uid="{E60C9771-CD52-4C9A-8873-42D3ACBE0C9C}"/>
    <cellStyle name="Moneda 2 2 6 2 2 2 3" xfId="4205" xr:uid="{4266DA27-C66F-4EBD-8FC4-82C2D8297B65}"/>
    <cellStyle name="Moneda 2 2 6 2 2 2 3 2" xfId="6557" xr:uid="{A5ABE6CC-4102-4D40-AB75-60EF43B9C1BA}"/>
    <cellStyle name="Moneda 2 2 6 2 2 2 3 2 2" xfId="11261" xr:uid="{7E472498-81A9-431A-BA6C-D3F05A918438}"/>
    <cellStyle name="Moneda 2 2 6 2 2 2 3 2 2 2" xfId="20669" xr:uid="{A5921CAD-9D29-4D2D-9282-BF25C6B9EA0B}"/>
    <cellStyle name="Moneda 2 2 6 2 2 2 3 2 2 3" xfId="30086" xr:uid="{E24BD22C-7D5D-4063-B9BF-6EBD64C8B084}"/>
    <cellStyle name="Moneda 2 2 6 2 2 2 3 2 2 4" xfId="39503" xr:uid="{9C4A642A-D521-4BEC-ACB4-5C8F93097280}"/>
    <cellStyle name="Moneda 2 2 6 2 2 2 3 2 3" xfId="15965" xr:uid="{3CDBDE0C-36B4-46FC-962E-6CB02B1EFA8E}"/>
    <cellStyle name="Moneda 2 2 6 2 2 2 3 2 4" xfId="25382" xr:uid="{DC2E52CD-167A-4F07-A23F-78EEA64D9229}"/>
    <cellStyle name="Moneda 2 2 6 2 2 2 3 2 5" xfId="34799" xr:uid="{4CE11B85-C621-41CE-B85C-3AD88FDC0A3A}"/>
    <cellStyle name="Moneda 2 2 6 2 2 2 3 3" xfId="8909" xr:uid="{CE1D7CBA-A761-47B7-AAA2-3E4882B028DD}"/>
    <cellStyle name="Moneda 2 2 6 2 2 2 3 3 2" xfId="18317" xr:uid="{EF6456A3-906E-4E27-9817-2CDE01127A3E}"/>
    <cellStyle name="Moneda 2 2 6 2 2 2 3 3 3" xfId="27734" xr:uid="{B7B67273-C15F-4E35-89D8-4C7DA3C19A5B}"/>
    <cellStyle name="Moneda 2 2 6 2 2 2 3 3 4" xfId="37151" xr:uid="{63E57512-ECFA-48D6-A5DC-A0DAB41B998D}"/>
    <cellStyle name="Moneda 2 2 6 2 2 2 3 4" xfId="13613" xr:uid="{181C10D4-0196-4973-9F7E-979032433C05}"/>
    <cellStyle name="Moneda 2 2 6 2 2 2 3 5" xfId="23030" xr:uid="{DE29D7DD-D8DE-4758-B087-0DA81AB8D23D}"/>
    <cellStyle name="Moneda 2 2 6 2 2 2 3 6" xfId="32447" xr:uid="{6071E3E6-4F7C-4682-AF65-CBBB4E01C8C4}"/>
    <cellStyle name="Moneda 2 2 6 2 2 2 4" xfId="4989" xr:uid="{9BEE9D17-93DB-4540-A6E7-F84E418B3E55}"/>
    <cellStyle name="Moneda 2 2 6 2 2 2 4 2" xfId="9693" xr:uid="{74CABEF6-C2D0-43AB-A890-3466A2F0FE96}"/>
    <cellStyle name="Moneda 2 2 6 2 2 2 4 2 2" xfId="19101" xr:uid="{5E0290B4-FC3E-486C-A27B-89A9632CB988}"/>
    <cellStyle name="Moneda 2 2 6 2 2 2 4 2 3" xfId="28518" xr:uid="{73A03F06-9749-4B89-8734-ED68650076EA}"/>
    <cellStyle name="Moneda 2 2 6 2 2 2 4 2 4" xfId="37935" xr:uid="{5A388F88-D203-4FED-8B4E-3444D530FAA4}"/>
    <cellStyle name="Moneda 2 2 6 2 2 2 4 3" xfId="14397" xr:uid="{B3069C21-DA35-4459-B7D1-727D5C972AE3}"/>
    <cellStyle name="Moneda 2 2 6 2 2 2 4 4" xfId="23814" xr:uid="{689AD7F7-4F99-4392-9862-9FDE80061310}"/>
    <cellStyle name="Moneda 2 2 6 2 2 2 4 5" xfId="33231" xr:uid="{08010BFA-CC26-4543-87BD-9CC3B9684D2E}"/>
    <cellStyle name="Moneda 2 2 6 2 2 2 5" xfId="7341" xr:uid="{A50C7438-6F91-453A-9532-AB27EDE83A30}"/>
    <cellStyle name="Moneda 2 2 6 2 2 2 5 2" xfId="16749" xr:uid="{444285C1-AA11-4621-8C1E-503C51A0ACB9}"/>
    <cellStyle name="Moneda 2 2 6 2 2 2 5 3" xfId="26166" xr:uid="{0F615746-404A-42C9-A69E-AFA71233084C}"/>
    <cellStyle name="Moneda 2 2 6 2 2 2 5 4" xfId="35583" xr:uid="{0FB87519-C4E1-4BF6-849D-8AC3ECD8DEDC}"/>
    <cellStyle name="Moneda 2 2 6 2 2 2 6" xfId="12045" xr:uid="{B6B3BB9F-747C-49A7-830F-DF9212622A1E}"/>
    <cellStyle name="Moneda 2 2 6 2 2 2 7" xfId="21462" xr:uid="{104BDC8C-C9CF-4F9D-8794-AAFAB9A62D84}"/>
    <cellStyle name="Moneda 2 2 6 2 2 2 8" xfId="30879" xr:uid="{B65CAA0E-3733-4FDB-A814-07499EBDC9E3}"/>
    <cellStyle name="Moneda 2 2 6 2 2 3" xfId="3029" xr:uid="{3CA8BE05-2151-43F4-9D3E-AC05F90A644E}"/>
    <cellStyle name="Moneda 2 2 6 2 2 3 2" xfId="5381" xr:uid="{7748FFE1-65B5-4308-9C20-7D0ABF7031B7}"/>
    <cellStyle name="Moneda 2 2 6 2 2 3 2 2" xfId="10085" xr:uid="{0D8B1B04-18F1-4B97-96DD-F2B81D325758}"/>
    <cellStyle name="Moneda 2 2 6 2 2 3 2 2 2" xfId="19493" xr:uid="{3B77F521-68E9-4F64-91C7-2FFC828C8477}"/>
    <cellStyle name="Moneda 2 2 6 2 2 3 2 2 3" xfId="28910" xr:uid="{3999B309-BE87-4843-8C3F-B11541EFCF1E}"/>
    <cellStyle name="Moneda 2 2 6 2 2 3 2 2 4" xfId="38327" xr:uid="{2DCD6445-FC5C-41E4-BBAD-27F490617B60}"/>
    <cellStyle name="Moneda 2 2 6 2 2 3 2 3" xfId="14789" xr:uid="{ACB6FD69-4807-4E5B-B346-A46402E10552}"/>
    <cellStyle name="Moneda 2 2 6 2 2 3 2 4" xfId="24206" xr:uid="{D8E6FD93-C71E-4C24-B27C-7DEF688DDDFD}"/>
    <cellStyle name="Moneda 2 2 6 2 2 3 2 5" xfId="33623" xr:uid="{41CD2203-DF31-4C71-BB40-984D04F27A31}"/>
    <cellStyle name="Moneda 2 2 6 2 2 3 3" xfId="7733" xr:uid="{92D82CD8-F822-4AB4-B3B3-BD086AFE1A16}"/>
    <cellStyle name="Moneda 2 2 6 2 2 3 3 2" xfId="17141" xr:uid="{68B9550D-CE0A-43B0-B1D7-982EB17519A7}"/>
    <cellStyle name="Moneda 2 2 6 2 2 3 3 3" xfId="26558" xr:uid="{32987B20-C3E6-45CB-BC7D-4011D6229A5B}"/>
    <cellStyle name="Moneda 2 2 6 2 2 3 3 4" xfId="35975" xr:uid="{2061DF6E-9842-4E52-8500-1719F8B54156}"/>
    <cellStyle name="Moneda 2 2 6 2 2 3 4" xfId="12437" xr:uid="{14DE17E2-FD31-4AC3-BA3C-057AB5734943}"/>
    <cellStyle name="Moneda 2 2 6 2 2 3 5" xfId="21854" xr:uid="{3CF65948-8863-4AB5-BFE8-C6B497E260DF}"/>
    <cellStyle name="Moneda 2 2 6 2 2 3 6" xfId="31271" xr:uid="{6063D112-5205-43C8-8DF2-7B7E261A7F4F}"/>
    <cellStyle name="Moneda 2 2 6 2 2 4" xfId="3813" xr:uid="{3A7A1453-0AA9-4369-BCF7-C4FBC66C6643}"/>
    <cellStyle name="Moneda 2 2 6 2 2 4 2" xfId="6165" xr:uid="{F85CB25F-8F1F-463F-AC69-3B79F79CC3BC}"/>
    <cellStyle name="Moneda 2 2 6 2 2 4 2 2" xfId="10869" xr:uid="{6BF3049C-9918-4694-8164-D6053C8280AF}"/>
    <cellStyle name="Moneda 2 2 6 2 2 4 2 2 2" xfId="20277" xr:uid="{B21953D7-B3E9-4CA5-B61E-5FE027AC7661}"/>
    <cellStyle name="Moneda 2 2 6 2 2 4 2 2 3" xfId="29694" xr:uid="{1B9778D0-D95E-4D1D-B1FB-582C8C6FFFC9}"/>
    <cellStyle name="Moneda 2 2 6 2 2 4 2 2 4" xfId="39111" xr:uid="{06302E94-596F-4DB8-8D7F-154D8034E3CA}"/>
    <cellStyle name="Moneda 2 2 6 2 2 4 2 3" xfId="15573" xr:uid="{1EE4A3A0-9DD6-4558-B0F8-8C7CABA32FBA}"/>
    <cellStyle name="Moneda 2 2 6 2 2 4 2 4" xfId="24990" xr:uid="{EBF7872F-B5F7-4568-B0FF-B577A22476C1}"/>
    <cellStyle name="Moneda 2 2 6 2 2 4 2 5" xfId="34407" xr:uid="{7D4A5F7F-DF9E-4611-9C70-5E72D13F75A2}"/>
    <cellStyle name="Moneda 2 2 6 2 2 4 3" xfId="8517" xr:uid="{92E5219B-7046-40AE-8903-24DFCA9108B3}"/>
    <cellStyle name="Moneda 2 2 6 2 2 4 3 2" xfId="17925" xr:uid="{14425C26-805D-48A4-B03C-AF013B37335E}"/>
    <cellStyle name="Moneda 2 2 6 2 2 4 3 3" xfId="27342" xr:uid="{0046BB8F-DABD-4E03-84A3-FECC506F706C}"/>
    <cellStyle name="Moneda 2 2 6 2 2 4 3 4" xfId="36759" xr:uid="{0A7935A2-099E-406D-AB5E-51452C0A9A37}"/>
    <cellStyle name="Moneda 2 2 6 2 2 4 4" xfId="13221" xr:uid="{B5626AF7-CAAC-4CBA-89EB-45B62714EA3F}"/>
    <cellStyle name="Moneda 2 2 6 2 2 4 5" xfId="22638" xr:uid="{F554686A-4B76-4EB0-8505-E10C8788FB84}"/>
    <cellStyle name="Moneda 2 2 6 2 2 4 6" xfId="32055" xr:uid="{DD38F160-8A7D-47F5-AFE3-EBEC11B32454}"/>
    <cellStyle name="Moneda 2 2 6 2 2 5" xfId="4597" xr:uid="{5FDBDCBA-BE97-43C4-9B76-B983149748F8}"/>
    <cellStyle name="Moneda 2 2 6 2 2 5 2" xfId="9301" xr:uid="{9F01B43C-1F46-4068-AC52-FF97E4229A0F}"/>
    <cellStyle name="Moneda 2 2 6 2 2 5 2 2" xfId="18709" xr:uid="{735A66C1-06AB-4A5A-ABEE-3FBEEC822280}"/>
    <cellStyle name="Moneda 2 2 6 2 2 5 2 3" xfId="28126" xr:uid="{6335FB74-E82F-4274-A45A-63C01B6B77CE}"/>
    <cellStyle name="Moneda 2 2 6 2 2 5 2 4" xfId="37543" xr:uid="{2CA66554-BD12-4FE5-8914-0E1005ED1AF3}"/>
    <cellStyle name="Moneda 2 2 6 2 2 5 3" xfId="14005" xr:uid="{8EB650FD-7062-4122-B302-5D596D7A16B1}"/>
    <cellStyle name="Moneda 2 2 6 2 2 5 4" xfId="23422" xr:uid="{9209C7C4-B2A4-4224-8131-7B26035F986D}"/>
    <cellStyle name="Moneda 2 2 6 2 2 5 5" xfId="32839" xr:uid="{0B870CB0-FBF0-4D14-9989-3FF0CCE4AE6E}"/>
    <cellStyle name="Moneda 2 2 6 2 2 6" xfId="6949" xr:uid="{F442B2D8-265C-4FDC-A505-7D706F48A73D}"/>
    <cellStyle name="Moneda 2 2 6 2 2 6 2" xfId="16357" xr:uid="{9E0B0416-B2D6-42F1-A1AD-CD2B0309DF73}"/>
    <cellStyle name="Moneda 2 2 6 2 2 6 3" xfId="25774" xr:uid="{A5DCD699-180C-4F35-956A-B9979DEE2C6B}"/>
    <cellStyle name="Moneda 2 2 6 2 2 6 4" xfId="35191" xr:uid="{54D253DB-B395-403F-9ADF-86E61DCAABAE}"/>
    <cellStyle name="Moneda 2 2 6 2 2 7" xfId="11653" xr:uid="{33B20B4E-7627-49A1-A757-2F41296961C9}"/>
    <cellStyle name="Moneda 2 2 6 2 2 8" xfId="21070" xr:uid="{B20A2CCB-61E4-4814-83AA-7771BE18527C}"/>
    <cellStyle name="Moneda 2 2 6 2 2 9" xfId="30487" xr:uid="{7D8554CD-5982-4ED4-BCAD-ACB1CF493860}"/>
    <cellStyle name="Moneda 2 2 6 2 3" xfId="2440" xr:uid="{5C4C9103-E87B-4231-B623-5A2248B45DEF}"/>
    <cellStyle name="Moneda 2 2 6 2 3 2" xfId="3225" xr:uid="{9585D12E-B369-435B-A1A0-8984E454CD41}"/>
    <cellStyle name="Moneda 2 2 6 2 3 2 2" xfId="5577" xr:uid="{1276BA8A-B8D6-4401-A98C-66C720387816}"/>
    <cellStyle name="Moneda 2 2 6 2 3 2 2 2" xfId="10281" xr:uid="{EE8501B7-174C-4FF4-8749-15356CFA876E}"/>
    <cellStyle name="Moneda 2 2 6 2 3 2 2 2 2" xfId="19689" xr:uid="{2E320C50-5D51-4258-AC1F-204E3DC20D07}"/>
    <cellStyle name="Moneda 2 2 6 2 3 2 2 2 3" xfId="29106" xr:uid="{9845274F-EB0F-4740-9FA3-8B94C7C9B317}"/>
    <cellStyle name="Moneda 2 2 6 2 3 2 2 2 4" xfId="38523" xr:uid="{C60B2DE9-B4DB-44CF-812E-72B06DEFEF8F}"/>
    <cellStyle name="Moneda 2 2 6 2 3 2 2 3" xfId="14985" xr:uid="{5552EACA-CF3C-4E58-8FB6-6B43F565A8A4}"/>
    <cellStyle name="Moneda 2 2 6 2 3 2 2 4" xfId="24402" xr:uid="{3FF3A810-0AF8-4A44-83E2-FE69D7FE3FF8}"/>
    <cellStyle name="Moneda 2 2 6 2 3 2 2 5" xfId="33819" xr:uid="{89F3F326-3C2E-4F41-B076-A0FCC6C20E24}"/>
    <cellStyle name="Moneda 2 2 6 2 3 2 3" xfId="7929" xr:uid="{BC383E9C-5C97-4F31-BA45-F1CA07146BB6}"/>
    <cellStyle name="Moneda 2 2 6 2 3 2 3 2" xfId="17337" xr:uid="{2DDCA343-9768-4D1A-9BC1-425162D6A6C6}"/>
    <cellStyle name="Moneda 2 2 6 2 3 2 3 3" xfId="26754" xr:uid="{8E1A5CFA-D205-4FD2-B66B-3B7017C880D9}"/>
    <cellStyle name="Moneda 2 2 6 2 3 2 3 4" xfId="36171" xr:uid="{191D60FE-A9B2-4B9F-B8DA-833A64327DDB}"/>
    <cellStyle name="Moneda 2 2 6 2 3 2 4" xfId="12633" xr:uid="{2C3399F0-C54E-44A7-BA23-5C45BA7A621C}"/>
    <cellStyle name="Moneda 2 2 6 2 3 2 5" xfId="22050" xr:uid="{4489B445-F33C-4B74-978D-A1E6D897ED8E}"/>
    <cellStyle name="Moneda 2 2 6 2 3 2 6" xfId="31467" xr:uid="{B93B90B8-5A96-4FDF-8BE2-E18E5F41C9D5}"/>
    <cellStyle name="Moneda 2 2 6 2 3 3" xfId="4009" xr:uid="{5E4847CF-75C0-45ED-A2F5-47A596ACEDB2}"/>
    <cellStyle name="Moneda 2 2 6 2 3 3 2" xfId="6361" xr:uid="{A9679672-9F04-4322-A3E4-4503ADE70FFC}"/>
    <cellStyle name="Moneda 2 2 6 2 3 3 2 2" xfId="11065" xr:uid="{845510D1-F4F6-4D97-8F22-C3551C8E0A45}"/>
    <cellStyle name="Moneda 2 2 6 2 3 3 2 2 2" xfId="20473" xr:uid="{00A8ADA6-CF5F-4A8E-838D-30F57EECEC53}"/>
    <cellStyle name="Moneda 2 2 6 2 3 3 2 2 3" xfId="29890" xr:uid="{0A348851-59EE-4CCD-8B65-E26FA384B9BD}"/>
    <cellStyle name="Moneda 2 2 6 2 3 3 2 2 4" xfId="39307" xr:uid="{6FD39D1E-FA1A-45CC-B4FB-E4B03ABA0135}"/>
    <cellStyle name="Moneda 2 2 6 2 3 3 2 3" xfId="15769" xr:uid="{A71ADE86-AAA1-416D-AB20-02B5CC68F277}"/>
    <cellStyle name="Moneda 2 2 6 2 3 3 2 4" xfId="25186" xr:uid="{A25FECBE-F762-44BE-BB49-440CDC53A77B}"/>
    <cellStyle name="Moneda 2 2 6 2 3 3 2 5" xfId="34603" xr:uid="{DF82959E-975E-4E00-8F10-9CED3D06BB08}"/>
    <cellStyle name="Moneda 2 2 6 2 3 3 3" xfId="8713" xr:uid="{A140D790-8F0E-4CC2-8853-63AE9A0F4A09}"/>
    <cellStyle name="Moneda 2 2 6 2 3 3 3 2" xfId="18121" xr:uid="{96071B27-C86B-4859-A872-001C5E84BA34}"/>
    <cellStyle name="Moneda 2 2 6 2 3 3 3 3" xfId="27538" xr:uid="{8370D533-D97B-4498-AD1D-F350DA41EFBB}"/>
    <cellStyle name="Moneda 2 2 6 2 3 3 3 4" xfId="36955" xr:uid="{42BA190D-5DEE-4417-8C2E-344AC077AFED}"/>
    <cellStyle name="Moneda 2 2 6 2 3 3 4" xfId="13417" xr:uid="{D491DAA2-CB7F-41CE-B843-CFC8CD1CBF81}"/>
    <cellStyle name="Moneda 2 2 6 2 3 3 5" xfId="22834" xr:uid="{5DE88ABB-DC0A-4345-98D8-ABB058DF0908}"/>
    <cellStyle name="Moneda 2 2 6 2 3 3 6" xfId="32251" xr:uid="{8FCF3D3E-CFB0-401D-961D-E1BB98B29AE8}"/>
    <cellStyle name="Moneda 2 2 6 2 3 4" xfId="4793" xr:uid="{02DFA152-720A-43EA-BA2A-E4CCE9BADBEB}"/>
    <cellStyle name="Moneda 2 2 6 2 3 4 2" xfId="9497" xr:uid="{4E5472D0-43DF-4BA1-9E11-54A97448D56C}"/>
    <cellStyle name="Moneda 2 2 6 2 3 4 2 2" xfId="18905" xr:uid="{8484DEA8-020F-4B33-88EB-E6D091C1AA29}"/>
    <cellStyle name="Moneda 2 2 6 2 3 4 2 3" xfId="28322" xr:uid="{F778CA0B-542F-41FC-91FA-C6CE4CD995DF}"/>
    <cellStyle name="Moneda 2 2 6 2 3 4 2 4" xfId="37739" xr:uid="{8B7F743A-9D93-496A-B719-C6753ED2CD89}"/>
    <cellStyle name="Moneda 2 2 6 2 3 4 3" xfId="14201" xr:uid="{4FC1D058-DFAD-4221-AC60-F87936E1AAC3}"/>
    <cellStyle name="Moneda 2 2 6 2 3 4 4" xfId="23618" xr:uid="{1F6177A5-2D61-4D53-BB23-A6488D164012}"/>
    <cellStyle name="Moneda 2 2 6 2 3 4 5" xfId="33035" xr:uid="{30F23335-DEBF-4129-B219-22EBC3A1F1E5}"/>
    <cellStyle name="Moneda 2 2 6 2 3 5" xfId="7145" xr:uid="{82A2D287-9B77-4D8A-90C6-3B0CC77B67C8}"/>
    <cellStyle name="Moneda 2 2 6 2 3 5 2" xfId="16553" xr:uid="{7D387FC7-60B8-469E-A8C3-4D94DC4047F8}"/>
    <cellStyle name="Moneda 2 2 6 2 3 5 3" xfId="25970" xr:uid="{F41ABE97-D1C6-44E5-B47D-EB0468CDE529}"/>
    <cellStyle name="Moneda 2 2 6 2 3 5 4" xfId="35387" xr:uid="{103B6BCA-D739-49A4-B4EC-0DCC516B8D46}"/>
    <cellStyle name="Moneda 2 2 6 2 3 6" xfId="11849" xr:uid="{A247E849-3ECE-41EE-A18A-B6BAE9D02A4C}"/>
    <cellStyle name="Moneda 2 2 6 2 3 7" xfId="21266" xr:uid="{2FAEB250-BA61-4A9B-9268-61328302A4F3}"/>
    <cellStyle name="Moneda 2 2 6 2 3 8" xfId="30683" xr:uid="{B9A4836E-143F-42B9-9FA8-EDF52052441F}"/>
    <cellStyle name="Moneda 2 2 6 2 4" xfId="2833" xr:uid="{129E52C6-B784-4B2E-A349-0E82CDAAB617}"/>
    <cellStyle name="Moneda 2 2 6 2 4 2" xfId="5185" xr:uid="{B5B191BA-D181-4C0B-82FF-20DAA57708D7}"/>
    <cellStyle name="Moneda 2 2 6 2 4 2 2" xfId="9889" xr:uid="{3D9F018C-4709-45A2-97A1-F827031FC5A4}"/>
    <cellStyle name="Moneda 2 2 6 2 4 2 2 2" xfId="19297" xr:uid="{8B1C2150-8B90-45F8-B76D-C3147D995A10}"/>
    <cellStyle name="Moneda 2 2 6 2 4 2 2 3" xfId="28714" xr:uid="{E42A498D-AB95-4399-A87E-D58CC142ECC1}"/>
    <cellStyle name="Moneda 2 2 6 2 4 2 2 4" xfId="38131" xr:uid="{E76CFAF8-9621-4D21-85D0-872D3466814C}"/>
    <cellStyle name="Moneda 2 2 6 2 4 2 3" xfId="14593" xr:uid="{FB47C11B-CED9-4D2E-87BA-FC4B90591E70}"/>
    <cellStyle name="Moneda 2 2 6 2 4 2 4" xfId="24010" xr:uid="{EF645985-B0DF-44AD-A961-1ED2F7F5690F}"/>
    <cellStyle name="Moneda 2 2 6 2 4 2 5" xfId="33427" xr:uid="{29316683-FAAA-40B2-A6B6-E887C1CF1D19}"/>
    <cellStyle name="Moneda 2 2 6 2 4 3" xfId="7537" xr:uid="{86C3C179-91FC-41BD-AD69-58A5CBCFBB78}"/>
    <cellStyle name="Moneda 2 2 6 2 4 3 2" xfId="16945" xr:uid="{412CAF5F-F5B1-4390-9DC1-D2C49E1F93A1}"/>
    <cellStyle name="Moneda 2 2 6 2 4 3 3" xfId="26362" xr:uid="{3AECD289-8603-4E95-954B-B82954B59FF9}"/>
    <cellStyle name="Moneda 2 2 6 2 4 3 4" xfId="35779" xr:uid="{CD12B669-D9A5-4D70-916C-8D3D600AC38C}"/>
    <cellStyle name="Moneda 2 2 6 2 4 4" xfId="12241" xr:uid="{031EF19C-0FAC-47E4-B7B6-61696F5F1841}"/>
    <cellStyle name="Moneda 2 2 6 2 4 5" xfId="21658" xr:uid="{467B36EF-7CB6-4FA5-9C25-DDD289F74E7E}"/>
    <cellStyle name="Moneda 2 2 6 2 4 6" xfId="31075" xr:uid="{C1A1404E-53FC-401B-A52B-81CCAA4C4E92}"/>
    <cellStyle name="Moneda 2 2 6 2 5" xfId="3617" xr:uid="{0FF73408-420E-48E1-82BF-DC57CB325C93}"/>
    <cellStyle name="Moneda 2 2 6 2 5 2" xfId="5969" xr:uid="{0785C7CA-4CD7-4A5B-9541-496E12C76541}"/>
    <cellStyle name="Moneda 2 2 6 2 5 2 2" xfId="10673" xr:uid="{A2692B03-BB6D-4170-8B71-C4E8C147C9E8}"/>
    <cellStyle name="Moneda 2 2 6 2 5 2 2 2" xfId="20081" xr:uid="{64943395-2DF1-4A6F-B4B6-A08201306D87}"/>
    <cellStyle name="Moneda 2 2 6 2 5 2 2 3" xfId="29498" xr:uid="{C4197D2E-1F0E-4BF4-B2C8-3D7266B8BADB}"/>
    <cellStyle name="Moneda 2 2 6 2 5 2 2 4" xfId="38915" xr:uid="{6A537365-9431-4295-9A68-B44E85FC8E26}"/>
    <cellStyle name="Moneda 2 2 6 2 5 2 3" xfId="15377" xr:uid="{8F6F1B5D-A5DB-4AEA-BE3B-641290B1D9F0}"/>
    <cellStyle name="Moneda 2 2 6 2 5 2 4" xfId="24794" xr:uid="{415ACA13-30BF-4774-9E29-9FCA34D01F3D}"/>
    <cellStyle name="Moneda 2 2 6 2 5 2 5" xfId="34211" xr:uid="{2FA22A2F-FCA7-4880-828C-35685C2773D5}"/>
    <cellStyle name="Moneda 2 2 6 2 5 3" xfId="8321" xr:uid="{1497ED7B-2331-4671-801C-2DDF2C3478D2}"/>
    <cellStyle name="Moneda 2 2 6 2 5 3 2" xfId="17729" xr:uid="{2E051AED-1209-4E83-994B-32F19DC19017}"/>
    <cellStyle name="Moneda 2 2 6 2 5 3 3" xfId="27146" xr:uid="{F57093B3-CF54-4F0D-B788-6FDE2BB89816}"/>
    <cellStyle name="Moneda 2 2 6 2 5 3 4" xfId="36563" xr:uid="{1604C9D3-843E-4DF8-9A33-B8DE04AF54F0}"/>
    <cellStyle name="Moneda 2 2 6 2 5 4" xfId="13025" xr:uid="{596AFF7D-9068-46BB-89A3-78BACAF1F3DE}"/>
    <cellStyle name="Moneda 2 2 6 2 5 5" xfId="22442" xr:uid="{DED75FD4-509B-4300-A07E-A1EE5F56ED38}"/>
    <cellStyle name="Moneda 2 2 6 2 5 6" xfId="31859" xr:uid="{CC24DA9C-84B2-4DDA-A332-7E6AB5D1747E}"/>
    <cellStyle name="Moneda 2 2 6 2 6" xfId="4401" xr:uid="{CA054179-D78B-4DCF-B1A9-2CCEBAF9A9E0}"/>
    <cellStyle name="Moneda 2 2 6 2 6 2" xfId="9105" xr:uid="{1268AE6B-E4E1-4E6E-9209-3A79BD2FE61B}"/>
    <cellStyle name="Moneda 2 2 6 2 6 2 2" xfId="18513" xr:uid="{0C0F53B4-53CA-424F-9F8E-92B32FA5ED4E}"/>
    <cellStyle name="Moneda 2 2 6 2 6 2 3" xfId="27930" xr:uid="{48293FEF-1A46-4933-B91D-136A812408BC}"/>
    <cellStyle name="Moneda 2 2 6 2 6 2 4" xfId="37347" xr:uid="{3273E6A8-FF1A-4F99-AE49-672E6B457472}"/>
    <cellStyle name="Moneda 2 2 6 2 6 3" xfId="13809" xr:uid="{B1D552ED-E4DB-42F8-972A-E5A054E88B5E}"/>
    <cellStyle name="Moneda 2 2 6 2 6 4" xfId="23226" xr:uid="{7B0C1AC8-D69F-4E49-8D9B-8C028702A9F9}"/>
    <cellStyle name="Moneda 2 2 6 2 6 5" xfId="32643" xr:uid="{35289EBE-DF0C-4598-85D5-B2D2CB0647E0}"/>
    <cellStyle name="Moneda 2 2 6 2 7" xfId="6753" xr:uid="{538DF27C-F7D5-477B-8507-C46ECC030169}"/>
    <cellStyle name="Moneda 2 2 6 2 7 2" xfId="16161" xr:uid="{F805C8C8-0643-49B1-BA57-CFF4A45939FC}"/>
    <cellStyle name="Moneda 2 2 6 2 7 3" xfId="25578" xr:uid="{FDBD91D9-0F40-4374-A530-D509006D04EC}"/>
    <cellStyle name="Moneda 2 2 6 2 7 4" xfId="34995" xr:uid="{DFE128BA-5C70-4B29-99DC-908D69DD550B}"/>
    <cellStyle name="Moneda 2 2 6 2 8" xfId="11457" xr:uid="{9494C804-2AFD-4026-879A-57A21109D226}"/>
    <cellStyle name="Moneda 2 2 6 2 9" xfId="20874" xr:uid="{E2A16126-1295-4BBD-8268-D6A6690E97B2}"/>
    <cellStyle name="Moneda 2 2 6 3" xfId="269" xr:uid="{26663285-E693-4436-A5CD-59C25B19C8A2}"/>
    <cellStyle name="Moneda 2 2 6 3 10" xfId="30216" xr:uid="{50AB9466-18FF-4FC4-8401-FC219508792E}"/>
    <cellStyle name="Moneda 2 2 6 3 11" xfId="1973" xr:uid="{A39E3AD8-0E93-4EB4-93C6-B96578E2CB29}"/>
    <cellStyle name="Moneda 2 2 6 3 12" xfId="1345" xr:uid="{8336AF23-1185-4C64-B6FC-0DF4D7B6541C}"/>
    <cellStyle name="Moneda 2 2 6 3 13" xfId="40227" xr:uid="{748360A5-811A-4F1E-9FA6-EBD02AF2375C}"/>
    <cellStyle name="Moneda 2 2 6 3 2" xfId="544" xr:uid="{B8160D07-7DF2-4FF3-B84A-FBC7A3917D0D}"/>
    <cellStyle name="Moneda 2 2 6 3 2 10" xfId="2169" xr:uid="{BBC99403-D520-4DD0-A998-BF8D6F94B9EC}"/>
    <cellStyle name="Moneda 2 2 6 3 2 11" xfId="1541" xr:uid="{9439B160-1C45-4900-BBB6-43890B8B0B22}"/>
    <cellStyle name="Moneda 2 2 6 3 2 12" xfId="40423" xr:uid="{1C1526E5-4AF8-4A70-B3E5-AEB18A7811A4}"/>
    <cellStyle name="Moneda 2 2 6 3 2 2" xfId="2561" xr:uid="{5EC35627-C116-4C94-8502-E4940C36C50E}"/>
    <cellStyle name="Moneda 2 2 6 3 2 2 2" xfId="3346" xr:uid="{49750F01-D21A-4177-90B3-880DD8D1F2DD}"/>
    <cellStyle name="Moneda 2 2 6 3 2 2 2 2" xfId="5698" xr:uid="{0F943618-1968-48FA-9F03-7FCB3CE5E754}"/>
    <cellStyle name="Moneda 2 2 6 3 2 2 2 2 2" xfId="10402" xr:uid="{647399C0-8FEE-46B3-B89C-57F21135A745}"/>
    <cellStyle name="Moneda 2 2 6 3 2 2 2 2 2 2" xfId="19810" xr:uid="{9F595D18-C3A4-4055-B02E-3F0EBFF5970A}"/>
    <cellStyle name="Moneda 2 2 6 3 2 2 2 2 2 3" xfId="29227" xr:uid="{63191CE3-2F08-45BC-A486-0A4D213C4E1E}"/>
    <cellStyle name="Moneda 2 2 6 3 2 2 2 2 2 4" xfId="38644" xr:uid="{E9D75AF2-AE90-4D34-ACB7-03239DDB8EE4}"/>
    <cellStyle name="Moneda 2 2 6 3 2 2 2 2 3" xfId="15106" xr:uid="{193921FF-50AF-4D35-9911-925F6A838EC2}"/>
    <cellStyle name="Moneda 2 2 6 3 2 2 2 2 4" xfId="24523" xr:uid="{8F3F9AFB-68AB-490C-998B-818D342DA072}"/>
    <cellStyle name="Moneda 2 2 6 3 2 2 2 2 5" xfId="33940" xr:uid="{FA87FC7D-126E-443D-B2E5-12448E2D1210}"/>
    <cellStyle name="Moneda 2 2 6 3 2 2 2 3" xfId="8050" xr:uid="{2BFB2177-54BF-4241-A9B8-9236DC165F1F}"/>
    <cellStyle name="Moneda 2 2 6 3 2 2 2 3 2" xfId="17458" xr:uid="{87360EC0-8EE4-4ADD-8197-8F24A15B7CA0}"/>
    <cellStyle name="Moneda 2 2 6 3 2 2 2 3 3" xfId="26875" xr:uid="{56C59F60-C1C3-4A0F-8F75-B2E64DDF830A}"/>
    <cellStyle name="Moneda 2 2 6 3 2 2 2 3 4" xfId="36292" xr:uid="{B5A54EAF-AD98-4222-B4B0-A5050DD0F337}"/>
    <cellStyle name="Moneda 2 2 6 3 2 2 2 4" xfId="12754" xr:uid="{668419A6-C847-4E10-8199-F4CB079D6DCC}"/>
    <cellStyle name="Moneda 2 2 6 3 2 2 2 5" xfId="22171" xr:uid="{E1512B51-5829-43ED-81FC-A4A503D456DE}"/>
    <cellStyle name="Moneda 2 2 6 3 2 2 2 6" xfId="31588" xr:uid="{E6EF1FE4-6A1F-4EA3-8786-624CE916E525}"/>
    <cellStyle name="Moneda 2 2 6 3 2 2 3" xfId="4130" xr:uid="{3E5CC3D4-CA0D-4C23-B4ED-03CC9F27AABA}"/>
    <cellStyle name="Moneda 2 2 6 3 2 2 3 2" xfId="6482" xr:uid="{B88A9692-55AD-4B9D-A9D4-F9BD4D873CE9}"/>
    <cellStyle name="Moneda 2 2 6 3 2 2 3 2 2" xfId="11186" xr:uid="{3D1C8E48-8FA2-46ED-A8A1-F7672C8E2B4C}"/>
    <cellStyle name="Moneda 2 2 6 3 2 2 3 2 2 2" xfId="20594" xr:uid="{8C8D07CF-772E-4900-994B-E3F65F612103}"/>
    <cellStyle name="Moneda 2 2 6 3 2 2 3 2 2 3" xfId="30011" xr:uid="{3B7BE0BB-0BF3-4038-8720-E9BA2F059A8C}"/>
    <cellStyle name="Moneda 2 2 6 3 2 2 3 2 2 4" xfId="39428" xr:uid="{3A7D8684-1192-4DE6-9BB2-B2ABD978BB4A}"/>
    <cellStyle name="Moneda 2 2 6 3 2 2 3 2 3" xfId="15890" xr:uid="{F929D93E-77BD-4BB8-84E4-D7EEE2A53415}"/>
    <cellStyle name="Moneda 2 2 6 3 2 2 3 2 4" xfId="25307" xr:uid="{FE4E3A93-E3E5-459E-9BEA-AB498581ACF5}"/>
    <cellStyle name="Moneda 2 2 6 3 2 2 3 2 5" xfId="34724" xr:uid="{184A4E3B-A122-44C5-BA5F-EB96AEE2A8CC}"/>
    <cellStyle name="Moneda 2 2 6 3 2 2 3 3" xfId="8834" xr:uid="{EC819C40-AEF5-459B-AE5C-E0CCE78BCD74}"/>
    <cellStyle name="Moneda 2 2 6 3 2 2 3 3 2" xfId="18242" xr:uid="{E0D5BC7B-DEEE-4947-99EF-490D6B694789}"/>
    <cellStyle name="Moneda 2 2 6 3 2 2 3 3 3" xfId="27659" xr:uid="{6B425C75-7A19-451A-B570-75C38029023A}"/>
    <cellStyle name="Moneda 2 2 6 3 2 2 3 3 4" xfId="37076" xr:uid="{9CAC0A13-F283-43A3-A3E6-D9908CF4C4FA}"/>
    <cellStyle name="Moneda 2 2 6 3 2 2 3 4" xfId="13538" xr:uid="{9F37DD15-D4A1-4326-B8A7-71F40C11EC2D}"/>
    <cellStyle name="Moneda 2 2 6 3 2 2 3 5" xfId="22955" xr:uid="{F30762A2-65AB-4262-8E7A-1A003B71427D}"/>
    <cellStyle name="Moneda 2 2 6 3 2 2 3 6" xfId="32372" xr:uid="{09877C26-A610-4079-ACCA-C11F9530AF09}"/>
    <cellStyle name="Moneda 2 2 6 3 2 2 4" xfId="4914" xr:uid="{CE764740-D4DA-43AE-9A04-CC1CA1604F5C}"/>
    <cellStyle name="Moneda 2 2 6 3 2 2 4 2" xfId="9618" xr:uid="{3D864FFE-7FED-4234-BBB4-B2E9DA5BEA2A}"/>
    <cellStyle name="Moneda 2 2 6 3 2 2 4 2 2" xfId="19026" xr:uid="{F31DA2CE-CAC4-4624-8127-CCB1DEB741BF}"/>
    <cellStyle name="Moneda 2 2 6 3 2 2 4 2 3" xfId="28443" xr:uid="{04D8ABAB-7534-4BFD-A55D-F22534DC33D6}"/>
    <cellStyle name="Moneda 2 2 6 3 2 2 4 2 4" xfId="37860" xr:uid="{875EF40A-9E2A-4E1E-83CF-DDC34ED823E1}"/>
    <cellStyle name="Moneda 2 2 6 3 2 2 4 3" xfId="14322" xr:uid="{D3E61BBE-B7D5-4B6F-9C8D-263253A91C6B}"/>
    <cellStyle name="Moneda 2 2 6 3 2 2 4 4" xfId="23739" xr:uid="{ADFAAFE5-B74A-46DA-A580-4D8F2DBE0241}"/>
    <cellStyle name="Moneda 2 2 6 3 2 2 4 5" xfId="33156" xr:uid="{AA2226F3-F8C2-4277-904C-06F2F0E11006}"/>
    <cellStyle name="Moneda 2 2 6 3 2 2 5" xfId="7266" xr:uid="{35427F79-AA9D-41A2-9EB8-63C30E7DC13F}"/>
    <cellStyle name="Moneda 2 2 6 3 2 2 5 2" xfId="16674" xr:uid="{8C626527-0498-4057-834C-7C063D3B18EC}"/>
    <cellStyle name="Moneda 2 2 6 3 2 2 5 3" xfId="26091" xr:uid="{F7071559-BA2F-4951-8D55-721DBADD22C2}"/>
    <cellStyle name="Moneda 2 2 6 3 2 2 5 4" xfId="35508" xr:uid="{77B127D1-0D9D-4022-95F9-FAAD7845F8C4}"/>
    <cellStyle name="Moneda 2 2 6 3 2 2 6" xfId="11970" xr:uid="{F14082BD-9998-4FAF-9102-16DACD15D51A}"/>
    <cellStyle name="Moneda 2 2 6 3 2 2 7" xfId="21387" xr:uid="{78F03BFC-DC8E-477B-99FE-0D626888136C}"/>
    <cellStyle name="Moneda 2 2 6 3 2 2 8" xfId="30804" xr:uid="{2C133FBD-0539-44BA-864C-A9686456E579}"/>
    <cellStyle name="Moneda 2 2 6 3 2 3" xfId="2954" xr:uid="{13AF4123-48C4-4E83-8D5C-E30AD408A138}"/>
    <cellStyle name="Moneda 2 2 6 3 2 3 2" xfId="5306" xr:uid="{A51E9740-CC4B-4B93-A8F5-A45EBE204E44}"/>
    <cellStyle name="Moneda 2 2 6 3 2 3 2 2" xfId="10010" xr:uid="{BD5C470D-B1B3-40C0-A675-68B7B2B79E88}"/>
    <cellStyle name="Moneda 2 2 6 3 2 3 2 2 2" xfId="19418" xr:uid="{D73048AC-24D9-4EF4-8878-9C529FC626C8}"/>
    <cellStyle name="Moneda 2 2 6 3 2 3 2 2 3" xfId="28835" xr:uid="{6229DFC0-1AF9-4763-B434-C08B6EA54806}"/>
    <cellStyle name="Moneda 2 2 6 3 2 3 2 2 4" xfId="38252" xr:uid="{E345C1F6-8AEA-4063-95C4-94E5A51FF977}"/>
    <cellStyle name="Moneda 2 2 6 3 2 3 2 3" xfId="14714" xr:uid="{27689A8A-8151-4A57-A414-68E67AE285A3}"/>
    <cellStyle name="Moneda 2 2 6 3 2 3 2 4" xfId="24131" xr:uid="{013726A6-6F0F-4CBD-857F-5EB451E321D1}"/>
    <cellStyle name="Moneda 2 2 6 3 2 3 2 5" xfId="33548" xr:uid="{2212E878-91AD-48D9-87FD-AEA2A98863AA}"/>
    <cellStyle name="Moneda 2 2 6 3 2 3 3" xfId="7658" xr:uid="{8BCF9761-0927-4C52-8575-DE9C051F92FE}"/>
    <cellStyle name="Moneda 2 2 6 3 2 3 3 2" xfId="17066" xr:uid="{430E0BA0-DBBA-4C0D-AB79-9081953AB203}"/>
    <cellStyle name="Moneda 2 2 6 3 2 3 3 3" xfId="26483" xr:uid="{DE6CB825-3D23-46A3-92EA-AE0CD16BAA7E}"/>
    <cellStyle name="Moneda 2 2 6 3 2 3 3 4" xfId="35900" xr:uid="{0C0D0EC4-0926-4766-9BDD-D4DBB6332AD0}"/>
    <cellStyle name="Moneda 2 2 6 3 2 3 4" xfId="12362" xr:uid="{B1CFBB3B-BC97-4117-9BD3-51BC8483E820}"/>
    <cellStyle name="Moneda 2 2 6 3 2 3 5" xfId="21779" xr:uid="{737B0AC1-BF9C-4983-B245-C829AC0FBA4E}"/>
    <cellStyle name="Moneda 2 2 6 3 2 3 6" xfId="31196" xr:uid="{A8470B71-96EE-4114-A36A-3804F4BAD231}"/>
    <cellStyle name="Moneda 2 2 6 3 2 4" xfId="3738" xr:uid="{C89608C1-2261-4D8E-937A-7C1ACD7653B0}"/>
    <cellStyle name="Moneda 2 2 6 3 2 4 2" xfId="6090" xr:uid="{41B0D1F1-C99E-42BE-9B9C-AA5A27BD19E1}"/>
    <cellStyle name="Moneda 2 2 6 3 2 4 2 2" xfId="10794" xr:uid="{BCB73432-B61E-4993-A114-B1E2E40B4160}"/>
    <cellStyle name="Moneda 2 2 6 3 2 4 2 2 2" xfId="20202" xr:uid="{337894FF-9B7A-413A-9EF2-FEEEA5DE5FB9}"/>
    <cellStyle name="Moneda 2 2 6 3 2 4 2 2 3" xfId="29619" xr:uid="{14BDC08E-169C-4342-8F84-DBA0ADC4A09F}"/>
    <cellStyle name="Moneda 2 2 6 3 2 4 2 2 4" xfId="39036" xr:uid="{4FD2D378-1D59-499D-A629-5C9BC27A2A6F}"/>
    <cellStyle name="Moneda 2 2 6 3 2 4 2 3" xfId="15498" xr:uid="{789F21E6-F0C9-4F00-823A-63A7EFBCDF20}"/>
    <cellStyle name="Moneda 2 2 6 3 2 4 2 4" xfId="24915" xr:uid="{F2CBAE85-D1A5-4B51-85AE-3798C395204B}"/>
    <cellStyle name="Moneda 2 2 6 3 2 4 2 5" xfId="34332" xr:uid="{D28C4D3D-1EEC-4B4A-BDF9-4D5B7E80CD28}"/>
    <cellStyle name="Moneda 2 2 6 3 2 4 3" xfId="8442" xr:uid="{1E5D678A-8B9E-4D7F-80AE-BFA545B67081}"/>
    <cellStyle name="Moneda 2 2 6 3 2 4 3 2" xfId="17850" xr:uid="{B8878D3D-12DC-45C7-8F65-A32433BC0007}"/>
    <cellStyle name="Moneda 2 2 6 3 2 4 3 3" xfId="27267" xr:uid="{6546848C-417E-426A-A8A6-6175B638112A}"/>
    <cellStyle name="Moneda 2 2 6 3 2 4 3 4" xfId="36684" xr:uid="{71FA78DB-F9CC-4424-A7BE-E93EDB18874F}"/>
    <cellStyle name="Moneda 2 2 6 3 2 4 4" xfId="13146" xr:uid="{5AB3C6B8-FCF1-4CE0-9642-C512707616F6}"/>
    <cellStyle name="Moneda 2 2 6 3 2 4 5" xfId="22563" xr:uid="{7CFADD2F-47F2-4EE8-96A7-143E53B2FBC3}"/>
    <cellStyle name="Moneda 2 2 6 3 2 4 6" xfId="31980" xr:uid="{9C9BCE4E-81A6-43AB-B49A-3F17DA449EE4}"/>
    <cellStyle name="Moneda 2 2 6 3 2 5" xfId="4522" xr:uid="{D5F077FC-E5E8-4FA3-A8A7-0CE2FBE98353}"/>
    <cellStyle name="Moneda 2 2 6 3 2 5 2" xfId="9226" xr:uid="{1E030FF7-8259-4BE5-B3B7-115857F56229}"/>
    <cellStyle name="Moneda 2 2 6 3 2 5 2 2" xfId="18634" xr:uid="{3E2C31CC-9CD6-4826-A080-80652AD7C869}"/>
    <cellStyle name="Moneda 2 2 6 3 2 5 2 3" xfId="28051" xr:uid="{BBABB603-0CAC-4C18-B326-4E03C242532D}"/>
    <cellStyle name="Moneda 2 2 6 3 2 5 2 4" xfId="37468" xr:uid="{B40B8D5F-2FFC-469D-85C1-09881096AD48}"/>
    <cellStyle name="Moneda 2 2 6 3 2 5 3" xfId="13930" xr:uid="{F2345983-392F-4CA8-AD0A-C92E45FF3A41}"/>
    <cellStyle name="Moneda 2 2 6 3 2 5 4" xfId="23347" xr:uid="{D4B8BF7C-EED0-4601-BA92-BCCD9C2DF0E1}"/>
    <cellStyle name="Moneda 2 2 6 3 2 5 5" xfId="32764" xr:uid="{2CCCEC89-752B-4A1A-8DBE-D574A9B6C452}"/>
    <cellStyle name="Moneda 2 2 6 3 2 6" xfId="6874" xr:uid="{F84DF30A-57D9-481E-B758-023599C9EA2A}"/>
    <cellStyle name="Moneda 2 2 6 3 2 6 2" xfId="16282" xr:uid="{0DED0714-9C1B-499B-A696-40266F3F8A40}"/>
    <cellStyle name="Moneda 2 2 6 3 2 6 3" xfId="25699" xr:uid="{DE61DE3D-918A-4CA7-923A-C933A80C4652}"/>
    <cellStyle name="Moneda 2 2 6 3 2 6 4" xfId="35116" xr:uid="{3AB07B11-7038-49BC-937B-F8A6314AF09C}"/>
    <cellStyle name="Moneda 2 2 6 3 2 7" xfId="11578" xr:uid="{65B0553C-F83B-4906-B0BC-16E204DB326A}"/>
    <cellStyle name="Moneda 2 2 6 3 2 8" xfId="20995" xr:uid="{9B6AB5B5-D503-4F2C-ADDE-D541168BF3A2}"/>
    <cellStyle name="Moneda 2 2 6 3 2 9" xfId="30412" xr:uid="{BFCE88E8-210B-4138-A13F-6CB1408A1F7C}"/>
    <cellStyle name="Moneda 2 2 6 3 3" xfId="2365" xr:uid="{D1ED768D-BF7F-49A3-AE55-BE9939D5F910}"/>
    <cellStyle name="Moneda 2 2 6 3 3 2" xfId="3150" xr:uid="{EEC8EF82-B28B-402C-B0D3-704DFF309BFA}"/>
    <cellStyle name="Moneda 2 2 6 3 3 2 2" xfId="5502" xr:uid="{0EE1A1D2-E2DD-4DB1-81F5-8E7507DF61EC}"/>
    <cellStyle name="Moneda 2 2 6 3 3 2 2 2" xfId="10206" xr:uid="{B89696DB-6963-40B2-BAFB-BE4FA4D765E6}"/>
    <cellStyle name="Moneda 2 2 6 3 3 2 2 2 2" xfId="19614" xr:uid="{57CF8424-7BC9-4A61-85BD-45616D4BB085}"/>
    <cellStyle name="Moneda 2 2 6 3 3 2 2 2 3" xfId="29031" xr:uid="{011DEF17-2D8D-4914-B9AD-2B3454F76222}"/>
    <cellStyle name="Moneda 2 2 6 3 3 2 2 2 4" xfId="38448" xr:uid="{7374EDE5-2F9C-4414-A184-B169283943CC}"/>
    <cellStyle name="Moneda 2 2 6 3 3 2 2 3" xfId="14910" xr:uid="{4E456E09-EF42-4ADA-97E2-94269F164919}"/>
    <cellStyle name="Moneda 2 2 6 3 3 2 2 4" xfId="24327" xr:uid="{85FA15C8-FC19-4289-AFA2-DA35618BC14E}"/>
    <cellStyle name="Moneda 2 2 6 3 3 2 2 5" xfId="33744" xr:uid="{361AF0D0-1564-4692-85D8-EADF260A4D1F}"/>
    <cellStyle name="Moneda 2 2 6 3 3 2 3" xfId="7854" xr:uid="{AD146EF3-5A89-494F-AC51-7C0B7870995D}"/>
    <cellStyle name="Moneda 2 2 6 3 3 2 3 2" xfId="17262" xr:uid="{317E6CB0-E4DB-4FD5-AEB3-CF6EC21E3121}"/>
    <cellStyle name="Moneda 2 2 6 3 3 2 3 3" xfId="26679" xr:uid="{F10279AC-05D7-47DF-93AE-2220372085D9}"/>
    <cellStyle name="Moneda 2 2 6 3 3 2 3 4" xfId="36096" xr:uid="{9E084129-32EA-4724-82A3-BD368408906D}"/>
    <cellStyle name="Moneda 2 2 6 3 3 2 4" xfId="12558" xr:uid="{A00918A6-3D72-41D2-AE5D-40CB9C2F5ABC}"/>
    <cellStyle name="Moneda 2 2 6 3 3 2 5" xfId="21975" xr:uid="{A5AF1EFC-DDE4-4C82-96A0-9FF69A2E95B9}"/>
    <cellStyle name="Moneda 2 2 6 3 3 2 6" xfId="31392" xr:uid="{4F4A4A0A-C07A-4CBA-A6F3-A64A90917DA1}"/>
    <cellStyle name="Moneda 2 2 6 3 3 3" xfId="3934" xr:uid="{0D8C9423-39AC-4404-A3A7-038D15253618}"/>
    <cellStyle name="Moneda 2 2 6 3 3 3 2" xfId="6286" xr:uid="{317F6D75-3612-4228-A745-B7FBF5E33A09}"/>
    <cellStyle name="Moneda 2 2 6 3 3 3 2 2" xfId="10990" xr:uid="{D56F5737-ED98-4536-B1FD-01F9E7B5D5B5}"/>
    <cellStyle name="Moneda 2 2 6 3 3 3 2 2 2" xfId="20398" xr:uid="{FA8DC378-D93E-4710-815F-8DB81A69637A}"/>
    <cellStyle name="Moneda 2 2 6 3 3 3 2 2 3" xfId="29815" xr:uid="{2D6A16DF-53CB-40CA-B2BC-ABD4862B36FC}"/>
    <cellStyle name="Moneda 2 2 6 3 3 3 2 2 4" xfId="39232" xr:uid="{82B568DC-04FF-46C7-B00F-0062AFE50F52}"/>
    <cellStyle name="Moneda 2 2 6 3 3 3 2 3" xfId="15694" xr:uid="{D4849B07-19ED-43C1-9A8C-4E2B5476B3FB}"/>
    <cellStyle name="Moneda 2 2 6 3 3 3 2 4" xfId="25111" xr:uid="{2732014E-1288-4A61-8A49-7A7C9180FDE2}"/>
    <cellStyle name="Moneda 2 2 6 3 3 3 2 5" xfId="34528" xr:uid="{D11DFCD5-AF81-4391-A71C-63D4C24DCC77}"/>
    <cellStyle name="Moneda 2 2 6 3 3 3 3" xfId="8638" xr:uid="{709D6045-671A-41B0-9EC7-E8634DFA6164}"/>
    <cellStyle name="Moneda 2 2 6 3 3 3 3 2" xfId="18046" xr:uid="{907C648A-E356-4618-858E-F94111D1F28C}"/>
    <cellStyle name="Moneda 2 2 6 3 3 3 3 3" xfId="27463" xr:uid="{1DABC86E-C8B5-4FA2-B711-C8B6031D90F7}"/>
    <cellStyle name="Moneda 2 2 6 3 3 3 3 4" xfId="36880" xr:uid="{F900F7E2-C0DD-4170-B74C-E9F67C95561E}"/>
    <cellStyle name="Moneda 2 2 6 3 3 3 4" xfId="13342" xr:uid="{01E7AA26-2374-441C-B63B-072A873DF93F}"/>
    <cellStyle name="Moneda 2 2 6 3 3 3 5" xfId="22759" xr:uid="{EAB84FD8-B719-4181-871A-8848F17292C2}"/>
    <cellStyle name="Moneda 2 2 6 3 3 3 6" xfId="32176" xr:uid="{59A98A33-A8E2-4DF1-9F2A-A53667565707}"/>
    <cellStyle name="Moneda 2 2 6 3 3 4" xfId="4718" xr:uid="{99ADF9A9-AE71-4C11-A4E0-6C6E4D0EFDE7}"/>
    <cellStyle name="Moneda 2 2 6 3 3 4 2" xfId="9422" xr:uid="{7D682496-EC70-47C2-B994-C1D56D7BFC39}"/>
    <cellStyle name="Moneda 2 2 6 3 3 4 2 2" xfId="18830" xr:uid="{0EBF32D6-EEB2-4E28-AA62-7E8B55270DB1}"/>
    <cellStyle name="Moneda 2 2 6 3 3 4 2 3" xfId="28247" xr:uid="{F15DA33A-14CB-4934-9122-20D738B18E48}"/>
    <cellStyle name="Moneda 2 2 6 3 3 4 2 4" xfId="37664" xr:uid="{6EBE6066-3C8F-46BD-A66C-9DA475CD84A0}"/>
    <cellStyle name="Moneda 2 2 6 3 3 4 3" xfId="14126" xr:uid="{0D964000-31A5-469F-8EA0-C446F4E0CA5E}"/>
    <cellStyle name="Moneda 2 2 6 3 3 4 4" xfId="23543" xr:uid="{84E6FE4B-CA28-48FD-BE08-031AA77325EB}"/>
    <cellStyle name="Moneda 2 2 6 3 3 4 5" xfId="32960" xr:uid="{75C02B2E-20B9-4A32-A65A-7F5821621958}"/>
    <cellStyle name="Moneda 2 2 6 3 3 5" xfId="7070" xr:uid="{A338AFF5-C8C2-4C46-AFE8-73A388BC5815}"/>
    <cellStyle name="Moneda 2 2 6 3 3 5 2" xfId="16478" xr:uid="{AB5BB63B-77C6-47F4-A583-D0A20F577423}"/>
    <cellStyle name="Moneda 2 2 6 3 3 5 3" xfId="25895" xr:uid="{59876A96-8640-40D8-A7E3-CC6F363C3951}"/>
    <cellStyle name="Moneda 2 2 6 3 3 5 4" xfId="35312" xr:uid="{579EFA8A-CBBA-48E5-98E1-BBC13C7E3D41}"/>
    <cellStyle name="Moneda 2 2 6 3 3 6" xfId="11774" xr:uid="{9A53C71C-C9AC-43B2-80D0-D186F1E46648}"/>
    <cellStyle name="Moneda 2 2 6 3 3 7" xfId="21191" xr:uid="{2316BD43-629F-4931-AA70-6955659A573B}"/>
    <cellStyle name="Moneda 2 2 6 3 3 8" xfId="30608" xr:uid="{034252D0-2C3C-42EF-BCF2-81227EC4A7B7}"/>
    <cellStyle name="Moneda 2 2 6 3 4" xfId="2758" xr:uid="{C2AF6C53-ACFF-4C3D-AAF5-86B32A005415}"/>
    <cellStyle name="Moneda 2 2 6 3 4 2" xfId="5110" xr:uid="{73A9A8B5-9649-426C-A519-232B2B7A66C7}"/>
    <cellStyle name="Moneda 2 2 6 3 4 2 2" xfId="9814" xr:uid="{5E9D94DC-021E-4A0E-9B2D-F22F9D3C343F}"/>
    <cellStyle name="Moneda 2 2 6 3 4 2 2 2" xfId="19222" xr:uid="{4C9A4C27-B004-4DCC-A0B7-5FAD58BD01A0}"/>
    <cellStyle name="Moneda 2 2 6 3 4 2 2 3" xfId="28639" xr:uid="{47F3D531-CB92-4718-8BEA-A8FE50F571CC}"/>
    <cellStyle name="Moneda 2 2 6 3 4 2 2 4" xfId="38056" xr:uid="{76C9A53C-E9AC-48DD-AE16-018F7BE228B6}"/>
    <cellStyle name="Moneda 2 2 6 3 4 2 3" xfId="14518" xr:uid="{B76CB4F5-4351-434A-8777-ED8B7F68346C}"/>
    <cellStyle name="Moneda 2 2 6 3 4 2 4" xfId="23935" xr:uid="{A118A75E-0F00-4609-A34B-6B68E0C9D9E1}"/>
    <cellStyle name="Moneda 2 2 6 3 4 2 5" xfId="33352" xr:uid="{C3D5EC0E-DE83-48FC-9696-AF99F17AC7FB}"/>
    <cellStyle name="Moneda 2 2 6 3 4 3" xfId="7462" xr:uid="{859B1415-C0CF-4620-94A8-549979A8E18D}"/>
    <cellStyle name="Moneda 2 2 6 3 4 3 2" xfId="16870" xr:uid="{35B96260-4DB3-45B9-88C7-8942147B59C1}"/>
    <cellStyle name="Moneda 2 2 6 3 4 3 3" xfId="26287" xr:uid="{14FB9119-3382-4DE8-B025-5A3D21E33B32}"/>
    <cellStyle name="Moneda 2 2 6 3 4 3 4" xfId="35704" xr:uid="{F10CECFF-156A-41D4-B70E-1760496260EF}"/>
    <cellStyle name="Moneda 2 2 6 3 4 4" xfId="12166" xr:uid="{9D8700F3-4079-4243-83D1-E613EE615A07}"/>
    <cellStyle name="Moneda 2 2 6 3 4 5" xfId="21583" xr:uid="{A8D69EFF-745E-4D50-9ED7-7382401ED7C2}"/>
    <cellStyle name="Moneda 2 2 6 3 4 6" xfId="31000" xr:uid="{FD9A2693-5A2F-4864-BD4D-0707D5A039F9}"/>
    <cellStyle name="Moneda 2 2 6 3 5" xfId="3542" xr:uid="{F094F457-F43B-4DC7-B830-64F2127636B1}"/>
    <cellStyle name="Moneda 2 2 6 3 5 2" xfId="5894" xr:uid="{FB223616-BA15-4DEF-8543-C08A3FF49C94}"/>
    <cellStyle name="Moneda 2 2 6 3 5 2 2" xfId="10598" xr:uid="{266E3A2E-7BD0-49A9-A23B-D7CD2392B2A9}"/>
    <cellStyle name="Moneda 2 2 6 3 5 2 2 2" xfId="20006" xr:uid="{EC49408A-834B-45A1-9009-C05618BB466C}"/>
    <cellStyle name="Moneda 2 2 6 3 5 2 2 3" xfId="29423" xr:uid="{FA3D24E9-0C31-49CC-B75F-8D4F6F3A76D9}"/>
    <cellStyle name="Moneda 2 2 6 3 5 2 2 4" xfId="38840" xr:uid="{83BAB196-813C-477F-962E-B7921DA0A314}"/>
    <cellStyle name="Moneda 2 2 6 3 5 2 3" xfId="15302" xr:uid="{12B0D0B5-3C4D-4309-A612-24714CC899CA}"/>
    <cellStyle name="Moneda 2 2 6 3 5 2 4" xfId="24719" xr:uid="{266DFA24-896E-4782-A39C-A38FBFA199A9}"/>
    <cellStyle name="Moneda 2 2 6 3 5 2 5" xfId="34136" xr:uid="{501B8D17-008A-47FD-BD4B-C340EA16A3C7}"/>
    <cellStyle name="Moneda 2 2 6 3 5 3" xfId="8246" xr:uid="{EE0D80B5-5630-48FC-A77C-E6FCC0D48475}"/>
    <cellStyle name="Moneda 2 2 6 3 5 3 2" xfId="17654" xr:uid="{625A0A05-B50B-4F15-A0A6-2DBCECAFA72F}"/>
    <cellStyle name="Moneda 2 2 6 3 5 3 3" xfId="27071" xr:uid="{0AAB1EE8-D41C-4673-881D-379B2EA1BA10}"/>
    <cellStyle name="Moneda 2 2 6 3 5 3 4" xfId="36488" xr:uid="{FBC263B9-A934-4092-A829-E431AA1DAD64}"/>
    <cellStyle name="Moneda 2 2 6 3 5 4" xfId="12950" xr:uid="{F5ECF47D-ACAC-4D4D-9AA4-395F615E05F6}"/>
    <cellStyle name="Moneda 2 2 6 3 5 5" xfId="22367" xr:uid="{699F6C90-84AA-4E33-B7E6-377351CA581F}"/>
    <cellStyle name="Moneda 2 2 6 3 5 6" xfId="31784" xr:uid="{832A5F19-3ABB-4591-BEBB-A942B73494A9}"/>
    <cellStyle name="Moneda 2 2 6 3 6" xfId="4326" xr:uid="{6DE2728A-377F-45D8-B4D5-B7EC98A27FB2}"/>
    <cellStyle name="Moneda 2 2 6 3 6 2" xfId="9030" xr:uid="{C26BB9A7-BEB0-4E7B-BF13-6062F5F55E64}"/>
    <cellStyle name="Moneda 2 2 6 3 6 2 2" xfId="18438" xr:uid="{4F0CF3FA-5BD7-45E8-8238-D83EE4F6B2B3}"/>
    <cellStyle name="Moneda 2 2 6 3 6 2 3" xfId="27855" xr:uid="{678BC22A-0FA5-4FA5-8A81-51E8A7026D22}"/>
    <cellStyle name="Moneda 2 2 6 3 6 2 4" xfId="37272" xr:uid="{A33DF856-F9EF-46C6-A0D3-13E81D64AC15}"/>
    <cellStyle name="Moneda 2 2 6 3 6 3" xfId="13734" xr:uid="{B38088C1-0467-4ECA-844A-7232CCAA67DF}"/>
    <cellStyle name="Moneda 2 2 6 3 6 4" xfId="23151" xr:uid="{B3E0E033-6DEC-4FC4-918C-ACE3340A2E63}"/>
    <cellStyle name="Moneda 2 2 6 3 6 5" xfId="32568" xr:uid="{AEFD63EA-19F1-477A-B542-3FCB81BECB59}"/>
    <cellStyle name="Moneda 2 2 6 3 7" xfId="6678" xr:uid="{D272A822-6301-41A8-81AD-6107A778F0F9}"/>
    <cellStyle name="Moneda 2 2 6 3 7 2" xfId="16086" xr:uid="{B554CB48-E019-4B0C-80B6-4DEBEA4AD66A}"/>
    <cellStyle name="Moneda 2 2 6 3 7 3" xfId="25503" xr:uid="{38849D7F-5778-4755-8DD9-6407C29DFB28}"/>
    <cellStyle name="Moneda 2 2 6 3 7 4" xfId="34920" xr:uid="{DF9A8735-0C91-40A4-BEEC-9119EC48E923}"/>
    <cellStyle name="Moneda 2 2 6 3 8" xfId="11382" xr:uid="{210D916D-7C71-472F-9DFC-48E775DC7091}"/>
    <cellStyle name="Moneda 2 2 6 3 9" xfId="20799" xr:uid="{3820818F-999F-456D-93D0-14BD3725175B}"/>
    <cellStyle name="Moneda 2 2 6 4" xfId="497" xr:uid="{94FB4B39-6BB1-4F0C-A68B-A6F8509D8B99}"/>
    <cellStyle name="Moneda 2 2 6 4 10" xfId="2123" xr:uid="{8A71491F-3321-4DBE-8A6D-40C080AD6FE4}"/>
    <cellStyle name="Moneda 2 2 6 4 11" xfId="1495" xr:uid="{1EAF2330-0F6B-41B6-A9B9-E2FD90D73242}"/>
    <cellStyle name="Moneda 2 2 6 4 12" xfId="40377" xr:uid="{AABE32CA-D181-446D-A878-EDF2C370EC42}"/>
    <cellStyle name="Moneda 2 2 6 4 2" xfId="2515" xr:uid="{7712095D-69C7-4EC8-AFA8-BFF08F8B9112}"/>
    <cellStyle name="Moneda 2 2 6 4 2 2" xfId="3300" xr:uid="{5AEA58A1-9AC8-46BD-94EF-F97DB13D88CC}"/>
    <cellStyle name="Moneda 2 2 6 4 2 2 2" xfId="5652" xr:uid="{CE0A297F-4B1D-4448-B3D4-4B3D3450B880}"/>
    <cellStyle name="Moneda 2 2 6 4 2 2 2 2" xfId="10356" xr:uid="{287B7413-518D-4131-A350-47EBEA2EE6C8}"/>
    <cellStyle name="Moneda 2 2 6 4 2 2 2 2 2" xfId="19764" xr:uid="{045CBA56-7336-4415-A1B1-0A222DDAD41E}"/>
    <cellStyle name="Moneda 2 2 6 4 2 2 2 2 3" xfId="29181" xr:uid="{F003849C-0868-4121-9729-278CD05836E1}"/>
    <cellStyle name="Moneda 2 2 6 4 2 2 2 2 4" xfId="38598" xr:uid="{19245D09-E0EE-492A-A837-6730B3436E72}"/>
    <cellStyle name="Moneda 2 2 6 4 2 2 2 3" xfId="15060" xr:uid="{E36E6D3C-D1C9-4F9F-8E1B-8711E8D40706}"/>
    <cellStyle name="Moneda 2 2 6 4 2 2 2 4" xfId="24477" xr:uid="{79D6D084-DF62-4B65-9778-544783903AB4}"/>
    <cellStyle name="Moneda 2 2 6 4 2 2 2 5" xfId="33894" xr:uid="{5ADAE11D-D5C1-4CA7-BB42-C38880BAEC92}"/>
    <cellStyle name="Moneda 2 2 6 4 2 2 3" xfId="8004" xr:uid="{57DB0553-2EE2-4C67-AEA6-78AD98BEF8E0}"/>
    <cellStyle name="Moneda 2 2 6 4 2 2 3 2" xfId="17412" xr:uid="{93668675-5715-4FBA-94FE-94F9BE2F9B37}"/>
    <cellStyle name="Moneda 2 2 6 4 2 2 3 3" xfId="26829" xr:uid="{A6EEC7F3-973E-4370-997C-D2E0B1E9C8E5}"/>
    <cellStyle name="Moneda 2 2 6 4 2 2 3 4" xfId="36246" xr:uid="{B92C48DE-F538-4C10-8CFD-47937E9FBAED}"/>
    <cellStyle name="Moneda 2 2 6 4 2 2 4" xfId="12708" xr:uid="{C93D939A-4A78-40B8-8464-7728EAE279D0}"/>
    <cellStyle name="Moneda 2 2 6 4 2 2 5" xfId="22125" xr:uid="{32D4F328-5B6D-42D1-806B-8D3420B01213}"/>
    <cellStyle name="Moneda 2 2 6 4 2 2 6" xfId="31542" xr:uid="{EE834FFA-E299-4D46-82E6-0FACEDAD77DB}"/>
    <cellStyle name="Moneda 2 2 6 4 2 3" xfId="4084" xr:uid="{AE132798-98FC-4697-85DD-2495EDE96005}"/>
    <cellStyle name="Moneda 2 2 6 4 2 3 2" xfId="6436" xr:uid="{60040140-91A1-4243-A5EF-2E6A6EED0360}"/>
    <cellStyle name="Moneda 2 2 6 4 2 3 2 2" xfId="11140" xr:uid="{A5BAE1F5-6BD7-40FD-8F01-BD82A62784A4}"/>
    <cellStyle name="Moneda 2 2 6 4 2 3 2 2 2" xfId="20548" xr:uid="{B9353C0B-94DA-4FEE-94EF-E0AD17DBF0FB}"/>
    <cellStyle name="Moneda 2 2 6 4 2 3 2 2 3" xfId="29965" xr:uid="{14563AD2-9CA3-4D34-AA61-F2AF4DD3F2C2}"/>
    <cellStyle name="Moneda 2 2 6 4 2 3 2 2 4" xfId="39382" xr:uid="{583D772C-BC5E-4FAC-A24C-AB4ED17553E5}"/>
    <cellStyle name="Moneda 2 2 6 4 2 3 2 3" xfId="15844" xr:uid="{EB70936A-F49E-4408-B20A-7FA6FB3D8B86}"/>
    <cellStyle name="Moneda 2 2 6 4 2 3 2 4" xfId="25261" xr:uid="{42C82AF7-7593-4B20-9B0F-6856D1EF1EEF}"/>
    <cellStyle name="Moneda 2 2 6 4 2 3 2 5" xfId="34678" xr:uid="{8C55D9BD-2A02-44CA-BF65-BD510B4A9375}"/>
    <cellStyle name="Moneda 2 2 6 4 2 3 3" xfId="8788" xr:uid="{85A5DBEC-7E03-456B-B6FC-ADF794D5DC15}"/>
    <cellStyle name="Moneda 2 2 6 4 2 3 3 2" xfId="18196" xr:uid="{D94FFB9F-E86D-4EDD-85A4-33BB58B0D27E}"/>
    <cellStyle name="Moneda 2 2 6 4 2 3 3 3" xfId="27613" xr:uid="{24B58500-6701-44F6-97D7-077171982023}"/>
    <cellStyle name="Moneda 2 2 6 4 2 3 3 4" xfId="37030" xr:uid="{AA030512-3ABF-42C1-9DFC-2706D9E5EA25}"/>
    <cellStyle name="Moneda 2 2 6 4 2 3 4" xfId="13492" xr:uid="{038812E0-30F2-4573-9F0F-2AA5E6E91592}"/>
    <cellStyle name="Moneda 2 2 6 4 2 3 5" xfId="22909" xr:uid="{A0C93AB9-E276-4CBB-82A2-6A9D9C08576B}"/>
    <cellStyle name="Moneda 2 2 6 4 2 3 6" xfId="32326" xr:uid="{CFD40ED2-DABD-482E-BF37-B99525F7E107}"/>
    <cellStyle name="Moneda 2 2 6 4 2 4" xfId="4868" xr:uid="{F5943027-3A5C-480F-8508-D710206100E2}"/>
    <cellStyle name="Moneda 2 2 6 4 2 4 2" xfId="9572" xr:uid="{BB5A3E36-DA05-44C3-B814-7B5A70696D76}"/>
    <cellStyle name="Moneda 2 2 6 4 2 4 2 2" xfId="18980" xr:uid="{8ABA1CF7-7CE8-4977-8BD9-B669A26B7262}"/>
    <cellStyle name="Moneda 2 2 6 4 2 4 2 3" xfId="28397" xr:uid="{84D55F73-87B7-479D-AF19-FD5797B797E1}"/>
    <cellStyle name="Moneda 2 2 6 4 2 4 2 4" xfId="37814" xr:uid="{221A55C7-B2F9-4B5A-8402-E30E37E016AF}"/>
    <cellStyle name="Moneda 2 2 6 4 2 4 3" xfId="14276" xr:uid="{4861F313-2A0C-4B0F-B006-E9664551D472}"/>
    <cellStyle name="Moneda 2 2 6 4 2 4 4" xfId="23693" xr:uid="{885BD757-DE56-4927-AC76-DD3274E939DD}"/>
    <cellStyle name="Moneda 2 2 6 4 2 4 5" xfId="33110" xr:uid="{C64D87B9-4D93-49CB-8FD3-C000F725BBF8}"/>
    <cellStyle name="Moneda 2 2 6 4 2 5" xfId="7220" xr:uid="{7FE2B1BC-3EBA-48C3-8882-7A382CF052CA}"/>
    <cellStyle name="Moneda 2 2 6 4 2 5 2" xfId="16628" xr:uid="{279C70DD-C9F8-408D-AC97-2A434235C057}"/>
    <cellStyle name="Moneda 2 2 6 4 2 5 3" xfId="26045" xr:uid="{D8AF3773-93E1-4C37-ACE4-1C32D6F140FA}"/>
    <cellStyle name="Moneda 2 2 6 4 2 5 4" xfId="35462" xr:uid="{48076AE3-3982-4D3B-B7AC-CB50C6593A0A}"/>
    <cellStyle name="Moneda 2 2 6 4 2 6" xfId="11924" xr:uid="{7D40A7AD-D19A-49E4-A225-DA0BE29BBCAF}"/>
    <cellStyle name="Moneda 2 2 6 4 2 7" xfId="21341" xr:uid="{50D7D588-9625-4800-81FF-7EA23BF22F24}"/>
    <cellStyle name="Moneda 2 2 6 4 2 8" xfId="30758" xr:uid="{E5CB10DC-7608-40F0-83C9-0DFA310B1B54}"/>
    <cellStyle name="Moneda 2 2 6 4 3" xfId="2908" xr:uid="{916D6173-2368-4930-9F38-F1A3945FC3CB}"/>
    <cellStyle name="Moneda 2 2 6 4 3 2" xfId="5260" xr:uid="{806DC93D-5030-4BE0-8948-4AEBB99980A9}"/>
    <cellStyle name="Moneda 2 2 6 4 3 2 2" xfId="9964" xr:uid="{A8E959B7-A4FA-4324-B1F0-0985E3D779BE}"/>
    <cellStyle name="Moneda 2 2 6 4 3 2 2 2" xfId="19372" xr:uid="{AEEC051C-0F7C-444B-80EB-064FEB806155}"/>
    <cellStyle name="Moneda 2 2 6 4 3 2 2 3" xfId="28789" xr:uid="{E34851FA-38B2-40AB-8976-BA778BE209B0}"/>
    <cellStyle name="Moneda 2 2 6 4 3 2 2 4" xfId="38206" xr:uid="{691ECB32-F448-4719-819E-A4537D036E5D}"/>
    <cellStyle name="Moneda 2 2 6 4 3 2 3" xfId="14668" xr:uid="{FB15527A-D116-488D-BF8C-4591629F6CE4}"/>
    <cellStyle name="Moneda 2 2 6 4 3 2 4" xfId="24085" xr:uid="{1DFE8A16-2C4C-4B2A-9E52-68A090F41B12}"/>
    <cellStyle name="Moneda 2 2 6 4 3 2 5" xfId="33502" xr:uid="{64EF8DFA-F309-498B-B241-D10C652497CA}"/>
    <cellStyle name="Moneda 2 2 6 4 3 3" xfId="7612" xr:uid="{27DD394E-44E9-470E-B974-AD82E2587C20}"/>
    <cellStyle name="Moneda 2 2 6 4 3 3 2" xfId="17020" xr:uid="{3D3842B1-7A5C-402E-A084-ABBCC9B9E54D}"/>
    <cellStyle name="Moneda 2 2 6 4 3 3 3" xfId="26437" xr:uid="{C9E69204-285C-4CB7-833E-F65F233C7E96}"/>
    <cellStyle name="Moneda 2 2 6 4 3 3 4" xfId="35854" xr:uid="{20CE87C4-C2A1-4667-A00A-DD70965D46F9}"/>
    <cellStyle name="Moneda 2 2 6 4 3 4" xfId="12316" xr:uid="{F3C091C8-FAD5-42CC-934D-54BACA63ADB4}"/>
    <cellStyle name="Moneda 2 2 6 4 3 5" xfId="21733" xr:uid="{27D39940-422F-414D-B3BA-034100C73368}"/>
    <cellStyle name="Moneda 2 2 6 4 3 6" xfId="31150" xr:uid="{29798CA1-8397-4224-B55A-EC3E2F29CA5B}"/>
    <cellStyle name="Moneda 2 2 6 4 4" xfId="3692" xr:uid="{E13628CB-8BDB-43B3-9790-66484478FB3B}"/>
    <cellStyle name="Moneda 2 2 6 4 4 2" xfId="6044" xr:uid="{4615EE7F-C570-4D04-B2C7-D9D5ED45FFBA}"/>
    <cellStyle name="Moneda 2 2 6 4 4 2 2" xfId="10748" xr:uid="{95D4B8D8-ED90-420C-901F-F6D2003EE164}"/>
    <cellStyle name="Moneda 2 2 6 4 4 2 2 2" xfId="20156" xr:uid="{B2B3425F-201E-4CB8-B656-2E82907FFDBA}"/>
    <cellStyle name="Moneda 2 2 6 4 4 2 2 3" xfId="29573" xr:uid="{D6834518-C6EB-4EAF-AB99-E004DD2C4931}"/>
    <cellStyle name="Moneda 2 2 6 4 4 2 2 4" xfId="38990" xr:uid="{134DF8F3-4682-4EB4-96A7-A9A0542D042D}"/>
    <cellStyle name="Moneda 2 2 6 4 4 2 3" xfId="15452" xr:uid="{68A5ABB3-C7FB-41C3-AA07-5FCB2F27F240}"/>
    <cellStyle name="Moneda 2 2 6 4 4 2 4" xfId="24869" xr:uid="{C01AF5C3-EB78-4969-82DB-A240602423E0}"/>
    <cellStyle name="Moneda 2 2 6 4 4 2 5" xfId="34286" xr:uid="{FD1C29B5-CB24-4252-A7E0-FEC4E03A45AE}"/>
    <cellStyle name="Moneda 2 2 6 4 4 3" xfId="8396" xr:uid="{B240C30D-E8EA-4EAA-A41F-52D5BD2EE954}"/>
    <cellStyle name="Moneda 2 2 6 4 4 3 2" xfId="17804" xr:uid="{3CAEE437-B7A9-4CF7-A6ED-43CB656E62FB}"/>
    <cellStyle name="Moneda 2 2 6 4 4 3 3" xfId="27221" xr:uid="{053661A1-D922-42D5-9FEB-0DD491D2AA16}"/>
    <cellStyle name="Moneda 2 2 6 4 4 3 4" xfId="36638" xr:uid="{8F855F28-65D3-4AFB-B402-8531E48D332A}"/>
    <cellStyle name="Moneda 2 2 6 4 4 4" xfId="13100" xr:uid="{BA91C841-52EC-4714-9C6D-433B0CBB47A0}"/>
    <cellStyle name="Moneda 2 2 6 4 4 5" xfId="22517" xr:uid="{62D13513-81D2-484C-9045-583ED127C5E2}"/>
    <cellStyle name="Moneda 2 2 6 4 4 6" xfId="31934" xr:uid="{40E1A8C4-FD65-487E-BE7C-2043AB94B3B0}"/>
    <cellStyle name="Moneda 2 2 6 4 5" xfId="4476" xr:uid="{B347EFE3-5AB4-4C5A-BD89-FDA5FDDFD9B6}"/>
    <cellStyle name="Moneda 2 2 6 4 5 2" xfId="9180" xr:uid="{521A7B62-D4CD-4BF0-B0C3-4F16E76862FE}"/>
    <cellStyle name="Moneda 2 2 6 4 5 2 2" xfId="18588" xr:uid="{30F6641F-760A-4DE8-8462-91EF8D58F07D}"/>
    <cellStyle name="Moneda 2 2 6 4 5 2 3" xfId="28005" xr:uid="{90AE31D5-7DF4-4723-BC5B-9EBA169A0BB3}"/>
    <cellStyle name="Moneda 2 2 6 4 5 2 4" xfId="37422" xr:uid="{3F8FF19C-F550-4F34-B9BD-4DA2FE15CFD5}"/>
    <cellStyle name="Moneda 2 2 6 4 5 3" xfId="13884" xr:uid="{CFC86375-B011-4B41-AEC3-18328283C58B}"/>
    <cellStyle name="Moneda 2 2 6 4 5 4" xfId="23301" xr:uid="{38A48D3B-9BDC-44B2-B33A-82EBBFF68A32}"/>
    <cellStyle name="Moneda 2 2 6 4 5 5" xfId="32718" xr:uid="{7202DDF2-6D56-4868-9797-9A93C8BABFAA}"/>
    <cellStyle name="Moneda 2 2 6 4 6" xfId="6828" xr:uid="{33CCB049-3CF9-4293-95D0-5A99732AA68C}"/>
    <cellStyle name="Moneda 2 2 6 4 6 2" xfId="16236" xr:uid="{C833944B-2B1B-4016-8251-6A6A42E5DEFD}"/>
    <cellStyle name="Moneda 2 2 6 4 6 3" xfId="25653" xr:uid="{4BF0A2BF-0CE4-4843-B9B0-166CEF38D1DA}"/>
    <cellStyle name="Moneda 2 2 6 4 6 4" xfId="35070" xr:uid="{E90E8A53-CB8D-49CF-AD8F-94E932B5E860}"/>
    <cellStyle name="Moneda 2 2 6 4 7" xfId="11532" xr:uid="{57535ECC-86C5-4940-A847-12B6CDB0A598}"/>
    <cellStyle name="Moneda 2 2 6 4 8" xfId="20949" xr:uid="{3519DE1F-422B-444E-A23B-9A88739E91E9}"/>
    <cellStyle name="Moneda 2 2 6 4 9" xfId="30366" xr:uid="{20675AF5-BEF5-4831-AA37-A3F222500ABF}"/>
    <cellStyle name="Moneda 2 2 6 5" xfId="2319" xr:uid="{519FC5F4-B68F-42A9-A1E5-F7F37CBBC67F}"/>
    <cellStyle name="Moneda 2 2 6 5 2" xfId="3104" xr:uid="{76691DC7-4D39-4214-80CC-2217FA70410E}"/>
    <cellStyle name="Moneda 2 2 6 5 2 2" xfId="5456" xr:uid="{9E82EFE7-CDCB-4E0C-B59A-68FFAA58BBAE}"/>
    <cellStyle name="Moneda 2 2 6 5 2 2 2" xfId="10160" xr:uid="{E918D621-B1DA-48F2-8315-BB6A432D7D46}"/>
    <cellStyle name="Moneda 2 2 6 5 2 2 2 2" xfId="19568" xr:uid="{7A64E88D-8783-415D-8065-951FAAF73288}"/>
    <cellStyle name="Moneda 2 2 6 5 2 2 2 3" xfId="28985" xr:uid="{7C54F978-5169-4A67-9005-1E7044962A15}"/>
    <cellStyle name="Moneda 2 2 6 5 2 2 2 4" xfId="38402" xr:uid="{C967C4A2-7F3C-4D28-ADFF-E06EB7A01717}"/>
    <cellStyle name="Moneda 2 2 6 5 2 2 3" xfId="14864" xr:uid="{C5F666EC-275F-4A5B-BB06-249446D036D7}"/>
    <cellStyle name="Moneda 2 2 6 5 2 2 4" xfId="24281" xr:uid="{3F8F623F-4C67-4C53-A400-9CAA5865C743}"/>
    <cellStyle name="Moneda 2 2 6 5 2 2 5" xfId="33698" xr:uid="{EC39907D-193B-46A5-8591-DF66E4F7B434}"/>
    <cellStyle name="Moneda 2 2 6 5 2 3" xfId="7808" xr:uid="{9BFA2906-D30C-4860-A792-5305159D621E}"/>
    <cellStyle name="Moneda 2 2 6 5 2 3 2" xfId="17216" xr:uid="{6B7E99E8-15CC-4F5E-A72A-4B31A1063381}"/>
    <cellStyle name="Moneda 2 2 6 5 2 3 3" xfId="26633" xr:uid="{6D45A7BF-EEE3-4F11-847F-98365B6AA21D}"/>
    <cellStyle name="Moneda 2 2 6 5 2 3 4" xfId="36050" xr:uid="{BF1E793C-EA94-4E63-979D-FB1A2A012DCD}"/>
    <cellStyle name="Moneda 2 2 6 5 2 4" xfId="12512" xr:uid="{F6265E59-6B6D-44EA-946D-56BCC1666A30}"/>
    <cellStyle name="Moneda 2 2 6 5 2 5" xfId="21929" xr:uid="{D9186AE8-85CA-470C-AC8F-9AE2F132FF2A}"/>
    <cellStyle name="Moneda 2 2 6 5 2 6" xfId="31346" xr:uid="{910B0D56-0723-4310-B550-309286413039}"/>
    <cellStyle name="Moneda 2 2 6 5 3" xfId="3888" xr:uid="{C532678F-4B7B-4C78-867B-58D4ABC729C9}"/>
    <cellStyle name="Moneda 2 2 6 5 3 2" xfId="6240" xr:uid="{293DF862-F9E2-459C-8921-EE1E326B7FF5}"/>
    <cellStyle name="Moneda 2 2 6 5 3 2 2" xfId="10944" xr:uid="{116CF0C6-DF4F-4803-97B1-D9ACC21FC50A}"/>
    <cellStyle name="Moneda 2 2 6 5 3 2 2 2" xfId="20352" xr:uid="{5DB1C664-EF02-4A69-BB68-F09D600D2334}"/>
    <cellStyle name="Moneda 2 2 6 5 3 2 2 3" xfId="29769" xr:uid="{E608D7A7-C756-4F1A-95D0-B371FD81BC51}"/>
    <cellStyle name="Moneda 2 2 6 5 3 2 2 4" xfId="39186" xr:uid="{38169F4D-764D-4406-A1F1-1791B6D0B26A}"/>
    <cellStyle name="Moneda 2 2 6 5 3 2 3" xfId="15648" xr:uid="{861F7664-8413-426F-85C2-DF6BFCE7EFA6}"/>
    <cellStyle name="Moneda 2 2 6 5 3 2 4" xfId="25065" xr:uid="{77FE5820-F1B2-4C32-BE02-CAACD7D026F0}"/>
    <cellStyle name="Moneda 2 2 6 5 3 2 5" xfId="34482" xr:uid="{797FF8CC-88EA-46EE-AA12-1AD8AA8AB339}"/>
    <cellStyle name="Moneda 2 2 6 5 3 3" xfId="8592" xr:uid="{4259F9C6-62C1-4163-869E-B5D7D3224430}"/>
    <cellStyle name="Moneda 2 2 6 5 3 3 2" xfId="18000" xr:uid="{A1E42014-2F02-49E3-ABD7-33584C02B20B}"/>
    <cellStyle name="Moneda 2 2 6 5 3 3 3" xfId="27417" xr:uid="{087422E6-F076-48A3-AD45-7ED03A9F0109}"/>
    <cellStyle name="Moneda 2 2 6 5 3 3 4" xfId="36834" xr:uid="{F90083B9-D629-48AB-A6D5-2683C12F97DC}"/>
    <cellStyle name="Moneda 2 2 6 5 3 4" xfId="13296" xr:uid="{2EA929FD-5E54-43B5-8C3C-485A8EBD6A69}"/>
    <cellStyle name="Moneda 2 2 6 5 3 5" xfId="22713" xr:uid="{59C62767-B20E-4898-A2F3-5975B660E50E}"/>
    <cellStyle name="Moneda 2 2 6 5 3 6" xfId="32130" xr:uid="{44BF0DB9-8124-439F-AC6F-28219B28A0D2}"/>
    <cellStyle name="Moneda 2 2 6 5 4" xfId="4672" xr:uid="{D7E71787-8B24-455A-A8B3-D4D4D849B024}"/>
    <cellStyle name="Moneda 2 2 6 5 4 2" xfId="9376" xr:uid="{69A4F924-E382-4702-9A65-DF0DD3E4D0EF}"/>
    <cellStyle name="Moneda 2 2 6 5 4 2 2" xfId="18784" xr:uid="{1BF9580F-572C-487C-819E-527B71E86591}"/>
    <cellStyle name="Moneda 2 2 6 5 4 2 3" xfId="28201" xr:uid="{CBFB50E4-2FFD-4380-BADA-567CAB4B2DDD}"/>
    <cellStyle name="Moneda 2 2 6 5 4 2 4" xfId="37618" xr:uid="{779BFD1A-AAAE-46FB-AF64-4AA2ECDA76DB}"/>
    <cellStyle name="Moneda 2 2 6 5 4 3" xfId="14080" xr:uid="{71C1A667-E9DC-4E26-BFE9-6C5BB8214748}"/>
    <cellStyle name="Moneda 2 2 6 5 4 4" xfId="23497" xr:uid="{DA60D5FD-1263-4EA1-A5B8-084ACD13E4C9}"/>
    <cellStyle name="Moneda 2 2 6 5 4 5" xfId="32914" xr:uid="{8A9ED7AC-6922-4843-A365-664EA37B45AA}"/>
    <cellStyle name="Moneda 2 2 6 5 5" xfId="7024" xr:uid="{1F5B7702-9F55-437B-BBBD-314C4860173A}"/>
    <cellStyle name="Moneda 2 2 6 5 5 2" xfId="16432" xr:uid="{807D0FA0-A155-4F69-8F2E-EA9A7B9625C9}"/>
    <cellStyle name="Moneda 2 2 6 5 5 3" xfId="25849" xr:uid="{62BBAAF1-AB08-4A9D-B1E2-C08627BE950D}"/>
    <cellStyle name="Moneda 2 2 6 5 5 4" xfId="35266" xr:uid="{4E4104D1-EE33-4B45-BE7D-26CBC641501D}"/>
    <cellStyle name="Moneda 2 2 6 5 6" xfId="11728" xr:uid="{8BEE9A7F-19F1-4B8C-8C8A-2D93E998C8A8}"/>
    <cellStyle name="Moneda 2 2 6 5 7" xfId="21145" xr:uid="{1F0D3B44-1D7A-4FCE-AF64-8231C3C9890D}"/>
    <cellStyle name="Moneda 2 2 6 5 8" xfId="30562" xr:uid="{6CBDE85F-84D2-4525-BB35-EF9717A34958}"/>
    <cellStyle name="Moneda 2 2 6 6" xfId="2712" xr:uid="{FDE795DA-0171-4521-8A22-3242AD636213}"/>
    <cellStyle name="Moneda 2 2 6 6 2" xfId="5064" xr:uid="{38BF14E3-61A8-4D92-A73C-CF4F102F9E47}"/>
    <cellStyle name="Moneda 2 2 6 6 2 2" xfId="9768" xr:uid="{06388EEA-52FF-42FE-8D8E-18710118AD9E}"/>
    <cellStyle name="Moneda 2 2 6 6 2 2 2" xfId="19176" xr:uid="{D1448327-13F9-4850-A340-E8DFA746F135}"/>
    <cellStyle name="Moneda 2 2 6 6 2 2 3" xfId="28593" xr:uid="{86136222-5A43-4890-B145-EBEFAD885A79}"/>
    <cellStyle name="Moneda 2 2 6 6 2 2 4" xfId="38010" xr:uid="{F42D3AE7-EEBE-4AA2-8357-4CED7E1A3113}"/>
    <cellStyle name="Moneda 2 2 6 6 2 3" xfId="14472" xr:uid="{49787B1D-CEB3-4F73-ABCE-6D7303B1E199}"/>
    <cellStyle name="Moneda 2 2 6 6 2 4" xfId="23889" xr:uid="{CB496E84-88AE-4FA8-94E3-949D4249886C}"/>
    <cellStyle name="Moneda 2 2 6 6 2 5" xfId="33306" xr:uid="{C41E6B0F-48D5-4051-A941-F21EDA3C6F44}"/>
    <cellStyle name="Moneda 2 2 6 6 3" xfId="7416" xr:uid="{B1049AAE-8269-4892-9F1F-8016636ADBCD}"/>
    <cellStyle name="Moneda 2 2 6 6 3 2" xfId="16824" xr:uid="{2332C213-E2C9-42D7-B69D-46134C797201}"/>
    <cellStyle name="Moneda 2 2 6 6 3 3" xfId="26241" xr:uid="{B541A76F-13A0-4121-9848-1370A220B094}"/>
    <cellStyle name="Moneda 2 2 6 6 3 4" xfId="35658" xr:uid="{C0E8D0AC-E1E1-4A43-9A8A-589675B5C32A}"/>
    <cellStyle name="Moneda 2 2 6 6 4" xfId="12120" xr:uid="{B97E19E7-69EB-43B6-940A-358B6F0C083E}"/>
    <cellStyle name="Moneda 2 2 6 6 5" xfId="21537" xr:uid="{E051405A-5CE9-4753-9949-D272D94917CE}"/>
    <cellStyle name="Moneda 2 2 6 6 6" xfId="30954" xr:uid="{7243F633-3BCD-4C45-BCA8-327506D19063}"/>
    <cellStyle name="Moneda 2 2 6 7" xfId="3496" xr:uid="{097399BB-24A6-4E51-920D-B1E7E65134E6}"/>
    <cellStyle name="Moneda 2 2 6 7 2" xfId="5848" xr:uid="{18537A4C-7C50-4922-90FF-1F703D1FC17A}"/>
    <cellStyle name="Moneda 2 2 6 7 2 2" xfId="10552" xr:uid="{16C516ED-9798-4022-B081-97861DAFF3CC}"/>
    <cellStyle name="Moneda 2 2 6 7 2 2 2" xfId="19960" xr:uid="{CC3597AF-AB6F-43E2-AC13-8B7B49596510}"/>
    <cellStyle name="Moneda 2 2 6 7 2 2 3" xfId="29377" xr:uid="{36202519-218E-41C8-A04C-00634E146007}"/>
    <cellStyle name="Moneda 2 2 6 7 2 2 4" xfId="38794" xr:uid="{0A785E93-5E4B-49FE-BBF6-017A05E04759}"/>
    <cellStyle name="Moneda 2 2 6 7 2 3" xfId="15256" xr:uid="{A050039C-A19F-4412-A86F-B8F660F122B3}"/>
    <cellStyle name="Moneda 2 2 6 7 2 4" xfId="24673" xr:uid="{1550E75A-C94A-4F5B-B663-E6B953DE31E6}"/>
    <cellStyle name="Moneda 2 2 6 7 2 5" xfId="34090" xr:uid="{23553BED-8B08-4AAF-9436-19746BDF622F}"/>
    <cellStyle name="Moneda 2 2 6 7 3" xfId="8200" xr:uid="{379540DF-06EC-4E3C-8B99-959B285BFFA6}"/>
    <cellStyle name="Moneda 2 2 6 7 3 2" xfId="17608" xr:uid="{88BED76F-D75F-48AA-A686-F9130E6658C2}"/>
    <cellStyle name="Moneda 2 2 6 7 3 3" xfId="27025" xr:uid="{220352FD-CE62-4C51-B443-8AA4A463B143}"/>
    <cellStyle name="Moneda 2 2 6 7 3 4" xfId="36442" xr:uid="{08C685CC-41D4-447A-8E72-0906A8A18D34}"/>
    <cellStyle name="Moneda 2 2 6 7 4" xfId="12904" xr:uid="{133F6030-2408-4085-AE79-C79FD6783A1B}"/>
    <cellStyle name="Moneda 2 2 6 7 5" xfId="22321" xr:uid="{B0104149-85D6-4283-A73C-0CE82FD3CF8A}"/>
    <cellStyle name="Moneda 2 2 6 7 6" xfId="31738" xr:uid="{2EE3D40E-9A87-483A-AFF8-3BE45E9DC79D}"/>
    <cellStyle name="Moneda 2 2 6 8" xfId="4280" xr:uid="{ED340DC0-0177-4AA5-B88C-EE3289CAB560}"/>
    <cellStyle name="Moneda 2 2 6 8 2" xfId="8984" xr:uid="{3F8271F1-E024-4659-BA99-0BEA469F48A0}"/>
    <cellStyle name="Moneda 2 2 6 8 2 2" xfId="18392" xr:uid="{3139BE4A-2290-498E-8221-7A8BFEF91B08}"/>
    <cellStyle name="Moneda 2 2 6 8 2 3" xfId="27809" xr:uid="{74CB21F6-C80D-4A79-A774-8458DE7DDA7A}"/>
    <cellStyle name="Moneda 2 2 6 8 2 4" xfId="37226" xr:uid="{08FD6EE2-27E1-4564-92B7-5F406909B0E8}"/>
    <cellStyle name="Moneda 2 2 6 8 3" xfId="13688" xr:uid="{1AB32955-C2B6-45C1-BC22-FEF8EA761993}"/>
    <cellStyle name="Moneda 2 2 6 8 4" xfId="23105" xr:uid="{9D4D08C1-3124-49B4-B2B7-DF1C96BEB4FD}"/>
    <cellStyle name="Moneda 2 2 6 8 5" xfId="32522" xr:uid="{9BF6831E-C09F-445E-89CC-2EA803575323}"/>
    <cellStyle name="Moneda 2 2 6 9" xfId="6632" xr:uid="{8E7BB5C3-8350-4FEE-8896-7530740DBF7F}"/>
    <cellStyle name="Moneda 2 2 6 9 2" xfId="16040" xr:uid="{D4251338-E74E-491C-AA73-D1A7A6A710BC}"/>
    <cellStyle name="Moneda 2 2 6 9 3" xfId="25457" xr:uid="{E3093FE0-76A7-4190-960F-0918ED7C8737}"/>
    <cellStyle name="Moneda 2 2 6 9 4" xfId="34874" xr:uid="{C3336300-8B52-4C0B-8F14-9D9DBFC8A8F2}"/>
    <cellStyle name="Moneda 2 2 7" xfId="171" xr:uid="{54C33307-7FE5-4E7A-900B-A77EBDA654E3}"/>
    <cellStyle name="Moneda 2 2 7 10" xfId="20736" xr:uid="{3FD3C5B4-38A6-45C5-85C0-0473D16032E9}"/>
    <cellStyle name="Moneda 2 2 7 11" xfId="30153" xr:uid="{B209604F-CABB-47CA-9FEC-0187B900A3BF}"/>
    <cellStyle name="Moneda 2 2 7 12" xfId="1910" xr:uid="{7B781B08-C1A1-4352-85BD-68C3411E518E}"/>
    <cellStyle name="Moneda 2 2 7 13" xfId="1282" xr:uid="{14554BED-67FB-4A7A-B3F6-8F89C259B324}"/>
    <cellStyle name="Moneda 2 2 7 14" xfId="40164" xr:uid="{D30A19F3-3A01-4689-8E8A-5E2CAE406D89}"/>
    <cellStyle name="Moneda 2 2 7 2" xfId="365" xr:uid="{C5B2E714-B3D1-4D67-B52A-023525BFB927}"/>
    <cellStyle name="Moneda 2 2 7 2 10" xfId="30274" xr:uid="{FCD49FB0-A31D-4FCB-9601-32DB4BEA4C8C}"/>
    <cellStyle name="Moneda 2 2 7 2 11" xfId="2031" xr:uid="{92E45DE4-C236-4FD0-B3A3-36A0CBE3DBF3}"/>
    <cellStyle name="Moneda 2 2 7 2 12" xfId="1403" xr:uid="{FD9C3612-9CF5-4017-90AA-901809C4A3AB}"/>
    <cellStyle name="Moneda 2 2 7 2 13" xfId="40285" xr:uid="{8A20F14C-DDE2-4403-8BCB-4BDE5C5B4727}"/>
    <cellStyle name="Moneda 2 2 7 2 2" xfId="602" xr:uid="{C7D3CDB9-00C7-4409-BBCE-73EC262C5A51}"/>
    <cellStyle name="Moneda 2 2 7 2 2 10" xfId="2227" xr:uid="{6DDE94F1-4547-4C36-A620-8709CFEC4025}"/>
    <cellStyle name="Moneda 2 2 7 2 2 11" xfId="1599" xr:uid="{44D362EE-196E-49E1-B454-33964A55371C}"/>
    <cellStyle name="Moneda 2 2 7 2 2 12" xfId="40481" xr:uid="{F0A86228-EEC7-4502-9FDF-D9B989B9905F}"/>
    <cellStyle name="Moneda 2 2 7 2 2 2" xfId="2619" xr:uid="{8ACFE306-9F8F-4963-8B9C-CCAC6E99C019}"/>
    <cellStyle name="Moneda 2 2 7 2 2 2 2" xfId="3404" xr:uid="{E609E1D0-242E-4E09-8588-F1DDBD1D4AFB}"/>
    <cellStyle name="Moneda 2 2 7 2 2 2 2 2" xfId="5756" xr:uid="{42EE285C-C9DA-4572-A570-51D37D8EEE30}"/>
    <cellStyle name="Moneda 2 2 7 2 2 2 2 2 2" xfId="10460" xr:uid="{6DC2C2F6-AA7B-40C8-948B-FED1CA2A0367}"/>
    <cellStyle name="Moneda 2 2 7 2 2 2 2 2 2 2" xfId="19868" xr:uid="{B3B45529-1532-496B-91C8-4FFA244916B0}"/>
    <cellStyle name="Moneda 2 2 7 2 2 2 2 2 2 3" xfId="29285" xr:uid="{474B911B-FE64-411C-904A-141A903A7093}"/>
    <cellStyle name="Moneda 2 2 7 2 2 2 2 2 2 4" xfId="38702" xr:uid="{305A4389-FBBF-492D-8D76-469E51663C99}"/>
    <cellStyle name="Moneda 2 2 7 2 2 2 2 2 3" xfId="15164" xr:uid="{91E3D7E6-CC63-4DAB-A855-15A794062329}"/>
    <cellStyle name="Moneda 2 2 7 2 2 2 2 2 4" xfId="24581" xr:uid="{1F3AFC04-B22C-4823-8167-1383D3FA7458}"/>
    <cellStyle name="Moneda 2 2 7 2 2 2 2 2 5" xfId="33998" xr:uid="{DA835924-538C-48B2-A2AD-320EB5C3B435}"/>
    <cellStyle name="Moneda 2 2 7 2 2 2 2 3" xfId="8108" xr:uid="{BA35C1FD-9EBA-40DC-8A2A-069B3F1F7A3C}"/>
    <cellStyle name="Moneda 2 2 7 2 2 2 2 3 2" xfId="17516" xr:uid="{5C149ED9-62DB-487D-80EE-3E056E4931BD}"/>
    <cellStyle name="Moneda 2 2 7 2 2 2 2 3 3" xfId="26933" xr:uid="{164F603C-A346-4824-95C7-5C3758888CBA}"/>
    <cellStyle name="Moneda 2 2 7 2 2 2 2 3 4" xfId="36350" xr:uid="{9A84CD7B-ADBF-41E7-B77D-DEF74C1C1327}"/>
    <cellStyle name="Moneda 2 2 7 2 2 2 2 4" xfId="12812" xr:uid="{81F9BFF1-DA72-48C1-BCDD-96C16A9556FA}"/>
    <cellStyle name="Moneda 2 2 7 2 2 2 2 5" xfId="22229" xr:uid="{580A9FB8-1338-4557-BE66-ACC340E94F55}"/>
    <cellStyle name="Moneda 2 2 7 2 2 2 2 6" xfId="31646" xr:uid="{0500E94F-A4F8-492B-952C-7098F8D9C123}"/>
    <cellStyle name="Moneda 2 2 7 2 2 2 3" xfId="4188" xr:uid="{79FA3633-E2A3-406E-B666-2E7785DF2D68}"/>
    <cellStyle name="Moneda 2 2 7 2 2 2 3 2" xfId="6540" xr:uid="{B82D37C5-7523-4F36-964B-922DF0F299B5}"/>
    <cellStyle name="Moneda 2 2 7 2 2 2 3 2 2" xfId="11244" xr:uid="{6A8B249F-9BE5-4ED1-8CD6-A6278ACE86A2}"/>
    <cellStyle name="Moneda 2 2 7 2 2 2 3 2 2 2" xfId="20652" xr:uid="{CE0E0089-F297-4E20-970F-0229716F9800}"/>
    <cellStyle name="Moneda 2 2 7 2 2 2 3 2 2 3" xfId="30069" xr:uid="{48BAC530-24B8-4F4B-9220-8C5E8766D495}"/>
    <cellStyle name="Moneda 2 2 7 2 2 2 3 2 2 4" xfId="39486" xr:uid="{33748505-A493-447D-89AA-2B94ACA25289}"/>
    <cellStyle name="Moneda 2 2 7 2 2 2 3 2 3" xfId="15948" xr:uid="{35AB08C6-D8B9-4E11-AA5F-9F01FC6D396E}"/>
    <cellStyle name="Moneda 2 2 7 2 2 2 3 2 4" xfId="25365" xr:uid="{12212488-4087-4B50-9424-EC772372F4B7}"/>
    <cellStyle name="Moneda 2 2 7 2 2 2 3 2 5" xfId="34782" xr:uid="{F31AE315-A873-4306-BCBC-B1D51D3290A0}"/>
    <cellStyle name="Moneda 2 2 7 2 2 2 3 3" xfId="8892" xr:uid="{910DDFEC-D9B7-4D27-8A5F-48C9260CB19E}"/>
    <cellStyle name="Moneda 2 2 7 2 2 2 3 3 2" xfId="18300" xr:uid="{3F29F654-B77F-474A-8177-F02C0246744A}"/>
    <cellStyle name="Moneda 2 2 7 2 2 2 3 3 3" xfId="27717" xr:uid="{F6563123-2B72-4F56-9B84-D7C866CC0143}"/>
    <cellStyle name="Moneda 2 2 7 2 2 2 3 3 4" xfId="37134" xr:uid="{5A7B37A5-BBCC-4922-A6A3-76001CFD6A17}"/>
    <cellStyle name="Moneda 2 2 7 2 2 2 3 4" xfId="13596" xr:uid="{7B212593-7EA9-4117-AEF0-1951FACCB87E}"/>
    <cellStyle name="Moneda 2 2 7 2 2 2 3 5" xfId="23013" xr:uid="{71F54371-997E-4C65-966B-FC02F243F189}"/>
    <cellStyle name="Moneda 2 2 7 2 2 2 3 6" xfId="32430" xr:uid="{DBCEE35D-9F6C-4895-A328-2649026460B2}"/>
    <cellStyle name="Moneda 2 2 7 2 2 2 4" xfId="4972" xr:uid="{37BC8107-12AC-4EC9-8681-F1285DE958CE}"/>
    <cellStyle name="Moneda 2 2 7 2 2 2 4 2" xfId="9676" xr:uid="{1269FF6F-4321-44CA-91E3-53E977BB38DB}"/>
    <cellStyle name="Moneda 2 2 7 2 2 2 4 2 2" xfId="19084" xr:uid="{E94F67DE-0088-4C67-B772-EF08D951E2D5}"/>
    <cellStyle name="Moneda 2 2 7 2 2 2 4 2 3" xfId="28501" xr:uid="{620615A0-81F8-46C3-B6AB-3C7CAF8F6832}"/>
    <cellStyle name="Moneda 2 2 7 2 2 2 4 2 4" xfId="37918" xr:uid="{2BD0671A-22E7-4AC9-B8BD-6FB6DDCD99F9}"/>
    <cellStyle name="Moneda 2 2 7 2 2 2 4 3" xfId="14380" xr:uid="{3A0AFDAB-16D6-43DB-90D9-196A3AF11DFE}"/>
    <cellStyle name="Moneda 2 2 7 2 2 2 4 4" xfId="23797" xr:uid="{094CD9F7-15E1-47C3-9CFB-5FED031BD9CB}"/>
    <cellStyle name="Moneda 2 2 7 2 2 2 4 5" xfId="33214" xr:uid="{6ADF4603-B875-4B21-A2CB-62A305A03716}"/>
    <cellStyle name="Moneda 2 2 7 2 2 2 5" xfId="7324" xr:uid="{6AA24089-312D-427D-A6DE-49DE933EFF0D}"/>
    <cellStyle name="Moneda 2 2 7 2 2 2 5 2" xfId="16732" xr:uid="{F3DA6384-7CE8-49BA-87D5-2C8FE51963C7}"/>
    <cellStyle name="Moneda 2 2 7 2 2 2 5 3" xfId="26149" xr:uid="{F3E84061-30C7-45C2-B942-5BD802D64728}"/>
    <cellStyle name="Moneda 2 2 7 2 2 2 5 4" xfId="35566" xr:uid="{D2791450-B354-48F9-AEEF-700431BE9A50}"/>
    <cellStyle name="Moneda 2 2 7 2 2 2 6" xfId="12028" xr:uid="{00DC97B7-073B-4452-89A6-787D88E11811}"/>
    <cellStyle name="Moneda 2 2 7 2 2 2 7" xfId="21445" xr:uid="{B537E375-6AC3-41F8-88B6-97B5BEF650BA}"/>
    <cellStyle name="Moneda 2 2 7 2 2 2 8" xfId="30862" xr:uid="{A5C0A133-D384-4D4E-99E8-90FC89B5B1B1}"/>
    <cellStyle name="Moneda 2 2 7 2 2 3" xfId="3012" xr:uid="{5DED690A-09B5-412F-96E3-BCFD5CA8C393}"/>
    <cellStyle name="Moneda 2 2 7 2 2 3 2" xfId="5364" xr:uid="{A2F7DB3E-CB4D-46F6-A7F3-6744A6AE6C70}"/>
    <cellStyle name="Moneda 2 2 7 2 2 3 2 2" xfId="10068" xr:uid="{97A14CFA-3A86-4CBA-913E-41F986F010AC}"/>
    <cellStyle name="Moneda 2 2 7 2 2 3 2 2 2" xfId="19476" xr:uid="{FAC9865C-AFE1-411D-BDA2-F0441F52813B}"/>
    <cellStyle name="Moneda 2 2 7 2 2 3 2 2 3" xfId="28893" xr:uid="{F62AF87C-88C6-4A2A-9E98-9A7FFB0F30BA}"/>
    <cellStyle name="Moneda 2 2 7 2 2 3 2 2 4" xfId="38310" xr:uid="{3EB74927-AD13-40F3-9FDF-1A0BBF2D771E}"/>
    <cellStyle name="Moneda 2 2 7 2 2 3 2 3" xfId="14772" xr:uid="{32B71D23-050E-4BB3-B135-1D77B6589986}"/>
    <cellStyle name="Moneda 2 2 7 2 2 3 2 4" xfId="24189" xr:uid="{1F1F1CD2-197C-458D-BAC6-3BC65BD0CDA5}"/>
    <cellStyle name="Moneda 2 2 7 2 2 3 2 5" xfId="33606" xr:uid="{7E75A68E-A859-4C88-A299-1B14B0CFE9E7}"/>
    <cellStyle name="Moneda 2 2 7 2 2 3 3" xfId="7716" xr:uid="{76EA5658-8D93-40B6-8993-E3E3AB17DAC9}"/>
    <cellStyle name="Moneda 2 2 7 2 2 3 3 2" xfId="17124" xr:uid="{B9926EA7-5377-4651-8E3C-21ADE4E5DA34}"/>
    <cellStyle name="Moneda 2 2 7 2 2 3 3 3" xfId="26541" xr:uid="{24532C08-9BFC-4F18-A508-22B87E460D93}"/>
    <cellStyle name="Moneda 2 2 7 2 2 3 3 4" xfId="35958" xr:uid="{33236FE9-F88D-4E0B-BE77-D25D63381FA1}"/>
    <cellStyle name="Moneda 2 2 7 2 2 3 4" xfId="12420" xr:uid="{1A0DD8D6-4C4E-4F6D-A0EB-4A9672E8021A}"/>
    <cellStyle name="Moneda 2 2 7 2 2 3 5" xfId="21837" xr:uid="{DBC4F5E9-6C4C-46DF-8A2D-9F3BE887AC75}"/>
    <cellStyle name="Moneda 2 2 7 2 2 3 6" xfId="31254" xr:uid="{97067D4C-BD32-4279-96FE-D07826F9F50C}"/>
    <cellStyle name="Moneda 2 2 7 2 2 4" xfId="3796" xr:uid="{340F5C81-3C74-4351-A309-39AEA9F2D469}"/>
    <cellStyle name="Moneda 2 2 7 2 2 4 2" xfId="6148" xr:uid="{8D8B2B1A-FAEE-4E71-8225-1970EB9C5CEC}"/>
    <cellStyle name="Moneda 2 2 7 2 2 4 2 2" xfId="10852" xr:uid="{3331B46E-9FB8-4064-93AA-DF4D5C153636}"/>
    <cellStyle name="Moneda 2 2 7 2 2 4 2 2 2" xfId="20260" xr:uid="{E33D7E1A-B442-4609-A13F-072A7D31ECC7}"/>
    <cellStyle name="Moneda 2 2 7 2 2 4 2 2 3" xfId="29677" xr:uid="{D786FB9B-07C9-4523-951D-7557158962D8}"/>
    <cellStyle name="Moneda 2 2 7 2 2 4 2 2 4" xfId="39094" xr:uid="{2B33881A-8949-462B-B6D2-4FB4E0F93D23}"/>
    <cellStyle name="Moneda 2 2 7 2 2 4 2 3" xfId="15556" xr:uid="{DD073B87-54CE-4FCB-9EB2-ED3B85DC68A9}"/>
    <cellStyle name="Moneda 2 2 7 2 2 4 2 4" xfId="24973" xr:uid="{DF263A75-6B4D-4633-8C14-0FCE239CCA1E}"/>
    <cellStyle name="Moneda 2 2 7 2 2 4 2 5" xfId="34390" xr:uid="{0552D989-E4A4-4513-9D17-15E2AE184130}"/>
    <cellStyle name="Moneda 2 2 7 2 2 4 3" xfId="8500" xr:uid="{D3B9CCFC-4DE0-4A56-AE2C-B96EA86779DA}"/>
    <cellStyle name="Moneda 2 2 7 2 2 4 3 2" xfId="17908" xr:uid="{7371F10E-6199-40DA-B871-E28530294414}"/>
    <cellStyle name="Moneda 2 2 7 2 2 4 3 3" xfId="27325" xr:uid="{43D1F907-77AB-451A-9004-1F361CBEB1B2}"/>
    <cellStyle name="Moneda 2 2 7 2 2 4 3 4" xfId="36742" xr:uid="{7E6618A0-F9F5-43D6-84FD-CAD140273BDB}"/>
    <cellStyle name="Moneda 2 2 7 2 2 4 4" xfId="13204" xr:uid="{57AB6867-1FEE-4535-BD8E-2C9608D75F56}"/>
    <cellStyle name="Moneda 2 2 7 2 2 4 5" xfId="22621" xr:uid="{4C9C8A5D-3F22-41E1-9439-02415732F9C6}"/>
    <cellStyle name="Moneda 2 2 7 2 2 4 6" xfId="32038" xr:uid="{05362D58-8ED8-440C-AF72-691EF8AFCC81}"/>
    <cellStyle name="Moneda 2 2 7 2 2 5" xfId="4580" xr:uid="{614EA438-F007-460D-9E29-DA440AF85778}"/>
    <cellStyle name="Moneda 2 2 7 2 2 5 2" xfId="9284" xr:uid="{DB6500A4-B9B3-42FE-B797-222538A12211}"/>
    <cellStyle name="Moneda 2 2 7 2 2 5 2 2" xfId="18692" xr:uid="{2F267DED-04C7-440D-AC63-DCF67CBBC376}"/>
    <cellStyle name="Moneda 2 2 7 2 2 5 2 3" xfId="28109" xr:uid="{8D473406-1F3B-4D68-B023-98984ADDAA6C}"/>
    <cellStyle name="Moneda 2 2 7 2 2 5 2 4" xfId="37526" xr:uid="{37A5A6DB-992E-47E5-8F38-AF1958740491}"/>
    <cellStyle name="Moneda 2 2 7 2 2 5 3" xfId="13988" xr:uid="{D94E8BD0-1E59-4AC2-85DC-F7434CE5920B}"/>
    <cellStyle name="Moneda 2 2 7 2 2 5 4" xfId="23405" xr:uid="{FA3C8AE3-F944-4B2C-933B-D7655DEEF7B3}"/>
    <cellStyle name="Moneda 2 2 7 2 2 5 5" xfId="32822" xr:uid="{964B7ABC-4954-40DF-BA52-E95CB0AD6E2E}"/>
    <cellStyle name="Moneda 2 2 7 2 2 6" xfId="6932" xr:uid="{38D9FE67-D6F7-440B-8DFE-BA096AA4DDA1}"/>
    <cellStyle name="Moneda 2 2 7 2 2 6 2" xfId="16340" xr:uid="{6DE4FF1A-08EC-452B-A353-D441D82ED5A0}"/>
    <cellStyle name="Moneda 2 2 7 2 2 6 3" xfId="25757" xr:uid="{4B502025-0520-438D-AE60-029136F9EE64}"/>
    <cellStyle name="Moneda 2 2 7 2 2 6 4" xfId="35174" xr:uid="{23408C08-DDEA-4F5C-A36E-D3718A270175}"/>
    <cellStyle name="Moneda 2 2 7 2 2 7" xfId="11636" xr:uid="{15857A93-2620-4F1A-82A1-1D5E6EFAF9F2}"/>
    <cellStyle name="Moneda 2 2 7 2 2 8" xfId="21053" xr:uid="{DCC562D8-B540-4E5A-9AB1-89352A653719}"/>
    <cellStyle name="Moneda 2 2 7 2 2 9" xfId="30470" xr:uid="{5B93C2B0-F1BC-491C-AF16-54E40F039445}"/>
    <cellStyle name="Moneda 2 2 7 2 3" xfId="2423" xr:uid="{B12CF6DC-0379-4F3C-AFD9-F84EB513475E}"/>
    <cellStyle name="Moneda 2 2 7 2 3 2" xfId="3208" xr:uid="{B538E2DF-A11A-4D07-AFC8-C56BB3C0C403}"/>
    <cellStyle name="Moneda 2 2 7 2 3 2 2" xfId="5560" xr:uid="{D5873A88-9FEA-4D8C-A7E1-08944EDBD158}"/>
    <cellStyle name="Moneda 2 2 7 2 3 2 2 2" xfId="10264" xr:uid="{2C48747F-16AB-4042-B188-7144B21BB5A3}"/>
    <cellStyle name="Moneda 2 2 7 2 3 2 2 2 2" xfId="19672" xr:uid="{D6351A39-0585-4B45-BE2C-32839312847E}"/>
    <cellStyle name="Moneda 2 2 7 2 3 2 2 2 3" xfId="29089" xr:uid="{CED0BD03-28F3-4CE9-B076-0796DD99C9D4}"/>
    <cellStyle name="Moneda 2 2 7 2 3 2 2 2 4" xfId="38506" xr:uid="{05F419B7-E4EE-48FD-B85A-8F8709134205}"/>
    <cellStyle name="Moneda 2 2 7 2 3 2 2 3" xfId="14968" xr:uid="{9752AA56-7916-4B6F-BCB7-D2C621E6C19E}"/>
    <cellStyle name="Moneda 2 2 7 2 3 2 2 4" xfId="24385" xr:uid="{1930A276-301D-4AEE-BC42-D03DDA4D7BE6}"/>
    <cellStyle name="Moneda 2 2 7 2 3 2 2 5" xfId="33802" xr:uid="{A0A49192-2631-409E-983D-A4D8CF856169}"/>
    <cellStyle name="Moneda 2 2 7 2 3 2 3" xfId="7912" xr:uid="{29EF2176-0108-4C87-A221-3FC99004F8E4}"/>
    <cellStyle name="Moneda 2 2 7 2 3 2 3 2" xfId="17320" xr:uid="{CED4C885-3F87-4302-9579-A09794E2AC1C}"/>
    <cellStyle name="Moneda 2 2 7 2 3 2 3 3" xfId="26737" xr:uid="{B505A317-F460-4B39-A5D8-A7D0C869477C}"/>
    <cellStyle name="Moneda 2 2 7 2 3 2 3 4" xfId="36154" xr:uid="{8DA0A4D6-9CA2-4AFC-AB37-4BBD69C00BFE}"/>
    <cellStyle name="Moneda 2 2 7 2 3 2 4" xfId="12616" xr:uid="{6ED0EF24-4DE3-4220-B68A-24415438E8A1}"/>
    <cellStyle name="Moneda 2 2 7 2 3 2 5" xfId="22033" xr:uid="{7D50E809-0091-467F-95AD-070886465B2E}"/>
    <cellStyle name="Moneda 2 2 7 2 3 2 6" xfId="31450" xr:uid="{CE811BE0-509D-4C49-A03D-125BAF4E7A87}"/>
    <cellStyle name="Moneda 2 2 7 2 3 3" xfId="3992" xr:uid="{567DC0EB-7294-44DA-B038-32DEB2C73C0E}"/>
    <cellStyle name="Moneda 2 2 7 2 3 3 2" xfId="6344" xr:uid="{0462A4F7-3514-4059-985E-0020E59FB39C}"/>
    <cellStyle name="Moneda 2 2 7 2 3 3 2 2" xfId="11048" xr:uid="{8F5F44D5-699E-4981-AB3F-2E2E2709C82F}"/>
    <cellStyle name="Moneda 2 2 7 2 3 3 2 2 2" xfId="20456" xr:uid="{906558FC-604A-4A91-87D7-67CDE3F3ECD0}"/>
    <cellStyle name="Moneda 2 2 7 2 3 3 2 2 3" xfId="29873" xr:uid="{26BB3D66-1D1C-4E0D-B938-95E3FD4ECA88}"/>
    <cellStyle name="Moneda 2 2 7 2 3 3 2 2 4" xfId="39290" xr:uid="{7471CC63-B050-45E5-BA0B-50202DFB3B2C}"/>
    <cellStyle name="Moneda 2 2 7 2 3 3 2 3" xfId="15752" xr:uid="{D87AA6EA-69F4-4CC7-AC64-A86BDB90CA79}"/>
    <cellStyle name="Moneda 2 2 7 2 3 3 2 4" xfId="25169" xr:uid="{DF6B5807-B8E2-449E-8DAA-678B2E5390C4}"/>
    <cellStyle name="Moneda 2 2 7 2 3 3 2 5" xfId="34586" xr:uid="{9ED5C954-5773-4D96-BFC0-E59F71380B34}"/>
    <cellStyle name="Moneda 2 2 7 2 3 3 3" xfId="8696" xr:uid="{B13B34D2-6DFE-4AC5-911C-ED9CDFD19AEC}"/>
    <cellStyle name="Moneda 2 2 7 2 3 3 3 2" xfId="18104" xr:uid="{54F29122-C29B-46AA-864D-92A736E23BC0}"/>
    <cellStyle name="Moneda 2 2 7 2 3 3 3 3" xfId="27521" xr:uid="{BB14D125-9E99-4406-B3E7-584342DD0335}"/>
    <cellStyle name="Moneda 2 2 7 2 3 3 3 4" xfId="36938" xr:uid="{62A067C0-B896-4169-B43E-E566E4594409}"/>
    <cellStyle name="Moneda 2 2 7 2 3 3 4" xfId="13400" xr:uid="{CC383847-B3CE-4957-B78C-E06EE22A0C9F}"/>
    <cellStyle name="Moneda 2 2 7 2 3 3 5" xfId="22817" xr:uid="{4B2FD75D-AC6B-458D-B238-17E53B30A799}"/>
    <cellStyle name="Moneda 2 2 7 2 3 3 6" xfId="32234" xr:uid="{C2899FEA-8FB3-40F0-B06D-B0E4ACE51504}"/>
    <cellStyle name="Moneda 2 2 7 2 3 4" xfId="4776" xr:uid="{D2449641-E784-4AB7-B1B9-71DFFDE4CB17}"/>
    <cellStyle name="Moneda 2 2 7 2 3 4 2" xfId="9480" xr:uid="{DB22ED74-7ED1-4173-BCE0-C34F22ACA5C3}"/>
    <cellStyle name="Moneda 2 2 7 2 3 4 2 2" xfId="18888" xr:uid="{3C9468BB-CA43-4DD5-9396-BC7388AB77B1}"/>
    <cellStyle name="Moneda 2 2 7 2 3 4 2 3" xfId="28305" xr:uid="{320E0AD5-BDBD-4741-8E7E-056CCA6AB618}"/>
    <cellStyle name="Moneda 2 2 7 2 3 4 2 4" xfId="37722" xr:uid="{1914E3DE-DF6F-446E-A2F0-5DA67F08E9CC}"/>
    <cellStyle name="Moneda 2 2 7 2 3 4 3" xfId="14184" xr:uid="{137E1E93-B0D7-4A82-9F31-549508B1D45D}"/>
    <cellStyle name="Moneda 2 2 7 2 3 4 4" xfId="23601" xr:uid="{3AE6D578-3B28-434C-A3CC-53B447FE3406}"/>
    <cellStyle name="Moneda 2 2 7 2 3 4 5" xfId="33018" xr:uid="{C088FF68-65D5-4521-B238-693E08776CA7}"/>
    <cellStyle name="Moneda 2 2 7 2 3 5" xfId="7128" xr:uid="{2320FDE3-22D3-4867-9395-B23C9F9E5945}"/>
    <cellStyle name="Moneda 2 2 7 2 3 5 2" xfId="16536" xr:uid="{AD5B9177-6BE9-4D1B-88D4-688B687C9E52}"/>
    <cellStyle name="Moneda 2 2 7 2 3 5 3" xfId="25953" xr:uid="{4879F95B-5BCD-477E-B306-A23722AEDD88}"/>
    <cellStyle name="Moneda 2 2 7 2 3 5 4" xfId="35370" xr:uid="{26DA02C1-1CF3-492C-9E5E-3DFC4026ECB9}"/>
    <cellStyle name="Moneda 2 2 7 2 3 6" xfId="11832" xr:uid="{0E0052F7-47D9-4E8B-AF11-F8A3025A0E3A}"/>
    <cellStyle name="Moneda 2 2 7 2 3 7" xfId="21249" xr:uid="{10DE6F3F-23BC-4D72-8C5D-5AE934EEC610}"/>
    <cellStyle name="Moneda 2 2 7 2 3 8" xfId="30666" xr:uid="{99D7B0F3-C5E4-4BFA-B524-07A3654166A7}"/>
    <cellStyle name="Moneda 2 2 7 2 4" xfId="2816" xr:uid="{0D39788F-D122-4A9A-A440-50993B58C54B}"/>
    <cellStyle name="Moneda 2 2 7 2 4 2" xfId="5168" xr:uid="{5E87B620-109C-45B5-A5DF-340CE58ACEC1}"/>
    <cellStyle name="Moneda 2 2 7 2 4 2 2" xfId="9872" xr:uid="{D29A2854-2309-4F5D-AA97-CE05F5F32DE5}"/>
    <cellStyle name="Moneda 2 2 7 2 4 2 2 2" xfId="19280" xr:uid="{BAC1A921-4D93-4C23-9324-90B019E4EAE3}"/>
    <cellStyle name="Moneda 2 2 7 2 4 2 2 3" xfId="28697" xr:uid="{4A3DC587-C575-45A5-B5B0-5C46C19D412E}"/>
    <cellStyle name="Moneda 2 2 7 2 4 2 2 4" xfId="38114" xr:uid="{72F169E4-A7DA-4E46-9B40-19BEAE597D02}"/>
    <cellStyle name="Moneda 2 2 7 2 4 2 3" xfId="14576" xr:uid="{70E7C7E9-3838-4B5B-A493-3F904B479655}"/>
    <cellStyle name="Moneda 2 2 7 2 4 2 4" xfId="23993" xr:uid="{09F519EA-3295-49AD-B62D-4026C2F785D8}"/>
    <cellStyle name="Moneda 2 2 7 2 4 2 5" xfId="33410" xr:uid="{5C7D1EFE-F7E2-46B5-91FF-C586808F47DE}"/>
    <cellStyle name="Moneda 2 2 7 2 4 3" xfId="7520" xr:uid="{02EFDEDB-85D1-4B92-9D92-7C1B5DDBF1EC}"/>
    <cellStyle name="Moneda 2 2 7 2 4 3 2" xfId="16928" xr:uid="{1DE8DF72-B3D3-43E4-873A-FA48BAEC5332}"/>
    <cellStyle name="Moneda 2 2 7 2 4 3 3" xfId="26345" xr:uid="{3C8D4C8B-2072-4445-A1E9-AF5DC3B5A929}"/>
    <cellStyle name="Moneda 2 2 7 2 4 3 4" xfId="35762" xr:uid="{FE977CDB-BD07-4DA0-915D-4389AC90363E}"/>
    <cellStyle name="Moneda 2 2 7 2 4 4" xfId="12224" xr:uid="{35AFD89D-1DB8-4EEC-BA64-70F81B5C80AE}"/>
    <cellStyle name="Moneda 2 2 7 2 4 5" xfId="21641" xr:uid="{A94B0181-4721-4D07-B9E1-ADE53B1E50E4}"/>
    <cellStyle name="Moneda 2 2 7 2 4 6" xfId="31058" xr:uid="{5EA14463-8548-4339-AABB-FC284480D867}"/>
    <cellStyle name="Moneda 2 2 7 2 5" xfId="3600" xr:uid="{59DE5FFB-9CA7-40B3-84D7-B11299C33261}"/>
    <cellStyle name="Moneda 2 2 7 2 5 2" xfId="5952" xr:uid="{BD1DE5CD-8C84-421F-85FB-7240DD92934D}"/>
    <cellStyle name="Moneda 2 2 7 2 5 2 2" xfId="10656" xr:uid="{BBCE765B-2CAB-44AD-9435-8B1E1DFE4FD3}"/>
    <cellStyle name="Moneda 2 2 7 2 5 2 2 2" xfId="20064" xr:uid="{F9DABE15-2387-4C04-95C4-3767ECFED77A}"/>
    <cellStyle name="Moneda 2 2 7 2 5 2 2 3" xfId="29481" xr:uid="{B2A4F126-A021-4DFA-9AB4-37BCE06E413A}"/>
    <cellStyle name="Moneda 2 2 7 2 5 2 2 4" xfId="38898" xr:uid="{3A59E16A-A65A-4DCC-B714-732CA4837F3C}"/>
    <cellStyle name="Moneda 2 2 7 2 5 2 3" xfId="15360" xr:uid="{7BF0E6E8-EC74-400A-BC78-7BE487D27850}"/>
    <cellStyle name="Moneda 2 2 7 2 5 2 4" xfId="24777" xr:uid="{147793B2-7C54-4770-9F84-041146B02B6B}"/>
    <cellStyle name="Moneda 2 2 7 2 5 2 5" xfId="34194" xr:uid="{B68720FB-1F49-4E04-85CA-D94D0FB6CEAC}"/>
    <cellStyle name="Moneda 2 2 7 2 5 3" xfId="8304" xr:uid="{D31069A7-DDA1-4B61-BB9F-B8B77AF15615}"/>
    <cellStyle name="Moneda 2 2 7 2 5 3 2" xfId="17712" xr:uid="{F715EAC1-3F9C-4E76-90A2-BD538E275FCB}"/>
    <cellStyle name="Moneda 2 2 7 2 5 3 3" xfId="27129" xr:uid="{54248E9A-5A9A-40AF-94F2-5DCAB553382D}"/>
    <cellStyle name="Moneda 2 2 7 2 5 3 4" xfId="36546" xr:uid="{94ADFDAB-FA27-4E10-B14F-F3DC489D0253}"/>
    <cellStyle name="Moneda 2 2 7 2 5 4" xfId="13008" xr:uid="{FAE52797-EF7E-4164-AD5F-99BC146ADD7F}"/>
    <cellStyle name="Moneda 2 2 7 2 5 5" xfId="22425" xr:uid="{4D81F109-C2F8-4514-B149-F59EE35BF157}"/>
    <cellStyle name="Moneda 2 2 7 2 5 6" xfId="31842" xr:uid="{DA42778F-BC14-47FC-AAAA-A2CE7B11A1B7}"/>
    <cellStyle name="Moneda 2 2 7 2 6" xfId="4384" xr:uid="{577E60F6-3A34-4D57-948E-1BBFBC478736}"/>
    <cellStyle name="Moneda 2 2 7 2 6 2" xfId="9088" xr:uid="{96D834D6-851E-427B-8CE7-41FD75B512AB}"/>
    <cellStyle name="Moneda 2 2 7 2 6 2 2" xfId="18496" xr:uid="{978A6340-9884-4E72-B1B7-D6C905C1F9DF}"/>
    <cellStyle name="Moneda 2 2 7 2 6 2 3" xfId="27913" xr:uid="{D4491A0E-2608-4890-92CE-EB9ADBC3B5F9}"/>
    <cellStyle name="Moneda 2 2 7 2 6 2 4" xfId="37330" xr:uid="{2E301A97-3A9B-4464-9972-7BCEADDB2228}"/>
    <cellStyle name="Moneda 2 2 7 2 6 3" xfId="13792" xr:uid="{CF59B068-CDBA-4ED2-91B1-6C045EC2C354}"/>
    <cellStyle name="Moneda 2 2 7 2 6 4" xfId="23209" xr:uid="{A516916C-6494-41C2-817A-07A51B8E005B}"/>
    <cellStyle name="Moneda 2 2 7 2 6 5" xfId="32626" xr:uid="{531A1C65-28C2-48AD-8DF8-D1AA20AB4C61}"/>
    <cellStyle name="Moneda 2 2 7 2 7" xfId="6736" xr:uid="{FF20FD52-3DAA-482B-B3C1-9C141235D916}"/>
    <cellStyle name="Moneda 2 2 7 2 7 2" xfId="16144" xr:uid="{304B56B4-DBFE-439B-8AAE-7CE7A95B3E88}"/>
    <cellStyle name="Moneda 2 2 7 2 7 3" xfId="25561" xr:uid="{D4354769-0EDA-44A0-B736-82C77A2A5D5B}"/>
    <cellStyle name="Moneda 2 2 7 2 7 4" xfId="34978" xr:uid="{315729D4-19A0-41C9-967E-2C045AC0511A}"/>
    <cellStyle name="Moneda 2 2 7 2 8" xfId="11440" xr:uid="{AF656044-8F91-406C-9A52-C757BCC22600}"/>
    <cellStyle name="Moneda 2 2 7 2 9" xfId="20857" xr:uid="{7660EDD3-2E8E-4903-8CCA-85E7AA8338CB}"/>
    <cellStyle name="Moneda 2 2 7 3" xfId="480" xr:uid="{65DDFC31-EDF2-45DF-A212-116FF513E2CF}"/>
    <cellStyle name="Moneda 2 2 7 3 10" xfId="2106" xr:uid="{BD4651C4-843A-43A6-B6B1-1A91BDF2AC10}"/>
    <cellStyle name="Moneda 2 2 7 3 11" xfId="1478" xr:uid="{CD91961D-F7D8-4B22-A300-F13B6C069F71}"/>
    <cellStyle name="Moneda 2 2 7 3 12" xfId="40360" xr:uid="{3D8E7050-3D81-4452-B349-039709CD86D6}"/>
    <cellStyle name="Moneda 2 2 7 3 2" xfId="2498" xr:uid="{6063E46C-6862-4682-9720-2EE31451209F}"/>
    <cellStyle name="Moneda 2 2 7 3 2 2" xfId="3283" xr:uid="{9EA86B73-256E-4BE8-A274-46BE6B85C106}"/>
    <cellStyle name="Moneda 2 2 7 3 2 2 2" xfId="5635" xr:uid="{1A7B01B1-54DB-4B21-A1AD-73201945CB53}"/>
    <cellStyle name="Moneda 2 2 7 3 2 2 2 2" xfId="10339" xr:uid="{4FA2C433-4321-47C4-B289-48C3573B61DB}"/>
    <cellStyle name="Moneda 2 2 7 3 2 2 2 2 2" xfId="19747" xr:uid="{DE7BCCCA-01A3-46B3-B43F-744A857D4CA9}"/>
    <cellStyle name="Moneda 2 2 7 3 2 2 2 2 3" xfId="29164" xr:uid="{E810BB55-4505-42B4-A634-30DD4F71110B}"/>
    <cellStyle name="Moneda 2 2 7 3 2 2 2 2 4" xfId="38581" xr:uid="{D9024133-ABB6-4EE9-8922-8301F2620746}"/>
    <cellStyle name="Moneda 2 2 7 3 2 2 2 3" xfId="15043" xr:uid="{68CE96E6-5724-45EA-9762-54972E6BB84C}"/>
    <cellStyle name="Moneda 2 2 7 3 2 2 2 4" xfId="24460" xr:uid="{1C83ED7E-F0F1-4D23-BA73-378C122742AD}"/>
    <cellStyle name="Moneda 2 2 7 3 2 2 2 5" xfId="33877" xr:uid="{9EAB7D7D-EF3F-4A11-8408-04DABD57B103}"/>
    <cellStyle name="Moneda 2 2 7 3 2 2 3" xfId="7987" xr:uid="{37954AFB-D09C-43C8-BC72-6A71BB43185F}"/>
    <cellStyle name="Moneda 2 2 7 3 2 2 3 2" xfId="17395" xr:uid="{E7CDF635-6934-42A7-B26C-C7B770F0841E}"/>
    <cellStyle name="Moneda 2 2 7 3 2 2 3 3" xfId="26812" xr:uid="{3ECA2733-4027-4CCE-AB0D-E1E56FEDA44E}"/>
    <cellStyle name="Moneda 2 2 7 3 2 2 3 4" xfId="36229" xr:uid="{475C32E4-4315-4C2E-91F8-E7E409F2F460}"/>
    <cellStyle name="Moneda 2 2 7 3 2 2 4" xfId="12691" xr:uid="{96CD1A99-AE00-4222-90D7-FB0C4DA6E5EF}"/>
    <cellStyle name="Moneda 2 2 7 3 2 2 5" xfId="22108" xr:uid="{B906CA2F-C9D7-4F06-86ED-B0C138DEB401}"/>
    <cellStyle name="Moneda 2 2 7 3 2 2 6" xfId="31525" xr:uid="{71E823F4-5446-4CAF-B856-CBBEB18E95DE}"/>
    <cellStyle name="Moneda 2 2 7 3 2 3" xfId="4067" xr:uid="{54D39005-45D3-4ED5-92A4-FD7315A1D1B7}"/>
    <cellStyle name="Moneda 2 2 7 3 2 3 2" xfId="6419" xr:uid="{C12C6BC0-8458-41F8-9558-7D45BA6CE555}"/>
    <cellStyle name="Moneda 2 2 7 3 2 3 2 2" xfId="11123" xr:uid="{CB8549B8-19B2-4461-9A3A-24F5236EB96A}"/>
    <cellStyle name="Moneda 2 2 7 3 2 3 2 2 2" xfId="20531" xr:uid="{87A85758-603E-4879-94DD-E3507D89F51F}"/>
    <cellStyle name="Moneda 2 2 7 3 2 3 2 2 3" xfId="29948" xr:uid="{79157D7F-D8E1-45D6-A69A-4361C7576AA0}"/>
    <cellStyle name="Moneda 2 2 7 3 2 3 2 2 4" xfId="39365" xr:uid="{33A1CD39-5895-4CA0-9162-AB96D4829B47}"/>
    <cellStyle name="Moneda 2 2 7 3 2 3 2 3" xfId="15827" xr:uid="{40D719C6-4AA7-4F51-B374-8FCFF13D75CB}"/>
    <cellStyle name="Moneda 2 2 7 3 2 3 2 4" xfId="25244" xr:uid="{B72B4107-0AB8-4E0D-AC5A-4BE62538E8D5}"/>
    <cellStyle name="Moneda 2 2 7 3 2 3 2 5" xfId="34661" xr:uid="{6BBFB021-1774-4907-8210-630D541E1FE6}"/>
    <cellStyle name="Moneda 2 2 7 3 2 3 3" xfId="8771" xr:uid="{9FF356C9-21E1-419F-BD6A-008FFF8BCDA0}"/>
    <cellStyle name="Moneda 2 2 7 3 2 3 3 2" xfId="18179" xr:uid="{61C944A4-9955-4221-9959-C87839DA9DF9}"/>
    <cellStyle name="Moneda 2 2 7 3 2 3 3 3" xfId="27596" xr:uid="{506F52D6-9F1F-4DBB-A353-CF266564BBDC}"/>
    <cellStyle name="Moneda 2 2 7 3 2 3 3 4" xfId="37013" xr:uid="{43C601D8-31D1-4AD0-AA87-FCBF685CEE50}"/>
    <cellStyle name="Moneda 2 2 7 3 2 3 4" xfId="13475" xr:uid="{C1BC8E5F-ED98-4566-97CF-19E644086C06}"/>
    <cellStyle name="Moneda 2 2 7 3 2 3 5" xfId="22892" xr:uid="{BFAD7B93-90E1-4648-BD1D-0191B36A1365}"/>
    <cellStyle name="Moneda 2 2 7 3 2 3 6" xfId="32309" xr:uid="{AB213F08-DD17-4918-A5C6-E5D9EE9AEAB1}"/>
    <cellStyle name="Moneda 2 2 7 3 2 4" xfId="4851" xr:uid="{3D3E3EFD-37C1-47F8-AAE9-3008DC834BE3}"/>
    <cellStyle name="Moneda 2 2 7 3 2 4 2" xfId="9555" xr:uid="{2A856601-3230-419A-B734-107B316E4DDA}"/>
    <cellStyle name="Moneda 2 2 7 3 2 4 2 2" xfId="18963" xr:uid="{208D7D93-840D-48D8-8438-EB3FF87F758A}"/>
    <cellStyle name="Moneda 2 2 7 3 2 4 2 3" xfId="28380" xr:uid="{B3D7D30B-4637-4305-B0F6-5D58CF0BCABF}"/>
    <cellStyle name="Moneda 2 2 7 3 2 4 2 4" xfId="37797" xr:uid="{A854467A-07F1-4E69-BB0D-6AA04BB51C14}"/>
    <cellStyle name="Moneda 2 2 7 3 2 4 3" xfId="14259" xr:uid="{BE6618DE-D9D1-434F-8A3C-E72191708286}"/>
    <cellStyle name="Moneda 2 2 7 3 2 4 4" xfId="23676" xr:uid="{77C31631-EA91-4107-8C0D-71148ADF97A6}"/>
    <cellStyle name="Moneda 2 2 7 3 2 4 5" xfId="33093" xr:uid="{3E7039B5-1B0A-4B13-8925-8850C16204BC}"/>
    <cellStyle name="Moneda 2 2 7 3 2 5" xfId="7203" xr:uid="{D5584B1A-A5EC-41A4-ABA5-E45A9204D377}"/>
    <cellStyle name="Moneda 2 2 7 3 2 5 2" xfId="16611" xr:uid="{B3049821-88F8-40A7-B6BD-2D3C4B984B45}"/>
    <cellStyle name="Moneda 2 2 7 3 2 5 3" xfId="26028" xr:uid="{95C01717-52E7-4C48-BD03-DFAA36E8E32B}"/>
    <cellStyle name="Moneda 2 2 7 3 2 5 4" xfId="35445" xr:uid="{1929DEB3-7391-49FC-9168-6EA0131E01FF}"/>
    <cellStyle name="Moneda 2 2 7 3 2 6" xfId="11907" xr:uid="{795C6EED-AB4A-4961-94EF-CF3F05984DEB}"/>
    <cellStyle name="Moneda 2 2 7 3 2 7" xfId="21324" xr:uid="{199B1219-466D-46FF-B8D1-BE528CDCFF45}"/>
    <cellStyle name="Moneda 2 2 7 3 2 8" xfId="30741" xr:uid="{3460C41B-F6C7-4573-AEB5-AD7FEF26B398}"/>
    <cellStyle name="Moneda 2 2 7 3 3" xfId="2891" xr:uid="{87AA2544-195D-42A1-B61C-954DE2DF32E8}"/>
    <cellStyle name="Moneda 2 2 7 3 3 2" xfId="5243" xr:uid="{4AB01D2C-6165-49AD-9013-BF12EECD02C0}"/>
    <cellStyle name="Moneda 2 2 7 3 3 2 2" xfId="9947" xr:uid="{DE26137F-D407-4376-A3FF-4E4292EFBCF4}"/>
    <cellStyle name="Moneda 2 2 7 3 3 2 2 2" xfId="19355" xr:uid="{E58E3E7F-5763-4F13-BE51-C56CF0085021}"/>
    <cellStyle name="Moneda 2 2 7 3 3 2 2 3" xfId="28772" xr:uid="{523C8342-3C55-4081-854F-20A8D19B1F28}"/>
    <cellStyle name="Moneda 2 2 7 3 3 2 2 4" xfId="38189" xr:uid="{19B7D82C-275A-4792-A7E4-488B5564D433}"/>
    <cellStyle name="Moneda 2 2 7 3 3 2 3" xfId="14651" xr:uid="{D54B9328-58B3-48E9-9ADA-6A21A05D6D83}"/>
    <cellStyle name="Moneda 2 2 7 3 3 2 4" xfId="24068" xr:uid="{83B7410B-E788-4F98-9598-F52C9BE2D9B4}"/>
    <cellStyle name="Moneda 2 2 7 3 3 2 5" xfId="33485" xr:uid="{D5D76955-C123-4334-931A-B5BE34F70871}"/>
    <cellStyle name="Moneda 2 2 7 3 3 3" xfId="7595" xr:uid="{4FAE7749-255E-4FD7-B432-98B745123421}"/>
    <cellStyle name="Moneda 2 2 7 3 3 3 2" xfId="17003" xr:uid="{2A442A4D-B28C-4C58-B6A4-D75BFD4BCA60}"/>
    <cellStyle name="Moneda 2 2 7 3 3 3 3" xfId="26420" xr:uid="{4D984F12-EB9C-464B-A6F7-8120FC3EE3F2}"/>
    <cellStyle name="Moneda 2 2 7 3 3 3 4" xfId="35837" xr:uid="{7981B180-6DA4-4BFA-AA3A-0AE3D33133E2}"/>
    <cellStyle name="Moneda 2 2 7 3 3 4" xfId="12299" xr:uid="{BAB9C243-5CE4-4438-B3C8-ED3A3FCBC5A3}"/>
    <cellStyle name="Moneda 2 2 7 3 3 5" xfId="21716" xr:uid="{19AD9E3C-C6DB-4B05-AD43-E3196186C34C}"/>
    <cellStyle name="Moneda 2 2 7 3 3 6" xfId="31133" xr:uid="{E53718C2-7F23-47CC-9175-3E4F32575EA6}"/>
    <cellStyle name="Moneda 2 2 7 3 4" xfId="3675" xr:uid="{44AB0849-8BB1-43DD-A6D1-6EEB4474C86B}"/>
    <cellStyle name="Moneda 2 2 7 3 4 2" xfId="6027" xr:uid="{12CE8682-2A02-4845-A878-DC786CF53DE9}"/>
    <cellStyle name="Moneda 2 2 7 3 4 2 2" xfId="10731" xr:uid="{F2FE743A-857B-4A5E-8D14-A282AB8C05E6}"/>
    <cellStyle name="Moneda 2 2 7 3 4 2 2 2" xfId="20139" xr:uid="{C5230E47-B538-4ADF-85C6-333671DA5168}"/>
    <cellStyle name="Moneda 2 2 7 3 4 2 2 3" xfId="29556" xr:uid="{E08ED870-61FA-4096-B3FF-1EFA3AE6937F}"/>
    <cellStyle name="Moneda 2 2 7 3 4 2 2 4" xfId="38973" xr:uid="{202A8ABF-26EA-4D9D-830C-B494A0729A05}"/>
    <cellStyle name="Moneda 2 2 7 3 4 2 3" xfId="15435" xr:uid="{40DB4C17-C9F6-44B3-8A70-C95650C3CC58}"/>
    <cellStyle name="Moneda 2 2 7 3 4 2 4" xfId="24852" xr:uid="{796FBE5D-94D7-4352-BF64-E7ADC42AF8DE}"/>
    <cellStyle name="Moneda 2 2 7 3 4 2 5" xfId="34269" xr:uid="{98DA0171-A923-4D34-865F-2931AF394B78}"/>
    <cellStyle name="Moneda 2 2 7 3 4 3" xfId="8379" xr:uid="{E4D80B48-573A-4EEC-883B-8005A1C8E1F8}"/>
    <cellStyle name="Moneda 2 2 7 3 4 3 2" xfId="17787" xr:uid="{0D26716F-47E0-4349-915B-AC3BABAFD719}"/>
    <cellStyle name="Moneda 2 2 7 3 4 3 3" xfId="27204" xr:uid="{92E378D8-99D0-4F66-8B24-ADEFFCEC359E}"/>
    <cellStyle name="Moneda 2 2 7 3 4 3 4" xfId="36621" xr:uid="{613F694F-3140-4938-A336-0F7A42D22947}"/>
    <cellStyle name="Moneda 2 2 7 3 4 4" xfId="13083" xr:uid="{6633902A-8FEF-4215-AEDC-BC34E46F7D16}"/>
    <cellStyle name="Moneda 2 2 7 3 4 5" xfId="22500" xr:uid="{80967C99-F40F-4644-8C7E-EAEEDEAF993A}"/>
    <cellStyle name="Moneda 2 2 7 3 4 6" xfId="31917" xr:uid="{16AED9A1-DD89-4676-8C47-01A8EBEA640A}"/>
    <cellStyle name="Moneda 2 2 7 3 5" xfId="4459" xr:uid="{88170B98-4021-426D-859B-6C66B65905E8}"/>
    <cellStyle name="Moneda 2 2 7 3 5 2" xfId="9163" xr:uid="{FDD1FE5B-D42A-4162-B399-8C048B2873B8}"/>
    <cellStyle name="Moneda 2 2 7 3 5 2 2" xfId="18571" xr:uid="{5DCBD460-87C7-48D3-83D2-6567A20E44C1}"/>
    <cellStyle name="Moneda 2 2 7 3 5 2 3" xfId="27988" xr:uid="{D199E598-1176-426E-9547-DED15777A16B}"/>
    <cellStyle name="Moneda 2 2 7 3 5 2 4" xfId="37405" xr:uid="{D92EAD15-D994-4EC9-96A4-94D61CDF1183}"/>
    <cellStyle name="Moneda 2 2 7 3 5 3" xfId="13867" xr:uid="{63FE79D9-C135-4792-8A46-5E402E6FB5BD}"/>
    <cellStyle name="Moneda 2 2 7 3 5 4" xfId="23284" xr:uid="{EAE2366B-7547-406D-BF12-AA70E7CEC87A}"/>
    <cellStyle name="Moneda 2 2 7 3 5 5" xfId="32701" xr:uid="{9532F5D2-0401-4C98-8BC7-023C69F65968}"/>
    <cellStyle name="Moneda 2 2 7 3 6" xfId="6811" xr:uid="{63EB2815-1CD0-4529-8B77-2F59EFDC2653}"/>
    <cellStyle name="Moneda 2 2 7 3 6 2" xfId="16219" xr:uid="{52C4BFA6-875D-4F1D-A7E4-773C31556A29}"/>
    <cellStyle name="Moneda 2 2 7 3 6 3" xfId="25636" xr:uid="{8481D45D-1EAF-4B26-926A-82B61F941AE9}"/>
    <cellStyle name="Moneda 2 2 7 3 6 4" xfId="35053" xr:uid="{21C06127-3BE1-4635-B7DC-9D2BE31C48A5}"/>
    <cellStyle name="Moneda 2 2 7 3 7" xfId="11515" xr:uid="{A11456F1-7373-4916-AAA2-CE8B613BD8B0}"/>
    <cellStyle name="Moneda 2 2 7 3 8" xfId="20932" xr:uid="{91EDCA83-5E9D-445D-B4B7-4680EB81E7A1}"/>
    <cellStyle name="Moneda 2 2 7 3 9" xfId="30349" xr:uid="{0FB4B21D-E39A-4442-8478-4C76B99F1E05}"/>
    <cellStyle name="Moneda 2 2 7 4" xfId="2302" xr:uid="{A7EB8AA6-80B1-4955-8114-FBA7BD25DF5F}"/>
    <cellStyle name="Moneda 2 2 7 4 2" xfId="3087" xr:uid="{30E45EC9-11C3-4B7E-8AC4-D6DBB3339FD9}"/>
    <cellStyle name="Moneda 2 2 7 4 2 2" xfId="5439" xr:uid="{E92E8E93-7B21-47C0-A78D-885E6F84BF3F}"/>
    <cellStyle name="Moneda 2 2 7 4 2 2 2" xfId="10143" xr:uid="{2619007E-43A8-4597-93C8-A80DF073F444}"/>
    <cellStyle name="Moneda 2 2 7 4 2 2 2 2" xfId="19551" xr:uid="{E3807ED1-2645-4A86-BBDC-035331D8AAF1}"/>
    <cellStyle name="Moneda 2 2 7 4 2 2 2 3" xfId="28968" xr:uid="{884DF103-0A78-4793-9D2D-EEA000EE26DE}"/>
    <cellStyle name="Moneda 2 2 7 4 2 2 2 4" xfId="38385" xr:uid="{FBC70A21-DFF3-4D35-BB3B-B0F5A4009F1F}"/>
    <cellStyle name="Moneda 2 2 7 4 2 2 3" xfId="14847" xr:uid="{474B2C26-2321-4EAF-82F9-D5AA05B1E6F2}"/>
    <cellStyle name="Moneda 2 2 7 4 2 2 4" xfId="24264" xr:uid="{96A266A9-93A0-4329-9909-A6F6C7E63609}"/>
    <cellStyle name="Moneda 2 2 7 4 2 2 5" xfId="33681" xr:uid="{DBE0CD40-1734-4FD8-9BA1-2002D03446D6}"/>
    <cellStyle name="Moneda 2 2 7 4 2 3" xfId="7791" xr:uid="{16B2091F-134F-4ED9-A2F4-ED60C461FB6A}"/>
    <cellStyle name="Moneda 2 2 7 4 2 3 2" xfId="17199" xr:uid="{79D133AC-C4E3-4F6A-8CF4-B062034D8402}"/>
    <cellStyle name="Moneda 2 2 7 4 2 3 3" xfId="26616" xr:uid="{845FC999-386C-4D93-BFF6-1C63144E8C98}"/>
    <cellStyle name="Moneda 2 2 7 4 2 3 4" xfId="36033" xr:uid="{C080A914-FA70-45DC-8E22-17C0DB60C115}"/>
    <cellStyle name="Moneda 2 2 7 4 2 4" xfId="12495" xr:uid="{4759290A-34DF-4209-8238-2EC1E2315EBB}"/>
    <cellStyle name="Moneda 2 2 7 4 2 5" xfId="21912" xr:uid="{DA0F82C3-317F-42D5-9AD0-FC1A2B8B7183}"/>
    <cellStyle name="Moneda 2 2 7 4 2 6" xfId="31329" xr:uid="{756BECD7-99EA-4E8A-AFBA-9222C8A136BC}"/>
    <cellStyle name="Moneda 2 2 7 4 3" xfId="3871" xr:uid="{1DDF0283-C1F9-4F2F-A920-79E866F9D9A4}"/>
    <cellStyle name="Moneda 2 2 7 4 3 2" xfId="6223" xr:uid="{09E97965-9FC8-4CF7-BB1B-EF6B58A895CF}"/>
    <cellStyle name="Moneda 2 2 7 4 3 2 2" xfId="10927" xr:uid="{7CA21483-0573-4B7A-948E-3EF2FAB0DBED}"/>
    <cellStyle name="Moneda 2 2 7 4 3 2 2 2" xfId="20335" xr:uid="{10084BC2-38B2-444D-8259-7DFF0F26D947}"/>
    <cellStyle name="Moneda 2 2 7 4 3 2 2 3" xfId="29752" xr:uid="{5FFBBD25-A535-4AF4-A22C-C65481657E41}"/>
    <cellStyle name="Moneda 2 2 7 4 3 2 2 4" xfId="39169" xr:uid="{D1B1DD80-B528-443F-9D78-8BB6B4026BE2}"/>
    <cellStyle name="Moneda 2 2 7 4 3 2 3" xfId="15631" xr:uid="{15D52853-980D-4864-B3B9-3E5AE3F8F57E}"/>
    <cellStyle name="Moneda 2 2 7 4 3 2 4" xfId="25048" xr:uid="{8BFEB21B-0EBE-42DB-8902-B34234C5D6C2}"/>
    <cellStyle name="Moneda 2 2 7 4 3 2 5" xfId="34465" xr:uid="{1C315B2E-65B5-4ABB-BD1A-C630204C219A}"/>
    <cellStyle name="Moneda 2 2 7 4 3 3" xfId="8575" xr:uid="{CBFE9282-8D86-4F04-A605-4D1166FBA4EF}"/>
    <cellStyle name="Moneda 2 2 7 4 3 3 2" xfId="17983" xr:uid="{A6C49DCB-AA39-4F99-8DE2-9E29CC325D99}"/>
    <cellStyle name="Moneda 2 2 7 4 3 3 3" xfId="27400" xr:uid="{320ABFD9-7541-4EB4-BC49-82C32D3CF21C}"/>
    <cellStyle name="Moneda 2 2 7 4 3 3 4" xfId="36817" xr:uid="{A0E0B932-7182-465F-AD87-A0A2A14301A4}"/>
    <cellStyle name="Moneda 2 2 7 4 3 4" xfId="13279" xr:uid="{5288B137-D427-458D-8CB6-51471D1666D5}"/>
    <cellStyle name="Moneda 2 2 7 4 3 5" xfId="22696" xr:uid="{74365900-6DAC-47EC-8E3A-D0DAF4DA80F0}"/>
    <cellStyle name="Moneda 2 2 7 4 3 6" xfId="32113" xr:uid="{0AA804DE-EB13-4C65-91E1-3A9A599BC5E6}"/>
    <cellStyle name="Moneda 2 2 7 4 4" xfId="4655" xr:uid="{282DC3CB-F519-43CE-A18D-82A3F1893814}"/>
    <cellStyle name="Moneda 2 2 7 4 4 2" xfId="9359" xr:uid="{95883259-C5CA-42CD-AC45-8BE6D2EF3194}"/>
    <cellStyle name="Moneda 2 2 7 4 4 2 2" xfId="18767" xr:uid="{AB987B52-C9D1-4882-B7B2-1B30DBB2954A}"/>
    <cellStyle name="Moneda 2 2 7 4 4 2 3" xfId="28184" xr:uid="{FD37A98A-FF81-4169-9ABE-0B3AE47678C4}"/>
    <cellStyle name="Moneda 2 2 7 4 4 2 4" xfId="37601" xr:uid="{E9272192-B777-4E14-9AC0-D9489119C07B}"/>
    <cellStyle name="Moneda 2 2 7 4 4 3" xfId="14063" xr:uid="{8B97ED85-16FB-4CD1-B469-0BAAC4076F75}"/>
    <cellStyle name="Moneda 2 2 7 4 4 4" xfId="23480" xr:uid="{E00DB941-E913-4F13-9675-9FD0F0DB521C}"/>
    <cellStyle name="Moneda 2 2 7 4 4 5" xfId="32897" xr:uid="{B7D631C2-DCF6-46FE-AB44-2358D022274E}"/>
    <cellStyle name="Moneda 2 2 7 4 5" xfId="7007" xr:uid="{E1B97600-CA7B-4FA2-BF25-66FE7427083A}"/>
    <cellStyle name="Moneda 2 2 7 4 5 2" xfId="16415" xr:uid="{AF078D4F-4E0C-477F-BE12-606BB82E8A5B}"/>
    <cellStyle name="Moneda 2 2 7 4 5 3" xfId="25832" xr:uid="{F6D674BE-9E1B-4C20-B0DF-83583D9AC803}"/>
    <cellStyle name="Moneda 2 2 7 4 5 4" xfId="35249" xr:uid="{CC5F9BFB-7F30-4E12-A53A-9918C0D5EC54}"/>
    <cellStyle name="Moneda 2 2 7 4 6" xfId="11711" xr:uid="{DA0BAE3D-9969-457A-87EC-ED0206D7EC44}"/>
    <cellStyle name="Moneda 2 2 7 4 7" xfId="21128" xr:uid="{7FF0DAB2-9426-4313-B7B2-6C59FC6756B3}"/>
    <cellStyle name="Moneda 2 2 7 4 8" xfId="30545" xr:uid="{A42C53C8-A396-4343-A9E3-FEFFA05401AA}"/>
    <cellStyle name="Moneda 2 2 7 5" xfId="2695" xr:uid="{E42B9F21-C302-4B99-912B-7788C0A78119}"/>
    <cellStyle name="Moneda 2 2 7 5 2" xfId="5047" xr:uid="{F48ADEB1-B952-4C24-9C4E-85A21CD75652}"/>
    <cellStyle name="Moneda 2 2 7 5 2 2" xfId="9751" xr:uid="{4C025D2A-E9C2-4B18-947F-C11E0400BE57}"/>
    <cellStyle name="Moneda 2 2 7 5 2 2 2" xfId="19159" xr:uid="{60CA2E1D-7AF1-42E3-8D88-842F9106B60E}"/>
    <cellStyle name="Moneda 2 2 7 5 2 2 3" xfId="28576" xr:uid="{2DF88EE2-9C21-4655-AB64-08EDE77633F5}"/>
    <cellStyle name="Moneda 2 2 7 5 2 2 4" xfId="37993" xr:uid="{8DAB46AB-B497-461E-8EC6-F84060A5BEE0}"/>
    <cellStyle name="Moneda 2 2 7 5 2 3" xfId="14455" xr:uid="{E971750B-5CB2-4647-BCD7-B67C35198E5E}"/>
    <cellStyle name="Moneda 2 2 7 5 2 4" xfId="23872" xr:uid="{46F61518-5755-4B5D-BEAF-C910ED54C8E2}"/>
    <cellStyle name="Moneda 2 2 7 5 2 5" xfId="33289" xr:uid="{A3B3650A-73C8-4B86-B6EE-DBEA3F000A4E}"/>
    <cellStyle name="Moneda 2 2 7 5 3" xfId="7399" xr:uid="{FAFEF579-8A28-406C-9FC2-5086FEE7F8DC}"/>
    <cellStyle name="Moneda 2 2 7 5 3 2" xfId="16807" xr:uid="{BF92B418-3E3E-4411-A47A-72BAB9A8E459}"/>
    <cellStyle name="Moneda 2 2 7 5 3 3" xfId="26224" xr:uid="{D3ED2DD3-1164-48F1-A667-81DF7DC8615F}"/>
    <cellStyle name="Moneda 2 2 7 5 3 4" xfId="35641" xr:uid="{9C680B0A-7F9A-470C-8A90-EEF41E5D5212}"/>
    <cellStyle name="Moneda 2 2 7 5 4" xfId="12103" xr:uid="{96C9148C-09E0-42B8-8520-DE53B1E5FA6E}"/>
    <cellStyle name="Moneda 2 2 7 5 5" xfId="21520" xr:uid="{D9CCAAFC-4F8A-4DD6-994D-2343413B86AB}"/>
    <cellStyle name="Moneda 2 2 7 5 6" xfId="30937" xr:uid="{58C54500-C0A3-4C00-93A0-BB4A05A9D941}"/>
    <cellStyle name="Moneda 2 2 7 6" xfId="3479" xr:uid="{8F79E992-C7A9-4DDB-85CA-365889782541}"/>
    <cellStyle name="Moneda 2 2 7 6 2" xfId="5831" xr:uid="{D71DA8AF-EA27-45DA-9522-B0E0674519AE}"/>
    <cellStyle name="Moneda 2 2 7 6 2 2" xfId="10535" xr:uid="{83025C4E-4CBA-484B-9D1B-1C38CFD8766F}"/>
    <cellStyle name="Moneda 2 2 7 6 2 2 2" xfId="19943" xr:uid="{CBFEE58C-247B-44CD-888E-1898AB785A6E}"/>
    <cellStyle name="Moneda 2 2 7 6 2 2 3" xfId="29360" xr:uid="{036CE105-05DC-4895-8D33-1BE71C231E2F}"/>
    <cellStyle name="Moneda 2 2 7 6 2 2 4" xfId="38777" xr:uid="{E3B18C40-AFDC-44DE-94C3-34780A425B83}"/>
    <cellStyle name="Moneda 2 2 7 6 2 3" xfId="15239" xr:uid="{9AEE83A6-FD3D-4C26-A005-B59053FA1FAF}"/>
    <cellStyle name="Moneda 2 2 7 6 2 4" xfId="24656" xr:uid="{8AC7CA61-EE3D-4670-BE44-533267958E9D}"/>
    <cellStyle name="Moneda 2 2 7 6 2 5" xfId="34073" xr:uid="{1A82CDD4-2C6F-44BD-9948-71E7B7AE67EC}"/>
    <cellStyle name="Moneda 2 2 7 6 3" xfId="8183" xr:uid="{295A2D4A-F67C-431C-B55A-074DC32106C6}"/>
    <cellStyle name="Moneda 2 2 7 6 3 2" xfId="17591" xr:uid="{8A18D41C-F77B-4D3E-96F1-6AFEF4EDF391}"/>
    <cellStyle name="Moneda 2 2 7 6 3 3" xfId="27008" xr:uid="{5241A3A2-E5C5-4CEE-A2EA-C2905814CFAD}"/>
    <cellStyle name="Moneda 2 2 7 6 3 4" xfId="36425" xr:uid="{0151ED2B-F1D0-4FDA-A9BB-75DD588DD8D0}"/>
    <cellStyle name="Moneda 2 2 7 6 4" xfId="12887" xr:uid="{D8939EC1-57F4-4A97-94C2-3B30CDD4335E}"/>
    <cellStyle name="Moneda 2 2 7 6 5" xfId="22304" xr:uid="{C4D3E7DA-EA30-4BC7-8FD2-265EA1C74B8F}"/>
    <cellStyle name="Moneda 2 2 7 6 6" xfId="31721" xr:uid="{09D47DC7-7833-4D47-86F4-74A9D8BE9237}"/>
    <cellStyle name="Moneda 2 2 7 7" xfId="4263" xr:uid="{6F442E67-EAA9-410E-B279-304BE998264A}"/>
    <cellStyle name="Moneda 2 2 7 7 2" xfId="8967" xr:uid="{6AD2A18C-EB72-432A-9ADC-6BA4AFA3DED4}"/>
    <cellStyle name="Moneda 2 2 7 7 2 2" xfId="18375" xr:uid="{56CE45FC-5DC2-4D18-9630-E440822AFF66}"/>
    <cellStyle name="Moneda 2 2 7 7 2 3" xfId="27792" xr:uid="{1720DB69-4F5F-4591-9A6A-BAE4CE2DB3BC}"/>
    <cellStyle name="Moneda 2 2 7 7 2 4" xfId="37209" xr:uid="{018E3C13-EBC4-4B1C-8229-21147683E048}"/>
    <cellStyle name="Moneda 2 2 7 7 3" xfId="13671" xr:uid="{285833F4-9095-4312-9A40-540BD2C93810}"/>
    <cellStyle name="Moneda 2 2 7 7 4" xfId="23088" xr:uid="{4696A6FD-5FCA-4095-A176-F8036A9084DE}"/>
    <cellStyle name="Moneda 2 2 7 7 5" xfId="32505" xr:uid="{6737E1F8-DBCD-4732-83C9-89F177B65F21}"/>
    <cellStyle name="Moneda 2 2 7 8" xfId="6615" xr:uid="{A73B6FEA-6DE0-4949-94E1-8159E1A43DF2}"/>
    <cellStyle name="Moneda 2 2 7 8 2" xfId="16023" xr:uid="{983FFDE3-8084-4FE7-B877-1F018959C151}"/>
    <cellStyle name="Moneda 2 2 7 8 3" xfId="25440" xr:uid="{AAE3F2EB-22B6-4AE4-8DC6-1FD4250EA77C}"/>
    <cellStyle name="Moneda 2 2 7 8 4" xfId="34857" xr:uid="{D84B1714-D9C5-49F0-8F64-4976C4DAD3E3}"/>
    <cellStyle name="Moneda 2 2 7 9" xfId="11319" xr:uid="{BFAD8E8B-1E95-474F-9E9A-6B8EB551A6FF}"/>
    <cellStyle name="Moneda 2 2 8" xfId="301" xr:uid="{04D1F290-DDBE-486D-8D52-448EB1D3363D}"/>
    <cellStyle name="Moneda 2 2 8 10" xfId="30245" xr:uid="{766757FA-D26A-4E4E-8D5A-C5FED7E415C4}"/>
    <cellStyle name="Moneda 2 2 8 11" xfId="2002" xr:uid="{E726395D-E388-4CA1-9956-BB9B4CBFB191}"/>
    <cellStyle name="Moneda 2 2 8 12" xfId="1374" xr:uid="{A34BEA5E-37AC-4212-B29C-9DD643918A7D}"/>
    <cellStyle name="Moneda 2 2 8 13" xfId="40256" xr:uid="{D4AD035C-58DD-493B-9CB6-2F17135AF0B1}"/>
    <cellStyle name="Moneda 2 2 8 2" xfId="573" xr:uid="{75C73828-3676-4942-B322-372EF5D49B34}"/>
    <cellStyle name="Moneda 2 2 8 2 10" xfId="2198" xr:uid="{76935F07-453B-4213-91BF-445A56DC6E4A}"/>
    <cellStyle name="Moneda 2 2 8 2 11" xfId="1570" xr:uid="{79F15886-C0C9-41C5-81E3-7B0887F73D32}"/>
    <cellStyle name="Moneda 2 2 8 2 12" xfId="40452" xr:uid="{9CD516D4-4190-474F-9859-4F61408D486E}"/>
    <cellStyle name="Moneda 2 2 8 2 2" xfId="2590" xr:uid="{1764FFD3-3464-42DC-AD40-F2A3E99A55BC}"/>
    <cellStyle name="Moneda 2 2 8 2 2 2" xfId="3375" xr:uid="{A3722E35-5004-4734-A5A2-4EDCC40E178B}"/>
    <cellStyle name="Moneda 2 2 8 2 2 2 2" xfId="5727" xr:uid="{00884E1C-1090-46ED-B64E-5CB35B069BF7}"/>
    <cellStyle name="Moneda 2 2 8 2 2 2 2 2" xfId="10431" xr:uid="{2EE64F5D-6C91-44A7-9A49-561A8EEB0420}"/>
    <cellStyle name="Moneda 2 2 8 2 2 2 2 2 2" xfId="19839" xr:uid="{D3DE5080-B0B3-440E-AF6E-40FD0ABB29D3}"/>
    <cellStyle name="Moneda 2 2 8 2 2 2 2 2 3" xfId="29256" xr:uid="{3C3C5C56-B8B1-4364-B778-C29C470E5209}"/>
    <cellStyle name="Moneda 2 2 8 2 2 2 2 2 4" xfId="38673" xr:uid="{7FF6A684-3B5E-4C95-ACC8-66C50BD2FAF6}"/>
    <cellStyle name="Moneda 2 2 8 2 2 2 2 3" xfId="15135" xr:uid="{CA03A217-E3B2-427E-87BD-49E6B61B6616}"/>
    <cellStyle name="Moneda 2 2 8 2 2 2 2 4" xfId="24552" xr:uid="{B1C2750A-7D0F-45E1-B8F0-19DEC817F166}"/>
    <cellStyle name="Moneda 2 2 8 2 2 2 2 5" xfId="33969" xr:uid="{71FC38EB-6615-4A5C-A253-BCE302995B45}"/>
    <cellStyle name="Moneda 2 2 8 2 2 2 3" xfId="8079" xr:uid="{17107BE7-A547-4820-B2CE-1BFDF5480B4C}"/>
    <cellStyle name="Moneda 2 2 8 2 2 2 3 2" xfId="17487" xr:uid="{E1932D9B-25B8-4D9F-9488-70A27B4780C0}"/>
    <cellStyle name="Moneda 2 2 8 2 2 2 3 3" xfId="26904" xr:uid="{3D285313-F39A-4BAD-8E16-3A6E9352C5C6}"/>
    <cellStyle name="Moneda 2 2 8 2 2 2 3 4" xfId="36321" xr:uid="{6C1A9BBF-E614-498A-9815-3AA7C7A3AA16}"/>
    <cellStyle name="Moneda 2 2 8 2 2 2 4" xfId="12783" xr:uid="{605B7BEE-08C1-4A4D-8A5A-DF11A61C03D8}"/>
    <cellStyle name="Moneda 2 2 8 2 2 2 5" xfId="22200" xr:uid="{7736A037-61B4-4B8C-A29C-A2C8EE57B14B}"/>
    <cellStyle name="Moneda 2 2 8 2 2 2 6" xfId="31617" xr:uid="{560F8F87-EA22-4FCD-833B-7ACF4D0CB371}"/>
    <cellStyle name="Moneda 2 2 8 2 2 3" xfId="4159" xr:uid="{DA351D08-3DB1-49E9-AC25-960FE23AE0CF}"/>
    <cellStyle name="Moneda 2 2 8 2 2 3 2" xfId="6511" xr:uid="{DF2FE741-4B43-45EB-BE8F-41249D5A51BB}"/>
    <cellStyle name="Moneda 2 2 8 2 2 3 2 2" xfId="11215" xr:uid="{46051827-4A7E-46AB-8415-723678F26C98}"/>
    <cellStyle name="Moneda 2 2 8 2 2 3 2 2 2" xfId="20623" xr:uid="{6245D4D3-8577-444E-81EF-4B450E59C996}"/>
    <cellStyle name="Moneda 2 2 8 2 2 3 2 2 3" xfId="30040" xr:uid="{86699285-AA36-47E5-8ABA-FFAE8CF93A4E}"/>
    <cellStyle name="Moneda 2 2 8 2 2 3 2 2 4" xfId="39457" xr:uid="{C67ECF2A-22F0-4C0D-A074-646D2FEDDC10}"/>
    <cellStyle name="Moneda 2 2 8 2 2 3 2 3" xfId="15919" xr:uid="{18708167-858C-44AD-809D-E462D1025EB0}"/>
    <cellStyle name="Moneda 2 2 8 2 2 3 2 4" xfId="25336" xr:uid="{B2DFA174-92A1-4DDC-B9A9-17BE08BC656D}"/>
    <cellStyle name="Moneda 2 2 8 2 2 3 2 5" xfId="34753" xr:uid="{59AE81B4-5C04-4348-A017-151B1B29BC73}"/>
    <cellStyle name="Moneda 2 2 8 2 2 3 3" xfId="8863" xr:uid="{EC792BEC-10DF-4E10-82D0-6B32E6A02992}"/>
    <cellStyle name="Moneda 2 2 8 2 2 3 3 2" xfId="18271" xr:uid="{D4B5E159-5BE8-4C7E-AF8B-01AF1AAE68D7}"/>
    <cellStyle name="Moneda 2 2 8 2 2 3 3 3" xfId="27688" xr:uid="{65F52217-01E5-41CE-8B9D-D2A39CA38225}"/>
    <cellStyle name="Moneda 2 2 8 2 2 3 3 4" xfId="37105" xr:uid="{739F1C90-E9EB-4C77-A94D-B61976B52783}"/>
    <cellStyle name="Moneda 2 2 8 2 2 3 4" xfId="13567" xr:uid="{B06325B0-1F49-4B5A-9083-1DF4293C1B28}"/>
    <cellStyle name="Moneda 2 2 8 2 2 3 5" xfId="22984" xr:uid="{13B1294B-724A-4937-99D0-9C24E34918C8}"/>
    <cellStyle name="Moneda 2 2 8 2 2 3 6" xfId="32401" xr:uid="{DAA9B562-B470-4F14-BE75-8122E51DBF53}"/>
    <cellStyle name="Moneda 2 2 8 2 2 4" xfId="4943" xr:uid="{F926A846-7AB9-4A72-B337-AC97A2E03C8C}"/>
    <cellStyle name="Moneda 2 2 8 2 2 4 2" xfId="9647" xr:uid="{DA99AD53-2B27-454D-9344-B45980BDEBDC}"/>
    <cellStyle name="Moneda 2 2 8 2 2 4 2 2" xfId="19055" xr:uid="{80EC7F0F-591D-457D-9E35-F5EAA5F7B2F9}"/>
    <cellStyle name="Moneda 2 2 8 2 2 4 2 3" xfId="28472" xr:uid="{EC81CF5F-1825-4955-BCE4-95D5992C60B1}"/>
    <cellStyle name="Moneda 2 2 8 2 2 4 2 4" xfId="37889" xr:uid="{32076AD1-C947-4966-9AB1-2EA85EA32602}"/>
    <cellStyle name="Moneda 2 2 8 2 2 4 3" xfId="14351" xr:uid="{56F381CC-FC0C-4B85-BBEC-9B50B34AAD48}"/>
    <cellStyle name="Moneda 2 2 8 2 2 4 4" xfId="23768" xr:uid="{E99083F1-8081-4BE4-A0BA-E5F2292D39CE}"/>
    <cellStyle name="Moneda 2 2 8 2 2 4 5" xfId="33185" xr:uid="{3542F208-F392-4B28-9943-8B7A3034BC3C}"/>
    <cellStyle name="Moneda 2 2 8 2 2 5" xfId="7295" xr:uid="{37A472D5-68F8-4A16-8003-F495C50A6A45}"/>
    <cellStyle name="Moneda 2 2 8 2 2 5 2" xfId="16703" xr:uid="{BF65233B-5232-4C44-834B-A08200CAD52F}"/>
    <cellStyle name="Moneda 2 2 8 2 2 5 3" xfId="26120" xr:uid="{F4A63EA7-83D7-44B0-B933-822EBC83CD1A}"/>
    <cellStyle name="Moneda 2 2 8 2 2 5 4" xfId="35537" xr:uid="{6CE9DA07-BD1B-4A0C-A670-FB311AF11A81}"/>
    <cellStyle name="Moneda 2 2 8 2 2 6" xfId="11999" xr:uid="{E9E26F05-5192-42F9-B905-5C11F588A07D}"/>
    <cellStyle name="Moneda 2 2 8 2 2 7" xfId="21416" xr:uid="{A19965F1-155F-4AB5-A6E4-7C5B6CA510C8}"/>
    <cellStyle name="Moneda 2 2 8 2 2 8" xfId="30833" xr:uid="{9EC6274A-1BA2-4508-9A03-0AB8417B3131}"/>
    <cellStyle name="Moneda 2 2 8 2 3" xfId="2983" xr:uid="{FDFBA450-4AC0-4065-B65D-6A789699C308}"/>
    <cellStyle name="Moneda 2 2 8 2 3 2" xfId="5335" xr:uid="{798538D1-53AC-4C66-AE96-29C000EA6034}"/>
    <cellStyle name="Moneda 2 2 8 2 3 2 2" xfId="10039" xr:uid="{78D20158-BF29-4B8D-9AE7-9104843A34EA}"/>
    <cellStyle name="Moneda 2 2 8 2 3 2 2 2" xfId="19447" xr:uid="{1A08E1FA-D8C0-49B4-B7C5-661A5766A880}"/>
    <cellStyle name="Moneda 2 2 8 2 3 2 2 3" xfId="28864" xr:uid="{6D67E401-1DFC-47C3-8C8F-A7CDA91C45EF}"/>
    <cellStyle name="Moneda 2 2 8 2 3 2 2 4" xfId="38281" xr:uid="{20249032-6F3A-4E71-9940-3B69AE3C2747}"/>
    <cellStyle name="Moneda 2 2 8 2 3 2 3" xfId="14743" xr:uid="{90D463E7-F922-4471-B810-82B5855531CC}"/>
    <cellStyle name="Moneda 2 2 8 2 3 2 4" xfId="24160" xr:uid="{EF68D688-D8F5-4F20-881D-6C088CA996B4}"/>
    <cellStyle name="Moneda 2 2 8 2 3 2 5" xfId="33577" xr:uid="{5E6079EC-2DD0-493E-B7AD-E42DA25FAEBC}"/>
    <cellStyle name="Moneda 2 2 8 2 3 3" xfId="7687" xr:uid="{41AA311B-C459-47DF-9781-1B2357D59810}"/>
    <cellStyle name="Moneda 2 2 8 2 3 3 2" xfId="17095" xr:uid="{8193D3E7-2236-414D-9872-9C1630C14FA0}"/>
    <cellStyle name="Moneda 2 2 8 2 3 3 3" xfId="26512" xr:uid="{61B29567-E497-4CB8-B841-0D530E025D7C}"/>
    <cellStyle name="Moneda 2 2 8 2 3 3 4" xfId="35929" xr:uid="{7375F36E-12C3-4E4A-9820-05B45D93BF58}"/>
    <cellStyle name="Moneda 2 2 8 2 3 4" xfId="12391" xr:uid="{7C407DBE-283F-42CB-B8AE-70661C3024D2}"/>
    <cellStyle name="Moneda 2 2 8 2 3 5" xfId="21808" xr:uid="{D9141248-1530-4CFD-979A-6270E91262C0}"/>
    <cellStyle name="Moneda 2 2 8 2 3 6" xfId="31225" xr:uid="{DA432623-2117-4EFA-BF07-CB0CF4A79E10}"/>
    <cellStyle name="Moneda 2 2 8 2 4" xfId="3767" xr:uid="{FD8C2FB7-245F-4227-8CB2-79E1F0797A47}"/>
    <cellStyle name="Moneda 2 2 8 2 4 2" xfId="6119" xr:uid="{59BBC32D-D345-46F1-8258-2288B441B884}"/>
    <cellStyle name="Moneda 2 2 8 2 4 2 2" xfId="10823" xr:uid="{61B77228-5C9C-4C50-97DB-4F0E181F6FDA}"/>
    <cellStyle name="Moneda 2 2 8 2 4 2 2 2" xfId="20231" xr:uid="{206B5E8E-F362-4FBC-BD03-C59287680C6C}"/>
    <cellStyle name="Moneda 2 2 8 2 4 2 2 3" xfId="29648" xr:uid="{32D720B4-8E20-4456-89A1-35C503C452AF}"/>
    <cellStyle name="Moneda 2 2 8 2 4 2 2 4" xfId="39065" xr:uid="{22386E8C-9E1D-4E1E-BD39-5DF6A65E60F8}"/>
    <cellStyle name="Moneda 2 2 8 2 4 2 3" xfId="15527" xr:uid="{F4713510-4F27-40A5-8AC4-109EF84E409A}"/>
    <cellStyle name="Moneda 2 2 8 2 4 2 4" xfId="24944" xr:uid="{4C135828-6289-4E61-B11F-D1F060003D53}"/>
    <cellStyle name="Moneda 2 2 8 2 4 2 5" xfId="34361" xr:uid="{123AD69C-6D24-4180-B14C-FEE979C0FA85}"/>
    <cellStyle name="Moneda 2 2 8 2 4 3" xfId="8471" xr:uid="{045B1C4A-157C-4834-B5F5-1E8C6EDF600C}"/>
    <cellStyle name="Moneda 2 2 8 2 4 3 2" xfId="17879" xr:uid="{68F439C7-F0BE-496B-9C23-FE250F49BD3F}"/>
    <cellStyle name="Moneda 2 2 8 2 4 3 3" xfId="27296" xr:uid="{C4EDDBFB-FFB9-4E22-A2A0-041044493855}"/>
    <cellStyle name="Moneda 2 2 8 2 4 3 4" xfId="36713" xr:uid="{9FF628AD-8A14-436F-A5CC-66ABF7BC18D0}"/>
    <cellStyle name="Moneda 2 2 8 2 4 4" xfId="13175" xr:uid="{DC1AA1D5-BA27-4840-B2FC-91F5F5D0A940}"/>
    <cellStyle name="Moneda 2 2 8 2 4 5" xfId="22592" xr:uid="{5CC0D0D2-9933-4593-BB3A-92E10ED2ADF3}"/>
    <cellStyle name="Moneda 2 2 8 2 4 6" xfId="32009" xr:uid="{D7758C38-5008-440A-BAA3-AC007BD3A1C7}"/>
    <cellStyle name="Moneda 2 2 8 2 5" xfId="4551" xr:uid="{20066683-7903-429E-AC42-F95BD93EFEB9}"/>
    <cellStyle name="Moneda 2 2 8 2 5 2" xfId="9255" xr:uid="{50FE88A1-B8DB-4939-9FB6-E4F9532D6E4D}"/>
    <cellStyle name="Moneda 2 2 8 2 5 2 2" xfId="18663" xr:uid="{8121A987-B68B-4939-B41A-8120DBE30DAE}"/>
    <cellStyle name="Moneda 2 2 8 2 5 2 3" xfId="28080" xr:uid="{BDF1EE2B-3BC8-496F-813D-5A55694B4FFF}"/>
    <cellStyle name="Moneda 2 2 8 2 5 2 4" xfId="37497" xr:uid="{918C594B-557C-4180-AE4F-27EAC0CDB890}"/>
    <cellStyle name="Moneda 2 2 8 2 5 3" xfId="13959" xr:uid="{AA7CBEB4-A0BF-4385-8FE6-3178748EEE70}"/>
    <cellStyle name="Moneda 2 2 8 2 5 4" xfId="23376" xr:uid="{E922DE99-5310-4DE5-8007-6F3AAA3993EA}"/>
    <cellStyle name="Moneda 2 2 8 2 5 5" xfId="32793" xr:uid="{D616B17B-CB5F-4FE8-BCE2-633070D7D3DF}"/>
    <cellStyle name="Moneda 2 2 8 2 6" xfId="6903" xr:uid="{14715BD7-5187-4AB3-8590-217248E49177}"/>
    <cellStyle name="Moneda 2 2 8 2 6 2" xfId="16311" xr:uid="{DEE30B54-3532-4C40-91D4-CF9A8A3913D4}"/>
    <cellStyle name="Moneda 2 2 8 2 6 3" xfId="25728" xr:uid="{70C8725E-6DED-4BC8-A3F0-C466E23456A7}"/>
    <cellStyle name="Moneda 2 2 8 2 6 4" xfId="35145" xr:uid="{31DAB544-7BB3-430F-9C47-010EACD3FA36}"/>
    <cellStyle name="Moneda 2 2 8 2 7" xfId="11607" xr:uid="{1B194176-C786-45DF-8E27-B57802B253FA}"/>
    <cellStyle name="Moneda 2 2 8 2 8" xfId="21024" xr:uid="{869721C3-2564-4AED-9509-FB86FC0E3C82}"/>
    <cellStyle name="Moneda 2 2 8 2 9" xfId="30441" xr:uid="{ED81B061-5438-40AD-9890-78003185507D}"/>
    <cellStyle name="Moneda 2 2 8 3" xfId="2394" xr:uid="{5E71DE5D-31E8-4F26-98E8-24B6AA4F8690}"/>
    <cellStyle name="Moneda 2 2 8 3 2" xfId="3179" xr:uid="{058D8C25-C4F9-498F-94CA-3E6F3839EAD1}"/>
    <cellStyle name="Moneda 2 2 8 3 2 2" xfId="5531" xr:uid="{4988B350-6A80-4FD7-B159-329CF6B5F9F7}"/>
    <cellStyle name="Moneda 2 2 8 3 2 2 2" xfId="10235" xr:uid="{B9ABFC12-6975-4149-A84C-86E75A919CAF}"/>
    <cellStyle name="Moneda 2 2 8 3 2 2 2 2" xfId="19643" xr:uid="{6F09231E-7956-431F-A8E0-750D3422917F}"/>
    <cellStyle name="Moneda 2 2 8 3 2 2 2 3" xfId="29060" xr:uid="{B9F470C3-3E1C-4535-BDA1-A8C8416E0E73}"/>
    <cellStyle name="Moneda 2 2 8 3 2 2 2 4" xfId="38477" xr:uid="{8B7D35D5-AE6A-4C4F-962C-A0E69F7A13BE}"/>
    <cellStyle name="Moneda 2 2 8 3 2 2 3" xfId="14939" xr:uid="{6456A8C0-C526-4A7E-B1AF-F580AE5AE732}"/>
    <cellStyle name="Moneda 2 2 8 3 2 2 4" xfId="24356" xr:uid="{BC05ACF9-A5FB-48DB-BBCC-B460698FEF34}"/>
    <cellStyle name="Moneda 2 2 8 3 2 2 5" xfId="33773" xr:uid="{44E980B9-BB6E-4D7E-8A87-52D06128F481}"/>
    <cellStyle name="Moneda 2 2 8 3 2 3" xfId="7883" xr:uid="{87255522-A46A-4980-849E-C943A7CA8803}"/>
    <cellStyle name="Moneda 2 2 8 3 2 3 2" xfId="17291" xr:uid="{362D0864-E05A-41D9-94D6-84FFCFB1DCF1}"/>
    <cellStyle name="Moneda 2 2 8 3 2 3 3" xfId="26708" xr:uid="{7B66304D-769D-4ACE-A025-BE3A2F5814F4}"/>
    <cellStyle name="Moneda 2 2 8 3 2 3 4" xfId="36125" xr:uid="{DED501C5-8089-4011-BB76-D0AAAAF4D02A}"/>
    <cellStyle name="Moneda 2 2 8 3 2 4" xfId="12587" xr:uid="{7E6F3103-7A90-4697-A775-AC32BE9BFC49}"/>
    <cellStyle name="Moneda 2 2 8 3 2 5" xfId="22004" xr:uid="{6971AE64-F243-4E0B-A06F-547CA7473F75}"/>
    <cellStyle name="Moneda 2 2 8 3 2 6" xfId="31421" xr:uid="{9C9964A8-0387-42CD-B78D-96E4097B6E31}"/>
    <cellStyle name="Moneda 2 2 8 3 3" xfId="3963" xr:uid="{4BAD6A1B-7CD9-460C-A256-21F27EE8266C}"/>
    <cellStyle name="Moneda 2 2 8 3 3 2" xfId="6315" xr:uid="{83724D45-ADCF-47E5-8D1E-27A6850663C8}"/>
    <cellStyle name="Moneda 2 2 8 3 3 2 2" xfId="11019" xr:uid="{5C82A61D-0B23-4DB6-8560-D243641E3DE0}"/>
    <cellStyle name="Moneda 2 2 8 3 3 2 2 2" xfId="20427" xr:uid="{1F109BA9-E8CF-4D5B-BA22-25566A3FD67F}"/>
    <cellStyle name="Moneda 2 2 8 3 3 2 2 3" xfId="29844" xr:uid="{373B49C4-F4A7-4D6C-8E23-1552BBDD7E69}"/>
    <cellStyle name="Moneda 2 2 8 3 3 2 2 4" xfId="39261" xr:uid="{35B57CE3-1D9B-438D-B2FF-41E8510A0B57}"/>
    <cellStyle name="Moneda 2 2 8 3 3 2 3" xfId="15723" xr:uid="{61992D34-1257-496A-B76A-E57470E4D230}"/>
    <cellStyle name="Moneda 2 2 8 3 3 2 4" xfId="25140" xr:uid="{24B22D8D-136B-4671-A35F-96D8C3617FF4}"/>
    <cellStyle name="Moneda 2 2 8 3 3 2 5" xfId="34557" xr:uid="{ABDCB08C-CBA4-4DD2-9317-29AF47885F7F}"/>
    <cellStyle name="Moneda 2 2 8 3 3 3" xfId="8667" xr:uid="{9589BDD2-7517-486C-B634-29A342E4A593}"/>
    <cellStyle name="Moneda 2 2 8 3 3 3 2" xfId="18075" xr:uid="{0B8759DB-D38F-4326-8DB5-F30E3482470D}"/>
    <cellStyle name="Moneda 2 2 8 3 3 3 3" xfId="27492" xr:uid="{24EBBCB1-6289-4A4E-8D69-8F53CC0949B3}"/>
    <cellStyle name="Moneda 2 2 8 3 3 3 4" xfId="36909" xr:uid="{078169CD-F3FC-44AD-A1D7-357F55B1D58D}"/>
    <cellStyle name="Moneda 2 2 8 3 3 4" xfId="13371" xr:uid="{3E5996EF-3DD3-4744-92CE-A9B247AE6AEA}"/>
    <cellStyle name="Moneda 2 2 8 3 3 5" xfId="22788" xr:uid="{919427BB-6EDE-467B-90D1-7AA59B2FDA9C}"/>
    <cellStyle name="Moneda 2 2 8 3 3 6" xfId="32205" xr:uid="{2CAD5BED-BA76-455E-8F8A-E90CAC75DCB5}"/>
    <cellStyle name="Moneda 2 2 8 3 4" xfId="4747" xr:uid="{61CC68B9-69A0-49CC-B1EB-36B044E50100}"/>
    <cellStyle name="Moneda 2 2 8 3 4 2" xfId="9451" xr:uid="{852700DF-7705-41C9-A681-927E553B691D}"/>
    <cellStyle name="Moneda 2 2 8 3 4 2 2" xfId="18859" xr:uid="{E0208B73-3369-4F8C-AD35-2F37AA7A0698}"/>
    <cellStyle name="Moneda 2 2 8 3 4 2 3" xfId="28276" xr:uid="{6396B126-C1BB-4793-BF25-5EE7C9C36089}"/>
    <cellStyle name="Moneda 2 2 8 3 4 2 4" xfId="37693" xr:uid="{77DC61D5-D299-4383-A3D5-83E098429A87}"/>
    <cellStyle name="Moneda 2 2 8 3 4 3" xfId="14155" xr:uid="{88662ABD-0142-4BE9-B935-FC5DEC0733B5}"/>
    <cellStyle name="Moneda 2 2 8 3 4 4" xfId="23572" xr:uid="{B4398F1A-9DA1-46A9-B565-A0CA6B9C279E}"/>
    <cellStyle name="Moneda 2 2 8 3 4 5" xfId="32989" xr:uid="{1CEA49DC-8229-4D1F-895E-7C373E0B32F5}"/>
    <cellStyle name="Moneda 2 2 8 3 5" xfId="7099" xr:uid="{F79DE7A6-036F-41A3-B670-B1D433567F36}"/>
    <cellStyle name="Moneda 2 2 8 3 5 2" xfId="16507" xr:uid="{09BF8033-DAF8-49EE-AD54-998E40F21D03}"/>
    <cellStyle name="Moneda 2 2 8 3 5 3" xfId="25924" xr:uid="{C44FCA52-BA44-4640-B53A-28ED93D738C0}"/>
    <cellStyle name="Moneda 2 2 8 3 5 4" xfId="35341" xr:uid="{CD63D67D-D119-4534-A168-BA5D1A2B91C9}"/>
    <cellStyle name="Moneda 2 2 8 3 6" xfId="11803" xr:uid="{9EC24323-DACD-40E4-866D-D4CFB0282AA7}"/>
    <cellStyle name="Moneda 2 2 8 3 7" xfId="21220" xr:uid="{CF108496-2A65-493E-A91D-E5FC0FD11210}"/>
    <cellStyle name="Moneda 2 2 8 3 8" xfId="30637" xr:uid="{17CE92C0-130D-4A4D-B00B-B4E836F3E419}"/>
    <cellStyle name="Moneda 2 2 8 4" xfId="2787" xr:uid="{3DA7B1FB-90EA-4256-95EE-1314F594040C}"/>
    <cellStyle name="Moneda 2 2 8 4 2" xfId="5139" xr:uid="{A6197652-C3FD-463E-8CF4-CBAD6FB85A78}"/>
    <cellStyle name="Moneda 2 2 8 4 2 2" xfId="9843" xr:uid="{0F399427-AD1D-45F6-B1CA-FE3EA669CA53}"/>
    <cellStyle name="Moneda 2 2 8 4 2 2 2" xfId="19251" xr:uid="{0D65D62E-1B84-402F-BA9D-503EBB8285B8}"/>
    <cellStyle name="Moneda 2 2 8 4 2 2 3" xfId="28668" xr:uid="{0A2E393D-53D1-455D-A40F-72287180B149}"/>
    <cellStyle name="Moneda 2 2 8 4 2 2 4" xfId="38085" xr:uid="{AAE3E091-FD95-4760-8796-EA3E52866177}"/>
    <cellStyle name="Moneda 2 2 8 4 2 3" xfId="14547" xr:uid="{67C77425-D1D8-48CB-A2DC-F3F583D6DE37}"/>
    <cellStyle name="Moneda 2 2 8 4 2 4" xfId="23964" xr:uid="{4B7E2D3C-92DE-4662-93CF-EB30C01E65D1}"/>
    <cellStyle name="Moneda 2 2 8 4 2 5" xfId="33381" xr:uid="{DCF23FFA-5A88-4D35-A42C-6AE9B30ECEE3}"/>
    <cellStyle name="Moneda 2 2 8 4 3" xfId="7491" xr:uid="{3B12924A-D274-4ED9-9D14-29C8B87D33D6}"/>
    <cellStyle name="Moneda 2 2 8 4 3 2" xfId="16899" xr:uid="{25850E60-109E-477B-A813-34AD47972050}"/>
    <cellStyle name="Moneda 2 2 8 4 3 3" xfId="26316" xr:uid="{53A9A850-46A9-4384-88C7-BF4E076072E5}"/>
    <cellStyle name="Moneda 2 2 8 4 3 4" xfId="35733" xr:uid="{F96C8666-EBE0-46CA-92D9-D5BBCD7DA9F8}"/>
    <cellStyle name="Moneda 2 2 8 4 4" xfId="12195" xr:uid="{3CB5804E-134E-4F82-9698-E6767622FBCD}"/>
    <cellStyle name="Moneda 2 2 8 4 5" xfId="21612" xr:uid="{2606CBCF-801D-4AA4-8880-CF99299DC13A}"/>
    <cellStyle name="Moneda 2 2 8 4 6" xfId="31029" xr:uid="{7363A589-473B-451B-93A6-4949FDCC08F2}"/>
    <cellStyle name="Moneda 2 2 8 5" xfId="3571" xr:uid="{DC729458-06E7-4EA3-B5D5-B2C55FDCCA68}"/>
    <cellStyle name="Moneda 2 2 8 5 2" xfId="5923" xr:uid="{3320A7A6-F61A-4E86-8239-65D31FE0B27D}"/>
    <cellStyle name="Moneda 2 2 8 5 2 2" xfId="10627" xr:uid="{70DBDB36-3D5E-4FEC-B64E-9AD8002122AA}"/>
    <cellStyle name="Moneda 2 2 8 5 2 2 2" xfId="20035" xr:uid="{5901B99D-C4A5-4954-B15A-32E8573A9529}"/>
    <cellStyle name="Moneda 2 2 8 5 2 2 3" xfId="29452" xr:uid="{B56D49E3-3B7C-448B-AC8F-9D8200E2F000}"/>
    <cellStyle name="Moneda 2 2 8 5 2 2 4" xfId="38869" xr:uid="{B2958D6F-7340-44BC-9EF1-CAF04EB72DD7}"/>
    <cellStyle name="Moneda 2 2 8 5 2 3" xfId="15331" xr:uid="{D02E628B-51F7-46FF-837B-87C4794B8091}"/>
    <cellStyle name="Moneda 2 2 8 5 2 4" xfId="24748" xr:uid="{A8AAC8BD-CE27-49FE-9151-1C72B65A247B}"/>
    <cellStyle name="Moneda 2 2 8 5 2 5" xfId="34165" xr:uid="{6251BABD-C18D-4CDB-BC9C-25BBE7268FB9}"/>
    <cellStyle name="Moneda 2 2 8 5 3" xfId="8275" xr:uid="{69B3FE91-F32A-420E-BE8B-E02CAC7198B9}"/>
    <cellStyle name="Moneda 2 2 8 5 3 2" xfId="17683" xr:uid="{82A57289-A104-4E62-B865-ED43C824C6D2}"/>
    <cellStyle name="Moneda 2 2 8 5 3 3" xfId="27100" xr:uid="{AF970FC6-C196-4899-B0AC-72D6AEB02DC3}"/>
    <cellStyle name="Moneda 2 2 8 5 3 4" xfId="36517" xr:uid="{ECCA6A20-2B28-4882-AE4D-1358B96BA4CE}"/>
    <cellStyle name="Moneda 2 2 8 5 4" xfId="12979" xr:uid="{F08FE863-1C6B-4150-B919-9E215F3C98D6}"/>
    <cellStyle name="Moneda 2 2 8 5 5" xfId="22396" xr:uid="{1E411501-D6C4-49A8-946B-78C5D8835AF9}"/>
    <cellStyle name="Moneda 2 2 8 5 6" xfId="31813" xr:uid="{D15A2860-A04B-438F-8D46-8D9A28A28C0F}"/>
    <cellStyle name="Moneda 2 2 8 6" xfId="4355" xr:uid="{A78FD007-6768-4D60-B103-A9A634F66809}"/>
    <cellStyle name="Moneda 2 2 8 6 2" xfId="9059" xr:uid="{9689AFD9-8DB0-4E7B-AD6E-DD01C4BF79FF}"/>
    <cellStyle name="Moneda 2 2 8 6 2 2" xfId="18467" xr:uid="{CE17B6E8-A2E4-4ADC-B876-700F04AFA233}"/>
    <cellStyle name="Moneda 2 2 8 6 2 3" xfId="27884" xr:uid="{26E2968F-0328-4C6D-AC8D-83BC91734CEC}"/>
    <cellStyle name="Moneda 2 2 8 6 2 4" xfId="37301" xr:uid="{17BFEAA1-939D-4BDB-9AE8-E62AFD71784D}"/>
    <cellStyle name="Moneda 2 2 8 6 3" xfId="13763" xr:uid="{4DE9397F-6B64-45AC-853C-8F97A0B9C3B4}"/>
    <cellStyle name="Moneda 2 2 8 6 4" xfId="23180" xr:uid="{6CFD3EA1-F215-4841-A94A-D0822D8324B4}"/>
    <cellStyle name="Moneda 2 2 8 6 5" xfId="32597" xr:uid="{4A83315B-3904-47CA-BFBA-435EB97D3ACD}"/>
    <cellStyle name="Moneda 2 2 8 7" xfId="6707" xr:uid="{1810A03B-89E9-41D8-ADD6-2691349C6C9D}"/>
    <cellStyle name="Moneda 2 2 8 7 2" xfId="16115" xr:uid="{36A90EF0-F4A3-4B7E-9ACC-6C9F77242340}"/>
    <cellStyle name="Moneda 2 2 8 7 3" xfId="25532" xr:uid="{C84E7DD9-5339-4A7E-B2EE-F82245BEF8D3}"/>
    <cellStyle name="Moneda 2 2 8 7 4" xfId="34949" xr:uid="{057EE32A-3004-4C34-BB1A-D310C990536A}"/>
    <cellStyle name="Moneda 2 2 8 8" xfId="11411" xr:uid="{69097945-BD2F-44DA-8CE1-934BBF112D93}"/>
    <cellStyle name="Moneda 2 2 8 9" xfId="20828" xr:uid="{BD943016-9765-4BBD-B88A-AED52A4814B8}"/>
    <cellStyle name="Moneda 2 2 9" xfId="252" xr:uid="{6452AB00-351F-4E47-ABCD-945CB3FFC368}"/>
    <cellStyle name="Moneda 2 2 9 10" xfId="30199" xr:uid="{FA1912BC-D077-4262-9E95-6FFC5CEB4606}"/>
    <cellStyle name="Moneda 2 2 9 11" xfId="1956" xr:uid="{CF9D9F7E-7086-4F98-BD61-632053E2D8C6}"/>
    <cellStyle name="Moneda 2 2 9 12" xfId="1328" xr:uid="{2D3C591A-27B8-42CC-88D1-756ED78B719E}"/>
    <cellStyle name="Moneda 2 2 9 13" xfId="40210" xr:uid="{841D2DAE-4B73-4B18-8D45-E93C3E8B9A19}"/>
    <cellStyle name="Moneda 2 2 9 2" xfId="527" xr:uid="{46F2CBEA-0775-443D-9170-66C754F51536}"/>
    <cellStyle name="Moneda 2 2 9 2 10" xfId="2152" xr:uid="{4EE8CFF4-6F9C-4FA7-9D76-E2942E562557}"/>
    <cellStyle name="Moneda 2 2 9 2 11" xfId="1524" xr:uid="{55B7A07D-8F02-4D69-A4E9-E2B3439DCC49}"/>
    <cellStyle name="Moneda 2 2 9 2 12" xfId="40406" xr:uid="{76A01A13-E368-4E65-96A8-01219FF09B91}"/>
    <cellStyle name="Moneda 2 2 9 2 2" xfId="2544" xr:uid="{7CE6B058-1C2A-417A-838E-A5D43B3FCC6C}"/>
    <cellStyle name="Moneda 2 2 9 2 2 2" xfId="3329" xr:uid="{23D84AD2-DEE2-47CC-A012-2E616D64160D}"/>
    <cellStyle name="Moneda 2 2 9 2 2 2 2" xfId="5681" xr:uid="{D2C8310C-14A0-41BD-8BE7-047242AD680A}"/>
    <cellStyle name="Moneda 2 2 9 2 2 2 2 2" xfId="10385" xr:uid="{3DF6354D-F1AD-4574-979B-37EDD0C00B07}"/>
    <cellStyle name="Moneda 2 2 9 2 2 2 2 2 2" xfId="19793" xr:uid="{6E5E588F-0ABA-4526-9E37-15A280707C07}"/>
    <cellStyle name="Moneda 2 2 9 2 2 2 2 2 3" xfId="29210" xr:uid="{8DD6316B-C59A-4133-87AE-17C8C9F69258}"/>
    <cellStyle name="Moneda 2 2 9 2 2 2 2 2 4" xfId="38627" xr:uid="{2C8A1EAA-8605-48B2-A664-1BC89228CF9F}"/>
    <cellStyle name="Moneda 2 2 9 2 2 2 2 3" xfId="15089" xr:uid="{5B9C0981-BA41-4FF2-957B-0DF4F26599AB}"/>
    <cellStyle name="Moneda 2 2 9 2 2 2 2 4" xfId="24506" xr:uid="{690EB77E-A12D-47FF-B5FB-138DDCDF911C}"/>
    <cellStyle name="Moneda 2 2 9 2 2 2 2 5" xfId="33923" xr:uid="{ABA8BE5A-0297-4C8F-8CE1-0318A3DD5149}"/>
    <cellStyle name="Moneda 2 2 9 2 2 2 3" xfId="8033" xr:uid="{8BB03A38-B61B-4820-97CD-139366E65355}"/>
    <cellStyle name="Moneda 2 2 9 2 2 2 3 2" xfId="17441" xr:uid="{B4C4EACB-F14B-4BD1-A1C3-E297535D869B}"/>
    <cellStyle name="Moneda 2 2 9 2 2 2 3 3" xfId="26858" xr:uid="{D2B35AC2-1C3C-40B9-BE7C-677F86522726}"/>
    <cellStyle name="Moneda 2 2 9 2 2 2 3 4" xfId="36275" xr:uid="{57BAD6AB-357F-4E9B-8BB9-3539C41FC097}"/>
    <cellStyle name="Moneda 2 2 9 2 2 2 4" xfId="12737" xr:uid="{A027C974-CFAF-41BA-91DE-86F1C4C7CE06}"/>
    <cellStyle name="Moneda 2 2 9 2 2 2 5" xfId="22154" xr:uid="{84B09650-F00F-4604-93F1-CBF803FA2EF1}"/>
    <cellStyle name="Moneda 2 2 9 2 2 2 6" xfId="31571" xr:uid="{D2B646C9-4CD3-4CB1-938C-31D04BBA9FD9}"/>
    <cellStyle name="Moneda 2 2 9 2 2 3" xfId="4113" xr:uid="{9AD0EA1E-6478-4A2E-842F-E2DEF5BCB559}"/>
    <cellStyle name="Moneda 2 2 9 2 2 3 2" xfId="6465" xr:uid="{E8CD9C71-C141-46A1-ADD2-4AD67A8FFC85}"/>
    <cellStyle name="Moneda 2 2 9 2 2 3 2 2" xfId="11169" xr:uid="{2648381F-7F03-465A-B799-A9DD0FB3DAC7}"/>
    <cellStyle name="Moneda 2 2 9 2 2 3 2 2 2" xfId="20577" xr:uid="{22362478-E70E-42F0-AFF5-1C43204C47F6}"/>
    <cellStyle name="Moneda 2 2 9 2 2 3 2 2 3" xfId="29994" xr:uid="{5BCCE0D8-3B0B-4958-BE4B-1052B4B990BC}"/>
    <cellStyle name="Moneda 2 2 9 2 2 3 2 2 4" xfId="39411" xr:uid="{0AE3ECA2-32F9-4C3D-9E84-EFB23F113692}"/>
    <cellStyle name="Moneda 2 2 9 2 2 3 2 3" xfId="15873" xr:uid="{FFE6260C-3A1F-48D6-A898-8DBED5116955}"/>
    <cellStyle name="Moneda 2 2 9 2 2 3 2 4" xfId="25290" xr:uid="{D27B8173-30A2-4B5A-9344-25928D9E75C8}"/>
    <cellStyle name="Moneda 2 2 9 2 2 3 2 5" xfId="34707" xr:uid="{CFFCF341-43C3-43C1-AA11-83206E75B7F8}"/>
    <cellStyle name="Moneda 2 2 9 2 2 3 3" xfId="8817" xr:uid="{907F0338-A98F-4430-98B5-4885B68CA227}"/>
    <cellStyle name="Moneda 2 2 9 2 2 3 3 2" xfId="18225" xr:uid="{45422BFB-3011-4644-A78F-7BBB4F650ED7}"/>
    <cellStyle name="Moneda 2 2 9 2 2 3 3 3" xfId="27642" xr:uid="{FC3AAE10-84CB-48C6-87A5-B090691859B1}"/>
    <cellStyle name="Moneda 2 2 9 2 2 3 3 4" xfId="37059" xr:uid="{9AF65B4A-CD36-4258-AFBA-B240C3070350}"/>
    <cellStyle name="Moneda 2 2 9 2 2 3 4" xfId="13521" xr:uid="{EB8532A8-6980-4C9E-9C0F-081C57787C47}"/>
    <cellStyle name="Moneda 2 2 9 2 2 3 5" xfId="22938" xr:uid="{BCCFEA92-429D-45C5-961C-A22C178050A5}"/>
    <cellStyle name="Moneda 2 2 9 2 2 3 6" xfId="32355" xr:uid="{4FC7C2BB-B184-4CF2-973D-F5006D1985DB}"/>
    <cellStyle name="Moneda 2 2 9 2 2 4" xfId="4897" xr:uid="{15245BC1-0DBF-489F-9056-EC2D874EF6FD}"/>
    <cellStyle name="Moneda 2 2 9 2 2 4 2" xfId="9601" xr:uid="{ED3AFFBB-E2E4-48B8-87CB-E979EE70A813}"/>
    <cellStyle name="Moneda 2 2 9 2 2 4 2 2" xfId="19009" xr:uid="{CF89174B-C3F3-4A75-AE1B-2C7E249090D1}"/>
    <cellStyle name="Moneda 2 2 9 2 2 4 2 3" xfId="28426" xr:uid="{F67E0EC2-1322-4B98-BD56-001B01770C46}"/>
    <cellStyle name="Moneda 2 2 9 2 2 4 2 4" xfId="37843" xr:uid="{0343FD1E-7EB2-461B-9E44-45C9A26AFC11}"/>
    <cellStyle name="Moneda 2 2 9 2 2 4 3" xfId="14305" xr:uid="{7221455F-23B4-4534-A8C1-8E80BAD3F3C5}"/>
    <cellStyle name="Moneda 2 2 9 2 2 4 4" xfId="23722" xr:uid="{73389F0E-2398-4A98-86B0-6B57986430D0}"/>
    <cellStyle name="Moneda 2 2 9 2 2 4 5" xfId="33139" xr:uid="{AE9AB521-95F8-43A9-BD38-00195765C5BA}"/>
    <cellStyle name="Moneda 2 2 9 2 2 5" xfId="7249" xr:uid="{1A68AAF3-ED10-47FC-9EB4-59FAF4DB0D0A}"/>
    <cellStyle name="Moneda 2 2 9 2 2 5 2" xfId="16657" xr:uid="{7F0F27C6-7857-48B8-A76B-B63F04BDE5E2}"/>
    <cellStyle name="Moneda 2 2 9 2 2 5 3" xfId="26074" xr:uid="{0AA2DF6E-56AC-4ABF-89CF-1DD4D9EB83F5}"/>
    <cellStyle name="Moneda 2 2 9 2 2 5 4" xfId="35491" xr:uid="{D4E25876-BB51-4A18-B1D8-3AD9F0CF088E}"/>
    <cellStyle name="Moneda 2 2 9 2 2 6" xfId="11953" xr:uid="{E20656B8-F943-48E4-8068-FBD62654114A}"/>
    <cellStyle name="Moneda 2 2 9 2 2 7" xfId="21370" xr:uid="{85C83D65-BEEA-4954-B0EC-EE129F7FCC64}"/>
    <cellStyle name="Moneda 2 2 9 2 2 8" xfId="30787" xr:uid="{C535B748-79CA-4640-8F90-7768EF08EDD4}"/>
    <cellStyle name="Moneda 2 2 9 2 3" xfId="2937" xr:uid="{5278411A-2526-42F7-8B67-80C5EB24ACA6}"/>
    <cellStyle name="Moneda 2 2 9 2 3 2" xfId="5289" xr:uid="{F817FE4E-AA84-47ED-ACBC-46792C185DA7}"/>
    <cellStyle name="Moneda 2 2 9 2 3 2 2" xfId="9993" xr:uid="{C89E9FD4-F1A3-4CB2-827D-73152BA95E31}"/>
    <cellStyle name="Moneda 2 2 9 2 3 2 2 2" xfId="19401" xr:uid="{654F82FD-2D65-41AA-B4D4-AA67C091E806}"/>
    <cellStyle name="Moneda 2 2 9 2 3 2 2 3" xfId="28818" xr:uid="{2DA85785-312D-43FF-8979-733816E50D02}"/>
    <cellStyle name="Moneda 2 2 9 2 3 2 2 4" xfId="38235" xr:uid="{3F0B7785-0557-44A5-9D98-E3A455EB008D}"/>
    <cellStyle name="Moneda 2 2 9 2 3 2 3" xfId="14697" xr:uid="{3FE31359-8B73-48B3-9CFD-7E72019C29D9}"/>
    <cellStyle name="Moneda 2 2 9 2 3 2 4" xfId="24114" xr:uid="{96DFBE7C-B8BD-46C4-B8D1-E81F251C3D16}"/>
    <cellStyle name="Moneda 2 2 9 2 3 2 5" xfId="33531" xr:uid="{3D064A8B-0089-4C70-86ED-48AD99E727F6}"/>
    <cellStyle name="Moneda 2 2 9 2 3 3" xfId="7641" xr:uid="{A9196652-830C-417D-897A-ED9F09F19865}"/>
    <cellStyle name="Moneda 2 2 9 2 3 3 2" xfId="17049" xr:uid="{5B482631-89CE-4D02-A925-0ABB9F225782}"/>
    <cellStyle name="Moneda 2 2 9 2 3 3 3" xfId="26466" xr:uid="{26FB8317-A970-4173-8DBD-388723133FE6}"/>
    <cellStyle name="Moneda 2 2 9 2 3 3 4" xfId="35883" xr:uid="{17BF0F7F-6347-4C79-B662-572AB2BBDEF7}"/>
    <cellStyle name="Moneda 2 2 9 2 3 4" xfId="12345" xr:uid="{9FDBC283-63EB-4F2B-86FB-5D0F3CCC9B3B}"/>
    <cellStyle name="Moneda 2 2 9 2 3 5" xfId="21762" xr:uid="{32DDA25C-3209-48E0-8D2F-D15B4BB9A1E6}"/>
    <cellStyle name="Moneda 2 2 9 2 3 6" xfId="31179" xr:uid="{99DF6880-8CEC-49E9-805F-55D86582823D}"/>
    <cellStyle name="Moneda 2 2 9 2 4" xfId="3721" xr:uid="{CFF748A2-ADEC-4066-AC96-7166FE78946F}"/>
    <cellStyle name="Moneda 2 2 9 2 4 2" xfId="6073" xr:uid="{B2F23940-810A-4252-B2D4-75963AC4CA94}"/>
    <cellStyle name="Moneda 2 2 9 2 4 2 2" xfId="10777" xr:uid="{AD82809B-CD79-4939-B9D5-1767139CFFA3}"/>
    <cellStyle name="Moneda 2 2 9 2 4 2 2 2" xfId="20185" xr:uid="{3B1F3EE1-817E-4875-AAE5-B9E5FC10662B}"/>
    <cellStyle name="Moneda 2 2 9 2 4 2 2 3" xfId="29602" xr:uid="{0429B5CB-163E-4380-BE7A-B267854E7207}"/>
    <cellStyle name="Moneda 2 2 9 2 4 2 2 4" xfId="39019" xr:uid="{A9FF0CC0-17CA-444D-A95A-AD319D06C58D}"/>
    <cellStyle name="Moneda 2 2 9 2 4 2 3" xfId="15481" xr:uid="{1A103511-1284-4277-BCBD-AE998776BEEA}"/>
    <cellStyle name="Moneda 2 2 9 2 4 2 4" xfId="24898" xr:uid="{9AC1079C-DDB5-40F3-85D2-5CC62EF3D800}"/>
    <cellStyle name="Moneda 2 2 9 2 4 2 5" xfId="34315" xr:uid="{7968ED49-5916-4A68-B96A-80B6B4FDCA52}"/>
    <cellStyle name="Moneda 2 2 9 2 4 3" xfId="8425" xr:uid="{59112875-A5FF-43B7-8934-5DDCC26E27BE}"/>
    <cellStyle name="Moneda 2 2 9 2 4 3 2" xfId="17833" xr:uid="{F67F07C9-E13A-4EB1-9E61-D668831A43BB}"/>
    <cellStyle name="Moneda 2 2 9 2 4 3 3" xfId="27250" xr:uid="{E85AFFCE-EDE7-4467-8CC1-209476A330E7}"/>
    <cellStyle name="Moneda 2 2 9 2 4 3 4" xfId="36667" xr:uid="{4E893D87-14F8-4284-945A-61ACCF0ECC50}"/>
    <cellStyle name="Moneda 2 2 9 2 4 4" xfId="13129" xr:uid="{57238853-6441-427B-8F6A-E2BF60F7053D}"/>
    <cellStyle name="Moneda 2 2 9 2 4 5" xfId="22546" xr:uid="{69906FC0-C3BD-47EA-A4F9-C67EC6BE3078}"/>
    <cellStyle name="Moneda 2 2 9 2 4 6" xfId="31963" xr:uid="{52847EE8-3097-40B9-B35F-FEB7BAC9A440}"/>
    <cellStyle name="Moneda 2 2 9 2 5" xfId="4505" xr:uid="{DA8C008E-5F3E-4A7E-BD16-25F42ED17DA0}"/>
    <cellStyle name="Moneda 2 2 9 2 5 2" xfId="9209" xr:uid="{91D7F536-8375-4AB0-83FC-579F6E0A3126}"/>
    <cellStyle name="Moneda 2 2 9 2 5 2 2" xfId="18617" xr:uid="{7490222A-9CF7-4288-862C-3D305410F7D8}"/>
    <cellStyle name="Moneda 2 2 9 2 5 2 3" xfId="28034" xr:uid="{260B18F4-3816-4337-8178-CE773C9FB5A7}"/>
    <cellStyle name="Moneda 2 2 9 2 5 2 4" xfId="37451" xr:uid="{DE442AA7-6156-4382-8F0B-C64FCB7BAB8E}"/>
    <cellStyle name="Moneda 2 2 9 2 5 3" xfId="13913" xr:uid="{1C684199-9441-4D1C-B337-7BC7E65C49F2}"/>
    <cellStyle name="Moneda 2 2 9 2 5 4" xfId="23330" xr:uid="{B40B67C9-DAD5-4F66-BC6A-6C7289469A5F}"/>
    <cellStyle name="Moneda 2 2 9 2 5 5" xfId="32747" xr:uid="{333466D7-9470-4812-8D20-E5FCCCC83B1D}"/>
    <cellStyle name="Moneda 2 2 9 2 6" xfId="6857" xr:uid="{5DE00EF9-E14C-4F78-82A0-CB872C410ED6}"/>
    <cellStyle name="Moneda 2 2 9 2 6 2" xfId="16265" xr:uid="{BF31D737-864B-408E-A3E4-411482D05E43}"/>
    <cellStyle name="Moneda 2 2 9 2 6 3" xfId="25682" xr:uid="{7C551128-4D15-43B1-A600-A107CF48140F}"/>
    <cellStyle name="Moneda 2 2 9 2 6 4" xfId="35099" xr:uid="{01E910DE-5DBA-4F70-9771-2B17E6639920}"/>
    <cellStyle name="Moneda 2 2 9 2 7" xfId="11561" xr:uid="{ADF16108-3BDF-403D-B9E3-FB14E69451DD}"/>
    <cellStyle name="Moneda 2 2 9 2 8" xfId="20978" xr:uid="{6FDFA30A-E5B3-41FF-9B2C-CE199CC0A22D}"/>
    <cellStyle name="Moneda 2 2 9 2 9" xfId="30395" xr:uid="{08E08ED8-9E0D-4931-AF9B-AC98AFC08891}"/>
    <cellStyle name="Moneda 2 2 9 3" xfId="2348" xr:uid="{FFDF80B5-758E-41AB-9896-CBDADB6FE4EC}"/>
    <cellStyle name="Moneda 2 2 9 3 2" xfId="3133" xr:uid="{C31171F7-D23B-42F3-8BA2-F54812C2664C}"/>
    <cellStyle name="Moneda 2 2 9 3 2 2" xfId="5485" xr:uid="{95BBD23E-7717-493D-85B9-F026C5F549DD}"/>
    <cellStyle name="Moneda 2 2 9 3 2 2 2" xfId="10189" xr:uid="{8EE2D646-2F61-412E-B7D5-90BB70216108}"/>
    <cellStyle name="Moneda 2 2 9 3 2 2 2 2" xfId="19597" xr:uid="{048EDE10-60B5-46F7-964A-7B5C7336717B}"/>
    <cellStyle name="Moneda 2 2 9 3 2 2 2 3" xfId="29014" xr:uid="{8F11BDE7-AAC9-487E-9F44-BF41C52576F4}"/>
    <cellStyle name="Moneda 2 2 9 3 2 2 2 4" xfId="38431" xr:uid="{05D33A09-4C73-462A-BB4A-269C3279FB04}"/>
    <cellStyle name="Moneda 2 2 9 3 2 2 3" xfId="14893" xr:uid="{B45207B7-5E5E-4A3C-A5EC-05B243568AEF}"/>
    <cellStyle name="Moneda 2 2 9 3 2 2 4" xfId="24310" xr:uid="{52555B8B-2F0D-47A8-AA5A-DEA62BE63374}"/>
    <cellStyle name="Moneda 2 2 9 3 2 2 5" xfId="33727" xr:uid="{74C6701E-9CD2-441B-81EE-427103AE5F14}"/>
    <cellStyle name="Moneda 2 2 9 3 2 3" xfId="7837" xr:uid="{D10AA6C3-5CA5-4DF8-892D-8064EB264C0E}"/>
    <cellStyle name="Moneda 2 2 9 3 2 3 2" xfId="17245" xr:uid="{2C8907D0-681D-4C87-B1FC-550D96608F3A}"/>
    <cellStyle name="Moneda 2 2 9 3 2 3 3" xfId="26662" xr:uid="{05B1C441-2236-4B7C-BBEA-D9B593CCAB32}"/>
    <cellStyle name="Moneda 2 2 9 3 2 3 4" xfId="36079" xr:uid="{9D0D5BDC-6521-4C74-B4D6-06F1663E71E8}"/>
    <cellStyle name="Moneda 2 2 9 3 2 4" xfId="12541" xr:uid="{9BD00BE8-FB8F-416D-BF46-E10F931B9DD8}"/>
    <cellStyle name="Moneda 2 2 9 3 2 5" xfId="21958" xr:uid="{FD07D806-07C7-460D-ACD3-7F5E78B08ED4}"/>
    <cellStyle name="Moneda 2 2 9 3 2 6" xfId="31375" xr:uid="{89FB5F7E-524A-4C76-BF22-34424618B056}"/>
    <cellStyle name="Moneda 2 2 9 3 3" xfId="3917" xr:uid="{83CDC797-DCFF-42A2-A65C-702C85D36EB5}"/>
    <cellStyle name="Moneda 2 2 9 3 3 2" xfId="6269" xr:uid="{55AF9450-F87E-4086-92E8-0D2D9A33D71D}"/>
    <cellStyle name="Moneda 2 2 9 3 3 2 2" xfId="10973" xr:uid="{556BA0AF-D6C5-4E63-AEF1-EDC899F2D1A9}"/>
    <cellStyle name="Moneda 2 2 9 3 3 2 2 2" xfId="20381" xr:uid="{5E975B43-792E-4B1B-B4CF-33C60756E078}"/>
    <cellStyle name="Moneda 2 2 9 3 3 2 2 3" xfId="29798" xr:uid="{9F980441-149F-4681-8AD4-41EE7D771E8E}"/>
    <cellStyle name="Moneda 2 2 9 3 3 2 2 4" xfId="39215" xr:uid="{2F98BBB5-3C3F-4497-997C-5E73B28D54AD}"/>
    <cellStyle name="Moneda 2 2 9 3 3 2 3" xfId="15677" xr:uid="{191A3B58-84F6-44E4-A206-A4E3CB70B775}"/>
    <cellStyle name="Moneda 2 2 9 3 3 2 4" xfId="25094" xr:uid="{388CE164-866F-4CB2-A7AA-BB039AA04535}"/>
    <cellStyle name="Moneda 2 2 9 3 3 2 5" xfId="34511" xr:uid="{99355397-0494-4C76-BFB8-906F42D80BF4}"/>
    <cellStyle name="Moneda 2 2 9 3 3 3" xfId="8621" xr:uid="{F042037B-2C92-49C0-8079-A46AC1AF2EB9}"/>
    <cellStyle name="Moneda 2 2 9 3 3 3 2" xfId="18029" xr:uid="{2215336A-0529-41E8-8F6F-279290270823}"/>
    <cellStyle name="Moneda 2 2 9 3 3 3 3" xfId="27446" xr:uid="{6B73AAD1-4AA0-4879-91BF-1947BDFA1B9E}"/>
    <cellStyle name="Moneda 2 2 9 3 3 3 4" xfId="36863" xr:uid="{F14AEBEA-F6F9-4D99-9D3E-F7AB74AE6F57}"/>
    <cellStyle name="Moneda 2 2 9 3 3 4" xfId="13325" xr:uid="{C3EA3F54-9047-48F0-8C66-843A34E33C00}"/>
    <cellStyle name="Moneda 2 2 9 3 3 5" xfId="22742" xr:uid="{58ECC010-E3DA-4F57-BEA9-7E873B0CFFFF}"/>
    <cellStyle name="Moneda 2 2 9 3 3 6" xfId="32159" xr:uid="{370E5B58-39DA-4500-9338-490E4C6C2DD5}"/>
    <cellStyle name="Moneda 2 2 9 3 4" xfId="4701" xr:uid="{21EBAF30-4CC4-4FD6-87C8-19FAF1B863F9}"/>
    <cellStyle name="Moneda 2 2 9 3 4 2" xfId="9405" xr:uid="{E57561FD-956D-4548-B830-559C240D7FCE}"/>
    <cellStyle name="Moneda 2 2 9 3 4 2 2" xfId="18813" xr:uid="{EBBF8C90-E5E3-48B8-A03A-EAFC608826F8}"/>
    <cellStyle name="Moneda 2 2 9 3 4 2 3" xfId="28230" xr:uid="{3D154B57-BEF5-401A-A3A1-2F93F559E044}"/>
    <cellStyle name="Moneda 2 2 9 3 4 2 4" xfId="37647" xr:uid="{079CA869-DFA2-4432-AC0D-7EAA8A0057BE}"/>
    <cellStyle name="Moneda 2 2 9 3 4 3" xfId="14109" xr:uid="{EC336C5F-D560-4A75-B765-36971C46C616}"/>
    <cellStyle name="Moneda 2 2 9 3 4 4" xfId="23526" xr:uid="{530A1119-90C3-45F2-931A-AE718206AE6C}"/>
    <cellStyle name="Moneda 2 2 9 3 4 5" xfId="32943" xr:uid="{317E9BF7-E225-419F-BACE-59DA3761E390}"/>
    <cellStyle name="Moneda 2 2 9 3 5" xfId="7053" xr:uid="{C4783ABF-D506-4B9A-8801-CC866DF032E2}"/>
    <cellStyle name="Moneda 2 2 9 3 5 2" xfId="16461" xr:uid="{5D03DA83-219A-4082-8382-7E79EC86D155}"/>
    <cellStyle name="Moneda 2 2 9 3 5 3" xfId="25878" xr:uid="{8ACED4F8-61F5-4390-AC0D-407302696E4A}"/>
    <cellStyle name="Moneda 2 2 9 3 5 4" xfId="35295" xr:uid="{B8D0D7CA-0DDF-49B6-8A43-6CC6416C89CE}"/>
    <cellStyle name="Moneda 2 2 9 3 6" xfId="11757" xr:uid="{11F7E6FC-914C-49FC-91F7-65AB635357C8}"/>
    <cellStyle name="Moneda 2 2 9 3 7" xfId="21174" xr:uid="{25D191B5-E2C2-4A8C-B017-D05D2E09DCC5}"/>
    <cellStyle name="Moneda 2 2 9 3 8" xfId="30591" xr:uid="{11D0E586-6D42-4584-AB01-4666C26F6A2A}"/>
    <cellStyle name="Moneda 2 2 9 4" xfId="2741" xr:uid="{68E3591E-A16A-42A8-ABC1-F741CEBCB0EA}"/>
    <cellStyle name="Moneda 2 2 9 4 2" xfId="5093" xr:uid="{490DF2EE-15A8-4BB6-9344-FD4001024A77}"/>
    <cellStyle name="Moneda 2 2 9 4 2 2" xfId="9797" xr:uid="{82100842-CE21-489D-BD21-B318D67CE410}"/>
    <cellStyle name="Moneda 2 2 9 4 2 2 2" xfId="19205" xr:uid="{5EBE9C7D-28F0-4FCE-BA83-8FC6A97CC65A}"/>
    <cellStyle name="Moneda 2 2 9 4 2 2 3" xfId="28622" xr:uid="{C0FBE051-FBFF-4333-BC08-BFFBFBE706F8}"/>
    <cellStyle name="Moneda 2 2 9 4 2 2 4" xfId="38039" xr:uid="{C70C17E2-E9A5-45EB-88D6-6915B0CE9DC2}"/>
    <cellStyle name="Moneda 2 2 9 4 2 3" xfId="14501" xr:uid="{853A37B4-91C9-42F8-B212-E9BB69DC5856}"/>
    <cellStyle name="Moneda 2 2 9 4 2 4" xfId="23918" xr:uid="{8DA7E949-3420-4E71-A7FB-E7A7C2ABC4F6}"/>
    <cellStyle name="Moneda 2 2 9 4 2 5" xfId="33335" xr:uid="{83A4D0EB-F79E-4885-B580-0634DD620130}"/>
    <cellStyle name="Moneda 2 2 9 4 3" xfId="7445" xr:uid="{2DF39240-8DDC-4C7B-9B2A-25312E3E4CD1}"/>
    <cellStyle name="Moneda 2 2 9 4 3 2" xfId="16853" xr:uid="{C0F8A641-DC87-4BF3-B7CA-2189BE10162E}"/>
    <cellStyle name="Moneda 2 2 9 4 3 3" xfId="26270" xr:uid="{537166DD-223A-4C66-8355-8960E6F2F8A5}"/>
    <cellStyle name="Moneda 2 2 9 4 3 4" xfId="35687" xr:uid="{F8EA462E-6826-4102-8C58-D27FF06C0C00}"/>
    <cellStyle name="Moneda 2 2 9 4 4" xfId="12149" xr:uid="{CF004683-300B-47A2-AEAF-0ED221D8BEFC}"/>
    <cellStyle name="Moneda 2 2 9 4 5" xfId="21566" xr:uid="{22EF9639-378F-4F67-8BC3-7DA6FC8B3682}"/>
    <cellStyle name="Moneda 2 2 9 4 6" xfId="30983" xr:uid="{FD1B3634-3058-48E5-BD25-86827E1EE9D3}"/>
    <cellStyle name="Moneda 2 2 9 5" xfId="3525" xr:uid="{F843BB1F-55A3-47B2-B4D6-E3FD391465BC}"/>
    <cellStyle name="Moneda 2 2 9 5 2" xfId="5877" xr:uid="{9B8BEEEA-AE3B-4603-9CA1-D6E1050F25E5}"/>
    <cellStyle name="Moneda 2 2 9 5 2 2" xfId="10581" xr:uid="{C2D6F81D-A895-4044-B0CC-EAAC4840846B}"/>
    <cellStyle name="Moneda 2 2 9 5 2 2 2" xfId="19989" xr:uid="{12F663B9-F0CB-4CD9-9133-C7BA61F1DC3D}"/>
    <cellStyle name="Moneda 2 2 9 5 2 2 3" xfId="29406" xr:uid="{FFC052B1-1EAB-48F4-B625-72AE37244C6B}"/>
    <cellStyle name="Moneda 2 2 9 5 2 2 4" xfId="38823" xr:uid="{D9D6D356-7863-4D08-95C7-D7D6E5BE4048}"/>
    <cellStyle name="Moneda 2 2 9 5 2 3" xfId="15285" xr:uid="{ACDA6F63-8144-4724-AB64-844549AB0235}"/>
    <cellStyle name="Moneda 2 2 9 5 2 4" xfId="24702" xr:uid="{6C1E38D7-B0DE-48C9-9FCF-4184B98A884F}"/>
    <cellStyle name="Moneda 2 2 9 5 2 5" xfId="34119" xr:uid="{8D6CDDE3-36F2-4AC1-8EB5-ADAF7711D40B}"/>
    <cellStyle name="Moneda 2 2 9 5 3" xfId="8229" xr:uid="{AF99E9FF-2A07-4F0C-B510-6680474DA110}"/>
    <cellStyle name="Moneda 2 2 9 5 3 2" xfId="17637" xr:uid="{999FD0F9-7FFA-499A-BB06-45861A432E68}"/>
    <cellStyle name="Moneda 2 2 9 5 3 3" xfId="27054" xr:uid="{154AF008-8E1F-4F12-9601-E9CC4D89B3B8}"/>
    <cellStyle name="Moneda 2 2 9 5 3 4" xfId="36471" xr:uid="{87248D54-3BBF-4F53-90EF-7005874C08DC}"/>
    <cellStyle name="Moneda 2 2 9 5 4" xfId="12933" xr:uid="{518EDCF3-E64F-457A-8F4A-F86CA415219C}"/>
    <cellStyle name="Moneda 2 2 9 5 5" xfId="22350" xr:uid="{205B9D53-3AB0-4604-B024-9A3362BB4D73}"/>
    <cellStyle name="Moneda 2 2 9 5 6" xfId="31767" xr:uid="{097F1961-76A1-4B1F-BC2E-C9C77C2D3595}"/>
    <cellStyle name="Moneda 2 2 9 6" xfId="4309" xr:uid="{069E8ADA-4050-469A-BA88-18FF5BB15943}"/>
    <cellStyle name="Moneda 2 2 9 6 2" xfId="9013" xr:uid="{7EE61F7D-3C7F-46CD-BF05-5A710EC45B28}"/>
    <cellStyle name="Moneda 2 2 9 6 2 2" xfId="18421" xr:uid="{9AA0A9E1-120D-4D78-86E0-D5F01334E3C8}"/>
    <cellStyle name="Moneda 2 2 9 6 2 3" xfId="27838" xr:uid="{994387E4-897C-487B-B085-7F8AC130428E}"/>
    <cellStyle name="Moneda 2 2 9 6 2 4" xfId="37255" xr:uid="{B6F63697-AA07-415F-AB46-E9796399E0F0}"/>
    <cellStyle name="Moneda 2 2 9 6 3" xfId="13717" xr:uid="{1A1EFE8B-3D86-4CCF-86EA-02B36E138CCF}"/>
    <cellStyle name="Moneda 2 2 9 6 4" xfId="23134" xr:uid="{08136796-2068-4DFA-A4D4-A661166A009A}"/>
    <cellStyle name="Moneda 2 2 9 6 5" xfId="32551" xr:uid="{3321260F-8C70-4D37-A355-A6B37DB6DEA0}"/>
    <cellStyle name="Moneda 2 2 9 7" xfId="6661" xr:uid="{A528240A-CA29-423B-B8DF-A94F73F23D6F}"/>
    <cellStyle name="Moneda 2 2 9 7 2" xfId="16069" xr:uid="{3EFCD731-2864-403E-956A-F94A4047D9C7}"/>
    <cellStyle name="Moneda 2 2 9 7 3" xfId="25486" xr:uid="{28691F14-3AB7-4804-8B11-BC27AD36E7DB}"/>
    <cellStyle name="Moneda 2 2 9 7 4" xfId="34903" xr:uid="{6D1B5634-B411-43EC-8C2E-9ED9B56C1C55}"/>
    <cellStyle name="Moneda 2 2 9 8" xfId="11365" xr:uid="{C7D2B4F9-D8BE-4375-BDC8-B475EA2B8F06}"/>
    <cellStyle name="Moneda 2 2 9 9" xfId="20782" xr:uid="{A9BE68C4-BD8B-41AB-90BF-71080ECA44B6}"/>
    <cellStyle name="Moneda 2 20" xfId="30123" xr:uid="{9FB8579B-F48C-4419-93FF-6390244A2092}"/>
    <cellStyle name="Moneda 2 21" xfId="39532" xr:uid="{E50C65E8-9F7B-4C4C-B2EE-C0AE1FB4BE12}"/>
    <cellStyle name="Moneda 2 22" xfId="39814" xr:uid="{A02E9BE4-3F20-4A95-A51A-ECBC84182669}"/>
    <cellStyle name="Moneda 2 23" xfId="1880" xr:uid="{91A19E4F-1625-4222-B61A-FEB6933297BB}"/>
    <cellStyle name="Moneda 2 24" xfId="1252" xr:uid="{B2FC2389-CEDE-4CAD-8169-708DE79B42A5}"/>
    <cellStyle name="Moneda 2 25" xfId="40134" xr:uid="{9AB90B92-B39E-4EB2-A738-24C92E50F088}"/>
    <cellStyle name="Moneda 2 3" xfId="90" xr:uid="{D24CC78B-C987-4859-BD58-2859004B639E}"/>
    <cellStyle name="Moneda 2 3 10" xfId="451" xr:uid="{55564134-84B9-4F40-A866-56EE587593AB}"/>
    <cellStyle name="Moneda 2 3 10 10" xfId="2078" xr:uid="{CD0579D1-A996-47BC-9D20-3237AC6F5B4B}"/>
    <cellStyle name="Moneda 2 3 10 11" xfId="1450" xr:uid="{5D2FC6E7-681A-4D3E-8C58-351646BB0BAB}"/>
    <cellStyle name="Moneda 2 3 10 12" xfId="40332" xr:uid="{B70309C8-E7D9-4A5C-9ECD-53B488A33193}"/>
    <cellStyle name="Moneda 2 3 10 2" xfId="2470" xr:uid="{0725FF1D-5F44-4809-9D6A-6BE52E2255F9}"/>
    <cellStyle name="Moneda 2 3 10 2 2" xfId="3255" xr:uid="{3425B995-7E1B-4AA8-8BD2-976659FC5E64}"/>
    <cellStyle name="Moneda 2 3 10 2 2 2" xfId="5607" xr:uid="{ACC06AFE-0F16-4211-B252-E90A1C91B12E}"/>
    <cellStyle name="Moneda 2 3 10 2 2 2 2" xfId="10311" xr:uid="{5CA7E2D8-9CA4-407E-B6A5-D3BEA0F4C845}"/>
    <cellStyle name="Moneda 2 3 10 2 2 2 2 2" xfId="19719" xr:uid="{BE08FC7D-C561-47CC-9269-99DDB4E0B253}"/>
    <cellStyle name="Moneda 2 3 10 2 2 2 2 3" xfId="29136" xr:uid="{8BEAA335-BE00-40E2-9152-835DF77ED5AF}"/>
    <cellStyle name="Moneda 2 3 10 2 2 2 2 4" xfId="38553" xr:uid="{10691939-CF0E-49D4-A59C-E76B062FBDC8}"/>
    <cellStyle name="Moneda 2 3 10 2 2 2 3" xfId="15015" xr:uid="{5E492AFE-DC7E-4238-AE89-7E9185686209}"/>
    <cellStyle name="Moneda 2 3 10 2 2 2 4" xfId="24432" xr:uid="{79C096AA-7D38-493F-9B8C-507DA57D5526}"/>
    <cellStyle name="Moneda 2 3 10 2 2 2 5" xfId="33849" xr:uid="{400C6FAF-89D1-46EA-90EB-5979B84651C3}"/>
    <cellStyle name="Moneda 2 3 10 2 2 3" xfId="7959" xr:uid="{98FBDEBD-A80B-44A9-A53D-7FCF1A2327B0}"/>
    <cellStyle name="Moneda 2 3 10 2 2 3 2" xfId="17367" xr:uid="{5AC2E199-92F3-4E4F-90DC-96FB2EF33ABB}"/>
    <cellStyle name="Moneda 2 3 10 2 2 3 3" xfId="26784" xr:uid="{3434D745-59F6-440B-9065-BEB187098936}"/>
    <cellStyle name="Moneda 2 3 10 2 2 3 4" xfId="36201" xr:uid="{6EE6B582-E797-4F1E-860F-BA1D118A8C36}"/>
    <cellStyle name="Moneda 2 3 10 2 2 4" xfId="12663" xr:uid="{33ABFF15-6021-413A-9877-47D2494A9A3E}"/>
    <cellStyle name="Moneda 2 3 10 2 2 5" xfId="22080" xr:uid="{D0F18CA9-D26E-4EFB-BDD1-2BBE1F3A3756}"/>
    <cellStyle name="Moneda 2 3 10 2 2 6" xfId="31497" xr:uid="{B01A9C23-C3AC-4DCB-B3AD-FD0A578742F1}"/>
    <cellStyle name="Moneda 2 3 10 2 3" xfId="4039" xr:uid="{D8C0CB7A-ECC0-467E-B292-F0345CFD6595}"/>
    <cellStyle name="Moneda 2 3 10 2 3 2" xfId="6391" xr:uid="{C2D809D8-6AA7-436E-8243-25531540AB01}"/>
    <cellStyle name="Moneda 2 3 10 2 3 2 2" xfId="11095" xr:uid="{6C41CCDB-8467-4BB3-AE5C-17CFD4FF0C7E}"/>
    <cellStyle name="Moneda 2 3 10 2 3 2 2 2" xfId="20503" xr:uid="{20820D12-1AAA-4B9B-AE64-A58A8C32861B}"/>
    <cellStyle name="Moneda 2 3 10 2 3 2 2 3" xfId="29920" xr:uid="{608BF895-51DC-4EA6-9842-AF6239047D82}"/>
    <cellStyle name="Moneda 2 3 10 2 3 2 2 4" xfId="39337" xr:uid="{011852A5-6D5A-4273-B9E5-342CF91F7538}"/>
    <cellStyle name="Moneda 2 3 10 2 3 2 3" xfId="15799" xr:uid="{AB079504-F110-4108-885C-6677627B6617}"/>
    <cellStyle name="Moneda 2 3 10 2 3 2 4" xfId="25216" xr:uid="{B8A4CA13-DFB7-4D70-9B73-86BC77F74D5E}"/>
    <cellStyle name="Moneda 2 3 10 2 3 2 5" xfId="34633" xr:uid="{0716FE53-A304-4826-B2FC-DD52DF547A42}"/>
    <cellStyle name="Moneda 2 3 10 2 3 3" xfId="8743" xr:uid="{FD32BB49-82E7-46F6-9943-8DDBE4D37F88}"/>
    <cellStyle name="Moneda 2 3 10 2 3 3 2" xfId="18151" xr:uid="{F52D3BD6-5E2C-4072-B413-E0BB37A55796}"/>
    <cellStyle name="Moneda 2 3 10 2 3 3 3" xfId="27568" xr:uid="{B36B6C39-DB8D-4E85-8351-5C8BC75B312E}"/>
    <cellStyle name="Moneda 2 3 10 2 3 3 4" xfId="36985" xr:uid="{C112FF38-9DB0-4D9A-AA1D-52DA4805E768}"/>
    <cellStyle name="Moneda 2 3 10 2 3 4" xfId="13447" xr:uid="{9E59E6F6-B099-4A7D-A264-7C1740C6E324}"/>
    <cellStyle name="Moneda 2 3 10 2 3 5" xfId="22864" xr:uid="{BB0B4D01-C031-4F63-8DC5-FBFF0393D6C1}"/>
    <cellStyle name="Moneda 2 3 10 2 3 6" xfId="32281" xr:uid="{C3DB93E8-99F7-4F00-97C3-3D08EFFE6AE8}"/>
    <cellStyle name="Moneda 2 3 10 2 4" xfId="4823" xr:uid="{AC70DB95-4CCF-4D52-AC8E-B46F99797F5E}"/>
    <cellStyle name="Moneda 2 3 10 2 4 2" xfId="9527" xr:uid="{B8AA7DCD-9CB0-4252-8AD6-11FA4044CAA7}"/>
    <cellStyle name="Moneda 2 3 10 2 4 2 2" xfId="18935" xr:uid="{1EE26187-A2C2-4412-B1C7-23731BBBFCDC}"/>
    <cellStyle name="Moneda 2 3 10 2 4 2 3" xfId="28352" xr:uid="{4F26E45D-F866-4954-A2F4-2346E3D57FAB}"/>
    <cellStyle name="Moneda 2 3 10 2 4 2 4" xfId="37769" xr:uid="{08D3DD9A-F041-4FB2-9760-4AE70B08CBB5}"/>
    <cellStyle name="Moneda 2 3 10 2 4 3" xfId="14231" xr:uid="{11D6F282-F4F9-4619-967F-4D8B43323745}"/>
    <cellStyle name="Moneda 2 3 10 2 4 4" xfId="23648" xr:uid="{6EC084E5-1413-4166-9B20-AD482D91D933}"/>
    <cellStyle name="Moneda 2 3 10 2 4 5" xfId="33065" xr:uid="{2302FE41-6EC0-46FB-A3E5-CD4F4F1D39C9}"/>
    <cellStyle name="Moneda 2 3 10 2 5" xfId="7175" xr:uid="{FEB543F6-B5FA-487F-B73E-3DCE3BEFCE0A}"/>
    <cellStyle name="Moneda 2 3 10 2 5 2" xfId="16583" xr:uid="{C8FCFAF6-ABFD-4028-9BFF-E1A15B79408B}"/>
    <cellStyle name="Moneda 2 3 10 2 5 3" xfId="26000" xr:uid="{832F6171-B6A9-4907-A369-B76941033C77}"/>
    <cellStyle name="Moneda 2 3 10 2 5 4" xfId="35417" xr:uid="{377CE6E9-D7E7-488D-8371-6FD94DA0573F}"/>
    <cellStyle name="Moneda 2 3 10 2 6" xfId="11879" xr:uid="{C908CEB6-2E08-4400-AADB-246C88EE717E}"/>
    <cellStyle name="Moneda 2 3 10 2 7" xfId="21296" xr:uid="{826AABD0-94AC-43F6-B396-8549471E3083}"/>
    <cellStyle name="Moneda 2 3 10 2 8" xfId="30713" xr:uid="{85B57520-6512-43C4-B81C-DA29306D1FB2}"/>
    <cellStyle name="Moneda 2 3 10 3" xfId="2863" xr:uid="{7ABEC1CE-25F8-4FDB-B2B9-FE4E10C86986}"/>
    <cellStyle name="Moneda 2 3 10 3 2" xfId="5215" xr:uid="{A0F613B6-0E70-402E-B59A-AD23D1B9F7E7}"/>
    <cellStyle name="Moneda 2 3 10 3 2 2" xfId="9919" xr:uid="{C197C41A-B6F1-4E16-875F-A88D4EE23D92}"/>
    <cellStyle name="Moneda 2 3 10 3 2 2 2" xfId="19327" xr:uid="{F3848653-2667-41B2-A547-3C33C8CCC5FF}"/>
    <cellStyle name="Moneda 2 3 10 3 2 2 3" xfId="28744" xr:uid="{8785B4CC-0B8B-4D7D-9C2E-175C49A56287}"/>
    <cellStyle name="Moneda 2 3 10 3 2 2 4" xfId="38161" xr:uid="{F66C47BF-D7C6-4E96-88D3-5A40C06C1AE1}"/>
    <cellStyle name="Moneda 2 3 10 3 2 3" xfId="14623" xr:uid="{A2BE3A7F-80EC-40ED-922B-1E5C9F64B157}"/>
    <cellStyle name="Moneda 2 3 10 3 2 4" xfId="24040" xr:uid="{215E373E-8EA6-45AC-AF77-9767C55CDA5F}"/>
    <cellStyle name="Moneda 2 3 10 3 2 5" xfId="33457" xr:uid="{0E7C4656-EDD5-414C-9A1D-6CB74108FDA8}"/>
    <cellStyle name="Moneda 2 3 10 3 3" xfId="7567" xr:uid="{4189E136-BF0C-411D-B97B-EFFF1E25CE41}"/>
    <cellStyle name="Moneda 2 3 10 3 3 2" xfId="16975" xr:uid="{2ED93FA0-B37B-433D-A88E-ED5369324C59}"/>
    <cellStyle name="Moneda 2 3 10 3 3 3" xfId="26392" xr:uid="{C0E36AB9-9E05-4D70-93D8-C310790629F5}"/>
    <cellStyle name="Moneda 2 3 10 3 3 4" xfId="35809" xr:uid="{D632D5DD-6963-474A-A736-FE1E701BD49C}"/>
    <cellStyle name="Moneda 2 3 10 3 4" xfId="12271" xr:uid="{8302F807-7143-4BB9-837F-E7BB39719F7A}"/>
    <cellStyle name="Moneda 2 3 10 3 5" xfId="21688" xr:uid="{CA1386E5-E751-4D08-B52F-A6C84AC5F14B}"/>
    <cellStyle name="Moneda 2 3 10 3 6" xfId="31105" xr:uid="{05F9B3C8-BE87-4E7A-A628-56444B16238B}"/>
    <cellStyle name="Moneda 2 3 10 4" xfId="3647" xr:uid="{660BE5C1-60AD-469E-942D-16BE263D83E3}"/>
    <cellStyle name="Moneda 2 3 10 4 2" xfId="5999" xr:uid="{541A9736-D218-4FA3-BF5F-DFAA66C0F5CF}"/>
    <cellStyle name="Moneda 2 3 10 4 2 2" xfId="10703" xr:uid="{141E50C9-A246-414E-B795-436CE230C40C}"/>
    <cellStyle name="Moneda 2 3 10 4 2 2 2" xfId="20111" xr:uid="{674871B3-A430-4432-A136-A6980A8ACB43}"/>
    <cellStyle name="Moneda 2 3 10 4 2 2 3" xfId="29528" xr:uid="{5740F5E9-8694-40DC-A103-D7543BA96918}"/>
    <cellStyle name="Moneda 2 3 10 4 2 2 4" xfId="38945" xr:uid="{761164EC-BBF2-485A-86BA-52F1F19B61F3}"/>
    <cellStyle name="Moneda 2 3 10 4 2 3" xfId="15407" xr:uid="{7BF3BC1B-F4AE-4213-8A8E-0F7A37418298}"/>
    <cellStyle name="Moneda 2 3 10 4 2 4" xfId="24824" xr:uid="{5898444B-81F9-4967-8764-2D2B6032AAF2}"/>
    <cellStyle name="Moneda 2 3 10 4 2 5" xfId="34241" xr:uid="{1ED84F5F-B48D-4336-8E19-AE7EA005139E}"/>
    <cellStyle name="Moneda 2 3 10 4 3" xfId="8351" xr:uid="{77026087-BC36-457A-B9F0-C7DAA5BF9AD8}"/>
    <cellStyle name="Moneda 2 3 10 4 3 2" xfId="17759" xr:uid="{942A609D-6ECB-4F5A-8523-79D4E0D63292}"/>
    <cellStyle name="Moneda 2 3 10 4 3 3" xfId="27176" xr:uid="{EF1C5A25-3753-4AB4-8B06-E99883A11248}"/>
    <cellStyle name="Moneda 2 3 10 4 3 4" xfId="36593" xr:uid="{ECADEDCE-B54F-41CF-944C-F97819129040}"/>
    <cellStyle name="Moneda 2 3 10 4 4" xfId="13055" xr:uid="{5B163516-A482-46C4-83A6-CE3F4521D793}"/>
    <cellStyle name="Moneda 2 3 10 4 5" xfId="22472" xr:uid="{B96268FB-9B83-4BE6-8B64-B54939AC06B2}"/>
    <cellStyle name="Moneda 2 3 10 4 6" xfId="31889" xr:uid="{901AC1DB-F7F3-431E-8E86-75F473E62BDD}"/>
    <cellStyle name="Moneda 2 3 10 5" xfId="4431" xr:uid="{08D23CD7-1350-483E-B3E1-5B09A5DB2452}"/>
    <cellStyle name="Moneda 2 3 10 5 2" xfId="9135" xr:uid="{B6ADC656-BBB5-4A82-9759-578FC481B139}"/>
    <cellStyle name="Moneda 2 3 10 5 2 2" xfId="18543" xr:uid="{45DA3665-9F03-4625-B930-CC7FA87B4279}"/>
    <cellStyle name="Moneda 2 3 10 5 2 3" xfId="27960" xr:uid="{AA4E4934-20B3-45D8-B19E-4BCEB3661E75}"/>
    <cellStyle name="Moneda 2 3 10 5 2 4" xfId="37377" xr:uid="{3C415D31-6F6A-4366-9545-A944F71DDEBD}"/>
    <cellStyle name="Moneda 2 3 10 5 3" xfId="13839" xr:uid="{4F3E4B1E-6F80-410A-8B09-DF824B2018AF}"/>
    <cellStyle name="Moneda 2 3 10 5 4" xfId="23256" xr:uid="{5150FD49-FC9C-4A0C-B528-342093C92219}"/>
    <cellStyle name="Moneda 2 3 10 5 5" xfId="32673" xr:uid="{C4668DAE-8AAB-4DD8-944C-B916043D6852}"/>
    <cellStyle name="Moneda 2 3 10 6" xfId="6783" xr:uid="{9CB6C50B-DBB4-4B7C-B690-FB0BAA3BB5A4}"/>
    <cellStyle name="Moneda 2 3 10 6 2" xfId="16191" xr:uid="{444F9E63-1151-4537-B6B4-A0EF73404DB5}"/>
    <cellStyle name="Moneda 2 3 10 6 3" xfId="25608" xr:uid="{C7EA2E7F-3529-427C-8437-6B9297D8B875}"/>
    <cellStyle name="Moneda 2 3 10 6 4" xfId="35025" xr:uid="{09B65DF3-79BB-428C-B5C1-D72452C79599}"/>
    <cellStyle name="Moneda 2 3 10 7" xfId="11487" xr:uid="{C7E558AD-AF80-41F6-944E-FF6D9D2E0ED7}"/>
    <cellStyle name="Moneda 2 3 10 8" xfId="20904" xr:uid="{E2010900-1B5E-464F-85B8-7DC3A21B8BEA}"/>
    <cellStyle name="Moneda 2 3 10 9" xfId="30321" xr:uid="{7A8DF507-746A-4313-A8C5-77080ADB4F63}"/>
    <cellStyle name="Moneda 2 3 11" xfId="778" xr:uid="{FE12C230-0E28-4B3E-864C-C905763C73A8}"/>
    <cellStyle name="Moneda 2 3 11 10" xfId="40130" xr:uid="{9774BFAF-F0D1-4137-88D5-10C081907F2A}"/>
    <cellStyle name="Moneda 2 3 11 2" xfId="1247" xr:uid="{82DAF62F-2ED5-4B99-AD15-00C12DF10759}"/>
    <cellStyle name="Moneda 2 3 11 2 2" xfId="5411" xr:uid="{9CBC4306-E8B9-4040-9B4A-AFADA910164F}"/>
    <cellStyle name="Moneda 2 3 11 2 2 2" xfId="10115" xr:uid="{D470CC09-DC67-422D-A2DA-8E722FE80902}"/>
    <cellStyle name="Moneda 2 3 11 2 2 2 2" xfId="19523" xr:uid="{3F02D8AD-A326-4D31-B05A-E573471AD903}"/>
    <cellStyle name="Moneda 2 3 11 2 2 2 3" xfId="28940" xr:uid="{0591FAFD-76DD-4238-A2AD-9FAF55EBD21F}"/>
    <cellStyle name="Moneda 2 3 11 2 2 2 4" xfId="38357" xr:uid="{0FF19988-79B2-4D18-A3D6-0A5D6C5BC874}"/>
    <cellStyle name="Moneda 2 3 11 2 2 3" xfId="14819" xr:uid="{3231856C-487C-4F76-ADD7-D1338404D6FA}"/>
    <cellStyle name="Moneda 2 3 11 2 2 4" xfId="24236" xr:uid="{C5EDBB4D-B9FC-46A8-AC12-B3D536C0239E}"/>
    <cellStyle name="Moneda 2 3 11 2 2 5" xfId="33653" xr:uid="{FD01E11C-B500-4E67-BEAA-4F2BC938C93A}"/>
    <cellStyle name="Moneda 2 3 11 2 3" xfId="7763" xr:uid="{10E2C5CF-FB58-48ED-B77A-8C2B05988B8C}"/>
    <cellStyle name="Moneda 2 3 11 2 3 2" xfId="17171" xr:uid="{E402C7A1-A26E-4FA2-B66D-E8DBE191929A}"/>
    <cellStyle name="Moneda 2 3 11 2 3 3" xfId="26588" xr:uid="{F07412EB-BA53-4761-8696-AE3C6A170C0E}"/>
    <cellStyle name="Moneda 2 3 11 2 3 4" xfId="36005" xr:uid="{5B217BE0-4E45-44BF-B9EC-F549D2BCB1B4}"/>
    <cellStyle name="Moneda 2 3 11 2 4" xfId="12467" xr:uid="{F221C588-04A5-404B-B7A8-41E466E6207A}"/>
    <cellStyle name="Moneda 2 3 11 2 5" xfId="21884" xr:uid="{85BEBC6B-1304-4D16-87B7-4F2CC592BC76}"/>
    <cellStyle name="Moneda 2 3 11 2 6" xfId="31301" xr:uid="{F05B5DED-FEB3-4896-BFAA-463FFE7ED065}"/>
    <cellStyle name="Moneda 2 3 11 2 7" xfId="3059" xr:uid="{7D46D845-3B06-485A-BB31-4913DCB37B18}"/>
    <cellStyle name="Moneda 2 3 11 3" xfId="3843" xr:uid="{92737329-2D9C-4EB9-A9E3-863DCE573CB2}"/>
    <cellStyle name="Moneda 2 3 11 3 2" xfId="6195" xr:uid="{B212CE84-53C0-407B-8579-622B3ADA1BA6}"/>
    <cellStyle name="Moneda 2 3 11 3 2 2" xfId="10899" xr:uid="{D52AB39A-7E43-4A52-A074-D3D30116F83C}"/>
    <cellStyle name="Moneda 2 3 11 3 2 2 2" xfId="20307" xr:uid="{748E5901-5674-4402-9DFE-2283096C32E1}"/>
    <cellStyle name="Moneda 2 3 11 3 2 2 3" xfId="29724" xr:uid="{A2A75D97-09AD-4246-AEB0-724F80732777}"/>
    <cellStyle name="Moneda 2 3 11 3 2 2 4" xfId="39141" xr:uid="{80EC981D-BDE3-4D67-96CD-C2A0747FF26D}"/>
    <cellStyle name="Moneda 2 3 11 3 2 3" xfId="15603" xr:uid="{9A7395B9-1412-4B10-B7AA-F045322EA338}"/>
    <cellStyle name="Moneda 2 3 11 3 2 4" xfId="25020" xr:uid="{3BFD63F5-88B1-42A6-8EA3-40B36C6F3292}"/>
    <cellStyle name="Moneda 2 3 11 3 2 5" xfId="34437" xr:uid="{9C07BBC2-7BC8-4E0E-94AF-9A35148752CE}"/>
    <cellStyle name="Moneda 2 3 11 3 3" xfId="8547" xr:uid="{ADBFC3BF-2084-4C71-B6FF-B427E73C1ACA}"/>
    <cellStyle name="Moneda 2 3 11 3 3 2" xfId="17955" xr:uid="{5A8D54F3-D5E3-4DC2-8463-0632E6F99D85}"/>
    <cellStyle name="Moneda 2 3 11 3 3 3" xfId="27372" xr:uid="{0D38330E-DC7F-4721-832D-C7EF292DE915}"/>
    <cellStyle name="Moneda 2 3 11 3 3 4" xfId="36789" xr:uid="{0BE1D55D-93C2-437D-B013-A580AA618231}"/>
    <cellStyle name="Moneda 2 3 11 3 4" xfId="13251" xr:uid="{E599E312-9B44-497B-9EBE-BEBE33FF3D47}"/>
    <cellStyle name="Moneda 2 3 11 3 5" xfId="22668" xr:uid="{55DEAE1B-C94D-4D6B-ADDF-DA411C01F4AC}"/>
    <cellStyle name="Moneda 2 3 11 3 6" xfId="32085" xr:uid="{371DFA57-1240-42B4-9CF4-2349502A2EBB}"/>
    <cellStyle name="Moneda 2 3 11 4" xfId="4627" xr:uid="{2557E0C1-1714-4182-AC60-F47C57D54395}"/>
    <cellStyle name="Moneda 2 3 11 4 2" xfId="9331" xr:uid="{899362D2-0879-4BD3-90DB-5879B42E8C51}"/>
    <cellStyle name="Moneda 2 3 11 4 2 2" xfId="18739" xr:uid="{A8F8543F-0D31-4282-9E57-18E923A89665}"/>
    <cellStyle name="Moneda 2 3 11 4 2 3" xfId="28156" xr:uid="{D333CE3C-AB23-4BBC-8798-DE25CA577584}"/>
    <cellStyle name="Moneda 2 3 11 4 2 4" xfId="37573" xr:uid="{3D6CDD35-EEB0-4F46-BC88-68618FE085D4}"/>
    <cellStyle name="Moneda 2 3 11 4 3" xfId="14035" xr:uid="{DFD7472B-86F3-4C10-8A0E-EFE09E3FBF40}"/>
    <cellStyle name="Moneda 2 3 11 4 4" xfId="23452" xr:uid="{2554B714-CA5E-4574-9AB4-879CC4CDFE20}"/>
    <cellStyle name="Moneda 2 3 11 4 5" xfId="32869" xr:uid="{777A9C38-74BE-4E3C-B2F6-7C6B24C179DF}"/>
    <cellStyle name="Moneda 2 3 11 5" xfId="6979" xr:uid="{43066787-405C-4BC4-BF81-B581D4825120}"/>
    <cellStyle name="Moneda 2 3 11 5 2" xfId="16387" xr:uid="{018ABA4D-DCC7-4C7B-AA51-70139902879F}"/>
    <cellStyle name="Moneda 2 3 11 5 3" xfId="25804" xr:uid="{316402D2-BDDF-4CB5-8B84-A7CC2F8D1A39}"/>
    <cellStyle name="Moneda 2 3 11 5 4" xfId="35221" xr:uid="{059FE080-2442-478B-8ACF-79C595810C9C}"/>
    <cellStyle name="Moneda 2 3 11 6" xfId="11683" xr:uid="{81B64E17-F622-42A1-9501-ED7A4AAE3B35}"/>
    <cellStyle name="Moneda 2 3 11 7" xfId="21100" xr:uid="{6610515E-91A9-42EE-B0E4-2C9D9A03BAD0}"/>
    <cellStyle name="Moneda 2 3 11 8" xfId="30517" xr:uid="{4B187EC4-8056-4852-96C3-7DD49F4C752F}"/>
    <cellStyle name="Moneda 2 3 11 9" xfId="2274" xr:uid="{DDB90529-C951-4499-86A3-9839C1C0489D}"/>
    <cellStyle name="Moneda 2 3 12" xfId="2667" xr:uid="{C2433B1D-1DB4-4B1B-86CF-7B82FC470494}"/>
    <cellStyle name="Moneda 2 3 12 2" xfId="5019" xr:uid="{2F0F94A6-2C04-4868-BD32-958042F20F2B}"/>
    <cellStyle name="Moneda 2 3 12 2 2" xfId="9723" xr:uid="{224450A7-329D-4120-AFD0-326910073EEE}"/>
    <cellStyle name="Moneda 2 3 12 2 2 2" xfId="19131" xr:uid="{01F759F2-7DAC-4286-8237-890B9DC0B836}"/>
    <cellStyle name="Moneda 2 3 12 2 2 3" xfId="28548" xr:uid="{3D057089-CB3E-480A-8B44-168308D2D63F}"/>
    <cellStyle name="Moneda 2 3 12 2 2 4" xfId="37965" xr:uid="{885A90E9-B983-48C5-98DE-429ECDAD68BB}"/>
    <cellStyle name="Moneda 2 3 12 2 3" xfId="14427" xr:uid="{9F3E4364-DF75-4185-BE2A-61EFDEB6E515}"/>
    <cellStyle name="Moneda 2 3 12 2 4" xfId="23844" xr:uid="{00685DDE-FD9A-42BC-AFD7-39650F676008}"/>
    <cellStyle name="Moneda 2 3 12 2 5" xfId="33261" xr:uid="{70298D83-DA8B-4D4D-9190-BFFF7ED07668}"/>
    <cellStyle name="Moneda 2 3 12 3" xfId="7371" xr:uid="{1EC2A35B-0873-4859-893B-7D35EF31006F}"/>
    <cellStyle name="Moneda 2 3 12 3 2" xfId="16779" xr:uid="{7AF0225A-ACD6-44DE-AD87-BCB76C244819}"/>
    <cellStyle name="Moneda 2 3 12 3 3" xfId="26196" xr:uid="{E7FA6174-ACBD-4A25-AA54-AE7E7DDEC1C5}"/>
    <cellStyle name="Moneda 2 3 12 3 4" xfId="35613" xr:uid="{0B94B82E-B2AE-40ED-9E72-CEEC6C77FAEF}"/>
    <cellStyle name="Moneda 2 3 12 4" xfId="12075" xr:uid="{8FDBF937-F993-40AC-9D7F-D3B63E9BDF6F}"/>
    <cellStyle name="Moneda 2 3 12 5" xfId="21492" xr:uid="{FD34F7E6-C1BE-445A-BAAB-DBFEE35EAACC}"/>
    <cellStyle name="Moneda 2 3 12 6" xfId="30909" xr:uid="{32E145E5-E67F-4315-8A88-01F3B991A359}"/>
    <cellStyle name="Moneda 2 3 13" xfId="3451" xr:uid="{51B9B45B-ACCE-44A5-8795-A2E2DCF33DF8}"/>
    <cellStyle name="Moneda 2 3 13 2" xfId="5803" xr:uid="{53CB0C7B-4993-4C8D-8D22-23EC38FBEE9E}"/>
    <cellStyle name="Moneda 2 3 13 2 2" xfId="10507" xr:uid="{F700AAD9-FBC5-4B4D-A682-C400BE802E6B}"/>
    <cellStyle name="Moneda 2 3 13 2 2 2" xfId="19915" xr:uid="{C82196DA-5946-43E1-9385-2A7E11E19A53}"/>
    <cellStyle name="Moneda 2 3 13 2 2 3" xfId="29332" xr:uid="{C7009D74-DFC6-4F80-BF83-94051965826D}"/>
    <cellStyle name="Moneda 2 3 13 2 2 4" xfId="38749" xr:uid="{F8E057A4-785E-4D4F-AD9B-5AB8281048A5}"/>
    <cellStyle name="Moneda 2 3 13 2 3" xfId="15211" xr:uid="{897D7B6E-9E2C-478A-9949-B5F41F304ACE}"/>
    <cellStyle name="Moneda 2 3 13 2 4" xfId="24628" xr:uid="{3E9AC9F9-1C5A-4F23-9E66-EA8CEB85C3D1}"/>
    <cellStyle name="Moneda 2 3 13 2 5" xfId="34045" xr:uid="{8C475C53-CBC5-4984-B0A8-C4F43A05604B}"/>
    <cellStyle name="Moneda 2 3 13 3" xfId="8155" xr:uid="{6913CE7C-22CF-4893-9319-32E77946209B}"/>
    <cellStyle name="Moneda 2 3 13 3 2" xfId="17563" xr:uid="{41286D42-E438-4BD3-BDA4-6CC4BC116513}"/>
    <cellStyle name="Moneda 2 3 13 3 3" xfId="26980" xr:uid="{9956EF3E-772E-4B5A-A393-5036EA9DA444}"/>
    <cellStyle name="Moneda 2 3 13 3 4" xfId="36397" xr:uid="{8745E812-F0B4-4DE1-B5CA-6B4539F68C13}"/>
    <cellStyle name="Moneda 2 3 13 4" xfId="12859" xr:uid="{74118712-9FB5-4E54-9F5C-AD75FF19A230}"/>
    <cellStyle name="Moneda 2 3 13 5" xfId="22276" xr:uid="{E891CB28-9EEA-4670-BEB5-2CE00319588E}"/>
    <cellStyle name="Moneda 2 3 13 6" xfId="31693" xr:uid="{DBCEF283-6B39-43E6-B72D-D9490C918B92}"/>
    <cellStyle name="Moneda 2 3 14" xfId="4235" xr:uid="{C1395FCE-DA7F-4110-A190-B764F248B463}"/>
    <cellStyle name="Moneda 2 3 14 2" xfId="8939" xr:uid="{9409FB26-F0FF-49B9-9271-8D0C589AE680}"/>
    <cellStyle name="Moneda 2 3 14 2 2" xfId="18347" xr:uid="{F7BC7EF6-986E-4E52-975D-8AEB49680E9E}"/>
    <cellStyle name="Moneda 2 3 14 2 3" xfId="27764" xr:uid="{CB934BBB-7270-4EC7-B138-229B62AEB28B}"/>
    <cellStyle name="Moneda 2 3 14 2 4" xfId="37181" xr:uid="{5CCDFA4C-193A-4791-9083-8771B8DFAE78}"/>
    <cellStyle name="Moneda 2 3 14 3" xfId="13643" xr:uid="{B0EE4AC6-3B12-43D2-9FF2-A4F17E13F870}"/>
    <cellStyle name="Moneda 2 3 14 4" xfId="23060" xr:uid="{83C56A19-18A8-4701-9DA0-802C0C0534C2}"/>
    <cellStyle name="Moneda 2 3 14 5" xfId="32477" xr:uid="{0EE482E3-BD2E-4F0D-9710-89720ED309BD}"/>
    <cellStyle name="Moneda 2 3 15" xfId="6587" xr:uid="{0B17FAA0-23A1-437C-AC80-63CD73DA1E2B}"/>
    <cellStyle name="Moneda 2 3 15 2" xfId="15995" xr:uid="{B392AF80-92A9-4B63-8574-3EB638CC2C1E}"/>
    <cellStyle name="Moneda 2 3 15 3" xfId="25412" xr:uid="{7E145059-469C-43C6-9A0D-E6E2F17992AA}"/>
    <cellStyle name="Moneda 2 3 15 4" xfId="34829" xr:uid="{FECDC6CC-A111-40B2-A8F4-3C9BBF82BCDE}"/>
    <cellStyle name="Moneda 2 3 16" xfId="11291" xr:uid="{AED2D476-A3AB-4BB0-A51F-A81C7B3A2364}"/>
    <cellStyle name="Moneda 2 3 17" xfId="20708" xr:uid="{06F42F30-E6F5-4F76-B2F4-8065D2C02F0D}"/>
    <cellStyle name="Moneda 2 3 18" xfId="30125" xr:uid="{F6155478-22EA-4090-8E01-EAF9759BB69D}"/>
    <cellStyle name="Moneda 2 3 19" xfId="39544" xr:uid="{3FF4CA3C-EE05-4952-9FD1-63F0F4B96CA6}"/>
    <cellStyle name="Moneda 2 3 2" xfId="95" xr:uid="{9A7BE336-356A-421A-8B13-A193BB5EA1BB}"/>
    <cellStyle name="Moneda 2 3 2 10" xfId="2670" xr:uid="{C388EA46-833B-453C-AB5B-3429324089BD}"/>
    <cellStyle name="Moneda 2 3 2 10 2" xfId="5022" xr:uid="{50C42EDE-CF83-416B-8F36-AB4C4395E781}"/>
    <cellStyle name="Moneda 2 3 2 10 2 2" xfId="9726" xr:uid="{391ED1D9-CF40-4215-9A3B-6985FDABE853}"/>
    <cellStyle name="Moneda 2 3 2 10 2 2 2" xfId="19134" xr:uid="{38F57639-E615-41D6-90B0-BF8CF06F181F}"/>
    <cellStyle name="Moneda 2 3 2 10 2 2 3" xfId="28551" xr:uid="{1BD5F359-6D92-47F4-A864-AAA5373D1748}"/>
    <cellStyle name="Moneda 2 3 2 10 2 2 4" xfId="37968" xr:uid="{84110AF7-350C-4783-B28B-A4FBD472AA39}"/>
    <cellStyle name="Moneda 2 3 2 10 2 3" xfId="14430" xr:uid="{A2DD1817-6A6A-47B0-906E-149A283258ED}"/>
    <cellStyle name="Moneda 2 3 2 10 2 4" xfId="23847" xr:uid="{ED785A88-6AEF-4241-8EBC-B5FA0B06AC15}"/>
    <cellStyle name="Moneda 2 3 2 10 2 5" xfId="33264" xr:uid="{C0C54FA8-FE07-4992-90A4-3D501248CE88}"/>
    <cellStyle name="Moneda 2 3 2 10 3" xfId="7374" xr:uid="{39B8AEB2-1A97-40EB-A9FB-0034C623B8A5}"/>
    <cellStyle name="Moneda 2 3 2 10 3 2" xfId="16782" xr:uid="{CF17B911-11FF-4B30-9906-7738A7441716}"/>
    <cellStyle name="Moneda 2 3 2 10 3 3" xfId="26199" xr:uid="{8682D97D-DE48-44DE-A8EB-A45AA55C0093}"/>
    <cellStyle name="Moneda 2 3 2 10 3 4" xfId="35616" xr:uid="{1D8A2640-87A3-406E-B6F4-4FABECD1568C}"/>
    <cellStyle name="Moneda 2 3 2 10 4" xfId="12078" xr:uid="{5CA1ABA0-C492-4B35-81DC-2E62298324C4}"/>
    <cellStyle name="Moneda 2 3 2 10 5" xfId="21495" xr:uid="{A4996959-066D-448F-985F-42769AA626D0}"/>
    <cellStyle name="Moneda 2 3 2 10 6" xfId="30912" xr:uid="{392390D0-3BA5-43AB-894B-FF9280D1F9DB}"/>
    <cellStyle name="Moneda 2 3 2 11" xfId="3454" xr:uid="{34736F00-7DB1-4399-92D8-ED4A2C9A5E2A}"/>
    <cellStyle name="Moneda 2 3 2 11 2" xfId="5806" xr:uid="{AE4A2025-DCE9-43E2-98F5-4B87C51011F3}"/>
    <cellStyle name="Moneda 2 3 2 11 2 2" xfId="10510" xr:uid="{B52638A3-C9A9-455C-B4A3-1CC626880626}"/>
    <cellStyle name="Moneda 2 3 2 11 2 2 2" xfId="19918" xr:uid="{E55C38C0-265B-4476-BEB0-7AFF85BCB175}"/>
    <cellStyle name="Moneda 2 3 2 11 2 2 3" xfId="29335" xr:uid="{ADBDD833-DFE6-4211-BFCA-55546489E51B}"/>
    <cellStyle name="Moneda 2 3 2 11 2 2 4" xfId="38752" xr:uid="{058B7BC5-9CFB-4F38-8C4D-2110A1970B71}"/>
    <cellStyle name="Moneda 2 3 2 11 2 3" xfId="15214" xr:uid="{1292AA9D-5D9E-43DF-B99C-DFF16B0A643F}"/>
    <cellStyle name="Moneda 2 3 2 11 2 4" xfId="24631" xr:uid="{A39A753F-7993-4650-979C-282995684F6B}"/>
    <cellStyle name="Moneda 2 3 2 11 2 5" xfId="34048" xr:uid="{D399A3CD-98F9-4009-8FC8-694FA16E03F3}"/>
    <cellStyle name="Moneda 2 3 2 11 3" xfId="8158" xr:uid="{450A4D27-CCF9-4534-85CC-F8EF7415D6AE}"/>
    <cellStyle name="Moneda 2 3 2 11 3 2" xfId="17566" xr:uid="{F89FCCD5-616A-4D07-B20C-92C5C7FF22F3}"/>
    <cellStyle name="Moneda 2 3 2 11 3 3" xfId="26983" xr:uid="{A3292931-2D67-4ABD-A8E5-027BC663C2F3}"/>
    <cellStyle name="Moneda 2 3 2 11 3 4" xfId="36400" xr:uid="{E31F0DE2-BEC4-4654-9AE4-4729C2C555FB}"/>
    <cellStyle name="Moneda 2 3 2 11 4" xfId="12862" xr:uid="{242E6829-C96D-4C55-BE98-B206FB953218}"/>
    <cellStyle name="Moneda 2 3 2 11 5" xfId="22279" xr:uid="{510420F5-2B73-4D42-8550-FC29BBE596DD}"/>
    <cellStyle name="Moneda 2 3 2 11 6" xfId="31696" xr:uid="{D1DBC86B-7781-43D9-B4CE-00F6A7578045}"/>
    <cellStyle name="Moneda 2 3 2 12" xfId="4238" xr:uid="{D2C67878-1951-4C67-B840-0E87A65A897D}"/>
    <cellStyle name="Moneda 2 3 2 12 2" xfId="8942" xr:uid="{CEE25C87-E871-4BA6-B646-E602F6423363}"/>
    <cellStyle name="Moneda 2 3 2 12 2 2" xfId="18350" xr:uid="{2ECF27D2-AC56-491C-A7CF-A177827DE89F}"/>
    <cellStyle name="Moneda 2 3 2 12 2 3" xfId="27767" xr:uid="{65AA4BCB-8252-4DDF-A573-7CABD7071EE1}"/>
    <cellStyle name="Moneda 2 3 2 12 2 4" xfId="37184" xr:uid="{189A96FE-243C-4CD8-8A31-62A54706B7B1}"/>
    <cellStyle name="Moneda 2 3 2 12 3" xfId="13646" xr:uid="{78B49FFB-7EFE-44B5-B3B8-4930C612018A}"/>
    <cellStyle name="Moneda 2 3 2 12 4" xfId="23063" xr:uid="{670F5165-1C3D-483C-9603-41E4E8020EB5}"/>
    <cellStyle name="Moneda 2 3 2 12 5" xfId="32480" xr:uid="{40A13309-FEEB-40A8-A656-97B5865E1E4C}"/>
    <cellStyle name="Moneda 2 3 2 13" xfId="6590" xr:uid="{AB3E0BA7-2103-4ECB-BAB7-1B6D4ECCF861}"/>
    <cellStyle name="Moneda 2 3 2 13 2" xfId="15998" xr:uid="{796F7410-C382-4C8A-ACBC-31409C1607AE}"/>
    <cellStyle name="Moneda 2 3 2 13 3" xfId="25415" xr:uid="{32A7FDD0-DDC7-4F7B-A0EA-10CD4CA49728}"/>
    <cellStyle name="Moneda 2 3 2 13 4" xfId="34832" xr:uid="{1313D230-401A-46FE-BA3A-3BA0FDC0DAB6}"/>
    <cellStyle name="Moneda 2 3 2 14" xfId="11294" xr:uid="{98ED9301-4C11-42A5-AA43-74C9B530F268}"/>
    <cellStyle name="Moneda 2 3 2 15" xfId="20711" xr:uid="{E726E05C-97E2-4F52-8156-E3D4B65DA490}"/>
    <cellStyle name="Moneda 2 3 2 16" xfId="30128" xr:uid="{116CF993-680B-42DB-A4F9-C1BE94E3874C}"/>
    <cellStyle name="Moneda 2 3 2 17" xfId="39591" xr:uid="{6F13BCAD-9E05-47AC-820E-42F82585CEC4}"/>
    <cellStyle name="Moneda 2 3 2 18" xfId="1885" xr:uid="{29812661-B932-44FE-A132-4D6671D65C42}"/>
    <cellStyle name="Moneda 2 3 2 19" xfId="1257" xr:uid="{872499B7-E697-4929-A37B-7DBD41C7B5E3}"/>
    <cellStyle name="Moneda 2 3 2 2" xfId="103" xr:uid="{E332FDB2-0F41-4DF0-B3B3-F691DF3C7CDB}"/>
    <cellStyle name="Moneda 2 3 2 2 10" xfId="3460" xr:uid="{D4EAB2A7-6EF3-4EF7-8798-EED86F0B7148}"/>
    <cellStyle name="Moneda 2 3 2 2 10 2" xfId="5812" xr:uid="{3B539219-BC74-4879-BBE3-009B074502BA}"/>
    <cellStyle name="Moneda 2 3 2 2 10 2 2" xfId="10516" xr:uid="{6F8B1B7C-9F35-4402-92BD-B9F927F0BD0A}"/>
    <cellStyle name="Moneda 2 3 2 2 10 2 2 2" xfId="19924" xr:uid="{6EE4990E-9AAC-494E-B7E3-AAC6D220B813}"/>
    <cellStyle name="Moneda 2 3 2 2 10 2 2 3" xfId="29341" xr:uid="{F8039F1F-F2F8-49A1-98AA-279A34636D95}"/>
    <cellStyle name="Moneda 2 3 2 2 10 2 2 4" xfId="38758" xr:uid="{921D5449-14B6-4E12-AFB0-7A29DE7B50EF}"/>
    <cellStyle name="Moneda 2 3 2 2 10 2 3" xfId="15220" xr:uid="{69A85BA1-4893-4685-B87F-29D51535ED3E}"/>
    <cellStyle name="Moneda 2 3 2 2 10 2 4" xfId="24637" xr:uid="{5595AB9C-5DD2-4EFD-831D-114DCD8D78CC}"/>
    <cellStyle name="Moneda 2 3 2 2 10 2 5" xfId="34054" xr:uid="{CD98EF8E-AB19-4302-92AF-9B2BD93846C7}"/>
    <cellStyle name="Moneda 2 3 2 2 10 3" xfId="8164" xr:uid="{62069554-FB5B-42A4-9C34-C790CACFA577}"/>
    <cellStyle name="Moneda 2 3 2 2 10 3 2" xfId="17572" xr:uid="{45D0AC0E-7E29-4C2D-8A0E-F448AD8683B1}"/>
    <cellStyle name="Moneda 2 3 2 2 10 3 3" xfId="26989" xr:uid="{FA91BF20-C495-4C24-B70B-4E4E6859E8B7}"/>
    <cellStyle name="Moneda 2 3 2 2 10 3 4" xfId="36406" xr:uid="{D5474AAF-2FD3-4761-8884-C604C6BD97A1}"/>
    <cellStyle name="Moneda 2 3 2 2 10 4" xfId="12868" xr:uid="{8A124ED9-99EF-460E-AC4E-778ADAA6F3A2}"/>
    <cellStyle name="Moneda 2 3 2 2 10 5" xfId="22285" xr:uid="{0DAA2156-5CBD-4AEC-8F3C-E3B9008A01D4}"/>
    <cellStyle name="Moneda 2 3 2 2 10 6" xfId="31702" xr:uid="{87C2B992-94DF-49D1-9608-C8FBC6D1E866}"/>
    <cellStyle name="Moneda 2 3 2 2 11" xfId="4244" xr:uid="{5BF7DA5A-4361-42A8-8CD6-EA5C49BCD5A1}"/>
    <cellStyle name="Moneda 2 3 2 2 11 2" xfId="8948" xr:uid="{C52FA420-3186-4049-BD36-2EFA51867539}"/>
    <cellStyle name="Moneda 2 3 2 2 11 2 2" xfId="18356" xr:uid="{0B37EFBA-79C2-41D2-850A-6176E4EA9569}"/>
    <cellStyle name="Moneda 2 3 2 2 11 2 3" xfId="27773" xr:uid="{94681E8C-8233-4930-89BD-11D15F1469FD}"/>
    <cellStyle name="Moneda 2 3 2 2 11 2 4" xfId="37190" xr:uid="{E020E6C9-0E00-4C8A-8BE8-F629669A1BD8}"/>
    <cellStyle name="Moneda 2 3 2 2 11 3" xfId="13652" xr:uid="{DBB7B4AB-A85A-4C9E-A4F3-5EA8A1AB6460}"/>
    <cellStyle name="Moneda 2 3 2 2 11 4" xfId="23069" xr:uid="{48C3E5AB-9786-45FB-865D-D97BF9FC66C5}"/>
    <cellStyle name="Moneda 2 3 2 2 11 5" xfId="32486" xr:uid="{1C564457-CEA1-456C-A179-B969B16788BD}"/>
    <cellStyle name="Moneda 2 3 2 2 12" xfId="6596" xr:uid="{6765845E-EE5F-4CB0-B325-FC1EF20957C4}"/>
    <cellStyle name="Moneda 2 3 2 2 12 2" xfId="16004" xr:uid="{C42436F2-CD04-4813-84AF-3C5828C63678}"/>
    <cellStyle name="Moneda 2 3 2 2 12 3" xfId="25421" xr:uid="{FA1ABA71-350B-4AA6-B93E-E1BA761CAEAE}"/>
    <cellStyle name="Moneda 2 3 2 2 12 4" xfId="34838" xr:uid="{1E294259-BC92-4023-B841-439BD65F75A4}"/>
    <cellStyle name="Moneda 2 3 2 2 13" xfId="11300" xr:uid="{C8DBF276-FF32-486C-9C16-EA5821CAAD10}"/>
    <cellStyle name="Moneda 2 3 2 2 14" xfId="20717" xr:uid="{AA16C4A0-FC3C-4797-9878-8BCECFD56F7A}"/>
    <cellStyle name="Moneda 2 3 2 2 15" xfId="30134" xr:uid="{AF87B546-FBD8-4A63-9712-984CC56E87B8}"/>
    <cellStyle name="Moneda 2 3 2 2 16" xfId="1891" xr:uid="{0CA5AE34-4396-419C-B0B7-52EB82CE3126}"/>
    <cellStyle name="Moneda 2 3 2 2 17" xfId="1263" xr:uid="{1E25BE75-CD53-4DC3-9FCF-1DEAD1C447E2}"/>
    <cellStyle name="Moneda 2 3 2 2 18" xfId="40145" xr:uid="{0DD8D249-411E-42C5-94B2-FBD1886639B0}"/>
    <cellStyle name="Moneda 2 3 2 2 2" xfId="162" xr:uid="{7BEE149D-8C25-45DF-99F7-B6DEFC4D148B}"/>
    <cellStyle name="Moneda 2 3 2 2 2 10" xfId="6613" xr:uid="{EA5B812A-BB54-450E-8680-B6E31785A2D7}"/>
    <cellStyle name="Moneda 2 3 2 2 2 10 2" xfId="16021" xr:uid="{1691915C-14CB-473C-B803-14A9C0C2114B}"/>
    <cellStyle name="Moneda 2 3 2 2 2 10 3" xfId="25438" xr:uid="{27F9F3F1-CF87-4E04-9AD3-8396A2B22C33}"/>
    <cellStyle name="Moneda 2 3 2 2 2 10 4" xfId="34855" xr:uid="{6785527F-508B-4EFB-83CB-EB3EB7CE0462}"/>
    <cellStyle name="Moneda 2 3 2 2 2 11" xfId="11317" xr:uid="{41E42D50-DD5E-4250-805C-E3D9BEBCB7E2}"/>
    <cellStyle name="Moneda 2 3 2 2 2 12" xfId="20734" xr:uid="{A3568335-F240-4190-84A4-C46F666FA4C2}"/>
    <cellStyle name="Moneda 2 3 2 2 2 13" xfId="30151" xr:uid="{0ABF83A3-C341-403D-A948-CE3E369B6D7D}"/>
    <cellStyle name="Moneda 2 3 2 2 2 14" xfId="1908" xr:uid="{D6760C84-306C-4432-B619-7A7DC0CE5CF1}"/>
    <cellStyle name="Moneda 2 3 2 2 2 15" xfId="1280" xr:uid="{DD3DA0F5-6630-4B9A-B1B9-F7C3BA572A71}"/>
    <cellStyle name="Moneda 2 3 2 2 2 16" xfId="40162" xr:uid="{D3862EDD-B4F2-49CA-8697-12051F736676}"/>
    <cellStyle name="Moneda 2 3 2 2 2 2" xfId="249" xr:uid="{27D230A9-6125-422F-ACF1-D228134F1E54}"/>
    <cellStyle name="Moneda 2 3 2 2 2 2 10" xfId="20780" xr:uid="{98460BA6-AD2A-4415-A970-A20993DC7143}"/>
    <cellStyle name="Moneda 2 3 2 2 2 2 11" xfId="30197" xr:uid="{2ABD43D7-7DE3-42B6-9DEB-DA3A946332A3}"/>
    <cellStyle name="Moneda 2 3 2 2 2 2 12" xfId="1954" xr:uid="{2D819652-F8F1-4FFE-A4BE-7C13139A6BAB}"/>
    <cellStyle name="Moneda 2 3 2 2 2 2 13" xfId="1326" xr:uid="{897274AA-8B42-498F-9ED7-8D9415E7C3DD}"/>
    <cellStyle name="Moneda 2 3 2 2 2 2 14" xfId="40208" xr:uid="{134AB921-AC65-4E8E-BCD9-62009EFE4DC6}"/>
    <cellStyle name="Moneda 2 3 2 2 2 2 2" xfId="443" xr:uid="{E4215743-FB55-490B-AB0D-D4000CD7B78E}"/>
    <cellStyle name="Moneda 2 3 2 2 2 2 2 10" xfId="30318" xr:uid="{423061F5-64E4-4C63-A16E-67710EFC3993}"/>
    <cellStyle name="Moneda 2 3 2 2 2 2 2 11" xfId="2075" xr:uid="{5F10FF2C-D8BE-4900-AB2E-EAB3961E4AC0}"/>
    <cellStyle name="Moneda 2 3 2 2 2 2 2 12" xfId="1447" xr:uid="{4515E61C-9CE8-4F03-A0E9-3AF8BFAE812B}"/>
    <cellStyle name="Moneda 2 3 2 2 2 2 2 13" xfId="40329" xr:uid="{1086D9B0-89A9-4FA9-A38C-6E0DAEA26317}"/>
    <cellStyle name="Moneda 2 3 2 2 2 2 2 2" xfId="646" xr:uid="{06BCE487-A2E1-4E3A-8BD6-523A566A944F}"/>
    <cellStyle name="Moneda 2 3 2 2 2 2 2 2 10" xfId="2271" xr:uid="{4F5A7E61-15D4-4D34-AAB9-2BD7DB8524C3}"/>
    <cellStyle name="Moneda 2 3 2 2 2 2 2 2 11" xfId="1643" xr:uid="{6C3F0CC7-02BF-43D4-95BB-AAA1298FFABC}"/>
    <cellStyle name="Moneda 2 3 2 2 2 2 2 2 12" xfId="40525" xr:uid="{A635A8DE-9704-4AB2-8907-74A8E9A1775F}"/>
    <cellStyle name="Moneda 2 3 2 2 2 2 2 2 2" xfId="2663" xr:uid="{8831E75E-D88A-4FE1-88CF-24E8A7339777}"/>
    <cellStyle name="Moneda 2 3 2 2 2 2 2 2 2 2" xfId="3448" xr:uid="{D0E8B048-C96F-41E1-9898-6CCF3DF3E2B5}"/>
    <cellStyle name="Moneda 2 3 2 2 2 2 2 2 2 2 2" xfId="5800" xr:uid="{780C368B-F623-406C-9448-29B12F360C37}"/>
    <cellStyle name="Moneda 2 3 2 2 2 2 2 2 2 2 2 2" xfId="10504" xr:uid="{74889828-4BCA-48C8-BB15-AD5F2E603E41}"/>
    <cellStyle name="Moneda 2 3 2 2 2 2 2 2 2 2 2 2 2" xfId="19912" xr:uid="{66D0B931-9D7E-47A0-A0BD-A7F9603A1DA1}"/>
    <cellStyle name="Moneda 2 3 2 2 2 2 2 2 2 2 2 2 3" xfId="29329" xr:uid="{1C5DDD9E-D97D-4B83-B2A1-86AEB74AD5AE}"/>
    <cellStyle name="Moneda 2 3 2 2 2 2 2 2 2 2 2 2 4" xfId="38746" xr:uid="{BD1735F5-0CBF-45B9-8E08-81D378CA8D10}"/>
    <cellStyle name="Moneda 2 3 2 2 2 2 2 2 2 2 2 3" xfId="15208" xr:uid="{F3CEEFA2-67CE-42C6-B43D-1C1F2322D092}"/>
    <cellStyle name="Moneda 2 3 2 2 2 2 2 2 2 2 2 4" xfId="24625" xr:uid="{EB67B8A4-BDB6-474D-8CD4-C31ACF4C27AA}"/>
    <cellStyle name="Moneda 2 3 2 2 2 2 2 2 2 2 2 5" xfId="34042" xr:uid="{65813935-ADFE-4820-8343-DF00A7165C7D}"/>
    <cellStyle name="Moneda 2 3 2 2 2 2 2 2 2 2 3" xfId="8152" xr:uid="{C6E7A4E3-BE4B-4957-A1BE-FE08D9F2328A}"/>
    <cellStyle name="Moneda 2 3 2 2 2 2 2 2 2 2 3 2" xfId="17560" xr:uid="{1268C5B7-5DA4-462D-B8C3-259E1B8B6C21}"/>
    <cellStyle name="Moneda 2 3 2 2 2 2 2 2 2 2 3 3" xfId="26977" xr:uid="{D3FDB510-8038-4C80-A458-1D3150979AF2}"/>
    <cellStyle name="Moneda 2 3 2 2 2 2 2 2 2 2 3 4" xfId="36394" xr:uid="{D8E4701D-E1B0-4FBE-B963-7D59F73FD2C1}"/>
    <cellStyle name="Moneda 2 3 2 2 2 2 2 2 2 2 4" xfId="12856" xr:uid="{4B72AAEC-B029-49C3-909D-25A5905DC33E}"/>
    <cellStyle name="Moneda 2 3 2 2 2 2 2 2 2 2 5" xfId="22273" xr:uid="{0F991682-10C3-4313-9726-A6B1B057D68B}"/>
    <cellStyle name="Moneda 2 3 2 2 2 2 2 2 2 2 6" xfId="31690" xr:uid="{DD956C71-FB1F-44E9-8AD1-E89CFE23793C}"/>
    <cellStyle name="Moneda 2 3 2 2 2 2 2 2 2 3" xfId="4232" xr:uid="{2515BCB3-E4C5-4A22-B623-F844231D80E3}"/>
    <cellStyle name="Moneda 2 3 2 2 2 2 2 2 2 3 2" xfId="6584" xr:uid="{8CCF8E4B-C507-4AE0-BB00-295905A7899D}"/>
    <cellStyle name="Moneda 2 3 2 2 2 2 2 2 2 3 2 2" xfId="11288" xr:uid="{8B0BD7A3-F585-4423-9605-FB5BB424B7E4}"/>
    <cellStyle name="Moneda 2 3 2 2 2 2 2 2 2 3 2 2 2" xfId="20696" xr:uid="{C1EC1D59-105A-4BB2-85B0-3827A885058D}"/>
    <cellStyle name="Moneda 2 3 2 2 2 2 2 2 2 3 2 2 3" xfId="30113" xr:uid="{E4668B02-0740-4D0D-BFC0-B028E411F67D}"/>
    <cellStyle name="Moneda 2 3 2 2 2 2 2 2 2 3 2 2 4" xfId="39530" xr:uid="{DABA0165-8715-43A5-AD58-425ADD3D9CF1}"/>
    <cellStyle name="Moneda 2 3 2 2 2 2 2 2 2 3 2 3" xfId="15992" xr:uid="{0A08EDC7-F2D2-4969-90A1-37CB526E8D00}"/>
    <cellStyle name="Moneda 2 3 2 2 2 2 2 2 2 3 2 4" xfId="25409" xr:uid="{02D3B2DC-3828-43D9-9A94-7DE596B30769}"/>
    <cellStyle name="Moneda 2 3 2 2 2 2 2 2 2 3 2 5" xfId="34826" xr:uid="{39DDD9F3-761E-47A8-8504-3B116FDEEC98}"/>
    <cellStyle name="Moneda 2 3 2 2 2 2 2 2 2 3 3" xfId="8936" xr:uid="{C39A0653-2EDC-4D0E-B513-CCFC7F4DDD38}"/>
    <cellStyle name="Moneda 2 3 2 2 2 2 2 2 2 3 3 2" xfId="18344" xr:uid="{F85A6FB8-FA7F-47C8-8D09-B9CCE7A3DA0F}"/>
    <cellStyle name="Moneda 2 3 2 2 2 2 2 2 2 3 3 3" xfId="27761" xr:uid="{88D406CF-CC18-464C-8B33-4161BBAAB739}"/>
    <cellStyle name="Moneda 2 3 2 2 2 2 2 2 2 3 3 4" xfId="37178" xr:uid="{9E3863D6-2DB5-450D-B90F-0F2D035FAF14}"/>
    <cellStyle name="Moneda 2 3 2 2 2 2 2 2 2 3 4" xfId="13640" xr:uid="{0C4438D9-23E3-4B32-9368-29E2BC5FACE2}"/>
    <cellStyle name="Moneda 2 3 2 2 2 2 2 2 2 3 5" xfId="23057" xr:uid="{D71B3C61-11BF-45F2-A443-F6D2A935E0F8}"/>
    <cellStyle name="Moneda 2 3 2 2 2 2 2 2 2 3 6" xfId="32474" xr:uid="{E2304020-76F0-4F9F-9576-A8650F259B90}"/>
    <cellStyle name="Moneda 2 3 2 2 2 2 2 2 2 4" xfId="5016" xr:uid="{CAC45DE1-002E-44A1-B8A1-1D7456A62DB4}"/>
    <cellStyle name="Moneda 2 3 2 2 2 2 2 2 2 4 2" xfId="9720" xr:uid="{C699757B-D3FF-4288-B14A-349B60C4616E}"/>
    <cellStyle name="Moneda 2 3 2 2 2 2 2 2 2 4 2 2" xfId="19128" xr:uid="{A2CB69CE-F65D-4539-9808-BA4AD48BA876}"/>
    <cellStyle name="Moneda 2 3 2 2 2 2 2 2 2 4 2 3" xfId="28545" xr:uid="{127C45E8-28BF-44BB-B36F-0C925061240E}"/>
    <cellStyle name="Moneda 2 3 2 2 2 2 2 2 2 4 2 4" xfId="37962" xr:uid="{5DA00B28-09D5-460C-ADF1-B98FC4FE63CF}"/>
    <cellStyle name="Moneda 2 3 2 2 2 2 2 2 2 4 3" xfId="14424" xr:uid="{E61BA3A6-471D-41EF-95BE-999FFB7CD3FF}"/>
    <cellStyle name="Moneda 2 3 2 2 2 2 2 2 2 4 4" xfId="23841" xr:uid="{88FE0E91-752D-451F-9325-D62F9A5BE8B4}"/>
    <cellStyle name="Moneda 2 3 2 2 2 2 2 2 2 4 5" xfId="33258" xr:uid="{4FDEB15D-D829-4FF5-B35C-FC4E19EFADCB}"/>
    <cellStyle name="Moneda 2 3 2 2 2 2 2 2 2 5" xfId="7368" xr:uid="{0A03F262-6D4D-47AF-949B-C032E0AC7309}"/>
    <cellStyle name="Moneda 2 3 2 2 2 2 2 2 2 5 2" xfId="16776" xr:uid="{EB89661C-B8BE-4A18-B276-DDC340B887BB}"/>
    <cellStyle name="Moneda 2 3 2 2 2 2 2 2 2 5 3" xfId="26193" xr:uid="{40F69267-C3B1-4AE8-9240-A8BCDBC17647}"/>
    <cellStyle name="Moneda 2 3 2 2 2 2 2 2 2 5 4" xfId="35610" xr:uid="{4AD11B7D-4A97-4A0D-BF28-EEA00829CE18}"/>
    <cellStyle name="Moneda 2 3 2 2 2 2 2 2 2 6" xfId="12072" xr:uid="{920B225F-7B29-4457-893B-964DADE0C528}"/>
    <cellStyle name="Moneda 2 3 2 2 2 2 2 2 2 7" xfId="21489" xr:uid="{CE55616B-594A-4543-BBD6-7CE5104D647D}"/>
    <cellStyle name="Moneda 2 3 2 2 2 2 2 2 2 8" xfId="30906" xr:uid="{EE6DA60C-9E0F-4D5B-8764-FB10032CAD02}"/>
    <cellStyle name="Moneda 2 3 2 2 2 2 2 2 3" xfId="3056" xr:uid="{A75C6D4D-C280-4BFD-8026-A1077AB61B6A}"/>
    <cellStyle name="Moneda 2 3 2 2 2 2 2 2 3 2" xfId="5408" xr:uid="{60150F76-324A-4BC5-9A20-707912DEBA99}"/>
    <cellStyle name="Moneda 2 3 2 2 2 2 2 2 3 2 2" xfId="10112" xr:uid="{455997F3-5D5A-4917-B3B4-DBDBC6C6ACE6}"/>
    <cellStyle name="Moneda 2 3 2 2 2 2 2 2 3 2 2 2" xfId="19520" xr:uid="{A2F9A13E-9CE8-4C20-A47E-BF238823AFE7}"/>
    <cellStyle name="Moneda 2 3 2 2 2 2 2 2 3 2 2 3" xfId="28937" xr:uid="{878C6E21-2DC6-4B8E-82AA-843E86B88CF2}"/>
    <cellStyle name="Moneda 2 3 2 2 2 2 2 2 3 2 2 4" xfId="38354" xr:uid="{903EA882-DA61-4F20-81D1-9499648D4F09}"/>
    <cellStyle name="Moneda 2 3 2 2 2 2 2 2 3 2 3" xfId="14816" xr:uid="{9A4B1D9E-59E4-4C83-A1AA-1ED9301F566B}"/>
    <cellStyle name="Moneda 2 3 2 2 2 2 2 2 3 2 4" xfId="24233" xr:uid="{F71A071F-F270-4EF3-A687-7327E2A7C6C5}"/>
    <cellStyle name="Moneda 2 3 2 2 2 2 2 2 3 2 5" xfId="33650" xr:uid="{BAB7DE34-9563-4066-9C2A-5A159055C3AA}"/>
    <cellStyle name="Moneda 2 3 2 2 2 2 2 2 3 3" xfId="7760" xr:uid="{324BCB7D-5D68-40DE-A19B-9BAE64316732}"/>
    <cellStyle name="Moneda 2 3 2 2 2 2 2 2 3 3 2" xfId="17168" xr:uid="{1548FACB-99DF-4326-AD26-E248F89F1BF2}"/>
    <cellStyle name="Moneda 2 3 2 2 2 2 2 2 3 3 3" xfId="26585" xr:uid="{82D8A7D0-CF55-4292-9E86-B82F075C4493}"/>
    <cellStyle name="Moneda 2 3 2 2 2 2 2 2 3 3 4" xfId="36002" xr:uid="{3A4E206B-9D9E-4948-8F79-533D92AC4559}"/>
    <cellStyle name="Moneda 2 3 2 2 2 2 2 2 3 4" xfId="12464" xr:uid="{9109A7E9-6786-4FA9-95E0-D5A9A23AAF48}"/>
    <cellStyle name="Moneda 2 3 2 2 2 2 2 2 3 5" xfId="21881" xr:uid="{AD99658E-633D-40CB-A845-7D9FE454D44D}"/>
    <cellStyle name="Moneda 2 3 2 2 2 2 2 2 3 6" xfId="31298" xr:uid="{DD65F098-435A-4708-B0AD-45A8517B992E}"/>
    <cellStyle name="Moneda 2 3 2 2 2 2 2 2 4" xfId="3840" xr:uid="{E9416331-2743-4397-B4AC-135924755D7D}"/>
    <cellStyle name="Moneda 2 3 2 2 2 2 2 2 4 2" xfId="6192" xr:uid="{B9456FAB-B6B5-4202-B6E1-8B9E7069D25E}"/>
    <cellStyle name="Moneda 2 3 2 2 2 2 2 2 4 2 2" xfId="10896" xr:uid="{3293F29E-8D4F-4140-83A1-BC05E7FC49B7}"/>
    <cellStyle name="Moneda 2 3 2 2 2 2 2 2 4 2 2 2" xfId="20304" xr:uid="{0EC4551E-48A1-4A82-807D-403DCD7FC82A}"/>
    <cellStyle name="Moneda 2 3 2 2 2 2 2 2 4 2 2 3" xfId="29721" xr:uid="{F7092757-2DE0-4F0F-996C-1236D961EA7B}"/>
    <cellStyle name="Moneda 2 3 2 2 2 2 2 2 4 2 2 4" xfId="39138" xr:uid="{78EF8263-9DC1-4BDE-8D37-5F8131A09164}"/>
    <cellStyle name="Moneda 2 3 2 2 2 2 2 2 4 2 3" xfId="15600" xr:uid="{ED20DCC3-2B42-4F41-95CA-3F6E913FF330}"/>
    <cellStyle name="Moneda 2 3 2 2 2 2 2 2 4 2 4" xfId="25017" xr:uid="{7568E61E-319F-43FA-AB66-2B6B6ACB3E4A}"/>
    <cellStyle name="Moneda 2 3 2 2 2 2 2 2 4 2 5" xfId="34434" xr:uid="{668D761F-42C8-4933-A063-7216DADDBC85}"/>
    <cellStyle name="Moneda 2 3 2 2 2 2 2 2 4 3" xfId="8544" xr:uid="{61E6A1B8-C410-44A1-8601-32F44A0E5E54}"/>
    <cellStyle name="Moneda 2 3 2 2 2 2 2 2 4 3 2" xfId="17952" xr:uid="{16DE3865-B0BD-4810-8706-0215C7CD3B06}"/>
    <cellStyle name="Moneda 2 3 2 2 2 2 2 2 4 3 3" xfId="27369" xr:uid="{DD925B5D-68A3-4121-BFCB-CC04D86E6A61}"/>
    <cellStyle name="Moneda 2 3 2 2 2 2 2 2 4 3 4" xfId="36786" xr:uid="{36F8761C-BF28-47E8-A0BE-9B6CD7236BFE}"/>
    <cellStyle name="Moneda 2 3 2 2 2 2 2 2 4 4" xfId="13248" xr:uid="{2C40E34F-711A-4445-A66C-EAB823D0A724}"/>
    <cellStyle name="Moneda 2 3 2 2 2 2 2 2 4 5" xfId="22665" xr:uid="{1AF6D435-F9E4-4347-9EFE-E42A57814241}"/>
    <cellStyle name="Moneda 2 3 2 2 2 2 2 2 4 6" xfId="32082" xr:uid="{44163E65-3168-43DB-8D4D-3C45B9D6F44E}"/>
    <cellStyle name="Moneda 2 3 2 2 2 2 2 2 5" xfId="4624" xr:uid="{9490D8F2-92F3-4268-BBF9-2AA0434D5F51}"/>
    <cellStyle name="Moneda 2 3 2 2 2 2 2 2 5 2" xfId="9328" xr:uid="{817E92E9-AC1E-49EB-A985-53A681AE95D3}"/>
    <cellStyle name="Moneda 2 3 2 2 2 2 2 2 5 2 2" xfId="18736" xr:uid="{25BE0490-E68D-4E9F-A184-7660A851255C}"/>
    <cellStyle name="Moneda 2 3 2 2 2 2 2 2 5 2 3" xfId="28153" xr:uid="{195B12D9-9FE0-46B6-A5F6-F936B961A573}"/>
    <cellStyle name="Moneda 2 3 2 2 2 2 2 2 5 2 4" xfId="37570" xr:uid="{B89148CB-38ED-420A-AFDA-57ADFB1640D9}"/>
    <cellStyle name="Moneda 2 3 2 2 2 2 2 2 5 3" xfId="14032" xr:uid="{9F439398-FD78-4378-BD68-ED863911B601}"/>
    <cellStyle name="Moneda 2 3 2 2 2 2 2 2 5 4" xfId="23449" xr:uid="{CB8C9BC7-0764-4F03-8D52-1F7AB02D6D7E}"/>
    <cellStyle name="Moneda 2 3 2 2 2 2 2 2 5 5" xfId="32866" xr:uid="{4E0A8B76-0D47-4C19-95ED-36C9B2E3430C}"/>
    <cellStyle name="Moneda 2 3 2 2 2 2 2 2 6" xfId="6976" xr:uid="{177A46AA-D6BC-4802-B8F5-01C9D32034CE}"/>
    <cellStyle name="Moneda 2 3 2 2 2 2 2 2 6 2" xfId="16384" xr:uid="{ADF62D30-FF77-49FF-8FF2-2FA477CB2CD0}"/>
    <cellStyle name="Moneda 2 3 2 2 2 2 2 2 6 3" xfId="25801" xr:uid="{A934C6E5-83F7-47B6-982B-273FBAD8B890}"/>
    <cellStyle name="Moneda 2 3 2 2 2 2 2 2 6 4" xfId="35218" xr:uid="{FA889CE9-2088-45E7-A208-987004BD447F}"/>
    <cellStyle name="Moneda 2 3 2 2 2 2 2 2 7" xfId="11680" xr:uid="{942A21B5-4CF5-4381-BF78-FB7294226ED9}"/>
    <cellStyle name="Moneda 2 3 2 2 2 2 2 2 8" xfId="21097" xr:uid="{7DF3C610-CBF1-4667-98F3-79572BF1ABF7}"/>
    <cellStyle name="Moneda 2 3 2 2 2 2 2 2 9" xfId="30514" xr:uid="{226C1863-631B-4153-AD37-F26AA89E323A}"/>
    <cellStyle name="Moneda 2 3 2 2 2 2 2 3" xfId="2467" xr:uid="{CCE7D917-90CE-46B9-AA5B-6073DD536953}"/>
    <cellStyle name="Moneda 2 3 2 2 2 2 2 3 2" xfId="3252" xr:uid="{D7A8E4C2-2177-4592-90A2-1AE2E2FE092C}"/>
    <cellStyle name="Moneda 2 3 2 2 2 2 2 3 2 2" xfId="5604" xr:uid="{3FE0111D-0E17-443F-B6F1-A99EDB50E4BC}"/>
    <cellStyle name="Moneda 2 3 2 2 2 2 2 3 2 2 2" xfId="10308" xr:uid="{578347C8-DEAF-4A00-A8B9-0A14A62B5997}"/>
    <cellStyle name="Moneda 2 3 2 2 2 2 2 3 2 2 2 2" xfId="19716" xr:uid="{6BEE6590-FE71-467C-93BE-1470A78AAE9F}"/>
    <cellStyle name="Moneda 2 3 2 2 2 2 2 3 2 2 2 3" xfId="29133" xr:uid="{FCC74782-379F-4B79-A4B8-7874399AEF93}"/>
    <cellStyle name="Moneda 2 3 2 2 2 2 2 3 2 2 2 4" xfId="38550" xr:uid="{F913C706-6709-46FC-A2C6-875E6B7333B5}"/>
    <cellStyle name="Moneda 2 3 2 2 2 2 2 3 2 2 3" xfId="15012" xr:uid="{8986A1D1-0E8A-48E0-B49E-EC5E2ABECE89}"/>
    <cellStyle name="Moneda 2 3 2 2 2 2 2 3 2 2 4" xfId="24429" xr:uid="{702077F1-43A9-44F9-8D01-519348593A25}"/>
    <cellStyle name="Moneda 2 3 2 2 2 2 2 3 2 2 5" xfId="33846" xr:uid="{A79E0E3A-6172-4D98-BB1C-8AB58B1427D8}"/>
    <cellStyle name="Moneda 2 3 2 2 2 2 2 3 2 3" xfId="7956" xr:uid="{26EEDD02-A80C-43AC-B9BE-CD37F30956FC}"/>
    <cellStyle name="Moneda 2 3 2 2 2 2 2 3 2 3 2" xfId="17364" xr:uid="{E271FA8B-8319-4A3E-81B3-6DF19D781E58}"/>
    <cellStyle name="Moneda 2 3 2 2 2 2 2 3 2 3 3" xfId="26781" xr:uid="{3642C39E-28D5-461E-998D-00F9434DB80B}"/>
    <cellStyle name="Moneda 2 3 2 2 2 2 2 3 2 3 4" xfId="36198" xr:uid="{434E265D-DAAD-4C44-93F2-0D86F7E9F48A}"/>
    <cellStyle name="Moneda 2 3 2 2 2 2 2 3 2 4" xfId="12660" xr:uid="{C1005BBA-4DA3-4884-8F09-CC30F36D2FDE}"/>
    <cellStyle name="Moneda 2 3 2 2 2 2 2 3 2 5" xfId="22077" xr:uid="{A97CEE42-DA8B-47BC-B9C0-63F1B971A914}"/>
    <cellStyle name="Moneda 2 3 2 2 2 2 2 3 2 6" xfId="31494" xr:uid="{7EAC67F4-8901-403A-8346-076CCDF5C247}"/>
    <cellStyle name="Moneda 2 3 2 2 2 2 2 3 3" xfId="4036" xr:uid="{9AB46416-2284-4150-9F4B-F7EB3CC45C55}"/>
    <cellStyle name="Moneda 2 3 2 2 2 2 2 3 3 2" xfId="6388" xr:uid="{22572ACD-3ED8-4D2C-B40D-E00392BD320A}"/>
    <cellStyle name="Moneda 2 3 2 2 2 2 2 3 3 2 2" xfId="11092" xr:uid="{8C4B4819-36AB-4B25-8ACF-F055BE864EE2}"/>
    <cellStyle name="Moneda 2 3 2 2 2 2 2 3 3 2 2 2" xfId="20500" xr:uid="{621626CC-E910-4272-A169-9843A03C30B0}"/>
    <cellStyle name="Moneda 2 3 2 2 2 2 2 3 3 2 2 3" xfId="29917" xr:uid="{C7C0005E-F032-434C-A512-CAAF622B3CAA}"/>
    <cellStyle name="Moneda 2 3 2 2 2 2 2 3 3 2 2 4" xfId="39334" xr:uid="{DD721985-A333-4272-A69A-F26BB4E7B673}"/>
    <cellStyle name="Moneda 2 3 2 2 2 2 2 3 3 2 3" xfId="15796" xr:uid="{F5EA1683-6C35-4682-AA9B-0D3930605778}"/>
    <cellStyle name="Moneda 2 3 2 2 2 2 2 3 3 2 4" xfId="25213" xr:uid="{B973F719-4598-43F9-969E-F4D73E14765F}"/>
    <cellStyle name="Moneda 2 3 2 2 2 2 2 3 3 2 5" xfId="34630" xr:uid="{0FAB5540-467D-4C7B-BCCB-5F4ED534367C}"/>
    <cellStyle name="Moneda 2 3 2 2 2 2 2 3 3 3" xfId="8740" xr:uid="{0185C02A-F924-4154-964F-0E192DE63085}"/>
    <cellStyle name="Moneda 2 3 2 2 2 2 2 3 3 3 2" xfId="18148" xr:uid="{62DF423E-8403-4D31-A9A4-67D5FB12CCA1}"/>
    <cellStyle name="Moneda 2 3 2 2 2 2 2 3 3 3 3" xfId="27565" xr:uid="{2450F353-1FA6-40F1-84F6-EDC0D76EDE40}"/>
    <cellStyle name="Moneda 2 3 2 2 2 2 2 3 3 3 4" xfId="36982" xr:uid="{424F76B7-5794-41A5-95AF-2B038C2C2198}"/>
    <cellStyle name="Moneda 2 3 2 2 2 2 2 3 3 4" xfId="13444" xr:uid="{3C5F3FE5-41CC-4EDC-A938-6405EB780212}"/>
    <cellStyle name="Moneda 2 3 2 2 2 2 2 3 3 5" xfId="22861" xr:uid="{C687C8DE-56A0-4AEA-A923-D564FEBCDBFB}"/>
    <cellStyle name="Moneda 2 3 2 2 2 2 2 3 3 6" xfId="32278" xr:uid="{BC742774-CD67-43DD-B048-B04B1842C132}"/>
    <cellStyle name="Moneda 2 3 2 2 2 2 2 3 4" xfId="4820" xr:uid="{3367F588-2D11-4226-A979-B8B1270EBA52}"/>
    <cellStyle name="Moneda 2 3 2 2 2 2 2 3 4 2" xfId="9524" xr:uid="{F4AA0244-F2D1-4105-A8FB-F80A594BCE68}"/>
    <cellStyle name="Moneda 2 3 2 2 2 2 2 3 4 2 2" xfId="18932" xr:uid="{5620C427-4B54-4B27-B042-A1CCD44D668C}"/>
    <cellStyle name="Moneda 2 3 2 2 2 2 2 3 4 2 3" xfId="28349" xr:uid="{8F1FC612-8CA5-4268-9FEE-136E7679F0EE}"/>
    <cellStyle name="Moneda 2 3 2 2 2 2 2 3 4 2 4" xfId="37766" xr:uid="{609D8E75-5EA0-4685-840D-C985A2C4F2D1}"/>
    <cellStyle name="Moneda 2 3 2 2 2 2 2 3 4 3" xfId="14228" xr:uid="{64A252EA-735C-4FD4-A86E-1CE4A0B6832A}"/>
    <cellStyle name="Moneda 2 3 2 2 2 2 2 3 4 4" xfId="23645" xr:uid="{7BB2E5BD-DCDA-4038-9A8F-C3DE63BF4215}"/>
    <cellStyle name="Moneda 2 3 2 2 2 2 2 3 4 5" xfId="33062" xr:uid="{6D0639C3-CA72-444E-B427-1C4472172D46}"/>
    <cellStyle name="Moneda 2 3 2 2 2 2 2 3 5" xfId="7172" xr:uid="{C2CBC8E6-79AE-4B49-B424-AA97D430B787}"/>
    <cellStyle name="Moneda 2 3 2 2 2 2 2 3 5 2" xfId="16580" xr:uid="{52F33546-C753-4DED-B5B7-097563B9C443}"/>
    <cellStyle name="Moneda 2 3 2 2 2 2 2 3 5 3" xfId="25997" xr:uid="{8EF22B25-F556-4BCF-814D-787CC91FEDB5}"/>
    <cellStyle name="Moneda 2 3 2 2 2 2 2 3 5 4" xfId="35414" xr:uid="{57A9096A-4052-4FA4-A77E-71AAF63AD7CE}"/>
    <cellStyle name="Moneda 2 3 2 2 2 2 2 3 6" xfId="11876" xr:uid="{59705002-8317-402C-BB5F-6F6DE77FD775}"/>
    <cellStyle name="Moneda 2 3 2 2 2 2 2 3 7" xfId="21293" xr:uid="{F4432FD0-4F0C-4937-BFA3-854616535252}"/>
    <cellStyle name="Moneda 2 3 2 2 2 2 2 3 8" xfId="30710" xr:uid="{38EF17AF-82E5-42C4-BF0D-37F5929BA76E}"/>
    <cellStyle name="Moneda 2 3 2 2 2 2 2 4" xfId="2860" xr:uid="{EBF1A1A9-B211-454F-AE11-B654763CD9A9}"/>
    <cellStyle name="Moneda 2 3 2 2 2 2 2 4 2" xfId="5212" xr:uid="{FC245AE1-C6D8-413D-A772-0EE0B9EDE80F}"/>
    <cellStyle name="Moneda 2 3 2 2 2 2 2 4 2 2" xfId="9916" xr:uid="{D4A11C86-69EB-4F03-9227-96FFB83CCE63}"/>
    <cellStyle name="Moneda 2 3 2 2 2 2 2 4 2 2 2" xfId="19324" xr:uid="{D7419A55-F931-44C6-B4C8-0B3E08AF2B17}"/>
    <cellStyle name="Moneda 2 3 2 2 2 2 2 4 2 2 3" xfId="28741" xr:uid="{091BC434-87FB-4B4A-B6B5-EE8DA4718E3A}"/>
    <cellStyle name="Moneda 2 3 2 2 2 2 2 4 2 2 4" xfId="38158" xr:uid="{F5A212DB-8813-4CE8-B3D4-DF1E1F848C80}"/>
    <cellStyle name="Moneda 2 3 2 2 2 2 2 4 2 3" xfId="14620" xr:uid="{930DC1A5-A483-4199-970C-0469809D66ED}"/>
    <cellStyle name="Moneda 2 3 2 2 2 2 2 4 2 4" xfId="24037" xr:uid="{4CEF6B6D-9025-4B7A-BDA2-42F9B849F6FA}"/>
    <cellStyle name="Moneda 2 3 2 2 2 2 2 4 2 5" xfId="33454" xr:uid="{A1445B1E-5312-4FC3-A8EE-0ED9B2244357}"/>
    <cellStyle name="Moneda 2 3 2 2 2 2 2 4 3" xfId="7564" xr:uid="{3014D236-1F9E-4FEC-9FD9-CD082CB2A112}"/>
    <cellStyle name="Moneda 2 3 2 2 2 2 2 4 3 2" xfId="16972" xr:uid="{D68B68C2-6D4D-4F66-AA79-5438E3074E36}"/>
    <cellStyle name="Moneda 2 3 2 2 2 2 2 4 3 3" xfId="26389" xr:uid="{952F28BA-DAA6-43D2-8738-4BD054D18554}"/>
    <cellStyle name="Moneda 2 3 2 2 2 2 2 4 3 4" xfId="35806" xr:uid="{B2F07359-3AA1-4DF3-BF88-B702A858DF25}"/>
    <cellStyle name="Moneda 2 3 2 2 2 2 2 4 4" xfId="12268" xr:uid="{A8066847-FD4C-4063-AD8C-487B870A2372}"/>
    <cellStyle name="Moneda 2 3 2 2 2 2 2 4 5" xfId="21685" xr:uid="{50B3703F-5825-4B14-B9E8-436B2EA3774A}"/>
    <cellStyle name="Moneda 2 3 2 2 2 2 2 4 6" xfId="31102" xr:uid="{BB62C32D-7992-4EB8-B252-8136706480A5}"/>
    <cellStyle name="Moneda 2 3 2 2 2 2 2 5" xfId="3644" xr:uid="{3C164332-3B80-435E-BD75-2998BDAE2529}"/>
    <cellStyle name="Moneda 2 3 2 2 2 2 2 5 2" xfId="5996" xr:uid="{4B49F7F1-6866-4D9C-A1F6-DEDB2FF61F57}"/>
    <cellStyle name="Moneda 2 3 2 2 2 2 2 5 2 2" xfId="10700" xr:uid="{4AC1B17F-E292-4584-8C79-D7B2040E8B28}"/>
    <cellStyle name="Moneda 2 3 2 2 2 2 2 5 2 2 2" xfId="20108" xr:uid="{432849EE-662B-4150-BE0E-7AF4E1F59937}"/>
    <cellStyle name="Moneda 2 3 2 2 2 2 2 5 2 2 3" xfId="29525" xr:uid="{C4D243D8-3AB6-444B-9431-3EBA34CC88E9}"/>
    <cellStyle name="Moneda 2 3 2 2 2 2 2 5 2 2 4" xfId="38942" xr:uid="{714CB075-8BFD-4D61-8A8B-708A6C66846F}"/>
    <cellStyle name="Moneda 2 3 2 2 2 2 2 5 2 3" xfId="15404" xr:uid="{7BA6EA92-5C02-4BD5-9B6F-9F8022482395}"/>
    <cellStyle name="Moneda 2 3 2 2 2 2 2 5 2 4" xfId="24821" xr:uid="{ED78734A-68D2-4034-B74A-BFF8369E61CB}"/>
    <cellStyle name="Moneda 2 3 2 2 2 2 2 5 2 5" xfId="34238" xr:uid="{A98318AD-517A-4CB2-B898-60F3F8CCA25D}"/>
    <cellStyle name="Moneda 2 3 2 2 2 2 2 5 3" xfId="8348" xr:uid="{BF4BF28F-233B-42CC-9369-1942977981ED}"/>
    <cellStyle name="Moneda 2 3 2 2 2 2 2 5 3 2" xfId="17756" xr:uid="{33FECA27-630D-4D61-B982-35D2C5416729}"/>
    <cellStyle name="Moneda 2 3 2 2 2 2 2 5 3 3" xfId="27173" xr:uid="{E10330A6-3E68-470A-AADB-E02CA506A758}"/>
    <cellStyle name="Moneda 2 3 2 2 2 2 2 5 3 4" xfId="36590" xr:uid="{A3674FAB-C0C7-4DF5-A905-97EC2294B778}"/>
    <cellStyle name="Moneda 2 3 2 2 2 2 2 5 4" xfId="13052" xr:uid="{42937DCE-530D-429B-BDE6-2395FEA0C4D3}"/>
    <cellStyle name="Moneda 2 3 2 2 2 2 2 5 5" xfId="22469" xr:uid="{0E48E4EB-C8F8-42D6-BF53-48C93CE7BAFD}"/>
    <cellStyle name="Moneda 2 3 2 2 2 2 2 5 6" xfId="31886" xr:uid="{FC145542-9113-44B4-A676-311E9C14FEA9}"/>
    <cellStyle name="Moneda 2 3 2 2 2 2 2 6" xfId="4428" xr:uid="{60A09FD3-B6D6-401B-802C-EAEF038BC529}"/>
    <cellStyle name="Moneda 2 3 2 2 2 2 2 6 2" xfId="9132" xr:uid="{2428E7B0-F766-4CF0-BA6C-83A0A4CADDDF}"/>
    <cellStyle name="Moneda 2 3 2 2 2 2 2 6 2 2" xfId="18540" xr:uid="{FEF0E7C4-0E15-4B65-8EF8-CD42BBA60603}"/>
    <cellStyle name="Moneda 2 3 2 2 2 2 2 6 2 3" xfId="27957" xr:uid="{9CF589E8-6898-40E2-97AE-F5BAC0C1046D}"/>
    <cellStyle name="Moneda 2 3 2 2 2 2 2 6 2 4" xfId="37374" xr:uid="{0173C9C3-476C-429D-8897-3C600D9A925A}"/>
    <cellStyle name="Moneda 2 3 2 2 2 2 2 6 3" xfId="13836" xr:uid="{B999F66B-2B9C-4B29-BAED-2A869284DB9E}"/>
    <cellStyle name="Moneda 2 3 2 2 2 2 2 6 4" xfId="23253" xr:uid="{E5AA1AAE-AE80-4612-BA55-F8065EC9F822}"/>
    <cellStyle name="Moneda 2 3 2 2 2 2 2 6 5" xfId="32670" xr:uid="{48112149-1A9A-4079-9988-6E6891841866}"/>
    <cellStyle name="Moneda 2 3 2 2 2 2 2 7" xfId="6780" xr:uid="{C4B29F3E-01DC-4650-BBB5-E1DCF5E37E31}"/>
    <cellStyle name="Moneda 2 3 2 2 2 2 2 7 2" xfId="16188" xr:uid="{33C5335E-8A89-46F3-BB95-6B4ABE481D8D}"/>
    <cellStyle name="Moneda 2 3 2 2 2 2 2 7 3" xfId="25605" xr:uid="{679BDCFF-0D61-43DF-BEA4-9793C8296BA3}"/>
    <cellStyle name="Moneda 2 3 2 2 2 2 2 7 4" xfId="35022" xr:uid="{88DD899E-B62F-43C4-817A-07BB8B0882D2}"/>
    <cellStyle name="Moneda 2 3 2 2 2 2 2 8" xfId="11484" xr:uid="{03721C69-61A4-44D5-84F3-65E338D269BA}"/>
    <cellStyle name="Moneda 2 3 2 2 2 2 2 9" xfId="20901" xr:uid="{ECBE1C6C-69D1-4C3F-8F5C-36EB339331BE}"/>
    <cellStyle name="Moneda 2 3 2 2 2 2 3" xfId="524" xr:uid="{C813721B-A2E8-430F-9316-86BD0DCC75F5}"/>
    <cellStyle name="Moneda 2 3 2 2 2 2 3 10" xfId="2150" xr:uid="{21B0E7C3-8173-41F3-8765-357F190B0371}"/>
    <cellStyle name="Moneda 2 3 2 2 2 2 3 11" xfId="1522" xr:uid="{A23A496A-43D8-4445-8CAC-4DC3369E2F39}"/>
    <cellStyle name="Moneda 2 3 2 2 2 2 3 12" xfId="40404" xr:uid="{1AB96F71-2398-429F-8D22-A6DA34A51590}"/>
    <cellStyle name="Moneda 2 3 2 2 2 2 3 2" xfId="2542" xr:uid="{AC9B2EBD-FC19-4101-981D-1E1E950B16C3}"/>
    <cellStyle name="Moneda 2 3 2 2 2 2 3 2 2" xfId="3327" xr:uid="{D1A2AA29-8715-41E3-9045-9DD6B80B7515}"/>
    <cellStyle name="Moneda 2 3 2 2 2 2 3 2 2 2" xfId="5679" xr:uid="{EC87B48C-1A7E-45D2-A3EA-77058B2A33BD}"/>
    <cellStyle name="Moneda 2 3 2 2 2 2 3 2 2 2 2" xfId="10383" xr:uid="{8012734F-D3BD-4BD4-8941-5710320DAFB1}"/>
    <cellStyle name="Moneda 2 3 2 2 2 2 3 2 2 2 2 2" xfId="19791" xr:uid="{11071D10-7A21-4841-BA29-90F728AF561C}"/>
    <cellStyle name="Moneda 2 3 2 2 2 2 3 2 2 2 2 3" xfId="29208" xr:uid="{0655BB68-1C2C-42A6-AD39-504611BC9309}"/>
    <cellStyle name="Moneda 2 3 2 2 2 2 3 2 2 2 2 4" xfId="38625" xr:uid="{68AF2391-F6F6-4729-B4BE-A0823D968DCF}"/>
    <cellStyle name="Moneda 2 3 2 2 2 2 3 2 2 2 3" xfId="15087" xr:uid="{5F5A985E-D2D7-4A96-B1F2-C494297BD2E6}"/>
    <cellStyle name="Moneda 2 3 2 2 2 2 3 2 2 2 4" xfId="24504" xr:uid="{3D79741A-5EFC-4876-A4D4-4E5954D454CE}"/>
    <cellStyle name="Moneda 2 3 2 2 2 2 3 2 2 2 5" xfId="33921" xr:uid="{D1C06395-E35C-4AFF-98C3-39B0A27463B1}"/>
    <cellStyle name="Moneda 2 3 2 2 2 2 3 2 2 3" xfId="8031" xr:uid="{1C76C4A1-489A-4D37-96CE-CC4C193CF258}"/>
    <cellStyle name="Moneda 2 3 2 2 2 2 3 2 2 3 2" xfId="17439" xr:uid="{AD659F0A-E10E-4869-8A7C-C0D2B6CDD172}"/>
    <cellStyle name="Moneda 2 3 2 2 2 2 3 2 2 3 3" xfId="26856" xr:uid="{9E96D0DF-8461-4766-9412-7A30DB1ED0DE}"/>
    <cellStyle name="Moneda 2 3 2 2 2 2 3 2 2 3 4" xfId="36273" xr:uid="{F04170C7-1344-411C-A6EE-E150F409CD4E}"/>
    <cellStyle name="Moneda 2 3 2 2 2 2 3 2 2 4" xfId="12735" xr:uid="{CEEB31DC-BD3E-4E6B-A320-17E10A7ED682}"/>
    <cellStyle name="Moneda 2 3 2 2 2 2 3 2 2 5" xfId="22152" xr:uid="{815D468B-55E6-49AA-A5C2-696D4DD06436}"/>
    <cellStyle name="Moneda 2 3 2 2 2 2 3 2 2 6" xfId="31569" xr:uid="{E938FF76-10FC-466A-99EC-8793E4E240CA}"/>
    <cellStyle name="Moneda 2 3 2 2 2 2 3 2 3" xfId="4111" xr:uid="{0C8518BF-B876-4305-AC6F-99F6460AAAF8}"/>
    <cellStyle name="Moneda 2 3 2 2 2 2 3 2 3 2" xfId="6463" xr:uid="{AD406B71-787C-4A30-BC2F-CFA63EA66D2E}"/>
    <cellStyle name="Moneda 2 3 2 2 2 2 3 2 3 2 2" xfId="11167" xr:uid="{EF8C6188-CEF5-4541-A5D1-863D9C48DAEE}"/>
    <cellStyle name="Moneda 2 3 2 2 2 2 3 2 3 2 2 2" xfId="20575" xr:uid="{9341C6BD-2150-4B22-8441-5A1430E30ED6}"/>
    <cellStyle name="Moneda 2 3 2 2 2 2 3 2 3 2 2 3" xfId="29992" xr:uid="{8EA7B7CA-2DA2-4CAF-A51F-7FC395334321}"/>
    <cellStyle name="Moneda 2 3 2 2 2 2 3 2 3 2 2 4" xfId="39409" xr:uid="{705AB8D4-11EA-431B-AD68-3BD2C31C498C}"/>
    <cellStyle name="Moneda 2 3 2 2 2 2 3 2 3 2 3" xfId="15871" xr:uid="{3BC85DAA-8D99-4F37-B201-D38DA3AEA582}"/>
    <cellStyle name="Moneda 2 3 2 2 2 2 3 2 3 2 4" xfId="25288" xr:uid="{7BF1B7C6-AF1F-49E6-B6D9-1EFB06AE060A}"/>
    <cellStyle name="Moneda 2 3 2 2 2 2 3 2 3 2 5" xfId="34705" xr:uid="{6BCAD320-83DC-46AD-A690-A7FECB61BF86}"/>
    <cellStyle name="Moneda 2 3 2 2 2 2 3 2 3 3" xfId="8815" xr:uid="{17FA7CE0-25EE-4CF2-A56F-D77792E5E3E1}"/>
    <cellStyle name="Moneda 2 3 2 2 2 2 3 2 3 3 2" xfId="18223" xr:uid="{D1638C54-EC20-4140-A7DE-D82DEBC19EB7}"/>
    <cellStyle name="Moneda 2 3 2 2 2 2 3 2 3 3 3" xfId="27640" xr:uid="{3842042B-A387-4327-8226-DD66023BD104}"/>
    <cellStyle name="Moneda 2 3 2 2 2 2 3 2 3 3 4" xfId="37057" xr:uid="{80819409-594A-460C-87DC-EDB70681BC4D}"/>
    <cellStyle name="Moneda 2 3 2 2 2 2 3 2 3 4" xfId="13519" xr:uid="{D0AD7D34-D6A9-4432-B5FF-12697C24A3B7}"/>
    <cellStyle name="Moneda 2 3 2 2 2 2 3 2 3 5" xfId="22936" xr:uid="{17B36453-8916-4DC5-A690-1E346228790C}"/>
    <cellStyle name="Moneda 2 3 2 2 2 2 3 2 3 6" xfId="32353" xr:uid="{CD0070EC-D481-452D-9667-CB7B28D1FC2E}"/>
    <cellStyle name="Moneda 2 3 2 2 2 2 3 2 4" xfId="4895" xr:uid="{DE07930B-B319-4521-9305-E5E183FFA1C1}"/>
    <cellStyle name="Moneda 2 3 2 2 2 2 3 2 4 2" xfId="9599" xr:uid="{AC31B3A8-3454-49F3-826A-131F03DA474D}"/>
    <cellStyle name="Moneda 2 3 2 2 2 2 3 2 4 2 2" xfId="19007" xr:uid="{CD5D28E9-14AC-4A73-8796-6FF7930BDDA9}"/>
    <cellStyle name="Moneda 2 3 2 2 2 2 3 2 4 2 3" xfId="28424" xr:uid="{6DF42EB2-824E-4507-BDDD-D38DBEFFD2BC}"/>
    <cellStyle name="Moneda 2 3 2 2 2 2 3 2 4 2 4" xfId="37841" xr:uid="{54B3399A-493A-4266-B0C5-A1A2DDD601D6}"/>
    <cellStyle name="Moneda 2 3 2 2 2 2 3 2 4 3" xfId="14303" xr:uid="{774A34A3-680A-426A-8DB8-EDE034D40469}"/>
    <cellStyle name="Moneda 2 3 2 2 2 2 3 2 4 4" xfId="23720" xr:uid="{24B2CC55-15C7-431E-B329-4980278F9FC3}"/>
    <cellStyle name="Moneda 2 3 2 2 2 2 3 2 4 5" xfId="33137" xr:uid="{EA586D1C-5FD9-401F-B407-33F8363988F0}"/>
    <cellStyle name="Moneda 2 3 2 2 2 2 3 2 5" xfId="7247" xr:uid="{02450C13-DF9C-4F94-AF84-5A1A9EAC0863}"/>
    <cellStyle name="Moneda 2 3 2 2 2 2 3 2 5 2" xfId="16655" xr:uid="{A782560A-CFC6-4C13-82A3-522272215E58}"/>
    <cellStyle name="Moneda 2 3 2 2 2 2 3 2 5 3" xfId="26072" xr:uid="{5C593277-3C07-4712-A565-03EB06B27155}"/>
    <cellStyle name="Moneda 2 3 2 2 2 2 3 2 5 4" xfId="35489" xr:uid="{FAD9CDC6-FBCF-4EDA-9EF9-9C755C40C242}"/>
    <cellStyle name="Moneda 2 3 2 2 2 2 3 2 6" xfId="11951" xr:uid="{9958D4EC-4583-46F7-B7D5-782BA0DB4AAF}"/>
    <cellStyle name="Moneda 2 3 2 2 2 2 3 2 7" xfId="21368" xr:uid="{16B644FE-C8A0-4368-96A4-89C77FE0D1E0}"/>
    <cellStyle name="Moneda 2 3 2 2 2 2 3 2 8" xfId="30785" xr:uid="{6905AD53-4ACD-42F8-9333-023326AACCCC}"/>
    <cellStyle name="Moneda 2 3 2 2 2 2 3 3" xfId="2935" xr:uid="{13969D91-EAA9-48B0-9ED5-EC1354331817}"/>
    <cellStyle name="Moneda 2 3 2 2 2 2 3 3 2" xfId="5287" xr:uid="{178C10B1-0215-4126-8858-5CF5B29E8BE4}"/>
    <cellStyle name="Moneda 2 3 2 2 2 2 3 3 2 2" xfId="9991" xr:uid="{BE798289-F93A-4C64-9529-A7638DA6F806}"/>
    <cellStyle name="Moneda 2 3 2 2 2 2 3 3 2 2 2" xfId="19399" xr:uid="{B67E83E4-F809-49ED-B005-AD39BB0CD9B1}"/>
    <cellStyle name="Moneda 2 3 2 2 2 2 3 3 2 2 3" xfId="28816" xr:uid="{27A4D5FE-2DFE-45C0-A1D9-F5B7DFF545C8}"/>
    <cellStyle name="Moneda 2 3 2 2 2 2 3 3 2 2 4" xfId="38233" xr:uid="{A767537E-6D01-46ED-8262-B181F9E5EC11}"/>
    <cellStyle name="Moneda 2 3 2 2 2 2 3 3 2 3" xfId="14695" xr:uid="{0857DBDC-0789-4105-B1A4-B9A3E0D98717}"/>
    <cellStyle name="Moneda 2 3 2 2 2 2 3 3 2 4" xfId="24112" xr:uid="{8071A36A-73EE-4358-94F2-2D3357C97293}"/>
    <cellStyle name="Moneda 2 3 2 2 2 2 3 3 2 5" xfId="33529" xr:uid="{74E2A896-918D-4761-A0C6-097CF63E64AE}"/>
    <cellStyle name="Moneda 2 3 2 2 2 2 3 3 3" xfId="7639" xr:uid="{7409C192-2BC3-410F-ADC2-C04F28B8C78D}"/>
    <cellStyle name="Moneda 2 3 2 2 2 2 3 3 3 2" xfId="17047" xr:uid="{4017F0C4-4EA9-4E03-A603-427DA1B1478F}"/>
    <cellStyle name="Moneda 2 3 2 2 2 2 3 3 3 3" xfId="26464" xr:uid="{9ACAC4CB-A28A-46D1-A3C8-68448D10D56E}"/>
    <cellStyle name="Moneda 2 3 2 2 2 2 3 3 3 4" xfId="35881" xr:uid="{436CED13-479B-427F-8399-5E84509B00BF}"/>
    <cellStyle name="Moneda 2 3 2 2 2 2 3 3 4" xfId="12343" xr:uid="{C59E87A8-0356-4382-8D9A-4C4874132F73}"/>
    <cellStyle name="Moneda 2 3 2 2 2 2 3 3 5" xfId="21760" xr:uid="{AD2A90CA-4C9D-4896-92DA-349B406995FB}"/>
    <cellStyle name="Moneda 2 3 2 2 2 2 3 3 6" xfId="31177" xr:uid="{4186D75F-01B2-4625-95DB-878E56E33E83}"/>
    <cellStyle name="Moneda 2 3 2 2 2 2 3 4" xfId="3719" xr:uid="{0B6CD0CD-3094-4FB8-A199-A78D974D4987}"/>
    <cellStyle name="Moneda 2 3 2 2 2 2 3 4 2" xfId="6071" xr:uid="{0FDE694E-60A7-4B64-BF3F-99AFA654F543}"/>
    <cellStyle name="Moneda 2 3 2 2 2 2 3 4 2 2" xfId="10775" xr:uid="{9361A3CC-4557-4AF9-AEA0-4DF3614E0846}"/>
    <cellStyle name="Moneda 2 3 2 2 2 2 3 4 2 2 2" xfId="20183" xr:uid="{7F1E61CE-35B3-4FC7-98C7-DB015ED16AA7}"/>
    <cellStyle name="Moneda 2 3 2 2 2 2 3 4 2 2 3" xfId="29600" xr:uid="{4CDDACDA-93C3-4BDA-8415-3DE1D4716797}"/>
    <cellStyle name="Moneda 2 3 2 2 2 2 3 4 2 2 4" xfId="39017" xr:uid="{2B9CCF0B-1172-418E-85E8-F867F942795A}"/>
    <cellStyle name="Moneda 2 3 2 2 2 2 3 4 2 3" xfId="15479" xr:uid="{F41C0585-CA21-45BD-B7B2-0DEEF6FED774}"/>
    <cellStyle name="Moneda 2 3 2 2 2 2 3 4 2 4" xfId="24896" xr:uid="{EF9F2A4A-146B-4EC0-A25D-360CA71AB26B}"/>
    <cellStyle name="Moneda 2 3 2 2 2 2 3 4 2 5" xfId="34313" xr:uid="{3A55F9A7-FB79-4ACB-9113-1262BC5027D7}"/>
    <cellStyle name="Moneda 2 3 2 2 2 2 3 4 3" xfId="8423" xr:uid="{2FF3F492-0E99-4C9D-8973-329912338CB0}"/>
    <cellStyle name="Moneda 2 3 2 2 2 2 3 4 3 2" xfId="17831" xr:uid="{200DECF6-6C67-4599-93C9-8C32E14D820C}"/>
    <cellStyle name="Moneda 2 3 2 2 2 2 3 4 3 3" xfId="27248" xr:uid="{E891F579-8A23-42CC-BBF2-98802812A9C2}"/>
    <cellStyle name="Moneda 2 3 2 2 2 2 3 4 3 4" xfId="36665" xr:uid="{EE6412B4-C098-42B7-B3F2-0362E4E7DE6D}"/>
    <cellStyle name="Moneda 2 3 2 2 2 2 3 4 4" xfId="13127" xr:uid="{79B74E9F-1091-4BEC-AD17-6BADAE26E411}"/>
    <cellStyle name="Moneda 2 3 2 2 2 2 3 4 5" xfId="22544" xr:uid="{993A05FA-D98B-45AD-A811-D10721790F3A}"/>
    <cellStyle name="Moneda 2 3 2 2 2 2 3 4 6" xfId="31961" xr:uid="{5F57509B-C9DC-41B7-8F21-F970C350C3C6}"/>
    <cellStyle name="Moneda 2 3 2 2 2 2 3 5" xfId="4503" xr:uid="{CF592D85-1E2A-427E-9B8F-B16706FA1CFE}"/>
    <cellStyle name="Moneda 2 3 2 2 2 2 3 5 2" xfId="9207" xr:uid="{40A50A64-DCA9-458E-A8DE-C899A17F0389}"/>
    <cellStyle name="Moneda 2 3 2 2 2 2 3 5 2 2" xfId="18615" xr:uid="{EB1D8FED-24A3-47E7-834D-FD6B6E72C96A}"/>
    <cellStyle name="Moneda 2 3 2 2 2 2 3 5 2 3" xfId="28032" xr:uid="{30987C96-2CAF-44D4-B9E7-3C066D753ABD}"/>
    <cellStyle name="Moneda 2 3 2 2 2 2 3 5 2 4" xfId="37449" xr:uid="{2F4A53AA-2CD0-4F01-A69C-6055143B37C7}"/>
    <cellStyle name="Moneda 2 3 2 2 2 2 3 5 3" xfId="13911" xr:uid="{17FC2E52-39D8-4F17-9537-D8A2CC924490}"/>
    <cellStyle name="Moneda 2 3 2 2 2 2 3 5 4" xfId="23328" xr:uid="{0DD53C3E-FAB8-44F2-9FB0-71EAF8609D47}"/>
    <cellStyle name="Moneda 2 3 2 2 2 2 3 5 5" xfId="32745" xr:uid="{C1BE05CD-BCD8-4A79-810A-51F7A07CAFEB}"/>
    <cellStyle name="Moneda 2 3 2 2 2 2 3 6" xfId="6855" xr:uid="{EA2718C4-4ABC-4B39-94C7-1F9E90D4E325}"/>
    <cellStyle name="Moneda 2 3 2 2 2 2 3 6 2" xfId="16263" xr:uid="{F4AC4B58-F27D-4EF0-976D-3DCA48AC3D92}"/>
    <cellStyle name="Moneda 2 3 2 2 2 2 3 6 3" xfId="25680" xr:uid="{F64FBC6F-B7D5-4A0F-A253-5102B0F3C3E9}"/>
    <cellStyle name="Moneda 2 3 2 2 2 2 3 6 4" xfId="35097" xr:uid="{BE7272BE-BB95-4477-B17A-E18A0AF52135}"/>
    <cellStyle name="Moneda 2 3 2 2 2 2 3 7" xfId="11559" xr:uid="{2B3578DA-1A83-40ED-BB1C-4D4E0E09D68E}"/>
    <cellStyle name="Moneda 2 3 2 2 2 2 3 8" xfId="20976" xr:uid="{5DD801EC-095C-4DCD-88D7-940B9A7C2756}"/>
    <cellStyle name="Moneda 2 3 2 2 2 2 3 9" xfId="30393" xr:uid="{9CA3EB83-712A-4392-A089-5E21DA2D3B66}"/>
    <cellStyle name="Moneda 2 3 2 2 2 2 4" xfId="2346" xr:uid="{C928C03F-0489-452D-807A-2BCDCCA49276}"/>
    <cellStyle name="Moneda 2 3 2 2 2 2 4 2" xfId="3131" xr:uid="{5FAA32C3-B339-41CF-903A-D2B396DE23DE}"/>
    <cellStyle name="Moneda 2 3 2 2 2 2 4 2 2" xfId="5483" xr:uid="{EB8406A7-1BF0-4CE6-8CB4-1F5B2D973ACC}"/>
    <cellStyle name="Moneda 2 3 2 2 2 2 4 2 2 2" xfId="10187" xr:uid="{855ADF73-8062-4E27-91BF-DC4D5CEC514F}"/>
    <cellStyle name="Moneda 2 3 2 2 2 2 4 2 2 2 2" xfId="19595" xr:uid="{5C71236C-EBC0-489A-8812-E3544536C548}"/>
    <cellStyle name="Moneda 2 3 2 2 2 2 4 2 2 2 3" xfId="29012" xr:uid="{D1E8696C-D085-4BEC-A7E3-A789FEEE75B2}"/>
    <cellStyle name="Moneda 2 3 2 2 2 2 4 2 2 2 4" xfId="38429" xr:uid="{1438CFAC-D10E-4EA7-B029-37875E4D1B39}"/>
    <cellStyle name="Moneda 2 3 2 2 2 2 4 2 2 3" xfId="14891" xr:uid="{167E8D61-7714-4C50-A7C8-2B9FC793DC6C}"/>
    <cellStyle name="Moneda 2 3 2 2 2 2 4 2 2 4" xfId="24308" xr:uid="{7B2E7C87-E6D3-4565-86D0-2DB79C8553C9}"/>
    <cellStyle name="Moneda 2 3 2 2 2 2 4 2 2 5" xfId="33725" xr:uid="{6217E31E-FE54-496A-A398-88223B90F05A}"/>
    <cellStyle name="Moneda 2 3 2 2 2 2 4 2 3" xfId="7835" xr:uid="{BC7EB734-F847-40B9-8F61-EA94A3FFEA8A}"/>
    <cellStyle name="Moneda 2 3 2 2 2 2 4 2 3 2" xfId="17243" xr:uid="{CF8A3A83-B6C8-4CA1-99AE-4E7419DCF326}"/>
    <cellStyle name="Moneda 2 3 2 2 2 2 4 2 3 3" xfId="26660" xr:uid="{6B835A01-4F92-4363-8C83-6EBD1456680B}"/>
    <cellStyle name="Moneda 2 3 2 2 2 2 4 2 3 4" xfId="36077" xr:uid="{A6CFCDF3-3886-4553-9596-2745FA523FDA}"/>
    <cellStyle name="Moneda 2 3 2 2 2 2 4 2 4" xfId="12539" xr:uid="{6A0A5E93-AE32-436C-8412-26EE68728A95}"/>
    <cellStyle name="Moneda 2 3 2 2 2 2 4 2 5" xfId="21956" xr:uid="{C9BA6201-F8A9-432E-A56E-7823AECB88FF}"/>
    <cellStyle name="Moneda 2 3 2 2 2 2 4 2 6" xfId="31373" xr:uid="{238CCCEC-A39E-49EE-899E-6E0E5301F56E}"/>
    <cellStyle name="Moneda 2 3 2 2 2 2 4 3" xfId="3915" xr:uid="{B901745E-99AC-4EF7-9E62-69BA7F8F6B65}"/>
    <cellStyle name="Moneda 2 3 2 2 2 2 4 3 2" xfId="6267" xr:uid="{4AA29E7E-5D03-4215-9A03-C2351AF9690B}"/>
    <cellStyle name="Moneda 2 3 2 2 2 2 4 3 2 2" xfId="10971" xr:uid="{6A3DEF49-92E5-49B9-8025-FE2B6E77054A}"/>
    <cellStyle name="Moneda 2 3 2 2 2 2 4 3 2 2 2" xfId="20379" xr:uid="{6D538F3B-7748-4AF9-9FD6-56A796574766}"/>
    <cellStyle name="Moneda 2 3 2 2 2 2 4 3 2 2 3" xfId="29796" xr:uid="{9B44B12E-16B8-4807-B082-DE0B91CA1A47}"/>
    <cellStyle name="Moneda 2 3 2 2 2 2 4 3 2 2 4" xfId="39213" xr:uid="{30E28502-AAAA-4842-BB60-0375D643470B}"/>
    <cellStyle name="Moneda 2 3 2 2 2 2 4 3 2 3" xfId="15675" xr:uid="{CD306B78-E65C-4D94-968A-9E5799FDB7FA}"/>
    <cellStyle name="Moneda 2 3 2 2 2 2 4 3 2 4" xfId="25092" xr:uid="{9B9B6A4F-EFBA-43E9-AB1C-357E2F218AFD}"/>
    <cellStyle name="Moneda 2 3 2 2 2 2 4 3 2 5" xfId="34509" xr:uid="{77B45FE9-C42B-460E-8008-3FD5F75996A3}"/>
    <cellStyle name="Moneda 2 3 2 2 2 2 4 3 3" xfId="8619" xr:uid="{9DFA0DF1-00B0-4432-AAC8-D69DE4A62855}"/>
    <cellStyle name="Moneda 2 3 2 2 2 2 4 3 3 2" xfId="18027" xr:uid="{B3822C61-8576-48F7-9A05-68DD8C1399E2}"/>
    <cellStyle name="Moneda 2 3 2 2 2 2 4 3 3 3" xfId="27444" xr:uid="{89EF6E58-30C4-4F1C-A872-0811EE507441}"/>
    <cellStyle name="Moneda 2 3 2 2 2 2 4 3 3 4" xfId="36861" xr:uid="{96374BD2-6FB1-4FD4-9616-2292E92E3B53}"/>
    <cellStyle name="Moneda 2 3 2 2 2 2 4 3 4" xfId="13323" xr:uid="{2A176215-3CE4-4B7C-B97D-F6207B66889B}"/>
    <cellStyle name="Moneda 2 3 2 2 2 2 4 3 5" xfId="22740" xr:uid="{D2DF7AEC-D338-4A3F-9C89-5F15FA34C865}"/>
    <cellStyle name="Moneda 2 3 2 2 2 2 4 3 6" xfId="32157" xr:uid="{22136FCF-0B8C-4274-9978-50E68FDDBF2F}"/>
    <cellStyle name="Moneda 2 3 2 2 2 2 4 4" xfId="4699" xr:uid="{95BE58A0-F20F-4DD3-B871-2C1127CC4439}"/>
    <cellStyle name="Moneda 2 3 2 2 2 2 4 4 2" xfId="9403" xr:uid="{88EC4E95-E205-472F-A675-F9E9E3C59884}"/>
    <cellStyle name="Moneda 2 3 2 2 2 2 4 4 2 2" xfId="18811" xr:uid="{82FD2660-0C84-43E4-A360-B222A4BB5238}"/>
    <cellStyle name="Moneda 2 3 2 2 2 2 4 4 2 3" xfId="28228" xr:uid="{C7D203D8-9843-4B8F-B96C-6EFDFE8F7C4E}"/>
    <cellStyle name="Moneda 2 3 2 2 2 2 4 4 2 4" xfId="37645" xr:uid="{246C29EE-0975-4427-A2E1-6267A0E2EB3F}"/>
    <cellStyle name="Moneda 2 3 2 2 2 2 4 4 3" xfId="14107" xr:uid="{FA7E017E-1A59-446A-A2C4-9F16BE6DBE76}"/>
    <cellStyle name="Moneda 2 3 2 2 2 2 4 4 4" xfId="23524" xr:uid="{2E33FF39-D9AD-4200-A6F9-21DCA087C897}"/>
    <cellStyle name="Moneda 2 3 2 2 2 2 4 4 5" xfId="32941" xr:uid="{6082AF36-908C-4040-A0CA-A6FB2353083A}"/>
    <cellStyle name="Moneda 2 3 2 2 2 2 4 5" xfId="7051" xr:uid="{F7E4D29B-D896-4ED4-BE3C-BA557384C9C2}"/>
    <cellStyle name="Moneda 2 3 2 2 2 2 4 5 2" xfId="16459" xr:uid="{87C2C2D3-2627-48C0-B091-00351A458FAA}"/>
    <cellStyle name="Moneda 2 3 2 2 2 2 4 5 3" xfId="25876" xr:uid="{60E6F411-7C53-46B7-91F9-BAD25B4EE5E3}"/>
    <cellStyle name="Moneda 2 3 2 2 2 2 4 5 4" xfId="35293" xr:uid="{E01251EC-0139-4A65-861B-F9CCE03BE480}"/>
    <cellStyle name="Moneda 2 3 2 2 2 2 4 6" xfId="11755" xr:uid="{56EC2703-58E1-46D7-8C25-C9ADF8EE6662}"/>
    <cellStyle name="Moneda 2 3 2 2 2 2 4 7" xfId="21172" xr:uid="{A2CB2504-4FB9-484C-9DD7-B6E4910AD1FC}"/>
    <cellStyle name="Moneda 2 3 2 2 2 2 4 8" xfId="30589" xr:uid="{A071DF2E-4D28-4E0F-B9BB-3E3C5DD61497}"/>
    <cellStyle name="Moneda 2 3 2 2 2 2 5" xfId="2739" xr:uid="{E18F1CE9-F6A0-433F-BB1F-42478A9230BA}"/>
    <cellStyle name="Moneda 2 3 2 2 2 2 5 2" xfId="5091" xr:uid="{F5DF52B4-CB1F-4966-B4BF-ACEED5AE0F47}"/>
    <cellStyle name="Moneda 2 3 2 2 2 2 5 2 2" xfId="9795" xr:uid="{F666ACC4-7FB5-4BD6-9E7B-9BE6285CF7CB}"/>
    <cellStyle name="Moneda 2 3 2 2 2 2 5 2 2 2" xfId="19203" xr:uid="{1944A986-7797-42FD-ACA2-C522C659D7DE}"/>
    <cellStyle name="Moneda 2 3 2 2 2 2 5 2 2 3" xfId="28620" xr:uid="{BDAD8392-D8F7-43B8-9834-997A1E879166}"/>
    <cellStyle name="Moneda 2 3 2 2 2 2 5 2 2 4" xfId="38037" xr:uid="{3D5D22DB-3042-4B83-A9FD-5C34050D2CF5}"/>
    <cellStyle name="Moneda 2 3 2 2 2 2 5 2 3" xfId="14499" xr:uid="{F20431DA-76EF-4B82-943E-A25B06FB1497}"/>
    <cellStyle name="Moneda 2 3 2 2 2 2 5 2 4" xfId="23916" xr:uid="{D08BF509-4D45-40EB-8B03-E830D754E6B5}"/>
    <cellStyle name="Moneda 2 3 2 2 2 2 5 2 5" xfId="33333" xr:uid="{9174EB3E-3723-458C-983D-62FACAC9EFFC}"/>
    <cellStyle name="Moneda 2 3 2 2 2 2 5 3" xfId="7443" xr:uid="{6BA861FE-079D-4F8B-BB62-5DED9D4DBD47}"/>
    <cellStyle name="Moneda 2 3 2 2 2 2 5 3 2" xfId="16851" xr:uid="{1957E74A-DF74-4972-88D8-D6CA3D140541}"/>
    <cellStyle name="Moneda 2 3 2 2 2 2 5 3 3" xfId="26268" xr:uid="{0E330969-1BDB-42AB-90C5-7FB987987FE1}"/>
    <cellStyle name="Moneda 2 3 2 2 2 2 5 3 4" xfId="35685" xr:uid="{3DF73DFD-5E4B-452A-980D-318135371712}"/>
    <cellStyle name="Moneda 2 3 2 2 2 2 5 4" xfId="12147" xr:uid="{20906147-EA20-4EC1-9B8B-6D0DAA1E3A50}"/>
    <cellStyle name="Moneda 2 3 2 2 2 2 5 5" xfId="21564" xr:uid="{25695E54-976E-40E1-8B81-51D8300E3282}"/>
    <cellStyle name="Moneda 2 3 2 2 2 2 5 6" xfId="30981" xr:uid="{8874E6C1-6FF6-46EF-8F02-0361274CFF41}"/>
    <cellStyle name="Moneda 2 3 2 2 2 2 6" xfId="3523" xr:uid="{C9767A6A-7021-4D2C-B457-C1430D639DBB}"/>
    <cellStyle name="Moneda 2 3 2 2 2 2 6 2" xfId="5875" xr:uid="{E24ECA73-C7E1-49A5-BAD4-963B0DC1D99D}"/>
    <cellStyle name="Moneda 2 3 2 2 2 2 6 2 2" xfId="10579" xr:uid="{9E499830-589F-4613-BC12-9D260ABCF962}"/>
    <cellStyle name="Moneda 2 3 2 2 2 2 6 2 2 2" xfId="19987" xr:uid="{F3023B44-910C-4550-97F0-CB2E0964FD81}"/>
    <cellStyle name="Moneda 2 3 2 2 2 2 6 2 2 3" xfId="29404" xr:uid="{5EDBA8DD-9EFF-4F51-9EC7-5456F27FCDFC}"/>
    <cellStyle name="Moneda 2 3 2 2 2 2 6 2 2 4" xfId="38821" xr:uid="{2C0F93D0-A822-4B24-A668-0A02C63A054D}"/>
    <cellStyle name="Moneda 2 3 2 2 2 2 6 2 3" xfId="15283" xr:uid="{5038E69B-4F49-4E61-93AC-76C219BB08AB}"/>
    <cellStyle name="Moneda 2 3 2 2 2 2 6 2 4" xfId="24700" xr:uid="{C89432F3-DC0B-4CA3-82FB-B6CAABA68635}"/>
    <cellStyle name="Moneda 2 3 2 2 2 2 6 2 5" xfId="34117" xr:uid="{3C8E0918-5D9D-493A-82CA-245267CD5779}"/>
    <cellStyle name="Moneda 2 3 2 2 2 2 6 3" xfId="8227" xr:uid="{BE568579-07FD-485B-AB3E-AE552787BC8B}"/>
    <cellStyle name="Moneda 2 3 2 2 2 2 6 3 2" xfId="17635" xr:uid="{F6F6C731-A277-49DC-B94C-EC2A93FDC03B}"/>
    <cellStyle name="Moneda 2 3 2 2 2 2 6 3 3" xfId="27052" xr:uid="{82CA57FB-0490-4CC7-992B-08970AB8A830}"/>
    <cellStyle name="Moneda 2 3 2 2 2 2 6 3 4" xfId="36469" xr:uid="{BE8D5A84-5E63-4793-AEE8-AE5D880E11BD}"/>
    <cellStyle name="Moneda 2 3 2 2 2 2 6 4" xfId="12931" xr:uid="{93A04338-7C9B-4A26-A437-054D133FB71C}"/>
    <cellStyle name="Moneda 2 3 2 2 2 2 6 5" xfId="22348" xr:uid="{F370952B-59FB-4BAC-8F6E-2648FE117544}"/>
    <cellStyle name="Moneda 2 3 2 2 2 2 6 6" xfId="31765" xr:uid="{A2425C5A-2A71-4524-8AEA-B2960052D3CC}"/>
    <cellStyle name="Moneda 2 3 2 2 2 2 7" xfId="4307" xr:uid="{CEFD9310-EEF1-491D-BBBA-2E609A0DF83F}"/>
    <cellStyle name="Moneda 2 3 2 2 2 2 7 2" xfId="9011" xr:uid="{31182013-1694-463F-9051-B479D03AE081}"/>
    <cellStyle name="Moneda 2 3 2 2 2 2 7 2 2" xfId="18419" xr:uid="{46FF7D87-8B44-4DF4-9A4C-99493E430B6D}"/>
    <cellStyle name="Moneda 2 3 2 2 2 2 7 2 3" xfId="27836" xr:uid="{5086522E-C210-4221-983F-FEC8DB24B463}"/>
    <cellStyle name="Moneda 2 3 2 2 2 2 7 2 4" xfId="37253" xr:uid="{0FBCD072-7004-48DE-8996-111A83C59D2D}"/>
    <cellStyle name="Moneda 2 3 2 2 2 2 7 3" xfId="13715" xr:uid="{DCE9E2B5-D6BD-4B65-B4A5-10A39AC7278A}"/>
    <cellStyle name="Moneda 2 3 2 2 2 2 7 4" xfId="23132" xr:uid="{3A43F59E-F354-41E2-9279-3ED530C192BE}"/>
    <cellStyle name="Moneda 2 3 2 2 2 2 7 5" xfId="32549" xr:uid="{29D25F09-5A7E-445F-AEFB-63A89DDECFBA}"/>
    <cellStyle name="Moneda 2 3 2 2 2 2 8" xfId="6659" xr:uid="{F2BDA4A4-0195-420E-BE54-D042DD7E0D95}"/>
    <cellStyle name="Moneda 2 3 2 2 2 2 8 2" xfId="16067" xr:uid="{027A6A9C-715D-4A04-9877-8D5EDC84E3AF}"/>
    <cellStyle name="Moneda 2 3 2 2 2 2 8 3" xfId="25484" xr:uid="{0EBFFABB-6080-477A-BEBD-E99DCA48D9F5}"/>
    <cellStyle name="Moneda 2 3 2 2 2 2 8 4" xfId="34901" xr:uid="{9E7B904F-2954-4A25-B343-D875AB6E142F}"/>
    <cellStyle name="Moneda 2 3 2 2 2 2 9" xfId="11363" xr:uid="{0C4D3F8C-69AB-4D72-8839-76CEAD20BBA0}"/>
    <cellStyle name="Moneda 2 3 2 2 2 3" xfId="362" xr:uid="{8E90E0EA-8A06-4366-A674-2CEB216E7696}"/>
    <cellStyle name="Moneda 2 3 2 2 2 3 10" xfId="30272" xr:uid="{4F93A3D8-B0BD-49BC-A850-8F809D60E412}"/>
    <cellStyle name="Moneda 2 3 2 2 2 3 11" xfId="2029" xr:uid="{7D61957E-BE98-476B-9F77-947C3127158A}"/>
    <cellStyle name="Moneda 2 3 2 2 2 3 12" xfId="1401" xr:uid="{0523732C-D521-4BDE-BF46-D8745EAFF9DB}"/>
    <cellStyle name="Moneda 2 3 2 2 2 3 13" xfId="40283" xr:uid="{96AC759E-CB6C-4DA4-868C-E033A5560F25}"/>
    <cellStyle name="Moneda 2 3 2 2 2 3 2" xfId="600" xr:uid="{32029BEF-2050-4646-B84A-C086E3CB131D}"/>
    <cellStyle name="Moneda 2 3 2 2 2 3 2 10" xfId="2225" xr:uid="{67EE8AA9-4152-4E06-A7FE-A56BD2079583}"/>
    <cellStyle name="Moneda 2 3 2 2 2 3 2 11" xfId="1597" xr:uid="{46E683EE-3C0E-4B8E-BBB4-A2A514E780FF}"/>
    <cellStyle name="Moneda 2 3 2 2 2 3 2 12" xfId="40479" xr:uid="{1412605C-571F-43FC-8F81-F9B05239E485}"/>
    <cellStyle name="Moneda 2 3 2 2 2 3 2 2" xfId="2617" xr:uid="{989B6EB7-6DA7-464C-A57C-9FED6AC1FDB7}"/>
    <cellStyle name="Moneda 2 3 2 2 2 3 2 2 2" xfId="3402" xr:uid="{6704B346-A860-455F-918A-3C39A5F88926}"/>
    <cellStyle name="Moneda 2 3 2 2 2 3 2 2 2 2" xfId="5754" xr:uid="{405A8F99-B783-4764-97EE-47268A83745B}"/>
    <cellStyle name="Moneda 2 3 2 2 2 3 2 2 2 2 2" xfId="10458" xr:uid="{4AF27A2E-9BE7-47BB-A04D-18A5F362FEFC}"/>
    <cellStyle name="Moneda 2 3 2 2 2 3 2 2 2 2 2 2" xfId="19866" xr:uid="{264EA6BD-F849-4DA7-B7B6-72329A87DA39}"/>
    <cellStyle name="Moneda 2 3 2 2 2 3 2 2 2 2 2 3" xfId="29283" xr:uid="{86841577-30A9-4073-84D9-AB83A9387FD8}"/>
    <cellStyle name="Moneda 2 3 2 2 2 3 2 2 2 2 2 4" xfId="38700" xr:uid="{B09B0B08-0992-4406-99D8-6F238E3B5A59}"/>
    <cellStyle name="Moneda 2 3 2 2 2 3 2 2 2 2 3" xfId="15162" xr:uid="{CB479C45-D898-4C33-ABAE-209B7DD37277}"/>
    <cellStyle name="Moneda 2 3 2 2 2 3 2 2 2 2 4" xfId="24579" xr:uid="{CAB6271E-CA30-4485-BA80-3A45C46F74B3}"/>
    <cellStyle name="Moneda 2 3 2 2 2 3 2 2 2 2 5" xfId="33996" xr:uid="{4F2BB67A-178E-4BB6-A3B6-BF8672216F9D}"/>
    <cellStyle name="Moneda 2 3 2 2 2 3 2 2 2 3" xfId="8106" xr:uid="{AAC1B712-4775-4D7A-BB16-64BBE044AADC}"/>
    <cellStyle name="Moneda 2 3 2 2 2 3 2 2 2 3 2" xfId="17514" xr:uid="{145D225B-D16E-4C77-BCDD-13CF49E1F791}"/>
    <cellStyle name="Moneda 2 3 2 2 2 3 2 2 2 3 3" xfId="26931" xr:uid="{BFB40CCC-FCD6-46F0-975E-A3678C2C83A2}"/>
    <cellStyle name="Moneda 2 3 2 2 2 3 2 2 2 3 4" xfId="36348" xr:uid="{57C2E903-510C-469F-8CCA-681B485B3496}"/>
    <cellStyle name="Moneda 2 3 2 2 2 3 2 2 2 4" xfId="12810" xr:uid="{EA4D8417-06DC-43B9-8C94-E6B3F9B3B570}"/>
    <cellStyle name="Moneda 2 3 2 2 2 3 2 2 2 5" xfId="22227" xr:uid="{4083D000-05AD-4388-8527-FEEA8DAF15DD}"/>
    <cellStyle name="Moneda 2 3 2 2 2 3 2 2 2 6" xfId="31644" xr:uid="{86AB20CC-B0E3-47ED-9B85-3D3C4EDA0315}"/>
    <cellStyle name="Moneda 2 3 2 2 2 3 2 2 3" xfId="4186" xr:uid="{77996FB7-AD32-4A08-A670-F8EC8CFA0EE0}"/>
    <cellStyle name="Moneda 2 3 2 2 2 3 2 2 3 2" xfId="6538" xr:uid="{48D24E78-DE17-4E65-A1AF-8B7A7A8A4AF5}"/>
    <cellStyle name="Moneda 2 3 2 2 2 3 2 2 3 2 2" xfId="11242" xr:uid="{559ED106-7FB2-4962-825B-76FF0F8A1A62}"/>
    <cellStyle name="Moneda 2 3 2 2 2 3 2 2 3 2 2 2" xfId="20650" xr:uid="{F4685384-8E14-4523-A501-447AD500FD2F}"/>
    <cellStyle name="Moneda 2 3 2 2 2 3 2 2 3 2 2 3" xfId="30067" xr:uid="{B20D6571-0032-473C-B42A-2FF77D1F7635}"/>
    <cellStyle name="Moneda 2 3 2 2 2 3 2 2 3 2 2 4" xfId="39484" xr:uid="{99260F18-2321-4A88-97FE-BF5A298F6ECD}"/>
    <cellStyle name="Moneda 2 3 2 2 2 3 2 2 3 2 3" xfId="15946" xr:uid="{3CBA54FD-5966-4BC6-AF71-72FD1D74394F}"/>
    <cellStyle name="Moneda 2 3 2 2 2 3 2 2 3 2 4" xfId="25363" xr:uid="{426F7F30-1B44-475C-B2EE-FAAF5CDC1721}"/>
    <cellStyle name="Moneda 2 3 2 2 2 3 2 2 3 2 5" xfId="34780" xr:uid="{5781E594-021A-4839-BE84-6F1E3C567A37}"/>
    <cellStyle name="Moneda 2 3 2 2 2 3 2 2 3 3" xfId="8890" xr:uid="{75EDD766-6E66-4988-961D-2B6005555086}"/>
    <cellStyle name="Moneda 2 3 2 2 2 3 2 2 3 3 2" xfId="18298" xr:uid="{13752133-F9CE-4E9F-8AB8-6716BBA7A903}"/>
    <cellStyle name="Moneda 2 3 2 2 2 3 2 2 3 3 3" xfId="27715" xr:uid="{D6BF2687-15CE-4680-B209-ADE8B37E7009}"/>
    <cellStyle name="Moneda 2 3 2 2 2 3 2 2 3 3 4" xfId="37132" xr:uid="{0B9E20BF-A2B4-4771-A061-E10ADE39A59C}"/>
    <cellStyle name="Moneda 2 3 2 2 2 3 2 2 3 4" xfId="13594" xr:uid="{AA80241D-D7C0-4A54-9169-F967A6D0C62A}"/>
    <cellStyle name="Moneda 2 3 2 2 2 3 2 2 3 5" xfId="23011" xr:uid="{0A148DC7-7FAB-4E00-821D-96C65809673F}"/>
    <cellStyle name="Moneda 2 3 2 2 2 3 2 2 3 6" xfId="32428" xr:uid="{5CC2BF9B-3BA1-4A40-8F09-8AEA98E0819C}"/>
    <cellStyle name="Moneda 2 3 2 2 2 3 2 2 4" xfId="4970" xr:uid="{EF41298C-BA81-498B-BA73-79AC88F0CA1D}"/>
    <cellStyle name="Moneda 2 3 2 2 2 3 2 2 4 2" xfId="9674" xr:uid="{FFD7E338-2FDE-411E-A77C-0468E998873B}"/>
    <cellStyle name="Moneda 2 3 2 2 2 3 2 2 4 2 2" xfId="19082" xr:uid="{1C31C86C-A814-42B1-89DB-4B01D5466968}"/>
    <cellStyle name="Moneda 2 3 2 2 2 3 2 2 4 2 3" xfId="28499" xr:uid="{FE5F074A-47C6-49AF-8DCF-4A75BBB241E2}"/>
    <cellStyle name="Moneda 2 3 2 2 2 3 2 2 4 2 4" xfId="37916" xr:uid="{CDB32077-F47C-4383-A6AE-A51CC148EEF7}"/>
    <cellStyle name="Moneda 2 3 2 2 2 3 2 2 4 3" xfId="14378" xr:uid="{B9844FB7-C6B7-476F-98C0-DD46FB8B669B}"/>
    <cellStyle name="Moneda 2 3 2 2 2 3 2 2 4 4" xfId="23795" xr:uid="{798281BB-7239-499F-8B73-8049D7C3FBF2}"/>
    <cellStyle name="Moneda 2 3 2 2 2 3 2 2 4 5" xfId="33212" xr:uid="{4FF1F991-89AD-40DB-BD72-4B19DD63D24F}"/>
    <cellStyle name="Moneda 2 3 2 2 2 3 2 2 5" xfId="7322" xr:uid="{6E1B7D70-FBA0-43F4-8344-5B1EBF6DC7FD}"/>
    <cellStyle name="Moneda 2 3 2 2 2 3 2 2 5 2" xfId="16730" xr:uid="{F7BB3617-86AE-4A6B-B61E-56210E8D4F17}"/>
    <cellStyle name="Moneda 2 3 2 2 2 3 2 2 5 3" xfId="26147" xr:uid="{F4752187-E682-4F41-ACED-D9E73CD2EC60}"/>
    <cellStyle name="Moneda 2 3 2 2 2 3 2 2 5 4" xfId="35564" xr:uid="{FFBE7555-A8F4-408F-9E78-664871D30269}"/>
    <cellStyle name="Moneda 2 3 2 2 2 3 2 2 6" xfId="12026" xr:uid="{13B87DDA-4135-4A29-AC43-86E881A4EF35}"/>
    <cellStyle name="Moneda 2 3 2 2 2 3 2 2 7" xfId="21443" xr:uid="{44475BA7-692D-47A4-95FD-281D4CC65888}"/>
    <cellStyle name="Moneda 2 3 2 2 2 3 2 2 8" xfId="30860" xr:uid="{3FB3B499-6461-401F-846C-9CF3FFC13839}"/>
    <cellStyle name="Moneda 2 3 2 2 2 3 2 3" xfId="3010" xr:uid="{761069CD-CDB7-448B-A764-481601D28A58}"/>
    <cellStyle name="Moneda 2 3 2 2 2 3 2 3 2" xfId="5362" xr:uid="{3E2136AE-E750-43A7-BF86-BA2F980C5303}"/>
    <cellStyle name="Moneda 2 3 2 2 2 3 2 3 2 2" xfId="10066" xr:uid="{ACB0FCE0-B6CB-4D9C-8CC0-04D714F162B9}"/>
    <cellStyle name="Moneda 2 3 2 2 2 3 2 3 2 2 2" xfId="19474" xr:uid="{98AB0861-8D44-4C54-8D94-32FA3DDC577A}"/>
    <cellStyle name="Moneda 2 3 2 2 2 3 2 3 2 2 3" xfId="28891" xr:uid="{B43AA3F4-29CE-46C7-8D65-7A7E65C84926}"/>
    <cellStyle name="Moneda 2 3 2 2 2 3 2 3 2 2 4" xfId="38308" xr:uid="{C10BB7E8-D21F-4210-9EB4-415DD07F3F6E}"/>
    <cellStyle name="Moneda 2 3 2 2 2 3 2 3 2 3" xfId="14770" xr:uid="{7AC2747C-3930-406B-B811-4F8F9985AF9F}"/>
    <cellStyle name="Moneda 2 3 2 2 2 3 2 3 2 4" xfId="24187" xr:uid="{5C8092DF-CA07-4F89-BBA3-DF1E56D97D0B}"/>
    <cellStyle name="Moneda 2 3 2 2 2 3 2 3 2 5" xfId="33604" xr:uid="{076C9C78-6AA0-4AAF-87B0-87A84498B3A7}"/>
    <cellStyle name="Moneda 2 3 2 2 2 3 2 3 3" xfId="7714" xr:uid="{0DBE5185-B199-4829-BA79-F543CC38348A}"/>
    <cellStyle name="Moneda 2 3 2 2 2 3 2 3 3 2" xfId="17122" xr:uid="{AF654214-0920-4696-B3BC-FB03D2D5CE20}"/>
    <cellStyle name="Moneda 2 3 2 2 2 3 2 3 3 3" xfId="26539" xr:uid="{81FDAECD-9749-43C6-8D9F-69D3EB7AA2E6}"/>
    <cellStyle name="Moneda 2 3 2 2 2 3 2 3 3 4" xfId="35956" xr:uid="{96AC297C-FE1E-4687-9B0B-B9B66AA1020B}"/>
    <cellStyle name="Moneda 2 3 2 2 2 3 2 3 4" xfId="12418" xr:uid="{1FF2A6B1-39C8-431E-B456-7C4D32488A89}"/>
    <cellStyle name="Moneda 2 3 2 2 2 3 2 3 5" xfId="21835" xr:uid="{4ECF34DB-9B72-49E1-89FF-6354D2D6BF88}"/>
    <cellStyle name="Moneda 2 3 2 2 2 3 2 3 6" xfId="31252" xr:uid="{876F3189-F254-48AE-9D98-3FB7181DA796}"/>
    <cellStyle name="Moneda 2 3 2 2 2 3 2 4" xfId="3794" xr:uid="{F91B07CA-F2D3-4C30-8437-2A4ECD351E6F}"/>
    <cellStyle name="Moneda 2 3 2 2 2 3 2 4 2" xfId="6146" xr:uid="{FD7367B0-B22D-4C3A-B432-317C845970A6}"/>
    <cellStyle name="Moneda 2 3 2 2 2 3 2 4 2 2" xfId="10850" xr:uid="{76DAF25E-2A1D-4FD5-9D0E-F0BA35E83E06}"/>
    <cellStyle name="Moneda 2 3 2 2 2 3 2 4 2 2 2" xfId="20258" xr:uid="{F29A1FCF-C475-490A-AE8C-4BE855560319}"/>
    <cellStyle name="Moneda 2 3 2 2 2 3 2 4 2 2 3" xfId="29675" xr:uid="{C3481E9D-CA24-4C5C-A097-DDB221172547}"/>
    <cellStyle name="Moneda 2 3 2 2 2 3 2 4 2 2 4" xfId="39092" xr:uid="{E474CEA1-6D98-47A4-9772-1028523AC59D}"/>
    <cellStyle name="Moneda 2 3 2 2 2 3 2 4 2 3" xfId="15554" xr:uid="{54B2A858-B9EB-4A38-A1E1-FE124935C390}"/>
    <cellStyle name="Moneda 2 3 2 2 2 3 2 4 2 4" xfId="24971" xr:uid="{997FAB25-C3C1-4A59-933B-B71687C2D93F}"/>
    <cellStyle name="Moneda 2 3 2 2 2 3 2 4 2 5" xfId="34388" xr:uid="{A3BC694D-D707-4350-AEA2-BAA002F60A9A}"/>
    <cellStyle name="Moneda 2 3 2 2 2 3 2 4 3" xfId="8498" xr:uid="{E8CB4D78-818C-48EB-83CD-94158E4AAE51}"/>
    <cellStyle name="Moneda 2 3 2 2 2 3 2 4 3 2" xfId="17906" xr:uid="{F1851E5B-6ABA-4020-956C-32A7E7CB468D}"/>
    <cellStyle name="Moneda 2 3 2 2 2 3 2 4 3 3" xfId="27323" xr:uid="{31580962-9D32-4540-B0DF-C294977284D3}"/>
    <cellStyle name="Moneda 2 3 2 2 2 3 2 4 3 4" xfId="36740" xr:uid="{53E22A5D-586A-4128-8B5C-FEA886476385}"/>
    <cellStyle name="Moneda 2 3 2 2 2 3 2 4 4" xfId="13202" xr:uid="{340F3D9B-1820-4C98-BDED-0D09E0426D64}"/>
    <cellStyle name="Moneda 2 3 2 2 2 3 2 4 5" xfId="22619" xr:uid="{28F1B4A1-5356-458B-8482-FE3739A91F53}"/>
    <cellStyle name="Moneda 2 3 2 2 2 3 2 4 6" xfId="32036" xr:uid="{11A75AD9-29C6-4E3D-AF55-DC36C22459E9}"/>
    <cellStyle name="Moneda 2 3 2 2 2 3 2 5" xfId="4578" xr:uid="{BB81F94C-332F-4BCE-862D-CDF3EC799BF7}"/>
    <cellStyle name="Moneda 2 3 2 2 2 3 2 5 2" xfId="9282" xr:uid="{2D7A9A24-D310-47E9-80D7-CABCBFA2A2BA}"/>
    <cellStyle name="Moneda 2 3 2 2 2 3 2 5 2 2" xfId="18690" xr:uid="{6B27E9A9-8CD3-417F-905D-CD47C804EA9E}"/>
    <cellStyle name="Moneda 2 3 2 2 2 3 2 5 2 3" xfId="28107" xr:uid="{05F1FE6D-0914-462C-B82B-652D065C7827}"/>
    <cellStyle name="Moneda 2 3 2 2 2 3 2 5 2 4" xfId="37524" xr:uid="{682547B7-E54C-4C0F-B918-16CACBEC273A}"/>
    <cellStyle name="Moneda 2 3 2 2 2 3 2 5 3" xfId="13986" xr:uid="{FD87BD1D-2064-49CA-80D2-AFBA3D20DE2B}"/>
    <cellStyle name="Moneda 2 3 2 2 2 3 2 5 4" xfId="23403" xr:uid="{C2C63E3F-03EA-4385-B8E6-A1523091DD3A}"/>
    <cellStyle name="Moneda 2 3 2 2 2 3 2 5 5" xfId="32820" xr:uid="{F7710845-F17F-43C8-ACF9-E9673B42B9BB}"/>
    <cellStyle name="Moneda 2 3 2 2 2 3 2 6" xfId="6930" xr:uid="{619EAD69-DB88-4E65-B553-1CE37DCA8080}"/>
    <cellStyle name="Moneda 2 3 2 2 2 3 2 6 2" xfId="16338" xr:uid="{B894D6CB-C9AC-49B4-8654-5C763D563F86}"/>
    <cellStyle name="Moneda 2 3 2 2 2 3 2 6 3" xfId="25755" xr:uid="{AC13EA2A-BB84-49BB-8DEF-AEB4C48924E6}"/>
    <cellStyle name="Moneda 2 3 2 2 2 3 2 6 4" xfId="35172" xr:uid="{88795B13-0371-4B5E-BD88-D3B57F62054E}"/>
    <cellStyle name="Moneda 2 3 2 2 2 3 2 7" xfId="11634" xr:uid="{335A1435-AF33-4609-862B-DBB106C68D3E}"/>
    <cellStyle name="Moneda 2 3 2 2 2 3 2 8" xfId="21051" xr:uid="{8425394E-87E0-4639-BFCC-56D1B09F6F4C}"/>
    <cellStyle name="Moneda 2 3 2 2 2 3 2 9" xfId="30468" xr:uid="{709FF58E-47A8-4816-A8BE-C87040D97314}"/>
    <cellStyle name="Moneda 2 3 2 2 2 3 3" xfId="2421" xr:uid="{A3A5F787-7C33-41BD-8BB2-50231E0EA2A7}"/>
    <cellStyle name="Moneda 2 3 2 2 2 3 3 2" xfId="3206" xr:uid="{BDF15B22-5FD2-45CB-9097-EAAD77A28869}"/>
    <cellStyle name="Moneda 2 3 2 2 2 3 3 2 2" xfId="5558" xr:uid="{D57A797C-477F-432E-AB9C-89FE0A585ADB}"/>
    <cellStyle name="Moneda 2 3 2 2 2 3 3 2 2 2" xfId="10262" xr:uid="{D727C3FB-D771-4763-8906-6A21F3A493B0}"/>
    <cellStyle name="Moneda 2 3 2 2 2 3 3 2 2 2 2" xfId="19670" xr:uid="{BD01D49A-909B-4524-A92E-7A19F1E01D65}"/>
    <cellStyle name="Moneda 2 3 2 2 2 3 3 2 2 2 3" xfId="29087" xr:uid="{BB5D1952-FD59-4C2F-9EE2-112B24275CC7}"/>
    <cellStyle name="Moneda 2 3 2 2 2 3 3 2 2 2 4" xfId="38504" xr:uid="{41E89825-8146-4987-80EC-D6268D13C643}"/>
    <cellStyle name="Moneda 2 3 2 2 2 3 3 2 2 3" xfId="14966" xr:uid="{297ACFBC-1ED6-48BE-86A5-355555F84A5C}"/>
    <cellStyle name="Moneda 2 3 2 2 2 3 3 2 2 4" xfId="24383" xr:uid="{0C6750F2-C685-4034-AFF3-BBE7C7D38E9B}"/>
    <cellStyle name="Moneda 2 3 2 2 2 3 3 2 2 5" xfId="33800" xr:uid="{4EEA60CF-9487-46A9-AB1E-BDE52EC39D34}"/>
    <cellStyle name="Moneda 2 3 2 2 2 3 3 2 3" xfId="7910" xr:uid="{87D212BE-6D5B-4D73-BC54-0D2A71747843}"/>
    <cellStyle name="Moneda 2 3 2 2 2 3 3 2 3 2" xfId="17318" xr:uid="{C98D5481-9E7C-42D7-9BE2-B7D66B0D91D7}"/>
    <cellStyle name="Moneda 2 3 2 2 2 3 3 2 3 3" xfId="26735" xr:uid="{EA68FADA-B5DA-4EB0-B960-B6B6EA2A129D}"/>
    <cellStyle name="Moneda 2 3 2 2 2 3 3 2 3 4" xfId="36152" xr:uid="{83D71D45-4A28-489E-93AF-A3880D6B9495}"/>
    <cellStyle name="Moneda 2 3 2 2 2 3 3 2 4" xfId="12614" xr:uid="{3E2FF010-B391-4E52-B179-2F6AA5FA42BC}"/>
    <cellStyle name="Moneda 2 3 2 2 2 3 3 2 5" xfId="22031" xr:uid="{656377D9-3FD0-43FF-977F-5914AA4B0508}"/>
    <cellStyle name="Moneda 2 3 2 2 2 3 3 2 6" xfId="31448" xr:uid="{01A55D6E-6828-40BC-92DD-E8FD2E01FE06}"/>
    <cellStyle name="Moneda 2 3 2 2 2 3 3 3" xfId="3990" xr:uid="{5C2B6765-EF4A-428B-8050-448148AB9F97}"/>
    <cellStyle name="Moneda 2 3 2 2 2 3 3 3 2" xfId="6342" xr:uid="{AC77505A-019F-4864-B0F3-92F72D633710}"/>
    <cellStyle name="Moneda 2 3 2 2 2 3 3 3 2 2" xfId="11046" xr:uid="{306B69AE-DBF0-4552-B9CE-740468485D50}"/>
    <cellStyle name="Moneda 2 3 2 2 2 3 3 3 2 2 2" xfId="20454" xr:uid="{2D7D1F19-C23D-4A4C-AB14-21D121B22929}"/>
    <cellStyle name="Moneda 2 3 2 2 2 3 3 3 2 2 3" xfId="29871" xr:uid="{E71EE639-6359-4A5A-B6DB-707499711FC3}"/>
    <cellStyle name="Moneda 2 3 2 2 2 3 3 3 2 2 4" xfId="39288" xr:uid="{F7D727B3-D549-4E67-A2B6-2986886CBC91}"/>
    <cellStyle name="Moneda 2 3 2 2 2 3 3 3 2 3" xfId="15750" xr:uid="{3E7A6F00-0553-4BEC-BC2A-99221BA1DD0A}"/>
    <cellStyle name="Moneda 2 3 2 2 2 3 3 3 2 4" xfId="25167" xr:uid="{09522B32-E9E8-4E09-AFB9-8F69EA82DC98}"/>
    <cellStyle name="Moneda 2 3 2 2 2 3 3 3 2 5" xfId="34584" xr:uid="{DBC513AC-3156-4A19-BF57-9E218D7DC73F}"/>
    <cellStyle name="Moneda 2 3 2 2 2 3 3 3 3" xfId="8694" xr:uid="{215D15AB-B9EA-4612-80B9-25EB0719CC31}"/>
    <cellStyle name="Moneda 2 3 2 2 2 3 3 3 3 2" xfId="18102" xr:uid="{FC4F3F1B-C663-40A1-BFAD-77B2EF5957B2}"/>
    <cellStyle name="Moneda 2 3 2 2 2 3 3 3 3 3" xfId="27519" xr:uid="{7B3F7599-F2F7-437A-9A1E-3537E17F7557}"/>
    <cellStyle name="Moneda 2 3 2 2 2 3 3 3 3 4" xfId="36936" xr:uid="{B7B22097-45FE-4A41-ACFF-C8861A713FFA}"/>
    <cellStyle name="Moneda 2 3 2 2 2 3 3 3 4" xfId="13398" xr:uid="{346A69F6-9F03-4E8C-877B-A765124FE7B4}"/>
    <cellStyle name="Moneda 2 3 2 2 2 3 3 3 5" xfId="22815" xr:uid="{7BD1D739-8D16-49FC-A2A2-4BFF5883EC87}"/>
    <cellStyle name="Moneda 2 3 2 2 2 3 3 3 6" xfId="32232" xr:uid="{335DC55D-D7A1-4794-8097-F5C22A65510E}"/>
    <cellStyle name="Moneda 2 3 2 2 2 3 3 4" xfId="4774" xr:uid="{8BBF20A3-A82B-4A73-8F3C-AE32A8D51A0D}"/>
    <cellStyle name="Moneda 2 3 2 2 2 3 3 4 2" xfId="9478" xr:uid="{D7E02C35-8150-4E22-B26B-668204B81BF2}"/>
    <cellStyle name="Moneda 2 3 2 2 2 3 3 4 2 2" xfId="18886" xr:uid="{9F57C249-AADD-4590-94F8-4E4D2C588BA0}"/>
    <cellStyle name="Moneda 2 3 2 2 2 3 3 4 2 3" xfId="28303" xr:uid="{4B61FE15-220B-4F47-920C-305FF1101873}"/>
    <cellStyle name="Moneda 2 3 2 2 2 3 3 4 2 4" xfId="37720" xr:uid="{42CCC6BD-86BE-48F1-B60D-52F7A37EBF03}"/>
    <cellStyle name="Moneda 2 3 2 2 2 3 3 4 3" xfId="14182" xr:uid="{407A56A3-BAD2-4B97-B2C9-992E9EF303EB}"/>
    <cellStyle name="Moneda 2 3 2 2 2 3 3 4 4" xfId="23599" xr:uid="{FAAB9ACA-D395-49B8-A343-EE56E8BC7093}"/>
    <cellStyle name="Moneda 2 3 2 2 2 3 3 4 5" xfId="33016" xr:uid="{2911F1B9-DAA0-4833-AFC3-52E5570F4EB7}"/>
    <cellStyle name="Moneda 2 3 2 2 2 3 3 5" xfId="7126" xr:uid="{22017843-EA01-4A7A-9156-6C50117BDFBB}"/>
    <cellStyle name="Moneda 2 3 2 2 2 3 3 5 2" xfId="16534" xr:uid="{BF4FC363-52FA-4611-92BA-BB27E80E2E8D}"/>
    <cellStyle name="Moneda 2 3 2 2 2 3 3 5 3" xfId="25951" xr:uid="{54EA4894-17A2-42AF-98D1-911C8E7D4D0B}"/>
    <cellStyle name="Moneda 2 3 2 2 2 3 3 5 4" xfId="35368" xr:uid="{B8494769-DD42-40D5-BF40-83677D4094D7}"/>
    <cellStyle name="Moneda 2 3 2 2 2 3 3 6" xfId="11830" xr:uid="{3E4E99BF-A3D2-4BB3-AC62-D510E0A7D169}"/>
    <cellStyle name="Moneda 2 3 2 2 2 3 3 7" xfId="21247" xr:uid="{C234A3AD-DD69-48E5-8981-27F8B5A5D6B2}"/>
    <cellStyle name="Moneda 2 3 2 2 2 3 3 8" xfId="30664" xr:uid="{94D3A204-9534-4609-9B64-8583BF31F0A1}"/>
    <cellStyle name="Moneda 2 3 2 2 2 3 4" xfId="2814" xr:uid="{56F77677-01D6-4A9E-855A-D3A587D1D4EE}"/>
    <cellStyle name="Moneda 2 3 2 2 2 3 4 2" xfId="5166" xr:uid="{0EA44B6D-5E26-4824-97E4-F24D8912E8D5}"/>
    <cellStyle name="Moneda 2 3 2 2 2 3 4 2 2" xfId="9870" xr:uid="{7DE5670B-A940-4CD2-AD56-9C751F9CE587}"/>
    <cellStyle name="Moneda 2 3 2 2 2 3 4 2 2 2" xfId="19278" xr:uid="{4E1BD89B-7003-486C-8669-E51C02361BD9}"/>
    <cellStyle name="Moneda 2 3 2 2 2 3 4 2 2 3" xfId="28695" xr:uid="{A91C5501-9F5B-404C-BAC1-7462EFEFB38C}"/>
    <cellStyle name="Moneda 2 3 2 2 2 3 4 2 2 4" xfId="38112" xr:uid="{05664725-DFDA-41BC-9F92-CAD3CE978AD6}"/>
    <cellStyle name="Moneda 2 3 2 2 2 3 4 2 3" xfId="14574" xr:uid="{71A9CB0C-7BD4-4735-9918-B124B0617B50}"/>
    <cellStyle name="Moneda 2 3 2 2 2 3 4 2 4" xfId="23991" xr:uid="{9DA3318A-4544-4D73-B19E-92832FE7AE5D}"/>
    <cellStyle name="Moneda 2 3 2 2 2 3 4 2 5" xfId="33408" xr:uid="{F1C88FD4-2719-43A0-8301-183FC59F66DF}"/>
    <cellStyle name="Moneda 2 3 2 2 2 3 4 3" xfId="7518" xr:uid="{C88F7BE9-6F57-47E2-B38A-477BD990E10E}"/>
    <cellStyle name="Moneda 2 3 2 2 2 3 4 3 2" xfId="16926" xr:uid="{369F5CA5-E533-4D6D-A0E4-AA63FC93D5D6}"/>
    <cellStyle name="Moneda 2 3 2 2 2 3 4 3 3" xfId="26343" xr:uid="{3400C7E7-2E2F-40D1-BB10-6B03BEFED0AD}"/>
    <cellStyle name="Moneda 2 3 2 2 2 3 4 3 4" xfId="35760" xr:uid="{A25C9720-0761-46C6-BB79-16B725297B18}"/>
    <cellStyle name="Moneda 2 3 2 2 2 3 4 4" xfId="12222" xr:uid="{6C09559B-C2A9-489E-8EBC-CC5B4AB4006B}"/>
    <cellStyle name="Moneda 2 3 2 2 2 3 4 5" xfId="21639" xr:uid="{C842B0C5-7B34-4413-A91A-DEB41DC4E040}"/>
    <cellStyle name="Moneda 2 3 2 2 2 3 4 6" xfId="31056" xr:uid="{E43A20A2-A5CC-462E-9B5F-4BB467097234}"/>
    <cellStyle name="Moneda 2 3 2 2 2 3 5" xfId="3598" xr:uid="{7552DE99-A976-48DD-938A-6301CA421D3A}"/>
    <cellStyle name="Moneda 2 3 2 2 2 3 5 2" xfId="5950" xr:uid="{1CABF34C-FE85-4346-AC4D-D2FEACDFB673}"/>
    <cellStyle name="Moneda 2 3 2 2 2 3 5 2 2" xfId="10654" xr:uid="{6730B5EB-CC92-45C8-A006-16B67CE45D07}"/>
    <cellStyle name="Moneda 2 3 2 2 2 3 5 2 2 2" xfId="20062" xr:uid="{13ADFBB8-E7A2-490B-B93C-972A66FB7BEB}"/>
    <cellStyle name="Moneda 2 3 2 2 2 3 5 2 2 3" xfId="29479" xr:uid="{5B8CD230-34EC-424F-B1C1-33415EC35F44}"/>
    <cellStyle name="Moneda 2 3 2 2 2 3 5 2 2 4" xfId="38896" xr:uid="{19C5B57E-661E-4CCF-8AF5-52C3336B8949}"/>
    <cellStyle name="Moneda 2 3 2 2 2 3 5 2 3" xfId="15358" xr:uid="{04462A16-BBD4-467B-ACB8-6032804DE3D2}"/>
    <cellStyle name="Moneda 2 3 2 2 2 3 5 2 4" xfId="24775" xr:uid="{C320BC90-1F9A-4436-81B7-252D11FB0B6E}"/>
    <cellStyle name="Moneda 2 3 2 2 2 3 5 2 5" xfId="34192" xr:uid="{6073D595-DC59-437E-A51A-13DCB7C665A7}"/>
    <cellStyle name="Moneda 2 3 2 2 2 3 5 3" xfId="8302" xr:uid="{AB13EB0B-B191-485D-9733-79CD6CD6217F}"/>
    <cellStyle name="Moneda 2 3 2 2 2 3 5 3 2" xfId="17710" xr:uid="{877C8F00-C4C9-4284-9D21-370DC8106F4E}"/>
    <cellStyle name="Moneda 2 3 2 2 2 3 5 3 3" xfId="27127" xr:uid="{6A7B6473-F24A-41B0-8B22-42971F031EEB}"/>
    <cellStyle name="Moneda 2 3 2 2 2 3 5 3 4" xfId="36544" xr:uid="{E22ADD45-087A-491C-AF2D-2477BEC399C6}"/>
    <cellStyle name="Moneda 2 3 2 2 2 3 5 4" xfId="13006" xr:uid="{15E8BFF8-8AA4-4D46-8805-500FA9926909}"/>
    <cellStyle name="Moneda 2 3 2 2 2 3 5 5" xfId="22423" xr:uid="{6E416610-477F-433B-9C5F-50B2687AD146}"/>
    <cellStyle name="Moneda 2 3 2 2 2 3 5 6" xfId="31840" xr:uid="{04080803-2915-417E-AEF6-E5D259F2CEC3}"/>
    <cellStyle name="Moneda 2 3 2 2 2 3 6" xfId="4382" xr:uid="{BEE240CD-2DC4-410C-87F2-093094C60A42}"/>
    <cellStyle name="Moneda 2 3 2 2 2 3 6 2" xfId="9086" xr:uid="{3A298116-D317-4768-98F5-89B36830EBDF}"/>
    <cellStyle name="Moneda 2 3 2 2 2 3 6 2 2" xfId="18494" xr:uid="{3451B10D-8178-4BF7-B03B-7E13006E2A52}"/>
    <cellStyle name="Moneda 2 3 2 2 2 3 6 2 3" xfId="27911" xr:uid="{13463424-08F4-469D-91BF-D55AFAAAEEFC}"/>
    <cellStyle name="Moneda 2 3 2 2 2 3 6 2 4" xfId="37328" xr:uid="{685A11B8-377C-464B-9576-46B69E473C6E}"/>
    <cellStyle name="Moneda 2 3 2 2 2 3 6 3" xfId="13790" xr:uid="{FBCF8B2B-2070-4E89-B4D9-3517953F526F}"/>
    <cellStyle name="Moneda 2 3 2 2 2 3 6 4" xfId="23207" xr:uid="{6B1279EB-4540-4A03-A536-073668502ACD}"/>
    <cellStyle name="Moneda 2 3 2 2 2 3 6 5" xfId="32624" xr:uid="{895C1861-A4E0-434C-BC10-08A8DBBB0E04}"/>
    <cellStyle name="Moneda 2 3 2 2 2 3 7" xfId="6734" xr:uid="{9BE6D2D4-DCB4-461A-B1FA-A66E1B46BCD5}"/>
    <cellStyle name="Moneda 2 3 2 2 2 3 7 2" xfId="16142" xr:uid="{0E79FE5E-A0A2-4E1E-AA40-E1DDFB5414D0}"/>
    <cellStyle name="Moneda 2 3 2 2 2 3 7 3" xfId="25559" xr:uid="{635EB744-51B0-41D7-A7C9-EE761ACAB239}"/>
    <cellStyle name="Moneda 2 3 2 2 2 3 7 4" xfId="34976" xr:uid="{E88CC124-9566-4CF8-B5C6-8563D57B1171}"/>
    <cellStyle name="Moneda 2 3 2 2 2 3 8" xfId="11438" xr:uid="{13312623-9DED-4374-96B6-50FA48BA042F}"/>
    <cellStyle name="Moneda 2 3 2 2 2 3 9" xfId="20855" xr:uid="{D5451544-ED59-4B83-B5FA-EBADF6771CF4}"/>
    <cellStyle name="Moneda 2 3 2 2 2 4" xfId="296" xr:uid="{E5DA80E2-02E9-4D96-AA56-6ED866AD0B45}"/>
    <cellStyle name="Moneda 2 3 2 2 2 4 10" xfId="30243" xr:uid="{2552DCAE-5CE0-4D90-83A3-98617146B98A}"/>
    <cellStyle name="Moneda 2 3 2 2 2 4 11" xfId="2000" xr:uid="{92770CF3-5BEE-4982-A69E-163498317526}"/>
    <cellStyle name="Moneda 2 3 2 2 2 4 12" xfId="1372" xr:uid="{632422E7-3B7C-4370-B796-5EC422402955}"/>
    <cellStyle name="Moneda 2 3 2 2 2 4 13" xfId="40254" xr:uid="{98AD579D-F0DC-4D97-9CB6-E772D750FF10}"/>
    <cellStyle name="Moneda 2 3 2 2 2 4 2" xfId="571" xr:uid="{8B5CD4B8-19B4-408A-A93C-1E332660ED6E}"/>
    <cellStyle name="Moneda 2 3 2 2 2 4 2 10" xfId="2196" xr:uid="{07A103BB-DB76-436C-A8C4-E5292BE86045}"/>
    <cellStyle name="Moneda 2 3 2 2 2 4 2 11" xfId="1568" xr:uid="{2C49DD50-7C3D-4CF4-A292-217C4B078027}"/>
    <cellStyle name="Moneda 2 3 2 2 2 4 2 12" xfId="40450" xr:uid="{DA3E8F46-D6F9-44D6-BBC0-1AC8B9D922D2}"/>
    <cellStyle name="Moneda 2 3 2 2 2 4 2 2" xfId="2588" xr:uid="{2ADA4ABF-7BD6-48B7-BC43-B97DAD89474F}"/>
    <cellStyle name="Moneda 2 3 2 2 2 4 2 2 2" xfId="3373" xr:uid="{2F3FCA4C-A219-4F17-83BC-9FFC0CE523E7}"/>
    <cellStyle name="Moneda 2 3 2 2 2 4 2 2 2 2" xfId="5725" xr:uid="{F0318623-2901-4FF5-86AF-C190D6F1C8A2}"/>
    <cellStyle name="Moneda 2 3 2 2 2 4 2 2 2 2 2" xfId="10429" xr:uid="{7BCCEC4E-BB6F-4B94-91BD-E5B9B37FF457}"/>
    <cellStyle name="Moneda 2 3 2 2 2 4 2 2 2 2 2 2" xfId="19837" xr:uid="{AF0910C1-E229-4B02-B35F-5261258D49F9}"/>
    <cellStyle name="Moneda 2 3 2 2 2 4 2 2 2 2 2 3" xfId="29254" xr:uid="{341CB321-BB23-490F-8011-FE246F94FDF3}"/>
    <cellStyle name="Moneda 2 3 2 2 2 4 2 2 2 2 2 4" xfId="38671" xr:uid="{9C18A731-1B42-4C84-A7E2-74F8EA5E24A1}"/>
    <cellStyle name="Moneda 2 3 2 2 2 4 2 2 2 2 3" xfId="15133" xr:uid="{175B40BF-DA8E-435B-8691-3B47AB8321A5}"/>
    <cellStyle name="Moneda 2 3 2 2 2 4 2 2 2 2 4" xfId="24550" xr:uid="{C8F12A3F-2162-4F92-A5E8-13E3D20B622F}"/>
    <cellStyle name="Moneda 2 3 2 2 2 4 2 2 2 2 5" xfId="33967" xr:uid="{DD6693D1-BC45-4953-9587-CC7F412717F8}"/>
    <cellStyle name="Moneda 2 3 2 2 2 4 2 2 2 3" xfId="8077" xr:uid="{0A962E24-B0FD-4E8C-85C5-06438C2A7E79}"/>
    <cellStyle name="Moneda 2 3 2 2 2 4 2 2 2 3 2" xfId="17485" xr:uid="{DB929A7D-32DC-444B-B53D-57B1C5451F82}"/>
    <cellStyle name="Moneda 2 3 2 2 2 4 2 2 2 3 3" xfId="26902" xr:uid="{0C7D6512-92B7-47CE-A0BB-A9ECE08B1CC9}"/>
    <cellStyle name="Moneda 2 3 2 2 2 4 2 2 2 3 4" xfId="36319" xr:uid="{CFD7521E-4E74-4210-864E-46BFFC7A0F5D}"/>
    <cellStyle name="Moneda 2 3 2 2 2 4 2 2 2 4" xfId="12781" xr:uid="{7D2094EE-EA50-4E5F-8B51-C93BB569A04D}"/>
    <cellStyle name="Moneda 2 3 2 2 2 4 2 2 2 5" xfId="22198" xr:uid="{20B7F8FB-B19D-4362-891A-FDDAC89A8398}"/>
    <cellStyle name="Moneda 2 3 2 2 2 4 2 2 2 6" xfId="31615" xr:uid="{5A576373-EDD9-4259-A3D4-99E91442ADC3}"/>
    <cellStyle name="Moneda 2 3 2 2 2 4 2 2 3" xfId="4157" xr:uid="{4D626056-32A0-474D-86DD-0B4BF99C8EEF}"/>
    <cellStyle name="Moneda 2 3 2 2 2 4 2 2 3 2" xfId="6509" xr:uid="{25608CCD-F9CD-491B-886F-B06A8802BF9A}"/>
    <cellStyle name="Moneda 2 3 2 2 2 4 2 2 3 2 2" xfId="11213" xr:uid="{B658CEC2-483E-4089-BFCB-DC13D4885BC1}"/>
    <cellStyle name="Moneda 2 3 2 2 2 4 2 2 3 2 2 2" xfId="20621" xr:uid="{79CC4ACB-32F9-408E-B1C6-6251F4DCE91C}"/>
    <cellStyle name="Moneda 2 3 2 2 2 4 2 2 3 2 2 3" xfId="30038" xr:uid="{FFA98BB6-BC78-4D23-8E1D-69676605F69D}"/>
    <cellStyle name="Moneda 2 3 2 2 2 4 2 2 3 2 2 4" xfId="39455" xr:uid="{D8AAE918-C86C-4720-939B-98FD85E23B2C}"/>
    <cellStyle name="Moneda 2 3 2 2 2 4 2 2 3 2 3" xfId="15917" xr:uid="{6FC5B811-35ED-4BC3-BF45-D016183C9357}"/>
    <cellStyle name="Moneda 2 3 2 2 2 4 2 2 3 2 4" xfId="25334" xr:uid="{D92FA9E1-A425-49DC-B03D-6E9CD06B14A4}"/>
    <cellStyle name="Moneda 2 3 2 2 2 4 2 2 3 2 5" xfId="34751" xr:uid="{E44E9042-B33E-4A15-98D7-C2E215C555E5}"/>
    <cellStyle name="Moneda 2 3 2 2 2 4 2 2 3 3" xfId="8861" xr:uid="{1DC0688A-9548-4955-ADC0-C6BEA4498460}"/>
    <cellStyle name="Moneda 2 3 2 2 2 4 2 2 3 3 2" xfId="18269" xr:uid="{2AB3758A-C676-44DF-A765-570272BD3420}"/>
    <cellStyle name="Moneda 2 3 2 2 2 4 2 2 3 3 3" xfId="27686" xr:uid="{4289DD5A-E033-410B-B3CD-0680BEAA81AA}"/>
    <cellStyle name="Moneda 2 3 2 2 2 4 2 2 3 3 4" xfId="37103" xr:uid="{7BFC5C79-EFFD-4E57-9080-E96ECCD72F0A}"/>
    <cellStyle name="Moneda 2 3 2 2 2 4 2 2 3 4" xfId="13565" xr:uid="{FC2832F8-7AFB-4AF5-B79F-E882E5C44B2C}"/>
    <cellStyle name="Moneda 2 3 2 2 2 4 2 2 3 5" xfId="22982" xr:uid="{B428BE16-1405-409D-B076-C503F18707FF}"/>
    <cellStyle name="Moneda 2 3 2 2 2 4 2 2 3 6" xfId="32399" xr:uid="{7EBC0BC3-C4E9-4900-AFB5-FE0ECF272FE7}"/>
    <cellStyle name="Moneda 2 3 2 2 2 4 2 2 4" xfId="4941" xr:uid="{1B2DC2D2-5EDD-48CB-A4F4-E0446A2209F9}"/>
    <cellStyle name="Moneda 2 3 2 2 2 4 2 2 4 2" xfId="9645" xr:uid="{2954674A-A64B-4158-B823-80AA9153DD5A}"/>
    <cellStyle name="Moneda 2 3 2 2 2 4 2 2 4 2 2" xfId="19053" xr:uid="{4DC942BE-C3E5-4770-BFB5-87505F4EC39A}"/>
    <cellStyle name="Moneda 2 3 2 2 2 4 2 2 4 2 3" xfId="28470" xr:uid="{E9128A28-E12F-4D86-8E81-7EFFB209A088}"/>
    <cellStyle name="Moneda 2 3 2 2 2 4 2 2 4 2 4" xfId="37887" xr:uid="{C2767B11-93E3-454C-9B21-7EBEE88DEBBB}"/>
    <cellStyle name="Moneda 2 3 2 2 2 4 2 2 4 3" xfId="14349" xr:uid="{B5AC44CC-5A0D-4267-9FCE-6EF39394D8C0}"/>
    <cellStyle name="Moneda 2 3 2 2 2 4 2 2 4 4" xfId="23766" xr:uid="{53F4151B-D92F-4308-9439-3DAFD0867F69}"/>
    <cellStyle name="Moneda 2 3 2 2 2 4 2 2 4 5" xfId="33183" xr:uid="{0EF4F572-96BD-49E0-A075-2CDABABDEEC3}"/>
    <cellStyle name="Moneda 2 3 2 2 2 4 2 2 5" xfId="7293" xr:uid="{6860FA08-1FA1-4406-BC69-874BB326DFC5}"/>
    <cellStyle name="Moneda 2 3 2 2 2 4 2 2 5 2" xfId="16701" xr:uid="{BF3FF658-5839-4DED-B97C-16CB70C0DCB1}"/>
    <cellStyle name="Moneda 2 3 2 2 2 4 2 2 5 3" xfId="26118" xr:uid="{F7D371AF-8F36-4A9C-BD0D-0BB5B27DBCF1}"/>
    <cellStyle name="Moneda 2 3 2 2 2 4 2 2 5 4" xfId="35535" xr:uid="{8A385C31-6C6A-43CA-8BF4-D7A886029A6B}"/>
    <cellStyle name="Moneda 2 3 2 2 2 4 2 2 6" xfId="11997" xr:uid="{DF6E98D8-8A35-40D0-B8AA-39F431539F0B}"/>
    <cellStyle name="Moneda 2 3 2 2 2 4 2 2 7" xfId="21414" xr:uid="{25CE6C01-C07E-4979-8CAC-80E9830AB197}"/>
    <cellStyle name="Moneda 2 3 2 2 2 4 2 2 8" xfId="30831" xr:uid="{D269F384-A544-460F-9A5C-3EC065A05225}"/>
    <cellStyle name="Moneda 2 3 2 2 2 4 2 3" xfId="2981" xr:uid="{5B760560-35D6-4CE7-BA8B-FF5ED27A0312}"/>
    <cellStyle name="Moneda 2 3 2 2 2 4 2 3 2" xfId="5333" xr:uid="{14258ABC-CA58-4BE1-9A2E-B42832801302}"/>
    <cellStyle name="Moneda 2 3 2 2 2 4 2 3 2 2" xfId="10037" xr:uid="{C9364A45-D2A8-4639-B881-E41529125363}"/>
    <cellStyle name="Moneda 2 3 2 2 2 4 2 3 2 2 2" xfId="19445" xr:uid="{25854754-161B-4A74-B1DC-024530FBC134}"/>
    <cellStyle name="Moneda 2 3 2 2 2 4 2 3 2 2 3" xfId="28862" xr:uid="{38E92F0E-BDC8-43E1-8BCD-41D15725E364}"/>
    <cellStyle name="Moneda 2 3 2 2 2 4 2 3 2 2 4" xfId="38279" xr:uid="{57CB2EFD-5A09-47C0-9396-E1C1BF9358AA}"/>
    <cellStyle name="Moneda 2 3 2 2 2 4 2 3 2 3" xfId="14741" xr:uid="{63857C98-B840-4BA5-8178-8A454F99E290}"/>
    <cellStyle name="Moneda 2 3 2 2 2 4 2 3 2 4" xfId="24158" xr:uid="{999E0DFB-C467-44D5-8468-DE8520CAB0DB}"/>
    <cellStyle name="Moneda 2 3 2 2 2 4 2 3 2 5" xfId="33575" xr:uid="{015BE887-F717-411C-838D-745715B7A13B}"/>
    <cellStyle name="Moneda 2 3 2 2 2 4 2 3 3" xfId="7685" xr:uid="{BB46F856-37E5-4BBC-BF06-585725E34031}"/>
    <cellStyle name="Moneda 2 3 2 2 2 4 2 3 3 2" xfId="17093" xr:uid="{DE7F46B4-3C3E-493F-AA47-2F66CC12A851}"/>
    <cellStyle name="Moneda 2 3 2 2 2 4 2 3 3 3" xfId="26510" xr:uid="{F5589090-677F-4B96-90BD-031491788DA2}"/>
    <cellStyle name="Moneda 2 3 2 2 2 4 2 3 3 4" xfId="35927" xr:uid="{BDBF3586-2B37-451F-ADB2-4C8E2D645EED}"/>
    <cellStyle name="Moneda 2 3 2 2 2 4 2 3 4" xfId="12389" xr:uid="{E34BBF0B-8ED9-4986-AD02-39E0DACD9068}"/>
    <cellStyle name="Moneda 2 3 2 2 2 4 2 3 5" xfId="21806" xr:uid="{3150B920-C545-47F9-A232-423F54AFC08E}"/>
    <cellStyle name="Moneda 2 3 2 2 2 4 2 3 6" xfId="31223" xr:uid="{5BD31F2E-5E09-4F49-B5D8-B2987C8B2165}"/>
    <cellStyle name="Moneda 2 3 2 2 2 4 2 4" xfId="3765" xr:uid="{39A6AB15-A555-4B68-9555-741EC5A457AE}"/>
    <cellStyle name="Moneda 2 3 2 2 2 4 2 4 2" xfId="6117" xr:uid="{1E46A2AB-3253-46E3-8282-0B60596F8EE0}"/>
    <cellStyle name="Moneda 2 3 2 2 2 4 2 4 2 2" xfId="10821" xr:uid="{7718C5FB-C098-4ACE-8648-4BB710044993}"/>
    <cellStyle name="Moneda 2 3 2 2 2 4 2 4 2 2 2" xfId="20229" xr:uid="{4E113054-ED43-4D7B-AE9D-97F2634F214C}"/>
    <cellStyle name="Moneda 2 3 2 2 2 4 2 4 2 2 3" xfId="29646" xr:uid="{C9A6B4FC-C96B-45B9-95BE-67AFD2EFB3F2}"/>
    <cellStyle name="Moneda 2 3 2 2 2 4 2 4 2 2 4" xfId="39063" xr:uid="{EDB451A1-2DA0-44D3-9C08-5BC6A0A58A3B}"/>
    <cellStyle name="Moneda 2 3 2 2 2 4 2 4 2 3" xfId="15525" xr:uid="{6259F84F-D625-447C-9531-DB440D6CEC32}"/>
    <cellStyle name="Moneda 2 3 2 2 2 4 2 4 2 4" xfId="24942" xr:uid="{13C17823-9A34-4C59-AFD0-E8DA1940DC8F}"/>
    <cellStyle name="Moneda 2 3 2 2 2 4 2 4 2 5" xfId="34359" xr:uid="{718FD41C-7A6B-46EC-AC65-B7FAE2CB81EC}"/>
    <cellStyle name="Moneda 2 3 2 2 2 4 2 4 3" xfId="8469" xr:uid="{D84DDBA5-A6AD-4170-B0F4-D4AFB97A99D6}"/>
    <cellStyle name="Moneda 2 3 2 2 2 4 2 4 3 2" xfId="17877" xr:uid="{A6EB3C47-3440-4A92-9234-F6C11F19BE5F}"/>
    <cellStyle name="Moneda 2 3 2 2 2 4 2 4 3 3" xfId="27294" xr:uid="{DDB9E10D-8CD2-46F3-8FFD-716CDA2216F6}"/>
    <cellStyle name="Moneda 2 3 2 2 2 4 2 4 3 4" xfId="36711" xr:uid="{94B0776A-87DF-4C12-8704-62B679E88812}"/>
    <cellStyle name="Moneda 2 3 2 2 2 4 2 4 4" xfId="13173" xr:uid="{9D0156F4-274B-46D0-921A-5E8BB23DD7D2}"/>
    <cellStyle name="Moneda 2 3 2 2 2 4 2 4 5" xfId="22590" xr:uid="{D42E6B2C-3D87-42B6-94B2-D9E168841F98}"/>
    <cellStyle name="Moneda 2 3 2 2 2 4 2 4 6" xfId="32007" xr:uid="{B34E277C-F020-4881-8DD4-A2CA54BB4829}"/>
    <cellStyle name="Moneda 2 3 2 2 2 4 2 5" xfId="4549" xr:uid="{69CB1B2C-7003-486E-B97A-AFCFC67F5BD2}"/>
    <cellStyle name="Moneda 2 3 2 2 2 4 2 5 2" xfId="9253" xr:uid="{4E9F383E-C70C-4D8F-9A72-D4C58786A55D}"/>
    <cellStyle name="Moneda 2 3 2 2 2 4 2 5 2 2" xfId="18661" xr:uid="{D4752D3A-6210-4020-A9FF-3BF2D256D49A}"/>
    <cellStyle name="Moneda 2 3 2 2 2 4 2 5 2 3" xfId="28078" xr:uid="{3FA0D7A8-6295-4B1B-BA4B-867650C70262}"/>
    <cellStyle name="Moneda 2 3 2 2 2 4 2 5 2 4" xfId="37495" xr:uid="{E69F59E4-30D3-4C25-98DC-08B1FB2FB5EA}"/>
    <cellStyle name="Moneda 2 3 2 2 2 4 2 5 3" xfId="13957" xr:uid="{A74C6D59-7E14-44CC-BCAE-83FBE3731F4E}"/>
    <cellStyle name="Moneda 2 3 2 2 2 4 2 5 4" xfId="23374" xr:uid="{4B521D88-1620-41C9-BFD0-A8A3BE37770B}"/>
    <cellStyle name="Moneda 2 3 2 2 2 4 2 5 5" xfId="32791" xr:uid="{8485391D-292E-44AF-9EDE-59D1C80D5A1E}"/>
    <cellStyle name="Moneda 2 3 2 2 2 4 2 6" xfId="6901" xr:uid="{FF785801-B753-46AF-8010-76A784C6A704}"/>
    <cellStyle name="Moneda 2 3 2 2 2 4 2 6 2" xfId="16309" xr:uid="{19BE333B-04E1-44F8-A824-65203EF45BD3}"/>
    <cellStyle name="Moneda 2 3 2 2 2 4 2 6 3" xfId="25726" xr:uid="{64F19424-33B6-49BC-8790-7CCBDEA18D71}"/>
    <cellStyle name="Moneda 2 3 2 2 2 4 2 6 4" xfId="35143" xr:uid="{3507914B-E9BC-4AEC-90EF-D700C8E1F466}"/>
    <cellStyle name="Moneda 2 3 2 2 2 4 2 7" xfId="11605" xr:uid="{200D49C3-7D67-4158-96F2-87CDD272375B}"/>
    <cellStyle name="Moneda 2 3 2 2 2 4 2 8" xfId="21022" xr:uid="{89DFCCB2-8C39-40D5-B909-69C6805AF345}"/>
    <cellStyle name="Moneda 2 3 2 2 2 4 2 9" xfId="30439" xr:uid="{F628BF3C-B501-43D1-8600-653B9B2F5833}"/>
    <cellStyle name="Moneda 2 3 2 2 2 4 3" xfId="2392" xr:uid="{AB41486D-AE2C-4BFD-8D3F-463FD3E6B7B6}"/>
    <cellStyle name="Moneda 2 3 2 2 2 4 3 2" xfId="3177" xr:uid="{7D125F3D-BD3B-4B7C-BFAA-42B187B1068E}"/>
    <cellStyle name="Moneda 2 3 2 2 2 4 3 2 2" xfId="5529" xr:uid="{2D317042-C6EC-4F50-AE84-3D087E085A80}"/>
    <cellStyle name="Moneda 2 3 2 2 2 4 3 2 2 2" xfId="10233" xr:uid="{C0A9921C-B65C-4DDC-955F-C2121B54E083}"/>
    <cellStyle name="Moneda 2 3 2 2 2 4 3 2 2 2 2" xfId="19641" xr:uid="{69072EAB-B747-4C16-8A0C-3116307E4CD2}"/>
    <cellStyle name="Moneda 2 3 2 2 2 4 3 2 2 2 3" xfId="29058" xr:uid="{2EAC0905-DC3E-443C-98F3-45F8927C86D8}"/>
    <cellStyle name="Moneda 2 3 2 2 2 4 3 2 2 2 4" xfId="38475" xr:uid="{DCACF358-66FC-4384-A7C9-0E532AEE4D36}"/>
    <cellStyle name="Moneda 2 3 2 2 2 4 3 2 2 3" xfId="14937" xr:uid="{C5D4FD9C-1603-4A2B-894C-4220B0BA37F1}"/>
    <cellStyle name="Moneda 2 3 2 2 2 4 3 2 2 4" xfId="24354" xr:uid="{F0021341-6802-490B-AC8E-63FF34368ED3}"/>
    <cellStyle name="Moneda 2 3 2 2 2 4 3 2 2 5" xfId="33771" xr:uid="{9263C0B9-0968-4716-AFDE-D0B52087410E}"/>
    <cellStyle name="Moneda 2 3 2 2 2 4 3 2 3" xfId="7881" xr:uid="{F2F52FDB-02CD-4F15-BDA7-FAD99353277B}"/>
    <cellStyle name="Moneda 2 3 2 2 2 4 3 2 3 2" xfId="17289" xr:uid="{A34E3A84-5CF5-4A5B-8E90-D9522E57B112}"/>
    <cellStyle name="Moneda 2 3 2 2 2 4 3 2 3 3" xfId="26706" xr:uid="{ADC4BC42-552D-45F4-9702-238C2EBBAF9F}"/>
    <cellStyle name="Moneda 2 3 2 2 2 4 3 2 3 4" xfId="36123" xr:uid="{0B42472F-06BA-4A13-911A-2CA46B61F450}"/>
    <cellStyle name="Moneda 2 3 2 2 2 4 3 2 4" xfId="12585" xr:uid="{59B3E060-109E-41DB-9C29-3909E99DEEBF}"/>
    <cellStyle name="Moneda 2 3 2 2 2 4 3 2 5" xfId="22002" xr:uid="{0B3150E8-4E41-4B3E-977B-7A9104E912EA}"/>
    <cellStyle name="Moneda 2 3 2 2 2 4 3 2 6" xfId="31419" xr:uid="{3704E846-97E2-4CBC-B99D-AE7C0A991DC4}"/>
    <cellStyle name="Moneda 2 3 2 2 2 4 3 3" xfId="3961" xr:uid="{2DEF8988-1E53-4888-824C-4492109ECADF}"/>
    <cellStyle name="Moneda 2 3 2 2 2 4 3 3 2" xfId="6313" xr:uid="{69F0CBA6-AB6A-453A-9E77-E12A679DC08B}"/>
    <cellStyle name="Moneda 2 3 2 2 2 4 3 3 2 2" xfId="11017" xr:uid="{E034FD09-E3C9-4E4C-A098-48D71CA442F4}"/>
    <cellStyle name="Moneda 2 3 2 2 2 4 3 3 2 2 2" xfId="20425" xr:uid="{B7A417AC-9984-481B-867C-69207B9D258D}"/>
    <cellStyle name="Moneda 2 3 2 2 2 4 3 3 2 2 3" xfId="29842" xr:uid="{24A8FBD6-F384-419F-BEEE-40C1E1D72FA4}"/>
    <cellStyle name="Moneda 2 3 2 2 2 4 3 3 2 2 4" xfId="39259" xr:uid="{12C6B1FF-F7EE-4DA7-9956-A1E5C786EA52}"/>
    <cellStyle name="Moneda 2 3 2 2 2 4 3 3 2 3" xfId="15721" xr:uid="{C7C941D0-6968-459F-B735-6D3CB4C6FD18}"/>
    <cellStyle name="Moneda 2 3 2 2 2 4 3 3 2 4" xfId="25138" xr:uid="{3FE24557-0A84-415D-A166-C958606AF258}"/>
    <cellStyle name="Moneda 2 3 2 2 2 4 3 3 2 5" xfId="34555" xr:uid="{D145CD75-E5E8-404C-8F6C-47B7077F9FE5}"/>
    <cellStyle name="Moneda 2 3 2 2 2 4 3 3 3" xfId="8665" xr:uid="{622B87F6-0299-4E1C-AD66-037024E7F83A}"/>
    <cellStyle name="Moneda 2 3 2 2 2 4 3 3 3 2" xfId="18073" xr:uid="{EC0C8EA1-6ECF-4D44-B75C-273ABCFEE053}"/>
    <cellStyle name="Moneda 2 3 2 2 2 4 3 3 3 3" xfId="27490" xr:uid="{BBD9772D-0C62-4B8F-9AA3-69ABB6726F8B}"/>
    <cellStyle name="Moneda 2 3 2 2 2 4 3 3 3 4" xfId="36907" xr:uid="{8CDC4C9B-BBE4-44CF-922D-9D55E0788A53}"/>
    <cellStyle name="Moneda 2 3 2 2 2 4 3 3 4" xfId="13369" xr:uid="{88328BED-FA50-40D9-B2F4-AA2BA2A8A003}"/>
    <cellStyle name="Moneda 2 3 2 2 2 4 3 3 5" xfId="22786" xr:uid="{CF7F227D-1266-46C3-A5EA-E8FA8140DF4A}"/>
    <cellStyle name="Moneda 2 3 2 2 2 4 3 3 6" xfId="32203" xr:uid="{518D5FEE-F1A2-4946-9F07-30C1A42E5C0C}"/>
    <cellStyle name="Moneda 2 3 2 2 2 4 3 4" xfId="4745" xr:uid="{638D24ED-9AA6-4EBB-BF74-42C6F6DED99A}"/>
    <cellStyle name="Moneda 2 3 2 2 2 4 3 4 2" xfId="9449" xr:uid="{ED8D61B6-8983-421F-BCE2-DDC889ACAA8A}"/>
    <cellStyle name="Moneda 2 3 2 2 2 4 3 4 2 2" xfId="18857" xr:uid="{1BC72815-54B9-4B1C-8212-47FC2CBC19AA}"/>
    <cellStyle name="Moneda 2 3 2 2 2 4 3 4 2 3" xfId="28274" xr:uid="{383CE82C-1EFE-4FC2-866B-BFDC4E250DF2}"/>
    <cellStyle name="Moneda 2 3 2 2 2 4 3 4 2 4" xfId="37691" xr:uid="{4C1EBF23-3A60-4E24-A2A7-F9F3E9CDDE2D}"/>
    <cellStyle name="Moneda 2 3 2 2 2 4 3 4 3" xfId="14153" xr:uid="{CD3DAD7C-D209-45F7-878F-7F90BC5AB4D4}"/>
    <cellStyle name="Moneda 2 3 2 2 2 4 3 4 4" xfId="23570" xr:uid="{8DCFD6DE-D61F-4984-843B-898245D15FBE}"/>
    <cellStyle name="Moneda 2 3 2 2 2 4 3 4 5" xfId="32987" xr:uid="{BD02D8A5-D6C5-4D6D-9400-47A5414993CD}"/>
    <cellStyle name="Moneda 2 3 2 2 2 4 3 5" xfId="7097" xr:uid="{4B0C2605-410E-4B88-891D-9E4F6AEE6333}"/>
    <cellStyle name="Moneda 2 3 2 2 2 4 3 5 2" xfId="16505" xr:uid="{43317D7B-64BC-439F-893B-BE0F1930B4F4}"/>
    <cellStyle name="Moneda 2 3 2 2 2 4 3 5 3" xfId="25922" xr:uid="{D3361CBE-7D42-4CE4-A08F-B41F0BD93E9C}"/>
    <cellStyle name="Moneda 2 3 2 2 2 4 3 5 4" xfId="35339" xr:uid="{07F75242-C3F6-4DD0-805F-9C3ACD2030B8}"/>
    <cellStyle name="Moneda 2 3 2 2 2 4 3 6" xfId="11801" xr:uid="{BFB81AA0-A767-4F1F-A5FF-C144E8EF449D}"/>
    <cellStyle name="Moneda 2 3 2 2 2 4 3 7" xfId="21218" xr:uid="{5E6DB106-BC99-4940-82AF-D1BFD2A5111E}"/>
    <cellStyle name="Moneda 2 3 2 2 2 4 3 8" xfId="30635" xr:uid="{BA30CD89-A271-4674-AB8B-3196103B673C}"/>
    <cellStyle name="Moneda 2 3 2 2 2 4 4" xfId="2785" xr:uid="{4650FB1C-9AEE-4762-BA47-28478A4B1B02}"/>
    <cellStyle name="Moneda 2 3 2 2 2 4 4 2" xfId="5137" xr:uid="{D30E14A0-6D63-4981-8F44-DC7E2DA836A2}"/>
    <cellStyle name="Moneda 2 3 2 2 2 4 4 2 2" xfId="9841" xr:uid="{EF84AFD0-97D2-4CFB-B390-C284D73A859A}"/>
    <cellStyle name="Moneda 2 3 2 2 2 4 4 2 2 2" xfId="19249" xr:uid="{2A2E0629-57B1-44E1-9BD9-F79C5E0C0DA1}"/>
    <cellStyle name="Moneda 2 3 2 2 2 4 4 2 2 3" xfId="28666" xr:uid="{BB354D53-8EBD-4CCC-BC82-7CC95F1D2B83}"/>
    <cellStyle name="Moneda 2 3 2 2 2 4 4 2 2 4" xfId="38083" xr:uid="{7943AA58-E587-4837-843B-1A5BA583C815}"/>
    <cellStyle name="Moneda 2 3 2 2 2 4 4 2 3" xfId="14545" xr:uid="{90AC40A1-3162-46F6-A7AA-197C0744E43F}"/>
    <cellStyle name="Moneda 2 3 2 2 2 4 4 2 4" xfId="23962" xr:uid="{0D7DBAA8-5559-46CF-89DB-D4BB395F195E}"/>
    <cellStyle name="Moneda 2 3 2 2 2 4 4 2 5" xfId="33379" xr:uid="{85AD5C1B-EAD9-4296-BA6F-FADB8503DDE2}"/>
    <cellStyle name="Moneda 2 3 2 2 2 4 4 3" xfId="7489" xr:uid="{C29D446C-F3E1-4EAF-812D-54CF2F18F6C8}"/>
    <cellStyle name="Moneda 2 3 2 2 2 4 4 3 2" xfId="16897" xr:uid="{780F404B-EF17-4D79-A653-7F8397C80E84}"/>
    <cellStyle name="Moneda 2 3 2 2 2 4 4 3 3" xfId="26314" xr:uid="{E7BFDF7D-6177-4277-90F9-CFA7377DC364}"/>
    <cellStyle name="Moneda 2 3 2 2 2 4 4 3 4" xfId="35731" xr:uid="{3E75CA34-FED3-4263-92EE-0DA3B880D9F8}"/>
    <cellStyle name="Moneda 2 3 2 2 2 4 4 4" xfId="12193" xr:uid="{6E4B26A0-5CE2-4CB1-8F05-6F5E18AAC1CD}"/>
    <cellStyle name="Moneda 2 3 2 2 2 4 4 5" xfId="21610" xr:uid="{55B807A1-3752-46C5-9AF4-5AEC1BD0280B}"/>
    <cellStyle name="Moneda 2 3 2 2 2 4 4 6" xfId="31027" xr:uid="{E17631AD-CA9D-423C-8540-DBF3E4FC0512}"/>
    <cellStyle name="Moneda 2 3 2 2 2 4 5" xfId="3569" xr:uid="{61AFB031-5344-4087-A5F0-264FEF14B5A9}"/>
    <cellStyle name="Moneda 2 3 2 2 2 4 5 2" xfId="5921" xr:uid="{2B2BDB35-61DE-4127-8971-E160FE6C9C05}"/>
    <cellStyle name="Moneda 2 3 2 2 2 4 5 2 2" xfId="10625" xr:uid="{47FA002E-7A8D-45B1-9312-C1DBA359AECE}"/>
    <cellStyle name="Moneda 2 3 2 2 2 4 5 2 2 2" xfId="20033" xr:uid="{66F28210-9D14-4C8A-88D4-1016A4371662}"/>
    <cellStyle name="Moneda 2 3 2 2 2 4 5 2 2 3" xfId="29450" xr:uid="{0BA8B0F6-DCCA-438A-92A8-8087CF4E7BA7}"/>
    <cellStyle name="Moneda 2 3 2 2 2 4 5 2 2 4" xfId="38867" xr:uid="{C1CEDC5A-50B7-403C-94DD-394E6D3BCE32}"/>
    <cellStyle name="Moneda 2 3 2 2 2 4 5 2 3" xfId="15329" xr:uid="{D702D4ED-F11F-4F4A-823F-37966A74D0D6}"/>
    <cellStyle name="Moneda 2 3 2 2 2 4 5 2 4" xfId="24746" xr:uid="{8EF3424F-099D-4D96-8916-AAA45AADA6F9}"/>
    <cellStyle name="Moneda 2 3 2 2 2 4 5 2 5" xfId="34163" xr:uid="{2D5615E9-0B22-4EBF-9D0D-291B72C1E06E}"/>
    <cellStyle name="Moneda 2 3 2 2 2 4 5 3" xfId="8273" xr:uid="{EEF8275F-8990-49C7-A582-37C90282AE6F}"/>
    <cellStyle name="Moneda 2 3 2 2 2 4 5 3 2" xfId="17681" xr:uid="{EB267576-B229-478F-90A1-3FD4E81F0984}"/>
    <cellStyle name="Moneda 2 3 2 2 2 4 5 3 3" xfId="27098" xr:uid="{3796502E-3FDB-4E97-B36A-11DAA31CEFA3}"/>
    <cellStyle name="Moneda 2 3 2 2 2 4 5 3 4" xfId="36515" xr:uid="{186BB401-6FFF-41A4-8676-9928AA49DFF0}"/>
    <cellStyle name="Moneda 2 3 2 2 2 4 5 4" xfId="12977" xr:uid="{5FDFFDC0-E2D0-4A1B-ABB0-75FC3C504349}"/>
    <cellStyle name="Moneda 2 3 2 2 2 4 5 5" xfId="22394" xr:uid="{67D660AC-83BE-4CBA-AAD5-21CE45C1C33B}"/>
    <cellStyle name="Moneda 2 3 2 2 2 4 5 6" xfId="31811" xr:uid="{7608750A-C690-4798-AB57-F005630CFB65}"/>
    <cellStyle name="Moneda 2 3 2 2 2 4 6" xfId="4353" xr:uid="{9D6C630F-CAC2-4196-8E14-0D4557AA96E2}"/>
    <cellStyle name="Moneda 2 3 2 2 2 4 6 2" xfId="9057" xr:uid="{7E304BC8-9F38-488E-8D36-8EBB4759AF9D}"/>
    <cellStyle name="Moneda 2 3 2 2 2 4 6 2 2" xfId="18465" xr:uid="{1EC5B6F5-1FEF-480D-B60B-4FD685969627}"/>
    <cellStyle name="Moneda 2 3 2 2 2 4 6 2 3" xfId="27882" xr:uid="{BC339F62-1A97-4F78-8569-B75FA357FB63}"/>
    <cellStyle name="Moneda 2 3 2 2 2 4 6 2 4" xfId="37299" xr:uid="{1B86B4D6-B5C8-491C-96CC-DF3EAED90CBD}"/>
    <cellStyle name="Moneda 2 3 2 2 2 4 6 3" xfId="13761" xr:uid="{078F30E7-7651-410E-B4F1-FE3FD2B8DFC0}"/>
    <cellStyle name="Moneda 2 3 2 2 2 4 6 4" xfId="23178" xr:uid="{8B8CFA94-C203-425B-8C49-6279EBAA48A5}"/>
    <cellStyle name="Moneda 2 3 2 2 2 4 6 5" xfId="32595" xr:uid="{FA783E79-6443-4CB8-B27C-B483032FD87E}"/>
    <cellStyle name="Moneda 2 3 2 2 2 4 7" xfId="6705" xr:uid="{965F8D41-567B-4501-97A1-213D8187E163}"/>
    <cellStyle name="Moneda 2 3 2 2 2 4 7 2" xfId="16113" xr:uid="{1047523F-84D4-4A4A-A761-DB8EA3CFC404}"/>
    <cellStyle name="Moneda 2 3 2 2 2 4 7 3" xfId="25530" xr:uid="{9EB2BE3D-2CDC-4956-B733-B1B4EF227C3B}"/>
    <cellStyle name="Moneda 2 3 2 2 2 4 7 4" xfId="34947" xr:uid="{786A3382-9B90-477D-A2EC-F95B618C0AF8}"/>
    <cellStyle name="Moneda 2 3 2 2 2 4 8" xfId="11409" xr:uid="{23DD4C05-F909-4CCF-AB83-3696B6D0D100}"/>
    <cellStyle name="Moneda 2 3 2 2 2 4 9" xfId="20826" xr:uid="{B1D0F97F-D3CB-4524-A7B0-F66E2523417C}"/>
    <cellStyle name="Moneda 2 3 2 2 2 5" xfId="478" xr:uid="{E7B440DB-FD04-4EBF-8603-98B8B1F3850C}"/>
    <cellStyle name="Moneda 2 3 2 2 2 5 10" xfId="2104" xr:uid="{E09C6948-E136-4067-A7B7-0A4F30A68F4F}"/>
    <cellStyle name="Moneda 2 3 2 2 2 5 11" xfId="1476" xr:uid="{447EE948-D0CE-4573-ACBA-5719A4933939}"/>
    <cellStyle name="Moneda 2 3 2 2 2 5 12" xfId="40358" xr:uid="{765F8454-8E5C-47F8-B6CC-550CBDAF2A86}"/>
    <cellStyle name="Moneda 2 3 2 2 2 5 2" xfId="2496" xr:uid="{AA55AB8E-68F2-4972-9C34-DADC8E0E3ADE}"/>
    <cellStyle name="Moneda 2 3 2 2 2 5 2 2" xfId="3281" xr:uid="{00A52A94-00E5-4A4E-BB1A-C315B1A73671}"/>
    <cellStyle name="Moneda 2 3 2 2 2 5 2 2 2" xfId="5633" xr:uid="{53FA2861-4CBE-486F-BFE6-1392F6B26408}"/>
    <cellStyle name="Moneda 2 3 2 2 2 5 2 2 2 2" xfId="10337" xr:uid="{95A33A27-F462-4444-9C86-79EDDF221FAF}"/>
    <cellStyle name="Moneda 2 3 2 2 2 5 2 2 2 2 2" xfId="19745" xr:uid="{19151049-67A0-4438-BE9F-173B8943045F}"/>
    <cellStyle name="Moneda 2 3 2 2 2 5 2 2 2 2 3" xfId="29162" xr:uid="{9FBEF0ED-A2A1-4A6E-8C5D-E57FB366C902}"/>
    <cellStyle name="Moneda 2 3 2 2 2 5 2 2 2 2 4" xfId="38579" xr:uid="{013A40B2-8285-4FC8-9672-E758FA8A2EAD}"/>
    <cellStyle name="Moneda 2 3 2 2 2 5 2 2 2 3" xfId="15041" xr:uid="{66F2E87B-CA38-4BE0-8C90-D5EF4FDA003B}"/>
    <cellStyle name="Moneda 2 3 2 2 2 5 2 2 2 4" xfId="24458" xr:uid="{60B54C87-E88D-46F5-89BF-6563B9F090EC}"/>
    <cellStyle name="Moneda 2 3 2 2 2 5 2 2 2 5" xfId="33875" xr:uid="{7279CCB4-51FD-4E9B-BBEA-49C9E9885291}"/>
    <cellStyle name="Moneda 2 3 2 2 2 5 2 2 3" xfId="7985" xr:uid="{99974EBD-312B-4693-A29D-34F562D5BC62}"/>
    <cellStyle name="Moneda 2 3 2 2 2 5 2 2 3 2" xfId="17393" xr:uid="{FA65CAB2-0705-4D80-9265-0A820E48BBCE}"/>
    <cellStyle name="Moneda 2 3 2 2 2 5 2 2 3 3" xfId="26810" xr:uid="{AB275F3A-1F6E-4612-B366-21D5984A0E37}"/>
    <cellStyle name="Moneda 2 3 2 2 2 5 2 2 3 4" xfId="36227" xr:uid="{309FDECD-FF86-4618-9D85-86B0D0B52457}"/>
    <cellStyle name="Moneda 2 3 2 2 2 5 2 2 4" xfId="12689" xr:uid="{A210CF6E-1B0B-4783-AD03-55C166444898}"/>
    <cellStyle name="Moneda 2 3 2 2 2 5 2 2 5" xfId="22106" xr:uid="{531A64E9-B455-4A78-96E8-C3EC3B07CA90}"/>
    <cellStyle name="Moneda 2 3 2 2 2 5 2 2 6" xfId="31523" xr:uid="{9F694963-DF11-46DE-98F0-37785934D1BF}"/>
    <cellStyle name="Moneda 2 3 2 2 2 5 2 3" xfId="4065" xr:uid="{F478F838-7D0C-4D47-AC1F-2213F71C03C9}"/>
    <cellStyle name="Moneda 2 3 2 2 2 5 2 3 2" xfId="6417" xr:uid="{828665A5-63B7-4407-B7D0-5DC5B6C294AF}"/>
    <cellStyle name="Moneda 2 3 2 2 2 5 2 3 2 2" xfId="11121" xr:uid="{E1E4A287-9DFE-4FF2-BA76-4EC240D61A5A}"/>
    <cellStyle name="Moneda 2 3 2 2 2 5 2 3 2 2 2" xfId="20529" xr:uid="{5E4F558E-727A-4C93-8B01-760843024CF6}"/>
    <cellStyle name="Moneda 2 3 2 2 2 5 2 3 2 2 3" xfId="29946" xr:uid="{D96429B4-51FF-4214-8DBF-B3E52C30A884}"/>
    <cellStyle name="Moneda 2 3 2 2 2 5 2 3 2 2 4" xfId="39363" xr:uid="{9C5DE789-1E3F-4C9A-84D6-52E2A56977F7}"/>
    <cellStyle name="Moneda 2 3 2 2 2 5 2 3 2 3" xfId="15825" xr:uid="{6E1AC58E-DE6B-440E-99E9-2E631E9EBBE6}"/>
    <cellStyle name="Moneda 2 3 2 2 2 5 2 3 2 4" xfId="25242" xr:uid="{198BE592-EF9E-4CC4-8C11-D25C4816FCB8}"/>
    <cellStyle name="Moneda 2 3 2 2 2 5 2 3 2 5" xfId="34659" xr:uid="{0C2981E3-F30F-439A-B50C-43B3247FFB9F}"/>
    <cellStyle name="Moneda 2 3 2 2 2 5 2 3 3" xfId="8769" xr:uid="{E2DB1C4D-9D9B-4CF7-87BA-C3DE19579117}"/>
    <cellStyle name="Moneda 2 3 2 2 2 5 2 3 3 2" xfId="18177" xr:uid="{F7FD56A5-0C7E-4BA4-B96C-4741EC9DF536}"/>
    <cellStyle name="Moneda 2 3 2 2 2 5 2 3 3 3" xfId="27594" xr:uid="{E3A7A9E3-72D0-4C82-B3CB-1C11426F5813}"/>
    <cellStyle name="Moneda 2 3 2 2 2 5 2 3 3 4" xfId="37011" xr:uid="{5B2F0BB9-3846-4280-8D83-FF3535307A25}"/>
    <cellStyle name="Moneda 2 3 2 2 2 5 2 3 4" xfId="13473" xr:uid="{202E9335-E8A7-4791-8F27-8397C61C6110}"/>
    <cellStyle name="Moneda 2 3 2 2 2 5 2 3 5" xfId="22890" xr:uid="{FBFB33DF-6D42-4B91-BDDE-42BC372993AD}"/>
    <cellStyle name="Moneda 2 3 2 2 2 5 2 3 6" xfId="32307" xr:uid="{C595A3CF-AE7B-4E43-A37A-C52FBD98ECDE}"/>
    <cellStyle name="Moneda 2 3 2 2 2 5 2 4" xfId="4849" xr:uid="{7F09EDDD-1725-4127-87FC-17BB8B6D9366}"/>
    <cellStyle name="Moneda 2 3 2 2 2 5 2 4 2" xfId="9553" xr:uid="{FFCA6483-740D-4D15-A1AC-6D1B8D8C33A7}"/>
    <cellStyle name="Moneda 2 3 2 2 2 5 2 4 2 2" xfId="18961" xr:uid="{8CE23F05-418C-4186-8797-4F24EE270AB6}"/>
    <cellStyle name="Moneda 2 3 2 2 2 5 2 4 2 3" xfId="28378" xr:uid="{1B28F8C8-94E9-41AA-96ED-6E5131872BE6}"/>
    <cellStyle name="Moneda 2 3 2 2 2 5 2 4 2 4" xfId="37795" xr:uid="{46A00650-46B1-4925-8B24-D0162A559C92}"/>
    <cellStyle name="Moneda 2 3 2 2 2 5 2 4 3" xfId="14257" xr:uid="{00FE0939-AF73-44A0-B4D0-BE7ED16E243E}"/>
    <cellStyle name="Moneda 2 3 2 2 2 5 2 4 4" xfId="23674" xr:uid="{21D1C1DE-EEC8-486E-8B9E-2F5DBB03C1E1}"/>
    <cellStyle name="Moneda 2 3 2 2 2 5 2 4 5" xfId="33091" xr:uid="{3DC19C81-F1C4-4694-BD2E-F0B8E5A47225}"/>
    <cellStyle name="Moneda 2 3 2 2 2 5 2 5" xfId="7201" xr:uid="{0DEA9F7D-1645-4AD8-984F-BE425A0D54F0}"/>
    <cellStyle name="Moneda 2 3 2 2 2 5 2 5 2" xfId="16609" xr:uid="{C42A5B30-746F-47F9-BC1F-B7A9D4415EF1}"/>
    <cellStyle name="Moneda 2 3 2 2 2 5 2 5 3" xfId="26026" xr:uid="{172031C0-E8E6-4747-A6B4-DFE9E2D3EF3D}"/>
    <cellStyle name="Moneda 2 3 2 2 2 5 2 5 4" xfId="35443" xr:uid="{50012EA6-5138-4C17-B391-9AAAF2CCA9D3}"/>
    <cellStyle name="Moneda 2 3 2 2 2 5 2 6" xfId="11905" xr:uid="{5A10358E-6D51-4EEA-9571-96F61290C172}"/>
    <cellStyle name="Moneda 2 3 2 2 2 5 2 7" xfId="21322" xr:uid="{BC4A3292-741E-44B4-87F5-EFAC2FD9522C}"/>
    <cellStyle name="Moneda 2 3 2 2 2 5 2 8" xfId="30739" xr:uid="{F1EA51D5-2AF2-4308-B6D7-0F4ECEA44ADD}"/>
    <cellStyle name="Moneda 2 3 2 2 2 5 3" xfId="2889" xr:uid="{3C642B40-0402-4682-ADF2-E027E1C13324}"/>
    <cellStyle name="Moneda 2 3 2 2 2 5 3 2" xfId="5241" xr:uid="{4EA988CF-E665-4E4B-AE9C-E18788F25CC1}"/>
    <cellStyle name="Moneda 2 3 2 2 2 5 3 2 2" xfId="9945" xr:uid="{57F7EF42-BF1E-4956-9825-183C6585E1C1}"/>
    <cellStyle name="Moneda 2 3 2 2 2 5 3 2 2 2" xfId="19353" xr:uid="{6032B315-FBB9-44CB-AB47-D965C120687F}"/>
    <cellStyle name="Moneda 2 3 2 2 2 5 3 2 2 3" xfId="28770" xr:uid="{B8A3B048-453E-43C2-9CB3-A9EE3C96930B}"/>
    <cellStyle name="Moneda 2 3 2 2 2 5 3 2 2 4" xfId="38187" xr:uid="{42A07F4D-E254-43F6-B7B2-E9AC1C83F0DD}"/>
    <cellStyle name="Moneda 2 3 2 2 2 5 3 2 3" xfId="14649" xr:uid="{0990BEA3-0103-4B2E-B028-0481EC6D3EC7}"/>
    <cellStyle name="Moneda 2 3 2 2 2 5 3 2 4" xfId="24066" xr:uid="{38E00E22-987E-4350-8176-448BEB5D135E}"/>
    <cellStyle name="Moneda 2 3 2 2 2 5 3 2 5" xfId="33483" xr:uid="{89604098-8403-47B2-87D1-F0906E6C6182}"/>
    <cellStyle name="Moneda 2 3 2 2 2 5 3 3" xfId="7593" xr:uid="{A507A8C9-18CB-4062-94B8-9BEE38E96E7D}"/>
    <cellStyle name="Moneda 2 3 2 2 2 5 3 3 2" xfId="17001" xr:uid="{3DD068C7-7247-4B59-8A59-C5D750D551DF}"/>
    <cellStyle name="Moneda 2 3 2 2 2 5 3 3 3" xfId="26418" xr:uid="{2103734F-E291-4AED-8766-30558AE6F917}"/>
    <cellStyle name="Moneda 2 3 2 2 2 5 3 3 4" xfId="35835" xr:uid="{A495751A-9B2C-4BBC-993C-08E5150E6559}"/>
    <cellStyle name="Moneda 2 3 2 2 2 5 3 4" xfId="12297" xr:uid="{105B7204-8C93-44DB-8EE4-D6BEB21FBEBD}"/>
    <cellStyle name="Moneda 2 3 2 2 2 5 3 5" xfId="21714" xr:uid="{112918B4-9B4E-4CFB-A0A6-B33A8812AF26}"/>
    <cellStyle name="Moneda 2 3 2 2 2 5 3 6" xfId="31131" xr:uid="{6266205C-942A-435A-A8CE-7773BBE9E28C}"/>
    <cellStyle name="Moneda 2 3 2 2 2 5 4" xfId="3673" xr:uid="{86DC72AB-5841-4C75-A52E-AAAA7CBD54DF}"/>
    <cellStyle name="Moneda 2 3 2 2 2 5 4 2" xfId="6025" xr:uid="{71D0A258-8D01-4274-B494-2204262C4C21}"/>
    <cellStyle name="Moneda 2 3 2 2 2 5 4 2 2" xfId="10729" xr:uid="{1595C7C3-E7CA-4845-AD6D-8FDFF3C8128E}"/>
    <cellStyle name="Moneda 2 3 2 2 2 5 4 2 2 2" xfId="20137" xr:uid="{2F2FEA0A-F083-478D-89B0-62609E2DAA40}"/>
    <cellStyle name="Moneda 2 3 2 2 2 5 4 2 2 3" xfId="29554" xr:uid="{3E9CCBC4-13F3-4A7A-9EEF-C8368DE95144}"/>
    <cellStyle name="Moneda 2 3 2 2 2 5 4 2 2 4" xfId="38971" xr:uid="{2AAA422C-E175-4229-9D74-FF358A16244E}"/>
    <cellStyle name="Moneda 2 3 2 2 2 5 4 2 3" xfId="15433" xr:uid="{1CE82C73-EC8D-46AD-83B5-73523A3E0FFC}"/>
    <cellStyle name="Moneda 2 3 2 2 2 5 4 2 4" xfId="24850" xr:uid="{F6C3B509-94C1-4DCC-8892-CF8169F46E89}"/>
    <cellStyle name="Moneda 2 3 2 2 2 5 4 2 5" xfId="34267" xr:uid="{D001D0DD-90FE-488A-AC49-9FA38D005CFC}"/>
    <cellStyle name="Moneda 2 3 2 2 2 5 4 3" xfId="8377" xr:uid="{7FB0E429-837D-4F11-A7B2-3FC2A229FD45}"/>
    <cellStyle name="Moneda 2 3 2 2 2 5 4 3 2" xfId="17785" xr:uid="{97529912-3F36-4BD5-94C4-536A0B90D9ED}"/>
    <cellStyle name="Moneda 2 3 2 2 2 5 4 3 3" xfId="27202" xr:uid="{F00E2CED-9896-4FBA-A9E4-5AA79929B499}"/>
    <cellStyle name="Moneda 2 3 2 2 2 5 4 3 4" xfId="36619" xr:uid="{7F64E5D5-110C-4ADE-9F67-D0E88406BDC6}"/>
    <cellStyle name="Moneda 2 3 2 2 2 5 4 4" xfId="13081" xr:uid="{78F83521-7981-4AB1-A196-6C2D645DE81C}"/>
    <cellStyle name="Moneda 2 3 2 2 2 5 4 5" xfId="22498" xr:uid="{BC03EA5A-52EE-45C4-9AD6-0FF6D93640F2}"/>
    <cellStyle name="Moneda 2 3 2 2 2 5 4 6" xfId="31915" xr:uid="{91CABA7A-A07A-4BFE-9E48-DD4E3FCA96DD}"/>
    <cellStyle name="Moneda 2 3 2 2 2 5 5" xfId="4457" xr:uid="{D6505A3C-AB75-4752-9D2F-DD34BDE1417A}"/>
    <cellStyle name="Moneda 2 3 2 2 2 5 5 2" xfId="9161" xr:uid="{5E5D1823-3E79-49D8-9FB3-9A974099FAAD}"/>
    <cellStyle name="Moneda 2 3 2 2 2 5 5 2 2" xfId="18569" xr:uid="{0E76AE6B-D211-4D48-BFDD-3D72DD956C38}"/>
    <cellStyle name="Moneda 2 3 2 2 2 5 5 2 3" xfId="27986" xr:uid="{AECE8BE9-536C-40B4-8908-F0277F4A0AF8}"/>
    <cellStyle name="Moneda 2 3 2 2 2 5 5 2 4" xfId="37403" xr:uid="{8F98F111-043B-485D-A2C9-68FFFF511D8B}"/>
    <cellStyle name="Moneda 2 3 2 2 2 5 5 3" xfId="13865" xr:uid="{788AFB93-B5D8-4319-9197-68E672048A96}"/>
    <cellStyle name="Moneda 2 3 2 2 2 5 5 4" xfId="23282" xr:uid="{6830660A-2FD9-4D62-B690-25A588E3FD83}"/>
    <cellStyle name="Moneda 2 3 2 2 2 5 5 5" xfId="32699" xr:uid="{AB68D3A8-109C-4317-81DD-A949D8A18800}"/>
    <cellStyle name="Moneda 2 3 2 2 2 5 6" xfId="6809" xr:uid="{DB25BDE4-5765-4682-AA08-CCBDD56BD59F}"/>
    <cellStyle name="Moneda 2 3 2 2 2 5 6 2" xfId="16217" xr:uid="{3E268AE6-EA88-4BE1-A8CD-4135D25E3C66}"/>
    <cellStyle name="Moneda 2 3 2 2 2 5 6 3" xfId="25634" xr:uid="{C66AF5C3-5EE3-4094-8739-015572A3E41A}"/>
    <cellStyle name="Moneda 2 3 2 2 2 5 6 4" xfId="35051" xr:uid="{126FC373-0B38-4EA0-AC28-3506A02FDBF4}"/>
    <cellStyle name="Moneda 2 3 2 2 2 5 7" xfId="11513" xr:uid="{7DC01F56-C41A-4729-B2DD-643532EC1840}"/>
    <cellStyle name="Moneda 2 3 2 2 2 5 8" xfId="20930" xr:uid="{34A18506-3AC5-4D5A-8F97-33DF96526E37}"/>
    <cellStyle name="Moneda 2 3 2 2 2 5 9" xfId="30347" xr:uid="{09C77F97-1BC0-479C-B444-1E677A1518FB}"/>
    <cellStyle name="Moneda 2 3 2 2 2 6" xfId="2300" xr:uid="{3882053C-1681-4658-8C4A-AB838701C02D}"/>
    <cellStyle name="Moneda 2 3 2 2 2 6 2" xfId="3085" xr:uid="{45B81641-1740-4AF7-8E18-E9C01AA86034}"/>
    <cellStyle name="Moneda 2 3 2 2 2 6 2 2" xfId="5437" xr:uid="{16487CE9-4B77-47A9-A79B-755973B0D1F8}"/>
    <cellStyle name="Moneda 2 3 2 2 2 6 2 2 2" xfId="10141" xr:uid="{045B79A6-6E2B-4C43-897B-F0C98F49DCED}"/>
    <cellStyle name="Moneda 2 3 2 2 2 6 2 2 2 2" xfId="19549" xr:uid="{9B84B4B0-3874-4F04-A3C4-0C1C75D87B04}"/>
    <cellStyle name="Moneda 2 3 2 2 2 6 2 2 2 3" xfId="28966" xr:uid="{92ACDC10-D782-4CD0-8770-D835405BF21E}"/>
    <cellStyle name="Moneda 2 3 2 2 2 6 2 2 2 4" xfId="38383" xr:uid="{B126216A-7940-42DE-873A-1EAADD300174}"/>
    <cellStyle name="Moneda 2 3 2 2 2 6 2 2 3" xfId="14845" xr:uid="{D9D62AF1-F860-40C1-8FD4-D43003EAE794}"/>
    <cellStyle name="Moneda 2 3 2 2 2 6 2 2 4" xfId="24262" xr:uid="{FC3CE9CC-DC2D-48FD-BE5C-5B301407A20A}"/>
    <cellStyle name="Moneda 2 3 2 2 2 6 2 2 5" xfId="33679" xr:uid="{B665FC62-5B62-497D-A28D-E2C8BD4EC205}"/>
    <cellStyle name="Moneda 2 3 2 2 2 6 2 3" xfId="7789" xr:uid="{4A08943F-6D1A-49C5-9061-8BF7F3E49A4D}"/>
    <cellStyle name="Moneda 2 3 2 2 2 6 2 3 2" xfId="17197" xr:uid="{DCA67362-5CC7-4425-A81B-01542D77FEE3}"/>
    <cellStyle name="Moneda 2 3 2 2 2 6 2 3 3" xfId="26614" xr:uid="{F24FE9C3-D425-40A4-905D-105CE0CAABB8}"/>
    <cellStyle name="Moneda 2 3 2 2 2 6 2 3 4" xfId="36031" xr:uid="{89FB9475-0D61-4F08-968D-FCE1DFCD80BC}"/>
    <cellStyle name="Moneda 2 3 2 2 2 6 2 4" xfId="12493" xr:uid="{F4726A47-B0D1-438A-B1AC-313BB8666BF9}"/>
    <cellStyle name="Moneda 2 3 2 2 2 6 2 5" xfId="21910" xr:uid="{47FCF80E-C918-43D6-AF24-E1C9D06E3647}"/>
    <cellStyle name="Moneda 2 3 2 2 2 6 2 6" xfId="31327" xr:uid="{2CADBDC6-50C1-49C9-92EE-4918840E5617}"/>
    <cellStyle name="Moneda 2 3 2 2 2 6 3" xfId="3869" xr:uid="{51024CF9-8136-4EED-ADF3-4EF90E054933}"/>
    <cellStyle name="Moneda 2 3 2 2 2 6 3 2" xfId="6221" xr:uid="{9E864AD8-1BD4-4611-B75E-63255C9AF9D3}"/>
    <cellStyle name="Moneda 2 3 2 2 2 6 3 2 2" xfId="10925" xr:uid="{70E1CC1D-5E7E-4F29-A43F-E5736B20FFAA}"/>
    <cellStyle name="Moneda 2 3 2 2 2 6 3 2 2 2" xfId="20333" xr:uid="{EA012A18-44EE-4D21-9964-9AB0AC8901BB}"/>
    <cellStyle name="Moneda 2 3 2 2 2 6 3 2 2 3" xfId="29750" xr:uid="{F74C7B65-A8D1-4B1D-9789-663463C3C815}"/>
    <cellStyle name="Moneda 2 3 2 2 2 6 3 2 2 4" xfId="39167" xr:uid="{CF15BFB5-A8F1-488B-920D-F6CE1D013851}"/>
    <cellStyle name="Moneda 2 3 2 2 2 6 3 2 3" xfId="15629" xr:uid="{EC4BB2DC-8C63-40D2-8733-2E0D00B1F22F}"/>
    <cellStyle name="Moneda 2 3 2 2 2 6 3 2 4" xfId="25046" xr:uid="{BAC28A04-CA97-4B31-A802-1C16FEC0D2F3}"/>
    <cellStyle name="Moneda 2 3 2 2 2 6 3 2 5" xfId="34463" xr:uid="{047F8DD6-8D4C-41E2-8763-A759F946EF72}"/>
    <cellStyle name="Moneda 2 3 2 2 2 6 3 3" xfId="8573" xr:uid="{627F4D8D-9F2A-486A-BF12-EDFE7EFE850F}"/>
    <cellStyle name="Moneda 2 3 2 2 2 6 3 3 2" xfId="17981" xr:uid="{4C102ED8-B5A0-4C1D-9DAF-60E74B0D5A83}"/>
    <cellStyle name="Moneda 2 3 2 2 2 6 3 3 3" xfId="27398" xr:uid="{68353247-5665-42AB-9F36-B1F9BE83C0D5}"/>
    <cellStyle name="Moneda 2 3 2 2 2 6 3 3 4" xfId="36815" xr:uid="{4EBAC0BE-9AFC-415F-97CD-7D3A424E381B}"/>
    <cellStyle name="Moneda 2 3 2 2 2 6 3 4" xfId="13277" xr:uid="{D9C84C7A-D6B4-4668-98FA-92975B97265A}"/>
    <cellStyle name="Moneda 2 3 2 2 2 6 3 5" xfId="22694" xr:uid="{AD930DBD-CFEE-4F42-AD32-67A92C6BD10C}"/>
    <cellStyle name="Moneda 2 3 2 2 2 6 3 6" xfId="32111" xr:uid="{38178F2A-069E-437B-9066-482E7CEE535A}"/>
    <cellStyle name="Moneda 2 3 2 2 2 6 4" xfId="4653" xr:uid="{08B05558-3F65-434A-ACE2-16B91912E36C}"/>
    <cellStyle name="Moneda 2 3 2 2 2 6 4 2" xfId="9357" xr:uid="{6F829770-EBBC-4473-BF57-9C33BB04AC5D}"/>
    <cellStyle name="Moneda 2 3 2 2 2 6 4 2 2" xfId="18765" xr:uid="{7FB4A97F-7492-4391-8087-FCC986DB9C1D}"/>
    <cellStyle name="Moneda 2 3 2 2 2 6 4 2 3" xfId="28182" xr:uid="{256596A8-1CC3-4E4C-91D0-7B8D015F7740}"/>
    <cellStyle name="Moneda 2 3 2 2 2 6 4 2 4" xfId="37599" xr:uid="{33455683-4AB8-43E2-8F66-C6A6185CE202}"/>
    <cellStyle name="Moneda 2 3 2 2 2 6 4 3" xfId="14061" xr:uid="{06A9FE70-D029-489D-BE6F-33E73CC1804E}"/>
    <cellStyle name="Moneda 2 3 2 2 2 6 4 4" xfId="23478" xr:uid="{E3FFCC3C-FA0F-4C68-91DF-E595A0F93637}"/>
    <cellStyle name="Moneda 2 3 2 2 2 6 4 5" xfId="32895" xr:uid="{489AB22E-FB43-42F2-B803-9E9D381D7D05}"/>
    <cellStyle name="Moneda 2 3 2 2 2 6 5" xfId="7005" xr:uid="{48E1E112-7AC6-4BD9-8B7E-D28D98859DD3}"/>
    <cellStyle name="Moneda 2 3 2 2 2 6 5 2" xfId="16413" xr:uid="{BAF10438-296A-4BE1-80D0-B9850785DD3F}"/>
    <cellStyle name="Moneda 2 3 2 2 2 6 5 3" xfId="25830" xr:uid="{A9DA2DEF-40E8-4F79-A2A8-404B69EADC64}"/>
    <cellStyle name="Moneda 2 3 2 2 2 6 5 4" xfId="35247" xr:uid="{1A920A90-7823-48FB-93C7-98042E3C5214}"/>
    <cellStyle name="Moneda 2 3 2 2 2 6 6" xfId="11709" xr:uid="{DCFEC2D5-223F-413A-AFF8-3DB945E8EC4E}"/>
    <cellStyle name="Moneda 2 3 2 2 2 6 7" xfId="21126" xr:uid="{74C764ED-FAFA-44F1-B6D1-A49C750D0B70}"/>
    <cellStyle name="Moneda 2 3 2 2 2 6 8" xfId="30543" xr:uid="{B2BC30F8-1F9D-42C5-B8DA-B31D31A9239E}"/>
    <cellStyle name="Moneda 2 3 2 2 2 7" xfId="2693" xr:uid="{67BB9CE3-2867-479B-B1B6-05F3EF8E9A9D}"/>
    <cellStyle name="Moneda 2 3 2 2 2 7 2" xfId="5045" xr:uid="{B2283D3F-8548-455E-BB2F-BE5A0B775085}"/>
    <cellStyle name="Moneda 2 3 2 2 2 7 2 2" xfId="9749" xr:uid="{5FD76D40-FD4D-4683-B1C8-16006204BBE7}"/>
    <cellStyle name="Moneda 2 3 2 2 2 7 2 2 2" xfId="19157" xr:uid="{597C2227-57E7-4640-AED5-F2019F5A60E2}"/>
    <cellStyle name="Moneda 2 3 2 2 2 7 2 2 3" xfId="28574" xr:uid="{28042FCD-D529-4379-AD4B-BC7F8B609623}"/>
    <cellStyle name="Moneda 2 3 2 2 2 7 2 2 4" xfId="37991" xr:uid="{96E50484-0F4D-49A1-BF1C-DD8C7A8465B6}"/>
    <cellStyle name="Moneda 2 3 2 2 2 7 2 3" xfId="14453" xr:uid="{1C48A89F-4435-4E11-8644-A44DAA9A15C1}"/>
    <cellStyle name="Moneda 2 3 2 2 2 7 2 4" xfId="23870" xr:uid="{744D59C9-CA2F-4278-AE4B-FA30F946F17B}"/>
    <cellStyle name="Moneda 2 3 2 2 2 7 2 5" xfId="33287" xr:uid="{9B8D910A-E011-4326-8EF9-E28867C21AAB}"/>
    <cellStyle name="Moneda 2 3 2 2 2 7 3" xfId="7397" xr:uid="{84D608E3-284C-4CF0-AAE6-3D9C3C402965}"/>
    <cellStyle name="Moneda 2 3 2 2 2 7 3 2" xfId="16805" xr:uid="{86FF8079-E9AA-40BC-82B8-5537304C487A}"/>
    <cellStyle name="Moneda 2 3 2 2 2 7 3 3" xfId="26222" xr:uid="{35AFB660-D1EC-4FE6-B96D-6BFC5C387120}"/>
    <cellStyle name="Moneda 2 3 2 2 2 7 3 4" xfId="35639" xr:uid="{1B085817-5E14-4D84-B731-E18362091DA4}"/>
    <cellStyle name="Moneda 2 3 2 2 2 7 4" xfId="12101" xr:uid="{2D4AB86B-DC59-4D37-B36E-D69E5094F7B4}"/>
    <cellStyle name="Moneda 2 3 2 2 2 7 5" xfId="21518" xr:uid="{253FF124-5C41-4B05-8D58-2C5DE98D6793}"/>
    <cellStyle name="Moneda 2 3 2 2 2 7 6" xfId="30935" xr:uid="{5B7B5C1E-A706-46B4-84ED-2E291C134CE4}"/>
    <cellStyle name="Moneda 2 3 2 2 2 8" xfId="3477" xr:uid="{699499FE-9A7B-4D78-95F4-73DAA0126E90}"/>
    <cellStyle name="Moneda 2 3 2 2 2 8 2" xfId="5829" xr:uid="{1F31B037-887E-4BAA-85AE-7141785E2EC8}"/>
    <cellStyle name="Moneda 2 3 2 2 2 8 2 2" xfId="10533" xr:uid="{B5ECC87C-41A7-47E5-888F-F6AB0B684D49}"/>
    <cellStyle name="Moneda 2 3 2 2 2 8 2 2 2" xfId="19941" xr:uid="{2A6CB277-5FFE-40DD-A478-0463A2E03C08}"/>
    <cellStyle name="Moneda 2 3 2 2 2 8 2 2 3" xfId="29358" xr:uid="{740DFD7F-0F50-44F3-BEEB-5D4EBBAD12BA}"/>
    <cellStyle name="Moneda 2 3 2 2 2 8 2 2 4" xfId="38775" xr:uid="{640E45D5-93A3-41F9-82FE-161E8876E68A}"/>
    <cellStyle name="Moneda 2 3 2 2 2 8 2 3" xfId="15237" xr:uid="{5B4753C6-8181-4244-96FA-9B280A0453B9}"/>
    <cellStyle name="Moneda 2 3 2 2 2 8 2 4" xfId="24654" xr:uid="{92869398-1722-4488-82D5-35407B784895}"/>
    <cellStyle name="Moneda 2 3 2 2 2 8 2 5" xfId="34071" xr:uid="{9047F405-F708-4B16-9A4A-5B8D304D245E}"/>
    <cellStyle name="Moneda 2 3 2 2 2 8 3" xfId="8181" xr:uid="{BAD30190-FA36-4C3D-98C9-E3C612E86CB6}"/>
    <cellStyle name="Moneda 2 3 2 2 2 8 3 2" xfId="17589" xr:uid="{F779A43B-A041-42AE-A5E2-B8076EDFE082}"/>
    <cellStyle name="Moneda 2 3 2 2 2 8 3 3" xfId="27006" xr:uid="{E3B1FB12-6BF0-41A4-86D9-61A9B84E1AB9}"/>
    <cellStyle name="Moneda 2 3 2 2 2 8 3 4" xfId="36423" xr:uid="{3F34F228-3266-48D8-808D-31A3C1B7AAB0}"/>
    <cellStyle name="Moneda 2 3 2 2 2 8 4" xfId="12885" xr:uid="{C9217974-F809-48F8-ACF6-7FD7B2128B78}"/>
    <cellStyle name="Moneda 2 3 2 2 2 8 5" xfId="22302" xr:uid="{DEE02FAD-2A21-498B-936A-74F8D2F637CF}"/>
    <cellStyle name="Moneda 2 3 2 2 2 8 6" xfId="31719" xr:uid="{8B36FF00-5673-48E9-B1C9-A2C849A5DC3D}"/>
    <cellStyle name="Moneda 2 3 2 2 2 9" xfId="4261" xr:uid="{F64BD744-0358-4A2A-9EB8-F4FC914F2540}"/>
    <cellStyle name="Moneda 2 3 2 2 2 9 2" xfId="8965" xr:uid="{A127D278-803F-4520-8DEA-38981D8F86B0}"/>
    <cellStyle name="Moneda 2 3 2 2 2 9 2 2" xfId="18373" xr:uid="{7942EA9D-3742-4529-B3C4-C63FA0777226}"/>
    <cellStyle name="Moneda 2 3 2 2 2 9 2 3" xfId="27790" xr:uid="{8097704F-3DEC-40D6-B64F-6B7B492ABEC7}"/>
    <cellStyle name="Moneda 2 3 2 2 2 9 2 4" xfId="37207" xr:uid="{05F0E483-D8B0-4B2B-B0BE-C1FD820AABAD}"/>
    <cellStyle name="Moneda 2 3 2 2 2 9 3" xfId="13669" xr:uid="{497DD4C8-F77C-4467-A168-E89187CCC64F}"/>
    <cellStyle name="Moneda 2 3 2 2 2 9 4" xfId="23086" xr:uid="{030AC6CC-EFED-4D10-9BBF-FFC35CE62845}"/>
    <cellStyle name="Moneda 2 3 2 2 2 9 5" xfId="32503" xr:uid="{CDF9F633-85E3-4989-8A0C-0D3680F3015A}"/>
    <cellStyle name="Moneda 2 3 2 2 3" xfId="201" xr:uid="{C769E86A-9AF4-46AD-B384-9DC5D81BBFA6}"/>
    <cellStyle name="Moneda 2 3 2 2 3 10" xfId="11346" xr:uid="{E6D62DDE-7DC9-4F20-B714-74A855E83A98}"/>
    <cellStyle name="Moneda 2 3 2 2 3 11" xfId="20763" xr:uid="{06C61B22-E9FD-4E2B-A9C7-C554EA79615C}"/>
    <cellStyle name="Moneda 2 3 2 2 3 12" xfId="30180" xr:uid="{A1AB21E3-4688-42D7-A5F4-C075ACCA9773}"/>
    <cellStyle name="Moneda 2 3 2 2 3 13" xfId="1937" xr:uid="{01421108-2A37-4F75-8B76-F1E759D41D70}"/>
    <cellStyle name="Moneda 2 3 2 2 3 14" xfId="1309" xr:uid="{135357DF-C9F8-45CD-B6C0-E7C805C3712C}"/>
    <cellStyle name="Moneda 2 3 2 2 3 15" xfId="40191" xr:uid="{8AD02BA9-11D3-48A0-9575-2A62A1153A6A}"/>
    <cellStyle name="Moneda 2 3 2 2 3 2" xfId="395" xr:uid="{4ABE7F8D-0CD1-4F5A-9822-FF93EF82E993}"/>
    <cellStyle name="Moneda 2 3 2 2 3 2 10" xfId="30301" xr:uid="{ECFD3C0C-38BB-4B8A-B3AA-2E5C0FEFB94A}"/>
    <cellStyle name="Moneda 2 3 2 2 3 2 11" xfId="2058" xr:uid="{034BF2CA-3625-4C4B-BF37-04A8B81866F6}"/>
    <cellStyle name="Moneda 2 3 2 2 3 2 12" xfId="1430" xr:uid="{C6CDDBEB-B430-4327-B3DA-9FEF7B349AF8}"/>
    <cellStyle name="Moneda 2 3 2 2 3 2 13" xfId="40312" xr:uid="{E8C54A2F-CCBC-40BC-BECB-F0BFAF0F1A0F}"/>
    <cellStyle name="Moneda 2 3 2 2 3 2 2" xfId="629" xr:uid="{BAD53B62-311D-4E3E-899A-EC5EC239D8F2}"/>
    <cellStyle name="Moneda 2 3 2 2 3 2 2 10" xfId="2254" xr:uid="{118EA4CD-847A-4EC0-B116-26C72E9D86F8}"/>
    <cellStyle name="Moneda 2 3 2 2 3 2 2 11" xfId="1626" xr:uid="{B21F4D06-B495-4013-9FF6-B4EE603D0CF7}"/>
    <cellStyle name="Moneda 2 3 2 2 3 2 2 12" xfId="40508" xr:uid="{30D8FFB7-0583-418F-8E02-988D75518491}"/>
    <cellStyle name="Moneda 2 3 2 2 3 2 2 2" xfId="2646" xr:uid="{CB2F78E9-D81E-49C4-8F8B-4858EB4E5667}"/>
    <cellStyle name="Moneda 2 3 2 2 3 2 2 2 2" xfId="3431" xr:uid="{0508F24C-3465-4885-9272-BB3BD797C976}"/>
    <cellStyle name="Moneda 2 3 2 2 3 2 2 2 2 2" xfId="5783" xr:uid="{90D7349B-9786-49D3-8A21-DADF654FE689}"/>
    <cellStyle name="Moneda 2 3 2 2 3 2 2 2 2 2 2" xfId="10487" xr:uid="{7FBAD7A2-504B-4D22-9F87-1513C44E7330}"/>
    <cellStyle name="Moneda 2 3 2 2 3 2 2 2 2 2 2 2" xfId="19895" xr:uid="{1CC5B2A1-38EC-4A0E-BBC8-2DE67561FCD3}"/>
    <cellStyle name="Moneda 2 3 2 2 3 2 2 2 2 2 2 3" xfId="29312" xr:uid="{3FCB2632-EE1B-4ED7-B283-F41A374F6C21}"/>
    <cellStyle name="Moneda 2 3 2 2 3 2 2 2 2 2 2 4" xfId="38729" xr:uid="{7D18729F-1F6E-432E-8C23-583E6C8696C6}"/>
    <cellStyle name="Moneda 2 3 2 2 3 2 2 2 2 2 3" xfId="15191" xr:uid="{0D5384D2-D3E3-4FA1-9A69-790BB7150D2E}"/>
    <cellStyle name="Moneda 2 3 2 2 3 2 2 2 2 2 4" xfId="24608" xr:uid="{9E938B47-7A1E-4D31-A26D-E411AB9E5C08}"/>
    <cellStyle name="Moneda 2 3 2 2 3 2 2 2 2 2 5" xfId="34025" xr:uid="{360C5DCD-1504-4500-ADC9-57F0471F359C}"/>
    <cellStyle name="Moneda 2 3 2 2 3 2 2 2 2 3" xfId="8135" xr:uid="{B776FD80-353E-4DDF-96A3-30F5548C739A}"/>
    <cellStyle name="Moneda 2 3 2 2 3 2 2 2 2 3 2" xfId="17543" xr:uid="{00BB56BC-C8F0-4113-920C-76D20BD46906}"/>
    <cellStyle name="Moneda 2 3 2 2 3 2 2 2 2 3 3" xfId="26960" xr:uid="{956A2322-EEE7-4477-A0B1-E6F6053BEEE1}"/>
    <cellStyle name="Moneda 2 3 2 2 3 2 2 2 2 3 4" xfId="36377" xr:uid="{C7BDB6C0-782F-4838-955C-26C671C28420}"/>
    <cellStyle name="Moneda 2 3 2 2 3 2 2 2 2 4" xfId="12839" xr:uid="{B5C553FB-2DBE-466B-A23A-9D50AAECB6FE}"/>
    <cellStyle name="Moneda 2 3 2 2 3 2 2 2 2 5" xfId="22256" xr:uid="{154A7838-615B-470C-B201-9D1A227C2A97}"/>
    <cellStyle name="Moneda 2 3 2 2 3 2 2 2 2 6" xfId="31673" xr:uid="{D1F5924C-8593-4AD0-B117-FA177AB27A49}"/>
    <cellStyle name="Moneda 2 3 2 2 3 2 2 2 3" xfId="4215" xr:uid="{7F5432AA-9D1F-4358-8CEC-096AFAEC83F4}"/>
    <cellStyle name="Moneda 2 3 2 2 3 2 2 2 3 2" xfId="6567" xr:uid="{80C21A29-03E8-498F-AC85-379D10791828}"/>
    <cellStyle name="Moneda 2 3 2 2 3 2 2 2 3 2 2" xfId="11271" xr:uid="{651F1FD2-615C-4C8A-AC2A-8F2CA4C77205}"/>
    <cellStyle name="Moneda 2 3 2 2 3 2 2 2 3 2 2 2" xfId="20679" xr:uid="{F4BF7CDD-C0F1-47A2-AF7B-ACBBA3A028EF}"/>
    <cellStyle name="Moneda 2 3 2 2 3 2 2 2 3 2 2 3" xfId="30096" xr:uid="{97728970-3447-475F-A96F-CFC9E3145F3E}"/>
    <cellStyle name="Moneda 2 3 2 2 3 2 2 2 3 2 2 4" xfId="39513" xr:uid="{AF183FDF-925D-4BF2-BF72-F2EB7667676F}"/>
    <cellStyle name="Moneda 2 3 2 2 3 2 2 2 3 2 3" xfId="15975" xr:uid="{823B65F3-7E20-47E5-8910-5866A9F29734}"/>
    <cellStyle name="Moneda 2 3 2 2 3 2 2 2 3 2 4" xfId="25392" xr:uid="{F401DA9F-B64E-4C4F-9376-717B0426A215}"/>
    <cellStyle name="Moneda 2 3 2 2 3 2 2 2 3 2 5" xfId="34809" xr:uid="{872E6300-B3CE-4CAD-8456-EEFE2029B71D}"/>
    <cellStyle name="Moneda 2 3 2 2 3 2 2 2 3 3" xfId="8919" xr:uid="{DC9A8F6F-C478-4CA9-87F6-143AD78826CB}"/>
    <cellStyle name="Moneda 2 3 2 2 3 2 2 2 3 3 2" xfId="18327" xr:uid="{69C1C762-FEA5-4780-9FEF-997AB7A124DE}"/>
    <cellStyle name="Moneda 2 3 2 2 3 2 2 2 3 3 3" xfId="27744" xr:uid="{07746060-1479-4700-B638-75E2F9A59D22}"/>
    <cellStyle name="Moneda 2 3 2 2 3 2 2 2 3 3 4" xfId="37161" xr:uid="{66F51201-E4FC-40AB-AF96-F300BC01C79A}"/>
    <cellStyle name="Moneda 2 3 2 2 3 2 2 2 3 4" xfId="13623" xr:uid="{FA874E51-E273-41EB-9BB2-A4034E0D6FD9}"/>
    <cellStyle name="Moneda 2 3 2 2 3 2 2 2 3 5" xfId="23040" xr:uid="{3454BA8A-C46F-4DA3-A567-B38E9770D651}"/>
    <cellStyle name="Moneda 2 3 2 2 3 2 2 2 3 6" xfId="32457" xr:uid="{B22E01BA-13F1-4710-B381-438B257F210C}"/>
    <cellStyle name="Moneda 2 3 2 2 3 2 2 2 4" xfId="4999" xr:uid="{93D01A79-05CA-4E11-8E2D-98D116C589E6}"/>
    <cellStyle name="Moneda 2 3 2 2 3 2 2 2 4 2" xfId="9703" xr:uid="{A7238CC1-028F-4857-B1A3-0529305562CA}"/>
    <cellStyle name="Moneda 2 3 2 2 3 2 2 2 4 2 2" xfId="19111" xr:uid="{9BA4AC44-824C-4127-95EC-E35E9D1886CD}"/>
    <cellStyle name="Moneda 2 3 2 2 3 2 2 2 4 2 3" xfId="28528" xr:uid="{45D0C1A3-1348-4BC5-A68F-344F34277599}"/>
    <cellStyle name="Moneda 2 3 2 2 3 2 2 2 4 2 4" xfId="37945" xr:uid="{63C2B03B-A34A-4C85-B24A-18833FA6D9CF}"/>
    <cellStyle name="Moneda 2 3 2 2 3 2 2 2 4 3" xfId="14407" xr:uid="{2CBF22AF-4D96-4D5A-9E59-49D6D5597D6E}"/>
    <cellStyle name="Moneda 2 3 2 2 3 2 2 2 4 4" xfId="23824" xr:uid="{7ADD16F4-6295-493A-B297-981905348951}"/>
    <cellStyle name="Moneda 2 3 2 2 3 2 2 2 4 5" xfId="33241" xr:uid="{16FC99CB-2EC8-40A4-9A71-8254587F3707}"/>
    <cellStyle name="Moneda 2 3 2 2 3 2 2 2 5" xfId="7351" xr:uid="{49C52874-C45E-4C01-B6D3-427FCA647C5E}"/>
    <cellStyle name="Moneda 2 3 2 2 3 2 2 2 5 2" xfId="16759" xr:uid="{CD32CCE6-F433-4CCE-8AD6-8F1C2B8824BF}"/>
    <cellStyle name="Moneda 2 3 2 2 3 2 2 2 5 3" xfId="26176" xr:uid="{E551CFFC-13AF-4482-84BC-F7DA5EDD16E9}"/>
    <cellStyle name="Moneda 2 3 2 2 3 2 2 2 5 4" xfId="35593" xr:uid="{5E01C023-5CC4-4A43-AD71-20834B00953D}"/>
    <cellStyle name="Moneda 2 3 2 2 3 2 2 2 6" xfId="12055" xr:uid="{99F8E083-39E9-4FDA-B0A6-68EAF7DA66FC}"/>
    <cellStyle name="Moneda 2 3 2 2 3 2 2 2 7" xfId="21472" xr:uid="{172D6994-2FA7-4C91-B572-11E4E80D8661}"/>
    <cellStyle name="Moneda 2 3 2 2 3 2 2 2 8" xfId="30889" xr:uid="{34EFEF15-CAA4-4146-838E-B10D4C71E0A2}"/>
    <cellStyle name="Moneda 2 3 2 2 3 2 2 3" xfId="3039" xr:uid="{D6A863F5-080C-4FC4-9B3A-7ECEC7FD45C8}"/>
    <cellStyle name="Moneda 2 3 2 2 3 2 2 3 2" xfId="5391" xr:uid="{92FD33AC-2D1D-4DB8-A35E-C38BC85F4C7E}"/>
    <cellStyle name="Moneda 2 3 2 2 3 2 2 3 2 2" xfId="10095" xr:uid="{844BEFC5-92A0-449F-8B40-7A4C2720CC1D}"/>
    <cellStyle name="Moneda 2 3 2 2 3 2 2 3 2 2 2" xfId="19503" xr:uid="{90F8FA17-AF0E-4FE8-8206-AC57AC84A12A}"/>
    <cellStyle name="Moneda 2 3 2 2 3 2 2 3 2 2 3" xfId="28920" xr:uid="{4945685B-E0AD-4B0A-8677-23792368413D}"/>
    <cellStyle name="Moneda 2 3 2 2 3 2 2 3 2 2 4" xfId="38337" xr:uid="{1803FE50-AE8B-4A77-BBF9-2799AEF548C8}"/>
    <cellStyle name="Moneda 2 3 2 2 3 2 2 3 2 3" xfId="14799" xr:uid="{5D1C5CFC-FCDD-498E-9C12-E9EA29ED95E6}"/>
    <cellStyle name="Moneda 2 3 2 2 3 2 2 3 2 4" xfId="24216" xr:uid="{1EE45A51-7CF1-40AA-BBA7-CE0D1F3D8614}"/>
    <cellStyle name="Moneda 2 3 2 2 3 2 2 3 2 5" xfId="33633" xr:uid="{251F10E2-FA5C-4AEA-9EA1-FCDB3C56C0F8}"/>
    <cellStyle name="Moneda 2 3 2 2 3 2 2 3 3" xfId="7743" xr:uid="{F6B4C425-D0E2-4015-B52D-8265A6A88D8C}"/>
    <cellStyle name="Moneda 2 3 2 2 3 2 2 3 3 2" xfId="17151" xr:uid="{CD56C2DD-6271-4F78-A4DE-B1B965E77970}"/>
    <cellStyle name="Moneda 2 3 2 2 3 2 2 3 3 3" xfId="26568" xr:uid="{BD9FFAF7-9F63-4CB0-8D23-C4EC275F9817}"/>
    <cellStyle name="Moneda 2 3 2 2 3 2 2 3 3 4" xfId="35985" xr:uid="{EEE3EDC8-E64A-42D2-8F3E-675349EAA9CA}"/>
    <cellStyle name="Moneda 2 3 2 2 3 2 2 3 4" xfId="12447" xr:uid="{4F20BC17-5ED1-456C-BD87-A8C466320304}"/>
    <cellStyle name="Moneda 2 3 2 2 3 2 2 3 5" xfId="21864" xr:uid="{2DD147B5-C069-43C7-B10B-ED768124027C}"/>
    <cellStyle name="Moneda 2 3 2 2 3 2 2 3 6" xfId="31281" xr:uid="{FBD1C936-4EA8-4E7B-BBB4-0278139F6A61}"/>
    <cellStyle name="Moneda 2 3 2 2 3 2 2 4" xfId="3823" xr:uid="{056C584C-AA45-497D-A656-726BD234F230}"/>
    <cellStyle name="Moneda 2 3 2 2 3 2 2 4 2" xfId="6175" xr:uid="{D010D7C7-5219-45C9-B329-28EA9AFD62A2}"/>
    <cellStyle name="Moneda 2 3 2 2 3 2 2 4 2 2" xfId="10879" xr:uid="{3CADB71A-D73A-4364-83B2-45DC26A7EC08}"/>
    <cellStyle name="Moneda 2 3 2 2 3 2 2 4 2 2 2" xfId="20287" xr:uid="{BE861DD9-1C0E-4870-B7A2-3933B19B0C72}"/>
    <cellStyle name="Moneda 2 3 2 2 3 2 2 4 2 2 3" xfId="29704" xr:uid="{8AF5C17F-D938-4AA9-8FBA-4021332A9ABA}"/>
    <cellStyle name="Moneda 2 3 2 2 3 2 2 4 2 2 4" xfId="39121" xr:uid="{1D9F8771-1B61-41DE-880D-CCE0DFE59525}"/>
    <cellStyle name="Moneda 2 3 2 2 3 2 2 4 2 3" xfId="15583" xr:uid="{DEA2CB73-9274-43C3-8120-B0E91F3347B5}"/>
    <cellStyle name="Moneda 2 3 2 2 3 2 2 4 2 4" xfId="25000" xr:uid="{A81EFE88-8464-4461-B40A-390BF4079922}"/>
    <cellStyle name="Moneda 2 3 2 2 3 2 2 4 2 5" xfId="34417" xr:uid="{B1421612-CFA2-4553-8758-93F86CFF81C9}"/>
    <cellStyle name="Moneda 2 3 2 2 3 2 2 4 3" xfId="8527" xr:uid="{8EE5DE72-947B-4523-B091-C841DDF3D47F}"/>
    <cellStyle name="Moneda 2 3 2 2 3 2 2 4 3 2" xfId="17935" xr:uid="{2033AF1F-D8D4-4217-A480-FC1877D55031}"/>
    <cellStyle name="Moneda 2 3 2 2 3 2 2 4 3 3" xfId="27352" xr:uid="{421AEB81-2910-4989-82A8-20C4020286B5}"/>
    <cellStyle name="Moneda 2 3 2 2 3 2 2 4 3 4" xfId="36769" xr:uid="{6AA92DA8-DA71-4582-A696-35687E621E1F}"/>
    <cellStyle name="Moneda 2 3 2 2 3 2 2 4 4" xfId="13231" xr:uid="{62B05F8B-BF1D-493C-BAA6-6FC0AA7D5AC7}"/>
    <cellStyle name="Moneda 2 3 2 2 3 2 2 4 5" xfId="22648" xr:uid="{FFA077DB-BD15-4ED6-8038-41D15210BDEC}"/>
    <cellStyle name="Moneda 2 3 2 2 3 2 2 4 6" xfId="32065" xr:uid="{4D448797-232E-4D78-AB1F-7E87CA3C44B1}"/>
    <cellStyle name="Moneda 2 3 2 2 3 2 2 5" xfId="4607" xr:uid="{3F22CAF8-7E9C-4203-8520-5A03B59C26B2}"/>
    <cellStyle name="Moneda 2 3 2 2 3 2 2 5 2" xfId="9311" xr:uid="{D5ECDDB8-691E-4576-8FD6-F925A95CBC7F}"/>
    <cellStyle name="Moneda 2 3 2 2 3 2 2 5 2 2" xfId="18719" xr:uid="{177B5366-106C-48D9-859B-D4959FE226AB}"/>
    <cellStyle name="Moneda 2 3 2 2 3 2 2 5 2 3" xfId="28136" xr:uid="{DC2A07F7-ADE9-4FEE-9C56-1121C569F318}"/>
    <cellStyle name="Moneda 2 3 2 2 3 2 2 5 2 4" xfId="37553" xr:uid="{FC098A52-CB52-4B5A-B07D-E601AFFE6EE5}"/>
    <cellStyle name="Moneda 2 3 2 2 3 2 2 5 3" xfId="14015" xr:uid="{587BA5EB-3B77-43F9-AA24-80C40C2BDAB7}"/>
    <cellStyle name="Moneda 2 3 2 2 3 2 2 5 4" xfId="23432" xr:uid="{493051AC-ECE7-4D02-83A4-2B5B4B73F828}"/>
    <cellStyle name="Moneda 2 3 2 2 3 2 2 5 5" xfId="32849" xr:uid="{BB328738-6286-428A-B580-A983C36C01E8}"/>
    <cellStyle name="Moneda 2 3 2 2 3 2 2 6" xfId="6959" xr:uid="{503528FC-7B45-4262-B261-1524A814B3CE}"/>
    <cellStyle name="Moneda 2 3 2 2 3 2 2 6 2" xfId="16367" xr:uid="{8D46A429-F1D7-4DA9-B211-DEB2739DFB96}"/>
    <cellStyle name="Moneda 2 3 2 2 3 2 2 6 3" xfId="25784" xr:uid="{1400121A-7F22-42E6-8554-9F7BA0977C54}"/>
    <cellStyle name="Moneda 2 3 2 2 3 2 2 6 4" xfId="35201" xr:uid="{8D14C90D-10FE-43CC-9B31-F30364B29671}"/>
    <cellStyle name="Moneda 2 3 2 2 3 2 2 7" xfId="11663" xr:uid="{26C24871-2286-4621-A43F-929E3F23F339}"/>
    <cellStyle name="Moneda 2 3 2 2 3 2 2 8" xfId="21080" xr:uid="{5009CD33-07DF-4AC5-B4D7-BA59AACA5EBC}"/>
    <cellStyle name="Moneda 2 3 2 2 3 2 2 9" xfId="30497" xr:uid="{55856C1C-BA43-40EA-A185-C2B9E1404B28}"/>
    <cellStyle name="Moneda 2 3 2 2 3 2 3" xfId="2450" xr:uid="{713AE9DC-9D91-4890-94B1-BD2A17C27E23}"/>
    <cellStyle name="Moneda 2 3 2 2 3 2 3 2" xfId="3235" xr:uid="{6CA913AD-8936-4C79-8201-6A60F0522769}"/>
    <cellStyle name="Moneda 2 3 2 2 3 2 3 2 2" xfId="5587" xr:uid="{CA0BC46D-4FB1-48B4-A817-0F08F4DA21A7}"/>
    <cellStyle name="Moneda 2 3 2 2 3 2 3 2 2 2" xfId="10291" xr:uid="{E9E9A685-1149-40C4-88AE-770DA4C90128}"/>
    <cellStyle name="Moneda 2 3 2 2 3 2 3 2 2 2 2" xfId="19699" xr:uid="{7541C680-8230-469E-BB5A-2CD0D19BC478}"/>
    <cellStyle name="Moneda 2 3 2 2 3 2 3 2 2 2 3" xfId="29116" xr:uid="{4A3B1DF8-C128-4746-8793-78D6C7300B74}"/>
    <cellStyle name="Moneda 2 3 2 2 3 2 3 2 2 2 4" xfId="38533" xr:uid="{86568EC8-89C4-4EA6-BA1D-F4A05653F9CA}"/>
    <cellStyle name="Moneda 2 3 2 2 3 2 3 2 2 3" xfId="14995" xr:uid="{B2FB23DA-BB76-47D8-A85D-1DD96CD4A7EF}"/>
    <cellStyle name="Moneda 2 3 2 2 3 2 3 2 2 4" xfId="24412" xr:uid="{6039B639-898A-4342-A001-A6994511C49B}"/>
    <cellStyle name="Moneda 2 3 2 2 3 2 3 2 2 5" xfId="33829" xr:uid="{71B161F3-476E-4952-BD9E-2EAEC60A6E0B}"/>
    <cellStyle name="Moneda 2 3 2 2 3 2 3 2 3" xfId="7939" xr:uid="{F3EA7679-24DD-4C9F-A829-68699354A161}"/>
    <cellStyle name="Moneda 2 3 2 2 3 2 3 2 3 2" xfId="17347" xr:uid="{A711CCF1-D144-41A6-8B42-E17C6207F67B}"/>
    <cellStyle name="Moneda 2 3 2 2 3 2 3 2 3 3" xfId="26764" xr:uid="{6EB09AF1-057D-4C0A-A609-9906869E497C}"/>
    <cellStyle name="Moneda 2 3 2 2 3 2 3 2 3 4" xfId="36181" xr:uid="{3DCFB753-FA95-44AC-B3EF-B578222DC212}"/>
    <cellStyle name="Moneda 2 3 2 2 3 2 3 2 4" xfId="12643" xr:uid="{CD3BF485-E30A-4828-B78A-3805C8A58A57}"/>
    <cellStyle name="Moneda 2 3 2 2 3 2 3 2 5" xfId="22060" xr:uid="{5033C697-67E6-445F-8CA5-AEEA3A7CEF7A}"/>
    <cellStyle name="Moneda 2 3 2 2 3 2 3 2 6" xfId="31477" xr:uid="{B0590D36-0B8F-4D3B-899F-3099112FC4B0}"/>
    <cellStyle name="Moneda 2 3 2 2 3 2 3 3" xfId="4019" xr:uid="{A66620A8-1066-4941-AFCA-A13958017836}"/>
    <cellStyle name="Moneda 2 3 2 2 3 2 3 3 2" xfId="6371" xr:uid="{B152BE94-D9DF-4A61-9752-BAD3A14B5577}"/>
    <cellStyle name="Moneda 2 3 2 2 3 2 3 3 2 2" xfId="11075" xr:uid="{FC62E937-154F-4ABE-B06A-CA74A32EE6FA}"/>
    <cellStyle name="Moneda 2 3 2 2 3 2 3 3 2 2 2" xfId="20483" xr:uid="{70D05379-0DD3-4277-A78B-83093A822091}"/>
    <cellStyle name="Moneda 2 3 2 2 3 2 3 3 2 2 3" xfId="29900" xr:uid="{FE4856DB-2559-4576-AA32-564B075449A9}"/>
    <cellStyle name="Moneda 2 3 2 2 3 2 3 3 2 2 4" xfId="39317" xr:uid="{A542F0C9-E650-4E30-8FFD-1AC3098FEF18}"/>
    <cellStyle name="Moneda 2 3 2 2 3 2 3 3 2 3" xfId="15779" xr:uid="{CFDBED6A-D2DE-42B4-9676-7C65CB2CF7B4}"/>
    <cellStyle name="Moneda 2 3 2 2 3 2 3 3 2 4" xfId="25196" xr:uid="{061AD0FA-B10F-40D4-89F6-7CBE3140D672}"/>
    <cellStyle name="Moneda 2 3 2 2 3 2 3 3 2 5" xfId="34613" xr:uid="{A1A4E2D5-259B-4C6B-82A5-805C4BEF89E4}"/>
    <cellStyle name="Moneda 2 3 2 2 3 2 3 3 3" xfId="8723" xr:uid="{49DC9409-9CF4-4896-A35D-AA26EC56A1CC}"/>
    <cellStyle name="Moneda 2 3 2 2 3 2 3 3 3 2" xfId="18131" xr:uid="{FB6DB547-2DB1-414A-A02C-E95F988E79C7}"/>
    <cellStyle name="Moneda 2 3 2 2 3 2 3 3 3 3" xfId="27548" xr:uid="{70D29921-1E64-4221-8D74-3B514AEEDC58}"/>
    <cellStyle name="Moneda 2 3 2 2 3 2 3 3 3 4" xfId="36965" xr:uid="{EBB8D46A-FF98-4F36-8907-98F9B2BC7044}"/>
    <cellStyle name="Moneda 2 3 2 2 3 2 3 3 4" xfId="13427" xr:uid="{B919E747-71B7-4403-8950-D996A598CD7F}"/>
    <cellStyle name="Moneda 2 3 2 2 3 2 3 3 5" xfId="22844" xr:uid="{A2F1D09A-58CB-4534-BC3E-813E870ABE8B}"/>
    <cellStyle name="Moneda 2 3 2 2 3 2 3 3 6" xfId="32261" xr:uid="{3BF4A739-12BE-40EC-8DEE-DD293E145D07}"/>
    <cellStyle name="Moneda 2 3 2 2 3 2 3 4" xfId="4803" xr:uid="{319187B0-A465-46E1-8838-D01F73A82E1E}"/>
    <cellStyle name="Moneda 2 3 2 2 3 2 3 4 2" xfId="9507" xr:uid="{7A68523E-FAAA-4CE0-976E-853394D14537}"/>
    <cellStyle name="Moneda 2 3 2 2 3 2 3 4 2 2" xfId="18915" xr:uid="{0494FF83-B17F-44F4-8592-944B8BC69C22}"/>
    <cellStyle name="Moneda 2 3 2 2 3 2 3 4 2 3" xfId="28332" xr:uid="{B80D4F2D-E3EC-4943-B02D-D7A512064BCD}"/>
    <cellStyle name="Moneda 2 3 2 2 3 2 3 4 2 4" xfId="37749" xr:uid="{415B16CB-7B71-4B3E-BB5A-4426A2CE7EEB}"/>
    <cellStyle name="Moneda 2 3 2 2 3 2 3 4 3" xfId="14211" xr:uid="{72271627-5C94-41C7-90A7-FC47CF8D0229}"/>
    <cellStyle name="Moneda 2 3 2 2 3 2 3 4 4" xfId="23628" xr:uid="{3C3FD1ED-0F50-4A6F-AD3C-6DE82E2AFC28}"/>
    <cellStyle name="Moneda 2 3 2 2 3 2 3 4 5" xfId="33045" xr:uid="{F30469E0-0AF7-4A0D-B83B-7ECCE006C88A}"/>
    <cellStyle name="Moneda 2 3 2 2 3 2 3 5" xfId="7155" xr:uid="{73FE2276-9B87-4C74-BE8C-3D4505208293}"/>
    <cellStyle name="Moneda 2 3 2 2 3 2 3 5 2" xfId="16563" xr:uid="{3EFB939F-CEBD-4FF2-A290-436CB7BA1F9E}"/>
    <cellStyle name="Moneda 2 3 2 2 3 2 3 5 3" xfId="25980" xr:uid="{55C2C598-1D2B-4121-A5C9-46A0E9C3D6E9}"/>
    <cellStyle name="Moneda 2 3 2 2 3 2 3 5 4" xfId="35397" xr:uid="{E822ABE6-320C-4660-85A1-F534EFA4D8F8}"/>
    <cellStyle name="Moneda 2 3 2 2 3 2 3 6" xfId="11859" xr:uid="{974A1FC0-A0BA-4600-B656-14568C3BA7B1}"/>
    <cellStyle name="Moneda 2 3 2 2 3 2 3 7" xfId="21276" xr:uid="{3AFF9FBC-BB58-48D7-9AB4-FA2A3B00533A}"/>
    <cellStyle name="Moneda 2 3 2 2 3 2 3 8" xfId="30693" xr:uid="{06E2BB1F-BD9F-45C7-BCE1-F183F60B649D}"/>
    <cellStyle name="Moneda 2 3 2 2 3 2 4" xfId="2843" xr:uid="{A51DC1E5-D030-4C79-BBD2-CDADD29584CA}"/>
    <cellStyle name="Moneda 2 3 2 2 3 2 4 2" xfId="5195" xr:uid="{EF26121E-54A8-4251-93CA-6CC2D29316DD}"/>
    <cellStyle name="Moneda 2 3 2 2 3 2 4 2 2" xfId="9899" xr:uid="{31AC191F-B102-4829-ACEE-3BEADFA6C57E}"/>
    <cellStyle name="Moneda 2 3 2 2 3 2 4 2 2 2" xfId="19307" xr:uid="{10DF19C9-F13A-4C29-9162-F280F2A10FF1}"/>
    <cellStyle name="Moneda 2 3 2 2 3 2 4 2 2 3" xfId="28724" xr:uid="{0EEA2DB2-A106-492B-BB7E-F1AB656A7351}"/>
    <cellStyle name="Moneda 2 3 2 2 3 2 4 2 2 4" xfId="38141" xr:uid="{9670B89C-F59B-430D-BD4C-BCD25E1429DE}"/>
    <cellStyle name="Moneda 2 3 2 2 3 2 4 2 3" xfId="14603" xr:uid="{539828A1-7CC1-40C9-A80F-9EF9896C3831}"/>
    <cellStyle name="Moneda 2 3 2 2 3 2 4 2 4" xfId="24020" xr:uid="{A26ABEF5-FE22-45DC-8FBF-944E4EE21506}"/>
    <cellStyle name="Moneda 2 3 2 2 3 2 4 2 5" xfId="33437" xr:uid="{C737553A-2446-4C6D-A094-0846E89E0B88}"/>
    <cellStyle name="Moneda 2 3 2 2 3 2 4 3" xfId="7547" xr:uid="{B84DED11-9C8D-4906-978C-A4FF9C5DB371}"/>
    <cellStyle name="Moneda 2 3 2 2 3 2 4 3 2" xfId="16955" xr:uid="{167728E7-7F44-441E-B13F-CBBAEEFE895F}"/>
    <cellStyle name="Moneda 2 3 2 2 3 2 4 3 3" xfId="26372" xr:uid="{1D1296C6-346C-4F1F-BCBC-654D1C795FC5}"/>
    <cellStyle name="Moneda 2 3 2 2 3 2 4 3 4" xfId="35789" xr:uid="{819FE8F0-E01C-407B-99B8-7A65D7F85FEB}"/>
    <cellStyle name="Moneda 2 3 2 2 3 2 4 4" xfId="12251" xr:uid="{F5055DFB-F326-438E-88D0-40638E53D509}"/>
    <cellStyle name="Moneda 2 3 2 2 3 2 4 5" xfId="21668" xr:uid="{C9FD1EB5-5781-4ED8-A343-F3E2894B8C02}"/>
    <cellStyle name="Moneda 2 3 2 2 3 2 4 6" xfId="31085" xr:uid="{547EC092-7728-4C85-AC1E-B8A842E81DD9}"/>
    <cellStyle name="Moneda 2 3 2 2 3 2 5" xfId="3627" xr:uid="{EE9C17B4-D316-4E24-A981-0CF6C803F98B}"/>
    <cellStyle name="Moneda 2 3 2 2 3 2 5 2" xfId="5979" xr:uid="{86AF3699-1624-417A-B692-44477E1A2900}"/>
    <cellStyle name="Moneda 2 3 2 2 3 2 5 2 2" xfId="10683" xr:uid="{F3B95CA9-C13F-4C13-9018-0A616F5E64FA}"/>
    <cellStyle name="Moneda 2 3 2 2 3 2 5 2 2 2" xfId="20091" xr:uid="{6685E526-9260-437C-8EE6-FF6DAEFD82D5}"/>
    <cellStyle name="Moneda 2 3 2 2 3 2 5 2 2 3" xfId="29508" xr:uid="{AA88EEDC-802A-48CC-A2EC-BA96E8B7C045}"/>
    <cellStyle name="Moneda 2 3 2 2 3 2 5 2 2 4" xfId="38925" xr:uid="{264B0CC0-92D4-4A27-AFBB-6FDCD08CD137}"/>
    <cellStyle name="Moneda 2 3 2 2 3 2 5 2 3" xfId="15387" xr:uid="{95C5E4A5-3088-48BA-BB9E-3A5478CABDC4}"/>
    <cellStyle name="Moneda 2 3 2 2 3 2 5 2 4" xfId="24804" xr:uid="{069776F5-3955-4132-A90A-49CC09D1183A}"/>
    <cellStyle name="Moneda 2 3 2 2 3 2 5 2 5" xfId="34221" xr:uid="{C69B0EA4-EDDE-474A-B14F-FBC367E8C6F9}"/>
    <cellStyle name="Moneda 2 3 2 2 3 2 5 3" xfId="8331" xr:uid="{3253741E-3BAC-4811-B064-643E2EAE0886}"/>
    <cellStyle name="Moneda 2 3 2 2 3 2 5 3 2" xfId="17739" xr:uid="{D981FE76-12E2-4CA6-A6BE-82A8D5B9E883}"/>
    <cellStyle name="Moneda 2 3 2 2 3 2 5 3 3" xfId="27156" xr:uid="{4BDA1AD6-E01C-460A-9921-D9D0CDAAE64B}"/>
    <cellStyle name="Moneda 2 3 2 2 3 2 5 3 4" xfId="36573" xr:uid="{39606D6A-4AAB-44BD-9786-11CDF824931E}"/>
    <cellStyle name="Moneda 2 3 2 2 3 2 5 4" xfId="13035" xr:uid="{D7940CE0-B14B-4306-885C-AFD874B09FAD}"/>
    <cellStyle name="Moneda 2 3 2 2 3 2 5 5" xfId="22452" xr:uid="{1F7FF2AD-E6CD-49CC-8B31-D417C00B087F}"/>
    <cellStyle name="Moneda 2 3 2 2 3 2 5 6" xfId="31869" xr:uid="{66A363B5-B776-44BB-BB8A-09258A255D9E}"/>
    <cellStyle name="Moneda 2 3 2 2 3 2 6" xfId="4411" xr:uid="{2514869E-1C18-4786-8D57-873FBDC02EC9}"/>
    <cellStyle name="Moneda 2 3 2 2 3 2 6 2" xfId="9115" xr:uid="{35383DD6-2769-415E-9096-00F55F04D3B1}"/>
    <cellStyle name="Moneda 2 3 2 2 3 2 6 2 2" xfId="18523" xr:uid="{B514D59C-FEA5-4B26-B63A-264FAACAA50A}"/>
    <cellStyle name="Moneda 2 3 2 2 3 2 6 2 3" xfId="27940" xr:uid="{B137ED9C-BFB4-4A4F-87ED-C4C88BA104B8}"/>
    <cellStyle name="Moneda 2 3 2 2 3 2 6 2 4" xfId="37357" xr:uid="{279610CA-5134-4C75-99C5-E1EEE5442F66}"/>
    <cellStyle name="Moneda 2 3 2 2 3 2 6 3" xfId="13819" xr:uid="{59125896-9C2B-4E0D-8C44-B7A4A06EA382}"/>
    <cellStyle name="Moneda 2 3 2 2 3 2 6 4" xfId="23236" xr:uid="{23678854-BDC5-4914-8A93-D27FA97F4836}"/>
    <cellStyle name="Moneda 2 3 2 2 3 2 6 5" xfId="32653" xr:uid="{37EA757E-32A4-4345-9906-3E562A32B0B3}"/>
    <cellStyle name="Moneda 2 3 2 2 3 2 7" xfId="6763" xr:uid="{2992CD63-8655-49D9-952C-BA7E81E8042A}"/>
    <cellStyle name="Moneda 2 3 2 2 3 2 7 2" xfId="16171" xr:uid="{99F707A2-83D1-42BC-B206-1A41AD878489}"/>
    <cellStyle name="Moneda 2 3 2 2 3 2 7 3" xfId="25588" xr:uid="{AADE918C-1DCA-4DBE-9FCE-CCBE1B6BA769}"/>
    <cellStyle name="Moneda 2 3 2 2 3 2 7 4" xfId="35005" xr:uid="{61E4EFE6-8729-4B5D-97BE-675DFF41CBEC}"/>
    <cellStyle name="Moneda 2 3 2 2 3 2 8" xfId="11467" xr:uid="{00BCA51F-FC33-4924-A0D4-684BAA2FC4F5}"/>
    <cellStyle name="Moneda 2 3 2 2 3 2 9" xfId="20884" xr:uid="{A5BEFAB3-52F9-4C4E-A84E-7A1040085AA6}"/>
    <cellStyle name="Moneda 2 3 2 2 3 3" xfId="279" xr:uid="{60DABE28-02BB-494A-9890-AFFC808D1ADD}"/>
    <cellStyle name="Moneda 2 3 2 2 3 3 10" xfId="30226" xr:uid="{FD328CF0-BFA9-4F22-9024-03708191593D}"/>
    <cellStyle name="Moneda 2 3 2 2 3 3 11" xfId="1983" xr:uid="{3A7B32BF-C616-4A6F-B241-B07C8894D1F4}"/>
    <cellStyle name="Moneda 2 3 2 2 3 3 12" xfId="1355" xr:uid="{77A4EEE5-FD86-44AC-B57B-844BE11FABA4}"/>
    <cellStyle name="Moneda 2 3 2 2 3 3 13" xfId="40237" xr:uid="{03B2D7FC-41AF-47F5-AC00-CD8810A04FEF}"/>
    <cellStyle name="Moneda 2 3 2 2 3 3 2" xfId="554" xr:uid="{87619A25-38AF-47CA-A363-2ADAE0307B50}"/>
    <cellStyle name="Moneda 2 3 2 2 3 3 2 10" xfId="2179" xr:uid="{0FB3AFA0-79CC-4709-9C45-562D01FC5BF9}"/>
    <cellStyle name="Moneda 2 3 2 2 3 3 2 11" xfId="1551" xr:uid="{A20A341E-094D-4C72-AE25-A4B432138304}"/>
    <cellStyle name="Moneda 2 3 2 2 3 3 2 12" xfId="40433" xr:uid="{FCC36FE2-5E3A-444C-8620-7775CE7C69BC}"/>
    <cellStyle name="Moneda 2 3 2 2 3 3 2 2" xfId="2571" xr:uid="{C6193D7D-1AB1-4777-B029-241F48977FE7}"/>
    <cellStyle name="Moneda 2 3 2 2 3 3 2 2 2" xfId="3356" xr:uid="{8552D306-DCA7-4BAE-B688-77E3E3314FAD}"/>
    <cellStyle name="Moneda 2 3 2 2 3 3 2 2 2 2" xfId="5708" xr:uid="{4CA394F2-BF18-4FE6-8F4D-143F64114F1E}"/>
    <cellStyle name="Moneda 2 3 2 2 3 3 2 2 2 2 2" xfId="10412" xr:uid="{A661C5A6-F154-42EF-A01B-2B9F5AAADE70}"/>
    <cellStyle name="Moneda 2 3 2 2 3 3 2 2 2 2 2 2" xfId="19820" xr:uid="{89F96341-EC9D-4A6A-87FC-D2C1D9050490}"/>
    <cellStyle name="Moneda 2 3 2 2 3 3 2 2 2 2 2 3" xfId="29237" xr:uid="{F5A7D1D4-7DA4-4181-9A93-DC34B3B97452}"/>
    <cellStyle name="Moneda 2 3 2 2 3 3 2 2 2 2 2 4" xfId="38654" xr:uid="{61212800-8DFF-498F-9C43-5873A6EE46D9}"/>
    <cellStyle name="Moneda 2 3 2 2 3 3 2 2 2 2 3" xfId="15116" xr:uid="{FDAA542E-A9AE-45A6-8611-9CEE3BE4A3F7}"/>
    <cellStyle name="Moneda 2 3 2 2 3 3 2 2 2 2 4" xfId="24533" xr:uid="{F7E5F366-386F-4EBF-9BD1-8931F630C7D5}"/>
    <cellStyle name="Moneda 2 3 2 2 3 3 2 2 2 2 5" xfId="33950" xr:uid="{AE363463-EF72-482F-B9EE-7CADFCC71DF5}"/>
    <cellStyle name="Moneda 2 3 2 2 3 3 2 2 2 3" xfId="8060" xr:uid="{95B083B6-3052-45A1-BF9B-0B957CB3C811}"/>
    <cellStyle name="Moneda 2 3 2 2 3 3 2 2 2 3 2" xfId="17468" xr:uid="{6BFD3BE8-AA5C-4519-937E-0EF37D5B021C}"/>
    <cellStyle name="Moneda 2 3 2 2 3 3 2 2 2 3 3" xfId="26885" xr:uid="{1C270D19-FBA2-49D2-91EC-C84605FEDA0E}"/>
    <cellStyle name="Moneda 2 3 2 2 3 3 2 2 2 3 4" xfId="36302" xr:uid="{B369B665-E195-4C60-ACA5-4B1917880734}"/>
    <cellStyle name="Moneda 2 3 2 2 3 3 2 2 2 4" xfId="12764" xr:uid="{A0C8D0BF-0268-463F-88E9-F028B07A14E6}"/>
    <cellStyle name="Moneda 2 3 2 2 3 3 2 2 2 5" xfId="22181" xr:uid="{E2349F8C-BCDE-4474-9248-EAF910FBEA3D}"/>
    <cellStyle name="Moneda 2 3 2 2 3 3 2 2 2 6" xfId="31598" xr:uid="{5BB3F62B-F1A7-4EED-99DC-D0D5A826ABC0}"/>
    <cellStyle name="Moneda 2 3 2 2 3 3 2 2 3" xfId="4140" xr:uid="{4686C0C9-13B9-4DA3-9EC4-73B1EB4C919C}"/>
    <cellStyle name="Moneda 2 3 2 2 3 3 2 2 3 2" xfId="6492" xr:uid="{D6A505BC-9C67-4064-84EE-70BB4279949B}"/>
    <cellStyle name="Moneda 2 3 2 2 3 3 2 2 3 2 2" xfId="11196" xr:uid="{4289D795-1D8A-4FA6-8AC3-0267551B053D}"/>
    <cellStyle name="Moneda 2 3 2 2 3 3 2 2 3 2 2 2" xfId="20604" xr:uid="{3EE013D9-0C6C-4F19-A114-5830C06C4417}"/>
    <cellStyle name="Moneda 2 3 2 2 3 3 2 2 3 2 2 3" xfId="30021" xr:uid="{219AA16D-CC9E-4B02-B91A-1EF387D4CFD7}"/>
    <cellStyle name="Moneda 2 3 2 2 3 3 2 2 3 2 2 4" xfId="39438" xr:uid="{82BD205B-C033-4C65-AC6B-A50DB84A3072}"/>
    <cellStyle name="Moneda 2 3 2 2 3 3 2 2 3 2 3" xfId="15900" xr:uid="{6EAB10A4-9F7A-4B75-A4CC-A37C634B7DA4}"/>
    <cellStyle name="Moneda 2 3 2 2 3 3 2 2 3 2 4" xfId="25317" xr:uid="{DB1FB8C9-D00E-4773-A458-5582F77D3285}"/>
    <cellStyle name="Moneda 2 3 2 2 3 3 2 2 3 2 5" xfId="34734" xr:uid="{B6CA2276-03B5-4286-8A70-BC7D0202CB94}"/>
    <cellStyle name="Moneda 2 3 2 2 3 3 2 2 3 3" xfId="8844" xr:uid="{0E9AAB33-F214-4C9E-BEBF-052A394A0B10}"/>
    <cellStyle name="Moneda 2 3 2 2 3 3 2 2 3 3 2" xfId="18252" xr:uid="{91C1D90F-151B-4375-8142-B4E3ABF449AC}"/>
    <cellStyle name="Moneda 2 3 2 2 3 3 2 2 3 3 3" xfId="27669" xr:uid="{3CF87E3B-2AEA-4E3E-91CE-75FB3E79FBCA}"/>
    <cellStyle name="Moneda 2 3 2 2 3 3 2 2 3 3 4" xfId="37086" xr:uid="{66EEDF10-B234-478A-9D76-C9E512BFD819}"/>
    <cellStyle name="Moneda 2 3 2 2 3 3 2 2 3 4" xfId="13548" xr:uid="{91708FC9-5DC6-443F-8CA8-198876EC64DB}"/>
    <cellStyle name="Moneda 2 3 2 2 3 3 2 2 3 5" xfId="22965" xr:uid="{3A84F9C3-E400-445E-AD20-E40855A77E5F}"/>
    <cellStyle name="Moneda 2 3 2 2 3 3 2 2 3 6" xfId="32382" xr:uid="{AE4681CF-6F19-4147-84B1-2591C117398C}"/>
    <cellStyle name="Moneda 2 3 2 2 3 3 2 2 4" xfId="4924" xr:uid="{CE2D78F6-4714-4D87-AB96-A4E4FDA4750F}"/>
    <cellStyle name="Moneda 2 3 2 2 3 3 2 2 4 2" xfId="9628" xr:uid="{D38E1FCE-DD98-40A6-AE7C-0E66B68E8717}"/>
    <cellStyle name="Moneda 2 3 2 2 3 3 2 2 4 2 2" xfId="19036" xr:uid="{E858AF79-006E-4859-8804-2B4F351FBFE6}"/>
    <cellStyle name="Moneda 2 3 2 2 3 3 2 2 4 2 3" xfId="28453" xr:uid="{7135493C-5F02-42C9-9316-28C69DEE693B}"/>
    <cellStyle name="Moneda 2 3 2 2 3 3 2 2 4 2 4" xfId="37870" xr:uid="{FE85D7B3-A2E9-4B54-9464-B02E31403AA5}"/>
    <cellStyle name="Moneda 2 3 2 2 3 3 2 2 4 3" xfId="14332" xr:uid="{6AF56ADE-0294-4044-BF41-822ED379AF1B}"/>
    <cellStyle name="Moneda 2 3 2 2 3 3 2 2 4 4" xfId="23749" xr:uid="{041CC661-B580-4725-AC21-87B443A162E4}"/>
    <cellStyle name="Moneda 2 3 2 2 3 3 2 2 4 5" xfId="33166" xr:uid="{9549385F-CE61-46AC-BE7A-A84BDBD4DEC3}"/>
    <cellStyle name="Moneda 2 3 2 2 3 3 2 2 5" xfId="7276" xr:uid="{10DFEE76-782A-40B7-A785-AFEB6C576B92}"/>
    <cellStyle name="Moneda 2 3 2 2 3 3 2 2 5 2" xfId="16684" xr:uid="{D5C98A6E-1A04-4C66-AEB5-94D4ADF24098}"/>
    <cellStyle name="Moneda 2 3 2 2 3 3 2 2 5 3" xfId="26101" xr:uid="{DA90C957-80DB-45A3-B7B9-B7C502DC9E39}"/>
    <cellStyle name="Moneda 2 3 2 2 3 3 2 2 5 4" xfId="35518" xr:uid="{736E72A4-2548-43FE-8C2E-EB084E795611}"/>
    <cellStyle name="Moneda 2 3 2 2 3 3 2 2 6" xfId="11980" xr:uid="{4A7DBD62-2C3A-4D3A-BC8E-28F9D7767B2B}"/>
    <cellStyle name="Moneda 2 3 2 2 3 3 2 2 7" xfId="21397" xr:uid="{14F68DC4-08E8-4A07-803C-907C399FB27A}"/>
    <cellStyle name="Moneda 2 3 2 2 3 3 2 2 8" xfId="30814" xr:uid="{97D8D781-E5BF-49B7-98F1-902C40EDFBB0}"/>
    <cellStyle name="Moneda 2 3 2 2 3 3 2 3" xfId="2964" xr:uid="{12F83FDC-D24E-4090-8C78-D7BC926907D6}"/>
    <cellStyle name="Moneda 2 3 2 2 3 3 2 3 2" xfId="5316" xr:uid="{6841CF00-E95A-447D-99E0-94C9A060FAC8}"/>
    <cellStyle name="Moneda 2 3 2 2 3 3 2 3 2 2" xfId="10020" xr:uid="{54322ED1-C5FF-4A55-8E4F-1CC2350613D4}"/>
    <cellStyle name="Moneda 2 3 2 2 3 3 2 3 2 2 2" xfId="19428" xr:uid="{8E6796AE-3B71-4CBF-BFB1-52E14D13B020}"/>
    <cellStyle name="Moneda 2 3 2 2 3 3 2 3 2 2 3" xfId="28845" xr:uid="{496AEE6F-B84B-48E3-AC51-2501FF71F37D}"/>
    <cellStyle name="Moneda 2 3 2 2 3 3 2 3 2 2 4" xfId="38262" xr:uid="{9C2A386F-ECE5-4818-9CCE-F9021423DDB9}"/>
    <cellStyle name="Moneda 2 3 2 2 3 3 2 3 2 3" xfId="14724" xr:uid="{87B74DA0-7876-4CB2-AE0E-71FCBF547279}"/>
    <cellStyle name="Moneda 2 3 2 2 3 3 2 3 2 4" xfId="24141" xr:uid="{70516296-22A7-41A3-A521-F45D72387A9C}"/>
    <cellStyle name="Moneda 2 3 2 2 3 3 2 3 2 5" xfId="33558" xr:uid="{D48E8639-CAB7-4182-8723-6830436DBCA0}"/>
    <cellStyle name="Moneda 2 3 2 2 3 3 2 3 3" xfId="7668" xr:uid="{5EF59F54-C560-4EEA-AA21-5791C1679695}"/>
    <cellStyle name="Moneda 2 3 2 2 3 3 2 3 3 2" xfId="17076" xr:uid="{C48AE1E5-B9B0-42B7-8582-42B597EB5166}"/>
    <cellStyle name="Moneda 2 3 2 2 3 3 2 3 3 3" xfId="26493" xr:uid="{E0A08A13-BBCB-4712-95C2-8C346062D443}"/>
    <cellStyle name="Moneda 2 3 2 2 3 3 2 3 3 4" xfId="35910" xr:uid="{2BCDC6D0-5206-4EEE-A301-E8ED6E1B9994}"/>
    <cellStyle name="Moneda 2 3 2 2 3 3 2 3 4" xfId="12372" xr:uid="{0D80C8F6-7C01-4CFF-8B66-89DFB96CAB07}"/>
    <cellStyle name="Moneda 2 3 2 2 3 3 2 3 5" xfId="21789" xr:uid="{06AA875C-1C39-4BA9-B5E9-E1E451D6D973}"/>
    <cellStyle name="Moneda 2 3 2 2 3 3 2 3 6" xfId="31206" xr:uid="{5703E9EF-BA5D-48E6-97B5-B5FB1EAFD0BA}"/>
    <cellStyle name="Moneda 2 3 2 2 3 3 2 4" xfId="3748" xr:uid="{B232DA4D-69A1-4E78-842D-C8A12A5D44F5}"/>
    <cellStyle name="Moneda 2 3 2 2 3 3 2 4 2" xfId="6100" xr:uid="{1B255743-3AEB-4D6F-B3A6-62A32C79848C}"/>
    <cellStyle name="Moneda 2 3 2 2 3 3 2 4 2 2" xfId="10804" xr:uid="{7AC4C1A2-2C93-4F60-8BC8-2EA2CE3B7A49}"/>
    <cellStyle name="Moneda 2 3 2 2 3 3 2 4 2 2 2" xfId="20212" xr:uid="{74FD21CD-9B69-4827-AC72-EBE032177EDF}"/>
    <cellStyle name="Moneda 2 3 2 2 3 3 2 4 2 2 3" xfId="29629" xr:uid="{EF5F6C7B-83BD-4FA2-BF10-6FB24D08248D}"/>
    <cellStyle name="Moneda 2 3 2 2 3 3 2 4 2 2 4" xfId="39046" xr:uid="{2E5AB787-98EE-477A-869D-440E6C6641AC}"/>
    <cellStyle name="Moneda 2 3 2 2 3 3 2 4 2 3" xfId="15508" xr:uid="{E03925D9-6EBC-4BB4-A8BB-AFD807EAFAC0}"/>
    <cellStyle name="Moneda 2 3 2 2 3 3 2 4 2 4" xfId="24925" xr:uid="{218E0ACA-EA61-49F9-931F-EBFAFDDA6A98}"/>
    <cellStyle name="Moneda 2 3 2 2 3 3 2 4 2 5" xfId="34342" xr:uid="{74957C8D-D41E-4078-95B3-2F7FEFE1ADF1}"/>
    <cellStyle name="Moneda 2 3 2 2 3 3 2 4 3" xfId="8452" xr:uid="{36B7B100-51D2-4D32-8232-81090221BC50}"/>
    <cellStyle name="Moneda 2 3 2 2 3 3 2 4 3 2" xfId="17860" xr:uid="{98BF1C33-4BDE-4160-ADE7-054318C6B8DF}"/>
    <cellStyle name="Moneda 2 3 2 2 3 3 2 4 3 3" xfId="27277" xr:uid="{B43074CE-EE8B-4005-B89D-4E54A34221ED}"/>
    <cellStyle name="Moneda 2 3 2 2 3 3 2 4 3 4" xfId="36694" xr:uid="{363C9E83-C36E-45BE-A038-FDA892F222B1}"/>
    <cellStyle name="Moneda 2 3 2 2 3 3 2 4 4" xfId="13156" xr:uid="{E19F84E5-ECF6-4C45-850A-F7DC31B54612}"/>
    <cellStyle name="Moneda 2 3 2 2 3 3 2 4 5" xfId="22573" xr:uid="{CCEF94B4-D768-44DF-B7FC-C51C22F5FEEB}"/>
    <cellStyle name="Moneda 2 3 2 2 3 3 2 4 6" xfId="31990" xr:uid="{867C7660-8445-441D-988A-55D100C5DE1E}"/>
    <cellStyle name="Moneda 2 3 2 2 3 3 2 5" xfId="4532" xr:uid="{B835ACC4-1A38-4C10-9A91-64D2BBF57D1B}"/>
    <cellStyle name="Moneda 2 3 2 2 3 3 2 5 2" xfId="9236" xr:uid="{8AA5A49F-0738-423F-A953-09662C1FDAE6}"/>
    <cellStyle name="Moneda 2 3 2 2 3 3 2 5 2 2" xfId="18644" xr:uid="{146ED234-3911-472D-B94E-B1F815791E76}"/>
    <cellStyle name="Moneda 2 3 2 2 3 3 2 5 2 3" xfId="28061" xr:uid="{CDDA7A85-E920-42B8-8D57-B5126AFF1D32}"/>
    <cellStyle name="Moneda 2 3 2 2 3 3 2 5 2 4" xfId="37478" xr:uid="{F4220BD6-EF29-4F18-9D14-9462B50B3C36}"/>
    <cellStyle name="Moneda 2 3 2 2 3 3 2 5 3" xfId="13940" xr:uid="{FFB0EEEE-2D5F-4289-A29B-64AD8D527856}"/>
    <cellStyle name="Moneda 2 3 2 2 3 3 2 5 4" xfId="23357" xr:uid="{4ED21A52-4430-4265-B999-AFEC4CB907CF}"/>
    <cellStyle name="Moneda 2 3 2 2 3 3 2 5 5" xfId="32774" xr:uid="{E7152A75-3F30-471F-BD56-02F014E97DB6}"/>
    <cellStyle name="Moneda 2 3 2 2 3 3 2 6" xfId="6884" xr:uid="{060E99D6-6A04-4CBF-97A5-2263716E3544}"/>
    <cellStyle name="Moneda 2 3 2 2 3 3 2 6 2" xfId="16292" xr:uid="{5B9FA837-F264-4785-8023-1AEAC1ED8FAE}"/>
    <cellStyle name="Moneda 2 3 2 2 3 3 2 6 3" xfId="25709" xr:uid="{C57DAD4C-997A-424D-8920-92D89C4BDC36}"/>
    <cellStyle name="Moneda 2 3 2 2 3 3 2 6 4" xfId="35126" xr:uid="{E2AB5EEF-08AD-437A-A555-42084090C0F7}"/>
    <cellStyle name="Moneda 2 3 2 2 3 3 2 7" xfId="11588" xr:uid="{90FD4C91-B12D-46F7-85B5-DEB8666077ED}"/>
    <cellStyle name="Moneda 2 3 2 2 3 3 2 8" xfId="21005" xr:uid="{D9076E59-955E-4785-A636-E2BBA583007F}"/>
    <cellStyle name="Moneda 2 3 2 2 3 3 2 9" xfId="30422" xr:uid="{B1CF777D-ADCF-4A96-8A05-D7928B604E89}"/>
    <cellStyle name="Moneda 2 3 2 2 3 3 3" xfId="2375" xr:uid="{40E14056-786B-40D0-88FB-5F523DBEE32A}"/>
    <cellStyle name="Moneda 2 3 2 2 3 3 3 2" xfId="3160" xr:uid="{0A5BF32F-FDC9-4994-A1C2-E62C32FC48BC}"/>
    <cellStyle name="Moneda 2 3 2 2 3 3 3 2 2" xfId="5512" xr:uid="{AF4A75EC-DF02-4352-B90D-9D952701B351}"/>
    <cellStyle name="Moneda 2 3 2 2 3 3 3 2 2 2" xfId="10216" xr:uid="{1FF5B854-D4EB-4324-A033-827C4A796278}"/>
    <cellStyle name="Moneda 2 3 2 2 3 3 3 2 2 2 2" xfId="19624" xr:uid="{760AA5BA-2850-4EE9-AECD-9027F3495B8D}"/>
    <cellStyle name="Moneda 2 3 2 2 3 3 3 2 2 2 3" xfId="29041" xr:uid="{6703CC03-C78A-4927-B1AD-FCA1CFA0D0E2}"/>
    <cellStyle name="Moneda 2 3 2 2 3 3 3 2 2 2 4" xfId="38458" xr:uid="{72664BD2-63AD-4843-8692-E19971CA899D}"/>
    <cellStyle name="Moneda 2 3 2 2 3 3 3 2 2 3" xfId="14920" xr:uid="{A2B478FD-7B1E-4609-84C7-696CB144153A}"/>
    <cellStyle name="Moneda 2 3 2 2 3 3 3 2 2 4" xfId="24337" xr:uid="{ACCE5099-3AF8-411B-8D5A-504E0A22D203}"/>
    <cellStyle name="Moneda 2 3 2 2 3 3 3 2 2 5" xfId="33754" xr:uid="{FEB181C9-5146-4CBE-A0E8-BEA99EE8DF96}"/>
    <cellStyle name="Moneda 2 3 2 2 3 3 3 2 3" xfId="7864" xr:uid="{81D67D2B-19D0-4659-9FBB-378851FD3817}"/>
    <cellStyle name="Moneda 2 3 2 2 3 3 3 2 3 2" xfId="17272" xr:uid="{9B9FC1E5-999C-4BF3-8E2A-459EF5594F6F}"/>
    <cellStyle name="Moneda 2 3 2 2 3 3 3 2 3 3" xfId="26689" xr:uid="{ED761A63-0D17-492A-B1BC-F34DF4535329}"/>
    <cellStyle name="Moneda 2 3 2 2 3 3 3 2 3 4" xfId="36106" xr:uid="{32CD68A9-C613-45DA-9F28-7126BC4FF709}"/>
    <cellStyle name="Moneda 2 3 2 2 3 3 3 2 4" xfId="12568" xr:uid="{E718B905-325E-4EDA-9BE6-A632B3A23303}"/>
    <cellStyle name="Moneda 2 3 2 2 3 3 3 2 5" xfId="21985" xr:uid="{6B8A62F1-9D81-4295-A030-6487C635288C}"/>
    <cellStyle name="Moneda 2 3 2 2 3 3 3 2 6" xfId="31402" xr:uid="{157F11A3-122D-4034-8F89-20D211F58040}"/>
    <cellStyle name="Moneda 2 3 2 2 3 3 3 3" xfId="3944" xr:uid="{85A3B249-3157-4CC7-9628-3BBD65166526}"/>
    <cellStyle name="Moneda 2 3 2 2 3 3 3 3 2" xfId="6296" xr:uid="{1F1ABABD-9D23-4945-820B-414BF5E1FEEB}"/>
    <cellStyle name="Moneda 2 3 2 2 3 3 3 3 2 2" xfId="11000" xr:uid="{987D830D-A6D7-41ED-AC91-EBC7C669729A}"/>
    <cellStyle name="Moneda 2 3 2 2 3 3 3 3 2 2 2" xfId="20408" xr:uid="{AFD4A415-0863-43A6-83B0-5358BB51DB91}"/>
    <cellStyle name="Moneda 2 3 2 2 3 3 3 3 2 2 3" xfId="29825" xr:uid="{18A73083-25B5-4E1A-A900-BFFD298F8E93}"/>
    <cellStyle name="Moneda 2 3 2 2 3 3 3 3 2 2 4" xfId="39242" xr:uid="{9B8E676D-719A-45A0-95D0-398AFDC77EE9}"/>
    <cellStyle name="Moneda 2 3 2 2 3 3 3 3 2 3" xfId="15704" xr:uid="{AB5524BC-DFB6-45DF-B441-4A94162FE322}"/>
    <cellStyle name="Moneda 2 3 2 2 3 3 3 3 2 4" xfId="25121" xr:uid="{E120C63C-FC78-4D92-B83F-C93BBFEDDAE1}"/>
    <cellStyle name="Moneda 2 3 2 2 3 3 3 3 2 5" xfId="34538" xr:uid="{39503DB4-DCA3-4CEB-A714-AC7A8A269F04}"/>
    <cellStyle name="Moneda 2 3 2 2 3 3 3 3 3" xfId="8648" xr:uid="{EEB9DACF-EFF0-4AE9-BDDD-03FCD87F961D}"/>
    <cellStyle name="Moneda 2 3 2 2 3 3 3 3 3 2" xfId="18056" xr:uid="{62AF646E-901D-470B-8996-D94E3204D35D}"/>
    <cellStyle name="Moneda 2 3 2 2 3 3 3 3 3 3" xfId="27473" xr:uid="{ACC3C027-D8A6-497A-AD78-BD9034D28DDA}"/>
    <cellStyle name="Moneda 2 3 2 2 3 3 3 3 3 4" xfId="36890" xr:uid="{0B483BC1-9EB3-4651-9C8C-E8896DE9BB20}"/>
    <cellStyle name="Moneda 2 3 2 2 3 3 3 3 4" xfId="13352" xr:uid="{7ED3D8FC-6E09-48CD-87EB-EE4DD75C9676}"/>
    <cellStyle name="Moneda 2 3 2 2 3 3 3 3 5" xfId="22769" xr:uid="{E2CE3FD6-F7CE-4AD6-8B0D-6BC96151373A}"/>
    <cellStyle name="Moneda 2 3 2 2 3 3 3 3 6" xfId="32186" xr:uid="{22828060-9AB4-459D-AC5B-74408C0FC436}"/>
    <cellStyle name="Moneda 2 3 2 2 3 3 3 4" xfId="4728" xr:uid="{9620EB9B-0E48-4B8A-AC6E-3B397B8DA279}"/>
    <cellStyle name="Moneda 2 3 2 2 3 3 3 4 2" xfId="9432" xr:uid="{7039940E-2F24-4B77-8CCA-9DBEF12C685C}"/>
    <cellStyle name="Moneda 2 3 2 2 3 3 3 4 2 2" xfId="18840" xr:uid="{E34BB1D5-D601-4FF8-8172-ACCC55EB61BE}"/>
    <cellStyle name="Moneda 2 3 2 2 3 3 3 4 2 3" xfId="28257" xr:uid="{7230EABB-A066-4D9E-8A8F-4E8C6B039F03}"/>
    <cellStyle name="Moneda 2 3 2 2 3 3 3 4 2 4" xfId="37674" xr:uid="{0C6056F0-EE8C-40D3-9F1D-E5008EE83B09}"/>
    <cellStyle name="Moneda 2 3 2 2 3 3 3 4 3" xfId="14136" xr:uid="{00FCCD93-1064-4DD1-9857-B8A0B4116D0B}"/>
    <cellStyle name="Moneda 2 3 2 2 3 3 3 4 4" xfId="23553" xr:uid="{EB3BFDCF-487C-4755-9A4D-02E28FB18B44}"/>
    <cellStyle name="Moneda 2 3 2 2 3 3 3 4 5" xfId="32970" xr:uid="{A0B787DF-57FA-49C4-85BE-8B5088178B1D}"/>
    <cellStyle name="Moneda 2 3 2 2 3 3 3 5" xfId="7080" xr:uid="{DAD41703-7A60-42CB-9CE7-CA884C39ABCA}"/>
    <cellStyle name="Moneda 2 3 2 2 3 3 3 5 2" xfId="16488" xr:uid="{E7C29F5D-2971-4C21-9F0E-D15012E563A8}"/>
    <cellStyle name="Moneda 2 3 2 2 3 3 3 5 3" xfId="25905" xr:uid="{80E9971C-7505-4B3F-B0DF-BC5501B3EDFB}"/>
    <cellStyle name="Moneda 2 3 2 2 3 3 3 5 4" xfId="35322" xr:uid="{B1A7EEF1-270C-454F-908B-19DED4347252}"/>
    <cellStyle name="Moneda 2 3 2 2 3 3 3 6" xfId="11784" xr:uid="{FED69B4D-41F1-4073-9CAB-D6720FD0AA6B}"/>
    <cellStyle name="Moneda 2 3 2 2 3 3 3 7" xfId="21201" xr:uid="{09608E66-2660-4B81-A2A6-11B6BD37D40B}"/>
    <cellStyle name="Moneda 2 3 2 2 3 3 3 8" xfId="30618" xr:uid="{0B0B093C-C6E8-4C66-B352-C6A8B83E3F44}"/>
    <cellStyle name="Moneda 2 3 2 2 3 3 4" xfId="2768" xr:uid="{63249296-29C7-4D40-8F7C-3F5E07B114A8}"/>
    <cellStyle name="Moneda 2 3 2 2 3 3 4 2" xfId="5120" xr:uid="{8A50A419-A854-4772-821C-C84D2B9AB449}"/>
    <cellStyle name="Moneda 2 3 2 2 3 3 4 2 2" xfId="9824" xr:uid="{CD6263D8-3FE9-4366-90ED-525E3F5E3406}"/>
    <cellStyle name="Moneda 2 3 2 2 3 3 4 2 2 2" xfId="19232" xr:uid="{0B798251-82D1-4505-96A6-254592F5D51F}"/>
    <cellStyle name="Moneda 2 3 2 2 3 3 4 2 2 3" xfId="28649" xr:uid="{A91B5082-0F74-437C-8884-7B90249DF5C1}"/>
    <cellStyle name="Moneda 2 3 2 2 3 3 4 2 2 4" xfId="38066" xr:uid="{3B97046C-76E3-4580-B207-4713071B1F3A}"/>
    <cellStyle name="Moneda 2 3 2 2 3 3 4 2 3" xfId="14528" xr:uid="{4BB3E9B7-3AB1-42AC-ADE6-A20A45212E3D}"/>
    <cellStyle name="Moneda 2 3 2 2 3 3 4 2 4" xfId="23945" xr:uid="{1387EBF4-5979-4020-AA51-4A90C8A10C14}"/>
    <cellStyle name="Moneda 2 3 2 2 3 3 4 2 5" xfId="33362" xr:uid="{F5B817A5-048E-483F-B0A7-A00C6C1EB841}"/>
    <cellStyle name="Moneda 2 3 2 2 3 3 4 3" xfId="7472" xr:uid="{3575DD95-5D64-4097-B780-9B1D1DDB76EA}"/>
    <cellStyle name="Moneda 2 3 2 2 3 3 4 3 2" xfId="16880" xr:uid="{D4AC207B-9044-42FE-957D-A4BBD9DCBA18}"/>
    <cellStyle name="Moneda 2 3 2 2 3 3 4 3 3" xfId="26297" xr:uid="{D059C381-609F-4983-A443-671BD9FBEB93}"/>
    <cellStyle name="Moneda 2 3 2 2 3 3 4 3 4" xfId="35714" xr:uid="{6C900848-598E-4BC9-A9FA-4698E7CCC961}"/>
    <cellStyle name="Moneda 2 3 2 2 3 3 4 4" xfId="12176" xr:uid="{14471A01-CA84-4D63-B57B-113E75E53311}"/>
    <cellStyle name="Moneda 2 3 2 2 3 3 4 5" xfId="21593" xr:uid="{5A18608B-7108-490A-9D66-F5DC519B059A}"/>
    <cellStyle name="Moneda 2 3 2 2 3 3 4 6" xfId="31010" xr:uid="{939AAD47-09FE-4EEA-B089-B2E70E4C43A9}"/>
    <cellStyle name="Moneda 2 3 2 2 3 3 5" xfId="3552" xr:uid="{CB8D8036-0B86-462C-81BF-85E1348CAAF5}"/>
    <cellStyle name="Moneda 2 3 2 2 3 3 5 2" xfId="5904" xr:uid="{2443D39C-16B8-428D-B67F-5575873CC957}"/>
    <cellStyle name="Moneda 2 3 2 2 3 3 5 2 2" xfId="10608" xr:uid="{1C1E901F-1A10-4462-B930-C716F5A526C3}"/>
    <cellStyle name="Moneda 2 3 2 2 3 3 5 2 2 2" xfId="20016" xr:uid="{D7E82334-5086-44A7-9FDA-3E9526092AF9}"/>
    <cellStyle name="Moneda 2 3 2 2 3 3 5 2 2 3" xfId="29433" xr:uid="{0C565BE6-C629-4D2A-B689-A37DA9354A50}"/>
    <cellStyle name="Moneda 2 3 2 2 3 3 5 2 2 4" xfId="38850" xr:uid="{FCBC5138-6FAA-4814-A2CF-3696D7646D55}"/>
    <cellStyle name="Moneda 2 3 2 2 3 3 5 2 3" xfId="15312" xr:uid="{1D447C99-E85B-444F-8B20-4BFEE5FFEAA2}"/>
    <cellStyle name="Moneda 2 3 2 2 3 3 5 2 4" xfId="24729" xr:uid="{334A8180-55FC-4977-9CDE-DE1CFA3155A7}"/>
    <cellStyle name="Moneda 2 3 2 2 3 3 5 2 5" xfId="34146" xr:uid="{94452238-813D-43C1-BCBA-E747F76C1ABE}"/>
    <cellStyle name="Moneda 2 3 2 2 3 3 5 3" xfId="8256" xr:uid="{3E95FB32-B304-48D0-AA46-5A8839AA11F3}"/>
    <cellStyle name="Moneda 2 3 2 2 3 3 5 3 2" xfId="17664" xr:uid="{B8106602-3C29-402B-8363-CC2C3900E9A2}"/>
    <cellStyle name="Moneda 2 3 2 2 3 3 5 3 3" xfId="27081" xr:uid="{2DCACE39-7A47-46F4-BA63-292D61566BBE}"/>
    <cellStyle name="Moneda 2 3 2 2 3 3 5 3 4" xfId="36498" xr:uid="{EFC50D17-C067-400C-ADEF-54A668A26F5E}"/>
    <cellStyle name="Moneda 2 3 2 2 3 3 5 4" xfId="12960" xr:uid="{A676D326-D175-48BA-AA31-0B4D9FADF3C2}"/>
    <cellStyle name="Moneda 2 3 2 2 3 3 5 5" xfId="22377" xr:uid="{4AF6958C-50B2-46D6-99BB-6C89BC546B77}"/>
    <cellStyle name="Moneda 2 3 2 2 3 3 5 6" xfId="31794" xr:uid="{658938BC-AE06-4AC7-BBC5-C7B11DD3DB23}"/>
    <cellStyle name="Moneda 2 3 2 2 3 3 6" xfId="4336" xr:uid="{A12B8E43-EA7A-4146-9C21-8281D4544070}"/>
    <cellStyle name="Moneda 2 3 2 2 3 3 6 2" xfId="9040" xr:uid="{7B1EAE7E-2D7B-4F13-91B0-D90AD98D4F49}"/>
    <cellStyle name="Moneda 2 3 2 2 3 3 6 2 2" xfId="18448" xr:uid="{C445FCE2-5BDB-46BA-9552-663134782D3A}"/>
    <cellStyle name="Moneda 2 3 2 2 3 3 6 2 3" xfId="27865" xr:uid="{8CB91C84-5584-4866-88C0-E2D0C4C8EE10}"/>
    <cellStyle name="Moneda 2 3 2 2 3 3 6 2 4" xfId="37282" xr:uid="{8CAD0ADD-D9E4-44A1-8820-F83C5D1266EA}"/>
    <cellStyle name="Moneda 2 3 2 2 3 3 6 3" xfId="13744" xr:uid="{0D4AF56C-E4E5-4E6B-AA7C-DC9D12025FCD}"/>
    <cellStyle name="Moneda 2 3 2 2 3 3 6 4" xfId="23161" xr:uid="{11454725-6FFB-4A2D-A56D-AE7D0E46866E}"/>
    <cellStyle name="Moneda 2 3 2 2 3 3 6 5" xfId="32578" xr:uid="{8EB535BE-401C-4B39-8E3E-142F2028F7BF}"/>
    <cellStyle name="Moneda 2 3 2 2 3 3 7" xfId="6688" xr:uid="{4ABFD297-D347-4D04-8F81-C34BB40F8479}"/>
    <cellStyle name="Moneda 2 3 2 2 3 3 7 2" xfId="16096" xr:uid="{F729E440-3723-4AFF-BCE8-40B5FEE53595}"/>
    <cellStyle name="Moneda 2 3 2 2 3 3 7 3" xfId="25513" xr:uid="{9882271A-3E5A-404B-9B21-7EBAC0BEE42F}"/>
    <cellStyle name="Moneda 2 3 2 2 3 3 7 4" xfId="34930" xr:uid="{52F3771E-7CBA-4B3D-9F39-EE63CA8A56D5}"/>
    <cellStyle name="Moneda 2 3 2 2 3 3 8" xfId="11392" xr:uid="{6DCB3177-830F-470D-AF48-4B8699B04916}"/>
    <cellStyle name="Moneda 2 3 2 2 3 3 9" xfId="20809" xr:uid="{76D03B83-CFE2-471D-A51C-CEADB2FF6DEF}"/>
    <cellStyle name="Moneda 2 3 2 2 3 4" xfId="507" xr:uid="{E5534391-DEBC-4AA7-8F54-3112F9BF6BBD}"/>
    <cellStyle name="Moneda 2 3 2 2 3 4 10" xfId="2133" xr:uid="{367665A9-7B32-45E6-9574-651F8AEE2CEA}"/>
    <cellStyle name="Moneda 2 3 2 2 3 4 11" xfId="1505" xr:uid="{A870AB1D-57EB-4488-873F-4398BCB12F7C}"/>
    <cellStyle name="Moneda 2 3 2 2 3 4 12" xfId="40387" xr:uid="{39ABD5BA-E807-44CA-9B94-CACCE41DA6BA}"/>
    <cellStyle name="Moneda 2 3 2 2 3 4 2" xfId="2525" xr:uid="{AB35948B-59D0-48FC-BD6D-AFEDE8F5C189}"/>
    <cellStyle name="Moneda 2 3 2 2 3 4 2 2" xfId="3310" xr:uid="{A7605E3D-941D-4C92-8075-680B492D088B}"/>
    <cellStyle name="Moneda 2 3 2 2 3 4 2 2 2" xfId="5662" xr:uid="{82C51691-CEFE-4AC7-8FBE-1F358BA598EB}"/>
    <cellStyle name="Moneda 2 3 2 2 3 4 2 2 2 2" xfId="10366" xr:uid="{E298AC06-2E40-4F2A-8EC2-48EAB0DBD794}"/>
    <cellStyle name="Moneda 2 3 2 2 3 4 2 2 2 2 2" xfId="19774" xr:uid="{CE45A7A4-EC26-4122-B7D8-0BBF8B11A434}"/>
    <cellStyle name="Moneda 2 3 2 2 3 4 2 2 2 2 3" xfId="29191" xr:uid="{A9C7AE3C-12AD-441B-B5CE-E9A0C48290A4}"/>
    <cellStyle name="Moneda 2 3 2 2 3 4 2 2 2 2 4" xfId="38608" xr:uid="{75E52467-32E9-4F7B-8638-C3DDC884CCE0}"/>
    <cellStyle name="Moneda 2 3 2 2 3 4 2 2 2 3" xfId="15070" xr:uid="{46832220-EA96-422A-ADC1-5566720529DC}"/>
    <cellStyle name="Moneda 2 3 2 2 3 4 2 2 2 4" xfId="24487" xr:uid="{F487700C-34C0-48C0-AAA2-BD2F61F06937}"/>
    <cellStyle name="Moneda 2 3 2 2 3 4 2 2 2 5" xfId="33904" xr:uid="{474CF684-D22E-4308-8EA0-F6C925FDCDA8}"/>
    <cellStyle name="Moneda 2 3 2 2 3 4 2 2 3" xfId="8014" xr:uid="{4E460F92-6276-455F-890C-3FC6BB256E25}"/>
    <cellStyle name="Moneda 2 3 2 2 3 4 2 2 3 2" xfId="17422" xr:uid="{5F9F0A6E-631C-4CC7-B2E6-1C1BE23B4B3C}"/>
    <cellStyle name="Moneda 2 3 2 2 3 4 2 2 3 3" xfId="26839" xr:uid="{EE0A4A13-54A4-4BDD-849B-8040707DBFDB}"/>
    <cellStyle name="Moneda 2 3 2 2 3 4 2 2 3 4" xfId="36256" xr:uid="{82075568-4024-4D5C-A051-4202FBA9ABE1}"/>
    <cellStyle name="Moneda 2 3 2 2 3 4 2 2 4" xfId="12718" xr:uid="{20D8C3FA-0572-4511-86F6-37C153F9EBF7}"/>
    <cellStyle name="Moneda 2 3 2 2 3 4 2 2 5" xfId="22135" xr:uid="{3C55F742-2047-423C-9155-69A09D0624B5}"/>
    <cellStyle name="Moneda 2 3 2 2 3 4 2 2 6" xfId="31552" xr:uid="{3FE5F5D8-06C9-43CE-BB25-D10D844744E1}"/>
    <cellStyle name="Moneda 2 3 2 2 3 4 2 3" xfId="4094" xr:uid="{16C04284-9C54-46C4-A71F-2F4ED8C91CDA}"/>
    <cellStyle name="Moneda 2 3 2 2 3 4 2 3 2" xfId="6446" xr:uid="{D9988FC3-172B-498D-B7C0-6F37F6ED0F78}"/>
    <cellStyle name="Moneda 2 3 2 2 3 4 2 3 2 2" xfId="11150" xr:uid="{680DB179-5298-4515-B4E9-791AAD581F60}"/>
    <cellStyle name="Moneda 2 3 2 2 3 4 2 3 2 2 2" xfId="20558" xr:uid="{FC8EF905-C3C2-44AA-8602-96BE218C818C}"/>
    <cellStyle name="Moneda 2 3 2 2 3 4 2 3 2 2 3" xfId="29975" xr:uid="{90C0E4A4-F1F8-4780-A27B-73511892A080}"/>
    <cellStyle name="Moneda 2 3 2 2 3 4 2 3 2 2 4" xfId="39392" xr:uid="{D7DE9165-6618-4CB3-9B6F-7B9350D4F0AB}"/>
    <cellStyle name="Moneda 2 3 2 2 3 4 2 3 2 3" xfId="15854" xr:uid="{01F7695F-194F-4552-9F59-A66B00652891}"/>
    <cellStyle name="Moneda 2 3 2 2 3 4 2 3 2 4" xfId="25271" xr:uid="{CF2BD289-B624-4E33-8CBD-8DA7D849DA2B}"/>
    <cellStyle name="Moneda 2 3 2 2 3 4 2 3 2 5" xfId="34688" xr:uid="{C8CE9C72-F288-4C44-8F5B-2A39320F4053}"/>
    <cellStyle name="Moneda 2 3 2 2 3 4 2 3 3" xfId="8798" xr:uid="{D3D0AAF4-4C5E-492F-9501-688D25EF682B}"/>
    <cellStyle name="Moneda 2 3 2 2 3 4 2 3 3 2" xfId="18206" xr:uid="{43FD1AD1-7850-44DE-B87E-FC0303FC5F0D}"/>
    <cellStyle name="Moneda 2 3 2 2 3 4 2 3 3 3" xfId="27623" xr:uid="{74289F98-0C9C-4F46-878C-82B7C7627A4C}"/>
    <cellStyle name="Moneda 2 3 2 2 3 4 2 3 3 4" xfId="37040" xr:uid="{021406BB-E862-4275-AE87-CAC8C37B9503}"/>
    <cellStyle name="Moneda 2 3 2 2 3 4 2 3 4" xfId="13502" xr:uid="{49CCBB13-F633-4E1A-A2D6-D8D9376D0178}"/>
    <cellStyle name="Moneda 2 3 2 2 3 4 2 3 5" xfId="22919" xr:uid="{71BB27B8-6B1A-4FF1-A202-0F8A68B600F9}"/>
    <cellStyle name="Moneda 2 3 2 2 3 4 2 3 6" xfId="32336" xr:uid="{B8AC73BA-B646-4D5A-8DE7-17C0C7B213A9}"/>
    <cellStyle name="Moneda 2 3 2 2 3 4 2 4" xfId="4878" xr:uid="{FA4077A7-03FA-4295-AB94-DE2FE7FF267E}"/>
    <cellStyle name="Moneda 2 3 2 2 3 4 2 4 2" xfId="9582" xr:uid="{F73E2750-855A-494E-AA79-4939E46BF8E2}"/>
    <cellStyle name="Moneda 2 3 2 2 3 4 2 4 2 2" xfId="18990" xr:uid="{38F1E060-050E-43F3-AAFD-B6B971EB5449}"/>
    <cellStyle name="Moneda 2 3 2 2 3 4 2 4 2 3" xfId="28407" xr:uid="{D3071EBC-3FA3-406C-94E6-2B46211A518F}"/>
    <cellStyle name="Moneda 2 3 2 2 3 4 2 4 2 4" xfId="37824" xr:uid="{312D727C-9822-4106-8EAE-CBCF19E7EC28}"/>
    <cellStyle name="Moneda 2 3 2 2 3 4 2 4 3" xfId="14286" xr:uid="{F54CC02F-7F4C-4B8B-BEC5-82B428A266A9}"/>
    <cellStyle name="Moneda 2 3 2 2 3 4 2 4 4" xfId="23703" xr:uid="{92656F93-75D2-4E34-8658-E17D3732FF1A}"/>
    <cellStyle name="Moneda 2 3 2 2 3 4 2 4 5" xfId="33120" xr:uid="{4CAD103A-D593-4745-9841-06A780EA9079}"/>
    <cellStyle name="Moneda 2 3 2 2 3 4 2 5" xfId="7230" xr:uid="{769320DC-51A6-4412-BF30-5349BEE527A3}"/>
    <cellStyle name="Moneda 2 3 2 2 3 4 2 5 2" xfId="16638" xr:uid="{62F775D7-7730-46ED-B6CA-0973CEC96A70}"/>
    <cellStyle name="Moneda 2 3 2 2 3 4 2 5 3" xfId="26055" xr:uid="{E3A4BA3C-86B6-45BC-90B6-73374AB9D38D}"/>
    <cellStyle name="Moneda 2 3 2 2 3 4 2 5 4" xfId="35472" xr:uid="{38F273FD-508C-4828-8F9B-14960168A88E}"/>
    <cellStyle name="Moneda 2 3 2 2 3 4 2 6" xfId="11934" xr:uid="{1221D385-533D-4A31-86BE-C32BB707A026}"/>
    <cellStyle name="Moneda 2 3 2 2 3 4 2 7" xfId="21351" xr:uid="{EB669119-6815-4E59-8B8A-CFCB9CA34028}"/>
    <cellStyle name="Moneda 2 3 2 2 3 4 2 8" xfId="30768" xr:uid="{B373B9DC-C0D3-48B2-AD1D-52850A0CF5C1}"/>
    <cellStyle name="Moneda 2 3 2 2 3 4 3" xfId="2918" xr:uid="{6CA84E4A-9502-46D4-B763-854D53A73C43}"/>
    <cellStyle name="Moneda 2 3 2 2 3 4 3 2" xfId="5270" xr:uid="{4D1E0C5D-609F-4401-BE99-838F173869EB}"/>
    <cellStyle name="Moneda 2 3 2 2 3 4 3 2 2" xfId="9974" xr:uid="{7D673C78-F866-4A7F-80D6-F60F869AA43A}"/>
    <cellStyle name="Moneda 2 3 2 2 3 4 3 2 2 2" xfId="19382" xr:uid="{EC5A49A9-7C9F-4069-A22B-7E058D961A5E}"/>
    <cellStyle name="Moneda 2 3 2 2 3 4 3 2 2 3" xfId="28799" xr:uid="{F81C42C9-2C9F-4A42-8CDC-B22740E341AA}"/>
    <cellStyle name="Moneda 2 3 2 2 3 4 3 2 2 4" xfId="38216" xr:uid="{20C018EA-F067-43F7-B25D-5974B4C58075}"/>
    <cellStyle name="Moneda 2 3 2 2 3 4 3 2 3" xfId="14678" xr:uid="{305F018A-EFED-4147-89D3-70679FBF3F06}"/>
    <cellStyle name="Moneda 2 3 2 2 3 4 3 2 4" xfId="24095" xr:uid="{A02E3748-442A-4EF5-A803-E5517728ED95}"/>
    <cellStyle name="Moneda 2 3 2 2 3 4 3 2 5" xfId="33512" xr:uid="{A2CC4F70-DB44-4312-80B4-09EE7D132957}"/>
    <cellStyle name="Moneda 2 3 2 2 3 4 3 3" xfId="7622" xr:uid="{BD7EFD5B-7178-45BD-8838-A7A03900BD9A}"/>
    <cellStyle name="Moneda 2 3 2 2 3 4 3 3 2" xfId="17030" xr:uid="{7B1849DC-8CB1-4790-A6B7-BE87C9C628FD}"/>
    <cellStyle name="Moneda 2 3 2 2 3 4 3 3 3" xfId="26447" xr:uid="{5B325E6C-C4F0-4B69-9068-7624EBC1EF34}"/>
    <cellStyle name="Moneda 2 3 2 2 3 4 3 3 4" xfId="35864" xr:uid="{4CAA5A49-301B-4F12-86EC-50DF38679AA7}"/>
    <cellStyle name="Moneda 2 3 2 2 3 4 3 4" xfId="12326" xr:uid="{00DC130B-16BE-4189-83B0-A151A5200A24}"/>
    <cellStyle name="Moneda 2 3 2 2 3 4 3 5" xfId="21743" xr:uid="{E2B19EB3-A95E-4952-B4A8-4CCEA195A372}"/>
    <cellStyle name="Moneda 2 3 2 2 3 4 3 6" xfId="31160" xr:uid="{6877290F-BE17-481C-9BC1-551498A8A444}"/>
    <cellStyle name="Moneda 2 3 2 2 3 4 4" xfId="3702" xr:uid="{AAE84B51-626F-4120-A71E-8DAF025DB984}"/>
    <cellStyle name="Moneda 2 3 2 2 3 4 4 2" xfId="6054" xr:uid="{5929D61B-26C1-4355-8B51-BF4E73BF236E}"/>
    <cellStyle name="Moneda 2 3 2 2 3 4 4 2 2" xfId="10758" xr:uid="{AE7DD8D9-10CB-4009-9E10-DBB085E8652D}"/>
    <cellStyle name="Moneda 2 3 2 2 3 4 4 2 2 2" xfId="20166" xr:uid="{AC3F3574-0866-4E6B-9E62-C6296DBA1183}"/>
    <cellStyle name="Moneda 2 3 2 2 3 4 4 2 2 3" xfId="29583" xr:uid="{DA02575F-4673-4C55-BD3F-768CFDE4537E}"/>
    <cellStyle name="Moneda 2 3 2 2 3 4 4 2 2 4" xfId="39000" xr:uid="{EAB77D64-A6C7-4C8B-8AC5-D06FB10AE531}"/>
    <cellStyle name="Moneda 2 3 2 2 3 4 4 2 3" xfId="15462" xr:uid="{93BBC850-8B56-4973-9618-FB2B3446F134}"/>
    <cellStyle name="Moneda 2 3 2 2 3 4 4 2 4" xfId="24879" xr:uid="{4CE3DF0D-A5B5-483A-83FF-77525BA39019}"/>
    <cellStyle name="Moneda 2 3 2 2 3 4 4 2 5" xfId="34296" xr:uid="{39A68479-56E0-4995-BC26-3B06F58B1628}"/>
    <cellStyle name="Moneda 2 3 2 2 3 4 4 3" xfId="8406" xr:uid="{CA8B2EA6-D165-488A-B4FA-F8B24A119459}"/>
    <cellStyle name="Moneda 2 3 2 2 3 4 4 3 2" xfId="17814" xr:uid="{CD3921B5-A3BB-4638-A533-B6D9B6F534A0}"/>
    <cellStyle name="Moneda 2 3 2 2 3 4 4 3 3" xfId="27231" xr:uid="{9E454C98-EF98-4B28-820D-3F0EAD1A340C}"/>
    <cellStyle name="Moneda 2 3 2 2 3 4 4 3 4" xfId="36648" xr:uid="{A0306E3B-1895-4CB4-A4A4-4A324FC2F4FB}"/>
    <cellStyle name="Moneda 2 3 2 2 3 4 4 4" xfId="13110" xr:uid="{48072940-70DA-4254-BDE6-0444110B6768}"/>
    <cellStyle name="Moneda 2 3 2 2 3 4 4 5" xfId="22527" xr:uid="{879F3EC2-268B-4A34-810B-AF6A2E825B23}"/>
    <cellStyle name="Moneda 2 3 2 2 3 4 4 6" xfId="31944" xr:uid="{55C271A9-C9EC-4C9F-9D22-DB064A829B8A}"/>
    <cellStyle name="Moneda 2 3 2 2 3 4 5" xfId="4486" xr:uid="{EE3E5139-54D0-402F-845D-691A3D2C89F2}"/>
    <cellStyle name="Moneda 2 3 2 2 3 4 5 2" xfId="9190" xr:uid="{7D34332F-1DFA-45A2-A544-C5D14017CD6C}"/>
    <cellStyle name="Moneda 2 3 2 2 3 4 5 2 2" xfId="18598" xr:uid="{F04787CC-B3F0-4EEC-AAAD-14BE8660830F}"/>
    <cellStyle name="Moneda 2 3 2 2 3 4 5 2 3" xfId="28015" xr:uid="{16FF57E5-2AAF-4EF1-B53C-9F05AF57546E}"/>
    <cellStyle name="Moneda 2 3 2 2 3 4 5 2 4" xfId="37432" xr:uid="{FE287A3C-891E-4F22-8BA3-82D1637E13B9}"/>
    <cellStyle name="Moneda 2 3 2 2 3 4 5 3" xfId="13894" xr:uid="{EF722858-EC35-490B-BBAC-956E28163ACB}"/>
    <cellStyle name="Moneda 2 3 2 2 3 4 5 4" xfId="23311" xr:uid="{622F8FE1-3CA0-407A-B0C2-84F9BE816BB9}"/>
    <cellStyle name="Moneda 2 3 2 2 3 4 5 5" xfId="32728" xr:uid="{E3D17028-BB93-4401-A100-2A272E919430}"/>
    <cellStyle name="Moneda 2 3 2 2 3 4 6" xfId="6838" xr:uid="{8D2A06E2-CD8E-425A-9760-CB5FDF1308B3}"/>
    <cellStyle name="Moneda 2 3 2 2 3 4 6 2" xfId="16246" xr:uid="{187726C5-4AC0-4857-BB0B-718DF240DFBC}"/>
    <cellStyle name="Moneda 2 3 2 2 3 4 6 3" xfId="25663" xr:uid="{5C08ABB2-8EA1-4FFA-805F-54F4158DECF0}"/>
    <cellStyle name="Moneda 2 3 2 2 3 4 6 4" xfId="35080" xr:uid="{3E3C4E15-D167-4FCF-BBCC-CA2AF2781621}"/>
    <cellStyle name="Moneda 2 3 2 2 3 4 7" xfId="11542" xr:uid="{C0B5D4E2-AD18-48C7-A772-D9DE058D938A}"/>
    <cellStyle name="Moneda 2 3 2 2 3 4 8" xfId="20959" xr:uid="{0FD87ECC-88AB-45D5-BAD5-908EC46CA58D}"/>
    <cellStyle name="Moneda 2 3 2 2 3 4 9" xfId="30376" xr:uid="{A6F4A472-0E3E-403F-A1D7-5B734446A431}"/>
    <cellStyle name="Moneda 2 3 2 2 3 5" xfId="2329" xr:uid="{AAC78EE9-025A-494F-BECC-45F9B70C1460}"/>
    <cellStyle name="Moneda 2 3 2 2 3 5 2" xfId="3114" xr:uid="{2E8D3FF8-CA43-42C6-934B-E39670F2C760}"/>
    <cellStyle name="Moneda 2 3 2 2 3 5 2 2" xfId="5466" xr:uid="{961D65FE-8BB5-47C6-A75A-E645D984B160}"/>
    <cellStyle name="Moneda 2 3 2 2 3 5 2 2 2" xfId="10170" xr:uid="{C2049DCA-3FCD-4AD8-8280-BEC2331ABA2F}"/>
    <cellStyle name="Moneda 2 3 2 2 3 5 2 2 2 2" xfId="19578" xr:uid="{662FB8D0-4480-4841-898D-FCE44EB3D588}"/>
    <cellStyle name="Moneda 2 3 2 2 3 5 2 2 2 3" xfId="28995" xr:uid="{64169FE7-74FF-4DF2-9120-1F30C3167A8C}"/>
    <cellStyle name="Moneda 2 3 2 2 3 5 2 2 2 4" xfId="38412" xr:uid="{7368228C-1970-4C81-81C3-6979EFFB7B04}"/>
    <cellStyle name="Moneda 2 3 2 2 3 5 2 2 3" xfId="14874" xr:uid="{B761942F-562C-45E8-B6B7-6D8AC1792A90}"/>
    <cellStyle name="Moneda 2 3 2 2 3 5 2 2 4" xfId="24291" xr:uid="{41676B4E-74D1-41BC-B90D-1D17A00D3234}"/>
    <cellStyle name="Moneda 2 3 2 2 3 5 2 2 5" xfId="33708" xr:uid="{0EA5528E-DCD1-4201-81D2-1543B03EE5F7}"/>
    <cellStyle name="Moneda 2 3 2 2 3 5 2 3" xfId="7818" xr:uid="{8D7146F9-397C-4BB0-8618-7D9F17175229}"/>
    <cellStyle name="Moneda 2 3 2 2 3 5 2 3 2" xfId="17226" xr:uid="{AD064C1E-388D-4154-8DC9-FC945EBFFDF2}"/>
    <cellStyle name="Moneda 2 3 2 2 3 5 2 3 3" xfId="26643" xr:uid="{43874B1F-19C0-467C-90E2-AB36AA3B38AE}"/>
    <cellStyle name="Moneda 2 3 2 2 3 5 2 3 4" xfId="36060" xr:uid="{83EC0C55-4FB7-453E-80FC-15543160030E}"/>
    <cellStyle name="Moneda 2 3 2 2 3 5 2 4" xfId="12522" xr:uid="{BF8D7799-0A67-4DD3-B738-FAD061AC7F45}"/>
    <cellStyle name="Moneda 2 3 2 2 3 5 2 5" xfId="21939" xr:uid="{AEB49A75-FA1B-406B-B580-2E81722E0E57}"/>
    <cellStyle name="Moneda 2 3 2 2 3 5 2 6" xfId="31356" xr:uid="{645B68E7-2FA8-4196-BD87-3D57D897A5B5}"/>
    <cellStyle name="Moneda 2 3 2 2 3 5 3" xfId="3898" xr:uid="{50FE4EC2-9E85-4755-9C39-372C34E9E1C9}"/>
    <cellStyle name="Moneda 2 3 2 2 3 5 3 2" xfId="6250" xr:uid="{62B2B514-DE05-4514-95BF-A4515807A40E}"/>
    <cellStyle name="Moneda 2 3 2 2 3 5 3 2 2" xfId="10954" xr:uid="{45AECBEB-33F5-416A-ABE8-D3250553343D}"/>
    <cellStyle name="Moneda 2 3 2 2 3 5 3 2 2 2" xfId="20362" xr:uid="{CDEC1823-C97D-4A21-BAE0-62344E441F86}"/>
    <cellStyle name="Moneda 2 3 2 2 3 5 3 2 2 3" xfId="29779" xr:uid="{02ABBDEA-A8EA-41CC-BBF5-AFE2CA361794}"/>
    <cellStyle name="Moneda 2 3 2 2 3 5 3 2 2 4" xfId="39196" xr:uid="{768FD04B-6A72-4BBC-836E-E328B026A3DB}"/>
    <cellStyle name="Moneda 2 3 2 2 3 5 3 2 3" xfId="15658" xr:uid="{97CAFD91-CDB8-434A-86E4-CB56C7B441DC}"/>
    <cellStyle name="Moneda 2 3 2 2 3 5 3 2 4" xfId="25075" xr:uid="{78A3D37A-BED5-4C25-B5AE-5AED51016AA2}"/>
    <cellStyle name="Moneda 2 3 2 2 3 5 3 2 5" xfId="34492" xr:uid="{C9DB49D0-E7EE-47F9-980D-FFCA790B6D2A}"/>
    <cellStyle name="Moneda 2 3 2 2 3 5 3 3" xfId="8602" xr:uid="{007AB884-8D84-4A32-B934-8179B89595BD}"/>
    <cellStyle name="Moneda 2 3 2 2 3 5 3 3 2" xfId="18010" xr:uid="{F9E7D60D-69B6-4790-AD28-8774EA30EE44}"/>
    <cellStyle name="Moneda 2 3 2 2 3 5 3 3 3" xfId="27427" xr:uid="{98EF95AD-8D06-484C-809F-FED24A79516D}"/>
    <cellStyle name="Moneda 2 3 2 2 3 5 3 3 4" xfId="36844" xr:uid="{9E49C6A8-3BA4-454A-8F4E-62C2160563D6}"/>
    <cellStyle name="Moneda 2 3 2 2 3 5 3 4" xfId="13306" xr:uid="{93014E30-1403-4744-8A9A-946DED1EA788}"/>
    <cellStyle name="Moneda 2 3 2 2 3 5 3 5" xfId="22723" xr:uid="{89809F31-0B69-4304-B680-447910AE707D}"/>
    <cellStyle name="Moneda 2 3 2 2 3 5 3 6" xfId="32140" xr:uid="{29476CC5-DAA1-4790-9842-29B65E0C93D8}"/>
    <cellStyle name="Moneda 2 3 2 2 3 5 4" xfId="4682" xr:uid="{51598C2A-1EBC-4FC5-A298-FB4EB9559935}"/>
    <cellStyle name="Moneda 2 3 2 2 3 5 4 2" xfId="9386" xr:uid="{71769107-9CD2-424A-A204-0BFFFE6F0C6F}"/>
    <cellStyle name="Moneda 2 3 2 2 3 5 4 2 2" xfId="18794" xr:uid="{9719ACAA-08FA-4DFA-A26D-4EF2802A9799}"/>
    <cellStyle name="Moneda 2 3 2 2 3 5 4 2 3" xfId="28211" xr:uid="{B48000B6-6EC3-43BD-BD4D-0ACB7E0C1176}"/>
    <cellStyle name="Moneda 2 3 2 2 3 5 4 2 4" xfId="37628" xr:uid="{811B4664-8A16-4731-84E9-0A48214F7EE8}"/>
    <cellStyle name="Moneda 2 3 2 2 3 5 4 3" xfId="14090" xr:uid="{29AE9F87-AACC-4184-AE49-A194092BC791}"/>
    <cellStyle name="Moneda 2 3 2 2 3 5 4 4" xfId="23507" xr:uid="{77EF025A-F056-47D1-B94C-043301C32E8C}"/>
    <cellStyle name="Moneda 2 3 2 2 3 5 4 5" xfId="32924" xr:uid="{A6E9DA13-7FCF-49F2-935F-A0D18B1D9441}"/>
    <cellStyle name="Moneda 2 3 2 2 3 5 5" xfId="7034" xr:uid="{AB5E5DE4-2B7D-4727-8605-568DA9799BB5}"/>
    <cellStyle name="Moneda 2 3 2 2 3 5 5 2" xfId="16442" xr:uid="{68745DF0-E784-4830-AB8B-AFEF9ABF74C4}"/>
    <cellStyle name="Moneda 2 3 2 2 3 5 5 3" xfId="25859" xr:uid="{4FA297C8-864C-46FB-83A1-7B61C72C5333}"/>
    <cellStyle name="Moneda 2 3 2 2 3 5 5 4" xfId="35276" xr:uid="{F5368E49-17B2-4BC2-866A-92456FD461F0}"/>
    <cellStyle name="Moneda 2 3 2 2 3 5 6" xfId="11738" xr:uid="{59E429E1-5FE9-4F0E-8C97-7C8E0F419799}"/>
    <cellStyle name="Moneda 2 3 2 2 3 5 7" xfId="21155" xr:uid="{CFC0AEA0-AF6A-4135-9034-975E091B22B5}"/>
    <cellStyle name="Moneda 2 3 2 2 3 5 8" xfId="30572" xr:uid="{2D144FFD-BBC9-496C-A219-3029E0D7FE0E}"/>
    <cellStyle name="Moneda 2 3 2 2 3 6" xfId="2722" xr:uid="{A9AD2971-FCE6-4207-B04B-70164DAFC411}"/>
    <cellStyle name="Moneda 2 3 2 2 3 6 2" xfId="5074" xr:uid="{A9E0D6A3-2F69-42FC-8A60-54776A8DD10B}"/>
    <cellStyle name="Moneda 2 3 2 2 3 6 2 2" xfId="9778" xr:uid="{A8B381B0-8C14-4968-BD47-6C31EA13DCF9}"/>
    <cellStyle name="Moneda 2 3 2 2 3 6 2 2 2" xfId="19186" xr:uid="{08433F5D-E072-42B5-A474-8EE703311662}"/>
    <cellStyle name="Moneda 2 3 2 2 3 6 2 2 3" xfId="28603" xr:uid="{D925EFC5-0F57-4032-989B-13913F2CA910}"/>
    <cellStyle name="Moneda 2 3 2 2 3 6 2 2 4" xfId="38020" xr:uid="{460E113C-7504-47AE-9161-73360F573343}"/>
    <cellStyle name="Moneda 2 3 2 2 3 6 2 3" xfId="14482" xr:uid="{C72D244F-AADF-4A91-AD8C-6C64807BB746}"/>
    <cellStyle name="Moneda 2 3 2 2 3 6 2 4" xfId="23899" xr:uid="{196C6E14-BF73-484C-9AD0-2EFFF28ECF5E}"/>
    <cellStyle name="Moneda 2 3 2 2 3 6 2 5" xfId="33316" xr:uid="{83137A59-A22C-4BE4-9918-B76E7C148021}"/>
    <cellStyle name="Moneda 2 3 2 2 3 6 3" xfId="7426" xr:uid="{DDC3319D-723A-4888-96FD-3AB4BBB85B2E}"/>
    <cellStyle name="Moneda 2 3 2 2 3 6 3 2" xfId="16834" xr:uid="{F9ECF579-2375-489C-906A-AB94234E6FC0}"/>
    <cellStyle name="Moneda 2 3 2 2 3 6 3 3" xfId="26251" xr:uid="{D4DCFF5E-AC1C-420B-8A71-FFF31A63CC5C}"/>
    <cellStyle name="Moneda 2 3 2 2 3 6 3 4" xfId="35668" xr:uid="{9663A550-E321-4E46-9218-2222E7480FCF}"/>
    <cellStyle name="Moneda 2 3 2 2 3 6 4" xfId="12130" xr:uid="{9F51346F-CF20-4785-AFBD-0EF448C62323}"/>
    <cellStyle name="Moneda 2 3 2 2 3 6 5" xfId="21547" xr:uid="{AAC5F5CA-3B9D-4FAE-89C4-E16FCBD868EC}"/>
    <cellStyle name="Moneda 2 3 2 2 3 6 6" xfId="30964" xr:uid="{984CFFD3-1194-4134-B182-DA5059687B63}"/>
    <cellStyle name="Moneda 2 3 2 2 3 7" xfId="3506" xr:uid="{C8253469-F411-4A86-9F24-FC0B9E574B90}"/>
    <cellStyle name="Moneda 2 3 2 2 3 7 2" xfId="5858" xr:uid="{ECAB8839-25DC-4390-B07D-DF8F2B6E2E3F}"/>
    <cellStyle name="Moneda 2 3 2 2 3 7 2 2" xfId="10562" xr:uid="{1A49B0E5-B6CF-4322-83E1-8CE58D443A0E}"/>
    <cellStyle name="Moneda 2 3 2 2 3 7 2 2 2" xfId="19970" xr:uid="{C08C23A8-5F82-4EF5-BEEB-41B7261E84E9}"/>
    <cellStyle name="Moneda 2 3 2 2 3 7 2 2 3" xfId="29387" xr:uid="{1B71EFA4-8BB8-4314-B1AB-59C525CC3944}"/>
    <cellStyle name="Moneda 2 3 2 2 3 7 2 2 4" xfId="38804" xr:uid="{9E2733EB-A22D-46EE-A89E-33100E1CAB99}"/>
    <cellStyle name="Moneda 2 3 2 2 3 7 2 3" xfId="15266" xr:uid="{1504712E-8475-409C-82F6-12CE4A71F584}"/>
    <cellStyle name="Moneda 2 3 2 2 3 7 2 4" xfId="24683" xr:uid="{BC03BFEC-E831-43B9-B9C0-DE7F7C081B49}"/>
    <cellStyle name="Moneda 2 3 2 2 3 7 2 5" xfId="34100" xr:uid="{88ABA1CC-7707-436A-AA23-C19AB1D8ECE9}"/>
    <cellStyle name="Moneda 2 3 2 2 3 7 3" xfId="8210" xr:uid="{FDF42248-DB43-4987-A59E-9D7CBD22E122}"/>
    <cellStyle name="Moneda 2 3 2 2 3 7 3 2" xfId="17618" xr:uid="{D811DC1B-EBE9-4AAD-8416-A2F1A6339452}"/>
    <cellStyle name="Moneda 2 3 2 2 3 7 3 3" xfId="27035" xr:uid="{EFFAFF76-4380-4B7F-83E0-66E714F49B50}"/>
    <cellStyle name="Moneda 2 3 2 2 3 7 3 4" xfId="36452" xr:uid="{AF06F91C-B325-41EC-9E50-659BB66390D5}"/>
    <cellStyle name="Moneda 2 3 2 2 3 7 4" xfId="12914" xr:uid="{892F26A7-C412-4BB2-992A-1587DA73AECE}"/>
    <cellStyle name="Moneda 2 3 2 2 3 7 5" xfId="22331" xr:uid="{A8DEF756-83B7-4BAE-B5FC-0EFB874DCA0F}"/>
    <cellStyle name="Moneda 2 3 2 2 3 7 6" xfId="31748" xr:uid="{70459FC0-2321-4B30-87A8-B47880D6877E}"/>
    <cellStyle name="Moneda 2 3 2 2 3 8" xfId="4290" xr:uid="{948D3ECC-1E00-431A-809A-8BB6FAD6973C}"/>
    <cellStyle name="Moneda 2 3 2 2 3 8 2" xfId="8994" xr:uid="{7E24466E-C60C-445D-AFFC-D88D02F66DD9}"/>
    <cellStyle name="Moneda 2 3 2 2 3 8 2 2" xfId="18402" xr:uid="{B841E508-987F-41F5-B298-0F86C6E022BA}"/>
    <cellStyle name="Moneda 2 3 2 2 3 8 2 3" xfId="27819" xr:uid="{C617EE12-5207-4393-9A51-64C362A5AE1D}"/>
    <cellStyle name="Moneda 2 3 2 2 3 8 2 4" xfId="37236" xr:uid="{426F9822-C340-43A1-AEC5-7F79480BCC58}"/>
    <cellStyle name="Moneda 2 3 2 2 3 8 3" xfId="13698" xr:uid="{4717A151-D052-4B35-B640-DBA4FDC13942}"/>
    <cellStyle name="Moneda 2 3 2 2 3 8 4" xfId="23115" xr:uid="{8239E8C5-E1F1-4BCB-BE17-82DAC4DBB8BE}"/>
    <cellStyle name="Moneda 2 3 2 2 3 8 5" xfId="32532" xr:uid="{0352B55E-32DE-4E38-9B02-4999B0E9DADE}"/>
    <cellStyle name="Moneda 2 3 2 2 3 9" xfId="6642" xr:uid="{A3DB6302-099E-4B2A-8B9B-1EF3EC41836A}"/>
    <cellStyle name="Moneda 2 3 2 2 3 9 2" xfId="16050" xr:uid="{B0538064-F32A-4A46-AC8E-69E7C2DDB7FB}"/>
    <cellStyle name="Moneda 2 3 2 2 3 9 3" xfId="25467" xr:uid="{9D30EE3E-EA13-44B5-B866-56EA1BFA65FA}"/>
    <cellStyle name="Moneda 2 3 2 2 3 9 4" xfId="34884" xr:uid="{D80468AD-1708-4714-87BB-469DC3EB1462}"/>
    <cellStyle name="Moneda 2 3 2 2 4" xfId="186" xr:uid="{F5B94B5A-00D8-425D-B105-2BE17C0A4AF8}"/>
    <cellStyle name="Moneda 2 3 2 2 4 10" xfId="20751" xr:uid="{4375D791-543F-4250-B0FA-5E4F81CF5CA8}"/>
    <cellStyle name="Moneda 2 3 2 2 4 11" xfId="30168" xr:uid="{C9183946-3885-4EFF-A369-9DABA2DB1BD6}"/>
    <cellStyle name="Moneda 2 3 2 2 4 12" xfId="1925" xr:uid="{09E04787-99A0-4397-8044-B7BFE9420829}"/>
    <cellStyle name="Moneda 2 3 2 2 4 13" xfId="1297" xr:uid="{C11BC277-528E-402B-B4A4-A33754A11DC6}"/>
    <cellStyle name="Moneda 2 3 2 2 4 14" xfId="40179" xr:uid="{18CF4329-DC5D-48D5-B0ED-CAF6B47387A3}"/>
    <cellStyle name="Moneda 2 3 2 2 4 2" xfId="380" xr:uid="{15F46B05-1D98-49F9-BEDB-EC33E8C6EF99}"/>
    <cellStyle name="Moneda 2 3 2 2 4 2 10" xfId="30289" xr:uid="{471BC3E9-E63D-431F-A97A-3E338BDBF93F}"/>
    <cellStyle name="Moneda 2 3 2 2 4 2 11" xfId="2046" xr:uid="{89A30676-C067-4109-81C6-6B7E827A27BD}"/>
    <cellStyle name="Moneda 2 3 2 2 4 2 12" xfId="1418" xr:uid="{EF981105-8E4B-49E0-B935-4682C023776A}"/>
    <cellStyle name="Moneda 2 3 2 2 4 2 13" xfId="40300" xr:uid="{C4DFFDBE-13C0-4126-B563-657BD5A6AC57}"/>
    <cellStyle name="Moneda 2 3 2 2 4 2 2" xfId="617" xr:uid="{CA7070FD-B711-46B5-AF41-85E5C2C4660A}"/>
    <cellStyle name="Moneda 2 3 2 2 4 2 2 10" xfId="2242" xr:uid="{D61FF87F-092F-4B8C-97E7-3981BF16B969}"/>
    <cellStyle name="Moneda 2 3 2 2 4 2 2 11" xfId="1614" xr:uid="{6AFBA365-9891-4419-8DFC-A4E61F9CDD14}"/>
    <cellStyle name="Moneda 2 3 2 2 4 2 2 12" xfId="40496" xr:uid="{26F6F021-1C4E-487E-A2C7-A59E217E50D6}"/>
    <cellStyle name="Moneda 2 3 2 2 4 2 2 2" xfId="2634" xr:uid="{C5456C9E-A6F4-4F33-B125-D1D4B7EE449A}"/>
    <cellStyle name="Moneda 2 3 2 2 4 2 2 2 2" xfId="3419" xr:uid="{4E4A51EC-EEF7-4F7A-B26C-EB14325F6F8E}"/>
    <cellStyle name="Moneda 2 3 2 2 4 2 2 2 2 2" xfId="5771" xr:uid="{73831985-326C-4BF4-85FE-B14F8915763B}"/>
    <cellStyle name="Moneda 2 3 2 2 4 2 2 2 2 2 2" xfId="10475" xr:uid="{29D438FE-D81B-4B38-82F4-A60157B63D59}"/>
    <cellStyle name="Moneda 2 3 2 2 4 2 2 2 2 2 2 2" xfId="19883" xr:uid="{EB77F42A-76AE-43BE-A075-F048018B11BB}"/>
    <cellStyle name="Moneda 2 3 2 2 4 2 2 2 2 2 2 3" xfId="29300" xr:uid="{4C02C151-03C5-4A34-9520-2FDA4A655669}"/>
    <cellStyle name="Moneda 2 3 2 2 4 2 2 2 2 2 2 4" xfId="38717" xr:uid="{6EA5C384-D70B-48B6-A2C5-E5DE9B6E3CFC}"/>
    <cellStyle name="Moneda 2 3 2 2 4 2 2 2 2 2 3" xfId="15179" xr:uid="{3AD1F720-BA25-4890-A663-989E6B2B2F60}"/>
    <cellStyle name="Moneda 2 3 2 2 4 2 2 2 2 2 4" xfId="24596" xr:uid="{A16ABA3D-8845-45F2-9123-5747D2B90C6C}"/>
    <cellStyle name="Moneda 2 3 2 2 4 2 2 2 2 2 5" xfId="34013" xr:uid="{1AFD3684-9DE2-4C69-AE7D-AF5DB8D2CC9D}"/>
    <cellStyle name="Moneda 2 3 2 2 4 2 2 2 2 3" xfId="8123" xr:uid="{908E3083-B682-4DCC-B5A2-2F0D997EC8F1}"/>
    <cellStyle name="Moneda 2 3 2 2 4 2 2 2 2 3 2" xfId="17531" xr:uid="{292AF995-BFE8-4FF3-AF65-A40BD46FFCD1}"/>
    <cellStyle name="Moneda 2 3 2 2 4 2 2 2 2 3 3" xfId="26948" xr:uid="{1D9D19C1-F7E9-4584-97A8-7C8F12193889}"/>
    <cellStyle name="Moneda 2 3 2 2 4 2 2 2 2 3 4" xfId="36365" xr:uid="{C743B819-F903-41FA-8431-F92E481E5C86}"/>
    <cellStyle name="Moneda 2 3 2 2 4 2 2 2 2 4" xfId="12827" xr:uid="{0AB2791F-02EC-44B8-BC2D-326F97E2EF8D}"/>
    <cellStyle name="Moneda 2 3 2 2 4 2 2 2 2 5" xfId="22244" xr:uid="{E031029A-42B7-4D47-B002-0B08E7AC5567}"/>
    <cellStyle name="Moneda 2 3 2 2 4 2 2 2 2 6" xfId="31661" xr:uid="{1E5B59FE-93D8-4971-AC1F-AE100E22901E}"/>
    <cellStyle name="Moneda 2 3 2 2 4 2 2 2 3" xfId="4203" xr:uid="{6288C4E9-95C9-4DE7-8089-F928D9A1AC2C}"/>
    <cellStyle name="Moneda 2 3 2 2 4 2 2 2 3 2" xfId="6555" xr:uid="{53602A88-6A10-4962-87FB-0BE425582671}"/>
    <cellStyle name="Moneda 2 3 2 2 4 2 2 2 3 2 2" xfId="11259" xr:uid="{A245827C-6711-4C3B-A147-C0D9DD09926C}"/>
    <cellStyle name="Moneda 2 3 2 2 4 2 2 2 3 2 2 2" xfId="20667" xr:uid="{5F6111F6-FF27-486F-BDC1-27FD9A5AF692}"/>
    <cellStyle name="Moneda 2 3 2 2 4 2 2 2 3 2 2 3" xfId="30084" xr:uid="{3939B4EE-06AB-4B53-ABD6-1C2E80FC19DF}"/>
    <cellStyle name="Moneda 2 3 2 2 4 2 2 2 3 2 2 4" xfId="39501" xr:uid="{66886255-414C-4CD4-BF11-15815C7AABF6}"/>
    <cellStyle name="Moneda 2 3 2 2 4 2 2 2 3 2 3" xfId="15963" xr:uid="{15A4ED27-9A2A-441F-8D75-88FC326FEF94}"/>
    <cellStyle name="Moneda 2 3 2 2 4 2 2 2 3 2 4" xfId="25380" xr:uid="{6C97B11A-3746-444A-803E-634CB4E4029B}"/>
    <cellStyle name="Moneda 2 3 2 2 4 2 2 2 3 2 5" xfId="34797" xr:uid="{ABC481C5-4F9D-4D82-8146-FE510F64F296}"/>
    <cellStyle name="Moneda 2 3 2 2 4 2 2 2 3 3" xfId="8907" xr:uid="{1F828D94-5D63-4DAF-AF3B-26FB4DAF681C}"/>
    <cellStyle name="Moneda 2 3 2 2 4 2 2 2 3 3 2" xfId="18315" xr:uid="{2A783742-6C64-44A7-98C9-3B69CEF8E3F8}"/>
    <cellStyle name="Moneda 2 3 2 2 4 2 2 2 3 3 3" xfId="27732" xr:uid="{7A9B71FD-9EB9-46C9-9756-D382FE25A121}"/>
    <cellStyle name="Moneda 2 3 2 2 4 2 2 2 3 3 4" xfId="37149" xr:uid="{1BB01E58-D69D-47EB-8C79-516DFA69001F}"/>
    <cellStyle name="Moneda 2 3 2 2 4 2 2 2 3 4" xfId="13611" xr:uid="{E5FD0C34-BC3F-4B23-8AEF-3EED233ED2CC}"/>
    <cellStyle name="Moneda 2 3 2 2 4 2 2 2 3 5" xfId="23028" xr:uid="{38E8CFBD-D7F8-4317-BE22-601D9FBFD199}"/>
    <cellStyle name="Moneda 2 3 2 2 4 2 2 2 3 6" xfId="32445" xr:uid="{5C3C864A-3C56-4253-97D5-B8854E40E3FB}"/>
    <cellStyle name="Moneda 2 3 2 2 4 2 2 2 4" xfId="4987" xr:uid="{B7447E49-6005-493A-BD20-8FAC08C42DDB}"/>
    <cellStyle name="Moneda 2 3 2 2 4 2 2 2 4 2" xfId="9691" xr:uid="{61F4E5B7-5ED8-45B4-9E50-18AA6C7FBBFD}"/>
    <cellStyle name="Moneda 2 3 2 2 4 2 2 2 4 2 2" xfId="19099" xr:uid="{EB35ECA5-A3A4-463B-B020-DF2D3A0C2CA1}"/>
    <cellStyle name="Moneda 2 3 2 2 4 2 2 2 4 2 3" xfId="28516" xr:uid="{C65379CF-84D0-40C8-8670-3C2EC9E2F848}"/>
    <cellStyle name="Moneda 2 3 2 2 4 2 2 2 4 2 4" xfId="37933" xr:uid="{0C7EC51F-BBFD-454A-96CA-61759D8CABF4}"/>
    <cellStyle name="Moneda 2 3 2 2 4 2 2 2 4 3" xfId="14395" xr:uid="{97C0AC91-8D9C-45CF-B215-DE643C982F5D}"/>
    <cellStyle name="Moneda 2 3 2 2 4 2 2 2 4 4" xfId="23812" xr:uid="{059822B3-C006-4556-BF95-24AB52E23D6C}"/>
    <cellStyle name="Moneda 2 3 2 2 4 2 2 2 4 5" xfId="33229" xr:uid="{821E7E24-A3A9-42CF-AAD0-B7F041E93B1D}"/>
    <cellStyle name="Moneda 2 3 2 2 4 2 2 2 5" xfId="7339" xr:uid="{9BDF602E-27CB-41A5-9103-B9E7E649633D}"/>
    <cellStyle name="Moneda 2 3 2 2 4 2 2 2 5 2" xfId="16747" xr:uid="{1D285E24-F85A-4456-8E29-0E26A239C4D9}"/>
    <cellStyle name="Moneda 2 3 2 2 4 2 2 2 5 3" xfId="26164" xr:uid="{E7CC995C-58A1-47D8-AB51-5943BDC46FD3}"/>
    <cellStyle name="Moneda 2 3 2 2 4 2 2 2 5 4" xfId="35581" xr:uid="{4DD9CE68-1118-49AF-9553-8AA8AE33F1CD}"/>
    <cellStyle name="Moneda 2 3 2 2 4 2 2 2 6" xfId="12043" xr:uid="{415ED6B9-80F1-421A-A60C-6EF469EC1514}"/>
    <cellStyle name="Moneda 2 3 2 2 4 2 2 2 7" xfId="21460" xr:uid="{724BF323-A3FE-48D8-B40B-5FF5DE5078AD}"/>
    <cellStyle name="Moneda 2 3 2 2 4 2 2 2 8" xfId="30877" xr:uid="{D1FDF716-F4C1-44C4-9751-D9D83E5EBF9D}"/>
    <cellStyle name="Moneda 2 3 2 2 4 2 2 3" xfId="3027" xr:uid="{BA0F8A24-3A28-4C77-8AFF-2FC560DAF27D}"/>
    <cellStyle name="Moneda 2 3 2 2 4 2 2 3 2" xfId="5379" xr:uid="{F99D36C0-C0C2-4B6F-8601-25CD07606C13}"/>
    <cellStyle name="Moneda 2 3 2 2 4 2 2 3 2 2" xfId="10083" xr:uid="{6890DB9B-4983-42AD-959E-3FC68C38E958}"/>
    <cellStyle name="Moneda 2 3 2 2 4 2 2 3 2 2 2" xfId="19491" xr:uid="{384426E0-5F04-4248-8BAD-0B293CA64B2A}"/>
    <cellStyle name="Moneda 2 3 2 2 4 2 2 3 2 2 3" xfId="28908" xr:uid="{5560814E-D947-4169-9E11-F67B3A080A64}"/>
    <cellStyle name="Moneda 2 3 2 2 4 2 2 3 2 2 4" xfId="38325" xr:uid="{8314951A-EB78-4B12-ABE4-DE5657D00D76}"/>
    <cellStyle name="Moneda 2 3 2 2 4 2 2 3 2 3" xfId="14787" xr:uid="{3BAB428C-FC8D-4942-B0A9-C2E651F449E3}"/>
    <cellStyle name="Moneda 2 3 2 2 4 2 2 3 2 4" xfId="24204" xr:uid="{6B08AEE0-8F8C-473A-8F2C-A51B21D53D5E}"/>
    <cellStyle name="Moneda 2 3 2 2 4 2 2 3 2 5" xfId="33621" xr:uid="{0D0E9E1D-B3EC-40CE-88A8-48A1FFA56930}"/>
    <cellStyle name="Moneda 2 3 2 2 4 2 2 3 3" xfId="7731" xr:uid="{9C99B995-7517-4EB0-93B3-C02332A5DBF7}"/>
    <cellStyle name="Moneda 2 3 2 2 4 2 2 3 3 2" xfId="17139" xr:uid="{27CAA319-FA78-4BE5-902F-9252ACCEA602}"/>
    <cellStyle name="Moneda 2 3 2 2 4 2 2 3 3 3" xfId="26556" xr:uid="{E77FE155-37B1-4FD9-995E-62064C835504}"/>
    <cellStyle name="Moneda 2 3 2 2 4 2 2 3 3 4" xfId="35973" xr:uid="{A60CEB71-5163-4A84-BE6A-96FF522A6E6D}"/>
    <cellStyle name="Moneda 2 3 2 2 4 2 2 3 4" xfId="12435" xr:uid="{7EBDECF8-C120-4556-A1DD-F7D011EBC0E2}"/>
    <cellStyle name="Moneda 2 3 2 2 4 2 2 3 5" xfId="21852" xr:uid="{9C02D5BA-676E-4685-80DE-D04C340B7363}"/>
    <cellStyle name="Moneda 2 3 2 2 4 2 2 3 6" xfId="31269" xr:uid="{A9D59474-50FE-4501-B257-C2D87D303EEC}"/>
    <cellStyle name="Moneda 2 3 2 2 4 2 2 4" xfId="3811" xr:uid="{B27C2AE9-1566-4BAF-BB10-810288A7B96E}"/>
    <cellStyle name="Moneda 2 3 2 2 4 2 2 4 2" xfId="6163" xr:uid="{6E3EDE45-FC3E-4856-82F4-678B917F238F}"/>
    <cellStyle name="Moneda 2 3 2 2 4 2 2 4 2 2" xfId="10867" xr:uid="{534E6660-AA0F-48DE-806C-11F194BD3312}"/>
    <cellStyle name="Moneda 2 3 2 2 4 2 2 4 2 2 2" xfId="20275" xr:uid="{346C8350-5FA6-4C53-9728-CC5592377DF8}"/>
    <cellStyle name="Moneda 2 3 2 2 4 2 2 4 2 2 3" xfId="29692" xr:uid="{7D2B179A-18B3-4257-ACD1-5EF1C6357D35}"/>
    <cellStyle name="Moneda 2 3 2 2 4 2 2 4 2 2 4" xfId="39109" xr:uid="{B70D56F4-414A-4A9C-B364-D58601F01E40}"/>
    <cellStyle name="Moneda 2 3 2 2 4 2 2 4 2 3" xfId="15571" xr:uid="{183DBDFA-40FD-484D-86C1-DFF0F4678B02}"/>
    <cellStyle name="Moneda 2 3 2 2 4 2 2 4 2 4" xfId="24988" xr:uid="{34B4251C-FBF8-4CA4-8442-98D4D3488E00}"/>
    <cellStyle name="Moneda 2 3 2 2 4 2 2 4 2 5" xfId="34405" xr:uid="{C5EB7E49-00B2-479E-BCFD-5D127D3EEA3F}"/>
    <cellStyle name="Moneda 2 3 2 2 4 2 2 4 3" xfId="8515" xr:uid="{B61A2301-A26F-4B00-9136-26F459A4EDD9}"/>
    <cellStyle name="Moneda 2 3 2 2 4 2 2 4 3 2" xfId="17923" xr:uid="{253BD93F-23BB-4904-B663-7786C7A5013E}"/>
    <cellStyle name="Moneda 2 3 2 2 4 2 2 4 3 3" xfId="27340" xr:uid="{51B604D4-D9C2-4441-BCEA-1AD85A1AAB82}"/>
    <cellStyle name="Moneda 2 3 2 2 4 2 2 4 3 4" xfId="36757" xr:uid="{98AEF7BE-E846-425F-B743-0E3F256D0C28}"/>
    <cellStyle name="Moneda 2 3 2 2 4 2 2 4 4" xfId="13219" xr:uid="{85CCB753-B442-42A0-8AAD-38B995DE86F0}"/>
    <cellStyle name="Moneda 2 3 2 2 4 2 2 4 5" xfId="22636" xr:uid="{5D853BCD-0ADA-4058-A615-B3F793E25559}"/>
    <cellStyle name="Moneda 2 3 2 2 4 2 2 4 6" xfId="32053" xr:uid="{EB0C1FF1-5AEF-4315-9645-9A25583B5FC9}"/>
    <cellStyle name="Moneda 2 3 2 2 4 2 2 5" xfId="4595" xr:uid="{834CD93E-B6E0-42F8-9CDF-FEC067CC12DA}"/>
    <cellStyle name="Moneda 2 3 2 2 4 2 2 5 2" xfId="9299" xr:uid="{DCCAC12A-7EA0-462E-8502-29E95ECBFC37}"/>
    <cellStyle name="Moneda 2 3 2 2 4 2 2 5 2 2" xfId="18707" xr:uid="{877467A2-4B8E-4E41-8740-A29A977E5746}"/>
    <cellStyle name="Moneda 2 3 2 2 4 2 2 5 2 3" xfId="28124" xr:uid="{7634E329-290C-4363-8CE9-A8F5B22942B1}"/>
    <cellStyle name="Moneda 2 3 2 2 4 2 2 5 2 4" xfId="37541" xr:uid="{ED2B83D3-842C-406F-A9D6-722FBBEBD1E4}"/>
    <cellStyle name="Moneda 2 3 2 2 4 2 2 5 3" xfId="14003" xr:uid="{A343A2D2-F532-4B6B-82B9-1B1C4B3985E8}"/>
    <cellStyle name="Moneda 2 3 2 2 4 2 2 5 4" xfId="23420" xr:uid="{1A4D7AFD-F8F5-4DB2-9B57-6B3EBE712702}"/>
    <cellStyle name="Moneda 2 3 2 2 4 2 2 5 5" xfId="32837" xr:uid="{B5134E52-DFDD-4EF3-A1F7-10F24C2799A1}"/>
    <cellStyle name="Moneda 2 3 2 2 4 2 2 6" xfId="6947" xr:uid="{265D1C03-1883-4F45-AC29-0312A30AB22E}"/>
    <cellStyle name="Moneda 2 3 2 2 4 2 2 6 2" xfId="16355" xr:uid="{0E8C3C0C-9E0B-4C71-BDD2-AE4B69345D31}"/>
    <cellStyle name="Moneda 2 3 2 2 4 2 2 6 3" xfId="25772" xr:uid="{67978B16-F26E-4C71-B262-3CFAC86A712D}"/>
    <cellStyle name="Moneda 2 3 2 2 4 2 2 6 4" xfId="35189" xr:uid="{4D30469C-8143-44D7-9379-0DC55B15CFD4}"/>
    <cellStyle name="Moneda 2 3 2 2 4 2 2 7" xfId="11651" xr:uid="{6BFDE6EF-F3F5-43E5-9D6C-AADFAF09DA19}"/>
    <cellStyle name="Moneda 2 3 2 2 4 2 2 8" xfId="21068" xr:uid="{FADD88D4-EAB1-40C0-B3A5-252270095CA0}"/>
    <cellStyle name="Moneda 2 3 2 2 4 2 2 9" xfId="30485" xr:uid="{0B3B073B-7AAD-4AA7-AAC0-3978B180F4EF}"/>
    <cellStyle name="Moneda 2 3 2 2 4 2 3" xfId="2438" xr:uid="{9FDB2DD9-16FA-457F-B2D7-02E3B6527B31}"/>
    <cellStyle name="Moneda 2 3 2 2 4 2 3 2" xfId="3223" xr:uid="{6B1E8F94-D67C-4614-9F41-2621E3C09560}"/>
    <cellStyle name="Moneda 2 3 2 2 4 2 3 2 2" xfId="5575" xr:uid="{247AFC7D-3677-40CC-B5C4-541DCCAF3CA1}"/>
    <cellStyle name="Moneda 2 3 2 2 4 2 3 2 2 2" xfId="10279" xr:uid="{47CC25C3-1320-41D6-B48E-B3D765DCF6E7}"/>
    <cellStyle name="Moneda 2 3 2 2 4 2 3 2 2 2 2" xfId="19687" xr:uid="{B1A367E0-DD6D-4BA5-844A-7869ACCE09B8}"/>
    <cellStyle name="Moneda 2 3 2 2 4 2 3 2 2 2 3" xfId="29104" xr:uid="{4E909655-8893-4532-96A4-5998EE8BB39C}"/>
    <cellStyle name="Moneda 2 3 2 2 4 2 3 2 2 2 4" xfId="38521" xr:uid="{6A42EF2E-80C5-43A0-AFE4-66CE173E6D39}"/>
    <cellStyle name="Moneda 2 3 2 2 4 2 3 2 2 3" xfId="14983" xr:uid="{4BB7D4FA-4D15-49CC-9CD3-445BC70816AB}"/>
    <cellStyle name="Moneda 2 3 2 2 4 2 3 2 2 4" xfId="24400" xr:uid="{8CA01392-5832-4C06-A61A-79C0FF855C93}"/>
    <cellStyle name="Moneda 2 3 2 2 4 2 3 2 2 5" xfId="33817" xr:uid="{7C9B2A81-EC44-4D6F-8CEC-6E05076E63F9}"/>
    <cellStyle name="Moneda 2 3 2 2 4 2 3 2 3" xfId="7927" xr:uid="{A6A3D6E2-8E32-4328-BD2B-CEB8F1D57C44}"/>
    <cellStyle name="Moneda 2 3 2 2 4 2 3 2 3 2" xfId="17335" xr:uid="{0CC62A3F-6154-41E2-ADC5-67C2581D42EB}"/>
    <cellStyle name="Moneda 2 3 2 2 4 2 3 2 3 3" xfId="26752" xr:uid="{3213A47A-2B8E-4607-8A3F-861FF33F3C2F}"/>
    <cellStyle name="Moneda 2 3 2 2 4 2 3 2 3 4" xfId="36169" xr:uid="{78F1A670-8AE5-4514-AF0B-528D5D6C82A8}"/>
    <cellStyle name="Moneda 2 3 2 2 4 2 3 2 4" xfId="12631" xr:uid="{6DB7EBDC-40E0-4EC5-B3D4-1EA3EB429505}"/>
    <cellStyle name="Moneda 2 3 2 2 4 2 3 2 5" xfId="22048" xr:uid="{E30487F0-9351-449F-830A-849FFC9F3E40}"/>
    <cellStyle name="Moneda 2 3 2 2 4 2 3 2 6" xfId="31465" xr:uid="{FCE279DD-F035-4150-82C6-756FD0A039A7}"/>
    <cellStyle name="Moneda 2 3 2 2 4 2 3 3" xfId="4007" xr:uid="{12875672-507A-4368-A254-E92554DFDB54}"/>
    <cellStyle name="Moneda 2 3 2 2 4 2 3 3 2" xfId="6359" xr:uid="{0E10EA69-A0C8-46F9-89E5-92F411DC4FA0}"/>
    <cellStyle name="Moneda 2 3 2 2 4 2 3 3 2 2" xfId="11063" xr:uid="{BCFFE530-96DB-453C-A981-DBC29E88599A}"/>
    <cellStyle name="Moneda 2 3 2 2 4 2 3 3 2 2 2" xfId="20471" xr:uid="{3E4BF8E6-00BD-4987-A12A-D2EA2C0D8FAA}"/>
    <cellStyle name="Moneda 2 3 2 2 4 2 3 3 2 2 3" xfId="29888" xr:uid="{81356B05-A8A0-4EB9-9282-75DAA604F8FA}"/>
    <cellStyle name="Moneda 2 3 2 2 4 2 3 3 2 2 4" xfId="39305" xr:uid="{9E6D686D-5A3D-4620-96B2-7C68ADB7D4CA}"/>
    <cellStyle name="Moneda 2 3 2 2 4 2 3 3 2 3" xfId="15767" xr:uid="{D32A39E1-6F65-408D-80EF-224281B4A8F6}"/>
    <cellStyle name="Moneda 2 3 2 2 4 2 3 3 2 4" xfId="25184" xr:uid="{20CDDFDE-2943-468F-AF5D-50B2EF7EB935}"/>
    <cellStyle name="Moneda 2 3 2 2 4 2 3 3 2 5" xfId="34601" xr:uid="{8DFECBD6-996F-4A91-B820-7864885A07D3}"/>
    <cellStyle name="Moneda 2 3 2 2 4 2 3 3 3" xfId="8711" xr:uid="{F963DC4A-F259-4160-8838-C96BD287454C}"/>
    <cellStyle name="Moneda 2 3 2 2 4 2 3 3 3 2" xfId="18119" xr:uid="{941BD950-ED49-46AF-9F34-BCAB2B71D47C}"/>
    <cellStyle name="Moneda 2 3 2 2 4 2 3 3 3 3" xfId="27536" xr:uid="{0ABA3B17-DC23-4C2E-96B9-FEBB61E37ED9}"/>
    <cellStyle name="Moneda 2 3 2 2 4 2 3 3 3 4" xfId="36953" xr:uid="{5551C731-77F6-44D5-A4DD-D20107EDB942}"/>
    <cellStyle name="Moneda 2 3 2 2 4 2 3 3 4" xfId="13415" xr:uid="{B8F8F3DC-3C39-4418-A16F-897E9BCFAF6F}"/>
    <cellStyle name="Moneda 2 3 2 2 4 2 3 3 5" xfId="22832" xr:uid="{F67950FC-475C-4B49-9569-191D06FEB0E7}"/>
    <cellStyle name="Moneda 2 3 2 2 4 2 3 3 6" xfId="32249" xr:uid="{6C03998D-0E41-4F2F-9649-C7E20BC30A9D}"/>
    <cellStyle name="Moneda 2 3 2 2 4 2 3 4" xfId="4791" xr:uid="{28A637A0-A9C8-4889-8CE8-C305D1E473F2}"/>
    <cellStyle name="Moneda 2 3 2 2 4 2 3 4 2" xfId="9495" xr:uid="{EB9D5F65-4260-4DCD-863C-0B6BF8EB1A33}"/>
    <cellStyle name="Moneda 2 3 2 2 4 2 3 4 2 2" xfId="18903" xr:uid="{98C3853B-E2A2-4E7B-962F-FC604C3272A6}"/>
    <cellStyle name="Moneda 2 3 2 2 4 2 3 4 2 3" xfId="28320" xr:uid="{4573207F-D585-44FA-A200-D0A885F32A42}"/>
    <cellStyle name="Moneda 2 3 2 2 4 2 3 4 2 4" xfId="37737" xr:uid="{63F35F4C-E65B-45F7-9E3D-A338A2D411C8}"/>
    <cellStyle name="Moneda 2 3 2 2 4 2 3 4 3" xfId="14199" xr:uid="{B15DEEB9-296B-4A8A-9D67-3C631502BC7D}"/>
    <cellStyle name="Moneda 2 3 2 2 4 2 3 4 4" xfId="23616" xr:uid="{6AFA739A-8B67-468B-A8A3-2E983A38C200}"/>
    <cellStyle name="Moneda 2 3 2 2 4 2 3 4 5" xfId="33033" xr:uid="{7B9B990E-6F4F-4B43-B95F-A7257A633FC4}"/>
    <cellStyle name="Moneda 2 3 2 2 4 2 3 5" xfId="7143" xr:uid="{0AEC25D2-014C-4A9D-B5B8-A0E65571DB45}"/>
    <cellStyle name="Moneda 2 3 2 2 4 2 3 5 2" xfId="16551" xr:uid="{0618CC06-8068-4B28-9ECF-9D8B3D035157}"/>
    <cellStyle name="Moneda 2 3 2 2 4 2 3 5 3" xfId="25968" xr:uid="{292FBBB1-EAD6-4BA6-AE39-DAFDF445A7AD}"/>
    <cellStyle name="Moneda 2 3 2 2 4 2 3 5 4" xfId="35385" xr:uid="{31E445F0-C704-41EE-A594-8C289B77AA5B}"/>
    <cellStyle name="Moneda 2 3 2 2 4 2 3 6" xfId="11847" xr:uid="{E664B4B0-2BAA-4273-B6E9-6DCAAF6E6555}"/>
    <cellStyle name="Moneda 2 3 2 2 4 2 3 7" xfId="21264" xr:uid="{9D271F7E-EBC5-439F-8E3D-9C5D2A6118ED}"/>
    <cellStyle name="Moneda 2 3 2 2 4 2 3 8" xfId="30681" xr:uid="{B5C0DDDF-7F5E-4877-AA31-44D7DB702AB2}"/>
    <cellStyle name="Moneda 2 3 2 2 4 2 4" xfId="2831" xr:uid="{4C5D996E-A29C-48AD-AB8D-7D006155DC38}"/>
    <cellStyle name="Moneda 2 3 2 2 4 2 4 2" xfId="5183" xr:uid="{9ECE03F1-6F41-49A9-A3FE-EA5891CE66B0}"/>
    <cellStyle name="Moneda 2 3 2 2 4 2 4 2 2" xfId="9887" xr:uid="{3E70BC9C-97E5-4C2B-B37F-EBE9610401DA}"/>
    <cellStyle name="Moneda 2 3 2 2 4 2 4 2 2 2" xfId="19295" xr:uid="{B50A6DCF-E403-46AF-BA41-54C4474BF9C6}"/>
    <cellStyle name="Moneda 2 3 2 2 4 2 4 2 2 3" xfId="28712" xr:uid="{30878D7F-AB97-4C7D-B070-6A443EA11944}"/>
    <cellStyle name="Moneda 2 3 2 2 4 2 4 2 2 4" xfId="38129" xr:uid="{AE4CC5F3-73E4-417A-9C3A-EB0079A75829}"/>
    <cellStyle name="Moneda 2 3 2 2 4 2 4 2 3" xfId="14591" xr:uid="{F1533668-6C9E-4D49-B069-51CEFD598935}"/>
    <cellStyle name="Moneda 2 3 2 2 4 2 4 2 4" xfId="24008" xr:uid="{C9FE9545-DAAA-4F39-851C-7BECA9670A1A}"/>
    <cellStyle name="Moneda 2 3 2 2 4 2 4 2 5" xfId="33425" xr:uid="{6FDB1F3E-6C2A-4CF1-AA08-2DEF0F64C515}"/>
    <cellStyle name="Moneda 2 3 2 2 4 2 4 3" xfId="7535" xr:uid="{ED37C354-9F34-4B9F-911C-A1DB9035E152}"/>
    <cellStyle name="Moneda 2 3 2 2 4 2 4 3 2" xfId="16943" xr:uid="{8C409464-8C13-4D94-9EA3-AED4B4A91EC8}"/>
    <cellStyle name="Moneda 2 3 2 2 4 2 4 3 3" xfId="26360" xr:uid="{697FA47C-20F1-409A-8549-23A60D1F8582}"/>
    <cellStyle name="Moneda 2 3 2 2 4 2 4 3 4" xfId="35777" xr:uid="{E7D438CD-DEB6-4FB5-A508-3621B0F6B38C}"/>
    <cellStyle name="Moneda 2 3 2 2 4 2 4 4" xfId="12239" xr:uid="{D2CDBBB8-2366-46BD-BE45-ED72DE9CCDD1}"/>
    <cellStyle name="Moneda 2 3 2 2 4 2 4 5" xfId="21656" xr:uid="{4C427215-069B-4F66-B62F-5523F3E86D32}"/>
    <cellStyle name="Moneda 2 3 2 2 4 2 4 6" xfId="31073" xr:uid="{B2D526B5-3163-4FF8-97D8-E7EE80A1DFCD}"/>
    <cellStyle name="Moneda 2 3 2 2 4 2 5" xfId="3615" xr:uid="{732545CC-3511-4963-BA8D-907DF09ABE55}"/>
    <cellStyle name="Moneda 2 3 2 2 4 2 5 2" xfId="5967" xr:uid="{904A8B99-4A09-4A9B-ADE2-AF347BFAE4E3}"/>
    <cellStyle name="Moneda 2 3 2 2 4 2 5 2 2" xfId="10671" xr:uid="{8D64CB8D-574A-44A6-86B3-F76C91773A13}"/>
    <cellStyle name="Moneda 2 3 2 2 4 2 5 2 2 2" xfId="20079" xr:uid="{F184F7F5-303D-4C1A-BF86-B6E45A395B60}"/>
    <cellStyle name="Moneda 2 3 2 2 4 2 5 2 2 3" xfId="29496" xr:uid="{FD1798D3-F5BB-4768-B30D-29D329B7AB70}"/>
    <cellStyle name="Moneda 2 3 2 2 4 2 5 2 2 4" xfId="38913" xr:uid="{BD56A039-3A98-469C-8C47-AEA460BC0843}"/>
    <cellStyle name="Moneda 2 3 2 2 4 2 5 2 3" xfId="15375" xr:uid="{20D7E230-551A-4FC4-B4FD-C04ECDC41056}"/>
    <cellStyle name="Moneda 2 3 2 2 4 2 5 2 4" xfId="24792" xr:uid="{FD3E2447-BF16-4AE3-99EE-1B6C1D0E9849}"/>
    <cellStyle name="Moneda 2 3 2 2 4 2 5 2 5" xfId="34209" xr:uid="{E1145C11-38BC-47C4-8A1F-FADD244B05F4}"/>
    <cellStyle name="Moneda 2 3 2 2 4 2 5 3" xfId="8319" xr:uid="{C9E18385-0388-43CD-9928-B9703861625F}"/>
    <cellStyle name="Moneda 2 3 2 2 4 2 5 3 2" xfId="17727" xr:uid="{3812DD9F-8E54-43AF-A183-C5A981B4BAC9}"/>
    <cellStyle name="Moneda 2 3 2 2 4 2 5 3 3" xfId="27144" xr:uid="{7D12D668-14A8-482C-A04C-07024842378E}"/>
    <cellStyle name="Moneda 2 3 2 2 4 2 5 3 4" xfId="36561" xr:uid="{83AF8B56-08C1-42EE-B544-B9853B55FA68}"/>
    <cellStyle name="Moneda 2 3 2 2 4 2 5 4" xfId="13023" xr:uid="{FB17CB6E-38E4-437D-A0F9-345FE0442FD0}"/>
    <cellStyle name="Moneda 2 3 2 2 4 2 5 5" xfId="22440" xr:uid="{CA766249-62C4-47A4-95D3-23487E4A3DB3}"/>
    <cellStyle name="Moneda 2 3 2 2 4 2 5 6" xfId="31857" xr:uid="{D858A0CE-A3E0-49C2-8AB0-E566D2BB586D}"/>
    <cellStyle name="Moneda 2 3 2 2 4 2 6" xfId="4399" xr:uid="{08C9488D-5618-48E6-957D-14DF1B6616DB}"/>
    <cellStyle name="Moneda 2 3 2 2 4 2 6 2" xfId="9103" xr:uid="{CF9764BD-3A7C-47C3-B8AF-3AA7168F1164}"/>
    <cellStyle name="Moneda 2 3 2 2 4 2 6 2 2" xfId="18511" xr:uid="{72581ACF-5582-4B76-8B0F-844A0559E471}"/>
    <cellStyle name="Moneda 2 3 2 2 4 2 6 2 3" xfId="27928" xr:uid="{00F65C8B-2726-48DD-8F1C-76848481A6F2}"/>
    <cellStyle name="Moneda 2 3 2 2 4 2 6 2 4" xfId="37345" xr:uid="{8D436997-0596-4F74-AC51-7915353D2022}"/>
    <cellStyle name="Moneda 2 3 2 2 4 2 6 3" xfId="13807" xr:uid="{8689306D-A3C4-49B8-B71E-5299A3960694}"/>
    <cellStyle name="Moneda 2 3 2 2 4 2 6 4" xfId="23224" xr:uid="{39F80179-BE2B-4AB5-A9F8-AC264BC08321}"/>
    <cellStyle name="Moneda 2 3 2 2 4 2 6 5" xfId="32641" xr:uid="{2CD02C35-B0CE-4667-AB50-17A3EB795E12}"/>
    <cellStyle name="Moneda 2 3 2 2 4 2 7" xfId="6751" xr:uid="{98E8F4D9-016E-4004-B6B3-5494B030793B}"/>
    <cellStyle name="Moneda 2 3 2 2 4 2 7 2" xfId="16159" xr:uid="{7CB7778E-F38A-42A2-9E50-8BD7F01085BC}"/>
    <cellStyle name="Moneda 2 3 2 2 4 2 7 3" xfId="25576" xr:uid="{16DE013E-2C4A-4281-9DFF-8BB660F19956}"/>
    <cellStyle name="Moneda 2 3 2 2 4 2 7 4" xfId="34993" xr:uid="{998145C5-894C-4404-B3E6-3FC832870B11}"/>
    <cellStyle name="Moneda 2 3 2 2 4 2 8" xfId="11455" xr:uid="{4272383C-3515-4ABF-965D-27AFF68A6FC3}"/>
    <cellStyle name="Moneda 2 3 2 2 4 2 9" xfId="20872" xr:uid="{5107A63E-5004-4FC2-B781-4CC710E216C4}"/>
    <cellStyle name="Moneda 2 3 2 2 4 3" xfId="495" xr:uid="{E88AA4B3-AB9F-40C3-901F-7357995DA272}"/>
    <cellStyle name="Moneda 2 3 2 2 4 3 10" xfId="2121" xr:uid="{5BEEEEF3-A7AD-4DB9-8A19-7CBA4F394816}"/>
    <cellStyle name="Moneda 2 3 2 2 4 3 11" xfId="1493" xr:uid="{082CB234-3613-42F0-8FFA-95B5C3C44E2B}"/>
    <cellStyle name="Moneda 2 3 2 2 4 3 12" xfId="40375" xr:uid="{77D7AB78-5EBA-488B-8FD0-BD36146EC273}"/>
    <cellStyle name="Moneda 2 3 2 2 4 3 2" xfId="2513" xr:uid="{323F134E-BF79-4F58-9F30-94CD0C22CEFC}"/>
    <cellStyle name="Moneda 2 3 2 2 4 3 2 2" xfId="3298" xr:uid="{712312EB-0DCC-487D-A6BD-AC9A9B20555E}"/>
    <cellStyle name="Moneda 2 3 2 2 4 3 2 2 2" xfId="5650" xr:uid="{7D1E0884-484A-4607-ABF6-863409288469}"/>
    <cellStyle name="Moneda 2 3 2 2 4 3 2 2 2 2" xfId="10354" xr:uid="{8CF325D2-34E1-4B2E-B1B6-F77B9495EF67}"/>
    <cellStyle name="Moneda 2 3 2 2 4 3 2 2 2 2 2" xfId="19762" xr:uid="{F0062B59-C57D-447E-AD17-24E9CEFFAE2E}"/>
    <cellStyle name="Moneda 2 3 2 2 4 3 2 2 2 2 3" xfId="29179" xr:uid="{1454777B-60C5-420F-BC61-16C322779521}"/>
    <cellStyle name="Moneda 2 3 2 2 4 3 2 2 2 2 4" xfId="38596" xr:uid="{634DCB26-F365-4C02-A9C5-F19806FD8D32}"/>
    <cellStyle name="Moneda 2 3 2 2 4 3 2 2 2 3" xfId="15058" xr:uid="{6F38B791-97AE-4D9C-BC76-0FA38783C09B}"/>
    <cellStyle name="Moneda 2 3 2 2 4 3 2 2 2 4" xfId="24475" xr:uid="{4EF6C9D7-E994-428F-A33E-93E3DF427990}"/>
    <cellStyle name="Moneda 2 3 2 2 4 3 2 2 2 5" xfId="33892" xr:uid="{F2EA9BDB-3CC5-4B34-8BAC-C9CE4A91C991}"/>
    <cellStyle name="Moneda 2 3 2 2 4 3 2 2 3" xfId="8002" xr:uid="{3EEB34CB-6488-4EE6-A7E5-E4C70FE4B26E}"/>
    <cellStyle name="Moneda 2 3 2 2 4 3 2 2 3 2" xfId="17410" xr:uid="{6159B925-46A4-4B39-A31A-0129E35769FD}"/>
    <cellStyle name="Moneda 2 3 2 2 4 3 2 2 3 3" xfId="26827" xr:uid="{AE856567-F193-4E20-9214-4C2D490E90E6}"/>
    <cellStyle name="Moneda 2 3 2 2 4 3 2 2 3 4" xfId="36244" xr:uid="{A8E75EB2-303C-4285-8FF4-C38B78E430DF}"/>
    <cellStyle name="Moneda 2 3 2 2 4 3 2 2 4" xfId="12706" xr:uid="{4309D796-2F96-48DC-A7EA-32F2A7E46535}"/>
    <cellStyle name="Moneda 2 3 2 2 4 3 2 2 5" xfId="22123" xr:uid="{90899AA6-C8D1-4FC4-A47A-22C840CBEB3A}"/>
    <cellStyle name="Moneda 2 3 2 2 4 3 2 2 6" xfId="31540" xr:uid="{357FECF0-65FE-4037-B00D-C9E0FE24A12C}"/>
    <cellStyle name="Moneda 2 3 2 2 4 3 2 3" xfId="4082" xr:uid="{62973F28-562C-4162-A523-C9E77B3F307C}"/>
    <cellStyle name="Moneda 2 3 2 2 4 3 2 3 2" xfId="6434" xr:uid="{548DBBA8-9D1E-4D1A-B86E-2F886222D74E}"/>
    <cellStyle name="Moneda 2 3 2 2 4 3 2 3 2 2" xfId="11138" xr:uid="{3F537EE2-349F-464E-903E-402B749AB97B}"/>
    <cellStyle name="Moneda 2 3 2 2 4 3 2 3 2 2 2" xfId="20546" xr:uid="{5A4BF8F5-929C-4F39-8FBA-C833BD2C502C}"/>
    <cellStyle name="Moneda 2 3 2 2 4 3 2 3 2 2 3" xfId="29963" xr:uid="{07442E42-9ED2-43A6-9B13-56DE0A566D0D}"/>
    <cellStyle name="Moneda 2 3 2 2 4 3 2 3 2 2 4" xfId="39380" xr:uid="{ABA43FA8-ED0A-483F-A7F0-88F9F0D7171F}"/>
    <cellStyle name="Moneda 2 3 2 2 4 3 2 3 2 3" xfId="15842" xr:uid="{48C5CACC-825A-41D2-8C32-F60A71B2E2C8}"/>
    <cellStyle name="Moneda 2 3 2 2 4 3 2 3 2 4" xfId="25259" xr:uid="{C04943C7-46EE-4548-A373-C976CC9565B7}"/>
    <cellStyle name="Moneda 2 3 2 2 4 3 2 3 2 5" xfId="34676" xr:uid="{B1C7511D-38FF-49AB-8180-7CD82D649F13}"/>
    <cellStyle name="Moneda 2 3 2 2 4 3 2 3 3" xfId="8786" xr:uid="{7AF1A20F-6DAA-4041-807B-97902BA87BD6}"/>
    <cellStyle name="Moneda 2 3 2 2 4 3 2 3 3 2" xfId="18194" xr:uid="{9D715506-3915-497A-B863-D3CB31BD3413}"/>
    <cellStyle name="Moneda 2 3 2 2 4 3 2 3 3 3" xfId="27611" xr:uid="{97E7616C-110D-44E1-A7B0-2B7FAD03C6D2}"/>
    <cellStyle name="Moneda 2 3 2 2 4 3 2 3 3 4" xfId="37028" xr:uid="{B64B0FCA-3CFA-447E-8099-6A5A1A28E73E}"/>
    <cellStyle name="Moneda 2 3 2 2 4 3 2 3 4" xfId="13490" xr:uid="{B139E4E6-9AA5-4A57-B384-DE5B18D132CA}"/>
    <cellStyle name="Moneda 2 3 2 2 4 3 2 3 5" xfId="22907" xr:uid="{40E2AAF4-9265-4EE3-B7BC-88DBC9FC427E}"/>
    <cellStyle name="Moneda 2 3 2 2 4 3 2 3 6" xfId="32324" xr:uid="{AAE0E099-F561-4B52-9449-372E02099FB5}"/>
    <cellStyle name="Moneda 2 3 2 2 4 3 2 4" xfId="4866" xr:uid="{580E53EF-41EF-4AB1-9415-48225D6A40CA}"/>
    <cellStyle name="Moneda 2 3 2 2 4 3 2 4 2" xfId="9570" xr:uid="{85E54804-3D2D-48A8-838C-F0E261B8E407}"/>
    <cellStyle name="Moneda 2 3 2 2 4 3 2 4 2 2" xfId="18978" xr:uid="{E854EDDD-A583-4BBD-8C46-C472F1C2F548}"/>
    <cellStyle name="Moneda 2 3 2 2 4 3 2 4 2 3" xfId="28395" xr:uid="{7410C2BB-0968-4068-89CF-E5846028695A}"/>
    <cellStyle name="Moneda 2 3 2 2 4 3 2 4 2 4" xfId="37812" xr:uid="{FBBD8EB1-0AA5-4E3A-ABC9-3E702055FC5B}"/>
    <cellStyle name="Moneda 2 3 2 2 4 3 2 4 3" xfId="14274" xr:uid="{BA452213-F8BA-4D54-8683-FA2FD3F2E37A}"/>
    <cellStyle name="Moneda 2 3 2 2 4 3 2 4 4" xfId="23691" xr:uid="{EE492DD3-42D6-4964-8B76-BCDE61F3FB0A}"/>
    <cellStyle name="Moneda 2 3 2 2 4 3 2 4 5" xfId="33108" xr:uid="{CB4B77AE-48A3-4267-8041-72CB85B0BB92}"/>
    <cellStyle name="Moneda 2 3 2 2 4 3 2 5" xfId="7218" xr:uid="{BEA45BE0-D25F-4CCC-854F-C6629AFAAFF2}"/>
    <cellStyle name="Moneda 2 3 2 2 4 3 2 5 2" xfId="16626" xr:uid="{C4C2A7DA-F379-4BA5-B187-CD3CA64E376D}"/>
    <cellStyle name="Moneda 2 3 2 2 4 3 2 5 3" xfId="26043" xr:uid="{FE7F4064-92B1-423E-9571-295E5B207C7F}"/>
    <cellStyle name="Moneda 2 3 2 2 4 3 2 5 4" xfId="35460" xr:uid="{C3822772-4681-4A50-9A29-52329C18271A}"/>
    <cellStyle name="Moneda 2 3 2 2 4 3 2 6" xfId="11922" xr:uid="{2DF01DD3-5804-473E-B4CF-F1AF367A8153}"/>
    <cellStyle name="Moneda 2 3 2 2 4 3 2 7" xfId="21339" xr:uid="{980CB590-5439-4B2A-9A21-2726D6618AB6}"/>
    <cellStyle name="Moneda 2 3 2 2 4 3 2 8" xfId="30756" xr:uid="{71C9FA48-D831-4E56-BADB-404C0100268E}"/>
    <cellStyle name="Moneda 2 3 2 2 4 3 3" xfId="2906" xr:uid="{C38E7AD8-4081-4FAF-9E18-CC8E792BD208}"/>
    <cellStyle name="Moneda 2 3 2 2 4 3 3 2" xfId="5258" xr:uid="{60EE2D80-90F7-472C-B17B-57D6433C7B5F}"/>
    <cellStyle name="Moneda 2 3 2 2 4 3 3 2 2" xfId="9962" xr:uid="{2E2F6A7F-3081-431F-A435-3F436B9E0391}"/>
    <cellStyle name="Moneda 2 3 2 2 4 3 3 2 2 2" xfId="19370" xr:uid="{4C69D093-A1EF-4899-B5AD-6A3D6172702A}"/>
    <cellStyle name="Moneda 2 3 2 2 4 3 3 2 2 3" xfId="28787" xr:uid="{C0F35E98-9E91-4DAA-A2AE-144786591F50}"/>
    <cellStyle name="Moneda 2 3 2 2 4 3 3 2 2 4" xfId="38204" xr:uid="{E969FDBB-EF39-481A-9AC0-0944E903092E}"/>
    <cellStyle name="Moneda 2 3 2 2 4 3 3 2 3" xfId="14666" xr:uid="{F7E2F627-759D-48E1-A9DE-8BB46C24C27B}"/>
    <cellStyle name="Moneda 2 3 2 2 4 3 3 2 4" xfId="24083" xr:uid="{BF27C147-7B70-4B1F-B50B-8968D31E830D}"/>
    <cellStyle name="Moneda 2 3 2 2 4 3 3 2 5" xfId="33500" xr:uid="{5D6C50CC-BC15-4DC5-BA20-86D0EBC4B1BE}"/>
    <cellStyle name="Moneda 2 3 2 2 4 3 3 3" xfId="7610" xr:uid="{258733C0-32E8-4137-8BC8-63BF9A8AF0EE}"/>
    <cellStyle name="Moneda 2 3 2 2 4 3 3 3 2" xfId="17018" xr:uid="{785968CE-4BC7-49C4-8B20-98BB43536A4D}"/>
    <cellStyle name="Moneda 2 3 2 2 4 3 3 3 3" xfId="26435" xr:uid="{C5046246-00EE-470E-B403-35304FF0F4CC}"/>
    <cellStyle name="Moneda 2 3 2 2 4 3 3 3 4" xfId="35852" xr:uid="{756CD8A9-0712-474A-8C6E-A300B4BF276C}"/>
    <cellStyle name="Moneda 2 3 2 2 4 3 3 4" xfId="12314" xr:uid="{ADAE77E7-311D-43AA-BEEC-B16881337024}"/>
    <cellStyle name="Moneda 2 3 2 2 4 3 3 5" xfId="21731" xr:uid="{968FD44F-D037-4E7B-A42B-347B3BC7BCC4}"/>
    <cellStyle name="Moneda 2 3 2 2 4 3 3 6" xfId="31148" xr:uid="{1111FC83-0131-4FF2-A160-60562991B254}"/>
    <cellStyle name="Moneda 2 3 2 2 4 3 4" xfId="3690" xr:uid="{5B886721-2C3B-437D-839C-73DEC260FC43}"/>
    <cellStyle name="Moneda 2 3 2 2 4 3 4 2" xfId="6042" xr:uid="{67A67E29-95A4-40D3-92DE-E6A0E9FB5E47}"/>
    <cellStyle name="Moneda 2 3 2 2 4 3 4 2 2" xfId="10746" xr:uid="{182F2095-8F03-4DE5-B6F1-1EA625D2AA32}"/>
    <cellStyle name="Moneda 2 3 2 2 4 3 4 2 2 2" xfId="20154" xr:uid="{9F12E706-0DA6-4785-9A69-CE1C02095A1B}"/>
    <cellStyle name="Moneda 2 3 2 2 4 3 4 2 2 3" xfId="29571" xr:uid="{6A35889E-082E-4EF4-9966-42E550EF4054}"/>
    <cellStyle name="Moneda 2 3 2 2 4 3 4 2 2 4" xfId="38988" xr:uid="{9ABC0FFD-F5A6-4F65-9BC9-8D0EB856A95C}"/>
    <cellStyle name="Moneda 2 3 2 2 4 3 4 2 3" xfId="15450" xr:uid="{886B3E3B-180C-4C74-8F0C-4948B5C834FF}"/>
    <cellStyle name="Moneda 2 3 2 2 4 3 4 2 4" xfId="24867" xr:uid="{E0F74EA8-B94D-4CDA-93DB-393A02A34168}"/>
    <cellStyle name="Moneda 2 3 2 2 4 3 4 2 5" xfId="34284" xr:uid="{C554FD3D-489B-40BE-BB36-679BC86AC03F}"/>
    <cellStyle name="Moneda 2 3 2 2 4 3 4 3" xfId="8394" xr:uid="{581C650F-FF10-475E-8EBE-398BB236554F}"/>
    <cellStyle name="Moneda 2 3 2 2 4 3 4 3 2" xfId="17802" xr:uid="{5A7CC24C-41A7-4347-A153-017D6DD47E78}"/>
    <cellStyle name="Moneda 2 3 2 2 4 3 4 3 3" xfId="27219" xr:uid="{6DAB20BA-A7B8-454E-AFF4-39D3DC44449C}"/>
    <cellStyle name="Moneda 2 3 2 2 4 3 4 3 4" xfId="36636" xr:uid="{2D26651E-5DFF-4F3E-A93A-C0CA902DAB98}"/>
    <cellStyle name="Moneda 2 3 2 2 4 3 4 4" xfId="13098" xr:uid="{0DFD87DB-DEBE-4255-8794-D362B1E5A152}"/>
    <cellStyle name="Moneda 2 3 2 2 4 3 4 5" xfId="22515" xr:uid="{F1A2809F-BA1D-414F-A3FE-350F770A9FBE}"/>
    <cellStyle name="Moneda 2 3 2 2 4 3 4 6" xfId="31932" xr:uid="{11C6461E-F988-4873-9AD9-2563EDCFE9EB}"/>
    <cellStyle name="Moneda 2 3 2 2 4 3 5" xfId="4474" xr:uid="{F8A541DF-3351-4117-AED3-A55904103DD6}"/>
    <cellStyle name="Moneda 2 3 2 2 4 3 5 2" xfId="9178" xr:uid="{F4975E13-8449-4E67-8052-7896CC001E99}"/>
    <cellStyle name="Moneda 2 3 2 2 4 3 5 2 2" xfId="18586" xr:uid="{A203CCA1-AF85-4D5B-99A7-BE2AA989B88F}"/>
    <cellStyle name="Moneda 2 3 2 2 4 3 5 2 3" xfId="28003" xr:uid="{93B90E98-4A1A-42BA-B5F4-D3C167A76025}"/>
    <cellStyle name="Moneda 2 3 2 2 4 3 5 2 4" xfId="37420" xr:uid="{A9E1CB76-5E90-40AE-BE27-B62C56C91BAA}"/>
    <cellStyle name="Moneda 2 3 2 2 4 3 5 3" xfId="13882" xr:uid="{240AB5F5-E81C-461F-ADB0-299E9117F451}"/>
    <cellStyle name="Moneda 2 3 2 2 4 3 5 4" xfId="23299" xr:uid="{6E0CF9CA-AC73-4870-9354-7153B7445CEB}"/>
    <cellStyle name="Moneda 2 3 2 2 4 3 5 5" xfId="32716" xr:uid="{B0D329AA-DDDE-446D-90F1-47E23BC2AAA4}"/>
    <cellStyle name="Moneda 2 3 2 2 4 3 6" xfId="6826" xr:uid="{649D1E89-7910-448B-87AE-0EE61B79E806}"/>
    <cellStyle name="Moneda 2 3 2 2 4 3 6 2" xfId="16234" xr:uid="{C5CE7D43-F582-4ED9-B667-765FDD99A75A}"/>
    <cellStyle name="Moneda 2 3 2 2 4 3 6 3" xfId="25651" xr:uid="{B32620A9-458A-44DF-AA08-D89621F8C497}"/>
    <cellStyle name="Moneda 2 3 2 2 4 3 6 4" xfId="35068" xr:uid="{EEA7DEE6-6889-402F-8B2F-E0E7D085F004}"/>
    <cellStyle name="Moneda 2 3 2 2 4 3 7" xfId="11530" xr:uid="{4E2D203C-1992-4CC5-B245-55B5890D7895}"/>
    <cellStyle name="Moneda 2 3 2 2 4 3 8" xfId="20947" xr:uid="{81FDD0D6-F02A-4B36-BD31-9F67B15195C0}"/>
    <cellStyle name="Moneda 2 3 2 2 4 3 9" xfId="30364" xr:uid="{3B3F0650-A8D1-4CB7-8B53-2999367A6264}"/>
    <cellStyle name="Moneda 2 3 2 2 4 4" xfId="2317" xr:uid="{3472C40D-279D-4447-BEC5-3D8E0F18B463}"/>
    <cellStyle name="Moneda 2 3 2 2 4 4 2" xfId="3102" xr:uid="{7E9DD0C1-D110-481B-844E-0AB541EBF71A}"/>
    <cellStyle name="Moneda 2 3 2 2 4 4 2 2" xfId="5454" xr:uid="{9E1D35B1-C987-431A-8A98-160C40AE390B}"/>
    <cellStyle name="Moneda 2 3 2 2 4 4 2 2 2" xfId="10158" xr:uid="{D0E83055-4329-49D2-9B10-87393C911BA7}"/>
    <cellStyle name="Moneda 2 3 2 2 4 4 2 2 2 2" xfId="19566" xr:uid="{421C1E12-651C-4759-B5AD-A1EB5EB337C0}"/>
    <cellStyle name="Moneda 2 3 2 2 4 4 2 2 2 3" xfId="28983" xr:uid="{A667D361-03F1-4C4C-B0C1-02D6AB427168}"/>
    <cellStyle name="Moneda 2 3 2 2 4 4 2 2 2 4" xfId="38400" xr:uid="{2FF82EBE-4A0B-437D-9005-0AD2A8DEC454}"/>
    <cellStyle name="Moneda 2 3 2 2 4 4 2 2 3" xfId="14862" xr:uid="{8E98D74E-00F8-4EE2-8130-38F50CFC32CC}"/>
    <cellStyle name="Moneda 2 3 2 2 4 4 2 2 4" xfId="24279" xr:uid="{F74FFAE7-427B-4989-AE11-C5987942AEBA}"/>
    <cellStyle name="Moneda 2 3 2 2 4 4 2 2 5" xfId="33696" xr:uid="{8A4C5E18-068A-4185-BC80-56D2ADA1DF92}"/>
    <cellStyle name="Moneda 2 3 2 2 4 4 2 3" xfId="7806" xr:uid="{3950AF1F-9CAA-462E-83C5-715F6D2536F9}"/>
    <cellStyle name="Moneda 2 3 2 2 4 4 2 3 2" xfId="17214" xr:uid="{BA28224A-64D8-4359-9C96-7990033B7649}"/>
    <cellStyle name="Moneda 2 3 2 2 4 4 2 3 3" xfId="26631" xr:uid="{C4387EC0-18A6-4A78-AB7F-5F3465B810B9}"/>
    <cellStyle name="Moneda 2 3 2 2 4 4 2 3 4" xfId="36048" xr:uid="{50FA1BB9-77F4-4B0D-8AC4-AC0AC01C2491}"/>
    <cellStyle name="Moneda 2 3 2 2 4 4 2 4" xfId="12510" xr:uid="{C3773119-D134-47EC-8B6F-F5542D128A0C}"/>
    <cellStyle name="Moneda 2 3 2 2 4 4 2 5" xfId="21927" xr:uid="{C71F7CC3-D3EC-4C02-86CE-30E4B02EB103}"/>
    <cellStyle name="Moneda 2 3 2 2 4 4 2 6" xfId="31344" xr:uid="{D7123023-AEDA-4951-8639-898370E9835D}"/>
    <cellStyle name="Moneda 2 3 2 2 4 4 3" xfId="3886" xr:uid="{7E4DDCE0-1193-406C-B485-B34BCA9597A2}"/>
    <cellStyle name="Moneda 2 3 2 2 4 4 3 2" xfId="6238" xr:uid="{614FEDC0-6FE4-49D0-84CD-69E38E380BCD}"/>
    <cellStyle name="Moneda 2 3 2 2 4 4 3 2 2" xfId="10942" xr:uid="{A8285E31-0CDA-4C9F-BA76-373F90959C6A}"/>
    <cellStyle name="Moneda 2 3 2 2 4 4 3 2 2 2" xfId="20350" xr:uid="{81614755-C91E-4456-852C-20A7CA30974B}"/>
    <cellStyle name="Moneda 2 3 2 2 4 4 3 2 2 3" xfId="29767" xr:uid="{5A059E5A-0E88-4C3B-AB83-068CDAEE3106}"/>
    <cellStyle name="Moneda 2 3 2 2 4 4 3 2 2 4" xfId="39184" xr:uid="{1FD8A898-48EE-48C1-9CF9-67282154D490}"/>
    <cellStyle name="Moneda 2 3 2 2 4 4 3 2 3" xfId="15646" xr:uid="{18983565-5BB5-45F4-890C-CB12062D3040}"/>
    <cellStyle name="Moneda 2 3 2 2 4 4 3 2 4" xfId="25063" xr:uid="{DD938F73-DB39-4BCC-A3EB-7CA621E8D8EF}"/>
    <cellStyle name="Moneda 2 3 2 2 4 4 3 2 5" xfId="34480" xr:uid="{2282119A-BC87-418F-AF8B-39F096D2FE8D}"/>
    <cellStyle name="Moneda 2 3 2 2 4 4 3 3" xfId="8590" xr:uid="{1837BE43-1098-4BC3-9B0E-D90A7F0AAB87}"/>
    <cellStyle name="Moneda 2 3 2 2 4 4 3 3 2" xfId="17998" xr:uid="{66BF71D2-C2C7-4BF3-BEB7-EDD9B3DB0437}"/>
    <cellStyle name="Moneda 2 3 2 2 4 4 3 3 3" xfId="27415" xr:uid="{78132E2A-73B9-4053-BB19-F772649F3C6F}"/>
    <cellStyle name="Moneda 2 3 2 2 4 4 3 3 4" xfId="36832" xr:uid="{1E43D85F-8841-4203-A6BB-1B4CA502C21D}"/>
    <cellStyle name="Moneda 2 3 2 2 4 4 3 4" xfId="13294" xr:uid="{F11CD69F-AB3A-4511-A0D6-A8EE40F63466}"/>
    <cellStyle name="Moneda 2 3 2 2 4 4 3 5" xfId="22711" xr:uid="{9E574C4D-8E3F-4BD1-8B3A-A62426954F03}"/>
    <cellStyle name="Moneda 2 3 2 2 4 4 3 6" xfId="32128" xr:uid="{74477287-7C29-440D-9F03-23AE28CB57D4}"/>
    <cellStyle name="Moneda 2 3 2 2 4 4 4" xfId="4670" xr:uid="{D6DDF625-E881-46A4-8FAC-0F67B1A31622}"/>
    <cellStyle name="Moneda 2 3 2 2 4 4 4 2" xfId="9374" xr:uid="{8BD959FB-7165-4B92-9D9A-8ACE04F447E0}"/>
    <cellStyle name="Moneda 2 3 2 2 4 4 4 2 2" xfId="18782" xr:uid="{2EC3693B-D6D6-42E4-8A75-FA07A89F948F}"/>
    <cellStyle name="Moneda 2 3 2 2 4 4 4 2 3" xfId="28199" xr:uid="{1926E03E-58B4-4D46-8128-7B4202F2E111}"/>
    <cellStyle name="Moneda 2 3 2 2 4 4 4 2 4" xfId="37616" xr:uid="{64B37E8A-64A1-4F72-9BAA-C9B3B2CB08F5}"/>
    <cellStyle name="Moneda 2 3 2 2 4 4 4 3" xfId="14078" xr:uid="{1411F73A-7629-4352-AA53-2FA54E1E2E6E}"/>
    <cellStyle name="Moneda 2 3 2 2 4 4 4 4" xfId="23495" xr:uid="{02C9E9E4-2646-46FA-83C0-2D5C76B87B20}"/>
    <cellStyle name="Moneda 2 3 2 2 4 4 4 5" xfId="32912" xr:uid="{DEB4DC5A-BE85-4896-B459-2A4E75BCAB98}"/>
    <cellStyle name="Moneda 2 3 2 2 4 4 5" xfId="7022" xr:uid="{49044E70-D993-4AC2-9A05-34808CCCC687}"/>
    <cellStyle name="Moneda 2 3 2 2 4 4 5 2" xfId="16430" xr:uid="{E8729462-B330-474F-BF61-60558FAF6454}"/>
    <cellStyle name="Moneda 2 3 2 2 4 4 5 3" xfId="25847" xr:uid="{BAB41D24-D1F7-4061-90F9-7AFA5083F1C7}"/>
    <cellStyle name="Moneda 2 3 2 2 4 4 5 4" xfId="35264" xr:uid="{032328DC-828C-431C-839C-7D4A878AAEB4}"/>
    <cellStyle name="Moneda 2 3 2 2 4 4 6" xfId="11726" xr:uid="{2DA21EB5-D43A-4FF1-8BAA-661ACE89BF2B}"/>
    <cellStyle name="Moneda 2 3 2 2 4 4 7" xfId="21143" xr:uid="{0B9C1500-F6A4-4EC9-94CD-6F5EDE713F6F}"/>
    <cellStyle name="Moneda 2 3 2 2 4 4 8" xfId="30560" xr:uid="{E6FBF15B-C436-4CD2-B168-3A6D4E9CC14E}"/>
    <cellStyle name="Moneda 2 3 2 2 4 5" xfId="2710" xr:uid="{AE645EA7-69DE-4DEA-958D-250E652327CE}"/>
    <cellStyle name="Moneda 2 3 2 2 4 5 2" xfId="5062" xr:uid="{FE63D113-F235-472D-9B53-509F71448497}"/>
    <cellStyle name="Moneda 2 3 2 2 4 5 2 2" xfId="9766" xr:uid="{16583684-EF7C-49C2-A23E-60B456A40A7B}"/>
    <cellStyle name="Moneda 2 3 2 2 4 5 2 2 2" xfId="19174" xr:uid="{3EA8A5E7-EAA2-4D18-82B0-5BF59B03E3D7}"/>
    <cellStyle name="Moneda 2 3 2 2 4 5 2 2 3" xfId="28591" xr:uid="{D7F6C890-A24C-49D7-A0E7-CF1835882AB6}"/>
    <cellStyle name="Moneda 2 3 2 2 4 5 2 2 4" xfId="38008" xr:uid="{BD5ABE76-ACE6-485A-9283-284FFE97DBB7}"/>
    <cellStyle name="Moneda 2 3 2 2 4 5 2 3" xfId="14470" xr:uid="{4E776854-AF85-4E46-A198-C1B2B9DA2E34}"/>
    <cellStyle name="Moneda 2 3 2 2 4 5 2 4" xfId="23887" xr:uid="{38761FF2-00C2-4786-86FA-E9B0B23054EC}"/>
    <cellStyle name="Moneda 2 3 2 2 4 5 2 5" xfId="33304" xr:uid="{3FEE7430-B324-454A-9987-2AF1D45CB400}"/>
    <cellStyle name="Moneda 2 3 2 2 4 5 3" xfId="7414" xr:uid="{9611F235-D5A2-4766-83E1-C4ECD399280A}"/>
    <cellStyle name="Moneda 2 3 2 2 4 5 3 2" xfId="16822" xr:uid="{6FE885D5-03FC-4BBF-9EBF-7EB02F12B7CD}"/>
    <cellStyle name="Moneda 2 3 2 2 4 5 3 3" xfId="26239" xr:uid="{78224002-67FE-4AA6-A87D-DB200E4A2F88}"/>
    <cellStyle name="Moneda 2 3 2 2 4 5 3 4" xfId="35656" xr:uid="{E9D2545F-AB9D-47AD-BA3B-42ACB66F9629}"/>
    <cellStyle name="Moneda 2 3 2 2 4 5 4" xfId="12118" xr:uid="{B154A5A3-F785-470C-944F-ADE50684D76E}"/>
    <cellStyle name="Moneda 2 3 2 2 4 5 5" xfId="21535" xr:uid="{EF9E934B-0585-4237-BA48-96E77A89E8FF}"/>
    <cellStyle name="Moneda 2 3 2 2 4 5 6" xfId="30952" xr:uid="{882F69F0-1255-4149-B47D-687A6C767C0E}"/>
    <cellStyle name="Moneda 2 3 2 2 4 6" xfId="3494" xr:uid="{B4E8EE49-4F6D-4FE7-9D33-76D64270642F}"/>
    <cellStyle name="Moneda 2 3 2 2 4 6 2" xfId="5846" xr:uid="{741DC0D3-FFC2-42D6-BD90-1683F21BE42B}"/>
    <cellStyle name="Moneda 2 3 2 2 4 6 2 2" xfId="10550" xr:uid="{8855CE9C-D224-4099-90F4-FF0D4D002E79}"/>
    <cellStyle name="Moneda 2 3 2 2 4 6 2 2 2" xfId="19958" xr:uid="{37A42E03-2398-4B24-8B5D-33FE972DA05B}"/>
    <cellStyle name="Moneda 2 3 2 2 4 6 2 2 3" xfId="29375" xr:uid="{A376E556-D692-49C5-88B2-6D8831F3013D}"/>
    <cellStyle name="Moneda 2 3 2 2 4 6 2 2 4" xfId="38792" xr:uid="{658BCE78-537F-4575-9D7D-5B21F23F670D}"/>
    <cellStyle name="Moneda 2 3 2 2 4 6 2 3" xfId="15254" xr:uid="{293CCB95-2144-4D13-BC6F-CAE08F7E492E}"/>
    <cellStyle name="Moneda 2 3 2 2 4 6 2 4" xfId="24671" xr:uid="{97EDEEE4-E75F-4BF9-A2C1-9BA125B4EBCC}"/>
    <cellStyle name="Moneda 2 3 2 2 4 6 2 5" xfId="34088" xr:uid="{1E9EFAC6-E0B9-4020-B313-9168FB5B9552}"/>
    <cellStyle name="Moneda 2 3 2 2 4 6 3" xfId="8198" xr:uid="{375AAA3A-15C1-42CE-B909-4DC8A0137158}"/>
    <cellStyle name="Moneda 2 3 2 2 4 6 3 2" xfId="17606" xr:uid="{B298EED5-55E1-4453-806C-7C209E9F8D64}"/>
    <cellStyle name="Moneda 2 3 2 2 4 6 3 3" xfId="27023" xr:uid="{C7D59209-5E24-435F-B28B-E9B68C826BE7}"/>
    <cellStyle name="Moneda 2 3 2 2 4 6 3 4" xfId="36440" xr:uid="{82C03A45-ADB4-4156-9811-BA5CD7695C85}"/>
    <cellStyle name="Moneda 2 3 2 2 4 6 4" xfId="12902" xr:uid="{24D8F369-EF08-4BEB-95E5-E6A9B1AF2D3E}"/>
    <cellStyle name="Moneda 2 3 2 2 4 6 5" xfId="22319" xr:uid="{0D9B499C-2E33-4775-A5C8-E7E870205D51}"/>
    <cellStyle name="Moneda 2 3 2 2 4 6 6" xfId="31736" xr:uid="{CE5081C6-F935-4167-808C-A0EA65DDC263}"/>
    <cellStyle name="Moneda 2 3 2 2 4 7" xfId="4278" xr:uid="{B6263D36-60F1-4EC6-9EAE-2D8355AB2743}"/>
    <cellStyle name="Moneda 2 3 2 2 4 7 2" xfId="8982" xr:uid="{0E67D08C-10BD-42B2-AA01-12B3C23ABDA3}"/>
    <cellStyle name="Moneda 2 3 2 2 4 7 2 2" xfId="18390" xr:uid="{AF16E7C7-085E-469B-B41C-12DF022E0863}"/>
    <cellStyle name="Moneda 2 3 2 2 4 7 2 3" xfId="27807" xr:uid="{DB7EA6BD-1F67-4EA4-ACA3-D18C01AE6E52}"/>
    <cellStyle name="Moneda 2 3 2 2 4 7 2 4" xfId="37224" xr:uid="{6F659ECE-9699-41D8-AB58-B4E605B69CC8}"/>
    <cellStyle name="Moneda 2 3 2 2 4 7 3" xfId="13686" xr:uid="{11F0E2B3-A588-4426-8C6D-4AD9F345BDA0}"/>
    <cellStyle name="Moneda 2 3 2 2 4 7 4" xfId="23103" xr:uid="{F8998664-982A-4875-A4AC-E94DD3ED1998}"/>
    <cellStyle name="Moneda 2 3 2 2 4 7 5" xfId="32520" xr:uid="{6CE1F25F-E42E-4D72-9F5D-981B220F8A08}"/>
    <cellStyle name="Moneda 2 3 2 2 4 8" xfId="6630" xr:uid="{6F419527-7330-4AB0-BE06-28982A692114}"/>
    <cellStyle name="Moneda 2 3 2 2 4 8 2" xfId="16038" xr:uid="{06EFE5D2-DB3F-4E87-99BD-A8FD2B24E778}"/>
    <cellStyle name="Moneda 2 3 2 2 4 8 3" xfId="25455" xr:uid="{3AF2F2CF-588A-4355-98E4-82F064BA2491}"/>
    <cellStyle name="Moneda 2 3 2 2 4 8 4" xfId="34872" xr:uid="{BD70CD59-C09E-494B-BD7A-B81F49F6CB22}"/>
    <cellStyle name="Moneda 2 3 2 2 4 9" xfId="11334" xr:uid="{9E48DBF4-A472-4200-81D9-F4DA9DE4189C}"/>
    <cellStyle name="Moneda 2 3 2 2 5" xfId="312" xr:uid="{43CD6111-77A5-4BCC-BFBD-5BBEE99E2C74}"/>
    <cellStyle name="Moneda 2 3 2 2 5 10" xfId="30255" xr:uid="{50006069-B297-4913-97CA-9D3F1A0A7C09}"/>
    <cellStyle name="Moneda 2 3 2 2 5 11" xfId="2012" xr:uid="{151D0A96-28B5-440E-A7A9-B62A3327F6BC}"/>
    <cellStyle name="Moneda 2 3 2 2 5 12" xfId="1384" xr:uid="{687DFECB-C102-4BA2-8EC3-BB329F34B504}"/>
    <cellStyle name="Moneda 2 3 2 2 5 13" xfId="40266" xr:uid="{6A9E35A5-626A-44D1-93B9-8A559A3EE9FF}"/>
    <cellStyle name="Moneda 2 3 2 2 5 2" xfId="583" xr:uid="{61A05A86-DE78-47F2-9187-74B6BC26A7EB}"/>
    <cellStyle name="Moneda 2 3 2 2 5 2 10" xfId="2208" xr:uid="{D0B1E2A1-7276-4601-B1C3-3EB2790A3A40}"/>
    <cellStyle name="Moneda 2 3 2 2 5 2 11" xfId="1580" xr:uid="{777232D0-D1DF-4A02-BDE9-62B555D64EA4}"/>
    <cellStyle name="Moneda 2 3 2 2 5 2 12" xfId="40462" xr:uid="{8E9149A4-9330-4C99-B3EF-AFD1D136616B}"/>
    <cellStyle name="Moneda 2 3 2 2 5 2 2" xfId="2600" xr:uid="{CA09FD85-DCD0-41D0-8C95-D2A4C30544CC}"/>
    <cellStyle name="Moneda 2 3 2 2 5 2 2 2" xfId="3385" xr:uid="{BECCAFDF-F88C-4A4A-964C-20C2BBDB0460}"/>
    <cellStyle name="Moneda 2 3 2 2 5 2 2 2 2" xfId="5737" xr:uid="{3C459DD6-5A4B-4DA2-8454-51EF75497FFD}"/>
    <cellStyle name="Moneda 2 3 2 2 5 2 2 2 2 2" xfId="10441" xr:uid="{1DC93EC9-1A8F-414C-8D14-C3BEF092F8A5}"/>
    <cellStyle name="Moneda 2 3 2 2 5 2 2 2 2 2 2" xfId="19849" xr:uid="{8052B850-2261-4738-A1F7-DB583F25A914}"/>
    <cellStyle name="Moneda 2 3 2 2 5 2 2 2 2 2 3" xfId="29266" xr:uid="{62F61D7A-7E33-40D9-8CAC-D71FD61EC68D}"/>
    <cellStyle name="Moneda 2 3 2 2 5 2 2 2 2 2 4" xfId="38683" xr:uid="{21DC77C7-85B8-4F82-AB8E-109360DC10B7}"/>
    <cellStyle name="Moneda 2 3 2 2 5 2 2 2 2 3" xfId="15145" xr:uid="{42219FC6-0E54-4ED9-9C71-50B419C0DC87}"/>
    <cellStyle name="Moneda 2 3 2 2 5 2 2 2 2 4" xfId="24562" xr:uid="{24CF4E55-3963-4595-8016-90329145D46D}"/>
    <cellStyle name="Moneda 2 3 2 2 5 2 2 2 2 5" xfId="33979" xr:uid="{429DEC7F-173F-4A9E-AB12-87EEE53B92AD}"/>
    <cellStyle name="Moneda 2 3 2 2 5 2 2 2 3" xfId="8089" xr:uid="{DE1FC3B0-27B7-478A-B429-11F28B1CF607}"/>
    <cellStyle name="Moneda 2 3 2 2 5 2 2 2 3 2" xfId="17497" xr:uid="{49060ADC-1D4C-492B-8FFC-F50F0CB79BF7}"/>
    <cellStyle name="Moneda 2 3 2 2 5 2 2 2 3 3" xfId="26914" xr:uid="{7F6D62C4-8FFD-4C46-9C5F-DA47397596F3}"/>
    <cellStyle name="Moneda 2 3 2 2 5 2 2 2 3 4" xfId="36331" xr:uid="{A86208A5-1E94-4A1B-9334-C74846611165}"/>
    <cellStyle name="Moneda 2 3 2 2 5 2 2 2 4" xfId="12793" xr:uid="{FEB2EAE4-7CF7-4F14-A494-70B58F686BD9}"/>
    <cellStyle name="Moneda 2 3 2 2 5 2 2 2 5" xfId="22210" xr:uid="{A1073D61-1E79-4C53-83EE-3C9078172633}"/>
    <cellStyle name="Moneda 2 3 2 2 5 2 2 2 6" xfId="31627" xr:uid="{82933498-79D3-464A-9C39-6DC65536B3AE}"/>
    <cellStyle name="Moneda 2 3 2 2 5 2 2 3" xfId="4169" xr:uid="{0ED769EE-3171-4578-8E91-BDDE61DF1382}"/>
    <cellStyle name="Moneda 2 3 2 2 5 2 2 3 2" xfId="6521" xr:uid="{72A3C6AD-DB5F-44C8-A254-0F36F2995E39}"/>
    <cellStyle name="Moneda 2 3 2 2 5 2 2 3 2 2" xfId="11225" xr:uid="{1DA95692-1C94-4148-B990-53199E190524}"/>
    <cellStyle name="Moneda 2 3 2 2 5 2 2 3 2 2 2" xfId="20633" xr:uid="{F7DE0AAC-7F60-4EC7-8159-CABA4BED6418}"/>
    <cellStyle name="Moneda 2 3 2 2 5 2 2 3 2 2 3" xfId="30050" xr:uid="{5E586A9A-1D2D-49F3-AFED-8FA4F142197A}"/>
    <cellStyle name="Moneda 2 3 2 2 5 2 2 3 2 2 4" xfId="39467" xr:uid="{BD64CC32-8E04-4C6A-A0D6-5611443FF98B}"/>
    <cellStyle name="Moneda 2 3 2 2 5 2 2 3 2 3" xfId="15929" xr:uid="{4BCFFB4F-DA70-4C38-9AC0-C6E8FA9AAF3B}"/>
    <cellStyle name="Moneda 2 3 2 2 5 2 2 3 2 4" xfId="25346" xr:uid="{EBCA5E28-4D4C-4204-A6FF-721B3D89F819}"/>
    <cellStyle name="Moneda 2 3 2 2 5 2 2 3 2 5" xfId="34763" xr:uid="{047054BE-8218-4B00-8436-7D74CFA0AD7E}"/>
    <cellStyle name="Moneda 2 3 2 2 5 2 2 3 3" xfId="8873" xr:uid="{C6616AB9-9A6F-42FB-BC17-5035D594AE4A}"/>
    <cellStyle name="Moneda 2 3 2 2 5 2 2 3 3 2" xfId="18281" xr:uid="{24FC10FF-BD2E-4080-8BF3-63BF221EAA08}"/>
    <cellStyle name="Moneda 2 3 2 2 5 2 2 3 3 3" xfId="27698" xr:uid="{FFA0C511-6D67-4C04-9F96-E960BF23C5D7}"/>
    <cellStyle name="Moneda 2 3 2 2 5 2 2 3 3 4" xfId="37115" xr:uid="{202EC147-F298-4EA7-86E7-99BC764A5158}"/>
    <cellStyle name="Moneda 2 3 2 2 5 2 2 3 4" xfId="13577" xr:uid="{D487FE16-17DF-4538-9D69-929E5A0AA56F}"/>
    <cellStyle name="Moneda 2 3 2 2 5 2 2 3 5" xfId="22994" xr:uid="{E107E056-2774-49ED-8042-C1AD8021DFC3}"/>
    <cellStyle name="Moneda 2 3 2 2 5 2 2 3 6" xfId="32411" xr:uid="{0A8B15C0-BC91-43B9-9281-C6EB2DA983BB}"/>
    <cellStyle name="Moneda 2 3 2 2 5 2 2 4" xfId="4953" xr:uid="{72A72603-EE52-46BC-89B8-BB2ABBEC2F22}"/>
    <cellStyle name="Moneda 2 3 2 2 5 2 2 4 2" xfId="9657" xr:uid="{6B675BE9-5128-43DE-B2A8-E194D716BD7E}"/>
    <cellStyle name="Moneda 2 3 2 2 5 2 2 4 2 2" xfId="19065" xr:uid="{38416405-C403-46D0-9860-87562148B7F9}"/>
    <cellStyle name="Moneda 2 3 2 2 5 2 2 4 2 3" xfId="28482" xr:uid="{AC5C9821-6007-4F8D-96AD-92E157C4D1D0}"/>
    <cellStyle name="Moneda 2 3 2 2 5 2 2 4 2 4" xfId="37899" xr:uid="{08407333-0589-441B-932C-55C8DDBD7322}"/>
    <cellStyle name="Moneda 2 3 2 2 5 2 2 4 3" xfId="14361" xr:uid="{8F35E9D3-AD1B-48C5-85B5-193CC5F803FD}"/>
    <cellStyle name="Moneda 2 3 2 2 5 2 2 4 4" xfId="23778" xr:uid="{91877372-9941-473F-8DBD-298F7FA29593}"/>
    <cellStyle name="Moneda 2 3 2 2 5 2 2 4 5" xfId="33195" xr:uid="{A7A1FAD1-A626-49E9-AF68-5B8DE7C56E47}"/>
    <cellStyle name="Moneda 2 3 2 2 5 2 2 5" xfId="7305" xr:uid="{6C724816-A068-4B40-B406-68733EFA647F}"/>
    <cellStyle name="Moneda 2 3 2 2 5 2 2 5 2" xfId="16713" xr:uid="{0FF6B1A1-4313-44FD-89E5-D4244DB8A510}"/>
    <cellStyle name="Moneda 2 3 2 2 5 2 2 5 3" xfId="26130" xr:uid="{3EB216C2-984B-45F8-B983-D0D7030CF878}"/>
    <cellStyle name="Moneda 2 3 2 2 5 2 2 5 4" xfId="35547" xr:uid="{4B194860-A7F0-4142-9769-D59285D99097}"/>
    <cellStyle name="Moneda 2 3 2 2 5 2 2 6" xfId="12009" xr:uid="{0AA2F28A-5DF7-4F42-8A57-8DA1F969E619}"/>
    <cellStyle name="Moneda 2 3 2 2 5 2 2 7" xfId="21426" xr:uid="{BA2D4A4C-D12F-4D12-AABA-4D8537F77460}"/>
    <cellStyle name="Moneda 2 3 2 2 5 2 2 8" xfId="30843" xr:uid="{2A5272BB-71AA-4BE0-8D7C-9704B916806F}"/>
    <cellStyle name="Moneda 2 3 2 2 5 2 3" xfId="2993" xr:uid="{C366FA98-5A0B-4B01-A4A1-752BBD082161}"/>
    <cellStyle name="Moneda 2 3 2 2 5 2 3 2" xfId="5345" xr:uid="{32059DB1-5964-46D0-A995-20D4E46F630F}"/>
    <cellStyle name="Moneda 2 3 2 2 5 2 3 2 2" xfId="10049" xr:uid="{FFF68E92-2CF9-46DE-AC49-33256D5F379F}"/>
    <cellStyle name="Moneda 2 3 2 2 5 2 3 2 2 2" xfId="19457" xr:uid="{26F49D53-AA01-4D28-A8AD-868844D60877}"/>
    <cellStyle name="Moneda 2 3 2 2 5 2 3 2 2 3" xfId="28874" xr:uid="{FA3B255C-A4F1-438D-9420-DDB7B74733B9}"/>
    <cellStyle name="Moneda 2 3 2 2 5 2 3 2 2 4" xfId="38291" xr:uid="{B704CADF-010F-4801-8188-8C8C29FCE73B}"/>
    <cellStyle name="Moneda 2 3 2 2 5 2 3 2 3" xfId="14753" xr:uid="{9AC5244C-0831-499F-852B-B7BDDEB757FC}"/>
    <cellStyle name="Moneda 2 3 2 2 5 2 3 2 4" xfId="24170" xr:uid="{47D1DEA0-C7D1-4E64-9B98-D043112AA93A}"/>
    <cellStyle name="Moneda 2 3 2 2 5 2 3 2 5" xfId="33587" xr:uid="{9F5686E7-8427-4CFC-B45D-60755D9EA3AE}"/>
    <cellStyle name="Moneda 2 3 2 2 5 2 3 3" xfId="7697" xr:uid="{16034B83-43AD-4167-B0AE-AC49F89B3856}"/>
    <cellStyle name="Moneda 2 3 2 2 5 2 3 3 2" xfId="17105" xr:uid="{AF404496-4846-406C-AF23-F0AFA795B947}"/>
    <cellStyle name="Moneda 2 3 2 2 5 2 3 3 3" xfId="26522" xr:uid="{A3D32906-4B27-4B42-AAD1-F53775C48BE3}"/>
    <cellStyle name="Moneda 2 3 2 2 5 2 3 3 4" xfId="35939" xr:uid="{930CF3E6-8375-4851-B121-291820915FE7}"/>
    <cellStyle name="Moneda 2 3 2 2 5 2 3 4" xfId="12401" xr:uid="{312BD4CE-4322-4642-A217-292F29B57856}"/>
    <cellStyle name="Moneda 2 3 2 2 5 2 3 5" xfId="21818" xr:uid="{CB0C57C5-E29C-46DF-96C9-A6D9B19D9D56}"/>
    <cellStyle name="Moneda 2 3 2 2 5 2 3 6" xfId="31235" xr:uid="{1877884D-4C87-41E5-A0BA-2FBFC72F1583}"/>
    <cellStyle name="Moneda 2 3 2 2 5 2 4" xfId="3777" xr:uid="{1DBD6941-716E-4EA5-9327-49AD15355D27}"/>
    <cellStyle name="Moneda 2 3 2 2 5 2 4 2" xfId="6129" xr:uid="{0E13DE35-9810-4D2C-8953-E571EED44324}"/>
    <cellStyle name="Moneda 2 3 2 2 5 2 4 2 2" xfId="10833" xr:uid="{54785C17-7F42-4A53-9635-599A2D10F3E1}"/>
    <cellStyle name="Moneda 2 3 2 2 5 2 4 2 2 2" xfId="20241" xr:uid="{2DFDFB3D-92F4-4B56-9C5B-E1CB9D830F78}"/>
    <cellStyle name="Moneda 2 3 2 2 5 2 4 2 2 3" xfId="29658" xr:uid="{BB132B6D-5978-42F3-856B-BCDED4458933}"/>
    <cellStyle name="Moneda 2 3 2 2 5 2 4 2 2 4" xfId="39075" xr:uid="{E569E5AC-1128-42FF-A2B6-3A7F96A1CF8D}"/>
    <cellStyle name="Moneda 2 3 2 2 5 2 4 2 3" xfId="15537" xr:uid="{64079EBD-0C99-4308-8F31-1F7D9F0A8151}"/>
    <cellStyle name="Moneda 2 3 2 2 5 2 4 2 4" xfId="24954" xr:uid="{4E56AB48-C95E-4917-A353-76DE70B6B2D9}"/>
    <cellStyle name="Moneda 2 3 2 2 5 2 4 2 5" xfId="34371" xr:uid="{85D9F574-41CD-4486-A8E9-48236EF211DC}"/>
    <cellStyle name="Moneda 2 3 2 2 5 2 4 3" xfId="8481" xr:uid="{0072FB5B-1F97-49C2-B08F-5ECF83E72C2A}"/>
    <cellStyle name="Moneda 2 3 2 2 5 2 4 3 2" xfId="17889" xr:uid="{967C2237-6782-419B-AE29-2CF1E7658318}"/>
    <cellStyle name="Moneda 2 3 2 2 5 2 4 3 3" xfId="27306" xr:uid="{58B47EBE-7794-4917-A1F8-3CA813BD7681}"/>
    <cellStyle name="Moneda 2 3 2 2 5 2 4 3 4" xfId="36723" xr:uid="{06B565CC-A3A1-41CD-A3BD-7DAAB5A61D92}"/>
    <cellStyle name="Moneda 2 3 2 2 5 2 4 4" xfId="13185" xr:uid="{F2722B23-8BFB-4E43-A41D-F405E7E36BB6}"/>
    <cellStyle name="Moneda 2 3 2 2 5 2 4 5" xfId="22602" xr:uid="{9DB16629-C237-4F8E-83BD-29850B8CFACC}"/>
    <cellStyle name="Moneda 2 3 2 2 5 2 4 6" xfId="32019" xr:uid="{7C01E4B1-F15C-4C77-BBDF-9028E59430D9}"/>
    <cellStyle name="Moneda 2 3 2 2 5 2 5" xfId="4561" xr:uid="{FDD14514-E524-4642-A9E4-901A53597FE7}"/>
    <cellStyle name="Moneda 2 3 2 2 5 2 5 2" xfId="9265" xr:uid="{8EAB3F4B-545A-44B3-AB49-1F7409807FE9}"/>
    <cellStyle name="Moneda 2 3 2 2 5 2 5 2 2" xfId="18673" xr:uid="{E1CB7AE0-0056-4351-9797-26A11BA9FB0A}"/>
    <cellStyle name="Moneda 2 3 2 2 5 2 5 2 3" xfId="28090" xr:uid="{6D990A68-559B-4577-83B1-C976C3B46B12}"/>
    <cellStyle name="Moneda 2 3 2 2 5 2 5 2 4" xfId="37507" xr:uid="{3FC6531F-A036-45F5-99AE-75E86E1D1317}"/>
    <cellStyle name="Moneda 2 3 2 2 5 2 5 3" xfId="13969" xr:uid="{662CC207-D43B-4258-8FCF-43EE572BBBD2}"/>
    <cellStyle name="Moneda 2 3 2 2 5 2 5 4" xfId="23386" xr:uid="{5A50D518-2F1D-4395-AE37-6320FF463949}"/>
    <cellStyle name="Moneda 2 3 2 2 5 2 5 5" xfId="32803" xr:uid="{134AA94A-6F14-4D81-A820-766D4D1FAC65}"/>
    <cellStyle name="Moneda 2 3 2 2 5 2 6" xfId="6913" xr:uid="{84DFC259-34C9-45A8-A391-2B42C4A78D9E}"/>
    <cellStyle name="Moneda 2 3 2 2 5 2 6 2" xfId="16321" xr:uid="{2BFB7277-64E1-4849-AE2C-1F6B4837C4F3}"/>
    <cellStyle name="Moneda 2 3 2 2 5 2 6 3" xfId="25738" xr:uid="{8F8234BF-FCC6-453A-9CA9-A4ACB12EB7B9}"/>
    <cellStyle name="Moneda 2 3 2 2 5 2 6 4" xfId="35155" xr:uid="{C69C5D0F-CB85-4611-85F3-532AE8DA5648}"/>
    <cellStyle name="Moneda 2 3 2 2 5 2 7" xfId="11617" xr:uid="{86FA7E46-1B34-4282-B70A-65337328E348}"/>
    <cellStyle name="Moneda 2 3 2 2 5 2 8" xfId="21034" xr:uid="{BCCB1340-5249-4DCB-84A6-D45E8FF30DC9}"/>
    <cellStyle name="Moneda 2 3 2 2 5 2 9" xfId="30451" xr:uid="{109C7385-1FB6-4DEF-BD3C-C44F5916449A}"/>
    <cellStyle name="Moneda 2 3 2 2 5 3" xfId="2404" xr:uid="{AF2B9EC2-CF87-49AB-8342-A13AD14C58A0}"/>
    <cellStyle name="Moneda 2 3 2 2 5 3 2" xfId="3189" xr:uid="{9EB39711-B628-4461-A539-CE2FC1A3D26A}"/>
    <cellStyle name="Moneda 2 3 2 2 5 3 2 2" xfId="5541" xr:uid="{0BB15116-FA9B-467B-81B6-BDFEB28B1415}"/>
    <cellStyle name="Moneda 2 3 2 2 5 3 2 2 2" xfId="10245" xr:uid="{0431B73E-CB5A-4290-91AF-A3FA6E04D76E}"/>
    <cellStyle name="Moneda 2 3 2 2 5 3 2 2 2 2" xfId="19653" xr:uid="{B2707523-EFCC-44C8-84E1-020DB4421A5C}"/>
    <cellStyle name="Moneda 2 3 2 2 5 3 2 2 2 3" xfId="29070" xr:uid="{4528AB04-1CBF-4A92-B0A5-07186B6259FC}"/>
    <cellStyle name="Moneda 2 3 2 2 5 3 2 2 2 4" xfId="38487" xr:uid="{EFCA6EE3-C4CA-4DDE-B842-3EBF739FB817}"/>
    <cellStyle name="Moneda 2 3 2 2 5 3 2 2 3" xfId="14949" xr:uid="{531CCA2C-C372-4888-B324-005D96452DB0}"/>
    <cellStyle name="Moneda 2 3 2 2 5 3 2 2 4" xfId="24366" xr:uid="{12E50ABB-209F-427A-AA16-3C83958893DE}"/>
    <cellStyle name="Moneda 2 3 2 2 5 3 2 2 5" xfId="33783" xr:uid="{F4026DFE-6944-42DF-BDFB-0B835EAFF82E}"/>
    <cellStyle name="Moneda 2 3 2 2 5 3 2 3" xfId="7893" xr:uid="{F3CA19D6-16BA-4DDC-BC52-008C193B513A}"/>
    <cellStyle name="Moneda 2 3 2 2 5 3 2 3 2" xfId="17301" xr:uid="{E8277B0E-4FA1-40CB-AF2C-882569E050B1}"/>
    <cellStyle name="Moneda 2 3 2 2 5 3 2 3 3" xfId="26718" xr:uid="{9E0C659F-96A7-4F3E-9EEE-8C8FDB1E2EEA}"/>
    <cellStyle name="Moneda 2 3 2 2 5 3 2 3 4" xfId="36135" xr:uid="{EDE19FE6-B30F-4643-88D4-78F0B1F361C9}"/>
    <cellStyle name="Moneda 2 3 2 2 5 3 2 4" xfId="12597" xr:uid="{B7A4DBBC-281F-4B47-94E0-BB7F67A11051}"/>
    <cellStyle name="Moneda 2 3 2 2 5 3 2 5" xfId="22014" xr:uid="{4EBBEDE1-B464-4A53-A3D2-5751C5725B94}"/>
    <cellStyle name="Moneda 2 3 2 2 5 3 2 6" xfId="31431" xr:uid="{A9E97E60-02C5-4F00-AE68-02B7E51553D5}"/>
    <cellStyle name="Moneda 2 3 2 2 5 3 3" xfId="3973" xr:uid="{08F437E0-7526-405C-92FB-D3CBB6CA811B}"/>
    <cellStyle name="Moneda 2 3 2 2 5 3 3 2" xfId="6325" xr:uid="{78D00738-2435-4784-85AF-8C078006A76D}"/>
    <cellStyle name="Moneda 2 3 2 2 5 3 3 2 2" xfId="11029" xr:uid="{6E1B4EE3-FDAC-4428-B234-E51CDFAD152F}"/>
    <cellStyle name="Moneda 2 3 2 2 5 3 3 2 2 2" xfId="20437" xr:uid="{053CC33E-B531-4702-AF9B-D459FE1C5815}"/>
    <cellStyle name="Moneda 2 3 2 2 5 3 3 2 2 3" xfId="29854" xr:uid="{DBA20FD2-8693-428E-9788-B3FB324A59DC}"/>
    <cellStyle name="Moneda 2 3 2 2 5 3 3 2 2 4" xfId="39271" xr:uid="{77049E80-D493-4F27-814B-9656BCCF4440}"/>
    <cellStyle name="Moneda 2 3 2 2 5 3 3 2 3" xfId="15733" xr:uid="{B7783C94-6E41-4A47-BC8B-BC6032CAF87C}"/>
    <cellStyle name="Moneda 2 3 2 2 5 3 3 2 4" xfId="25150" xr:uid="{B1FD5C53-5BA9-4660-B276-B506C184DC13}"/>
    <cellStyle name="Moneda 2 3 2 2 5 3 3 2 5" xfId="34567" xr:uid="{960BB782-B236-4A04-A4DA-BFB7242028DF}"/>
    <cellStyle name="Moneda 2 3 2 2 5 3 3 3" xfId="8677" xr:uid="{3B5B4198-61A7-46D8-B231-4D221ABFD320}"/>
    <cellStyle name="Moneda 2 3 2 2 5 3 3 3 2" xfId="18085" xr:uid="{772C98BB-6398-46FE-A460-0F96B3D925D2}"/>
    <cellStyle name="Moneda 2 3 2 2 5 3 3 3 3" xfId="27502" xr:uid="{C7F2AE65-23FB-4EB0-8830-81BDB2136A48}"/>
    <cellStyle name="Moneda 2 3 2 2 5 3 3 3 4" xfId="36919" xr:uid="{F9F96C40-B78E-42E3-B4B8-1DC20A400D02}"/>
    <cellStyle name="Moneda 2 3 2 2 5 3 3 4" xfId="13381" xr:uid="{1EB63263-521C-4B0F-B5FA-A3029C720FDE}"/>
    <cellStyle name="Moneda 2 3 2 2 5 3 3 5" xfId="22798" xr:uid="{E7F34422-2D94-4935-9F40-FBA05A91121B}"/>
    <cellStyle name="Moneda 2 3 2 2 5 3 3 6" xfId="32215" xr:uid="{48DA470B-E77A-4609-983D-823BF38D812E}"/>
    <cellStyle name="Moneda 2 3 2 2 5 3 4" xfId="4757" xr:uid="{84C83345-458E-40E8-830A-43A2006B626E}"/>
    <cellStyle name="Moneda 2 3 2 2 5 3 4 2" xfId="9461" xr:uid="{095E1B82-14F4-4760-948B-F523E19C0D19}"/>
    <cellStyle name="Moneda 2 3 2 2 5 3 4 2 2" xfId="18869" xr:uid="{FA7031EB-024B-4DA1-89B4-8346B5E8EEBB}"/>
    <cellStyle name="Moneda 2 3 2 2 5 3 4 2 3" xfId="28286" xr:uid="{D9E2E803-5CF4-451C-94EB-AC74246DF1DF}"/>
    <cellStyle name="Moneda 2 3 2 2 5 3 4 2 4" xfId="37703" xr:uid="{CFB56C25-B51B-4438-B5AE-DFF1A1FB143F}"/>
    <cellStyle name="Moneda 2 3 2 2 5 3 4 3" xfId="14165" xr:uid="{27EF0EC8-6769-41F7-B2C7-8D887E8B8A96}"/>
    <cellStyle name="Moneda 2 3 2 2 5 3 4 4" xfId="23582" xr:uid="{1DFC0C37-3BE2-4505-A463-AE5421481206}"/>
    <cellStyle name="Moneda 2 3 2 2 5 3 4 5" xfId="32999" xr:uid="{363D32E5-4068-434E-9B54-E6AD07BE96B0}"/>
    <cellStyle name="Moneda 2 3 2 2 5 3 5" xfId="7109" xr:uid="{BF5C6771-A706-4B84-90FF-75ED47AB1DBE}"/>
    <cellStyle name="Moneda 2 3 2 2 5 3 5 2" xfId="16517" xr:uid="{3D0E4908-8C8B-4311-981E-FA9DA5A0EFB7}"/>
    <cellStyle name="Moneda 2 3 2 2 5 3 5 3" xfId="25934" xr:uid="{771AD176-51C5-417E-8D84-94AC95C99C89}"/>
    <cellStyle name="Moneda 2 3 2 2 5 3 5 4" xfId="35351" xr:uid="{82AF1CF9-CDBA-4147-9F4F-9FC21A87262E}"/>
    <cellStyle name="Moneda 2 3 2 2 5 3 6" xfId="11813" xr:uid="{3C7B9B81-2DA3-452E-A37E-D42150A9005E}"/>
    <cellStyle name="Moneda 2 3 2 2 5 3 7" xfId="21230" xr:uid="{6960A3C6-F6B6-4FCF-9E1F-A43EFC1DD852}"/>
    <cellStyle name="Moneda 2 3 2 2 5 3 8" xfId="30647" xr:uid="{1A25820F-A1EC-4F2A-A153-C61A042CA5F9}"/>
    <cellStyle name="Moneda 2 3 2 2 5 4" xfId="2797" xr:uid="{15FE9C03-416E-4ECA-868F-892DAADA4555}"/>
    <cellStyle name="Moneda 2 3 2 2 5 4 2" xfId="5149" xr:uid="{2239CF5A-04B9-4D8A-BD71-465D4555FB96}"/>
    <cellStyle name="Moneda 2 3 2 2 5 4 2 2" xfId="9853" xr:uid="{065ECC08-9C59-45C8-BA03-C49791672B69}"/>
    <cellStyle name="Moneda 2 3 2 2 5 4 2 2 2" xfId="19261" xr:uid="{74630632-FBEF-4EC3-9ACC-5F1700F9C7D9}"/>
    <cellStyle name="Moneda 2 3 2 2 5 4 2 2 3" xfId="28678" xr:uid="{203843D1-2458-4E80-872F-41CBFE196F48}"/>
    <cellStyle name="Moneda 2 3 2 2 5 4 2 2 4" xfId="38095" xr:uid="{8F712C47-C041-4DE7-928F-1FAFC6861812}"/>
    <cellStyle name="Moneda 2 3 2 2 5 4 2 3" xfId="14557" xr:uid="{3AC40CED-F3A7-473A-86BC-FD7CFC13E983}"/>
    <cellStyle name="Moneda 2 3 2 2 5 4 2 4" xfId="23974" xr:uid="{A6D83CBA-390F-4C86-A4B4-FF6233D2F8F0}"/>
    <cellStyle name="Moneda 2 3 2 2 5 4 2 5" xfId="33391" xr:uid="{91A67962-CD93-4C2C-BA00-BB9B180B3A55}"/>
    <cellStyle name="Moneda 2 3 2 2 5 4 3" xfId="7501" xr:uid="{5C88C31C-9F63-43FC-A0CC-788D0FFCFFB6}"/>
    <cellStyle name="Moneda 2 3 2 2 5 4 3 2" xfId="16909" xr:uid="{4EC1C4BB-A5F4-4856-AB41-148CE35F4195}"/>
    <cellStyle name="Moneda 2 3 2 2 5 4 3 3" xfId="26326" xr:uid="{994CF27B-E05F-4EF5-AA34-9A07F226D9C5}"/>
    <cellStyle name="Moneda 2 3 2 2 5 4 3 4" xfId="35743" xr:uid="{81E5EE9C-5C3F-48F5-A484-A0BCEF3141CE}"/>
    <cellStyle name="Moneda 2 3 2 2 5 4 4" xfId="12205" xr:uid="{F54A5C1C-AD57-4DBD-BE18-DE87B59FB64B}"/>
    <cellStyle name="Moneda 2 3 2 2 5 4 5" xfId="21622" xr:uid="{9ED396F2-5738-4035-8CE8-A02C70CD3C1B}"/>
    <cellStyle name="Moneda 2 3 2 2 5 4 6" xfId="31039" xr:uid="{A48755A4-D101-4634-8020-4D43B96F721D}"/>
    <cellStyle name="Moneda 2 3 2 2 5 5" xfId="3581" xr:uid="{5C05E6B2-6E77-4F18-85A0-165E5065E097}"/>
    <cellStyle name="Moneda 2 3 2 2 5 5 2" xfId="5933" xr:uid="{B3400E4C-51CA-40A4-9566-BEB0AADD6ED0}"/>
    <cellStyle name="Moneda 2 3 2 2 5 5 2 2" xfId="10637" xr:uid="{119C6572-D059-4DF4-9C44-0DC3631D0630}"/>
    <cellStyle name="Moneda 2 3 2 2 5 5 2 2 2" xfId="20045" xr:uid="{28A54F5E-5DE9-415C-A5C0-32E645238DD2}"/>
    <cellStyle name="Moneda 2 3 2 2 5 5 2 2 3" xfId="29462" xr:uid="{5884BC1B-F5D2-4964-B29D-9EB1310E686D}"/>
    <cellStyle name="Moneda 2 3 2 2 5 5 2 2 4" xfId="38879" xr:uid="{25616B38-F5A8-433C-965A-0EF0C2C35479}"/>
    <cellStyle name="Moneda 2 3 2 2 5 5 2 3" xfId="15341" xr:uid="{4CC8F580-C40F-4A16-A2AA-E35294489275}"/>
    <cellStyle name="Moneda 2 3 2 2 5 5 2 4" xfId="24758" xr:uid="{C68EEB48-D786-40CB-A72B-DFF8A9B19ACE}"/>
    <cellStyle name="Moneda 2 3 2 2 5 5 2 5" xfId="34175" xr:uid="{AFCFE8D1-5BAF-4E96-B72A-6383233AE383}"/>
    <cellStyle name="Moneda 2 3 2 2 5 5 3" xfId="8285" xr:uid="{BF814BF7-0AAF-4256-B871-25B9369E48C5}"/>
    <cellStyle name="Moneda 2 3 2 2 5 5 3 2" xfId="17693" xr:uid="{DD766F4A-719B-41D2-8BC3-8ABC5C372DF6}"/>
    <cellStyle name="Moneda 2 3 2 2 5 5 3 3" xfId="27110" xr:uid="{E20E48D1-5CE8-4D48-8B0A-6963E950DEC0}"/>
    <cellStyle name="Moneda 2 3 2 2 5 5 3 4" xfId="36527" xr:uid="{CD491F84-D03B-4ACA-8088-4B09B2E32470}"/>
    <cellStyle name="Moneda 2 3 2 2 5 5 4" xfId="12989" xr:uid="{42D81107-32C9-4020-BF76-9D8B579E5D94}"/>
    <cellStyle name="Moneda 2 3 2 2 5 5 5" xfId="22406" xr:uid="{A2574997-9B86-4AA9-9342-59EB500F0F52}"/>
    <cellStyle name="Moneda 2 3 2 2 5 5 6" xfId="31823" xr:uid="{6D2A5D99-50C0-46F9-94D8-D88AC22655B9}"/>
    <cellStyle name="Moneda 2 3 2 2 5 6" xfId="4365" xr:uid="{C3476893-3A66-4214-B43E-870FDFFD349E}"/>
    <cellStyle name="Moneda 2 3 2 2 5 6 2" xfId="9069" xr:uid="{276828E9-CC85-400F-81DB-C9E2FEC30C7B}"/>
    <cellStyle name="Moneda 2 3 2 2 5 6 2 2" xfId="18477" xr:uid="{6459118E-E77D-4349-99FF-4B3E956DF86A}"/>
    <cellStyle name="Moneda 2 3 2 2 5 6 2 3" xfId="27894" xr:uid="{7FBAF6C7-768A-4541-88C1-29519A278174}"/>
    <cellStyle name="Moneda 2 3 2 2 5 6 2 4" xfId="37311" xr:uid="{9B9E253E-41B4-4888-A597-E20221C067E9}"/>
    <cellStyle name="Moneda 2 3 2 2 5 6 3" xfId="13773" xr:uid="{35A030DB-8E3C-4CF4-83DC-31D1D9C79959}"/>
    <cellStyle name="Moneda 2 3 2 2 5 6 4" xfId="23190" xr:uid="{DC3DEADA-2320-4A8B-9AD6-1673A1040B9E}"/>
    <cellStyle name="Moneda 2 3 2 2 5 6 5" xfId="32607" xr:uid="{A9A7FC55-B9A2-47C8-AA4E-78801211F81A}"/>
    <cellStyle name="Moneda 2 3 2 2 5 7" xfId="6717" xr:uid="{F4C6B76E-F665-413F-9CE0-B71442D4C91C}"/>
    <cellStyle name="Moneda 2 3 2 2 5 7 2" xfId="16125" xr:uid="{E9462CB8-179D-4E75-ABF8-1BD28875E18B}"/>
    <cellStyle name="Moneda 2 3 2 2 5 7 3" xfId="25542" xr:uid="{A7FDF2BB-E3C1-4FF7-A954-FEDE5528EB6C}"/>
    <cellStyle name="Moneda 2 3 2 2 5 7 4" xfId="34959" xr:uid="{6C1D9104-E7C2-4F94-ABCD-64D34B6524AC}"/>
    <cellStyle name="Moneda 2 3 2 2 5 8" xfId="11421" xr:uid="{84F848F0-803E-4FBF-9803-B9C1F0F0ABCC}"/>
    <cellStyle name="Moneda 2 3 2 2 5 9" xfId="20838" xr:uid="{286AC706-1C5E-474D-8239-912B5010B6A3}"/>
    <cellStyle name="Moneda 2 3 2 2 6" xfId="267" xr:uid="{23470622-44E6-45BE-92CA-838770BB44DF}"/>
    <cellStyle name="Moneda 2 3 2 2 6 10" xfId="30214" xr:uid="{98834ABD-6836-4ABF-A0F2-C39DCF3AF1E4}"/>
    <cellStyle name="Moneda 2 3 2 2 6 11" xfId="1971" xr:uid="{6B6E1F33-F6B9-4DED-B358-F180ABDB6CD7}"/>
    <cellStyle name="Moneda 2 3 2 2 6 12" xfId="1343" xr:uid="{ECFDA797-6744-4075-AAF8-9A476497847B}"/>
    <cellStyle name="Moneda 2 3 2 2 6 13" xfId="40225" xr:uid="{82F498AF-EA1D-407D-BBD8-6AD27CEE88A3}"/>
    <cellStyle name="Moneda 2 3 2 2 6 2" xfId="542" xr:uid="{DC292412-1609-4321-A7F1-DC755422612D}"/>
    <cellStyle name="Moneda 2 3 2 2 6 2 10" xfId="2167" xr:uid="{108355EE-982A-4377-8C22-A6FA393E7961}"/>
    <cellStyle name="Moneda 2 3 2 2 6 2 11" xfId="1539" xr:uid="{CF7FAB2B-84A3-4609-BDE0-876B27742BC4}"/>
    <cellStyle name="Moneda 2 3 2 2 6 2 12" xfId="40421" xr:uid="{A7D36A3B-DF5F-4120-BC45-C8201D111173}"/>
    <cellStyle name="Moneda 2 3 2 2 6 2 2" xfId="2559" xr:uid="{09877EB2-5503-4923-9645-04E82F6EB7D7}"/>
    <cellStyle name="Moneda 2 3 2 2 6 2 2 2" xfId="3344" xr:uid="{B7FA3686-6596-455B-8FFA-138B66A80B5E}"/>
    <cellStyle name="Moneda 2 3 2 2 6 2 2 2 2" xfId="5696" xr:uid="{07BCD9B5-C983-432E-BC96-2EE75603B8D6}"/>
    <cellStyle name="Moneda 2 3 2 2 6 2 2 2 2 2" xfId="10400" xr:uid="{F9A074F2-4655-420C-B088-39FDD08298A9}"/>
    <cellStyle name="Moneda 2 3 2 2 6 2 2 2 2 2 2" xfId="19808" xr:uid="{DD8AB89E-176F-4124-8F63-B8F318CFB1E9}"/>
    <cellStyle name="Moneda 2 3 2 2 6 2 2 2 2 2 3" xfId="29225" xr:uid="{E130E6DA-2276-44CE-87B0-2D4F79DCA020}"/>
    <cellStyle name="Moneda 2 3 2 2 6 2 2 2 2 2 4" xfId="38642" xr:uid="{4990768B-21F9-4376-AC71-9474C01C25A3}"/>
    <cellStyle name="Moneda 2 3 2 2 6 2 2 2 2 3" xfId="15104" xr:uid="{836814C7-FF3E-416F-8152-C776421167FA}"/>
    <cellStyle name="Moneda 2 3 2 2 6 2 2 2 2 4" xfId="24521" xr:uid="{721CBBAC-14CD-4350-8E74-795113C78658}"/>
    <cellStyle name="Moneda 2 3 2 2 6 2 2 2 2 5" xfId="33938" xr:uid="{1FC1C55E-0BE3-4D05-92CB-AAD50AF3A47C}"/>
    <cellStyle name="Moneda 2 3 2 2 6 2 2 2 3" xfId="8048" xr:uid="{2FB29B70-975D-40F9-B2B8-6512D7B9949E}"/>
    <cellStyle name="Moneda 2 3 2 2 6 2 2 2 3 2" xfId="17456" xr:uid="{70BDFEF2-02E3-4347-AFF2-4E87DF1AC039}"/>
    <cellStyle name="Moneda 2 3 2 2 6 2 2 2 3 3" xfId="26873" xr:uid="{782C7ECE-2A85-42FC-B7BC-5F4B9FA2E104}"/>
    <cellStyle name="Moneda 2 3 2 2 6 2 2 2 3 4" xfId="36290" xr:uid="{03389404-E87B-4A31-AAD2-D9C0DBA4013D}"/>
    <cellStyle name="Moneda 2 3 2 2 6 2 2 2 4" xfId="12752" xr:uid="{6064E66C-9B8F-4BC8-BAB4-52F91435062D}"/>
    <cellStyle name="Moneda 2 3 2 2 6 2 2 2 5" xfId="22169" xr:uid="{7D7230EC-1686-4806-B3C3-32BF8871BBD5}"/>
    <cellStyle name="Moneda 2 3 2 2 6 2 2 2 6" xfId="31586" xr:uid="{6A433CAD-81FF-42EE-976C-BFB08E1CA940}"/>
    <cellStyle name="Moneda 2 3 2 2 6 2 2 3" xfId="4128" xr:uid="{7A931CEC-60E9-4DE1-A465-C1C93C4A29FD}"/>
    <cellStyle name="Moneda 2 3 2 2 6 2 2 3 2" xfId="6480" xr:uid="{A7DD9BCD-29B7-4230-B0E9-8B770CCC1EB5}"/>
    <cellStyle name="Moneda 2 3 2 2 6 2 2 3 2 2" xfId="11184" xr:uid="{86506D08-8765-4E33-9D4E-97508704685D}"/>
    <cellStyle name="Moneda 2 3 2 2 6 2 2 3 2 2 2" xfId="20592" xr:uid="{4CFC587C-FA21-4DD3-AD6B-0B94BDDACB6E}"/>
    <cellStyle name="Moneda 2 3 2 2 6 2 2 3 2 2 3" xfId="30009" xr:uid="{CF2209F6-76BF-43BF-B819-969310D6ABBF}"/>
    <cellStyle name="Moneda 2 3 2 2 6 2 2 3 2 2 4" xfId="39426" xr:uid="{7AC2DF70-B297-48AB-AA67-8D82CEC6CB59}"/>
    <cellStyle name="Moneda 2 3 2 2 6 2 2 3 2 3" xfId="15888" xr:uid="{B4FF4A1D-EA9D-4AA6-86F7-6A57C2467781}"/>
    <cellStyle name="Moneda 2 3 2 2 6 2 2 3 2 4" xfId="25305" xr:uid="{5AD7F212-5690-4F15-A4BE-ED6CFCCB4C65}"/>
    <cellStyle name="Moneda 2 3 2 2 6 2 2 3 2 5" xfId="34722" xr:uid="{2CB846AF-0551-4C60-8DEB-1A7FFBA9E324}"/>
    <cellStyle name="Moneda 2 3 2 2 6 2 2 3 3" xfId="8832" xr:uid="{9E83D058-3F97-4EC9-AFD6-4A0D5C3A661A}"/>
    <cellStyle name="Moneda 2 3 2 2 6 2 2 3 3 2" xfId="18240" xr:uid="{001DE39B-381B-4E37-8265-6F4099AE816E}"/>
    <cellStyle name="Moneda 2 3 2 2 6 2 2 3 3 3" xfId="27657" xr:uid="{5F623AAC-A338-4643-BF64-287DCC5F4F13}"/>
    <cellStyle name="Moneda 2 3 2 2 6 2 2 3 3 4" xfId="37074" xr:uid="{459A29F1-0903-48DC-B1CB-7199A658AF42}"/>
    <cellStyle name="Moneda 2 3 2 2 6 2 2 3 4" xfId="13536" xr:uid="{56422D32-7F4A-4529-86A5-E0F7829B9FAC}"/>
    <cellStyle name="Moneda 2 3 2 2 6 2 2 3 5" xfId="22953" xr:uid="{1A29507B-0A69-41E7-AEB8-71ACE88687B1}"/>
    <cellStyle name="Moneda 2 3 2 2 6 2 2 3 6" xfId="32370" xr:uid="{D78BA558-58B6-4F87-8E7A-CF735BA5E62D}"/>
    <cellStyle name="Moneda 2 3 2 2 6 2 2 4" xfId="4912" xr:uid="{2DA1ED0B-3327-41ED-8A07-91FC85856D2E}"/>
    <cellStyle name="Moneda 2 3 2 2 6 2 2 4 2" xfId="9616" xr:uid="{674E9D80-6EA1-4645-B1C6-D13B776247A0}"/>
    <cellStyle name="Moneda 2 3 2 2 6 2 2 4 2 2" xfId="19024" xr:uid="{8DE85BBF-28F6-427F-A6FB-AEE18FAA4125}"/>
    <cellStyle name="Moneda 2 3 2 2 6 2 2 4 2 3" xfId="28441" xr:uid="{B5DFD5E8-B1A6-4E20-BBEC-6BC34E7BFC95}"/>
    <cellStyle name="Moneda 2 3 2 2 6 2 2 4 2 4" xfId="37858" xr:uid="{7786B279-DE34-4B2F-A4EB-D372374ED3A4}"/>
    <cellStyle name="Moneda 2 3 2 2 6 2 2 4 3" xfId="14320" xr:uid="{72144784-FC74-431D-AAE2-1D87FE926E7E}"/>
    <cellStyle name="Moneda 2 3 2 2 6 2 2 4 4" xfId="23737" xr:uid="{B76F88F4-1A4D-4E80-A0D5-F050E791015F}"/>
    <cellStyle name="Moneda 2 3 2 2 6 2 2 4 5" xfId="33154" xr:uid="{00A37A6E-823A-426A-9C49-A9F6A95F75C8}"/>
    <cellStyle name="Moneda 2 3 2 2 6 2 2 5" xfId="7264" xr:uid="{EE77B439-7462-4315-B3C2-ACCD52F6F9C1}"/>
    <cellStyle name="Moneda 2 3 2 2 6 2 2 5 2" xfId="16672" xr:uid="{F44187AA-400A-490E-94E1-B10ED6ED27B1}"/>
    <cellStyle name="Moneda 2 3 2 2 6 2 2 5 3" xfId="26089" xr:uid="{48AF5AC1-A2BB-4097-964B-AF604E565FA1}"/>
    <cellStyle name="Moneda 2 3 2 2 6 2 2 5 4" xfId="35506" xr:uid="{A10FAD5F-7FB5-42A7-B574-AD81F29A3CF0}"/>
    <cellStyle name="Moneda 2 3 2 2 6 2 2 6" xfId="11968" xr:uid="{0AB4345B-B12F-4897-9D27-62F9D6A2A7A6}"/>
    <cellStyle name="Moneda 2 3 2 2 6 2 2 7" xfId="21385" xr:uid="{E55FDF48-D689-4E8C-9051-5863B36D91B0}"/>
    <cellStyle name="Moneda 2 3 2 2 6 2 2 8" xfId="30802" xr:uid="{4D95D28D-BC4F-49A1-8249-E2433AB133E0}"/>
    <cellStyle name="Moneda 2 3 2 2 6 2 3" xfId="2952" xr:uid="{BBB344E9-7DA4-4396-BEED-FA7DD7F8552C}"/>
    <cellStyle name="Moneda 2 3 2 2 6 2 3 2" xfId="5304" xr:uid="{C31D8380-8838-4A9C-8F07-981B336B884B}"/>
    <cellStyle name="Moneda 2 3 2 2 6 2 3 2 2" xfId="10008" xr:uid="{5062E607-D3EA-4D92-AA25-D1562A26FEB5}"/>
    <cellStyle name="Moneda 2 3 2 2 6 2 3 2 2 2" xfId="19416" xr:uid="{25D13CE4-923E-467C-8627-63371568070E}"/>
    <cellStyle name="Moneda 2 3 2 2 6 2 3 2 2 3" xfId="28833" xr:uid="{42CF2940-AC11-45B9-83EC-8C16362AB66C}"/>
    <cellStyle name="Moneda 2 3 2 2 6 2 3 2 2 4" xfId="38250" xr:uid="{C60092F9-B2B6-4AC0-86AC-48C8D6695769}"/>
    <cellStyle name="Moneda 2 3 2 2 6 2 3 2 3" xfId="14712" xr:uid="{6E4F14A7-2F3D-4086-81F3-54E12B0E2006}"/>
    <cellStyle name="Moneda 2 3 2 2 6 2 3 2 4" xfId="24129" xr:uid="{3DAC8F42-2785-46F7-943E-8AD070C06411}"/>
    <cellStyle name="Moneda 2 3 2 2 6 2 3 2 5" xfId="33546" xr:uid="{6BFF5B7E-2BB0-4BCA-B56A-83B4AF75E422}"/>
    <cellStyle name="Moneda 2 3 2 2 6 2 3 3" xfId="7656" xr:uid="{D9963494-AD01-48C5-9954-F0E21BB9B9F2}"/>
    <cellStyle name="Moneda 2 3 2 2 6 2 3 3 2" xfId="17064" xr:uid="{41FB776F-2413-48C6-A91C-C0021939B021}"/>
    <cellStyle name="Moneda 2 3 2 2 6 2 3 3 3" xfId="26481" xr:uid="{22F03A8D-1C4B-4B76-B751-14D91715B226}"/>
    <cellStyle name="Moneda 2 3 2 2 6 2 3 3 4" xfId="35898" xr:uid="{269E7565-8C7C-4A6D-9B1B-4E791F402C47}"/>
    <cellStyle name="Moneda 2 3 2 2 6 2 3 4" xfId="12360" xr:uid="{7D7758F4-89C2-4D40-8E2E-445FBF4CEC57}"/>
    <cellStyle name="Moneda 2 3 2 2 6 2 3 5" xfId="21777" xr:uid="{3F717BF1-74DF-48A0-A584-7B8CB5F4C36E}"/>
    <cellStyle name="Moneda 2 3 2 2 6 2 3 6" xfId="31194" xr:uid="{5648E653-F17D-4509-9A26-DDF211F90270}"/>
    <cellStyle name="Moneda 2 3 2 2 6 2 4" xfId="3736" xr:uid="{EB6ABC81-C1D8-4034-8FB8-0E2797E0C180}"/>
    <cellStyle name="Moneda 2 3 2 2 6 2 4 2" xfId="6088" xr:uid="{BC793495-98F0-4315-834A-875DB4A8A88A}"/>
    <cellStyle name="Moneda 2 3 2 2 6 2 4 2 2" xfId="10792" xr:uid="{76609C95-29FF-40F7-B2A9-AC3823E32FDC}"/>
    <cellStyle name="Moneda 2 3 2 2 6 2 4 2 2 2" xfId="20200" xr:uid="{1E3F6380-9C6D-439D-8485-14AB811517BD}"/>
    <cellStyle name="Moneda 2 3 2 2 6 2 4 2 2 3" xfId="29617" xr:uid="{4FC6549B-49FB-4270-8F41-9331C2AEF393}"/>
    <cellStyle name="Moneda 2 3 2 2 6 2 4 2 2 4" xfId="39034" xr:uid="{F60E10A9-B45D-4028-BD3E-535B4A9F9899}"/>
    <cellStyle name="Moneda 2 3 2 2 6 2 4 2 3" xfId="15496" xr:uid="{6AEF00EE-3286-4DA0-860D-A67478853A06}"/>
    <cellStyle name="Moneda 2 3 2 2 6 2 4 2 4" xfId="24913" xr:uid="{8386A88A-DCD4-494A-A6AD-8B070FE2BFA3}"/>
    <cellStyle name="Moneda 2 3 2 2 6 2 4 2 5" xfId="34330" xr:uid="{05A29CDB-ECB5-45F7-A687-90C6795CA847}"/>
    <cellStyle name="Moneda 2 3 2 2 6 2 4 3" xfId="8440" xr:uid="{C62BA45E-FFFC-4479-820A-323E4D47714D}"/>
    <cellStyle name="Moneda 2 3 2 2 6 2 4 3 2" xfId="17848" xr:uid="{F4AEE74B-3646-4724-9960-C642C5946E1B}"/>
    <cellStyle name="Moneda 2 3 2 2 6 2 4 3 3" xfId="27265" xr:uid="{14F3F3EF-D011-4352-B32F-5E8771AC29F2}"/>
    <cellStyle name="Moneda 2 3 2 2 6 2 4 3 4" xfId="36682" xr:uid="{AD9B61F7-29BA-45B2-8AD0-669E2F4DEE00}"/>
    <cellStyle name="Moneda 2 3 2 2 6 2 4 4" xfId="13144" xr:uid="{649DE26B-5822-453A-A286-15CB8B2DB004}"/>
    <cellStyle name="Moneda 2 3 2 2 6 2 4 5" xfId="22561" xr:uid="{4F1F8F02-50F4-42D4-BAA3-ED87D31A44B7}"/>
    <cellStyle name="Moneda 2 3 2 2 6 2 4 6" xfId="31978" xr:uid="{61D19273-2BED-41A6-B94E-87D3E3993DF4}"/>
    <cellStyle name="Moneda 2 3 2 2 6 2 5" xfId="4520" xr:uid="{9AA13369-32B5-4297-BC71-FAC114F56DF9}"/>
    <cellStyle name="Moneda 2 3 2 2 6 2 5 2" xfId="9224" xr:uid="{2FC1BCF1-B4F4-4044-8321-39531F062FA0}"/>
    <cellStyle name="Moneda 2 3 2 2 6 2 5 2 2" xfId="18632" xr:uid="{5FE352B8-5B27-4413-92CF-B7540D535525}"/>
    <cellStyle name="Moneda 2 3 2 2 6 2 5 2 3" xfId="28049" xr:uid="{1BD99202-7043-426F-B198-2F7276A4EA3B}"/>
    <cellStyle name="Moneda 2 3 2 2 6 2 5 2 4" xfId="37466" xr:uid="{12AA52E1-95DF-43AF-8414-337FCDFCCC7D}"/>
    <cellStyle name="Moneda 2 3 2 2 6 2 5 3" xfId="13928" xr:uid="{45CFB5F4-8E61-46A1-87DF-1669D9608547}"/>
    <cellStyle name="Moneda 2 3 2 2 6 2 5 4" xfId="23345" xr:uid="{A3A58221-5582-4332-855E-BE850F3C7D3F}"/>
    <cellStyle name="Moneda 2 3 2 2 6 2 5 5" xfId="32762" xr:uid="{30B4DE86-4E15-4976-A241-EFB56786FC91}"/>
    <cellStyle name="Moneda 2 3 2 2 6 2 6" xfId="6872" xr:uid="{842B54BF-9172-4254-998F-AFBBE122E4F8}"/>
    <cellStyle name="Moneda 2 3 2 2 6 2 6 2" xfId="16280" xr:uid="{776DFC3B-19AC-4E2A-81F5-37A5333C73B6}"/>
    <cellStyle name="Moneda 2 3 2 2 6 2 6 3" xfId="25697" xr:uid="{544D8D66-D3BA-4FF5-A83A-BD51E4693CDE}"/>
    <cellStyle name="Moneda 2 3 2 2 6 2 6 4" xfId="35114" xr:uid="{F3AAF8E7-7F7C-4CBB-A3E3-5172A11A6F0C}"/>
    <cellStyle name="Moneda 2 3 2 2 6 2 7" xfId="11576" xr:uid="{54B49866-589F-497B-B04E-5122FF5EB607}"/>
    <cellStyle name="Moneda 2 3 2 2 6 2 8" xfId="20993" xr:uid="{F70A1B39-8026-46DA-8E95-966C82C1F5E7}"/>
    <cellStyle name="Moneda 2 3 2 2 6 2 9" xfId="30410" xr:uid="{AB98D112-74CA-462C-BFAC-7010EC5BEE63}"/>
    <cellStyle name="Moneda 2 3 2 2 6 3" xfId="2363" xr:uid="{C3CAD7D7-DC62-401F-9904-218DA0F9AF78}"/>
    <cellStyle name="Moneda 2 3 2 2 6 3 2" xfId="3148" xr:uid="{496031C8-5DE9-4075-930A-B9C31BA094E3}"/>
    <cellStyle name="Moneda 2 3 2 2 6 3 2 2" xfId="5500" xr:uid="{2575B70D-92C8-4046-BE20-53E3F20719F0}"/>
    <cellStyle name="Moneda 2 3 2 2 6 3 2 2 2" xfId="10204" xr:uid="{F05A48E2-2224-450D-BE37-C39709E597DA}"/>
    <cellStyle name="Moneda 2 3 2 2 6 3 2 2 2 2" xfId="19612" xr:uid="{A7A719CD-97F2-4644-B89C-D8404041B8C7}"/>
    <cellStyle name="Moneda 2 3 2 2 6 3 2 2 2 3" xfId="29029" xr:uid="{03EF4263-659A-4A00-9BB9-80D790C75A9F}"/>
    <cellStyle name="Moneda 2 3 2 2 6 3 2 2 2 4" xfId="38446" xr:uid="{8C8E528E-1B5F-4567-8E14-22279801183C}"/>
    <cellStyle name="Moneda 2 3 2 2 6 3 2 2 3" xfId="14908" xr:uid="{C9D75489-D6ED-4786-9A82-1D2A55EB604E}"/>
    <cellStyle name="Moneda 2 3 2 2 6 3 2 2 4" xfId="24325" xr:uid="{08AB3D3B-245F-440A-A19A-336A881448DE}"/>
    <cellStyle name="Moneda 2 3 2 2 6 3 2 2 5" xfId="33742" xr:uid="{49F30EC0-C5D1-438B-B29D-E2583D4C9817}"/>
    <cellStyle name="Moneda 2 3 2 2 6 3 2 3" xfId="7852" xr:uid="{F330EBCA-B978-4E9C-841F-C74947563720}"/>
    <cellStyle name="Moneda 2 3 2 2 6 3 2 3 2" xfId="17260" xr:uid="{890D7D21-C452-46A6-A3D9-B4C3F96E374D}"/>
    <cellStyle name="Moneda 2 3 2 2 6 3 2 3 3" xfId="26677" xr:uid="{933A4664-27BC-426E-9CF1-DE57624E9486}"/>
    <cellStyle name="Moneda 2 3 2 2 6 3 2 3 4" xfId="36094" xr:uid="{4E5BB6F9-759F-4553-84CC-249CF3479CFE}"/>
    <cellStyle name="Moneda 2 3 2 2 6 3 2 4" xfId="12556" xr:uid="{44DE57AE-D286-40F8-94B8-4C203DFB30D3}"/>
    <cellStyle name="Moneda 2 3 2 2 6 3 2 5" xfId="21973" xr:uid="{AB7EEA17-44B2-4D63-9A5F-CB336F1B5679}"/>
    <cellStyle name="Moneda 2 3 2 2 6 3 2 6" xfId="31390" xr:uid="{F67D28CB-06F6-4DC0-A45B-5345DD68001F}"/>
    <cellStyle name="Moneda 2 3 2 2 6 3 3" xfId="3932" xr:uid="{20FDA283-6C57-4F11-B442-E26E00467E43}"/>
    <cellStyle name="Moneda 2 3 2 2 6 3 3 2" xfId="6284" xr:uid="{9222E747-FB81-43AE-ACDB-ED9B3AD6EA5D}"/>
    <cellStyle name="Moneda 2 3 2 2 6 3 3 2 2" xfId="10988" xr:uid="{2228D9C5-0627-4758-8D44-8FC9E8CAEAE9}"/>
    <cellStyle name="Moneda 2 3 2 2 6 3 3 2 2 2" xfId="20396" xr:uid="{ACA63EA7-E3E5-43C2-A296-AC44751E7467}"/>
    <cellStyle name="Moneda 2 3 2 2 6 3 3 2 2 3" xfId="29813" xr:uid="{6F4AD953-F13E-49FE-9D00-5595A61BB78A}"/>
    <cellStyle name="Moneda 2 3 2 2 6 3 3 2 2 4" xfId="39230" xr:uid="{1DEF5599-119B-457F-A5D2-56E5C77E2C28}"/>
    <cellStyle name="Moneda 2 3 2 2 6 3 3 2 3" xfId="15692" xr:uid="{A45C67C9-6D3F-483A-8665-554B381C492A}"/>
    <cellStyle name="Moneda 2 3 2 2 6 3 3 2 4" xfId="25109" xr:uid="{97E84EC3-28C3-43D9-8E92-99DAFC66A0B1}"/>
    <cellStyle name="Moneda 2 3 2 2 6 3 3 2 5" xfId="34526" xr:uid="{CBAC5503-1551-4348-9B19-E0729122BC1A}"/>
    <cellStyle name="Moneda 2 3 2 2 6 3 3 3" xfId="8636" xr:uid="{D67970F7-3569-4C7D-B242-C2AACEC9074C}"/>
    <cellStyle name="Moneda 2 3 2 2 6 3 3 3 2" xfId="18044" xr:uid="{9E680149-C33B-46EF-84B9-E43559E02AF5}"/>
    <cellStyle name="Moneda 2 3 2 2 6 3 3 3 3" xfId="27461" xr:uid="{F3C0D67D-D02D-4978-A7CB-AE9838D3C894}"/>
    <cellStyle name="Moneda 2 3 2 2 6 3 3 3 4" xfId="36878" xr:uid="{8322C519-B5D8-4CFD-A195-C0A7BCD039CE}"/>
    <cellStyle name="Moneda 2 3 2 2 6 3 3 4" xfId="13340" xr:uid="{3C349157-D03C-4FB4-B263-62416CCA96CB}"/>
    <cellStyle name="Moneda 2 3 2 2 6 3 3 5" xfId="22757" xr:uid="{D72A68A8-18D6-49D4-BC75-FDD356C5F422}"/>
    <cellStyle name="Moneda 2 3 2 2 6 3 3 6" xfId="32174" xr:uid="{7D5AC28C-BCA6-4416-BD15-646241AF2338}"/>
    <cellStyle name="Moneda 2 3 2 2 6 3 4" xfId="4716" xr:uid="{44A2CDB2-4C7C-4B5E-8F50-B9A769FA0875}"/>
    <cellStyle name="Moneda 2 3 2 2 6 3 4 2" xfId="9420" xr:uid="{A35CA09D-8959-4F2F-B5FF-B45FB3B2B4DA}"/>
    <cellStyle name="Moneda 2 3 2 2 6 3 4 2 2" xfId="18828" xr:uid="{5BA88343-9F94-461F-BDFF-12E5ABE4CD56}"/>
    <cellStyle name="Moneda 2 3 2 2 6 3 4 2 3" xfId="28245" xr:uid="{01FB45B4-344E-4377-9F4D-CA0F5EFB4C19}"/>
    <cellStyle name="Moneda 2 3 2 2 6 3 4 2 4" xfId="37662" xr:uid="{9F07409D-C342-4A13-A983-3EF1BC2E299C}"/>
    <cellStyle name="Moneda 2 3 2 2 6 3 4 3" xfId="14124" xr:uid="{B2AF83F8-7747-44F3-A5B1-9C5622102F75}"/>
    <cellStyle name="Moneda 2 3 2 2 6 3 4 4" xfId="23541" xr:uid="{BA22B5A4-5155-4A49-AE3A-6D4CBF3B16BC}"/>
    <cellStyle name="Moneda 2 3 2 2 6 3 4 5" xfId="32958" xr:uid="{FAF83E80-1839-45B0-97F3-85B6664C5053}"/>
    <cellStyle name="Moneda 2 3 2 2 6 3 5" xfId="7068" xr:uid="{5D5EB429-95DA-4C09-A1B9-FC75CF2F9728}"/>
    <cellStyle name="Moneda 2 3 2 2 6 3 5 2" xfId="16476" xr:uid="{6971B6E2-85D4-4370-954F-918964886EC2}"/>
    <cellStyle name="Moneda 2 3 2 2 6 3 5 3" xfId="25893" xr:uid="{A0B6BA37-AC9A-41FD-B69A-667AA3194FC1}"/>
    <cellStyle name="Moneda 2 3 2 2 6 3 5 4" xfId="35310" xr:uid="{48B231A2-4353-410F-B715-4FC27618A726}"/>
    <cellStyle name="Moneda 2 3 2 2 6 3 6" xfId="11772" xr:uid="{31F07707-8460-42DE-AE8E-9078AAE7269B}"/>
    <cellStyle name="Moneda 2 3 2 2 6 3 7" xfId="21189" xr:uid="{9937FAC6-A4B3-46CD-9DF8-7BC3093C7E4B}"/>
    <cellStyle name="Moneda 2 3 2 2 6 3 8" xfId="30606" xr:uid="{50D55889-0A16-4420-B95D-D5329C869C75}"/>
    <cellStyle name="Moneda 2 3 2 2 6 4" xfId="2756" xr:uid="{D6414584-150E-4FC9-A61F-EDED97D69F98}"/>
    <cellStyle name="Moneda 2 3 2 2 6 4 2" xfId="5108" xr:uid="{4C7A2D4A-9A90-4904-A541-20BD320CD9FB}"/>
    <cellStyle name="Moneda 2 3 2 2 6 4 2 2" xfId="9812" xr:uid="{FB5315BD-B439-4D63-B6C4-36C376FE400C}"/>
    <cellStyle name="Moneda 2 3 2 2 6 4 2 2 2" xfId="19220" xr:uid="{7356262B-BE75-4915-AD6B-03F964C45051}"/>
    <cellStyle name="Moneda 2 3 2 2 6 4 2 2 3" xfId="28637" xr:uid="{A284249C-F8AE-4A94-99BC-093345C6F80E}"/>
    <cellStyle name="Moneda 2 3 2 2 6 4 2 2 4" xfId="38054" xr:uid="{D2C9A74F-FEBD-4655-B95D-EF52045F3549}"/>
    <cellStyle name="Moneda 2 3 2 2 6 4 2 3" xfId="14516" xr:uid="{4372982C-ACE7-444B-90DB-936685BF13F0}"/>
    <cellStyle name="Moneda 2 3 2 2 6 4 2 4" xfId="23933" xr:uid="{326C83E5-16BB-453A-874A-3768CAE44B31}"/>
    <cellStyle name="Moneda 2 3 2 2 6 4 2 5" xfId="33350" xr:uid="{38C31343-FF97-4133-960F-640D80048FF4}"/>
    <cellStyle name="Moneda 2 3 2 2 6 4 3" xfId="7460" xr:uid="{F64197BD-B4EF-4E0E-AE1E-C54E92E93CCF}"/>
    <cellStyle name="Moneda 2 3 2 2 6 4 3 2" xfId="16868" xr:uid="{949921E0-4E15-47D8-A9A2-93D4257BC367}"/>
    <cellStyle name="Moneda 2 3 2 2 6 4 3 3" xfId="26285" xr:uid="{2A63807B-C2DB-45DF-8A32-D4030114A8B3}"/>
    <cellStyle name="Moneda 2 3 2 2 6 4 3 4" xfId="35702" xr:uid="{94460E07-7864-4396-B7C5-B8F20E06B47F}"/>
    <cellStyle name="Moneda 2 3 2 2 6 4 4" xfId="12164" xr:uid="{CE11F524-E50C-4E1E-8BEC-CEF6B24BB033}"/>
    <cellStyle name="Moneda 2 3 2 2 6 4 5" xfId="21581" xr:uid="{9D3F9981-37E5-44F8-81CB-9C7F3593A577}"/>
    <cellStyle name="Moneda 2 3 2 2 6 4 6" xfId="30998" xr:uid="{65C950B6-BC5D-445A-AF31-D172FBDBFC1C}"/>
    <cellStyle name="Moneda 2 3 2 2 6 5" xfId="3540" xr:uid="{424F00FE-E8E1-4E05-8810-0EF1ADC09D1C}"/>
    <cellStyle name="Moneda 2 3 2 2 6 5 2" xfId="5892" xr:uid="{4F891A71-7919-4192-89AA-EEBD5D2AD9D3}"/>
    <cellStyle name="Moneda 2 3 2 2 6 5 2 2" xfId="10596" xr:uid="{606BFF9A-9AB3-4752-9E51-6CCE5A159754}"/>
    <cellStyle name="Moneda 2 3 2 2 6 5 2 2 2" xfId="20004" xr:uid="{9118054E-0488-43B2-8C27-B0B125204F84}"/>
    <cellStyle name="Moneda 2 3 2 2 6 5 2 2 3" xfId="29421" xr:uid="{23E25597-0139-496B-AC8F-6094236E7B4F}"/>
    <cellStyle name="Moneda 2 3 2 2 6 5 2 2 4" xfId="38838" xr:uid="{02324E52-A304-47A9-861B-B8C96CD72933}"/>
    <cellStyle name="Moneda 2 3 2 2 6 5 2 3" xfId="15300" xr:uid="{88256FBC-2C63-4E77-8F35-4EF982FD9CF4}"/>
    <cellStyle name="Moneda 2 3 2 2 6 5 2 4" xfId="24717" xr:uid="{62842FA8-75DB-4271-BF8A-E478EC455A24}"/>
    <cellStyle name="Moneda 2 3 2 2 6 5 2 5" xfId="34134" xr:uid="{1B3E7CA3-CEE0-4CCE-86EC-7E228E022982}"/>
    <cellStyle name="Moneda 2 3 2 2 6 5 3" xfId="8244" xr:uid="{4C122B40-663B-4161-B3C8-C5AB218B5C26}"/>
    <cellStyle name="Moneda 2 3 2 2 6 5 3 2" xfId="17652" xr:uid="{368499B3-03BB-4038-AEC4-0A75A2579E1D}"/>
    <cellStyle name="Moneda 2 3 2 2 6 5 3 3" xfId="27069" xr:uid="{401EAC53-402E-44C4-ADD5-2BAF2FCCC87F}"/>
    <cellStyle name="Moneda 2 3 2 2 6 5 3 4" xfId="36486" xr:uid="{2637C666-0349-4116-864A-4C9C70A79372}"/>
    <cellStyle name="Moneda 2 3 2 2 6 5 4" xfId="12948" xr:uid="{245DEF76-D91C-4B16-BBCB-B539FBF69C12}"/>
    <cellStyle name="Moneda 2 3 2 2 6 5 5" xfId="22365" xr:uid="{80CED166-3F60-4BDB-8BEA-C202E65E6E51}"/>
    <cellStyle name="Moneda 2 3 2 2 6 5 6" xfId="31782" xr:uid="{5FDBE4A4-3996-4269-B7E4-85F8991449CF}"/>
    <cellStyle name="Moneda 2 3 2 2 6 6" xfId="4324" xr:uid="{DC9B7325-278F-4544-9E16-B3877B642200}"/>
    <cellStyle name="Moneda 2 3 2 2 6 6 2" xfId="9028" xr:uid="{1B0E12F9-5D83-4495-97D7-8F39824D30B5}"/>
    <cellStyle name="Moneda 2 3 2 2 6 6 2 2" xfId="18436" xr:uid="{AD01D9B0-3A1C-4EDB-ABCD-AD7F33A1FD2C}"/>
    <cellStyle name="Moneda 2 3 2 2 6 6 2 3" xfId="27853" xr:uid="{B81718B6-A988-4331-8FAB-4F5A5CC7B585}"/>
    <cellStyle name="Moneda 2 3 2 2 6 6 2 4" xfId="37270" xr:uid="{B87B0FA6-F153-4A89-9D78-03648F17F8F0}"/>
    <cellStyle name="Moneda 2 3 2 2 6 6 3" xfId="13732" xr:uid="{603D16DB-5933-42F5-9C67-7A115732D5B9}"/>
    <cellStyle name="Moneda 2 3 2 2 6 6 4" xfId="23149" xr:uid="{1AAED2C4-9B75-43E5-A81D-EABFF26FB537}"/>
    <cellStyle name="Moneda 2 3 2 2 6 6 5" xfId="32566" xr:uid="{B75870D4-0DA6-4C79-BCDE-415846196CAA}"/>
    <cellStyle name="Moneda 2 3 2 2 6 7" xfId="6676" xr:uid="{CF432EF2-63D5-4537-8301-97FE9148BEFC}"/>
    <cellStyle name="Moneda 2 3 2 2 6 7 2" xfId="16084" xr:uid="{8217527D-D976-41FC-8B9E-E599DCA8C6FE}"/>
    <cellStyle name="Moneda 2 3 2 2 6 7 3" xfId="25501" xr:uid="{E84859EF-57A3-4475-97D9-87B1B5E294EE}"/>
    <cellStyle name="Moneda 2 3 2 2 6 7 4" xfId="34918" xr:uid="{6DAEBCA7-DA60-4452-BFF5-8DAFFA015535}"/>
    <cellStyle name="Moneda 2 3 2 2 6 8" xfId="11380" xr:uid="{1F16372B-8159-4B79-88F7-136BA636E407}"/>
    <cellStyle name="Moneda 2 3 2 2 6 9" xfId="20797" xr:uid="{A148CCA9-560E-4020-BD55-EFEB57D09372}"/>
    <cellStyle name="Moneda 2 3 2 2 7" xfId="461" xr:uid="{8BC0C4FF-C3BE-4E46-9233-A905826C53E7}"/>
    <cellStyle name="Moneda 2 3 2 2 7 10" xfId="2087" xr:uid="{8AACD773-01F1-452D-963A-9D2AB1933AB1}"/>
    <cellStyle name="Moneda 2 3 2 2 7 11" xfId="1459" xr:uid="{A76EF3C0-A950-4609-B57D-A5BEA0F39322}"/>
    <cellStyle name="Moneda 2 3 2 2 7 12" xfId="40341" xr:uid="{244CEAD0-0550-4EA8-802D-B765C66894E4}"/>
    <cellStyle name="Moneda 2 3 2 2 7 2" xfId="2479" xr:uid="{0577F74D-7D1B-4744-8F90-01535497E986}"/>
    <cellStyle name="Moneda 2 3 2 2 7 2 2" xfId="3264" xr:uid="{596602D3-F69E-4D06-9CFB-1571743220A2}"/>
    <cellStyle name="Moneda 2 3 2 2 7 2 2 2" xfId="5616" xr:uid="{F994C44F-CF8F-479C-A421-C7B48155ABB9}"/>
    <cellStyle name="Moneda 2 3 2 2 7 2 2 2 2" xfId="10320" xr:uid="{6BEDAAAA-25A1-461A-BABF-CFAC58F639D3}"/>
    <cellStyle name="Moneda 2 3 2 2 7 2 2 2 2 2" xfId="19728" xr:uid="{F0EB1170-319F-4C07-8714-3EAD59E2C60D}"/>
    <cellStyle name="Moneda 2 3 2 2 7 2 2 2 2 3" xfId="29145" xr:uid="{AE5E4CE5-922D-4EE6-8233-7C32BC936E71}"/>
    <cellStyle name="Moneda 2 3 2 2 7 2 2 2 2 4" xfId="38562" xr:uid="{23631D35-6F12-47DA-9DA4-ED6B764ABD6B}"/>
    <cellStyle name="Moneda 2 3 2 2 7 2 2 2 3" xfId="15024" xr:uid="{3DC96FC9-E8B6-40B7-A937-F44B796F34FF}"/>
    <cellStyle name="Moneda 2 3 2 2 7 2 2 2 4" xfId="24441" xr:uid="{5A93B6F1-A805-4820-8B58-5FE47640F04B}"/>
    <cellStyle name="Moneda 2 3 2 2 7 2 2 2 5" xfId="33858" xr:uid="{6F9589CE-AEC5-455B-9208-428BE115F843}"/>
    <cellStyle name="Moneda 2 3 2 2 7 2 2 3" xfId="7968" xr:uid="{7238DD34-8FBA-406B-8E04-3DEBB2AEA2B0}"/>
    <cellStyle name="Moneda 2 3 2 2 7 2 2 3 2" xfId="17376" xr:uid="{6BD77D1B-FDE2-4801-98A7-F69DF60FBD22}"/>
    <cellStyle name="Moneda 2 3 2 2 7 2 2 3 3" xfId="26793" xr:uid="{6BC322E7-8FFC-4C09-8989-049B651DEB34}"/>
    <cellStyle name="Moneda 2 3 2 2 7 2 2 3 4" xfId="36210" xr:uid="{79962E58-34D8-47CE-8BF7-2CD7C509DA6F}"/>
    <cellStyle name="Moneda 2 3 2 2 7 2 2 4" xfId="12672" xr:uid="{1EB37FDB-CF67-48F1-8ABA-5B825557CA9F}"/>
    <cellStyle name="Moneda 2 3 2 2 7 2 2 5" xfId="22089" xr:uid="{5B79485F-4055-4352-B0DB-D631B2EA0CFF}"/>
    <cellStyle name="Moneda 2 3 2 2 7 2 2 6" xfId="31506" xr:uid="{4E1C2236-3477-4563-AB91-51815D48F9CE}"/>
    <cellStyle name="Moneda 2 3 2 2 7 2 3" xfId="4048" xr:uid="{C94F943E-BE5F-45F9-9239-A0A1EAB6ACF7}"/>
    <cellStyle name="Moneda 2 3 2 2 7 2 3 2" xfId="6400" xr:uid="{34CA75B4-06C1-4BB1-85D8-55DFAE3B1272}"/>
    <cellStyle name="Moneda 2 3 2 2 7 2 3 2 2" xfId="11104" xr:uid="{BD549B02-87B3-46F1-BD36-763CD6670599}"/>
    <cellStyle name="Moneda 2 3 2 2 7 2 3 2 2 2" xfId="20512" xr:uid="{7B74A780-622C-458C-AE6C-AF64C50C8B4B}"/>
    <cellStyle name="Moneda 2 3 2 2 7 2 3 2 2 3" xfId="29929" xr:uid="{FFE90900-E51C-476E-8056-2004602FE07D}"/>
    <cellStyle name="Moneda 2 3 2 2 7 2 3 2 2 4" xfId="39346" xr:uid="{2C79AAED-62FD-40DC-9FE2-5B9A90D33900}"/>
    <cellStyle name="Moneda 2 3 2 2 7 2 3 2 3" xfId="15808" xr:uid="{A7522EAE-B76E-4766-A3FC-3FA347C7AB9A}"/>
    <cellStyle name="Moneda 2 3 2 2 7 2 3 2 4" xfId="25225" xr:uid="{55E4F988-5099-4AD6-9C2C-97C1AF872E3F}"/>
    <cellStyle name="Moneda 2 3 2 2 7 2 3 2 5" xfId="34642" xr:uid="{93BB561D-640A-49E1-AC4E-CFD4DDCBD158}"/>
    <cellStyle name="Moneda 2 3 2 2 7 2 3 3" xfId="8752" xr:uid="{24E22810-4D38-44A2-AB25-D68B03E3E949}"/>
    <cellStyle name="Moneda 2 3 2 2 7 2 3 3 2" xfId="18160" xr:uid="{DF9F50CB-CDEC-4075-8DDF-4FC45C84E4A8}"/>
    <cellStyle name="Moneda 2 3 2 2 7 2 3 3 3" xfId="27577" xr:uid="{B05FC1C6-77FA-46AA-B0B8-0B908846903C}"/>
    <cellStyle name="Moneda 2 3 2 2 7 2 3 3 4" xfId="36994" xr:uid="{7D758BAA-AF58-4978-BBF9-68DAC0A1A310}"/>
    <cellStyle name="Moneda 2 3 2 2 7 2 3 4" xfId="13456" xr:uid="{148004A9-2FA0-4752-A545-C94316A0BC58}"/>
    <cellStyle name="Moneda 2 3 2 2 7 2 3 5" xfId="22873" xr:uid="{A902E540-C8F0-4B72-9FF2-D26D88E7461B}"/>
    <cellStyle name="Moneda 2 3 2 2 7 2 3 6" xfId="32290" xr:uid="{918F587C-CC34-478F-8427-6262F9873D22}"/>
    <cellStyle name="Moneda 2 3 2 2 7 2 4" xfId="4832" xr:uid="{B1184568-C0B2-4373-BCC0-E70A57798B9A}"/>
    <cellStyle name="Moneda 2 3 2 2 7 2 4 2" xfId="9536" xr:uid="{F7218E0E-A112-48B8-AD9A-5F57139CE417}"/>
    <cellStyle name="Moneda 2 3 2 2 7 2 4 2 2" xfId="18944" xr:uid="{944EF60C-27A7-43A6-A407-4B75E3C0CF38}"/>
    <cellStyle name="Moneda 2 3 2 2 7 2 4 2 3" xfId="28361" xr:uid="{57D56842-7261-4E80-A64F-1103DF8DB932}"/>
    <cellStyle name="Moneda 2 3 2 2 7 2 4 2 4" xfId="37778" xr:uid="{01DBFA8C-93CB-4FB4-A2D4-5137E4A4970C}"/>
    <cellStyle name="Moneda 2 3 2 2 7 2 4 3" xfId="14240" xr:uid="{7106C6A4-8A22-4E55-9694-6AFA31D7359A}"/>
    <cellStyle name="Moneda 2 3 2 2 7 2 4 4" xfId="23657" xr:uid="{97976B29-E7FE-45D6-96A0-B59C263835B5}"/>
    <cellStyle name="Moneda 2 3 2 2 7 2 4 5" xfId="33074" xr:uid="{F9E26F2C-56A0-4132-8EA4-5454C70C9699}"/>
    <cellStyle name="Moneda 2 3 2 2 7 2 5" xfId="7184" xr:uid="{448C87DE-DA1E-400D-A56D-E753EA043275}"/>
    <cellStyle name="Moneda 2 3 2 2 7 2 5 2" xfId="16592" xr:uid="{72E73207-B456-4768-AB31-8B1D6E8B99AE}"/>
    <cellStyle name="Moneda 2 3 2 2 7 2 5 3" xfId="26009" xr:uid="{399E29D3-F9E6-4358-A95D-07E6BE18F31A}"/>
    <cellStyle name="Moneda 2 3 2 2 7 2 5 4" xfId="35426" xr:uid="{AF93E249-C429-46B5-8B92-BFB41D4A822F}"/>
    <cellStyle name="Moneda 2 3 2 2 7 2 6" xfId="11888" xr:uid="{E2C6341A-677C-407E-BE90-019392F78370}"/>
    <cellStyle name="Moneda 2 3 2 2 7 2 7" xfId="21305" xr:uid="{B61758EF-8A66-4F47-AD0E-36DC6ABB38C6}"/>
    <cellStyle name="Moneda 2 3 2 2 7 2 8" xfId="30722" xr:uid="{64319092-7B71-4F73-A1F8-C6DEE726D0EC}"/>
    <cellStyle name="Moneda 2 3 2 2 7 3" xfId="2872" xr:uid="{5381EEAA-4449-4C24-8DED-0349A9346906}"/>
    <cellStyle name="Moneda 2 3 2 2 7 3 2" xfId="5224" xr:uid="{36F6B254-1F3A-42F4-B8BA-2AB649B258D6}"/>
    <cellStyle name="Moneda 2 3 2 2 7 3 2 2" xfId="9928" xr:uid="{1DFEBE44-0781-4EB6-8265-FC3F71F274D8}"/>
    <cellStyle name="Moneda 2 3 2 2 7 3 2 2 2" xfId="19336" xr:uid="{DABAC0F0-DABF-44BF-A4C2-F00C8ECBD148}"/>
    <cellStyle name="Moneda 2 3 2 2 7 3 2 2 3" xfId="28753" xr:uid="{E37B26E8-E304-492D-AD28-8DD910781A07}"/>
    <cellStyle name="Moneda 2 3 2 2 7 3 2 2 4" xfId="38170" xr:uid="{AF5C35EB-9F06-4F5D-AD4B-6C1327B57E20}"/>
    <cellStyle name="Moneda 2 3 2 2 7 3 2 3" xfId="14632" xr:uid="{652BC502-8F72-408F-AC5A-FC8A6CFE1A62}"/>
    <cellStyle name="Moneda 2 3 2 2 7 3 2 4" xfId="24049" xr:uid="{F5C9D6AF-604E-4D21-9660-7AAD0E19C607}"/>
    <cellStyle name="Moneda 2 3 2 2 7 3 2 5" xfId="33466" xr:uid="{F2B4E3F4-48B4-4B87-8AF4-8280BC53D7DA}"/>
    <cellStyle name="Moneda 2 3 2 2 7 3 3" xfId="7576" xr:uid="{5A627558-55ED-45A2-AC9F-1D36CE91AD62}"/>
    <cellStyle name="Moneda 2 3 2 2 7 3 3 2" xfId="16984" xr:uid="{017CECAD-DF4B-4E88-9304-50DFBAA735BF}"/>
    <cellStyle name="Moneda 2 3 2 2 7 3 3 3" xfId="26401" xr:uid="{CFDFC8AA-70AF-43AB-9B1A-696B1340B7D4}"/>
    <cellStyle name="Moneda 2 3 2 2 7 3 3 4" xfId="35818" xr:uid="{92FA0855-B568-4818-B393-959751BB564A}"/>
    <cellStyle name="Moneda 2 3 2 2 7 3 4" xfId="12280" xr:uid="{3588AED7-009D-4B69-9F02-0843F256527E}"/>
    <cellStyle name="Moneda 2 3 2 2 7 3 5" xfId="21697" xr:uid="{5F71388B-D791-496B-9129-F4762235E8E9}"/>
    <cellStyle name="Moneda 2 3 2 2 7 3 6" xfId="31114" xr:uid="{433417AD-851A-49AA-998D-D31B00B184DA}"/>
    <cellStyle name="Moneda 2 3 2 2 7 4" xfId="3656" xr:uid="{80E68E3E-864F-4EC4-BF3C-8E1733082022}"/>
    <cellStyle name="Moneda 2 3 2 2 7 4 2" xfId="6008" xr:uid="{6B01DB59-7228-40CB-B914-2BCD3A984CBB}"/>
    <cellStyle name="Moneda 2 3 2 2 7 4 2 2" xfId="10712" xr:uid="{4EE491F8-E406-457E-B0D7-65AC4AE884A9}"/>
    <cellStyle name="Moneda 2 3 2 2 7 4 2 2 2" xfId="20120" xr:uid="{80ED702E-4E6D-492B-BD03-8D5455A1CFF8}"/>
    <cellStyle name="Moneda 2 3 2 2 7 4 2 2 3" xfId="29537" xr:uid="{6FE441C7-AF87-4C82-A506-E0CCC414CB28}"/>
    <cellStyle name="Moneda 2 3 2 2 7 4 2 2 4" xfId="38954" xr:uid="{D65DB741-A34D-419F-A064-0CBC734428FA}"/>
    <cellStyle name="Moneda 2 3 2 2 7 4 2 3" xfId="15416" xr:uid="{ECE24E48-C6EB-482D-A47B-13C374E03DDE}"/>
    <cellStyle name="Moneda 2 3 2 2 7 4 2 4" xfId="24833" xr:uid="{78CCD0DA-1301-4F06-868B-8DF2D466676D}"/>
    <cellStyle name="Moneda 2 3 2 2 7 4 2 5" xfId="34250" xr:uid="{1D8F474A-A71A-489A-BF8A-78301D30ECA4}"/>
    <cellStyle name="Moneda 2 3 2 2 7 4 3" xfId="8360" xr:uid="{05FECFDC-2407-4A1E-8105-1B68FA0AA279}"/>
    <cellStyle name="Moneda 2 3 2 2 7 4 3 2" xfId="17768" xr:uid="{3B551CFB-E401-4210-A354-36982374F0FE}"/>
    <cellStyle name="Moneda 2 3 2 2 7 4 3 3" xfId="27185" xr:uid="{5E991E8E-DE2F-4DEC-B79F-E9FBDF402B01}"/>
    <cellStyle name="Moneda 2 3 2 2 7 4 3 4" xfId="36602" xr:uid="{AF0BF73E-A843-4FAD-A163-4FBB9B9B483A}"/>
    <cellStyle name="Moneda 2 3 2 2 7 4 4" xfId="13064" xr:uid="{4C06F733-15B3-452C-9B22-5BADDC3FBA4C}"/>
    <cellStyle name="Moneda 2 3 2 2 7 4 5" xfId="22481" xr:uid="{E8F37AF8-E683-4619-A49C-E5A0BD2956AC}"/>
    <cellStyle name="Moneda 2 3 2 2 7 4 6" xfId="31898" xr:uid="{68A0BA4A-C379-4D97-A43A-3B5DCB9E30FC}"/>
    <cellStyle name="Moneda 2 3 2 2 7 5" xfId="4440" xr:uid="{17E5A772-3517-4D1E-B422-C7E6AF4945CB}"/>
    <cellStyle name="Moneda 2 3 2 2 7 5 2" xfId="9144" xr:uid="{85402868-550C-4F11-92DB-F65C434D410D}"/>
    <cellStyle name="Moneda 2 3 2 2 7 5 2 2" xfId="18552" xr:uid="{6E9E75F0-865D-45FB-8686-1E3A31E507AF}"/>
    <cellStyle name="Moneda 2 3 2 2 7 5 2 3" xfId="27969" xr:uid="{B3307408-397F-4E36-912D-F31542BDF153}"/>
    <cellStyle name="Moneda 2 3 2 2 7 5 2 4" xfId="37386" xr:uid="{E3E6CA18-7438-428F-A952-EB74AADA0A36}"/>
    <cellStyle name="Moneda 2 3 2 2 7 5 3" xfId="13848" xr:uid="{3CB260CC-BFE3-46D7-9749-9112D5B5EFC0}"/>
    <cellStyle name="Moneda 2 3 2 2 7 5 4" xfId="23265" xr:uid="{971D3FE4-AD11-4D0B-AF8D-F6261C4A33E9}"/>
    <cellStyle name="Moneda 2 3 2 2 7 5 5" xfId="32682" xr:uid="{EE6E1D95-BBA9-46D3-B56A-857069EF2441}"/>
    <cellStyle name="Moneda 2 3 2 2 7 6" xfId="6792" xr:uid="{B78DD31F-1B98-41CF-83A5-43B9CD91D117}"/>
    <cellStyle name="Moneda 2 3 2 2 7 6 2" xfId="16200" xr:uid="{1E5C371A-DDA6-40C9-BA46-2BC850A1310A}"/>
    <cellStyle name="Moneda 2 3 2 2 7 6 3" xfId="25617" xr:uid="{709E329D-2532-49A6-ADBD-2AD432A767FF}"/>
    <cellStyle name="Moneda 2 3 2 2 7 6 4" xfId="35034" xr:uid="{84CEC472-2699-4DDD-B8F7-D606264369C3}"/>
    <cellStyle name="Moneda 2 3 2 2 7 7" xfId="11496" xr:uid="{3E8132CA-8843-4C99-BADA-40C2F15066AA}"/>
    <cellStyle name="Moneda 2 3 2 2 7 8" xfId="20913" xr:uid="{7E141A28-F0BF-4742-9A9D-2695F955E140}"/>
    <cellStyle name="Moneda 2 3 2 2 7 9" xfId="30330" xr:uid="{84F2732F-9142-40A1-9440-002C79530A4C}"/>
    <cellStyle name="Moneda 2 3 2 2 8" xfId="2283" xr:uid="{DAD27E90-CEAC-45F2-99F7-DBB861664461}"/>
    <cellStyle name="Moneda 2 3 2 2 8 2" xfId="3068" xr:uid="{E70CCA13-E256-420E-92A9-E617158A6DE3}"/>
    <cellStyle name="Moneda 2 3 2 2 8 2 2" xfId="5420" xr:uid="{F8500D67-54BA-4C18-ADBA-8D7BDEBE6271}"/>
    <cellStyle name="Moneda 2 3 2 2 8 2 2 2" xfId="10124" xr:uid="{4F988796-A857-4616-A092-FAC9D92C5135}"/>
    <cellStyle name="Moneda 2 3 2 2 8 2 2 2 2" xfId="19532" xr:uid="{3CA96989-F842-4CB3-A685-EF1F6227228C}"/>
    <cellStyle name="Moneda 2 3 2 2 8 2 2 2 3" xfId="28949" xr:uid="{173E55A1-3157-4650-9CC5-2FF3A92A973F}"/>
    <cellStyle name="Moneda 2 3 2 2 8 2 2 2 4" xfId="38366" xr:uid="{1AC11A54-14D6-4C34-B192-0BDAE47EFFA0}"/>
    <cellStyle name="Moneda 2 3 2 2 8 2 2 3" xfId="14828" xr:uid="{91801DB0-D72F-462C-B818-9CB8CE91949F}"/>
    <cellStyle name="Moneda 2 3 2 2 8 2 2 4" xfId="24245" xr:uid="{A26F8C5E-34E3-4493-A002-9DFA0822899D}"/>
    <cellStyle name="Moneda 2 3 2 2 8 2 2 5" xfId="33662" xr:uid="{E0CDC469-720D-40B8-ADFB-FE48BC6ABEDA}"/>
    <cellStyle name="Moneda 2 3 2 2 8 2 3" xfId="7772" xr:uid="{BB3C8561-8EBA-4F2D-B90E-4CD7A4A6BB82}"/>
    <cellStyle name="Moneda 2 3 2 2 8 2 3 2" xfId="17180" xr:uid="{3EA5996E-098C-4D14-AE56-AE05AF668B8A}"/>
    <cellStyle name="Moneda 2 3 2 2 8 2 3 3" xfId="26597" xr:uid="{6224076C-36F3-48FA-9384-4425D00FA845}"/>
    <cellStyle name="Moneda 2 3 2 2 8 2 3 4" xfId="36014" xr:uid="{EE7A004D-266B-44F1-9092-5D6F2C2B89A5}"/>
    <cellStyle name="Moneda 2 3 2 2 8 2 4" xfId="12476" xr:uid="{E37A9B65-B6D0-49FB-B98B-4F0DFD57AC7F}"/>
    <cellStyle name="Moneda 2 3 2 2 8 2 5" xfId="21893" xr:uid="{7F47939A-CB1B-4FA8-BC61-EE4C96A13980}"/>
    <cellStyle name="Moneda 2 3 2 2 8 2 6" xfId="31310" xr:uid="{16DC059C-0907-46EF-A6CC-DB844CC1BD31}"/>
    <cellStyle name="Moneda 2 3 2 2 8 3" xfId="3852" xr:uid="{11D245FF-1FC5-438E-8449-2EEB01993B70}"/>
    <cellStyle name="Moneda 2 3 2 2 8 3 2" xfId="6204" xr:uid="{EF6FE954-BB66-432C-B187-778F25880E6D}"/>
    <cellStyle name="Moneda 2 3 2 2 8 3 2 2" xfId="10908" xr:uid="{A67D49A8-2F87-4A07-AC29-F6FEAF7DF99C}"/>
    <cellStyle name="Moneda 2 3 2 2 8 3 2 2 2" xfId="20316" xr:uid="{1067044C-202E-4623-9159-9E150948DC2F}"/>
    <cellStyle name="Moneda 2 3 2 2 8 3 2 2 3" xfId="29733" xr:uid="{B9560E71-5FC5-4495-B9AB-601FF8355C68}"/>
    <cellStyle name="Moneda 2 3 2 2 8 3 2 2 4" xfId="39150" xr:uid="{D078A8D3-4E81-48A8-BFB3-5CCB976B3FC2}"/>
    <cellStyle name="Moneda 2 3 2 2 8 3 2 3" xfId="15612" xr:uid="{8D0C6FC4-C66C-4E10-A40F-2ACF64A4A83B}"/>
    <cellStyle name="Moneda 2 3 2 2 8 3 2 4" xfId="25029" xr:uid="{16078E4E-E909-4348-9AE3-76D6D7789301}"/>
    <cellStyle name="Moneda 2 3 2 2 8 3 2 5" xfId="34446" xr:uid="{CDD3EC38-D609-49E0-A4DE-38D3B1A0D233}"/>
    <cellStyle name="Moneda 2 3 2 2 8 3 3" xfId="8556" xr:uid="{E6775F63-4FC1-4779-8BDA-9BA2C77CAD51}"/>
    <cellStyle name="Moneda 2 3 2 2 8 3 3 2" xfId="17964" xr:uid="{C8BE5B03-EAA5-4103-A07B-F57C8B20F220}"/>
    <cellStyle name="Moneda 2 3 2 2 8 3 3 3" xfId="27381" xr:uid="{DE2682BE-EFAE-44C0-A960-4F44BFA6D8DC}"/>
    <cellStyle name="Moneda 2 3 2 2 8 3 3 4" xfId="36798" xr:uid="{6D87586B-81DB-4705-9562-E053A3C925E9}"/>
    <cellStyle name="Moneda 2 3 2 2 8 3 4" xfId="13260" xr:uid="{80FEFC82-BCEA-4F80-8969-EEA107B0B8AA}"/>
    <cellStyle name="Moneda 2 3 2 2 8 3 5" xfId="22677" xr:uid="{F3E8DD92-ED4C-4553-A4CA-06B46CFD1EFC}"/>
    <cellStyle name="Moneda 2 3 2 2 8 3 6" xfId="32094" xr:uid="{015CC1D5-1ED4-4B61-AFA4-97C16401ACF8}"/>
    <cellStyle name="Moneda 2 3 2 2 8 4" xfId="4636" xr:uid="{F9BDA17E-1693-4419-A895-81D93A3FECF6}"/>
    <cellStyle name="Moneda 2 3 2 2 8 4 2" xfId="9340" xr:uid="{0EA836E0-717E-486E-B9F6-8065962441DC}"/>
    <cellStyle name="Moneda 2 3 2 2 8 4 2 2" xfId="18748" xr:uid="{01EA55BB-D466-45C2-BD93-A7F83EDAA26D}"/>
    <cellStyle name="Moneda 2 3 2 2 8 4 2 3" xfId="28165" xr:uid="{611B85CC-DAF3-46EB-B5D9-AB5172D1F513}"/>
    <cellStyle name="Moneda 2 3 2 2 8 4 2 4" xfId="37582" xr:uid="{70AD2954-3F07-45E1-B36E-B8010EAC9B18}"/>
    <cellStyle name="Moneda 2 3 2 2 8 4 3" xfId="14044" xr:uid="{001DCE2D-6FFA-46AC-828A-D228A716C9BA}"/>
    <cellStyle name="Moneda 2 3 2 2 8 4 4" xfId="23461" xr:uid="{89B55D22-CD78-48B9-B6EC-74A2EE9968B0}"/>
    <cellStyle name="Moneda 2 3 2 2 8 4 5" xfId="32878" xr:uid="{B0A959A8-1477-48E0-BBAE-9FA62DD883F2}"/>
    <cellStyle name="Moneda 2 3 2 2 8 5" xfId="6988" xr:uid="{0B2E5FAD-7DE3-4ACE-861C-2953625C0F9B}"/>
    <cellStyle name="Moneda 2 3 2 2 8 5 2" xfId="16396" xr:uid="{09591D7F-BACE-4496-89E0-27ED6BAE4BC3}"/>
    <cellStyle name="Moneda 2 3 2 2 8 5 3" xfId="25813" xr:uid="{7679A1F6-EDF2-46B2-A872-9771FC744918}"/>
    <cellStyle name="Moneda 2 3 2 2 8 5 4" xfId="35230" xr:uid="{208EF8A2-B99B-46E0-BE82-EE178BEBE730}"/>
    <cellStyle name="Moneda 2 3 2 2 8 6" xfId="11692" xr:uid="{1FD69975-0F59-4403-8D50-564C78062393}"/>
    <cellStyle name="Moneda 2 3 2 2 8 7" xfId="21109" xr:uid="{3B360F19-9E47-47D5-858F-0AB1382EB1C8}"/>
    <cellStyle name="Moneda 2 3 2 2 8 8" xfId="30526" xr:uid="{DDF70FA1-5ABF-42F7-A9BB-D80BBCA76B5D}"/>
    <cellStyle name="Moneda 2 3 2 2 9" xfId="2676" xr:uid="{2C9D5195-909D-4C0A-9A1C-674A2AB19E6A}"/>
    <cellStyle name="Moneda 2 3 2 2 9 2" xfId="5028" xr:uid="{87A599E0-E18B-4BE0-B836-036EDF8E83CF}"/>
    <cellStyle name="Moneda 2 3 2 2 9 2 2" xfId="9732" xr:uid="{941AEF8E-77EC-4F48-A824-774ADCBFB906}"/>
    <cellStyle name="Moneda 2 3 2 2 9 2 2 2" xfId="19140" xr:uid="{113F51C6-3C0E-455D-8C7C-854445AFC73B}"/>
    <cellStyle name="Moneda 2 3 2 2 9 2 2 3" xfId="28557" xr:uid="{9184BC70-94E8-4753-BA3E-FB679C7B2FB3}"/>
    <cellStyle name="Moneda 2 3 2 2 9 2 2 4" xfId="37974" xr:uid="{7F262A9C-862E-45F7-B00C-FE97E3447E4C}"/>
    <cellStyle name="Moneda 2 3 2 2 9 2 3" xfId="14436" xr:uid="{CB7F52AC-365C-4DC4-BB46-4BEFB545B030}"/>
    <cellStyle name="Moneda 2 3 2 2 9 2 4" xfId="23853" xr:uid="{0B6BFC0D-0286-4309-96BB-8658E3A1EB0F}"/>
    <cellStyle name="Moneda 2 3 2 2 9 2 5" xfId="33270" xr:uid="{EB6180ED-6092-4537-8B64-17FF1D05A73A}"/>
    <cellStyle name="Moneda 2 3 2 2 9 3" xfId="7380" xr:uid="{455234E6-449A-4DF2-9282-941BEDD200BD}"/>
    <cellStyle name="Moneda 2 3 2 2 9 3 2" xfId="16788" xr:uid="{AE6E528A-5B2C-4155-AD73-9710945D7AA4}"/>
    <cellStyle name="Moneda 2 3 2 2 9 3 3" xfId="26205" xr:uid="{BECA04B7-01E7-4852-A831-ABA5383EF493}"/>
    <cellStyle name="Moneda 2 3 2 2 9 3 4" xfId="35622" xr:uid="{E759578B-4E96-4700-B903-8C0546EE473A}"/>
    <cellStyle name="Moneda 2 3 2 2 9 4" xfId="12084" xr:uid="{6C5FE094-DF44-4EA0-A86A-F61CB91CF278}"/>
    <cellStyle name="Moneda 2 3 2 2 9 5" xfId="21501" xr:uid="{6D59EE20-DF06-4500-8130-550E7CFB75F8}"/>
    <cellStyle name="Moneda 2 3 2 2 9 6" xfId="30918" xr:uid="{102965ED-8C8E-4A08-9A19-AE46D9DFDF36}"/>
    <cellStyle name="Moneda 2 3 2 20" xfId="40139" xr:uid="{021B2AEA-C95C-4D9E-ADC0-493E14AA9C4E}"/>
    <cellStyle name="Moneda 2 3 2 3" xfId="155" xr:uid="{43554CC6-6BEB-4066-85E9-38D94E8CD4E5}"/>
    <cellStyle name="Moneda 2 3 2 3 10" xfId="6607" xr:uid="{4AA5BBB6-0B60-4F43-8B76-BAA01DD3D72F}"/>
    <cellStyle name="Moneda 2 3 2 3 10 2" xfId="16015" xr:uid="{DA9CEEEA-EB92-4138-AC6A-8BCC56F03F94}"/>
    <cellStyle name="Moneda 2 3 2 3 10 3" xfId="25432" xr:uid="{2DC91F0C-9208-409C-8293-F55BF29F0803}"/>
    <cellStyle name="Moneda 2 3 2 3 10 4" xfId="34849" xr:uid="{BAFE3332-1C22-433A-BD42-C1368D691572}"/>
    <cellStyle name="Moneda 2 3 2 3 11" xfId="11311" xr:uid="{AEC76FB5-E69D-4103-BA15-945241142CCB}"/>
    <cellStyle name="Moneda 2 3 2 3 12" xfId="20728" xr:uid="{9724FA34-6799-48BA-8B9C-01B28211D339}"/>
    <cellStyle name="Moneda 2 3 2 3 13" xfId="30145" xr:uid="{7884BBCB-1D1A-40CB-9B66-828B83928FC1}"/>
    <cellStyle name="Moneda 2 3 2 3 14" xfId="1902" xr:uid="{9DE4AAFB-3019-4EE2-A50F-6363348A7086}"/>
    <cellStyle name="Moneda 2 3 2 3 15" xfId="1274" xr:uid="{EF7D3DE2-E3BD-4FA6-96CE-88D6A84715AE}"/>
    <cellStyle name="Moneda 2 3 2 3 16" xfId="40156" xr:uid="{5AC076DE-EF48-4002-BA21-FF50B069F24A}"/>
    <cellStyle name="Moneda 2 3 2 3 2" xfId="243" xr:uid="{178E0E01-2EE4-4647-BCAC-D4ED0E97F146}"/>
    <cellStyle name="Moneda 2 3 2 3 2 10" xfId="20774" xr:uid="{8B214E84-8FCC-412D-9B84-803ADBA27D46}"/>
    <cellStyle name="Moneda 2 3 2 3 2 11" xfId="30191" xr:uid="{3A300A5C-5431-48F8-93E7-20C542171B5A}"/>
    <cellStyle name="Moneda 2 3 2 3 2 12" xfId="1948" xr:uid="{AD38BA89-A51B-43D7-9C10-83AD8C7A3E6B}"/>
    <cellStyle name="Moneda 2 3 2 3 2 13" xfId="1320" xr:uid="{10920925-0CFF-4CCE-8695-E8A656FAF5BF}"/>
    <cellStyle name="Moneda 2 3 2 3 2 14" xfId="40202" xr:uid="{728AEEF3-A4AF-4355-B75B-9ED3CCF6A77E}"/>
    <cellStyle name="Moneda 2 3 2 3 2 2" xfId="437" xr:uid="{1859FA0F-A39B-4CBF-8E99-9483810022EE}"/>
    <cellStyle name="Moneda 2 3 2 3 2 2 10" xfId="30312" xr:uid="{3444E00C-090D-410C-B95A-ACF982295D69}"/>
    <cellStyle name="Moneda 2 3 2 3 2 2 11" xfId="2069" xr:uid="{72E62E29-576C-407F-B642-5BD358357FD9}"/>
    <cellStyle name="Moneda 2 3 2 3 2 2 12" xfId="1441" xr:uid="{5BDC3E4F-1E7B-4D7D-BC21-E2C18F44461C}"/>
    <cellStyle name="Moneda 2 3 2 3 2 2 13" xfId="40323" xr:uid="{F0CA2C02-D0B4-4F77-865A-67B633CB8B86}"/>
    <cellStyle name="Moneda 2 3 2 3 2 2 2" xfId="640" xr:uid="{7D769745-A73D-43E3-B127-B49F6EEA9174}"/>
    <cellStyle name="Moneda 2 3 2 3 2 2 2 10" xfId="2265" xr:uid="{21A6A2B1-D29F-4AC7-92CE-57C801E6E8E5}"/>
    <cellStyle name="Moneda 2 3 2 3 2 2 2 11" xfId="1637" xr:uid="{47B56CE4-CD60-4482-BBA5-F7B1B6AE7526}"/>
    <cellStyle name="Moneda 2 3 2 3 2 2 2 12" xfId="40519" xr:uid="{21EF9102-244F-46CF-8912-5A11B6AD1B1F}"/>
    <cellStyle name="Moneda 2 3 2 3 2 2 2 2" xfId="2657" xr:uid="{A9D8B934-D57D-4421-9FFD-87DEC6C879CD}"/>
    <cellStyle name="Moneda 2 3 2 3 2 2 2 2 2" xfId="3442" xr:uid="{9CC11460-F9AA-484E-A347-40CD2E4B7E01}"/>
    <cellStyle name="Moneda 2 3 2 3 2 2 2 2 2 2" xfId="5794" xr:uid="{2E6660E6-AEED-4DDA-93D7-992A6E8B0E4E}"/>
    <cellStyle name="Moneda 2 3 2 3 2 2 2 2 2 2 2" xfId="10498" xr:uid="{5E4E9FA4-B0EE-4BF9-BC20-6CEABBDEA0E2}"/>
    <cellStyle name="Moneda 2 3 2 3 2 2 2 2 2 2 2 2" xfId="19906" xr:uid="{B63AAE85-443E-4655-9927-515DF952CA27}"/>
    <cellStyle name="Moneda 2 3 2 3 2 2 2 2 2 2 2 3" xfId="29323" xr:uid="{CA62AED9-7E84-43E8-988D-66464972BEEA}"/>
    <cellStyle name="Moneda 2 3 2 3 2 2 2 2 2 2 2 4" xfId="38740" xr:uid="{DDA5EE26-7101-4BC2-BC8F-347E857158BD}"/>
    <cellStyle name="Moneda 2 3 2 3 2 2 2 2 2 2 3" xfId="15202" xr:uid="{2C6AA852-08D5-4244-ACA4-56DA8E13B658}"/>
    <cellStyle name="Moneda 2 3 2 3 2 2 2 2 2 2 4" xfId="24619" xr:uid="{1A2FA668-FB44-4D9D-AC99-703F4FC7E9C0}"/>
    <cellStyle name="Moneda 2 3 2 3 2 2 2 2 2 2 5" xfId="34036" xr:uid="{8184B274-9CB3-4616-84F7-29B866EB0FB8}"/>
    <cellStyle name="Moneda 2 3 2 3 2 2 2 2 2 3" xfId="8146" xr:uid="{1F936975-C0D4-4327-964A-C6E63AB3DC48}"/>
    <cellStyle name="Moneda 2 3 2 3 2 2 2 2 2 3 2" xfId="17554" xr:uid="{A90DC85B-1905-4EC6-8727-7ADB0EEDE57A}"/>
    <cellStyle name="Moneda 2 3 2 3 2 2 2 2 2 3 3" xfId="26971" xr:uid="{7BD8CD43-51C0-4E7D-B2CC-FB006994B82F}"/>
    <cellStyle name="Moneda 2 3 2 3 2 2 2 2 2 3 4" xfId="36388" xr:uid="{176A0493-F07A-4BE6-8799-872870E719AC}"/>
    <cellStyle name="Moneda 2 3 2 3 2 2 2 2 2 4" xfId="12850" xr:uid="{192AE99E-3CFD-46F7-A327-ED93F39C7B6C}"/>
    <cellStyle name="Moneda 2 3 2 3 2 2 2 2 2 5" xfId="22267" xr:uid="{188E919A-6D8D-4A0E-8D17-5B665FDB6F50}"/>
    <cellStyle name="Moneda 2 3 2 3 2 2 2 2 2 6" xfId="31684" xr:uid="{68F75CAC-C350-41BD-BC8F-0B3D46AF1CD8}"/>
    <cellStyle name="Moneda 2 3 2 3 2 2 2 2 3" xfId="4226" xr:uid="{3F353C52-9473-4EF7-A5E7-01C07DE86968}"/>
    <cellStyle name="Moneda 2 3 2 3 2 2 2 2 3 2" xfId="6578" xr:uid="{80BAAA5C-1353-4F6D-A904-975F2D9D527F}"/>
    <cellStyle name="Moneda 2 3 2 3 2 2 2 2 3 2 2" xfId="11282" xr:uid="{C719E69D-BE66-4CF0-9787-C47F321ADC47}"/>
    <cellStyle name="Moneda 2 3 2 3 2 2 2 2 3 2 2 2" xfId="20690" xr:uid="{04C45CEB-D8EC-42CF-B7A1-0406C4C37205}"/>
    <cellStyle name="Moneda 2 3 2 3 2 2 2 2 3 2 2 3" xfId="30107" xr:uid="{6A05DC03-66E8-4F93-BB27-E8C0B7111840}"/>
    <cellStyle name="Moneda 2 3 2 3 2 2 2 2 3 2 2 4" xfId="39524" xr:uid="{26242929-D5D8-4744-8DD0-029BDA6FCC0E}"/>
    <cellStyle name="Moneda 2 3 2 3 2 2 2 2 3 2 3" xfId="15986" xr:uid="{B31F191E-ABE1-4B7D-9056-50AC4683E340}"/>
    <cellStyle name="Moneda 2 3 2 3 2 2 2 2 3 2 4" xfId="25403" xr:uid="{97AFB666-089D-4C63-BA84-E1C31DD7D728}"/>
    <cellStyle name="Moneda 2 3 2 3 2 2 2 2 3 2 5" xfId="34820" xr:uid="{A1FC33B1-EEF8-4B18-A8D4-EC116D7B995A}"/>
    <cellStyle name="Moneda 2 3 2 3 2 2 2 2 3 3" xfId="8930" xr:uid="{2B1BB462-3FD8-4EF9-A894-BC1620E42F78}"/>
    <cellStyle name="Moneda 2 3 2 3 2 2 2 2 3 3 2" xfId="18338" xr:uid="{BB79DBA4-FE8B-4DD4-9783-C71BE476E74B}"/>
    <cellStyle name="Moneda 2 3 2 3 2 2 2 2 3 3 3" xfId="27755" xr:uid="{ED02FE77-A808-4DA3-BEDA-2B8BEBBCBFD7}"/>
    <cellStyle name="Moneda 2 3 2 3 2 2 2 2 3 3 4" xfId="37172" xr:uid="{A889E4FD-1588-4CB3-A65C-961968DD4C56}"/>
    <cellStyle name="Moneda 2 3 2 3 2 2 2 2 3 4" xfId="13634" xr:uid="{4AB924F5-1D31-410E-AD1E-B3CD57C0D57C}"/>
    <cellStyle name="Moneda 2 3 2 3 2 2 2 2 3 5" xfId="23051" xr:uid="{BD674A7A-3878-447D-98DB-9BBF2948FB41}"/>
    <cellStyle name="Moneda 2 3 2 3 2 2 2 2 3 6" xfId="32468" xr:uid="{74AE0EF1-6727-43C7-802D-D962B122E6AF}"/>
    <cellStyle name="Moneda 2 3 2 3 2 2 2 2 4" xfId="5010" xr:uid="{CE0AE4A9-C515-4533-A4A5-79CAD1485972}"/>
    <cellStyle name="Moneda 2 3 2 3 2 2 2 2 4 2" xfId="9714" xr:uid="{398C5C53-CF0E-4CC3-A3EC-5FE7CCAB9473}"/>
    <cellStyle name="Moneda 2 3 2 3 2 2 2 2 4 2 2" xfId="19122" xr:uid="{A894256C-73DE-4258-9634-876EA4631358}"/>
    <cellStyle name="Moneda 2 3 2 3 2 2 2 2 4 2 3" xfId="28539" xr:uid="{940CCE20-914F-4BBB-ACD0-BCF7160069D7}"/>
    <cellStyle name="Moneda 2 3 2 3 2 2 2 2 4 2 4" xfId="37956" xr:uid="{B283EE93-BCFA-49E6-B553-F4103B280087}"/>
    <cellStyle name="Moneda 2 3 2 3 2 2 2 2 4 3" xfId="14418" xr:uid="{538B1636-12B7-4081-B683-D71C441EC7D4}"/>
    <cellStyle name="Moneda 2 3 2 3 2 2 2 2 4 4" xfId="23835" xr:uid="{F10BAC93-0D16-45FD-81F3-97EFEE74D07B}"/>
    <cellStyle name="Moneda 2 3 2 3 2 2 2 2 4 5" xfId="33252" xr:uid="{EC106127-879D-4B7B-A1AC-E9414AC76EEE}"/>
    <cellStyle name="Moneda 2 3 2 3 2 2 2 2 5" xfId="7362" xr:uid="{57A67F9A-D4E7-4113-8A94-71A3F731126B}"/>
    <cellStyle name="Moneda 2 3 2 3 2 2 2 2 5 2" xfId="16770" xr:uid="{4142299F-5432-40FF-8E8A-B00DA26F4EFB}"/>
    <cellStyle name="Moneda 2 3 2 3 2 2 2 2 5 3" xfId="26187" xr:uid="{D3B5B02D-0C8A-4753-A20F-8532EE0D869C}"/>
    <cellStyle name="Moneda 2 3 2 3 2 2 2 2 5 4" xfId="35604" xr:uid="{B1666953-40C0-4379-8427-83CB6AAEDDD0}"/>
    <cellStyle name="Moneda 2 3 2 3 2 2 2 2 6" xfId="12066" xr:uid="{53079211-F5B5-49FA-9670-BE99E01D46E8}"/>
    <cellStyle name="Moneda 2 3 2 3 2 2 2 2 7" xfId="21483" xr:uid="{06369D04-F553-40FA-BA47-05D352C09FAE}"/>
    <cellStyle name="Moneda 2 3 2 3 2 2 2 2 8" xfId="30900" xr:uid="{5ABBE628-E8B2-489E-9E24-9ADB27BE17A6}"/>
    <cellStyle name="Moneda 2 3 2 3 2 2 2 3" xfId="3050" xr:uid="{A0D426E8-A4DB-47BB-B7ED-604B8DEB031D}"/>
    <cellStyle name="Moneda 2 3 2 3 2 2 2 3 2" xfId="5402" xr:uid="{70B885FD-DF7B-4E47-93C0-F62C5CAD9192}"/>
    <cellStyle name="Moneda 2 3 2 3 2 2 2 3 2 2" xfId="10106" xr:uid="{16C9D2A8-8FA2-4635-91AC-B544A7BAE941}"/>
    <cellStyle name="Moneda 2 3 2 3 2 2 2 3 2 2 2" xfId="19514" xr:uid="{88E9D8E0-5E63-43AD-AAE5-FF4E773C7935}"/>
    <cellStyle name="Moneda 2 3 2 3 2 2 2 3 2 2 3" xfId="28931" xr:uid="{3A37112E-D24C-44AC-8827-A0E9F809A033}"/>
    <cellStyle name="Moneda 2 3 2 3 2 2 2 3 2 2 4" xfId="38348" xr:uid="{B0DB2F4D-1773-4700-8EAB-ABD84BD08DF9}"/>
    <cellStyle name="Moneda 2 3 2 3 2 2 2 3 2 3" xfId="14810" xr:uid="{B45098A7-24C8-4489-B43C-A8166B8DBB96}"/>
    <cellStyle name="Moneda 2 3 2 3 2 2 2 3 2 4" xfId="24227" xr:uid="{BA40BDA5-0830-4B24-9BD5-E19F288F6390}"/>
    <cellStyle name="Moneda 2 3 2 3 2 2 2 3 2 5" xfId="33644" xr:uid="{BEA7E7D8-F093-4BD5-B72F-5A7EA9E6B863}"/>
    <cellStyle name="Moneda 2 3 2 3 2 2 2 3 3" xfId="7754" xr:uid="{E27F1E80-9FF2-49EC-A925-666B45EB2048}"/>
    <cellStyle name="Moneda 2 3 2 3 2 2 2 3 3 2" xfId="17162" xr:uid="{23275802-E6EA-4BF9-9B94-E8A0712C740F}"/>
    <cellStyle name="Moneda 2 3 2 3 2 2 2 3 3 3" xfId="26579" xr:uid="{7B03AAE5-CB00-49F5-8664-64A55C095D29}"/>
    <cellStyle name="Moneda 2 3 2 3 2 2 2 3 3 4" xfId="35996" xr:uid="{34D80585-0CF0-44C5-A7EA-067E39F4B032}"/>
    <cellStyle name="Moneda 2 3 2 3 2 2 2 3 4" xfId="12458" xr:uid="{AC6A587C-EA9A-4BF4-881A-21500CF06F70}"/>
    <cellStyle name="Moneda 2 3 2 3 2 2 2 3 5" xfId="21875" xr:uid="{7ED07B8C-42C3-4C58-B6A8-03D0C7DCB955}"/>
    <cellStyle name="Moneda 2 3 2 3 2 2 2 3 6" xfId="31292" xr:uid="{FFB92B4F-F3AF-462C-A0E7-8AE499DE7599}"/>
    <cellStyle name="Moneda 2 3 2 3 2 2 2 4" xfId="3834" xr:uid="{D8E0E89E-4AC0-4972-826E-11581BD0A9DB}"/>
    <cellStyle name="Moneda 2 3 2 3 2 2 2 4 2" xfId="6186" xr:uid="{A1B1224B-12FF-4AEF-932C-EB5C5523FD1A}"/>
    <cellStyle name="Moneda 2 3 2 3 2 2 2 4 2 2" xfId="10890" xr:uid="{194918C3-9DEC-4DE2-8BFA-52778E0C93E3}"/>
    <cellStyle name="Moneda 2 3 2 3 2 2 2 4 2 2 2" xfId="20298" xr:uid="{2EAFDED9-B0AD-4D7D-AFCC-39F8E9356A50}"/>
    <cellStyle name="Moneda 2 3 2 3 2 2 2 4 2 2 3" xfId="29715" xr:uid="{73E3DB4E-09C0-4255-8BC5-03448B88ACBB}"/>
    <cellStyle name="Moneda 2 3 2 3 2 2 2 4 2 2 4" xfId="39132" xr:uid="{7E4B2C00-3A02-42FA-8E65-6DC6646D2655}"/>
    <cellStyle name="Moneda 2 3 2 3 2 2 2 4 2 3" xfId="15594" xr:uid="{A97C9C83-E1C6-41DB-AB14-86222D4DBD4A}"/>
    <cellStyle name="Moneda 2 3 2 3 2 2 2 4 2 4" xfId="25011" xr:uid="{85829DA5-3D98-4BF9-843F-28E6D31AD674}"/>
    <cellStyle name="Moneda 2 3 2 3 2 2 2 4 2 5" xfId="34428" xr:uid="{6843F984-7565-4908-8FF7-C021B37B4771}"/>
    <cellStyle name="Moneda 2 3 2 3 2 2 2 4 3" xfId="8538" xr:uid="{4DCC0AF3-5FFE-470F-B5BE-42AE9EC08008}"/>
    <cellStyle name="Moneda 2 3 2 3 2 2 2 4 3 2" xfId="17946" xr:uid="{FB318D27-DE2E-4215-A12D-9DDA210739C4}"/>
    <cellStyle name="Moneda 2 3 2 3 2 2 2 4 3 3" xfId="27363" xr:uid="{06675C25-BEC3-4147-B85F-E00C0ED96131}"/>
    <cellStyle name="Moneda 2 3 2 3 2 2 2 4 3 4" xfId="36780" xr:uid="{9F08A2B5-4FE9-424C-8EC8-2313F4DB136F}"/>
    <cellStyle name="Moneda 2 3 2 3 2 2 2 4 4" xfId="13242" xr:uid="{A6FC5721-03AA-4BD4-9A96-711966EBA1F8}"/>
    <cellStyle name="Moneda 2 3 2 3 2 2 2 4 5" xfId="22659" xr:uid="{17A9C751-4313-4E6C-9E5C-A24670C3E27E}"/>
    <cellStyle name="Moneda 2 3 2 3 2 2 2 4 6" xfId="32076" xr:uid="{2772C3DB-289E-43BF-8BBE-230A78369B2F}"/>
    <cellStyle name="Moneda 2 3 2 3 2 2 2 5" xfId="4618" xr:uid="{F519E700-03CC-4681-85FE-B6C9A5C95AD2}"/>
    <cellStyle name="Moneda 2 3 2 3 2 2 2 5 2" xfId="9322" xr:uid="{4A2B9B29-47B3-4E3A-8732-22A22644ADE9}"/>
    <cellStyle name="Moneda 2 3 2 3 2 2 2 5 2 2" xfId="18730" xr:uid="{F4CEB14F-CF99-48F4-AC12-60BF25AA6ECF}"/>
    <cellStyle name="Moneda 2 3 2 3 2 2 2 5 2 3" xfId="28147" xr:uid="{BBE15AC4-C855-45EA-AD3C-5D3C4D12BF2D}"/>
    <cellStyle name="Moneda 2 3 2 3 2 2 2 5 2 4" xfId="37564" xr:uid="{0D659D81-F85B-40A7-A32E-D0ACE0C49027}"/>
    <cellStyle name="Moneda 2 3 2 3 2 2 2 5 3" xfId="14026" xr:uid="{48D4FA3A-5CDF-4771-A259-0CBB96F35C16}"/>
    <cellStyle name="Moneda 2 3 2 3 2 2 2 5 4" xfId="23443" xr:uid="{37776EE4-AF76-4DCA-8015-6DD3344F5A11}"/>
    <cellStyle name="Moneda 2 3 2 3 2 2 2 5 5" xfId="32860" xr:uid="{78FE5A8D-B750-4A62-8340-BC89A0860832}"/>
    <cellStyle name="Moneda 2 3 2 3 2 2 2 6" xfId="6970" xr:uid="{8E93CC66-50EF-4AB9-8B71-84139E769803}"/>
    <cellStyle name="Moneda 2 3 2 3 2 2 2 6 2" xfId="16378" xr:uid="{A3BEE3E9-C639-424D-A58D-6B480B4CE5DB}"/>
    <cellStyle name="Moneda 2 3 2 3 2 2 2 6 3" xfId="25795" xr:uid="{A1E536E2-DBEE-468A-ACFB-F921FB045D8D}"/>
    <cellStyle name="Moneda 2 3 2 3 2 2 2 6 4" xfId="35212" xr:uid="{5F9E54CE-EA43-49FE-BF54-00CD551C7D24}"/>
    <cellStyle name="Moneda 2 3 2 3 2 2 2 7" xfId="11674" xr:uid="{104CCAEA-C6B5-42A3-A9D3-B5FADD1A809A}"/>
    <cellStyle name="Moneda 2 3 2 3 2 2 2 8" xfId="21091" xr:uid="{6D42A16C-FE7C-45DA-976B-A77FCD054FB3}"/>
    <cellStyle name="Moneda 2 3 2 3 2 2 2 9" xfId="30508" xr:uid="{BE4F73DF-8723-4090-81FD-8FA987709B29}"/>
    <cellStyle name="Moneda 2 3 2 3 2 2 3" xfId="2461" xr:uid="{42A1A06C-19C0-4A8A-97A6-ED730BBDF4E8}"/>
    <cellStyle name="Moneda 2 3 2 3 2 2 3 2" xfId="3246" xr:uid="{1A32DAB4-FDF2-4A2F-B272-D870451E0763}"/>
    <cellStyle name="Moneda 2 3 2 3 2 2 3 2 2" xfId="5598" xr:uid="{290038CC-BA37-41B0-A1BD-95C3DEA5AC53}"/>
    <cellStyle name="Moneda 2 3 2 3 2 2 3 2 2 2" xfId="10302" xr:uid="{8F5038B9-CC74-46C2-B27E-C3CFFB7E3822}"/>
    <cellStyle name="Moneda 2 3 2 3 2 2 3 2 2 2 2" xfId="19710" xr:uid="{BB57BA85-EED1-425D-AE35-655AFD556C1C}"/>
    <cellStyle name="Moneda 2 3 2 3 2 2 3 2 2 2 3" xfId="29127" xr:uid="{84B64793-D779-43D1-817A-FC53DD437084}"/>
    <cellStyle name="Moneda 2 3 2 3 2 2 3 2 2 2 4" xfId="38544" xr:uid="{E1D48D7C-0351-4097-9B63-A8E87F7E45BB}"/>
    <cellStyle name="Moneda 2 3 2 3 2 2 3 2 2 3" xfId="15006" xr:uid="{BD065718-6E68-4971-A0DF-325A027FCBFC}"/>
    <cellStyle name="Moneda 2 3 2 3 2 2 3 2 2 4" xfId="24423" xr:uid="{9E2FB694-DFBF-472D-902D-2FF62E0D2D08}"/>
    <cellStyle name="Moneda 2 3 2 3 2 2 3 2 2 5" xfId="33840" xr:uid="{7DE4EEB9-09BF-4057-9FAA-9170C8183C53}"/>
    <cellStyle name="Moneda 2 3 2 3 2 2 3 2 3" xfId="7950" xr:uid="{8C52E5AC-CA3F-49DC-B35F-807DE62D983D}"/>
    <cellStyle name="Moneda 2 3 2 3 2 2 3 2 3 2" xfId="17358" xr:uid="{317A177F-AA9B-45A6-9353-11A9E4A682F1}"/>
    <cellStyle name="Moneda 2 3 2 3 2 2 3 2 3 3" xfId="26775" xr:uid="{45449313-92C8-4B7B-8CE7-F45715EE1CF6}"/>
    <cellStyle name="Moneda 2 3 2 3 2 2 3 2 3 4" xfId="36192" xr:uid="{55343205-ABF5-4A7B-BDE2-ADAC58489CCE}"/>
    <cellStyle name="Moneda 2 3 2 3 2 2 3 2 4" xfId="12654" xr:uid="{36C5616F-5C4A-4BD3-A80F-4EBEBC336519}"/>
    <cellStyle name="Moneda 2 3 2 3 2 2 3 2 5" xfId="22071" xr:uid="{826DCE96-124B-4246-8CDE-24B5E0034B4D}"/>
    <cellStyle name="Moneda 2 3 2 3 2 2 3 2 6" xfId="31488" xr:uid="{65578CDC-C75A-4A21-9070-258B170F9B15}"/>
    <cellStyle name="Moneda 2 3 2 3 2 2 3 3" xfId="4030" xr:uid="{248EF89B-93B8-4909-9FC0-7C095F76CF4A}"/>
    <cellStyle name="Moneda 2 3 2 3 2 2 3 3 2" xfId="6382" xr:uid="{5F475DB4-F84B-4976-BD8C-304F613E93BA}"/>
    <cellStyle name="Moneda 2 3 2 3 2 2 3 3 2 2" xfId="11086" xr:uid="{6654D196-77D7-4DEC-BE21-27D221142C22}"/>
    <cellStyle name="Moneda 2 3 2 3 2 2 3 3 2 2 2" xfId="20494" xr:uid="{D0704A94-FF2B-4462-90CB-36135169DA36}"/>
    <cellStyle name="Moneda 2 3 2 3 2 2 3 3 2 2 3" xfId="29911" xr:uid="{6CFC8FB4-4E46-49C8-9A75-526858F8FB1F}"/>
    <cellStyle name="Moneda 2 3 2 3 2 2 3 3 2 2 4" xfId="39328" xr:uid="{66F6A131-663C-4911-A6FD-80D5F41E00A1}"/>
    <cellStyle name="Moneda 2 3 2 3 2 2 3 3 2 3" xfId="15790" xr:uid="{5487D069-25C2-4355-8D1D-B6791CC0E5EC}"/>
    <cellStyle name="Moneda 2 3 2 3 2 2 3 3 2 4" xfId="25207" xr:uid="{5207D544-9EBA-481B-AC26-4DD707568A6F}"/>
    <cellStyle name="Moneda 2 3 2 3 2 2 3 3 2 5" xfId="34624" xr:uid="{040D84DC-3D10-49EE-8C43-51C5D09C3750}"/>
    <cellStyle name="Moneda 2 3 2 3 2 2 3 3 3" xfId="8734" xr:uid="{EC98FCD8-70EA-42E2-901E-1004286A27A5}"/>
    <cellStyle name="Moneda 2 3 2 3 2 2 3 3 3 2" xfId="18142" xr:uid="{3083F768-C2AC-4103-A84A-7FC747E35E11}"/>
    <cellStyle name="Moneda 2 3 2 3 2 2 3 3 3 3" xfId="27559" xr:uid="{63920B99-EDE2-4F7D-828A-2CC56F1F8B5F}"/>
    <cellStyle name="Moneda 2 3 2 3 2 2 3 3 3 4" xfId="36976" xr:uid="{C91F6142-FA0F-4865-9F99-281CAD75062D}"/>
    <cellStyle name="Moneda 2 3 2 3 2 2 3 3 4" xfId="13438" xr:uid="{DB0ECB57-831C-4B39-91E6-63A66286080F}"/>
    <cellStyle name="Moneda 2 3 2 3 2 2 3 3 5" xfId="22855" xr:uid="{A7704977-0AC6-4080-8150-C3F13D428D77}"/>
    <cellStyle name="Moneda 2 3 2 3 2 2 3 3 6" xfId="32272" xr:uid="{22BE0850-3AB8-4DAC-99F9-5DD4242B8025}"/>
    <cellStyle name="Moneda 2 3 2 3 2 2 3 4" xfId="4814" xr:uid="{4681025D-EB89-47AE-B222-2D21F1EC4AD0}"/>
    <cellStyle name="Moneda 2 3 2 3 2 2 3 4 2" xfId="9518" xr:uid="{0F55FE44-FD76-4BC8-AA8E-83550CF174A2}"/>
    <cellStyle name="Moneda 2 3 2 3 2 2 3 4 2 2" xfId="18926" xr:uid="{5BBAC7C2-EFAD-426C-BC28-DA19FC2D6299}"/>
    <cellStyle name="Moneda 2 3 2 3 2 2 3 4 2 3" xfId="28343" xr:uid="{610A8633-5AEE-4844-BF90-8F4F598E7999}"/>
    <cellStyle name="Moneda 2 3 2 3 2 2 3 4 2 4" xfId="37760" xr:uid="{2D02F20D-1C0E-4131-A61A-E17235C14978}"/>
    <cellStyle name="Moneda 2 3 2 3 2 2 3 4 3" xfId="14222" xr:uid="{87301659-DC5B-490D-B9C6-166F47ECDF3F}"/>
    <cellStyle name="Moneda 2 3 2 3 2 2 3 4 4" xfId="23639" xr:uid="{D4512C73-B30B-4006-97E2-C19E1B2097C8}"/>
    <cellStyle name="Moneda 2 3 2 3 2 2 3 4 5" xfId="33056" xr:uid="{7ECD43EC-8E21-442F-9027-4E10264B138C}"/>
    <cellStyle name="Moneda 2 3 2 3 2 2 3 5" xfId="7166" xr:uid="{12C40C91-81CE-49B3-95D8-83E1EE437A9B}"/>
    <cellStyle name="Moneda 2 3 2 3 2 2 3 5 2" xfId="16574" xr:uid="{3A9859EE-DE2F-438F-BFEA-98AA97EADD14}"/>
    <cellStyle name="Moneda 2 3 2 3 2 2 3 5 3" xfId="25991" xr:uid="{4166A0AE-E67E-49F5-8F52-CF7C7B80CE7B}"/>
    <cellStyle name="Moneda 2 3 2 3 2 2 3 5 4" xfId="35408" xr:uid="{EEE86890-369A-410E-9498-8ED2CC9D38DA}"/>
    <cellStyle name="Moneda 2 3 2 3 2 2 3 6" xfId="11870" xr:uid="{8BC9526A-CA06-487D-87D9-C46F7E8872B5}"/>
    <cellStyle name="Moneda 2 3 2 3 2 2 3 7" xfId="21287" xr:uid="{A9C4B66A-79F8-49B3-8279-29402BC2EE18}"/>
    <cellStyle name="Moneda 2 3 2 3 2 2 3 8" xfId="30704" xr:uid="{92D3EAD7-1FD5-4A2B-93F1-B020D8C96F5D}"/>
    <cellStyle name="Moneda 2 3 2 3 2 2 4" xfId="2854" xr:uid="{EEFB493D-A8DB-427E-A39B-8CCE789C71FA}"/>
    <cellStyle name="Moneda 2 3 2 3 2 2 4 2" xfId="5206" xr:uid="{FD61D23A-D30A-48AB-B161-F026744E5F5D}"/>
    <cellStyle name="Moneda 2 3 2 3 2 2 4 2 2" xfId="9910" xr:uid="{3074A0BD-D758-4BB2-B3A0-97D8EB7D4276}"/>
    <cellStyle name="Moneda 2 3 2 3 2 2 4 2 2 2" xfId="19318" xr:uid="{FB434A11-6224-4FB3-B8BF-DEF68B173737}"/>
    <cellStyle name="Moneda 2 3 2 3 2 2 4 2 2 3" xfId="28735" xr:uid="{E009F2F1-6742-4832-A2EB-0C2BB1DE81B3}"/>
    <cellStyle name="Moneda 2 3 2 3 2 2 4 2 2 4" xfId="38152" xr:uid="{AD1D649E-FF16-4C96-93A5-A11C55B92D13}"/>
    <cellStyle name="Moneda 2 3 2 3 2 2 4 2 3" xfId="14614" xr:uid="{F30C0984-D6C5-46EB-81F5-6582FF552B97}"/>
    <cellStyle name="Moneda 2 3 2 3 2 2 4 2 4" xfId="24031" xr:uid="{BA688628-75CA-42C2-A403-4BA9A3B85F5E}"/>
    <cellStyle name="Moneda 2 3 2 3 2 2 4 2 5" xfId="33448" xr:uid="{0C65D3B7-3673-4FD0-A6CC-AE206C760DDD}"/>
    <cellStyle name="Moneda 2 3 2 3 2 2 4 3" xfId="7558" xr:uid="{FC7BCA27-C1C4-475C-997B-D878A355657E}"/>
    <cellStyle name="Moneda 2 3 2 3 2 2 4 3 2" xfId="16966" xr:uid="{6C1C08CE-58E3-42DE-B84E-33D27B753033}"/>
    <cellStyle name="Moneda 2 3 2 3 2 2 4 3 3" xfId="26383" xr:uid="{529EA891-2FC0-4FAE-99C6-7A0C14947AE7}"/>
    <cellStyle name="Moneda 2 3 2 3 2 2 4 3 4" xfId="35800" xr:uid="{47B43268-1AB9-48DB-965B-4B08D771A22A}"/>
    <cellStyle name="Moneda 2 3 2 3 2 2 4 4" xfId="12262" xr:uid="{9D146FAA-19C2-43B6-8720-E6E3EBBEA0E2}"/>
    <cellStyle name="Moneda 2 3 2 3 2 2 4 5" xfId="21679" xr:uid="{09020A99-508A-45A3-8928-6B3C0CE40900}"/>
    <cellStyle name="Moneda 2 3 2 3 2 2 4 6" xfId="31096" xr:uid="{3F0F68F3-CA48-4C1A-B23E-41031F4F06FA}"/>
    <cellStyle name="Moneda 2 3 2 3 2 2 5" xfId="3638" xr:uid="{2E9C538A-2FFD-49FD-B483-78CDA66CC67B}"/>
    <cellStyle name="Moneda 2 3 2 3 2 2 5 2" xfId="5990" xr:uid="{DD53E0D4-3C02-446F-BB0D-5D0837C5C8B9}"/>
    <cellStyle name="Moneda 2 3 2 3 2 2 5 2 2" xfId="10694" xr:uid="{5B5AE8D5-81CE-4D00-8C99-66844F2D501F}"/>
    <cellStyle name="Moneda 2 3 2 3 2 2 5 2 2 2" xfId="20102" xr:uid="{7F8D8EF6-05D1-4049-9D19-373B26F36F59}"/>
    <cellStyle name="Moneda 2 3 2 3 2 2 5 2 2 3" xfId="29519" xr:uid="{B4BD2F7E-8D72-4F37-BC29-95BFB80A722D}"/>
    <cellStyle name="Moneda 2 3 2 3 2 2 5 2 2 4" xfId="38936" xr:uid="{B44E0604-5535-4DBF-ADAD-F6038388A663}"/>
    <cellStyle name="Moneda 2 3 2 3 2 2 5 2 3" xfId="15398" xr:uid="{8DFC017B-4C60-4E41-A7CA-2875378883BC}"/>
    <cellStyle name="Moneda 2 3 2 3 2 2 5 2 4" xfId="24815" xr:uid="{A32FE3CD-7F51-45EF-8CBF-C6BAC8F2C83B}"/>
    <cellStyle name="Moneda 2 3 2 3 2 2 5 2 5" xfId="34232" xr:uid="{AA464DB0-B954-4FE7-B2F4-B489B33EF201}"/>
    <cellStyle name="Moneda 2 3 2 3 2 2 5 3" xfId="8342" xr:uid="{4D566967-9B4F-4271-8163-ED4B465A842D}"/>
    <cellStyle name="Moneda 2 3 2 3 2 2 5 3 2" xfId="17750" xr:uid="{C0E5A84A-3223-4D02-82D8-ED5EDD7779E7}"/>
    <cellStyle name="Moneda 2 3 2 3 2 2 5 3 3" xfId="27167" xr:uid="{C2FAD2FD-6EA2-4440-97F8-13AC4097C9BF}"/>
    <cellStyle name="Moneda 2 3 2 3 2 2 5 3 4" xfId="36584" xr:uid="{BD2B3F33-E5F3-4396-B905-917ECE5E6326}"/>
    <cellStyle name="Moneda 2 3 2 3 2 2 5 4" xfId="13046" xr:uid="{88E921B8-B2E9-4820-B5DF-970366C8D573}"/>
    <cellStyle name="Moneda 2 3 2 3 2 2 5 5" xfId="22463" xr:uid="{512ABFF9-D4C4-4608-B7FB-FA2E6C5AAD09}"/>
    <cellStyle name="Moneda 2 3 2 3 2 2 5 6" xfId="31880" xr:uid="{D9F340F6-21B4-4813-B0F9-2F05ADB71150}"/>
    <cellStyle name="Moneda 2 3 2 3 2 2 6" xfId="4422" xr:uid="{76ADB8D2-C409-4854-9C71-3C6D1C1E30D1}"/>
    <cellStyle name="Moneda 2 3 2 3 2 2 6 2" xfId="9126" xr:uid="{C409857E-9265-435A-A9A9-97D83CC91402}"/>
    <cellStyle name="Moneda 2 3 2 3 2 2 6 2 2" xfId="18534" xr:uid="{B8C68BA0-68C4-462B-8B1E-281533AD7841}"/>
    <cellStyle name="Moneda 2 3 2 3 2 2 6 2 3" xfId="27951" xr:uid="{0BA298D0-8CE5-4AE8-9E0F-6BDA3B34AFC1}"/>
    <cellStyle name="Moneda 2 3 2 3 2 2 6 2 4" xfId="37368" xr:uid="{FAB20189-5145-4B0B-B016-BE9B33DF0151}"/>
    <cellStyle name="Moneda 2 3 2 3 2 2 6 3" xfId="13830" xr:uid="{C9A3472F-88C4-4D48-A9A0-2B23EFD9D97F}"/>
    <cellStyle name="Moneda 2 3 2 3 2 2 6 4" xfId="23247" xr:uid="{1FEF73DB-1C53-4683-A81A-0B9E1C43B8D3}"/>
    <cellStyle name="Moneda 2 3 2 3 2 2 6 5" xfId="32664" xr:uid="{C670CA66-88F0-4AA4-B554-5040EAD2D89B}"/>
    <cellStyle name="Moneda 2 3 2 3 2 2 7" xfId="6774" xr:uid="{F9C04803-6ED9-434B-8F2A-7CC7DA13D6FC}"/>
    <cellStyle name="Moneda 2 3 2 3 2 2 7 2" xfId="16182" xr:uid="{B0182A3E-66A8-4E13-984A-3A2ABC8E5281}"/>
    <cellStyle name="Moneda 2 3 2 3 2 2 7 3" xfId="25599" xr:uid="{E9558C8B-B3C1-4AB1-BA26-B86C81D53A2E}"/>
    <cellStyle name="Moneda 2 3 2 3 2 2 7 4" xfId="35016" xr:uid="{80FB0E08-3D68-4D68-9E44-741A66834245}"/>
    <cellStyle name="Moneda 2 3 2 3 2 2 8" xfId="11478" xr:uid="{7EC72EBB-09C5-4E8C-94DC-18B5EE085F50}"/>
    <cellStyle name="Moneda 2 3 2 3 2 2 9" xfId="20895" xr:uid="{5D2A4EF2-B503-4462-8658-2259BBAFDB8F}"/>
    <cellStyle name="Moneda 2 3 2 3 2 3" xfId="518" xr:uid="{9560E5E5-31F1-4C50-96C9-FCBB8168A0EA}"/>
    <cellStyle name="Moneda 2 3 2 3 2 3 10" xfId="2144" xr:uid="{54DF4C39-DFD2-4A69-81EC-1F30F872CE18}"/>
    <cellStyle name="Moneda 2 3 2 3 2 3 11" xfId="1516" xr:uid="{19B6DE0A-129B-4384-9283-E646F8CD4880}"/>
    <cellStyle name="Moneda 2 3 2 3 2 3 12" xfId="40398" xr:uid="{8622B851-4C62-43BC-BE0F-5B82FDCD9D6F}"/>
    <cellStyle name="Moneda 2 3 2 3 2 3 2" xfId="2536" xr:uid="{5CDAFC99-423F-4A80-90AC-F04E16617EA7}"/>
    <cellStyle name="Moneda 2 3 2 3 2 3 2 2" xfId="3321" xr:uid="{6B603EF6-E01E-417C-BD52-14892B64494E}"/>
    <cellStyle name="Moneda 2 3 2 3 2 3 2 2 2" xfId="5673" xr:uid="{FFCB8E8F-B6E7-4810-8284-0E0A27BCF130}"/>
    <cellStyle name="Moneda 2 3 2 3 2 3 2 2 2 2" xfId="10377" xr:uid="{5E86AABD-47D6-4D42-AF0E-F05750C91486}"/>
    <cellStyle name="Moneda 2 3 2 3 2 3 2 2 2 2 2" xfId="19785" xr:uid="{DF23CFA7-7BAC-4E62-B251-BEFB8EF4983B}"/>
    <cellStyle name="Moneda 2 3 2 3 2 3 2 2 2 2 3" xfId="29202" xr:uid="{FD8FD039-E92C-45E1-9576-F24B4DB85B24}"/>
    <cellStyle name="Moneda 2 3 2 3 2 3 2 2 2 2 4" xfId="38619" xr:uid="{80CAD16A-F112-4352-976C-C1F8BB6D6221}"/>
    <cellStyle name="Moneda 2 3 2 3 2 3 2 2 2 3" xfId="15081" xr:uid="{D22EBE56-E915-4360-A756-BECAA0051339}"/>
    <cellStyle name="Moneda 2 3 2 3 2 3 2 2 2 4" xfId="24498" xr:uid="{D8E0C81B-FA6F-4D2F-B6D2-2C77BC261457}"/>
    <cellStyle name="Moneda 2 3 2 3 2 3 2 2 2 5" xfId="33915" xr:uid="{9BB58F0C-DEAF-470C-934B-081381580529}"/>
    <cellStyle name="Moneda 2 3 2 3 2 3 2 2 3" xfId="8025" xr:uid="{C0B1C22E-BF7E-4B58-96E8-DDCF8FB96045}"/>
    <cellStyle name="Moneda 2 3 2 3 2 3 2 2 3 2" xfId="17433" xr:uid="{CD19FE10-F44A-49A5-87E8-CDA0F1C279DD}"/>
    <cellStyle name="Moneda 2 3 2 3 2 3 2 2 3 3" xfId="26850" xr:uid="{D56C371B-2394-4208-AB29-F424F9EEB6C4}"/>
    <cellStyle name="Moneda 2 3 2 3 2 3 2 2 3 4" xfId="36267" xr:uid="{4089B6ED-BE50-41EF-AA2B-D2EBD5E3BB92}"/>
    <cellStyle name="Moneda 2 3 2 3 2 3 2 2 4" xfId="12729" xr:uid="{B697EAA0-1812-4E49-984E-D89B181ED4A7}"/>
    <cellStyle name="Moneda 2 3 2 3 2 3 2 2 5" xfId="22146" xr:uid="{07A84420-B968-4646-92A6-BC36EE17ACC1}"/>
    <cellStyle name="Moneda 2 3 2 3 2 3 2 2 6" xfId="31563" xr:uid="{32461E8C-4969-4CB8-858A-436F1B71845E}"/>
    <cellStyle name="Moneda 2 3 2 3 2 3 2 3" xfId="4105" xr:uid="{31603124-CD8D-4D30-9BAB-34C76440E2AC}"/>
    <cellStyle name="Moneda 2 3 2 3 2 3 2 3 2" xfId="6457" xr:uid="{B4956DA3-4189-4089-812E-2A8BFDDF9E2C}"/>
    <cellStyle name="Moneda 2 3 2 3 2 3 2 3 2 2" xfId="11161" xr:uid="{629EC1BA-8A5B-44A6-B325-35CB0D67DE04}"/>
    <cellStyle name="Moneda 2 3 2 3 2 3 2 3 2 2 2" xfId="20569" xr:uid="{332CFCEB-E5B9-4D5B-B1A2-32AC3FE45CBB}"/>
    <cellStyle name="Moneda 2 3 2 3 2 3 2 3 2 2 3" xfId="29986" xr:uid="{BF494FC2-45A3-4214-9F86-97D725818A70}"/>
    <cellStyle name="Moneda 2 3 2 3 2 3 2 3 2 2 4" xfId="39403" xr:uid="{C5C9D058-22A9-4FBC-9743-69DA4791E0E4}"/>
    <cellStyle name="Moneda 2 3 2 3 2 3 2 3 2 3" xfId="15865" xr:uid="{CD00C973-A38D-4EDC-9D50-06A291D7D0F0}"/>
    <cellStyle name="Moneda 2 3 2 3 2 3 2 3 2 4" xfId="25282" xr:uid="{AEE38BF7-DA77-4763-8BA6-39442EF62709}"/>
    <cellStyle name="Moneda 2 3 2 3 2 3 2 3 2 5" xfId="34699" xr:uid="{276B458F-173F-4B97-88CC-45EAE46BC75B}"/>
    <cellStyle name="Moneda 2 3 2 3 2 3 2 3 3" xfId="8809" xr:uid="{AA0AD8C3-AB7E-471C-B1DD-A4545DE436A2}"/>
    <cellStyle name="Moneda 2 3 2 3 2 3 2 3 3 2" xfId="18217" xr:uid="{C896CF2A-21E2-43F7-885E-8DDFFE3C1BB1}"/>
    <cellStyle name="Moneda 2 3 2 3 2 3 2 3 3 3" xfId="27634" xr:uid="{FC8B3BEA-D520-4BAE-8B37-6F72641CF6F1}"/>
    <cellStyle name="Moneda 2 3 2 3 2 3 2 3 3 4" xfId="37051" xr:uid="{9D8BA382-B87E-4453-AD2D-5F61A9FCC3F5}"/>
    <cellStyle name="Moneda 2 3 2 3 2 3 2 3 4" xfId="13513" xr:uid="{1168BAD7-3289-41C8-A689-84562A88B839}"/>
    <cellStyle name="Moneda 2 3 2 3 2 3 2 3 5" xfId="22930" xr:uid="{F87C17CC-0EDC-49E6-9473-03B95FCD8173}"/>
    <cellStyle name="Moneda 2 3 2 3 2 3 2 3 6" xfId="32347" xr:uid="{9DA64ACF-D7C8-44A5-9746-F4933B3047B7}"/>
    <cellStyle name="Moneda 2 3 2 3 2 3 2 4" xfId="4889" xr:uid="{E1E8EC90-915B-4F21-BAEB-D3690E7D268B}"/>
    <cellStyle name="Moneda 2 3 2 3 2 3 2 4 2" xfId="9593" xr:uid="{6D8682E2-3F0F-43FA-9E34-17E6A78877F8}"/>
    <cellStyle name="Moneda 2 3 2 3 2 3 2 4 2 2" xfId="19001" xr:uid="{0DA917C1-A5E1-4344-9A31-955CA73B1C27}"/>
    <cellStyle name="Moneda 2 3 2 3 2 3 2 4 2 3" xfId="28418" xr:uid="{F742F69C-5304-4A64-BE5A-2B2B70F67161}"/>
    <cellStyle name="Moneda 2 3 2 3 2 3 2 4 2 4" xfId="37835" xr:uid="{F7F83446-98A3-422B-8E2F-ABE669222C82}"/>
    <cellStyle name="Moneda 2 3 2 3 2 3 2 4 3" xfId="14297" xr:uid="{DA84F03E-6A40-4175-AC98-2518E7B1946D}"/>
    <cellStyle name="Moneda 2 3 2 3 2 3 2 4 4" xfId="23714" xr:uid="{92B9FC11-909F-40E8-88C2-A0568FA1C5F4}"/>
    <cellStyle name="Moneda 2 3 2 3 2 3 2 4 5" xfId="33131" xr:uid="{86C91D59-F92F-4171-8127-84F5DB979AF5}"/>
    <cellStyle name="Moneda 2 3 2 3 2 3 2 5" xfId="7241" xr:uid="{7DB47C5A-81F4-4DF6-AD7F-2C8E759209EE}"/>
    <cellStyle name="Moneda 2 3 2 3 2 3 2 5 2" xfId="16649" xr:uid="{4132FA95-B09B-4B40-B6DC-4F099908C11A}"/>
    <cellStyle name="Moneda 2 3 2 3 2 3 2 5 3" xfId="26066" xr:uid="{1ECB2551-A4AC-4A4E-B702-F18DED1E3393}"/>
    <cellStyle name="Moneda 2 3 2 3 2 3 2 5 4" xfId="35483" xr:uid="{65420BF9-4066-4BA4-852F-2F9F88B71985}"/>
    <cellStyle name="Moneda 2 3 2 3 2 3 2 6" xfId="11945" xr:uid="{3AE6B78F-3B88-4F41-BD0E-CD2F655153C5}"/>
    <cellStyle name="Moneda 2 3 2 3 2 3 2 7" xfId="21362" xr:uid="{5CDA2670-CAF6-47EB-B88B-0D573B8AEA2E}"/>
    <cellStyle name="Moneda 2 3 2 3 2 3 2 8" xfId="30779" xr:uid="{7F8A4513-3594-48A8-8575-6FE2917B0D39}"/>
    <cellStyle name="Moneda 2 3 2 3 2 3 3" xfId="2929" xr:uid="{288803FB-0C97-49AE-8D1B-95B51CBD740B}"/>
    <cellStyle name="Moneda 2 3 2 3 2 3 3 2" xfId="5281" xr:uid="{ED45544F-5D0E-45B0-84D1-C376A06E15EC}"/>
    <cellStyle name="Moneda 2 3 2 3 2 3 3 2 2" xfId="9985" xr:uid="{7A175006-42B1-459D-8815-76FB8A4CAE2D}"/>
    <cellStyle name="Moneda 2 3 2 3 2 3 3 2 2 2" xfId="19393" xr:uid="{005890A2-A7BF-470D-8A62-09D39841A32C}"/>
    <cellStyle name="Moneda 2 3 2 3 2 3 3 2 2 3" xfId="28810" xr:uid="{72324237-1286-49AD-920D-F51195EB0A37}"/>
    <cellStyle name="Moneda 2 3 2 3 2 3 3 2 2 4" xfId="38227" xr:uid="{D86586FB-ED50-45F0-B6F7-ADDCCC549994}"/>
    <cellStyle name="Moneda 2 3 2 3 2 3 3 2 3" xfId="14689" xr:uid="{F2B3C8D4-18E2-4348-86A5-DDDB7238AFEC}"/>
    <cellStyle name="Moneda 2 3 2 3 2 3 3 2 4" xfId="24106" xr:uid="{C956F833-1077-4E08-BC79-209150AFB0B4}"/>
    <cellStyle name="Moneda 2 3 2 3 2 3 3 2 5" xfId="33523" xr:uid="{59A1E8B1-EFCB-4226-A082-A11A270A289E}"/>
    <cellStyle name="Moneda 2 3 2 3 2 3 3 3" xfId="7633" xr:uid="{6A893C55-7441-4C53-998D-6A9FDB2E9634}"/>
    <cellStyle name="Moneda 2 3 2 3 2 3 3 3 2" xfId="17041" xr:uid="{E9B7B47C-6F1D-4D08-A218-83584F470EE2}"/>
    <cellStyle name="Moneda 2 3 2 3 2 3 3 3 3" xfId="26458" xr:uid="{89679FC4-71B6-4B35-BC7A-E0032291ABFC}"/>
    <cellStyle name="Moneda 2 3 2 3 2 3 3 3 4" xfId="35875" xr:uid="{507C409C-C9A2-4975-9341-96DDD67050B8}"/>
    <cellStyle name="Moneda 2 3 2 3 2 3 3 4" xfId="12337" xr:uid="{A8490185-3FB3-4573-9FC9-D8E78EB0AFF3}"/>
    <cellStyle name="Moneda 2 3 2 3 2 3 3 5" xfId="21754" xr:uid="{33F09F7D-3C87-47B7-9D30-EBE43E2BA374}"/>
    <cellStyle name="Moneda 2 3 2 3 2 3 3 6" xfId="31171" xr:uid="{6900C221-2775-4551-9D3F-E5FEA55E67A9}"/>
    <cellStyle name="Moneda 2 3 2 3 2 3 4" xfId="3713" xr:uid="{EEC1DC38-0743-404D-BEA3-E1F08206F1B0}"/>
    <cellStyle name="Moneda 2 3 2 3 2 3 4 2" xfId="6065" xr:uid="{02563DB2-03F8-4B98-886D-81B1A1DEBA07}"/>
    <cellStyle name="Moneda 2 3 2 3 2 3 4 2 2" xfId="10769" xr:uid="{F003FD85-B182-4F1B-AC48-2A5BA7210749}"/>
    <cellStyle name="Moneda 2 3 2 3 2 3 4 2 2 2" xfId="20177" xr:uid="{46C481D8-D17F-4122-B128-F97183309D40}"/>
    <cellStyle name="Moneda 2 3 2 3 2 3 4 2 2 3" xfId="29594" xr:uid="{B778DC1F-1DDD-4508-AA9C-99883996241B}"/>
    <cellStyle name="Moneda 2 3 2 3 2 3 4 2 2 4" xfId="39011" xr:uid="{55CB6F48-C9A8-4559-96ED-ED4E1A553A58}"/>
    <cellStyle name="Moneda 2 3 2 3 2 3 4 2 3" xfId="15473" xr:uid="{CC7AA45A-D597-450C-9B90-B14E7B5E245B}"/>
    <cellStyle name="Moneda 2 3 2 3 2 3 4 2 4" xfId="24890" xr:uid="{DB054336-F4DC-499C-A34B-C65C48702F3A}"/>
    <cellStyle name="Moneda 2 3 2 3 2 3 4 2 5" xfId="34307" xr:uid="{3C3EF62D-51EB-4294-91CD-A84E8F6FE4F9}"/>
    <cellStyle name="Moneda 2 3 2 3 2 3 4 3" xfId="8417" xr:uid="{EC516369-D9B4-43F1-A662-970B1618EF72}"/>
    <cellStyle name="Moneda 2 3 2 3 2 3 4 3 2" xfId="17825" xr:uid="{0EB05876-B68F-4958-9FF0-26F949D8A45A}"/>
    <cellStyle name="Moneda 2 3 2 3 2 3 4 3 3" xfId="27242" xr:uid="{5B3C1227-AB21-4D7D-9C57-2B9D265D26EF}"/>
    <cellStyle name="Moneda 2 3 2 3 2 3 4 3 4" xfId="36659" xr:uid="{A6158310-617D-499E-A5B3-EEBEF109FE37}"/>
    <cellStyle name="Moneda 2 3 2 3 2 3 4 4" xfId="13121" xr:uid="{B7F818E1-525B-4C5D-831F-40CAD30B68B9}"/>
    <cellStyle name="Moneda 2 3 2 3 2 3 4 5" xfId="22538" xr:uid="{8F2BA274-4423-4070-84BD-0772E81390A1}"/>
    <cellStyle name="Moneda 2 3 2 3 2 3 4 6" xfId="31955" xr:uid="{57F977F3-4EB9-4F06-8C62-BA4F3C9A6AED}"/>
    <cellStyle name="Moneda 2 3 2 3 2 3 5" xfId="4497" xr:uid="{844D0E18-6658-4711-B3E8-62723FCDA543}"/>
    <cellStyle name="Moneda 2 3 2 3 2 3 5 2" xfId="9201" xr:uid="{8F0C311A-F51B-4183-A34D-59187629367A}"/>
    <cellStyle name="Moneda 2 3 2 3 2 3 5 2 2" xfId="18609" xr:uid="{48EC2C70-8586-462A-BA68-F38D1CC49F06}"/>
    <cellStyle name="Moneda 2 3 2 3 2 3 5 2 3" xfId="28026" xr:uid="{DADE7253-24ED-4652-86C1-AAC3FCA84F0C}"/>
    <cellStyle name="Moneda 2 3 2 3 2 3 5 2 4" xfId="37443" xr:uid="{25CDC37F-4ACB-4841-9F57-5D4C4FE045E5}"/>
    <cellStyle name="Moneda 2 3 2 3 2 3 5 3" xfId="13905" xr:uid="{3C45444F-7CFE-4876-B3A6-073B2A6884A8}"/>
    <cellStyle name="Moneda 2 3 2 3 2 3 5 4" xfId="23322" xr:uid="{1C7297BA-5053-4ED8-AEE2-43FAC029BB91}"/>
    <cellStyle name="Moneda 2 3 2 3 2 3 5 5" xfId="32739" xr:uid="{D523177C-9A7D-4FDA-A7BC-A4D4BCD502AE}"/>
    <cellStyle name="Moneda 2 3 2 3 2 3 6" xfId="6849" xr:uid="{896EACDB-3062-4284-9AAC-4D71A9186C3B}"/>
    <cellStyle name="Moneda 2 3 2 3 2 3 6 2" xfId="16257" xr:uid="{A95C2189-576A-456E-9555-D7CF70AC545A}"/>
    <cellStyle name="Moneda 2 3 2 3 2 3 6 3" xfId="25674" xr:uid="{F69CDF71-FA91-4E7B-BC00-3EAC476F6DC6}"/>
    <cellStyle name="Moneda 2 3 2 3 2 3 6 4" xfId="35091" xr:uid="{98E25524-6937-4628-A022-8428A4D115AF}"/>
    <cellStyle name="Moneda 2 3 2 3 2 3 7" xfId="11553" xr:uid="{96169B48-75D5-4F09-9B1B-0C426E00A020}"/>
    <cellStyle name="Moneda 2 3 2 3 2 3 8" xfId="20970" xr:uid="{5F057A6D-5303-4E33-8920-18740073EC3C}"/>
    <cellStyle name="Moneda 2 3 2 3 2 3 9" xfId="30387" xr:uid="{9430BD95-DEBC-4831-8C14-48F3A3C4484F}"/>
    <cellStyle name="Moneda 2 3 2 3 2 4" xfId="2340" xr:uid="{1DA6C73E-3A00-4538-AFC2-F9C49F02DE99}"/>
    <cellStyle name="Moneda 2 3 2 3 2 4 2" xfId="3125" xr:uid="{A8E1407A-545C-4FA7-98B7-8E365B6EC829}"/>
    <cellStyle name="Moneda 2 3 2 3 2 4 2 2" xfId="5477" xr:uid="{09F0D561-6AC3-471B-A875-F0B71C81D6A8}"/>
    <cellStyle name="Moneda 2 3 2 3 2 4 2 2 2" xfId="10181" xr:uid="{5CF10EF7-6DB6-474B-B5FC-2F34F2D78514}"/>
    <cellStyle name="Moneda 2 3 2 3 2 4 2 2 2 2" xfId="19589" xr:uid="{587BC2A0-0555-4C82-BE10-E9652BE948CF}"/>
    <cellStyle name="Moneda 2 3 2 3 2 4 2 2 2 3" xfId="29006" xr:uid="{D2F4E337-A8E5-444E-9ECD-5A32B545B665}"/>
    <cellStyle name="Moneda 2 3 2 3 2 4 2 2 2 4" xfId="38423" xr:uid="{0FBBA7FC-D97F-49D1-BFDE-23AA681F0D30}"/>
    <cellStyle name="Moneda 2 3 2 3 2 4 2 2 3" xfId="14885" xr:uid="{9E72EF30-6D43-4514-81C9-960BF8A87C30}"/>
    <cellStyle name="Moneda 2 3 2 3 2 4 2 2 4" xfId="24302" xr:uid="{C00DF926-B7A9-48C8-838C-CAC63351195B}"/>
    <cellStyle name="Moneda 2 3 2 3 2 4 2 2 5" xfId="33719" xr:uid="{736B8D89-C6E2-418C-90B7-347334CAAA7F}"/>
    <cellStyle name="Moneda 2 3 2 3 2 4 2 3" xfId="7829" xr:uid="{E275DC4A-94D2-4F03-BC93-8B940D727D50}"/>
    <cellStyle name="Moneda 2 3 2 3 2 4 2 3 2" xfId="17237" xr:uid="{E4333B1B-7255-4852-A903-2100784C7A4E}"/>
    <cellStyle name="Moneda 2 3 2 3 2 4 2 3 3" xfId="26654" xr:uid="{3BD4251E-F3E4-4FF8-AEAB-DA3D06D7343B}"/>
    <cellStyle name="Moneda 2 3 2 3 2 4 2 3 4" xfId="36071" xr:uid="{07B74156-2E91-4EB7-B83E-48C9020F5EE3}"/>
    <cellStyle name="Moneda 2 3 2 3 2 4 2 4" xfId="12533" xr:uid="{EE24D5E4-43D7-4419-ACC0-CECA8DD150AB}"/>
    <cellStyle name="Moneda 2 3 2 3 2 4 2 5" xfId="21950" xr:uid="{CE2B5B8C-D984-43E5-A23E-111C436A9847}"/>
    <cellStyle name="Moneda 2 3 2 3 2 4 2 6" xfId="31367" xr:uid="{59240BF5-4E38-4ACC-8EB6-F2806CB86175}"/>
    <cellStyle name="Moneda 2 3 2 3 2 4 3" xfId="3909" xr:uid="{1D5E1F86-4F68-4769-8AF9-1C2DD006F982}"/>
    <cellStyle name="Moneda 2 3 2 3 2 4 3 2" xfId="6261" xr:uid="{7FD8E291-C285-449E-A759-DC246596E85C}"/>
    <cellStyle name="Moneda 2 3 2 3 2 4 3 2 2" xfId="10965" xr:uid="{73D9F27E-D562-421F-8199-0D441D397C2D}"/>
    <cellStyle name="Moneda 2 3 2 3 2 4 3 2 2 2" xfId="20373" xr:uid="{9090B6FD-5024-42AE-93D6-7A95D237A238}"/>
    <cellStyle name="Moneda 2 3 2 3 2 4 3 2 2 3" xfId="29790" xr:uid="{98B63FEE-7E0A-4FAA-A3B1-8F67C579B25C}"/>
    <cellStyle name="Moneda 2 3 2 3 2 4 3 2 2 4" xfId="39207" xr:uid="{87867F41-4106-4C1F-9EC1-A734321A0341}"/>
    <cellStyle name="Moneda 2 3 2 3 2 4 3 2 3" xfId="15669" xr:uid="{29F362E0-7E78-465A-8A6F-48C87095F4E1}"/>
    <cellStyle name="Moneda 2 3 2 3 2 4 3 2 4" xfId="25086" xr:uid="{A921ECB0-AAEC-4803-94DB-02E9D81C3433}"/>
    <cellStyle name="Moneda 2 3 2 3 2 4 3 2 5" xfId="34503" xr:uid="{B5B21901-9236-47EF-ABAB-BEDB57CD2BB9}"/>
    <cellStyle name="Moneda 2 3 2 3 2 4 3 3" xfId="8613" xr:uid="{9967EC0E-06C6-4C44-B7A9-197B9BF9DC43}"/>
    <cellStyle name="Moneda 2 3 2 3 2 4 3 3 2" xfId="18021" xr:uid="{40C6A094-C628-4D50-908F-EF7F84698961}"/>
    <cellStyle name="Moneda 2 3 2 3 2 4 3 3 3" xfId="27438" xr:uid="{7023824F-8E91-412C-8BEA-EB576F6FBDC3}"/>
    <cellStyle name="Moneda 2 3 2 3 2 4 3 3 4" xfId="36855" xr:uid="{7CC507B0-6308-4CBC-A9AC-94B121E42288}"/>
    <cellStyle name="Moneda 2 3 2 3 2 4 3 4" xfId="13317" xr:uid="{095FA0DC-4684-4D44-913D-AA9C125321EA}"/>
    <cellStyle name="Moneda 2 3 2 3 2 4 3 5" xfId="22734" xr:uid="{AE4B8555-E1E1-4D4B-A64F-9D6797F00797}"/>
    <cellStyle name="Moneda 2 3 2 3 2 4 3 6" xfId="32151" xr:uid="{B90428AA-18AA-46E5-BECB-EA8747620251}"/>
    <cellStyle name="Moneda 2 3 2 3 2 4 4" xfId="4693" xr:uid="{DBC2D1E2-BC77-4327-BFFF-8954C1F474F8}"/>
    <cellStyle name="Moneda 2 3 2 3 2 4 4 2" xfId="9397" xr:uid="{E6394401-D1A1-452C-ABE8-AECF399775B2}"/>
    <cellStyle name="Moneda 2 3 2 3 2 4 4 2 2" xfId="18805" xr:uid="{CAF8EF59-7F79-4F2D-800A-C7415740C246}"/>
    <cellStyle name="Moneda 2 3 2 3 2 4 4 2 3" xfId="28222" xr:uid="{842A8FD7-D1A2-48C2-91E1-9240E76C45AA}"/>
    <cellStyle name="Moneda 2 3 2 3 2 4 4 2 4" xfId="37639" xr:uid="{6101308E-9EDE-4448-BD9C-4396997AC321}"/>
    <cellStyle name="Moneda 2 3 2 3 2 4 4 3" xfId="14101" xr:uid="{9406BE36-86AA-4805-B9A7-3FFAA01CDCF8}"/>
    <cellStyle name="Moneda 2 3 2 3 2 4 4 4" xfId="23518" xr:uid="{2967AFAD-E865-41F2-A5EA-AADDD0006597}"/>
    <cellStyle name="Moneda 2 3 2 3 2 4 4 5" xfId="32935" xr:uid="{6CB147ED-63D7-493A-8F40-F49F68E652AD}"/>
    <cellStyle name="Moneda 2 3 2 3 2 4 5" xfId="7045" xr:uid="{EEE75D23-ABC9-4756-92B2-AA1A1C530FE9}"/>
    <cellStyle name="Moneda 2 3 2 3 2 4 5 2" xfId="16453" xr:uid="{0A372394-4DBD-4091-BC59-F8BB2C8A64D1}"/>
    <cellStyle name="Moneda 2 3 2 3 2 4 5 3" xfId="25870" xr:uid="{00C3D7C4-6978-42A0-9735-DDE8E6C69645}"/>
    <cellStyle name="Moneda 2 3 2 3 2 4 5 4" xfId="35287" xr:uid="{8008994B-5A83-4FDC-909C-232017E17E56}"/>
    <cellStyle name="Moneda 2 3 2 3 2 4 6" xfId="11749" xr:uid="{02BE1216-7572-4CE9-95BF-B66D9348F32A}"/>
    <cellStyle name="Moneda 2 3 2 3 2 4 7" xfId="21166" xr:uid="{B4B4FF53-DCC1-4CF5-AF48-2721EAEBC508}"/>
    <cellStyle name="Moneda 2 3 2 3 2 4 8" xfId="30583" xr:uid="{55F085C2-A690-45D5-80F1-9CAB6F764068}"/>
    <cellStyle name="Moneda 2 3 2 3 2 5" xfId="2733" xr:uid="{6002C3ED-F5C8-47AC-967D-3B3D618D6AD9}"/>
    <cellStyle name="Moneda 2 3 2 3 2 5 2" xfId="5085" xr:uid="{C93CF052-CC3D-4103-BBB8-7DC4E7574A8F}"/>
    <cellStyle name="Moneda 2 3 2 3 2 5 2 2" xfId="9789" xr:uid="{4666CC4A-02CA-4BE5-9615-8534342F0F47}"/>
    <cellStyle name="Moneda 2 3 2 3 2 5 2 2 2" xfId="19197" xr:uid="{FC8141C7-36BB-4BFC-8FD2-B94C0C3E7B8C}"/>
    <cellStyle name="Moneda 2 3 2 3 2 5 2 2 3" xfId="28614" xr:uid="{DC74427B-1AB4-4644-BAA1-0A968D383966}"/>
    <cellStyle name="Moneda 2 3 2 3 2 5 2 2 4" xfId="38031" xr:uid="{D137CD3B-D574-4685-9083-D01F1ED3A044}"/>
    <cellStyle name="Moneda 2 3 2 3 2 5 2 3" xfId="14493" xr:uid="{7A41F2F0-1B59-48D7-AD29-2B3D810B3AB4}"/>
    <cellStyle name="Moneda 2 3 2 3 2 5 2 4" xfId="23910" xr:uid="{8B860ECA-26CA-4387-9043-13D8DCDDF079}"/>
    <cellStyle name="Moneda 2 3 2 3 2 5 2 5" xfId="33327" xr:uid="{6DEEE724-29CF-4267-AF80-220700406A78}"/>
    <cellStyle name="Moneda 2 3 2 3 2 5 3" xfId="7437" xr:uid="{A9A6F123-7E45-423F-8F9C-4C936646740A}"/>
    <cellStyle name="Moneda 2 3 2 3 2 5 3 2" xfId="16845" xr:uid="{0E42C87A-82DE-4C6F-91C6-B773F407BDAF}"/>
    <cellStyle name="Moneda 2 3 2 3 2 5 3 3" xfId="26262" xr:uid="{1A674684-1138-4B7E-B4A8-F28FB36621F9}"/>
    <cellStyle name="Moneda 2 3 2 3 2 5 3 4" xfId="35679" xr:uid="{91FD35DA-AA24-4CF0-95B0-1BCDCAC979BC}"/>
    <cellStyle name="Moneda 2 3 2 3 2 5 4" xfId="12141" xr:uid="{836455BA-7349-4488-AE4E-2062D61AC52B}"/>
    <cellStyle name="Moneda 2 3 2 3 2 5 5" xfId="21558" xr:uid="{94EEB8EB-6107-44DC-8DD0-82114DB16568}"/>
    <cellStyle name="Moneda 2 3 2 3 2 5 6" xfId="30975" xr:uid="{8BD7F044-6602-48DF-8AE3-81D93DDE3DEC}"/>
    <cellStyle name="Moneda 2 3 2 3 2 6" xfId="3517" xr:uid="{3E13977E-32F7-4888-BBB9-72C35085E783}"/>
    <cellStyle name="Moneda 2 3 2 3 2 6 2" xfId="5869" xr:uid="{F4F722BC-C7DD-4574-BC39-D56A8BF5A452}"/>
    <cellStyle name="Moneda 2 3 2 3 2 6 2 2" xfId="10573" xr:uid="{12007FB7-003B-4A35-963C-97EBF6A328BF}"/>
    <cellStyle name="Moneda 2 3 2 3 2 6 2 2 2" xfId="19981" xr:uid="{AB885985-B312-4DDB-BB4A-D94E8C6ED9F5}"/>
    <cellStyle name="Moneda 2 3 2 3 2 6 2 2 3" xfId="29398" xr:uid="{6294C910-7D09-44C5-858E-DE7A3702F463}"/>
    <cellStyle name="Moneda 2 3 2 3 2 6 2 2 4" xfId="38815" xr:uid="{0AD266AF-3A79-486D-BE11-14917F4AC425}"/>
    <cellStyle name="Moneda 2 3 2 3 2 6 2 3" xfId="15277" xr:uid="{25EE789D-29D3-4834-8490-C5E579085922}"/>
    <cellStyle name="Moneda 2 3 2 3 2 6 2 4" xfId="24694" xr:uid="{FF21F97B-34FF-48AE-8B12-6B061E838328}"/>
    <cellStyle name="Moneda 2 3 2 3 2 6 2 5" xfId="34111" xr:uid="{637CF578-C86C-4400-B32F-63AA8413EC81}"/>
    <cellStyle name="Moneda 2 3 2 3 2 6 3" xfId="8221" xr:uid="{67B43605-55E5-4FBF-AD09-7BE960CD8B02}"/>
    <cellStyle name="Moneda 2 3 2 3 2 6 3 2" xfId="17629" xr:uid="{DC723276-BE88-4376-8574-A947B4A41AEE}"/>
    <cellStyle name="Moneda 2 3 2 3 2 6 3 3" xfId="27046" xr:uid="{99E010C1-D4D4-4034-BED3-A3FD093C916C}"/>
    <cellStyle name="Moneda 2 3 2 3 2 6 3 4" xfId="36463" xr:uid="{E96ECFA4-88FA-4FB5-A4B3-0B7E74BF34D1}"/>
    <cellStyle name="Moneda 2 3 2 3 2 6 4" xfId="12925" xr:uid="{5D3D67F8-CB9A-4FD4-916A-007DB90D4D5E}"/>
    <cellStyle name="Moneda 2 3 2 3 2 6 5" xfId="22342" xr:uid="{471351FB-A1C2-44BE-B2FF-7B67AAD50695}"/>
    <cellStyle name="Moneda 2 3 2 3 2 6 6" xfId="31759" xr:uid="{17F8D5E8-1E38-4A44-A40C-C64C42442395}"/>
    <cellStyle name="Moneda 2 3 2 3 2 7" xfId="4301" xr:uid="{C30FEDE9-B620-415A-A4F1-6BE0CFFC5A34}"/>
    <cellStyle name="Moneda 2 3 2 3 2 7 2" xfId="9005" xr:uid="{21017124-3F21-4C29-B6A1-2578C044AD0F}"/>
    <cellStyle name="Moneda 2 3 2 3 2 7 2 2" xfId="18413" xr:uid="{257F71D7-AF33-4C10-B6F3-88109DF3F9A1}"/>
    <cellStyle name="Moneda 2 3 2 3 2 7 2 3" xfId="27830" xr:uid="{FBBAA62F-2A8E-42FA-BA58-0EFD775EFB1C}"/>
    <cellStyle name="Moneda 2 3 2 3 2 7 2 4" xfId="37247" xr:uid="{E6DA09F6-4238-450C-B045-708AAF8F52C7}"/>
    <cellStyle name="Moneda 2 3 2 3 2 7 3" xfId="13709" xr:uid="{E3A4B4EE-FD5B-4406-93B9-A370D40B16DC}"/>
    <cellStyle name="Moneda 2 3 2 3 2 7 4" xfId="23126" xr:uid="{20EC62BE-191C-4CC0-B4E5-69454751A18D}"/>
    <cellStyle name="Moneda 2 3 2 3 2 7 5" xfId="32543" xr:uid="{FDBD005E-9C38-4908-A2F0-DB5C778A6261}"/>
    <cellStyle name="Moneda 2 3 2 3 2 8" xfId="6653" xr:uid="{D047CAD9-5822-4D8D-8ABF-ED5E47382D6D}"/>
    <cellStyle name="Moneda 2 3 2 3 2 8 2" xfId="16061" xr:uid="{BDCB2D83-AF89-4781-830B-9A5D1C953809}"/>
    <cellStyle name="Moneda 2 3 2 3 2 8 3" xfId="25478" xr:uid="{4177E82A-7CB4-47D7-9642-60FD28D957E1}"/>
    <cellStyle name="Moneda 2 3 2 3 2 8 4" xfId="34895" xr:uid="{F654209F-AC7F-42A3-AA85-EBF4F9D219C3}"/>
    <cellStyle name="Moneda 2 3 2 3 2 9" xfId="11357" xr:uid="{A836D588-42CD-475F-91EF-F3CF5959A17D}"/>
    <cellStyle name="Moneda 2 3 2 3 3" xfId="356" xr:uid="{9614E056-419B-49F0-8958-0900C23F110E}"/>
    <cellStyle name="Moneda 2 3 2 3 3 10" xfId="30266" xr:uid="{07C882DD-52FE-4A82-8FA9-194BAF7DDCAA}"/>
    <cellStyle name="Moneda 2 3 2 3 3 11" xfId="2023" xr:uid="{39047B32-0FC3-440C-912F-F88402642A21}"/>
    <cellStyle name="Moneda 2 3 2 3 3 12" xfId="1395" xr:uid="{592401F4-68EC-4B84-B756-E1BEC1902379}"/>
    <cellStyle name="Moneda 2 3 2 3 3 13" xfId="40277" xr:uid="{9606069C-47CC-4F35-B9D6-D355EB464298}"/>
    <cellStyle name="Moneda 2 3 2 3 3 2" xfId="594" xr:uid="{77A762E8-EF8D-4E70-A9D6-EA6625D28D35}"/>
    <cellStyle name="Moneda 2 3 2 3 3 2 10" xfId="2219" xr:uid="{4A541834-48ED-473E-ACE6-CED01D38F60C}"/>
    <cellStyle name="Moneda 2 3 2 3 3 2 11" xfId="1591" xr:uid="{99C3D994-A282-4294-AA52-DAD0CEB405B8}"/>
    <cellStyle name="Moneda 2 3 2 3 3 2 12" xfId="40473" xr:uid="{8A895C57-10D1-45D1-BF9F-5479D6D300BD}"/>
    <cellStyle name="Moneda 2 3 2 3 3 2 2" xfId="2611" xr:uid="{29C342A9-30B2-4003-ABE8-33C55162BC69}"/>
    <cellStyle name="Moneda 2 3 2 3 3 2 2 2" xfId="3396" xr:uid="{F1176FD0-6B80-409C-8F47-B0801738F329}"/>
    <cellStyle name="Moneda 2 3 2 3 3 2 2 2 2" xfId="5748" xr:uid="{23C70E4B-6D28-45BE-AF3E-02223136FE75}"/>
    <cellStyle name="Moneda 2 3 2 3 3 2 2 2 2 2" xfId="10452" xr:uid="{E5C1B0AE-8813-4309-A077-894CB73A78F2}"/>
    <cellStyle name="Moneda 2 3 2 3 3 2 2 2 2 2 2" xfId="19860" xr:uid="{E0F286A0-14E5-4F51-A703-6C1CF9E24E85}"/>
    <cellStyle name="Moneda 2 3 2 3 3 2 2 2 2 2 3" xfId="29277" xr:uid="{2065D601-74BB-4049-A6E6-860243FFD729}"/>
    <cellStyle name="Moneda 2 3 2 3 3 2 2 2 2 2 4" xfId="38694" xr:uid="{0A95FE99-99D4-419C-9385-0CE9906BDE35}"/>
    <cellStyle name="Moneda 2 3 2 3 3 2 2 2 2 3" xfId="15156" xr:uid="{A82F358D-BB5B-4879-8698-14200DF1DFDB}"/>
    <cellStyle name="Moneda 2 3 2 3 3 2 2 2 2 4" xfId="24573" xr:uid="{16036D36-7C8B-4309-865A-6C6922D47665}"/>
    <cellStyle name="Moneda 2 3 2 3 3 2 2 2 2 5" xfId="33990" xr:uid="{9754F451-7277-4150-A396-41B204A90D93}"/>
    <cellStyle name="Moneda 2 3 2 3 3 2 2 2 3" xfId="8100" xr:uid="{8EA236E3-2732-46D2-B781-6A012F5A135E}"/>
    <cellStyle name="Moneda 2 3 2 3 3 2 2 2 3 2" xfId="17508" xr:uid="{7CE97870-DBBA-46E6-85C6-4784C49D7DA4}"/>
    <cellStyle name="Moneda 2 3 2 3 3 2 2 2 3 3" xfId="26925" xr:uid="{4B1241A6-7D8F-4AC0-AA4F-5FE4FCDBC780}"/>
    <cellStyle name="Moneda 2 3 2 3 3 2 2 2 3 4" xfId="36342" xr:uid="{9DD2A62B-8C68-49DA-B0CA-795799BBBEF8}"/>
    <cellStyle name="Moneda 2 3 2 3 3 2 2 2 4" xfId="12804" xr:uid="{FF02ABA0-6FBC-423E-8A8D-5FC5727B5785}"/>
    <cellStyle name="Moneda 2 3 2 3 3 2 2 2 5" xfId="22221" xr:uid="{E02C0162-BB48-49EC-93B3-865F779610A9}"/>
    <cellStyle name="Moneda 2 3 2 3 3 2 2 2 6" xfId="31638" xr:uid="{8E7D4E34-5DCA-4892-8D68-C321A75B134C}"/>
    <cellStyle name="Moneda 2 3 2 3 3 2 2 3" xfId="4180" xr:uid="{BAFCDDB7-189D-4F01-B274-B26085BB6B3D}"/>
    <cellStyle name="Moneda 2 3 2 3 3 2 2 3 2" xfId="6532" xr:uid="{4D0B18C8-B9BE-48DF-9D70-C8FA8A48E02C}"/>
    <cellStyle name="Moneda 2 3 2 3 3 2 2 3 2 2" xfId="11236" xr:uid="{4A5883E9-6616-4574-95F4-AC9E6C0B2791}"/>
    <cellStyle name="Moneda 2 3 2 3 3 2 2 3 2 2 2" xfId="20644" xr:uid="{075F8A82-635F-4748-99BD-2D4A045623D2}"/>
    <cellStyle name="Moneda 2 3 2 3 3 2 2 3 2 2 3" xfId="30061" xr:uid="{21107D55-91D3-4817-A8A7-D4E2F3C86AF9}"/>
    <cellStyle name="Moneda 2 3 2 3 3 2 2 3 2 2 4" xfId="39478" xr:uid="{F73139D7-7760-4D6A-B67A-FE741E0C52A1}"/>
    <cellStyle name="Moneda 2 3 2 3 3 2 2 3 2 3" xfId="15940" xr:uid="{4FEDEF29-52AE-4807-9AAB-64A4FFD8E1AC}"/>
    <cellStyle name="Moneda 2 3 2 3 3 2 2 3 2 4" xfId="25357" xr:uid="{FF713247-3977-4917-8FBC-9C183BFCEF31}"/>
    <cellStyle name="Moneda 2 3 2 3 3 2 2 3 2 5" xfId="34774" xr:uid="{C1AB967C-F90A-4F9C-BB42-0BCB082950C6}"/>
    <cellStyle name="Moneda 2 3 2 3 3 2 2 3 3" xfId="8884" xr:uid="{89C8243D-558D-4641-B8B6-CDFF6997313D}"/>
    <cellStyle name="Moneda 2 3 2 3 3 2 2 3 3 2" xfId="18292" xr:uid="{A9C49B93-E305-49CE-BD08-469CD6E4FCDF}"/>
    <cellStyle name="Moneda 2 3 2 3 3 2 2 3 3 3" xfId="27709" xr:uid="{3DBBDE2F-847A-4172-8459-34C87854F39C}"/>
    <cellStyle name="Moneda 2 3 2 3 3 2 2 3 3 4" xfId="37126" xr:uid="{EAD0AFE5-E5B4-416E-836B-954090A9F20F}"/>
    <cellStyle name="Moneda 2 3 2 3 3 2 2 3 4" xfId="13588" xr:uid="{61CDE20D-1EC8-48D5-A8B5-4A35828741E1}"/>
    <cellStyle name="Moneda 2 3 2 3 3 2 2 3 5" xfId="23005" xr:uid="{DE1DCE40-BB97-4726-9029-2A6757B1E9FC}"/>
    <cellStyle name="Moneda 2 3 2 3 3 2 2 3 6" xfId="32422" xr:uid="{89B1DB3F-B5BB-49D1-834E-17C01A030BF3}"/>
    <cellStyle name="Moneda 2 3 2 3 3 2 2 4" xfId="4964" xr:uid="{932DA176-6680-48D1-8844-988E2C726544}"/>
    <cellStyle name="Moneda 2 3 2 3 3 2 2 4 2" xfId="9668" xr:uid="{F6389829-31AF-4651-B12E-8A6383D28580}"/>
    <cellStyle name="Moneda 2 3 2 3 3 2 2 4 2 2" xfId="19076" xr:uid="{F659199D-E0B7-4A5F-B84C-006F27D6005E}"/>
    <cellStyle name="Moneda 2 3 2 3 3 2 2 4 2 3" xfId="28493" xr:uid="{BE1E48EC-5831-466A-8ADA-1069E087AAEF}"/>
    <cellStyle name="Moneda 2 3 2 3 3 2 2 4 2 4" xfId="37910" xr:uid="{6B81D8BC-D9D3-4812-A505-E5CBBED9596F}"/>
    <cellStyle name="Moneda 2 3 2 3 3 2 2 4 3" xfId="14372" xr:uid="{D38425E2-A58C-4922-8C8D-9E778299493D}"/>
    <cellStyle name="Moneda 2 3 2 3 3 2 2 4 4" xfId="23789" xr:uid="{FAD2769E-60BB-404F-8EC4-E0254F925E20}"/>
    <cellStyle name="Moneda 2 3 2 3 3 2 2 4 5" xfId="33206" xr:uid="{F806CDDA-2944-457E-9AB9-6533383DE8E4}"/>
    <cellStyle name="Moneda 2 3 2 3 3 2 2 5" xfId="7316" xr:uid="{8AFEADA3-4423-4858-896F-FFE2CE82D9A2}"/>
    <cellStyle name="Moneda 2 3 2 3 3 2 2 5 2" xfId="16724" xr:uid="{9B5953BE-D195-4BD2-8114-D837EBD491A1}"/>
    <cellStyle name="Moneda 2 3 2 3 3 2 2 5 3" xfId="26141" xr:uid="{5DD7372C-497C-4857-9127-F91ACE3B8D76}"/>
    <cellStyle name="Moneda 2 3 2 3 3 2 2 5 4" xfId="35558" xr:uid="{220058F8-CCBF-4694-8DC0-D65E60A939E7}"/>
    <cellStyle name="Moneda 2 3 2 3 3 2 2 6" xfId="12020" xr:uid="{1748B83B-9C1F-4E01-A76A-5FFBC8550C9D}"/>
    <cellStyle name="Moneda 2 3 2 3 3 2 2 7" xfId="21437" xr:uid="{134C16BC-146B-4F4C-A184-7BA863484342}"/>
    <cellStyle name="Moneda 2 3 2 3 3 2 2 8" xfId="30854" xr:uid="{69A85D17-F849-4743-81F6-E76BCA55EF09}"/>
    <cellStyle name="Moneda 2 3 2 3 3 2 3" xfId="3004" xr:uid="{D82601F8-E31E-4F43-B64B-66B742B89672}"/>
    <cellStyle name="Moneda 2 3 2 3 3 2 3 2" xfId="5356" xr:uid="{24024DB9-A6CD-458C-BB5B-5016CBD0A784}"/>
    <cellStyle name="Moneda 2 3 2 3 3 2 3 2 2" xfId="10060" xr:uid="{DFD01F71-C02A-443F-B4F2-BFF265810557}"/>
    <cellStyle name="Moneda 2 3 2 3 3 2 3 2 2 2" xfId="19468" xr:uid="{7BCB8FF8-D689-4ACD-B513-4B753C4DA69C}"/>
    <cellStyle name="Moneda 2 3 2 3 3 2 3 2 2 3" xfId="28885" xr:uid="{84CCDD80-34DF-4575-A956-86655E257869}"/>
    <cellStyle name="Moneda 2 3 2 3 3 2 3 2 2 4" xfId="38302" xr:uid="{0678E0FF-53F4-44B9-BD95-683B25BF8772}"/>
    <cellStyle name="Moneda 2 3 2 3 3 2 3 2 3" xfId="14764" xr:uid="{57F294C1-0417-40DA-B127-9223DD56A036}"/>
    <cellStyle name="Moneda 2 3 2 3 3 2 3 2 4" xfId="24181" xr:uid="{AE3C7EF2-71A3-4A6E-809B-2C02D5745C91}"/>
    <cellStyle name="Moneda 2 3 2 3 3 2 3 2 5" xfId="33598" xr:uid="{746D7BD5-5B76-4CAD-A66C-1078E1DB5413}"/>
    <cellStyle name="Moneda 2 3 2 3 3 2 3 3" xfId="7708" xr:uid="{3227283B-A7DE-44C2-B01D-6AB283798807}"/>
    <cellStyle name="Moneda 2 3 2 3 3 2 3 3 2" xfId="17116" xr:uid="{FE1E71A3-45F0-4333-AAE9-D13D31C6C856}"/>
    <cellStyle name="Moneda 2 3 2 3 3 2 3 3 3" xfId="26533" xr:uid="{2C39124B-6C4A-48FA-8FEE-71D1EAA70591}"/>
    <cellStyle name="Moneda 2 3 2 3 3 2 3 3 4" xfId="35950" xr:uid="{27C0013C-826D-43FB-8C56-5EF6A5D829F6}"/>
    <cellStyle name="Moneda 2 3 2 3 3 2 3 4" xfId="12412" xr:uid="{4C75C915-58C3-4C15-BE5C-E7554A7025F6}"/>
    <cellStyle name="Moneda 2 3 2 3 3 2 3 5" xfId="21829" xr:uid="{50911123-E430-4C5C-A5FE-8EF47E40E19E}"/>
    <cellStyle name="Moneda 2 3 2 3 3 2 3 6" xfId="31246" xr:uid="{F80598D5-AA70-4436-BA42-0131AD85F9FB}"/>
    <cellStyle name="Moneda 2 3 2 3 3 2 4" xfId="3788" xr:uid="{D7316001-DA8A-4463-9DC2-75F4C576D8C2}"/>
    <cellStyle name="Moneda 2 3 2 3 3 2 4 2" xfId="6140" xr:uid="{9BA59959-6E14-4E70-A26B-E14E142F8E03}"/>
    <cellStyle name="Moneda 2 3 2 3 3 2 4 2 2" xfId="10844" xr:uid="{882025F9-853D-4B1E-9635-D853AD78294A}"/>
    <cellStyle name="Moneda 2 3 2 3 3 2 4 2 2 2" xfId="20252" xr:uid="{2E7D1B76-F251-418E-8160-56F6A84ED744}"/>
    <cellStyle name="Moneda 2 3 2 3 3 2 4 2 2 3" xfId="29669" xr:uid="{53A88280-992F-47EA-AC03-C23FB1589AE6}"/>
    <cellStyle name="Moneda 2 3 2 3 3 2 4 2 2 4" xfId="39086" xr:uid="{AECAA01F-DE81-4A94-9836-05B91D18C830}"/>
    <cellStyle name="Moneda 2 3 2 3 3 2 4 2 3" xfId="15548" xr:uid="{457F8722-7E35-4E82-AFE1-DCEA0D41736A}"/>
    <cellStyle name="Moneda 2 3 2 3 3 2 4 2 4" xfId="24965" xr:uid="{DD18C787-13E3-44E5-A992-7C5D0C89C9AE}"/>
    <cellStyle name="Moneda 2 3 2 3 3 2 4 2 5" xfId="34382" xr:uid="{5CC3F03E-CBAC-4496-BA90-39C2F200BFB3}"/>
    <cellStyle name="Moneda 2 3 2 3 3 2 4 3" xfId="8492" xr:uid="{11C7B691-CF78-4E34-9BE0-E7389B27C19B}"/>
    <cellStyle name="Moneda 2 3 2 3 3 2 4 3 2" xfId="17900" xr:uid="{7B2EF353-2EC0-4A96-9251-0B0CB76E9AAE}"/>
    <cellStyle name="Moneda 2 3 2 3 3 2 4 3 3" xfId="27317" xr:uid="{9C928274-47E6-409A-8FEC-8EB5CE5CB375}"/>
    <cellStyle name="Moneda 2 3 2 3 3 2 4 3 4" xfId="36734" xr:uid="{ABE6A272-E8EB-4348-8FF4-ED3431E3731E}"/>
    <cellStyle name="Moneda 2 3 2 3 3 2 4 4" xfId="13196" xr:uid="{C3112CB0-3EE8-4AB0-A54B-26768507CEEC}"/>
    <cellStyle name="Moneda 2 3 2 3 3 2 4 5" xfId="22613" xr:uid="{B6CAE1CE-248F-42F0-9B1F-4C172EF18722}"/>
    <cellStyle name="Moneda 2 3 2 3 3 2 4 6" xfId="32030" xr:uid="{34188F27-29B5-4A38-8D44-64F93B270326}"/>
    <cellStyle name="Moneda 2 3 2 3 3 2 5" xfId="4572" xr:uid="{7DD8CB90-D31D-4D4A-BFD6-18A5730A1077}"/>
    <cellStyle name="Moneda 2 3 2 3 3 2 5 2" xfId="9276" xr:uid="{0FD691AE-D19D-4D0A-83EB-894C7A9C9BC4}"/>
    <cellStyle name="Moneda 2 3 2 3 3 2 5 2 2" xfId="18684" xr:uid="{3CC437B5-DB76-48E8-9267-8AE5A7CC4E91}"/>
    <cellStyle name="Moneda 2 3 2 3 3 2 5 2 3" xfId="28101" xr:uid="{97F5161F-6F21-488F-9DC2-0A89E5C0B5F0}"/>
    <cellStyle name="Moneda 2 3 2 3 3 2 5 2 4" xfId="37518" xr:uid="{DD44F903-EADD-43D6-A27E-F04C1183C9F8}"/>
    <cellStyle name="Moneda 2 3 2 3 3 2 5 3" xfId="13980" xr:uid="{0536B3DF-2C0D-4F30-A2F3-2CAF27C7BF79}"/>
    <cellStyle name="Moneda 2 3 2 3 3 2 5 4" xfId="23397" xr:uid="{93542EF6-9A97-4801-9765-CB5E34396C56}"/>
    <cellStyle name="Moneda 2 3 2 3 3 2 5 5" xfId="32814" xr:uid="{561D0686-6DFB-41C7-AB25-6CD0E0C9D853}"/>
    <cellStyle name="Moneda 2 3 2 3 3 2 6" xfId="6924" xr:uid="{A3D3D591-EA69-4C30-A5E8-752012B56AE3}"/>
    <cellStyle name="Moneda 2 3 2 3 3 2 6 2" xfId="16332" xr:uid="{BBA0A61A-AE4C-4836-972D-209AAF79F2A2}"/>
    <cellStyle name="Moneda 2 3 2 3 3 2 6 3" xfId="25749" xr:uid="{EA8505E9-47DE-49E8-BC33-9265AA474496}"/>
    <cellStyle name="Moneda 2 3 2 3 3 2 6 4" xfId="35166" xr:uid="{08F6B9CD-18F3-4FF5-ACAD-B3A07662990B}"/>
    <cellStyle name="Moneda 2 3 2 3 3 2 7" xfId="11628" xr:uid="{62EF8D5D-E6E4-40CF-B359-E8185F0DAEDA}"/>
    <cellStyle name="Moneda 2 3 2 3 3 2 8" xfId="21045" xr:uid="{F1EDA554-60DA-4A63-9231-B73BC66777B2}"/>
    <cellStyle name="Moneda 2 3 2 3 3 2 9" xfId="30462" xr:uid="{AF9C1C8E-2EDE-48FE-89DC-A7C682D85B2D}"/>
    <cellStyle name="Moneda 2 3 2 3 3 3" xfId="2415" xr:uid="{997B0E72-1462-42A1-A07E-7C117064A307}"/>
    <cellStyle name="Moneda 2 3 2 3 3 3 2" xfId="3200" xr:uid="{A1690264-B283-4688-93D7-2B1F62B5AFCF}"/>
    <cellStyle name="Moneda 2 3 2 3 3 3 2 2" xfId="5552" xr:uid="{83241E70-58D7-4F85-AAE7-E2A1A2796018}"/>
    <cellStyle name="Moneda 2 3 2 3 3 3 2 2 2" xfId="10256" xr:uid="{9ED8A6B8-FDC1-4FD1-9445-846187BF95E0}"/>
    <cellStyle name="Moneda 2 3 2 3 3 3 2 2 2 2" xfId="19664" xr:uid="{4DBBA31F-551F-484A-8A7B-6D935AC7001C}"/>
    <cellStyle name="Moneda 2 3 2 3 3 3 2 2 2 3" xfId="29081" xr:uid="{60CD41D2-24E8-49C6-B718-3D4FC3A03194}"/>
    <cellStyle name="Moneda 2 3 2 3 3 3 2 2 2 4" xfId="38498" xr:uid="{F947A82E-9A28-441C-9787-3052F5B8100B}"/>
    <cellStyle name="Moneda 2 3 2 3 3 3 2 2 3" xfId="14960" xr:uid="{FC98D819-EA3B-4AD7-A780-DD48968D468B}"/>
    <cellStyle name="Moneda 2 3 2 3 3 3 2 2 4" xfId="24377" xr:uid="{AD1BF2E8-1BD4-4F55-8204-72736BD6F265}"/>
    <cellStyle name="Moneda 2 3 2 3 3 3 2 2 5" xfId="33794" xr:uid="{3B590D95-5980-4219-A3DC-F5ABA3307EAC}"/>
    <cellStyle name="Moneda 2 3 2 3 3 3 2 3" xfId="7904" xr:uid="{26E52284-82B0-418E-90A7-2240E8631CB1}"/>
    <cellStyle name="Moneda 2 3 2 3 3 3 2 3 2" xfId="17312" xr:uid="{830C3F9A-BFB5-4AE1-9EB0-FC2F2CEFA071}"/>
    <cellStyle name="Moneda 2 3 2 3 3 3 2 3 3" xfId="26729" xr:uid="{A526C522-70D2-4FFE-953D-EB51A88A3C6D}"/>
    <cellStyle name="Moneda 2 3 2 3 3 3 2 3 4" xfId="36146" xr:uid="{D857A63E-7136-4BB8-999E-8047DD3F8500}"/>
    <cellStyle name="Moneda 2 3 2 3 3 3 2 4" xfId="12608" xr:uid="{3C075971-55BB-4347-8C66-8E7B2CA3FECA}"/>
    <cellStyle name="Moneda 2 3 2 3 3 3 2 5" xfId="22025" xr:uid="{ADCB0B0E-AD36-49CB-9582-A4ADDCA82DB0}"/>
    <cellStyle name="Moneda 2 3 2 3 3 3 2 6" xfId="31442" xr:uid="{7F2825B2-09D2-4CAE-BD13-DBFC939A3351}"/>
    <cellStyle name="Moneda 2 3 2 3 3 3 3" xfId="3984" xr:uid="{4ABBFB07-28F5-477A-910F-04EC5425A787}"/>
    <cellStyle name="Moneda 2 3 2 3 3 3 3 2" xfId="6336" xr:uid="{22C449FF-6BED-4EB2-830D-1623F50BCA38}"/>
    <cellStyle name="Moneda 2 3 2 3 3 3 3 2 2" xfId="11040" xr:uid="{A9088019-2107-46F2-BB6C-F9D560F45EAB}"/>
    <cellStyle name="Moneda 2 3 2 3 3 3 3 2 2 2" xfId="20448" xr:uid="{97124430-25AA-447A-BBD8-B63DDC7079D5}"/>
    <cellStyle name="Moneda 2 3 2 3 3 3 3 2 2 3" xfId="29865" xr:uid="{122D499D-71CF-46E7-BD80-E5ECDE9E0EF4}"/>
    <cellStyle name="Moneda 2 3 2 3 3 3 3 2 2 4" xfId="39282" xr:uid="{BA9A90F5-AB28-4EE1-8113-CBF3479F359D}"/>
    <cellStyle name="Moneda 2 3 2 3 3 3 3 2 3" xfId="15744" xr:uid="{16C6751E-5AF2-4D88-8047-6F9BD6FBEA8F}"/>
    <cellStyle name="Moneda 2 3 2 3 3 3 3 2 4" xfId="25161" xr:uid="{C7D43947-9986-4B95-9C0F-1832A11D61CE}"/>
    <cellStyle name="Moneda 2 3 2 3 3 3 3 2 5" xfId="34578" xr:uid="{A5D943B9-A694-427B-BA99-28EAC3435F7F}"/>
    <cellStyle name="Moneda 2 3 2 3 3 3 3 3" xfId="8688" xr:uid="{8975ADB4-FE11-422C-A05D-E38C20FE5540}"/>
    <cellStyle name="Moneda 2 3 2 3 3 3 3 3 2" xfId="18096" xr:uid="{1EA89207-F2FE-461D-8D05-4B558B56759E}"/>
    <cellStyle name="Moneda 2 3 2 3 3 3 3 3 3" xfId="27513" xr:uid="{6CAC59E5-C73D-43D8-A762-F1A31E5C2199}"/>
    <cellStyle name="Moneda 2 3 2 3 3 3 3 3 4" xfId="36930" xr:uid="{83381C01-5C03-482D-833B-7C74225A6CAD}"/>
    <cellStyle name="Moneda 2 3 2 3 3 3 3 4" xfId="13392" xr:uid="{04C3C127-F3B5-4389-84B3-3AF48CA63FBC}"/>
    <cellStyle name="Moneda 2 3 2 3 3 3 3 5" xfId="22809" xr:uid="{D7F34F0F-E085-469B-8D52-BF46D967F0C1}"/>
    <cellStyle name="Moneda 2 3 2 3 3 3 3 6" xfId="32226" xr:uid="{DFB04FCD-8641-4B48-894C-02E2206932DD}"/>
    <cellStyle name="Moneda 2 3 2 3 3 3 4" xfId="4768" xr:uid="{86A1270D-04BF-49CD-BADE-02BC0CFF883D}"/>
    <cellStyle name="Moneda 2 3 2 3 3 3 4 2" xfId="9472" xr:uid="{CC622F29-2B06-4586-B1E2-E6ABE9268043}"/>
    <cellStyle name="Moneda 2 3 2 3 3 3 4 2 2" xfId="18880" xr:uid="{5FD97952-0933-4FA0-AC6E-309A9D6C5E7C}"/>
    <cellStyle name="Moneda 2 3 2 3 3 3 4 2 3" xfId="28297" xr:uid="{ACA41FD7-9EDB-4CA5-9559-7B726D3696B7}"/>
    <cellStyle name="Moneda 2 3 2 3 3 3 4 2 4" xfId="37714" xr:uid="{F023507C-CDDC-44AB-8520-1AC5AA16D095}"/>
    <cellStyle name="Moneda 2 3 2 3 3 3 4 3" xfId="14176" xr:uid="{71528CF0-C808-4B06-BBAB-AC195A79ED51}"/>
    <cellStyle name="Moneda 2 3 2 3 3 3 4 4" xfId="23593" xr:uid="{E67BC1E4-3545-41C1-BDE0-33AEB6CC8328}"/>
    <cellStyle name="Moneda 2 3 2 3 3 3 4 5" xfId="33010" xr:uid="{AE9FB7CE-E7BE-4F8D-B6B6-67B04553FD49}"/>
    <cellStyle name="Moneda 2 3 2 3 3 3 5" xfId="7120" xr:uid="{9A5D896C-3DF2-4337-9BC6-B1560F141400}"/>
    <cellStyle name="Moneda 2 3 2 3 3 3 5 2" xfId="16528" xr:uid="{615D8A90-D787-4B7A-9FFF-6119ED6AF80C}"/>
    <cellStyle name="Moneda 2 3 2 3 3 3 5 3" xfId="25945" xr:uid="{2516B5C2-EBE4-4834-850C-999CE7BCB70D}"/>
    <cellStyle name="Moneda 2 3 2 3 3 3 5 4" xfId="35362" xr:uid="{4A57198C-2050-4D81-B621-4EC97DB8386B}"/>
    <cellStyle name="Moneda 2 3 2 3 3 3 6" xfId="11824" xr:uid="{16B9E0B8-4B0F-4F77-BD90-8FAC4D686063}"/>
    <cellStyle name="Moneda 2 3 2 3 3 3 7" xfId="21241" xr:uid="{5BB69972-F0C5-4F7B-B4C6-236045696103}"/>
    <cellStyle name="Moneda 2 3 2 3 3 3 8" xfId="30658" xr:uid="{75FE48C3-669C-49C0-9ED5-965DEB3CBA1F}"/>
    <cellStyle name="Moneda 2 3 2 3 3 4" xfId="2808" xr:uid="{44F87077-9149-4C42-A798-7256CA0CAA6A}"/>
    <cellStyle name="Moneda 2 3 2 3 3 4 2" xfId="5160" xr:uid="{E147B50E-5F77-43FC-B8DD-3FCACC90F407}"/>
    <cellStyle name="Moneda 2 3 2 3 3 4 2 2" xfId="9864" xr:uid="{0ADCE9CB-82A5-4520-913C-84F7197447C5}"/>
    <cellStyle name="Moneda 2 3 2 3 3 4 2 2 2" xfId="19272" xr:uid="{7D5A7268-24CB-4C0D-8C7E-6CA8F9377DE3}"/>
    <cellStyle name="Moneda 2 3 2 3 3 4 2 2 3" xfId="28689" xr:uid="{A1B965A5-8E6C-4AE2-8A16-2C3192D3B599}"/>
    <cellStyle name="Moneda 2 3 2 3 3 4 2 2 4" xfId="38106" xr:uid="{1CE04B77-4959-4DAC-B76D-7B991F01B8DF}"/>
    <cellStyle name="Moneda 2 3 2 3 3 4 2 3" xfId="14568" xr:uid="{578B0553-5EBE-4DFC-9EA6-7E2F22F69276}"/>
    <cellStyle name="Moneda 2 3 2 3 3 4 2 4" xfId="23985" xr:uid="{8B63BEFB-8764-45FA-9EC7-0DFF797F157F}"/>
    <cellStyle name="Moneda 2 3 2 3 3 4 2 5" xfId="33402" xr:uid="{F7370037-14B4-4E10-9DC1-260AC8C0FA57}"/>
    <cellStyle name="Moneda 2 3 2 3 3 4 3" xfId="7512" xr:uid="{03FB19DA-0491-4CB7-8BBD-CF209E44A8C4}"/>
    <cellStyle name="Moneda 2 3 2 3 3 4 3 2" xfId="16920" xr:uid="{9E419AC0-C3DC-4B4A-AE18-563C74A738A7}"/>
    <cellStyle name="Moneda 2 3 2 3 3 4 3 3" xfId="26337" xr:uid="{7D7F4364-62F8-4083-BB8F-0B0D78CA6584}"/>
    <cellStyle name="Moneda 2 3 2 3 3 4 3 4" xfId="35754" xr:uid="{25317D0E-E0D9-4F5A-9865-F3A3043AB24D}"/>
    <cellStyle name="Moneda 2 3 2 3 3 4 4" xfId="12216" xr:uid="{4C4868DD-9EB2-4AF3-A6D8-EFC9D7187B0D}"/>
    <cellStyle name="Moneda 2 3 2 3 3 4 5" xfId="21633" xr:uid="{D894751A-6B2E-4237-A8DA-964B8B7E9A47}"/>
    <cellStyle name="Moneda 2 3 2 3 3 4 6" xfId="31050" xr:uid="{84AE964D-64EA-4421-A32A-3563C814DBED}"/>
    <cellStyle name="Moneda 2 3 2 3 3 5" xfId="3592" xr:uid="{D809D9FF-5D75-4712-9E48-DA364243954F}"/>
    <cellStyle name="Moneda 2 3 2 3 3 5 2" xfId="5944" xr:uid="{11FBE1B7-CEE0-4AC2-9EE8-1331663EA82A}"/>
    <cellStyle name="Moneda 2 3 2 3 3 5 2 2" xfId="10648" xr:uid="{15D0AC56-73B2-41D2-91D6-CACD28216606}"/>
    <cellStyle name="Moneda 2 3 2 3 3 5 2 2 2" xfId="20056" xr:uid="{47368C8E-5030-4D34-B55B-21C23E941EA2}"/>
    <cellStyle name="Moneda 2 3 2 3 3 5 2 2 3" xfId="29473" xr:uid="{D14E5EDC-1E0A-4737-82A7-121FA7A8ABCF}"/>
    <cellStyle name="Moneda 2 3 2 3 3 5 2 2 4" xfId="38890" xr:uid="{7AC07085-CF17-439D-B2E3-F48FDC4D4A78}"/>
    <cellStyle name="Moneda 2 3 2 3 3 5 2 3" xfId="15352" xr:uid="{89BC2B17-4DBB-4829-B6CC-CB3BD49F09A8}"/>
    <cellStyle name="Moneda 2 3 2 3 3 5 2 4" xfId="24769" xr:uid="{DFD5AE5A-7B76-4610-A25F-7AF8C584CF28}"/>
    <cellStyle name="Moneda 2 3 2 3 3 5 2 5" xfId="34186" xr:uid="{183CFC39-B698-4D84-924E-65350E676D9D}"/>
    <cellStyle name="Moneda 2 3 2 3 3 5 3" xfId="8296" xr:uid="{421BE8DF-AB98-4AD9-8B70-65E67CA6B85B}"/>
    <cellStyle name="Moneda 2 3 2 3 3 5 3 2" xfId="17704" xr:uid="{A1B11888-16EC-4AE9-A779-52C45A73564C}"/>
    <cellStyle name="Moneda 2 3 2 3 3 5 3 3" xfId="27121" xr:uid="{2050823D-F1BA-4F1D-B2F9-A2BD7E497BA0}"/>
    <cellStyle name="Moneda 2 3 2 3 3 5 3 4" xfId="36538" xr:uid="{3A078C8E-38D7-48A0-9FCB-26A95D14F24F}"/>
    <cellStyle name="Moneda 2 3 2 3 3 5 4" xfId="13000" xr:uid="{30429957-6489-47F5-B9D6-173FA077D613}"/>
    <cellStyle name="Moneda 2 3 2 3 3 5 5" xfId="22417" xr:uid="{30779AE6-C328-400E-A8F5-1C7DB19F1131}"/>
    <cellStyle name="Moneda 2 3 2 3 3 5 6" xfId="31834" xr:uid="{EBECC1F6-440A-428D-B176-3171BD9C585F}"/>
    <cellStyle name="Moneda 2 3 2 3 3 6" xfId="4376" xr:uid="{0F814F77-7890-48EF-B021-0B25EFF0DB8F}"/>
    <cellStyle name="Moneda 2 3 2 3 3 6 2" xfId="9080" xr:uid="{E9AD2B70-E982-4D05-83E2-7797027810F7}"/>
    <cellStyle name="Moneda 2 3 2 3 3 6 2 2" xfId="18488" xr:uid="{0C76E57C-FA30-49B0-AF03-FF20742CE657}"/>
    <cellStyle name="Moneda 2 3 2 3 3 6 2 3" xfId="27905" xr:uid="{99D9BD9C-9E2E-49EF-AD12-5AD62B6EBBFB}"/>
    <cellStyle name="Moneda 2 3 2 3 3 6 2 4" xfId="37322" xr:uid="{53DAB474-CD64-4D3E-99E6-547F4B824ECD}"/>
    <cellStyle name="Moneda 2 3 2 3 3 6 3" xfId="13784" xr:uid="{9FB285AA-5F2D-433B-B5BC-6DD4F333DA81}"/>
    <cellStyle name="Moneda 2 3 2 3 3 6 4" xfId="23201" xr:uid="{E7D27921-92EB-4AEA-829B-CC43455B5537}"/>
    <cellStyle name="Moneda 2 3 2 3 3 6 5" xfId="32618" xr:uid="{49551DBE-E4AA-4CA8-8369-58F802F22B1B}"/>
    <cellStyle name="Moneda 2 3 2 3 3 7" xfId="6728" xr:uid="{9DCC04A3-6176-4B37-BBF2-3A21DD6B0AE9}"/>
    <cellStyle name="Moneda 2 3 2 3 3 7 2" xfId="16136" xr:uid="{1A289639-8737-4B8D-BF22-ACA9ADEA0A31}"/>
    <cellStyle name="Moneda 2 3 2 3 3 7 3" xfId="25553" xr:uid="{4DF21842-7C7D-474A-968F-01019908E1CF}"/>
    <cellStyle name="Moneda 2 3 2 3 3 7 4" xfId="34970" xr:uid="{E02C3116-E02F-4ED9-82D4-4AFD443735C1}"/>
    <cellStyle name="Moneda 2 3 2 3 3 8" xfId="11432" xr:uid="{F5DA674E-50FA-4551-B9A9-FB5D8B785B7F}"/>
    <cellStyle name="Moneda 2 3 2 3 3 9" xfId="20849" xr:uid="{4406207C-2A85-4349-A060-2FC4C82A380C}"/>
    <cellStyle name="Moneda 2 3 2 3 4" xfId="290" xr:uid="{CE871CE5-BB2C-4B5A-84B4-3B47260F02DB}"/>
    <cellStyle name="Moneda 2 3 2 3 4 10" xfId="30237" xr:uid="{6431BA40-3B5C-4903-8FF2-417EE52BD173}"/>
    <cellStyle name="Moneda 2 3 2 3 4 11" xfId="1994" xr:uid="{9DF721AD-0DAD-4B05-95A3-CD28E512E83A}"/>
    <cellStyle name="Moneda 2 3 2 3 4 12" xfId="1366" xr:uid="{32493898-E7E0-4007-9BF3-E24D511B8AA4}"/>
    <cellStyle name="Moneda 2 3 2 3 4 13" xfId="40248" xr:uid="{81BF7E1A-9147-4D7C-94C9-B2EB89B7EBA6}"/>
    <cellStyle name="Moneda 2 3 2 3 4 2" xfId="565" xr:uid="{95CCAD09-9954-4BFA-AB85-EE06283DDB99}"/>
    <cellStyle name="Moneda 2 3 2 3 4 2 10" xfId="2190" xr:uid="{7E5E0C9A-250E-46F7-9D53-0A86B547ABE0}"/>
    <cellStyle name="Moneda 2 3 2 3 4 2 11" xfId="1562" xr:uid="{78B6074F-E8B3-4ACE-BA5B-6B34F261F9CA}"/>
    <cellStyle name="Moneda 2 3 2 3 4 2 12" xfId="40444" xr:uid="{1200F857-E147-4BFC-A13B-32E370201A29}"/>
    <cellStyle name="Moneda 2 3 2 3 4 2 2" xfId="2582" xr:uid="{EFAD90F0-7C3B-4174-8A50-72AA787814BF}"/>
    <cellStyle name="Moneda 2 3 2 3 4 2 2 2" xfId="3367" xr:uid="{1A44D430-93FC-47F4-A65C-CE5A7CFF4375}"/>
    <cellStyle name="Moneda 2 3 2 3 4 2 2 2 2" xfId="5719" xr:uid="{0F640DF8-A274-431E-8D15-3AD8E24C0C93}"/>
    <cellStyle name="Moneda 2 3 2 3 4 2 2 2 2 2" xfId="10423" xr:uid="{B4EA9331-019E-4805-82D3-9885ADDD8560}"/>
    <cellStyle name="Moneda 2 3 2 3 4 2 2 2 2 2 2" xfId="19831" xr:uid="{B4E0BB6C-7054-4B72-ADC2-7F389269D8CF}"/>
    <cellStyle name="Moneda 2 3 2 3 4 2 2 2 2 2 3" xfId="29248" xr:uid="{3BED76EC-CF68-47BD-ADA6-64A8DA1BB250}"/>
    <cellStyle name="Moneda 2 3 2 3 4 2 2 2 2 2 4" xfId="38665" xr:uid="{87A59D6C-753F-43B9-9C01-2DBDA7C3E741}"/>
    <cellStyle name="Moneda 2 3 2 3 4 2 2 2 2 3" xfId="15127" xr:uid="{55A1ED5A-9B5A-4BFD-9B0F-2A42A050D04B}"/>
    <cellStyle name="Moneda 2 3 2 3 4 2 2 2 2 4" xfId="24544" xr:uid="{66913718-E7CE-4B65-816E-4D75E2E66465}"/>
    <cellStyle name="Moneda 2 3 2 3 4 2 2 2 2 5" xfId="33961" xr:uid="{3311BA2A-145A-4379-B486-2D1530A849E4}"/>
    <cellStyle name="Moneda 2 3 2 3 4 2 2 2 3" xfId="8071" xr:uid="{639ACEE3-7E1D-4C7C-8495-0B81BD16CBC2}"/>
    <cellStyle name="Moneda 2 3 2 3 4 2 2 2 3 2" xfId="17479" xr:uid="{E411AE57-6E00-4D23-8461-4144EEAED41E}"/>
    <cellStyle name="Moneda 2 3 2 3 4 2 2 2 3 3" xfId="26896" xr:uid="{CC9DE385-0A91-499E-9AF2-989ADC9F68E4}"/>
    <cellStyle name="Moneda 2 3 2 3 4 2 2 2 3 4" xfId="36313" xr:uid="{4D2055A2-820C-4AF6-9CF2-04C9B10E734E}"/>
    <cellStyle name="Moneda 2 3 2 3 4 2 2 2 4" xfId="12775" xr:uid="{D263DFF5-5929-4325-957A-25DF5F4BECBD}"/>
    <cellStyle name="Moneda 2 3 2 3 4 2 2 2 5" xfId="22192" xr:uid="{750AF350-C0B3-42AD-9607-C054910768D3}"/>
    <cellStyle name="Moneda 2 3 2 3 4 2 2 2 6" xfId="31609" xr:uid="{70CE6DF1-E443-433D-930A-9166DE916C6B}"/>
    <cellStyle name="Moneda 2 3 2 3 4 2 2 3" xfId="4151" xr:uid="{DECD7B3D-5A0B-41E8-B8F4-C3B4184A292F}"/>
    <cellStyle name="Moneda 2 3 2 3 4 2 2 3 2" xfId="6503" xr:uid="{0F1F68E5-B97A-4092-B5CC-448ECE003581}"/>
    <cellStyle name="Moneda 2 3 2 3 4 2 2 3 2 2" xfId="11207" xr:uid="{431050A0-79EB-4E82-952F-008161F6B396}"/>
    <cellStyle name="Moneda 2 3 2 3 4 2 2 3 2 2 2" xfId="20615" xr:uid="{5E080AD2-ACE7-460A-B3CB-20F0C157A2E9}"/>
    <cellStyle name="Moneda 2 3 2 3 4 2 2 3 2 2 3" xfId="30032" xr:uid="{69147260-2251-40A6-82D1-3C541F1B9DF4}"/>
    <cellStyle name="Moneda 2 3 2 3 4 2 2 3 2 2 4" xfId="39449" xr:uid="{0AB15F98-5EC2-47B1-AE31-E7A64A1B4D7B}"/>
    <cellStyle name="Moneda 2 3 2 3 4 2 2 3 2 3" xfId="15911" xr:uid="{221086B6-7ABC-445C-8B03-37BDC2F19789}"/>
    <cellStyle name="Moneda 2 3 2 3 4 2 2 3 2 4" xfId="25328" xr:uid="{E55E12C3-882A-4828-BF22-FD8329D1AB67}"/>
    <cellStyle name="Moneda 2 3 2 3 4 2 2 3 2 5" xfId="34745" xr:uid="{B7182DB2-4744-4911-924F-4A0D09F2689E}"/>
    <cellStyle name="Moneda 2 3 2 3 4 2 2 3 3" xfId="8855" xr:uid="{F6FC47F7-67AA-4663-BF9C-42FBDA85A940}"/>
    <cellStyle name="Moneda 2 3 2 3 4 2 2 3 3 2" xfId="18263" xr:uid="{351737AA-AB3C-4257-8B88-CDA432DDD5DB}"/>
    <cellStyle name="Moneda 2 3 2 3 4 2 2 3 3 3" xfId="27680" xr:uid="{1E5CE221-89A4-4CF4-BFB4-6201681A11D6}"/>
    <cellStyle name="Moneda 2 3 2 3 4 2 2 3 3 4" xfId="37097" xr:uid="{E6DF2FFF-60D8-41E9-B1FC-FEB15E59E199}"/>
    <cellStyle name="Moneda 2 3 2 3 4 2 2 3 4" xfId="13559" xr:uid="{D3828271-A003-400D-A07B-2DCB13276A0B}"/>
    <cellStyle name="Moneda 2 3 2 3 4 2 2 3 5" xfId="22976" xr:uid="{61A61FE9-422E-42EE-8ED3-C9EA33CA8097}"/>
    <cellStyle name="Moneda 2 3 2 3 4 2 2 3 6" xfId="32393" xr:uid="{07CEA990-6C24-4F0F-BEB0-C0660A4585BD}"/>
    <cellStyle name="Moneda 2 3 2 3 4 2 2 4" xfId="4935" xr:uid="{2A086B00-565B-4AA2-A1F6-263826832118}"/>
    <cellStyle name="Moneda 2 3 2 3 4 2 2 4 2" xfId="9639" xr:uid="{B41F62DD-9ACE-4DA7-A26E-2E6AE1B7B11C}"/>
    <cellStyle name="Moneda 2 3 2 3 4 2 2 4 2 2" xfId="19047" xr:uid="{022DAE26-790C-426D-9AA7-C123F5B193F9}"/>
    <cellStyle name="Moneda 2 3 2 3 4 2 2 4 2 3" xfId="28464" xr:uid="{894FFC03-3315-4546-AE31-469F321C16E9}"/>
    <cellStyle name="Moneda 2 3 2 3 4 2 2 4 2 4" xfId="37881" xr:uid="{8CC82ABF-2BF5-4933-B454-18E31ACAFEB0}"/>
    <cellStyle name="Moneda 2 3 2 3 4 2 2 4 3" xfId="14343" xr:uid="{7F67A026-81CE-4894-8C67-80F015C67FF9}"/>
    <cellStyle name="Moneda 2 3 2 3 4 2 2 4 4" xfId="23760" xr:uid="{FB2AC9B2-0C53-48FD-9FFF-4165D0EBEC53}"/>
    <cellStyle name="Moneda 2 3 2 3 4 2 2 4 5" xfId="33177" xr:uid="{153ACFBB-89C7-4ABA-8D03-81B4FA2AC682}"/>
    <cellStyle name="Moneda 2 3 2 3 4 2 2 5" xfId="7287" xr:uid="{86290E67-38D8-4F03-AE5F-C0452E21EDC8}"/>
    <cellStyle name="Moneda 2 3 2 3 4 2 2 5 2" xfId="16695" xr:uid="{E24F868B-C81A-4A36-B78A-25631DF2A127}"/>
    <cellStyle name="Moneda 2 3 2 3 4 2 2 5 3" xfId="26112" xr:uid="{423467C7-3D94-4888-AC0F-9BAA120808E0}"/>
    <cellStyle name="Moneda 2 3 2 3 4 2 2 5 4" xfId="35529" xr:uid="{2A31146A-4634-4B9A-9831-D2A946A84325}"/>
    <cellStyle name="Moneda 2 3 2 3 4 2 2 6" xfId="11991" xr:uid="{195BA742-67AD-4184-A7C7-B412100824C0}"/>
    <cellStyle name="Moneda 2 3 2 3 4 2 2 7" xfId="21408" xr:uid="{1B195DD2-B658-4827-9C32-B3BAE28CE7A5}"/>
    <cellStyle name="Moneda 2 3 2 3 4 2 2 8" xfId="30825" xr:uid="{7DFE0459-F621-4032-9102-A68F7AFF0DD5}"/>
    <cellStyle name="Moneda 2 3 2 3 4 2 3" xfId="2975" xr:uid="{86142251-07AE-4F15-992B-EC72281942EA}"/>
    <cellStyle name="Moneda 2 3 2 3 4 2 3 2" xfId="5327" xr:uid="{3CB3CF2E-EA9E-4287-AAE1-1D15C8A29A55}"/>
    <cellStyle name="Moneda 2 3 2 3 4 2 3 2 2" xfId="10031" xr:uid="{EFF53BB7-9BDC-4E8D-8F36-0F59842F4A2F}"/>
    <cellStyle name="Moneda 2 3 2 3 4 2 3 2 2 2" xfId="19439" xr:uid="{A71BCD48-2F15-4C32-A70B-A26586C45043}"/>
    <cellStyle name="Moneda 2 3 2 3 4 2 3 2 2 3" xfId="28856" xr:uid="{50E5B626-C36E-4891-B967-C533EC1A1E46}"/>
    <cellStyle name="Moneda 2 3 2 3 4 2 3 2 2 4" xfId="38273" xr:uid="{4F15B9DA-ACAF-4F2D-9F61-382BADEE9C19}"/>
    <cellStyle name="Moneda 2 3 2 3 4 2 3 2 3" xfId="14735" xr:uid="{FC2FF7D1-ED83-44F2-9E58-E3A0A9D98598}"/>
    <cellStyle name="Moneda 2 3 2 3 4 2 3 2 4" xfId="24152" xr:uid="{25A8076E-A187-4629-8006-261584696446}"/>
    <cellStyle name="Moneda 2 3 2 3 4 2 3 2 5" xfId="33569" xr:uid="{D01A212C-9246-4E48-9CDB-74B7596F7A95}"/>
    <cellStyle name="Moneda 2 3 2 3 4 2 3 3" xfId="7679" xr:uid="{0362CB14-2BFA-437E-99C3-B30281F74A37}"/>
    <cellStyle name="Moneda 2 3 2 3 4 2 3 3 2" xfId="17087" xr:uid="{C62E43D3-B405-4E3B-BA71-6978FB319164}"/>
    <cellStyle name="Moneda 2 3 2 3 4 2 3 3 3" xfId="26504" xr:uid="{DD5B3B64-5D07-4BEB-A98A-C67E4CDD983A}"/>
    <cellStyle name="Moneda 2 3 2 3 4 2 3 3 4" xfId="35921" xr:uid="{6DA7C404-E8C3-40B6-950E-76A2A8743B5E}"/>
    <cellStyle name="Moneda 2 3 2 3 4 2 3 4" xfId="12383" xr:uid="{7CA90082-8F73-4440-98AC-4BE4E262E675}"/>
    <cellStyle name="Moneda 2 3 2 3 4 2 3 5" xfId="21800" xr:uid="{8AB0727D-4265-47CA-B18D-65CCDF150A32}"/>
    <cellStyle name="Moneda 2 3 2 3 4 2 3 6" xfId="31217" xr:uid="{B8303DF2-8CAF-4EF8-9AA4-8D9630F964B5}"/>
    <cellStyle name="Moneda 2 3 2 3 4 2 4" xfId="3759" xr:uid="{1E253EF0-782F-4130-836B-6DB37AE60AF5}"/>
    <cellStyle name="Moneda 2 3 2 3 4 2 4 2" xfId="6111" xr:uid="{754F018E-D960-4EBC-8B58-977DB78E86A6}"/>
    <cellStyle name="Moneda 2 3 2 3 4 2 4 2 2" xfId="10815" xr:uid="{3B2B924B-437A-4608-9F04-DC8ECC809495}"/>
    <cellStyle name="Moneda 2 3 2 3 4 2 4 2 2 2" xfId="20223" xr:uid="{89F6601C-0BC6-4FC4-81DD-FD94B56F6F66}"/>
    <cellStyle name="Moneda 2 3 2 3 4 2 4 2 2 3" xfId="29640" xr:uid="{6140735E-5D22-4513-97C6-889A59FA7393}"/>
    <cellStyle name="Moneda 2 3 2 3 4 2 4 2 2 4" xfId="39057" xr:uid="{E7836A58-48AD-4442-9EED-7F40F413CF83}"/>
    <cellStyle name="Moneda 2 3 2 3 4 2 4 2 3" xfId="15519" xr:uid="{5822BF7A-248F-4568-8747-A211707321EC}"/>
    <cellStyle name="Moneda 2 3 2 3 4 2 4 2 4" xfId="24936" xr:uid="{761F24C0-AC29-4B9D-9685-B4B27FF2E2C7}"/>
    <cellStyle name="Moneda 2 3 2 3 4 2 4 2 5" xfId="34353" xr:uid="{34EB6AE6-50FF-4C45-9DCD-62601C816D34}"/>
    <cellStyle name="Moneda 2 3 2 3 4 2 4 3" xfId="8463" xr:uid="{66C3B939-85C9-4C28-837C-87CF418888D4}"/>
    <cellStyle name="Moneda 2 3 2 3 4 2 4 3 2" xfId="17871" xr:uid="{452C9088-AB9E-4DB2-B742-7946D05584AC}"/>
    <cellStyle name="Moneda 2 3 2 3 4 2 4 3 3" xfId="27288" xr:uid="{6DCE9D76-7B78-4855-A50C-3A5B3D0D8AFD}"/>
    <cellStyle name="Moneda 2 3 2 3 4 2 4 3 4" xfId="36705" xr:uid="{7A91A879-9E63-4454-BDFE-B611B4A05D80}"/>
    <cellStyle name="Moneda 2 3 2 3 4 2 4 4" xfId="13167" xr:uid="{DB02CA22-9F58-4C0D-91A4-B97A344C6AAC}"/>
    <cellStyle name="Moneda 2 3 2 3 4 2 4 5" xfId="22584" xr:uid="{85F5514D-E925-48F6-9531-31044530CD6E}"/>
    <cellStyle name="Moneda 2 3 2 3 4 2 4 6" xfId="32001" xr:uid="{32AA6311-60D5-42BD-9195-ACBA870567B3}"/>
    <cellStyle name="Moneda 2 3 2 3 4 2 5" xfId="4543" xr:uid="{3E0A0E9B-F31B-434F-8898-23E68E07FF02}"/>
    <cellStyle name="Moneda 2 3 2 3 4 2 5 2" xfId="9247" xr:uid="{5932E83D-2E18-43B4-86FC-94471DBB73EF}"/>
    <cellStyle name="Moneda 2 3 2 3 4 2 5 2 2" xfId="18655" xr:uid="{B2A25917-EDB7-4FA9-BB81-7858E3465400}"/>
    <cellStyle name="Moneda 2 3 2 3 4 2 5 2 3" xfId="28072" xr:uid="{5EC9A147-50B5-439B-87E3-58CE6F0510B7}"/>
    <cellStyle name="Moneda 2 3 2 3 4 2 5 2 4" xfId="37489" xr:uid="{CDC9165F-3DF4-4D28-928A-38E70AE24044}"/>
    <cellStyle name="Moneda 2 3 2 3 4 2 5 3" xfId="13951" xr:uid="{23AC03E3-43DF-439D-92F8-E8610C9E607A}"/>
    <cellStyle name="Moneda 2 3 2 3 4 2 5 4" xfId="23368" xr:uid="{F43388D8-68BD-4546-ABEF-36BC47EE8D51}"/>
    <cellStyle name="Moneda 2 3 2 3 4 2 5 5" xfId="32785" xr:uid="{842D6BD4-7499-4289-9222-D85BF41DCB84}"/>
    <cellStyle name="Moneda 2 3 2 3 4 2 6" xfId="6895" xr:uid="{BDEE5AE1-307C-459E-93C6-9197039B235C}"/>
    <cellStyle name="Moneda 2 3 2 3 4 2 6 2" xfId="16303" xr:uid="{C760C3BF-63CE-46B8-BD46-F951A811DDE1}"/>
    <cellStyle name="Moneda 2 3 2 3 4 2 6 3" xfId="25720" xr:uid="{B043D12B-09B4-4D61-AB6F-AC3B2BD2A964}"/>
    <cellStyle name="Moneda 2 3 2 3 4 2 6 4" xfId="35137" xr:uid="{4301BB8A-5C5A-4360-B697-536C4D19EADA}"/>
    <cellStyle name="Moneda 2 3 2 3 4 2 7" xfId="11599" xr:uid="{88029CC6-9277-4B05-B4EC-BC5B8C56C8A0}"/>
    <cellStyle name="Moneda 2 3 2 3 4 2 8" xfId="21016" xr:uid="{A29AAAFA-F30D-4C14-A670-33174A8531D0}"/>
    <cellStyle name="Moneda 2 3 2 3 4 2 9" xfId="30433" xr:uid="{00BD57D9-63C4-4633-86E9-A2ED07F9B5C2}"/>
    <cellStyle name="Moneda 2 3 2 3 4 3" xfId="2386" xr:uid="{739D6C08-16C4-4995-BD3A-3D90AA36FC1E}"/>
    <cellStyle name="Moneda 2 3 2 3 4 3 2" xfId="3171" xr:uid="{C83CFF29-A42B-4CD3-9A28-4D028A7F7307}"/>
    <cellStyle name="Moneda 2 3 2 3 4 3 2 2" xfId="5523" xr:uid="{2EBE1A8F-0D1B-471E-99B7-2E57CA1EC8A4}"/>
    <cellStyle name="Moneda 2 3 2 3 4 3 2 2 2" xfId="10227" xr:uid="{6E0EE76B-2FA5-4F6B-A151-5B2AAF39FEB7}"/>
    <cellStyle name="Moneda 2 3 2 3 4 3 2 2 2 2" xfId="19635" xr:uid="{8CFF9BC1-15BA-4B6D-8B3C-86FE0D2C56D7}"/>
    <cellStyle name="Moneda 2 3 2 3 4 3 2 2 2 3" xfId="29052" xr:uid="{2B50F67F-1084-4E93-A57D-CE0B1B9309C2}"/>
    <cellStyle name="Moneda 2 3 2 3 4 3 2 2 2 4" xfId="38469" xr:uid="{15B8531D-C4EF-45B6-9EA5-55197E03EEE7}"/>
    <cellStyle name="Moneda 2 3 2 3 4 3 2 2 3" xfId="14931" xr:uid="{6C7A75AC-9571-48E8-823D-18F7B44E88CF}"/>
    <cellStyle name="Moneda 2 3 2 3 4 3 2 2 4" xfId="24348" xr:uid="{A5BF6A4E-7652-4895-A58C-33A7387496BA}"/>
    <cellStyle name="Moneda 2 3 2 3 4 3 2 2 5" xfId="33765" xr:uid="{EC7D6F80-8B1F-47F2-B113-BB303A023023}"/>
    <cellStyle name="Moneda 2 3 2 3 4 3 2 3" xfId="7875" xr:uid="{92BC59E8-14E7-4CEA-B0B6-2C250DC394F9}"/>
    <cellStyle name="Moneda 2 3 2 3 4 3 2 3 2" xfId="17283" xr:uid="{EF1F1C2C-186A-40E1-9A73-765618B84DEB}"/>
    <cellStyle name="Moneda 2 3 2 3 4 3 2 3 3" xfId="26700" xr:uid="{363DFDEA-7169-48AE-A478-B62C0166A63D}"/>
    <cellStyle name="Moneda 2 3 2 3 4 3 2 3 4" xfId="36117" xr:uid="{7DA1E89A-2FE6-4E41-BFD0-DFD234DAE198}"/>
    <cellStyle name="Moneda 2 3 2 3 4 3 2 4" xfId="12579" xr:uid="{DAF35647-24E7-4A50-B21D-095C2E6DD4C2}"/>
    <cellStyle name="Moneda 2 3 2 3 4 3 2 5" xfId="21996" xr:uid="{CAF5E64A-04D6-43AB-A22B-37E71B64B3AE}"/>
    <cellStyle name="Moneda 2 3 2 3 4 3 2 6" xfId="31413" xr:uid="{2BDC615D-7AD8-415D-8F32-7C81A0A19847}"/>
    <cellStyle name="Moneda 2 3 2 3 4 3 3" xfId="3955" xr:uid="{34D7A112-12A1-491E-99E9-675D48763FC3}"/>
    <cellStyle name="Moneda 2 3 2 3 4 3 3 2" xfId="6307" xr:uid="{C05C8588-B2C8-45F8-9071-051AEA2145F1}"/>
    <cellStyle name="Moneda 2 3 2 3 4 3 3 2 2" xfId="11011" xr:uid="{E30893D6-9674-4670-87AA-30E708B2EE19}"/>
    <cellStyle name="Moneda 2 3 2 3 4 3 3 2 2 2" xfId="20419" xr:uid="{10B7B0CC-CF10-4E0C-A39F-38A2814A16ED}"/>
    <cellStyle name="Moneda 2 3 2 3 4 3 3 2 2 3" xfId="29836" xr:uid="{DAFD0881-7488-4BDB-9583-8D829235E78D}"/>
    <cellStyle name="Moneda 2 3 2 3 4 3 3 2 2 4" xfId="39253" xr:uid="{F867F823-7A9B-499F-9153-76604DBC39C0}"/>
    <cellStyle name="Moneda 2 3 2 3 4 3 3 2 3" xfId="15715" xr:uid="{16FF79C2-FF0A-48A7-A68A-D065A2744B2F}"/>
    <cellStyle name="Moneda 2 3 2 3 4 3 3 2 4" xfId="25132" xr:uid="{1C780935-AAC1-4E58-9AEA-B18C9AF7AF41}"/>
    <cellStyle name="Moneda 2 3 2 3 4 3 3 2 5" xfId="34549" xr:uid="{3E5FD24E-C950-4233-A251-CF0143A7251C}"/>
    <cellStyle name="Moneda 2 3 2 3 4 3 3 3" xfId="8659" xr:uid="{021C05E0-7EA4-4839-BFCE-97D01E24EAAF}"/>
    <cellStyle name="Moneda 2 3 2 3 4 3 3 3 2" xfId="18067" xr:uid="{C5AF0C19-8CBE-422C-A47A-99B7CAEC88FB}"/>
    <cellStyle name="Moneda 2 3 2 3 4 3 3 3 3" xfId="27484" xr:uid="{440D02CB-F570-4C42-BFF6-124B3865A61F}"/>
    <cellStyle name="Moneda 2 3 2 3 4 3 3 3 4" xfId="36901" xr:uid="{C38F20C5-D622-422A-89AA-B85093285ED6}"/>
    <cellStyle name="Moneda 2 3 2 3 4 3 3 4" xfId="13363" xr:uid="{D7D2F88A-91EE-4BAE-8EDB-F491B961BA21}"/>
    <cellStyle name="Moneda 2 3 2 3 4 3 3 5" xfId="22780" xr:uid="{4708BCA2-B09B-487E-B3D5-E8E194133CB7}"/>
    <cellStyle name="Moneda 2 3 2 3 4 3 3 6" xfId="32197" xr:uid="{EB1C6CCC-E616-4B0A-B291-1CF6D847FE2D}"/>
    <cellStyle name="Moneda 2 3 2 3 4 3 4" xfId="4739" xr:uid="{E58EE278-00EA-4586-BB30-3AA3303BB2AD}"/>
    <cellStyle name="Moneda 2 3 2 3 4 3 4 2" xfId="9443" xr:uid="{A48696BB-D903-4CED-BF4A-2C24FAA5AF5F}"/>
    <cellStyle name="Moneda 2 3 2 3 4 3 4 2 2" xfId="18851" xr:uid="{8071BA18-4007-41FA-A2D1-F2DF67CE91ED}"/>
    <cellStyle name="Moneda 2 3 2 3 4 3 4 2 3" xfId="28268" xr:uid="{D01202B7-DFBC-4AFC-A059-1445A338DBE9}"/>
    <cellStyle name="Moneda 2 3 2 3 4 3 4 2 4" xfId="37685" xr:uid="{80991F5D-BD2B-4F51-9CFE-4B83ABDEDEB7}"/>
    <cellStyle name="Moneda 2 3 2 3 4 3 4 3" xfId="14147" xr:uid="{58066A61-EDBE-4FDC-92F8-52D5E603023D}"/>
    <cellStyle name="Moneda 2 3 2 3 4 3 4 4" xfId="23564" xr:uid="{775D7E0D-054E-4113-A88B-8A30022EB172}"/>
    <cellStyle name="Moneda 2 3 2 3 4 3 4 5" xfId="32981" xr:uid="{589B8D84-7281-42FD-9471-9744E69F1564}"/>
    <cellStyle name="Moneda 2 3 2 3 4 3 5" xfId="7091" xr:uid="{86F9967B-402A-4880-90CA-973A6AEC4045}"/>
    <cellStyle name="Moneda 2 3 2 3 4 3 5 2" xfId="16499" xr:uid="{1D2D3DBB-7C2F-4D3B-8C32-772589E9848A}"/>
    <cellStyle name="Moneda 2 3 2 3 4 3 5 3" xfId="25916" xr:uid="{2DC020DE-A7B8-47E2-BA57-3DB5BA112DAA}"/>
    <cellStyle name="Moneda 2 3 2 3 4 3 5 4" xfId="35333" xr:uid="{20C5711A-58DE-41AE-BE97-CCC8E52FF5D3}"/>
    <cellStyle name="Moneda 2 3 2 3 4 3 6" xfId="11795" xr:uid="{1720E1C4-E4AE-40E0-9953-9BD5BCD8C74E}"/>
    <cellStyle name="Moneda 2 3 2 3 4 3 7" xfId="21212" xr:uid="{081E12FC-E812-4888-B719-DD9F8D06E859}"/>
    <cellStyle name="Moneda 2 3 2 3 4 3 8" xfId="30629" xr:uid="{12227402-8F3D-4C33-9028-8565A0DBC248}"/>
    <cellStyle name="Moneda 2 3 2 3 4 4" xfId="2779" xr:uid="{90319257-A885-4B6E-8BDB-8626F39F6902}"/>
    <cellStyle name="Moneda 2 3 2 3 4 4 2" xfId="5131" xr:uid="{2FDFEAC9-DF2C-456D-8928-98BBF8AFBDA3}"/>
    <cellStyle name="Moneda 2 3 2 3 4 4 2 2" xfId="9835" xr:uid="{AD8EA3A2-ED51-4030-A475-0F415B80E299}"/>
    <cellStyle name="Moneda 2 3 2 3 4 4 2 2 2" xfId="19243" xr:uid="{BDB3FFC0-0B94-4250-A23A-471D800688A3}"/>
    <cellStyle name="Moneda 2 3 2 3 4 4 2 2 3" xfId="28660" xr:uid="{41318D6B-ACFB-49F3-B68D-F16F106A5D42}"/>
    <cellStyle name="Moneda 2 3 2 3 4 4 2 2 4" xfId="38077" xr:uid="{2747C5AE-7F41-4EAF-8E7E-ED17D57E604A}"/>
    <cellStyle name="Moneda 2 3 2 3 4 4 2 3" xfId="14539" xr:uid="{36DBE7B2-BBD3-4850-B6D0-084D6B081EFE}"/>
    <cellStyle name="Moneda 2 3 2 3 4 4 2 4" xfId="23956" xr:uid="{A886F0DA-924C-460C-9912-7C9E793C1F87}"/>
    <cellStyle name="Moneda 2 3 2 3 4 4 2 5" xfId="33373" xr:uid="{01367B44-2140-4CF4-9F24-256760ABB125}"/>
    <cellStyle name="Moneda 2 3 2 3 4 4 3" xfId="7483" xr:uid="{A77908F8-3C30-4F37-A1DE-7CC24A13971C}"/>
    <cellStyle name="Moneda 2 3 2 3 4 4 3 2" xfId="16891" xr:uid="{D9608CAB-0930-4156-84A3-BE5AABA2C4EB}"/>
    <cellStyle name="Moneda 2 3 2 3 4 4 3 3" xfId="26308" xr:uid="{47C287EA-9550-47C8-9216-DF8B90A55BB1}"/>
    <cellStyle name="Moneda 2 3 2 3 4 4 3 4" xfId="35725" xr:uid="{ECE3BF62-A6DE-4694-BC33-72B34649A794}"/>
    <cellStyle name="Moneda 2 3 2 3 4 4 4" xfId="12187" xr:uid="{C2DBECB9-C0B7-4C7E-812D-06585DFC59D7}"/>
    <cellStyle name="Moneda 2 3 2 3 4 4 5" xfId="21604" xr:uid="{554FF6D1-A18C-4F13-A585-FC763C3045CB}"/>
    <cellStyle name="Moneda 2 3 2 3 4 4 6" xfId="31021" xr:uid="{10CA9F7E-522A-4AE8-A227-DAFF358E5016}"/>
    <cellStyle name="Moneda 2 3 2 3 4 5" xfId="3563" xr:uid="{2801C0BE-3B9D-4FDC-BC4E-D61AE12D2436}"/>
    <cellStyle name="Moneda 2 3 2 3 4 5 2" xfId="5915" xr:uid="{91AA6429-07A0-4C5C-8B66-BA7C7B436E57}"/>
    <cellStyle name="Moneda 2 3 2 3 4 5 2 2" xfId="10619" xr:uid="{0420C22E-AA64-420D-9BF6-56F0768DBB3C}"/>
    <cellStyle name="Moneda 2 3 2 3 4 5 2 2 2" xfId="20027" xr:uid="{6E3235BD-723B-4FED-80A0-FCD941A72A63}"/>
    <cellStyle name="Moneda 2 3 2 3 4 5 2 2 3" xfId="29444" xr:uid="{DBE5D615-7747-4B6E-BEF5-4623F87A7AAD}"/>
    <cellStyle name="Moneda 2 3 2 3 4 5 2 2 4" xfId="38861" xr:uid="{6B36CE5E-4A2E-46CF-AC1D-E797394E6232}"/>
    <cellStyle name="Moneda 2 3 2 3 4 5 2 3" xfId="15323" xr:uid="{AEB47C54-632F-4ADB-BD26-7C6AAE3E5DF9}"/>
    <cellStyle name="Moneda 2 3 2 3 4 5 2 4" xfId="24740" xr:uid="{2892B013-C8B7-4694-A875-497B67986EB2}"/>
    <cellStyle name="Moneda 2 3 2 3 4 5 2 5" xfId="34157" xr:uid="{D3DE52C9-5CAA-4FCC-8BBF-47BB68665538}"/>
    <cellStyle name="Moneda 2 3 2 3 4 5 3" xfId="8267" xr:uid="{6825878A-A282-471E-8A2D-AC64814C9731}"/>
    <cellStyle name="Moneda 2 3 2 3 4 5 3 2" xfId="17675" xr:uid="{9448193F-42EC-495A-AC7F-A9645D847F0C}"/>
    <cellStyle name="Moneda 2 3 2 3 4 5 3 3" xfId="27092" xr:uid="{B0478377-A5AF-4D87-B575-FBAFFDB33079}"/>
    <cellStyle name="Moneda 2 3 2 3 4 5 3 4" xfId="36509" xr:uid="{6D9B4D59-552C-4DF3-8904-4EFEAE444007}"/>
    <cellStyle name="Moneda 2 3 2 3 4 5 4" xfId="12971" xr:uid="{2E5C2121-43A4-45F5-A619-334F3E887F37}"/>
    <cellStyle name="Moneda 2 3 2 3 4 5 5" xfId="22388" xr:uid="{B0BAB4CF-6EA1-4382-A5C7-BD96DD04F53F}"/>
    <cellStyle name="Moneda 2 3 2 3 4 5 6" xfId="31805" xr:uid="{5DFD8890-EF5A-4FF8-8D3C-F93575C26C62}"/>
    <cellStyle name="Moneda 2 3 2 3 4 6" xfId="4347" xr:uid="{00642F4C-F08E-4CBE-85D4-84E904C24D6E}"/>
    <cellStyle name="Moneda 2 3 2 3 4 6 2" xfId="9051" xr:uid="{603675EF-D501-45EA-B52B-A639C4C0AA3E}"/>
    <cellStyle name="Moneda 2 3 2 3 4 6 2 2" xfId="18459" xr:uid="{FE28A3E4-E8E1-4C2E-884F-9C0654158484}"/>
    <cellStyle name="Moneda 2 3 2 3 4 6 2 3" xfId="27876" xr:uid="{AD7864F2-7411-466C-ACC5-AD7379FC2C8F}"/>
    <cellStyle name="Moneda 2 3 2 3 4 6 2 4" xfId="37293" xr:uid="{86741289-EE7A-40BF-8C0E-51E637004790}"/>
    <cellStyle name="Moneda 2 3 2 3 4 6 3" xfId="13755" xr:uid="{4ADB9711-2D45-443C-997E-ADD4492FB600}"/>
    <cellStyle name="Moneda 2 3 2 3 4 6 4" xfId="23172" xr:uid="{00554E95-42BA-452B-B5FA-B37F377CAE89}"/>
    <cellStyle name="Moneda 2 3 2 3 4 6 5" xfId="32589" xr:uid="{529611B9-5EDF-4BC3-A3DA-2042AD8650B9}"/>
    <cellStyle name="Moneda 2 3 2 3 4 7" xfId="6699" xr:uid="{BEF29088-50AC-4C6B-9B50-4CA16A1322C0}"/>
    <cellStyle name="Moneda 2 3 2 3 4 7 2" xfId="16107" xr:uid="{A2A6B73A-CA33-4265-9B93-9B8A30974FD2}"/>
    <cellStyle name="Moneda 2 3 2 3 4 7 3" xfId="25524" xr:uid="{3C6F4F1F-F5B5-4BE3-9346-79D670242ACF}"/>
    <cellStyle name="Moneda 2 3 2 3 4 7 4" xfId="34941" xr:uid="{53A22B57-569F-41F7-A7D7-084DF767EDC9}"/>
    <cellStyle name="Moneda 2 3 2 3 4 8" xfId="11403" xr:uid="{B0310217-3353-4AFA-B6C8-1106B4574BDD}"/>
    <cellStyle name="Moneda 2 3 2 3 4 9" xfId="20820" xr:uid="{66B23387-6A79-43E4-890C-31D5CB603CF3}"/>
    <cellStyle name="Moneda 2 3 2 3 5" xfId="472" xr:uid="{2F3F280C-1AF6-4D38-8309-573C44FEB0BF}"/>
    <cellStyle name="Moneda 2 3 2 3 5 10" xfId="2098" xr:uid="{CA0CFC32-6DAE-4DC8-B4F8-AA9DB371BFE0}"/>
    <cellStyle name="Moneda 2 3 2 3 5 11" xfId="1470" xr:uid="{FACD73CD-9608-4EC9-A467-CC589C06C7B0}"/>
    <cellStyle name="Moneda 2 3 2 3 5 12" xfId="40352" xr:uid="{544977C4-8683-48C3-A6DC-66612BC98A9E}"/>
    <cellStyle name="Moneda 2 3 2 3 5 2" xfId="2490" xr:uid="{62107310-1F83-4516-9A02-C2459D9249D2}"/>
    <cellStyle name="Moneda 2 3 2 3 5 2 2" xfId="3275" xr:uid="{35A42C2E-9EB6-4365-BE65-AB3B28107F0B}"/>
    <cellStyle name="Moneda 2 3 2 3 5 2 2 2" xfId="5627" xr:uid="{3924E76F-4C1E-471D-903F-8AFF9FF13F9F}"/>
    <cellStyle name="Moneda 2 3 2 3 5 2 2 2 2" xfId="10331" xr:uid="{612AEFA1-B972-411B-A096-FDDEC98E0E8A}"/>
    <cellStyle name="Moneda 2 3 2 3 5 2 2 2 2 2" xfId="19739" xr:uid="{EAF8A5CE-C922-4C66-A554-DF514B775655}"/>
    <cellStyle name="Moneda 2 3 2 3 5 2 2 2 2 3" xfId="29156" xr:uid="{424C6969-5C1D-41B1-B92C-BAC964B568AF}"/>
    <cellStyle name="Moneda 2 3 2 3 5 2 2 2 2 4" xfId="38573" xr:uid="{7B83ED22-0B16-4A13-BA85-5EFF47FDB774}"/>
    <cellStyle name="Moneda 2 3 2 3 5 2 2 2 3" xfId="15035" xr:uid="{E7161E27-A227-4885-885E-C877E41A3D1B}"/>
    <cellStyle name="Moneda 2 3 2 3 5 2 2 2 4" xfId="24452" xr:uid="{46790AFC-92B8-4393-98FB-FCA25E5D1F07}"/>
    <cellStyle name="Moneda 2 3 2 3 5 2 2 2 5" xfId="33869" xr:uid="{61256616-90A5-45AE-998F-7C7921AA609E}"/>
    <cellStyle name="Moneda 2 3 2 3 5 2 2 3" xfId="7979" xr:uid="{46779D14-F889-447F-A75A-4CF9424A1202}"/>
    <cellStyle name="Moneda 2 3 2 3 5 2 2 3 2" xfId="17387" xr:uid="{7A97F52C-974F-4151-A018-5AAFCCF19119}"/>
    <cellStyle name="Moneda 2 3 2 3 5 2 2 3 3" xfId="26804" xr:uid="{6D125F2F-EBF1-4068-ADA2-479A5064E4AB}"/>
    <cellStyle name="Moneda 2 3 2 3 5 2 2 3 4" xfId="36221" xr:uid="{A741B26C-5409-468C-88F2-CB672CEDA235}"/>
    <cellStyle name="Moneda 2 3 2 3 5 2 2 4" xfId="12683" xr:uid="{F2ADC583-64B9-4C62-A945-9A11518AC1B1}"/>
    <cellStyle name="Moneda 2 3 2 3 5 2 2 5" xfId="22100" xr:uid="{09596A41-EAA2-4986-9D72-91E679CBFD75}"/>
    <cellStyle name="Moneda 2 3 2 3 5 2 2 6" xfId="31517" xr:uid="{811DF202-EDD2-48A3-BA7A-724D8C44FEFC}"/>
    <cellStyle name="Moneda 2 3 2 3 5 2 3" xfId="4059" xr:uid="{08B3B02E-C44B-4356-8807-22910FEF5567}"/>
    <cellStyle name="Moneda 2 3 2 3 5 2 3 2" xfId="6411" xr:uid="{7C9E36F9-7CB4-4CDE-A7F0-41457EB70D39}"/>
    <cellStyle name="Moneda 2 3 2 3 5 2 3 2 2" xfId="11115" xr:uid="{94598197-0110-4D19-A9E2-02F1F735AA51}"/>
    <cellStyle name="Moneda 2 3 2 3 5 2 3 2 2 2" xfId="20523" xr:uid="{8F343879-5F89-4A3F-A41A-0F67045EBF61}"/>
    <cellStyle name="Moneda 2 3 2 3 5 2 3 2 2 3" xfId="29940" xr:uid="{0CAC68A0-BA55-4E75-BEAD-C5D2932BA3BD}"/>
    <cellStyle name="Moneda 2 3 2 3 5 2 3 2 2 4" xfId="39357" xr:uid="{1C7C1FD3-C6DC-4345-8598-F3A5EA63CB6E}"/>
    <cellStyle name="Moneda 2 3 2 3 5 2 3 2 3" xfId="15819" xr:uid="{C80B2D2E-88A7-47D5-B291-9D8F9C95F739}"/>
    <cellStyle name="Moneda 2 3 2 3 5 2 3 2 4" xfId="25236" xr:uid="{E4E33E5A-1069-4FF5-86F5-1B861ADE3F58}"/>
    <cellStyle name="Moneda 2 3 2 3 5 2 3 2 5" xfId="34653" xr:uid="{CCE930EE-4F68-4883-9BC5-3DBB635BF33C}"/>
    <cellStyle name="Moneda 2 3 2 3 5 2 3 3" xfId="8763" xr:uid="{8ECDCB2A-F9E5-4F5C-986C-F63CE141FC11}"/>
    <cellStyle name="Moneda 2 3 2 3 5 2 3 3 2" xfId="18171" xr:uid="{7BA0E344-3095-4CEC-BBBA-4A56281AC427}"/>
    <cellStyle name="Moneda 2 3 2 3 5 2 3 3 3" xfId="27588" xr:uid="{47C9FCA9-AFCE-4793-A490-B708F6C0F92A}"/>
    <cellStyle name="Moneda 2 3 2 3 5 2 3 3 4" xfId="37005" xr:uid="{8E40889B-1798-49C4-AE52-16C900183F09}"/>
    <cellStyle name="Moneda 2 3 2 3 5 2 3 4" xfId="13467" xr:uid="{9984185E-24A6-4FB6-9E44-78CF94C01044}"/>
    <cellStyle name="Moneda 2 3 2 3 5 2 3 5" xfId="22884" xr:uid="{1E367C73-5E9D-4F7F-AA2C-12C8134BD7D8}"/>
    <cellStyle name="Moneda 2 3 2 3 5 2 3 6" xfId="32301" xr:uid="{40ECD53F-9FDE-4722-A36C-A1DC67E7B73E}"/>
    <cellStyle name="Moneda 2 3 2 3 5 2 4" xfId="4843" xr:uid="{37CA7CA1-F7AE-47AF-B133-7FD96C56D42F}"/>
    <cellStyle name="Moneda 2 3 2 3 5 2 4 2" xfId="9547" xr:uid="{012AF77A-3EA3-47F4-BD0E-485B75F53D0E}"/>
    <cellStyle name="Moneda 2 3 2 3 5 2 4 2 2" xfId="18955" xr:uid="{BD7C15BB-5782-4F7E-8FE0-E82314E1A276}"/>
    <cellStyle name="Moneda 2 3 2 3 5 2 4 2 3" xfId="28372" xr:uid="{BBC9C782-7EC0-4A0C-8D33-E9461739000F}"/>
    <cellStyle name="Moneda 2 3 2 3 5 2 4 2 4" xfId="37789" xr:uid="{AF3BD5A3-E323-49DA-9AA8-225B32A94B1F}"/>
    <cellStyle name="Moneda 2 3 2 3 5 2 4 3" xfId="14251" xr:uid="{B4994FD9-A724-4410-99E9-50D68F06FB37}"/>
    <cellStyle name="Moneda 2 3 2 3 5 2 4 4" xfId="23668" xr:uid="{21C563A2-FED0-4C2E-BB7C-6AB061E06562}"/>
    <cellStyle name="Moneda 2 3 2 3 5 2 4 5" xfId="33085" xr:uid="{9438C030-EEB0-4C07-B10B-D22E2CF6479C}"/>
    <cellStyle name="Moneda 2 3 2 3 5 2 5" xfId="7195" xr:uid="{ACC487A3-7D5A-4265-B914-9A0110280B2A}"/>
    <cellStyle name="Moneda 2 3 2 3 5 2 5 2" xfId="16603" xr:uid="{78B22A77-4325-4DE2-9869-F8CB6465AD94}"/>
    <cellStyle name="Moneda 2 3 2 3 5 2 5 3" xfId="26020" xr:uid="{B8F08B21-0E33-436F-AAF1-46C7DA6BC40D}"/>
    <cellStyle name="Moneda 2 3 2 3 5 2 5 4" xfId="35437" xr:uid="{9D9CB744-FEE1-42E1-9AD3-B68633415E89}"/>
    <cellStyle name="Moneda 2 3 2 3 5 2 6" xfId="11899" xr:uid="{E65EF3A5-226A-4407-AD28-528E21ACFEC3}"/>
    <cellStyle name="Moneda 2 3 2 3 5 2 7" xfId="21316" xr:uid="{C1C152A7-3204-4146-93AA-C57565A32155}"/>
    <cellStyle name="Moneda 2 3 2 3 5 2 8" xfId="30733" xr:uid="{C12EBF5F-C38E-4FA9-9A46-F91C12C9AF21}"/>
    <cellStyle name="Moneda 2 3 2 3 5 3" xfId="2883" xr:uid="{39E28F82-F9A8-4B52-8AA8-CF9E75C5CD58}"/>
    <cellStyle name="Moneda 2 3 2 3 5 3 2" xfId="5235" xr:uid="{2B2B8CB6-7C3A-4885-9C1C-48996402D29A}"/>
    <cellStyle name="Moneda 2 3 2 3 5 3 2 2" xfId="9939" xr:uid="{9AFD6696-B0CE-4060-B40F-820D598B3CB8}"/>
    <cellStyle name="Moneda 2 3 2 3 5 3 2 2 2" xfId="19347" xr:uid="{1EF1329B-0DA9-4F4F-9D9C-C4ECA696F347}"/>
    <cellStyle name="Moneda 2 3 2 3 5 3 2 2 3" xfId="28764" xr:uid="{FF2C379B-A12A-4057-A81D-B9D6DBA47D39}"/>
    <cellStyle name="Moneda 2 3 2 3 5 3 2 2 4" xfId="38181" xr:uid="{2C225EC8-83AA-488C-9773-350314136B1B}"/>
    <cellStyle name="Moneda 2 3 2 3 5 3 2 3" xfId="14643" xr:uid="{D6DB7289-EF52-4EF5-8356-C4ECA757AB90}"/>
    <cellStyle name="Moneda 2 3 2 3 5 3 2 4" xfId="24060" xr:uid="{632092E8-A346-4A4C-ACED-61ED6CF981FD}"/>
    <cellStyle name="Moneda 2 3 2 3 5 3 2 5" xfId="33477" xr:uid="{1E995F10-1286-4005-803F-BD02D1A9665F}"/>
    <cellStyle name="Moneda 2 3 2 3 5 3 3" xfId="7587" xr:uid="{8F97BCB6-FE3C-4CD9-85DA-1D21336E9074}"/>
    <cellStyle name="Moneda 2 3 2 3 5 3 3 2" xfId="16995" xr:uid="{8AAE1102-E62F-411F-9AA6-9E85F203F7B6}"/>
    <cellStyle name="Moneda 2 3 2 3 5 3 3 3" xfId="26412" xr:uid="{0D2D3D80-9630-4A2D-8B52-EBC02EE0A6D4}"/>
    <cellStyle name="Moneda 2 3 2 3 5 3 3 4" xfId="35829" xr:uid="{80292462-65DF-48B2-A3B0-0A55B5BA66C0}"/>
    <cellStyle name="Moneda 2 3 2 3 5 3 4" xfId="12291" xr:uid="{D4921ADA-4CD9-4EFA-B9E2-3E5D889FE2DC}"/>
    <cellStyle name="Moneda 2 3 2 3 5 3 5" xfId="21708" xr:uid="{8332D063-BEB1-4ACA-8D3F-347D6A34E098}"/>
    <cellStyle name="Moneda 2 3 2 3 5 3 6" xfId="31125" xr:uid="{3AF35580-2CC7-4419-A867-0E961629E234}"/>
    <cellStyle name="Moneda 2 3 2 3 5 4" xfId="3667" xr:uid="{60BE04C4-431D-488C-823E-F57BEF3DEC1E}"/>
    <cellStyle name="Moneda 2 3 2 3 5 4 2" xfId="6019" xr:uid="{2C2BA68A-901F-4A2B-B6B3-707C109B72F9}"/>
    <cellStyle name="Moneda 2 3 2 3 5 4 2 2" xfId="10723" xr:uid="{2FF73D46-AB5F-4E99-AB17-A947F6D36BCF}"/>
    <cellStyle name="Moneda 2 3 2 3 5 4 2 2 2" xfId="20131" xr:uid="{A33CC3E1-266E-4847-8E79-6BFB8D322807}"/>
    <cellStyle name="Moneda 2 3 2 3 5 4 2 2 3" xfId="29548" xr:uid="{DF3A1C61-A87D-441B-BFC1-23366B5E422B}"/>
    <cellStyle name="Moneda 2 3 2 3 5 4 2 2 4" xfId="38965" xr:uid="{D9BBF05D-3368-4E54-A55D-4E528FB4515F}"/>
    <cellStyle name="Moneda 2 3 2 3 5 4 2 3" xfId="15427" xr:uid="{B241814A-BFDE-4228-BC74-A71DE96ED202}"/>
    <cellStyle name="Moneda 2 3 2 3 5 4 2 4" xfId="24844" xr:uid="{A9728AE7-B8F1-4305-A5EC-97DA1E82F7DA}"/>
    <cellStyle name="Moneda 2 3 2 3 5 4 2 5" xfId="34261" xr:uid="{EE11B77C-F5DC-4C75-95AC-525B0D80BB26}"/>
    <cellStyle name="Moneda 2 3 2 3 5 4 3" xfId="8371" xr:uid="{C63D56BC-ACFE-4665-94D2-83DA14A38A0D}"/>
    <cellStyle name="Moneda 2 3 2 3 5 4 3 2" xfId="17779" xr:uid="{29793E8E-7800-4440-96EC-A7AEC0193543}"/>
    <cellStyle name="Moneda 2 3 2 3 5 4 3 3" xfId="27196" xr:uid="{03DB86CD-9C28-44E5-94FF-D263EB9521A4}"/>
    <cellStyle name="Moneda 2 3 2 3 5 4 3 4" xfId="36613" xr:uid="{ADA0FB3C-2841-4ABB-92EA-66C457403A53}"/>
    <cellStyle name="Moneda 2 3 2 3 5 4 4" xfId="13075" xr:uid="{FC0A0381-3E0B-4EE1-906F-BA853E0EED7B}"/>
    <cellStyle name="Moneda 2 3 2 3 5 4 5" xfId="22492" xr:uid="{49B8C693-9974-43C2-9F62-D1FB93C38CCF}"/>
    <cellStyle name="Moneda 2 3 2 3 5 4 6" xfId="31909" xr:uid="{9512CBF6-E191-4020-8592-F01FC9301FEF}"/>
    <cellStyle name="Moneda 2 3 2 3 5 5" xfId="4451" xr:uid="{A366C96F-C10F-4014-B76F-1C0CC106B6A2}"/>
    <cellStyle name="Moneda 2 3 2 3 5 5 2" xfId="9155" xr:uid="{F4048004-01DF-4254-AE06-7EDCA39385C5}"/>
    <cellStyle name="Moneda 2 3 2 3 5 5 2 2" xfId="18563" xr:uid="{91B7A910-AB12-4FE3-B311-CA561C909F16}"/>
    <cellStyle name="Moneda 2 3 2 3 5 5 2 3" xfId="27980" xr:uid="{481EB6EC-4548-4A45-BE29-B376F9095B2D}"/>
    <cellStyle name="Moneda 2 3 2 3 5 5 2 4" xfId="37397" xr:uid="{E1E40AE1-D741-4096-BFEB-7081776FBB99}"/>
    <cellStyle name="Moneda 2 3 2 3 5 5 3" xfId="13859" xr:uid="{DA95E0A8-9EDF-46AD-B6FA-72B8A1318C31}"/>
    <cellStyle name="Moneda 2 3 2 3 5 5 4" xfId="23276" xr:uid="{70C902F8-383C-43BA-8A35-01E7325CF667}"/>
    <cellStyle name="Moneda 2 3 2 3 5 5 5" xfId="32693" xr:uid="{190FC512-7103-4F86-85D2-8BB1FCE85A0C}"/>
    <cellStyle name="Moneda 2 3 2 3 5 6" xfId="6803" xr:uid="{B46DF40D-D22E-46E8-9300-0737EA1C9D46}"/>
    <cellStyle name="Moneda 2 3 2 3 5 6 2" xfId="16211" xr:uid="{3FC913B3-1C4C-4303-A98D-4DCAC5751106}"/>
    <cellStyle name="Moneda 2 3 2 3 5 6 3" xfId="25628" xr:uid="{DB9313F5-E58C-49C7-B047-76B16BD80B22}"/>
    <cellStyle name="Moneda 2 3 2 3 5 6 4" xfId="35045" xr:uid="{276A5901-680F-4345-8386-7D88C42A062B}"/>
    <cellStyle name="Moneda 2 3 2 3 5 7" xfId="11507" xr:uid="{2C8530D7-3AFE-4B54-B8F9-AE5CC2066297}"/>
    <cellStyle name="Moneda 2 3 2 3 5 8" xfId="20924" xr:uid="{C22EE206-E29C-40DD-9A3D-3B6CB625BDF7}"/>
    <cellStyle name="Moneda 2 3 2 3 5 9" xfId="30341" xr:uid="{FFCC4AA7-72E3-48BE-99D8-09248727DC39}"/>
    <cellStyle name="Moneda 2 3 2 3 6" xfId="2294" xr:uid="{0DB321AB-D329-44C5-85DF-377B11E13581}"/>
    <cellStyle name="Moneda 2 3 2 3 6 2" xfId="3079" xr:uid="{192EF8F5-77F8-4F01-A89D-FB3FDB055891}"/>
    <cellStyle name="Moneda 2 3 2 3 6 2 2" xfId="5431" xr:uid="{8AFFCF33-660D-43BA-994E-F4963AA5215E}"/>
    <cellStyle name="Moneda 2 3 2 3 6 2 2 2" xfId="10135" xr:uid="{0CCE6247-4A5F-41EA-971E-2C2D4C73A07A}"/>
    <cellStyle name="Moneda 2 3 2 3 6 2 2 2 2" xfId="19543" xr:uid="{1A9E4090-4C36-443A-A1F7-109A7C75884B}"/>
    <cellStyle name="Moneda 2 3 2 3 6 2 2 2 3" xfId="28960" xr:uid="{C4806892-DFCB-43E1-8E56-8F58508BD4E3}"/>
    <cellStyle name="Moneda 2 3 2 3 6 2 2 2 4" xfId="38377" xr:uid="{1C10D2F5-B564-4AA6-A9CA-F79DE4B24C57}"/>
    <cellStyle name="Moneda 2 3 2 3 6 2 2 3" xfId="14839" xr:uid="{9853CE16-5A38-4149-9F53-38BD321CB22E}"/>
    <cellStyle name="Moneda 2 3 2 3 6 2 2 4" xfId="24256" xr:uid="{4AD230D6-1402-4B8E-BAE6-A606D76B9D8B}"/>
    <cellStyle name="Moneda 2 3 2 3 6 2 2 5" xfId="33673" xr:uid="{2B55A985-AFA9-4DFC-96B7-9452BF5A0FE1}"/>
    <cellStyle name="Moneda 2 3 2 3 6 2 3" xfId="7783" xr:uid="{CF9027CE-204F-4F51-A5E6-A1E00D89A0F3}"/>
    <cellStyle name="Moneda 2 3 2 3 6 2 3 2" xfId="17191" xr:uid="{9FAD61AF-07B8-4327-AFC7-DDB457635FEC}"/>
    <cellStyle name="Moneda 2 3 2 3 6 2 3 3" xfId="26608" xr:uid="{F44B9724-24CD-449A-B38E-FB3EC5AD67A3}"/>
    <cellStyle name="Moneda 2 3 2 3 6 2 3 4" xfId="36025" xr:uid="{EAF01F74-0BA4-4C8C-A1A6-6BF674B019AC}"/>
    <cellStyle name="Moneda 2 3 2 3 6 2 4" xfId="12487" xr:uid="{9ED7550F-72D8-4F24-BFDD-AD3785042409}"/>
    <cellStyle name="Moneda 2 3 2 3 6 2 5" xfId="21904" xr:uid="{603BDA97-F7D2-4D7A-B4DB-9B2DD01C98D3}"/>
    <cellStyle name="Moneda 2 3 2 3 6 2 6" xfId="31321" xr:uid="{4E740329-6254-49DB-B524-F161793CA705}"/>
    <cellStyle name="Moneda 2 3 2 3 6 3" xfId="3863" xr:uid="{46401682-C7F8-48FA-B7F0-A1666FAB2479}"/>
    <cellStyle name="Moneda 2 3 2 3 6 3 2" xfId="6215" xr:uid="{B63B4357-DCE6-40EC-A2FE-E03DF1BCF52A}"/>
    <cellStyle name="Moneda 2 3 2 3 6 3 2 2" xfId="10919" xr:uid="{11F595E6-DA4C-42FA-82F8-D037CB743C7C}"/>
    <cellStyle name="Moneda 2 3 2 3 6 3 2 2 2" xfId="20327" xr:uid="{400D360A-644D-4B07-A3E7-FAC2D81DBCEA}"/>
    <cellStyle name="Moneda 2 3 2 3 6 3 2 2 3" xfId="29744" xr:uid="{3FD28001-643F-4A38-B57E-682175D7855F}"/>
    <cellStyle name="Moneda 2 3 2 3 6 3 2 2 4" xfId="39161" xr:uid="{C5AA73C9-458D-4135-8692-E3072424DC31}"/>
    <cellStyle name="Moneda 2 3 2 3 6 3 2 3" xfId="15623" xr:uid="{18C0EA52-45F2-4A53-AEF5-4E2AE7E25F8C}"/>
    <cellStyle name="Moneda 2 3 2 3 6 3 2 4" xfId="25040" xr:uid="{D187A070-72DB-4B48-B71C-F14AB9DCC72A}"/>
    <cellStyle name="Moneda 2 3 2 3 6 3 2 5" xfId="34457" xr:uid="{434FCD2C-FE62-4BB1-AF6C-D7E2271F8254}"/>
    <cellStyle name="Moneda 2 3 2 3 6 3 3" xfId="8567" xr:uid="{B7B022C9-70B8-4C62-9F07-5DB3A99E5571}"/>
    <cellStyle name="Moneda 2 3 2 3 6 3 3 2" xfId="17975" xr:uid="{213E7C11-D3CA-473B-98AA-364BE4D8E5DB}"/>
    <cellStyle name="Moneda 2 3 2 3 6 3 3 3" xfId="27392" xr:uid="{3FEFBCBF-F340-4BBE-A465-1973EC5F9B52}"/>
    <cellStyle name="Moneda 2 3 2 3 6 3 3 4" xfId="36809" xr:uid="{0749316B-8A77-415B-93BE-2B390F56D892}"/>
    <cellStyle name="Moneda 2 3 2 3 6 3 4" xfId="13271" xr:uid="{9D5F75EE-5A4D-440B-B04D-B4969489CA85}"/>
    <cellStyle name="Moneda 2 3 2 3 6 3 5" xfId="22688" xr:uid="{67828FF2-050B-4491-BB95-E826402CB059}"/>
    <cellStyle name="Moneda 2 3 2 3 6 3 6" xfId="32105" xr:uid="{720C078D-B85B-406B-A900-518DC997C93C}"/>
    <cellStyle name="Moneda 2 3 2 3 6 4" xfId="4647" xr:uid="{74C93AE5-8BD1-4625-8792-9B9EB381BA21}"/>
    <cellStyle name="Moneda 2 3 2 3 6 4 2" xfId="9351" xr:uid="{90441866-56B8-44C0-9E1F-423B24A856CC}"/>
    <cellStyle name="Moneda 2 3 2 3 6 4 2 2" xfId="18759" xr:uid="{6821847F-D026-42D3-9F09-2F234DA81553}"/>
    <cellStyle name="Moneda 2 3 2 3 6 4 2 3" xfId="28176" xr:uid="{A92DB7AE-6366-47B1-8CCB-86C6B67245E1}"/>
    <cellStyle name="Moneda 2 3 2 3 6 4 2 4" xfId="37593" xr:uid="{A11F11F6-9DE0-44C8-81B0-9954605D85A4}"/>
    <cellStyle name="Moneda 2 3 2 3 6 4 3" xfId="14055" xr:uid="{B5E0AA09-674C-4604-9397-4E1AD2DDBD2A}"/>
    <cellStyle name="Moneda 2 3 2 3 6 4 4" xfId="23472" xr:uid="{089A1D9B-EDAE-4242-867B-0F25E8779B1A}"/>
    <cellStyle name="Moneda 2 3 2 3 6 4 5" xfId="32889" xr:uid="{F70DB8EF-E739-4326-B53A-82A4EE94217E}"/>
    <cellStyle name="Moneda 2 3 2 3 6 5" xfId="6999" xr:uid="{994F0024-4141-4AD6-81D0-674BB6BB1E46}"/>
    <cellStyle name="Moneda 2 3 2 3 6 5 2" xfId="16407" xr:uid="{2D39149F-2592-4903-BFBC-A80993E8E1BC}"/>
    <cellStyle name="Moneda 2 3 2 3 6 5 3" xfId="25824" xr:uid="{A5D6B2D1-7419-44EC-A306-D7F3A7236689}"/>
    <cellStyle name="Moneda 2 3 2 3 6 5 4" xfId="35241" xr:uid="{CC250745-B6E2-4150-B7C4-9A287AF59E0E}"/>
    <cellStyle name="Moneda 2 3 2 3 6 6" xfId="11703" xr:uid="{E4F79799-06A4-4A1F-891E-3C7F46CFB29C}"/>
    <cellStyle name="Moneda 2 3 2 3 6 7" xfId="21120" xr:uid="{C12F70AA-FABD-44FD-925A-BCF28D56904D}"/>
    <cellStyle name="Moneda 2 3 2 3 6 8" xfId="30537" xr:uid="{C1E5040C-AA3D-474F-9C4C-C565E7F77F29}"/>
    <cellStyle name="Moneda 2 3 2 3 7" xfId="2687" xr:uid="{C06C8730-5331-4EBE-8380-2C7E26F62D12}"/>
    <cellStyle name="Moneda 2 3 2 3 7 2" xfId="5039" xr:uid="{8727CE82-60CD-45F1-B8B6-38C5F5181956}"/>
    <cellStyle name="Moneda 2 3 2 3 7 2 2" xfId="9743" xr:uid="{E5B08523-41C9-415F-BA33-D9AD49E99EDB}"/>
    <cellStyle name="Moneda 2 3 2 3 7 2 2 2" xfId="19151" xr:uid="{1B2525B8-848A-4E1E-B8FE-463F16A6CE74}"/>
    <cellStyle name="Moneda 2 3 2 3 7 2 2 3" xfId="28568" xr:uid="{A78DBB04-2F82-4394-A33A-F2E70FDBAC38}"/>
    <cellStyle name="Moneda 2 3 2 3 7 2 2 4" xfId="37985" xr:uid="{8DEAA7C6-7A02-483D-BCA6-096003BD36E2}"/>
    <cellStyle name="Moneda 2 3 2 3 7 2 3" xfId="14447" xr:uid="{99F41045-FA08-4584-85FD-DBA27F3D14CF}"/>
    <cellStyle name="Moneda 2 3 2 3 7 2 4" xfId="23864" xr:uid="{2CDCEE0A-F9FF-495A-9FE7-677D42797270}"/>
    <cellStyle name="Moneda 2 3 2 3 7 2 5" xfId="33281" xr:uid="{8C18A4D2-AED3-4022-9E10-CAF3A4730FC1}"/>
    <cellStyle name="Moneda 2 3 2 3 7 3" xfId="7391" xr:uid="{3556BB5F-9023-482D-BE37-2E18E9FF36DC}"/>
    <cellStyle name="Moneda 2 3 2 3 7 3 2" xfId="16799" xr:uid="{4FEA788A-BF52-4D56-A02E-03C946C56C08}"/>
    <cellStyle name="Moneda 2 3 2 3 7 3 3" xfId="26216" xr:uid="{38FBDABF-0A19-4A6A-90B0-2629919C807B}"/>
    <cellStyle name="Moneda 2 3 2 3 7 3 4" xfId="35633" xr:uid="{21D2DF0E-5152-4D3F-BA2E-2731AB7D8CF9}"/>
    <cellStyle name="Moneda 2 3 2 3 7 4" xfId="12095" xr:uid="{0CBE4C6C-93E8-40E5-8CFA-C90A0D9CD01A}"/>
    <cellStyle name="Moneda 2 3 2 3 7 5" xfId="21512" xr:uid="{9CDB5175-07EF-448A-8EE6-807D93CAB7EC}"/>
    <cellStyle name="Moneda 2 3 2 3 7 6" xfId="30929" xr:uid="{3342F35B-59D2-4366-ADBC-E88DCB69AE17}"/>
    <cellStyle name="Moneda 2 3 2 3 8" xfId="3471" xr:uid="{2BCCCABB-1650-49DA-8B57-F6AA2C703658}"/>
    <cellStyle name="Moneda 2 3 2 3 8 2" xfId="5823" xr:uid="{298F36EA-5048-4692-9487-E86411D20A09}"/>
    <cellStyle name="Moneda 2 3 2 3 8 2 2" xfId="10527" xr:uid="{E8E99E6C-33C8-462A-924C-C1610529FAFE}"/>
    <cellStyle name="Moneda 2 3 2 3 8 2 2 2" xfId="19935" xr:uid="{F994AC56-2756-440E-A1C7-83AC599B70C7}"/>
    <cellStyle name="Moneda 2 3 2 3 8 2 2 3" xfId="29352" xr:uid="{0BF2729E-8B36-47F0-8CD0-BC74B44BF9B4}"/>
    <cellStyle name="Moneda 2 3 2 3 8 2 2 4" xfId="38769" xr:uid="{AB5CF17A-83D6-45AA-AAF7-6C9DAB54FFEE}"/>
    <cellStyle name="Moneda 2 3 2 3 8 2 3" xfId="15231" xr:uid="{D04F8314-64F7-4CCB-9B4A-3370F63D446F}"/>
    <cellStyle name="Moneda 2 3 2 3 8 2 4" xfId="24648" xr:uid="{4EAFED77-F452-481F-975E-03327DCDF112}"/>
    <cellStyle name="Moneda 2 3 2 3 8 2 5" xfId="34065" xr:uid="{8D9A9F86-6EE4-4FE5-8395-1790CC52A217}"/>
    <cellStyle name="Moneda 2 3 2 3 8 3" xfId="8175" xr:uid="{093B3C1C-B992-4A84-A92E-AA99E52E1061}"/>
    <cellStyle name="Moneda 2 3 2 3 8 3 2" xfId="17583" xr:uid="{357DB7AE-5AA4-48C8-8FE4-39495F39D16E}"/>
    <cellStyle name="Moneda 2 3 2 3 8 3 3" xfId="27000" xr:uid="{C737AD40-0A67-433A-9202-C2045331D043}"/>
    <cellStyle name="Moneda 2 3 2 3 8 3 4" xfId="36417" xr:uid="{CAF0B1BD-94A8-42A5-AC3D-AC1490B72ADE}"/>
    <cellStyle name="Moneda 2 3 2 3 8 4" xfId="12879" xr:uid="{858A5E14-F2DE-410E-82A5-3C3D5F67508E}"/>
    <cellStyle name="Moneda 2 3 2 3 8 5" xfId="22296" xr:uid="{428065F3-803B-403C-BD25-7D54681092AC}"/>
    <cellStyle name="Moneda 2 3 2 3 8 6" xfId="31713" xr:uid="{52342221-00F0-40E1-B59F-5E4722B9A0F4}"/>
    <cellStyle name="Moneda 2 3 2 3 9" xfId="4255" xr:uid="{6DCA4902-BA5D-4E3A-8873-45D4FC34081F}"/>
    <cellStyle name="Moneda 2 3 2 3 9 2" xfId="8959" xr:uid="{D03077CE-C64C-4134-88D9-173E2272842C}"/>
    <cellStyle name="Moneda 2 3 2 3 9 2 2" xfId="18367" xr:uid="{3BF3F8B1-E606-406D-A9E5-24B5BC0BC112}"/>
    <cellStyle name="Moneda 2 3 2 3 9 2 3" xfId="27784" xr:uid="{D7066902-DFB1-462B-BAF4-EE7519866DF2}"/>
    <cellStyle name="Moneda 2 3 2 3 9 2 4" xfId="37201" xr:uid="{597011D7-0B1A-415C-B143-DFDA04E339BE}"/>
    <cellStyle name="Moneda 2 3 2 3 9 3" xfId="13663" xr:uid="{4055A206-87E6-4DBE-A9B8-ACFA80DE9481}"/>
    <cellStyle name="Moneda 2 3 2 3 9 4" xfId="23080" xr:uid="{D7490CA6-38E0-455A-A712-AE1B6E368C2D}"/>
    <cellStyle name="Moneda 2 3 2 3 9 5" xfId="32497" xr:uid="{5669C293-F3D1-4698-8517-E0E8868748B7}"/>
    <cellStyle name="Moneda 2 3 2 4" xfId="195" xr:uid="{4C369CFE-652E-4607-A2D5-DC30CF3C5794}"/>
    <cellStyle name="Moneda 2 3 2 4 10" xfId="11340" xr:uid="{6462D096-0BA9-40A7-8710-448BE6293879}"/>
    <cellStyle name="Moneda 2 3 2 4 11" xfId="20757" xr:uid="{88FFA21C-DB94-4C94-95E5-9A4A6D3C659A}"/>
    <cellStyle name="Moneda 2 3 2 4 12" xfId="30174" xr:uid="{7F3FDD3E-3C06-433C-A038-BD57DC731AEC}"/>
    <cellStyle name="Moneda 2 3 2 4 13" xfId="1931" xr:uid="{918E6423-D18B-4679-8C48-E03C1031941B}"/>
    <cellStyle name="Moneda 2 3 2 4 14" xfId="1303" xr:uid="{F473B44B-AF8C-4BEB-8475-A3010A453924}"/>
    <cellStyle name="Moneda 2 3 2 4 15" xfId="40185" xr:uid="{7354FDB1-EAC8-4B1C-AE30-0CD813206C35}"/>
    <cellStyle name="Moneda 2 3 2 4 2" xfId="389" xr:uid="{A5C88323-A395-4F74-9820-C1C1E39A9C84}"/>
    <cellStyle name="Moneda 2 3 2 4 2 10" xfId="30295" xr:uid="{58739267-0239-44E3-BB03-53F311193A05}"/>
    <cellStyle name="Moneda 2 3 2 4 2 11" xfId="2052" xr:uid="{D90BD380-C492-4650-B0DB-7A6B5C5C0265}"/>
    <cellStyle name="Moneda 2 3 2 4 2 12" xfId="1424" xr:uid="{2DEC1CE9-49D7-4913-A2B1-5115C74B5226}"/>
    <cellStyle name="Moneda 2 3 2 4 2 13" xfId="40306" xr:uid="{974966FC-72C5-4A91-8C84-6D9076416305}"/>
    <cellStyle name="Moneda 2 3 2 4 2 2" xfId="623" xr:uid="{320C348E-9F1C-4791-8327-75B2AEDD0837}"/>
    <cellStyle name="Moneda 2 3 2 4 2 2 10" xfId="2248" xr:uid="{5C4A7676-04D0-4CA1-AC21-FFDEE0365057}"/>
    <cellStyle name="Moneda 2 3 2 4 2 2 11" xfId="1620" xr:uid="{6B050FBC-A968-4CFB-BA05-9BDA511AE296}"/>
    <cellStyle name="Moneda 2 3 2 4 2 2 12" xfId="40502" xr:uid="{A943BBCF-CEAB-4853-A30C-5AFE23138472}"/>
    <cellStyle name="Moneda 2 3 2 4 2 2 2" xfId="2640" xr:uid="{164242C6-DE7E-45A5-BE74-786CEA45F96A}"/>
    <cellStyle name="Moneda 2 3 2 4 2 2 2 2" xfId="3425" xr:uid="{73296DB4-5F51-4DFB-A119-3AEC6B9DB669}"/>
    <cellStyle name="Moneda 2 3 2 4 2 2 2 2 2" xfId="5777" xr:uid="{182B9CFD-C17E-4FC0-89AE-0488476759F6}"/>
    <cellStyle name="Moneda 2 3 2 4 2 2 2 2 2 2" xfId="10481" xr:uid="{08AEDCEC-7B75-49B6-A532-D94AA6229190}"/>
    <cellStyle name="Moneda 2 3 2 4 2 2 2 2 2 2 2" xfId="19889" xr:uid="{B64F4941-5458-4208-A128-04C5229DEB40}"/>
    <cellStyle name="Moneda 2 3 2 4 2 2 2 2 2 2 3" xfId="29306" xr:uid="{1D6B5D15-8D6D-44C4-8A4F-25417B644849}"/>
    <cellStyle name="Moneda 2 3 2 4 2 2 2 2 2 2 4" xfId="38723" xr:uid="{882C4023-1EA2-427E-8DAD-6F062372455C}"/>
    <cellStyle name="Moneda 2 3 2 4 2 2 2 2 2 3" xfId="15185" xr:uid="{E69C8309-65FE-4188-AF8C-030FB311C113}"/>
    <cellStyle name="Moneda 2 3 2 4 2 2 2 2 2 4" xfId="24602" xr:uid="{FEC23BFB-7B04-4CA6-93CB-6684B9482A0E}"/>
    <cellStyle name="Moneda 2 3 2 4 2 2 2 2 2 5" xfId="34019" xr:uid="{FE2D6735-A368-4BA8-99C1-04E51B540F39}"/>
    <cellStyle name="Moneda 2 3 2 4 2 2 2 2 3" xfId="8129" xr:uid="{FB371BBC-5ACA-4D2E-AFFD-CC3941CBF205}"/>
    <cellStyle name="Moneda 2 3 2 4 2 2 2 2 3 2" xfId="17537" xr:uid="{9A116D20-949E-447F-AF3F-2CC10770DC58}"/>
    <cellStyle name="Moneda 2 3 2 4 2 2 2 2 3 3" xfId="26954" xr:uid="{3A74D1CB-B232-463D-97F5-B9CA68A1D932}"/>
    <cellStyle name="Moneda 2 3 2 4 2 2 2 2 3 4" xfId="36371" xr:uid="{B43A179A-A1FD-49B4-9D1D-F67662050CC4}"/>
    <cellStyle name="Moneda 2 3 2 4 2 2 2 2 4" xfId="12833" xr:uid="{3F71CB1A-EA52-4675-A376-D7CC0EF9920F}"/>
    <cellStyle name="Moneda 2 3 2 4 2 2 2 2 5" xfId="22250" xr:uid="{C755FE18-A324-4BFC-98F9-1F1C0375EA83}"/>
    <cellStyle name="Moneda 2 3 2 4 2 2 2 2 6" xfId="31667" xr:uid="{AB5B0461-19B1-452A-A4DF-6E9984F16D02}"/>
    <cellStyle name="Moneda 2 3 2 4 2 2 2 3" xfId="4209" xr:uid="{2D512E2B-6824-492B-86A6-5AAA7819949A}"/>
    <cellStyle name="Moneda 2 3 2 4 2 2 2 3 2" xfId="6561" xr:uid="{9B889070-5F46-4793-BF20-5D8FE6F4323D}"/>
    <cellStyle name="Moneda 2 3 2 4 2 2 2 3 2 2" xfId="11265" xr:uid="{2AC2F596-F109-4BFE-BFEE-C9252806FFC1}"/>
    <cellStyle name="Moneda 2 3 2 4 2 2 2 3 2 2 2" xfId="20673" xr:uid="{5B27931C-CF22-4386-8EA5-F0A088EF92F1}"/>
    <cellStyle name="Moneda 2 3 2 4 2 2 2 3 2 2 3" xfId="30090" xr:uid="{731CDB2A-70E2-43E8-AC0E-49D2E3D68F6E}"/>
    <cellStyle name="Moneda 2 3 2 4 2 2 2 3 2 2 4" xfId="39507" xr:uid="{9B31A65B-A303-4D6E-B021-959BE2527474}"/>
    <cellStyle name="Moneda 2 3 2 4 2 2 2 3 2 3" xfId="15969" xr:uid="{6E03182B-D402-4526-84EB-32010A7FFC53}"/>
    <cellStyle name="Moneda 2 3 2 4 2 2 2 3 2 4" xfId="25386" xr:uid="{8E53B567-3B9D-4102-A020-C2BB4E71E122}"/>
    <cellStyle name="Moneda 2 3 2 4 2 2 2 3 2 5" xfId="34803" xr:uid="{72550DB4-1F79-4D33-A995-1E7253E9CA79}"/>
    <cellStyle name="Moneda 2 3 2 4 2 2 2 3 3" xfId="8913" xr:uid="{56E5C419-C518-4EEE-A0BC-4D1AE2644351}"/>
    <cellStyle name="Moneda 2 3 2 4 2 2 2 3 3 2" xfId="18321" xr:uid="{94865B16-CE93-4AE6-8DD9-9A8C7CEDD704}"/>
    <cellStyle name="Moneda 2 3 2 4 2 2 2 3 3 3" xfId="27738" xr:uid="{49E3F697-B7B5-44FD-84B8-7D3FE6884C96}"/>
    <cellStyle name="Moneda 2 3 2 4 2 2 2 3 3 4" xfId="37155" xr:uid="{9F9497EF-F99A-4C00-A02A-80F1FD2DBF10}"/>
    <cellStyle name="Moneda 2 3 2 4 2 2 2 3 4" xfId="13617" xr:uid="{79D97F5F-EFA1-4597-9C87-0C8219060ADD}"/>
    <cellStyle name="Moneda 2 3 2 4 2 2 2 3 5" xfId="23034" xr:uid="{6561C648-14CC-4BBC-8591-85DBA624C7FD}"/>
    <cellStyle name="Moneda 2 3 2 4 2 2 2 3 6" xfId="32451" xr:uid="{D93E79CA-E405-461E-A104-D21524553139}"/>
    <cellStyle name="Moneda 2 3 2 4 2 2 2 4" xfId="4993" xr:uid="{98A6535F-9695-427D-89EF-EC06C34BE746}"/>
    <cellStyle name="Moneda 2 3 2 4 2 2 2 4 2" xfId="9697" xr:uid="{79548317-4534-4B32-AE29-ACAFCF15766A}"/>
    <cellStyle name="Moneda 2 3 2 4 2 2 2 4 2 2" xfId="19105" xr:uid="{AE0FE7B7-95BC-458C-A93C-2870A86F7B61}"/>
    <cellStyle name="Moneda 2 3 2 4 2 2 2 4 2 3" xfId="28522" xr:uid="{BC13EDB1-9C9E-4A4B-AEF8-84CB50381C13}"/>
    <cellStyle name="Moneda 2 3 2 4 2 2 2 4 2 4" xfId="37939" xr:uid="{21B28F81-015D-4F36-9FE7-E606BA43FA9B}"/>
    <cellStyle name="Moneda 2 3 2 4 2 2 2 4 3" xfId="14401" xr:uid="{A512FB73-9098-4ABB-A049-B6DA94EA613A}"/>
    <cellStyle name="Moneda 2 3 2 4 2 2 2 4 4" xfId="23818" xr:uid="{A8536C5B-F4D9-4BAB-A94C-F8A7D207360B}"/>
    <cellStyle name="Moneda 2 3 2 4 2 2 2 4 5" xfId="33235" xr:uid="{2668AC8C-A96F-4B7B-AD26-678248DEA90D}"/>
    <cellStyle name="Moneda 2 3 2 4 2 2 2 5" xfId="7345" xr:uid="{C2DA3197-0738-46BA-87FF-951293710C72}"/>
    <cellStyle name="Moneda 2 3 2 4 2 2 2 5 2" xfId="16753" xr:uid="{6D2F16D5-60EE-45F2-B7A4-E7F013A467B7}"/>
    <cellStyle name="Moneda 2 3 2 4 2 2 2 5 3" xfId="26170" xr:uid="{53238708-F3B0-4AE2-B036-F1FE44200787}"/>
    <cellStyle name="Moneda 2 3 2 4 2 2 2 5 4" xfId="35587" xr:uid="{9A96B61A-AAFB-416C-9D2F-E5182183C852}"/>
    <cellStyle name="Moneda 2 3 2 4 2 2 2 6" xfId="12049" xr:uid="{A675B62B-8DBE-46BC-8997-67D1F299C5F3}"/>
    <cellStyle name="Moneda 2 3 2 4 2 2 2 7" xfId="21466" xr:uid="{61098E01-E0ED-406D-AC0C-526592815917}"/>
    <cellStyle name="Moneda 2 3 2 4 2 2 2 8" xfId="30883" xr:uid="{EEEE1041-A563-4774-9631-3EE5301B9382}"/>
    <cellStyle name="Moneda 2 3 2 4 2 2 3" xfId="3033" xr:uid="{E6EA7A56-A22B-46C1-AE28-3B8E45136BD0}"/>
    <cellStyle name="Moneda 2 3 2 4 2 2 3 2" xfId="5385" xr:uid="{6ECFC543-206F-45C3-9C97-2CB0A1A63884}"/>
    <cellStyle name="Moneda 2 3 2 4 2 2 3 2 2" xfId="10089" xr:uid="{E874F81A-8140-4E7D-8F45-7264666758B9}"/>
    <cellStyle name="Moneda 2 3 2 4 2 2 3 2 2 2" xfId="19497" xr:uid="{0C026C18-1879-49C1-989E-00C1053EC4D4}"/>
    <cellStyle name="Moneda 2 3 2 4 2 2 3 2 2 3" xfId="28914" xr:uid="{1151AFA1-4EC4-4B57-B971-FB4DDCE16A81}"/>
    <cellStyle name="Moneda 2 3 2 4 2 2 3 2 2 4" xfId="38331" xr:uid="{739DFD86-EE53-4727-946A-FFD8492DBC55}"/>
    <cellStyle name="Moneda 2 3 2 4 2 2 3 2 3" xfId="14793" xr:uid="{C319333A-AF88-4B34-A0C2-76860121864C}"/>
    <cellStyle name="Moneda 2 3 2 4 2 2 3 2 4" xfId="24210" xr:uid="{23B85970-FEAF-44F6-8621-49DE1B7D2142}"/>
    <cellStyle name="Moneda 2 3 2 4 2 2 3 2 5" xfId="33627" xr:uid="{07E242CB-6FAA-4B47-A0EB-6FE8D3E0F2A1}"/>
    <cellStyle name="Moneda 2 3 2 4 2 2 3 3" xfId="7737" xr:uid="{4B3B8534-DC93-4879-A1F5-BB3CA59F0514}"/>
    <cellStyle name="Moneda 2 3 2 4 2 2 3 3 2" xfId="17145" xr:uid="{75ABF952-BB4A-4BE5-8C67-6A35ED7AABDD}"/>
    <cellStyle name="Moneda 2 3 2 4 2 2 3 3 3" xfId="26562" xr:uid="{4CC046DC-4728-4214-A180-83CDF92DA1CF}"/>
    <cellStyle name="Moneda 2 3 2 4 2 2 3 3 4" xfId="35979" xr:uid="{16AB610B-D745-47DD-9AB7-CFD2F2D48AC9}"/>
    <cellStyle name="Moneda 2 3 2 4 2 2 3 4" xfId="12441" xr:uid="{F2FA61E5-4EA9-4DE4-A5FC-9270232F9A45}"/>
    <cellStyle name="Moneda 2 3 2 4 2 2 3 5" xfId="21858" xr:uid="{0AA492AF-BE0C-4F53-8DD7-EFD52C3789C8}"/>
    <cellStyle name="Moneda 2 3 2 4 2 2 3 6" xfId="31275" xr:uid="{C23DC4BF-67A5-496E-BA08-E97078078960}"/>
    <cellStyle name="Moneda 2 3 2 4 2 2 4" xfId="3817" xr:uid="{0C5551D0-2E87-4E25-AEDA-1C682B338353}"/>
    <cellStyle name="Moneda 2 3 2 4 2 2 4 2" xfId="6169" xr:uid="{B58A3AB4-6B05-438A-A585-83616BDE0959}"/>
    <cellStyle name="Moneda 2 3 2 4 2 2 4 2 2" xfId="10873" xr:uid="{8BDBF3FC-9478-495B-95D8-CBFEB934688F}"/>
    <cellStyle name="Moneda 2 3 2 4 2 2 4 2 2 2" xfId="20281" xr:uid="{BF6207E8-6DE5-4458-AB3C-800B8D9D32A0}"/>
    <cellStyle name="Moneda 2 3 2 4 2 2 4 2 2 3" xfId="29698" xr:uid="{FFD4DCA9-4EC3-452A-83F5-2F1BD69D12AF}"/>
    <cellStyle name="Moneda 2 3 2 4 2 2 4 2 2 4" xfId="39115" xr:uid="{31C666F0-567D-451A-98C6-3E47BAD9DEAF}"/>
    <cellStyle name="Moneda 2 3 2 4 2 2 4 2 3" xfId="15577" xr:uid="{CB65E33D-BC23-40BD-A341-91B27A8C706A}"/>
    <cellStyle name="Moneda 2 3 2 4 2 2 4 2 4" xfId="24994" xr:uid="{98BE62CF-DB98-4C1B-95CC-91CCF00B9D7C}"/>
    <cellStyle name="Moneda 2 3 2 4 2 2 4 2 5" xfId="34411" xr:uid="{2D047BE5-63D5-466D-AF7E-B8ABCF81E25C}"/>
    <cellStyle name="Moneda 2 3 2 4 2 2 4 3" xfId="8521" xr:uid="{D1942A3E-B092-4E5D-B502-56550A53F447}"/>
    <cellStyle name="Moneda 2 3 2 4 2 2 4 3 2" xfId="17929" xr:uid="{B29EEB1B-B428-46DA-8EA0-1CEF6072CF29}"/>
    <cellStyle name="Moneda 2 3 2 4 2 2 4 3 3" xfId="27346" xr:uid="{287C4E08-09BE-436A-8814-2407080E55B9}"/>
    <cellStyle name="Moneda 2 3 2 4 2 2 4 3 4" xfId="36763" xr:uid="{E65D7FD4-5E1B-4CAB-826F-3CCB2AA2AEF5}"/>
    <cellStyle name="Moneda 2 3 2 4 2 2 4 4" xfId="13225" xr:uid="{E67B25E9-A58C-453C-BB80-C2ED34EE6BF3}"/>
    <cellStyle name="Moneda 2 3 2 4 2 2 4 5" xfId="22642" xr:uid="{952182EA-AC96-42A0-BEB2-37E28BCC2F50}"/>
    <cellStyle name="Moneda 2 3 2 4 2 2 4 6" xfId="32059" xr:uid="{D54C8127-7A4E-440F-915B-145948250B04}"/>
    <cellStyle name="Moneda 2 3 2 4 2 2 5" xfId="4601" xr:uid="{1D73FE4A-4CF6-41E6-A07E-8B9A6F34737A}"/>
    <cellStyle name="Moneda 2 3 2 4 2 2 5 2" xfId="9305" xr:uid="{E6EC238F-F4D8-4E6E-A2A3-646A87E39B50}"/>
    <cellStyle name="Moneda 2 3 2 4 2 2 5 2 2" xfId="18713" xr:uid="{B132187E-BBBA-4005-A537-C9910D96C547}"/>
    <cellStyle name="Moneda 2 3 2 4 2 2 5 2 3" xfId="28130" xr:uid="{7B19C989-C6A1-4581-B255-7D5250C15703}"/>
    <cellStyle name="Moneda 2 3 2 4 2 2 5 2 4" xfId="37547" xr:uid="{131D7B01-00F0-4AF8-AAD4-F49D46BC10F3}"/>
    <cellStyle name="Moneda 2 3 2 4 2 2 5 3" xfId="14009" xr:uid="{BB2E3BCE-A8D6-48CE-AE25-E1C29E839259}"/>
    <cellStyle name="Moneda 2 3 2 4 2 2 5 4" xfId="23426" xr:uid="{53A18A4F-1B65-4A1C-A7A6-6A4B3B46F420}"/>
    <cellStyle name="Moneda 2 3 2 4 2 2 5 5" xfId="32843" xr:uid="{76ED5C6C-8C63-492D-B633-2D641323985B}"/>
    <cellStyle name="Moneda 2 3 2 4 2 2 6" xfId="6953" xr:uid="{B3066D68-7E74-49DE-9B31-01FCADF133ED}"/>
    <cellStyle name="Moneda 2 3 2 4 2 2 6 2" xfId="16361" xr:uid="{0CD2E889-8F27-4FF7-A4CA-AE298C5D5234}"/>
    <cellStyle name="Moneda 2 3 2 4 2 2 6 3" xfId="25778" xr:uid="{73C8AD07-8384-485F-B42A-B8B404010BC4}"/>
    <cellStyle name="Moneda 2 3 2 4 2 2 6 4" xfId="35195" xr:uid="{9A3B3DCE-48CB-44DB-8715-8CF8CC85B53C}"/>
    <cellStyle name="Moneda 2 3 2 4 2 2 7" xfId="11657" xr:uid="{ACB2D2A2-90E8-4D69-B755-C3548B8E0CDF}"/>
    <cellStyle name="Moneda 2 3 2 4 2 2 8" xfId="21074" xr:uid="{36C352BC-8C75-4667-91AE-172F91414517}"/>
    <cellStyle name="Moneda 2 3 2 4 2 2 9" xfId="30491" xr:uid="{6159BF0F-A11C-4AD2-9747-FAE155F00D80}"/>
    <cellStyle name="Moneda 2 3 2 4 2 3" xfId="2444" xr:uid="{4FA9D322-8061-47E5-8175-5AC6F1A3D2ED}"/>
    <cellStyle name="Moneda 2 3 2 4 2 3 2" xfId="3229" xr:uid="{62C0CE83-A8D9-455C-9705-AB7FDF637EA0}"/>
    <cellStyle name="Moneda 2 3 2 4 2 3 2 2" xfId="5581" xr:uid="{F5CDD0AB-EBD1-408C-995B-1B1FB7589AB0}"/>
    <cellStyle name="Moneda 2 3 2 4 2 3 2 2 2" xfId="10285" xr:uid="{EDC88BF0-B5F1-425A-96BA-BA3C2EB4CA9F}"/>
    <cellStyle name="Moneda 2 3 2 4 2 3 2 2 2 2" xfId="19693" xr:uid="{C8935599-DB9F-4970-AF33-46E135BC396B}"/>
    <cellStyle name="Moneda 2 3 2 4 2 3 2 2 2 3" xfId="29110" xr:uid="{76A3E4B8-B2C9-40FD-9592-1A45B3D12844}"/>
    <cellStyle name="Moneda 2 3 2 4 2 3 2 2 2 4" xfId="38527" xr:uid="{3AA0207F-A0E0-4194-A09C-F8EDC4317D04}"/>
    <cellStyle name="Moneda 2 3 2 4 2 3 2 2 3" xfId="14989" xr:uid="{FCAE07E7-FCC6-46A1-900E-4EEA647131C7}"/>
    <cellStyle name="Moneda 2 3 2 4 2 3 2 2 4" xfId="24406" xr:uid="{F1F3AEDA-3127-4997-B6D6-7A3E6128B6E1}"/>
    <cellStyle name="Moneda 2 3 2 4 2 3 2 2 5" xfId="33823" xr:uid="{61F13F8A-1251-49E1-82D3-5CF0DE508A97}"/>
    <cellStyle name="Moneda 2 3 2 4 2 3 2 3" xfId="7933" xr:uid="{056DF66F-CD02-4089-8C42-1402E8EDB529}"/>
    <cellStyle name="Moneda 2 3 2 4 2 3 2 3 2" xfId="17341" xr:uid="{DC6AD071-D5F3-4986-B616-25A3E7849EF9}"/>
    <cellStyle name="Moneda 2 3 2 4 2 3 2 3 3" xfId="26758" xr:uid="{B12CB4AA-3125-4589-B8BA-786CA794775B}"/>
    <cellStyle name="Moneda 2 3 2 4 2 3 2 3 4" xfId="36175" xr:uid="{D694DEDC-9A37-4AE6-B5ED-F0B3BD97343D}"/>
    <cellStyle name="Moneda 2 3 2 4 2 3 2 4" xfId="12637" xr:uid="{E067FC55-AAF7-4AEF-8EA9-285F328BA3A8}"/>
    <cellStyle name="Moneda 2 3 2 4 2 3 2 5" xfId="22054" xr:uid="{EEFA1F28-BBF9-4F2F-BA9C-D338AF803A1B}"/>
    <cellStyle name="Moneda 2 3 2 4 2 3 2 6" xfId="31471" xr:uid="{D0CEB040-39DC-4A86-BFDF-53917F074727}"/>
    <cellStyle name="Moneda 2 3 2 4 2 3 3" xfId="4013" xr:uid="{EC07A0CE-EDB8-4295-8583-E7999B555703}"/>
    <cellStyle name="Moneda 2 3 2 4 2 3 3 2" xfId="6365" xr:uid="{7D10A560-F1CB-4352-9D10-3E7DB5CA8F0F}"/>
    <cellStyle name="Moneda 2 3 2 4 2 3 3 2 2" xfId="11069" xr:uid="{FF666BA9-FF0B-4DBC-A915-F376088AC449}"/>
    <cellStyle name="Moneda 2 3 2 4 2 3 3 2 2 2" xfId="20477" xr:uid="{1296EC94-9225-4BB0-9A5C-A0FEE7D7C2BC}"/>
    <cellStyle name="Moneda 2 3 2 4 2 3 3 2 2 3" xfId="29894" xr:uid="{9668A5E8-CDC0-41AD-96BF-C7E49B6DAEF7}"/>
    <cellStyle name="Moneda 2 3 2 4 2 3 3 2 2 4" xfId="39311" xr:uid="{500E6A0B-9EE8-4CB7-8B7F-DE54E5028DC1}"/>
    <cellStyle name="Moneda 2 3 2 4 2 3 3 2 3" xfId="15773" xr:uid="{06A57EAE-CA1A-4998-A6FC-38D05D5AA10D}"/>
    <cellStyle name="Moneda 2 3 2 4 2 3 3 2 4" xfId="25190" xr:uid="{7CF35907-F696-4855-BA7D-B67ECFBB1013}"/>
    <cellStyle name="Moneda 2 3 2 4 2 3 3 2 5" xfId="34607" xr:uid="{1DE3BFF7-BDD6-44A2-AC69-005C38CD4EB3}"/>
    <cellStyle name="Moneda 2 3 2 4 2 3 3 3" xfId="8717" xr:uid="{364B25BE-FA25-4700-B56F-2681BEBB6335}"/>
    <cellStyle name="Moneda 2 3 2 4 2 3 3 3 2" xfId="18125" xr:uid="{71F30A46-E104-48DD-98E2-6F1883B3E25C}"/>
    <cellStyle name="Moneda 2 3 2 4 2 3 3 3 3" xfId="27542" xr:uid="{A39486DA-9EA6-4FCC-AAF2-BE3F3593CC09}"/>
    <cellStyle name="Moneda 2 3 2 4 2 3 3 3 4" xfId="36959" xr:uid="{E4D44CDC-AF3C-461B-8F15-562ECA48FB5A}"/>
    <cellStyle name="Moneda 2 3 2 4 2 3 3 4" xfId="13421" xr:uid="{691BCEE9-40A3-4ED6-ACDA-D2FEE8CADDD4}"/>
    <cellStyle name="Moneda 2 3 2 4 2 3 3 5" xfId="22838" xr:uid="{1C502B0E-B879-4A52-A05F-0BED55BB8876}"/>
    <cellStyle name="Moneda 2 3 2 4 2 3 3 6" xfId="32255" xr:uid="{0D51C0FB-059D-4389-BBD7-3EA057A75B9E}"/>
    <cellStyle name="Moneda 2 3 2 4 2 3 4" xfId="4797" xr:uid="{A3546243-CBD5-427F-8770-A8214A5223EF}"/>
    <cellStyle name="Moneda 2 3 2 4 2 3 4 2" xfId="9501" xr:uid="{3E4F4885-CC4F-47FE-94D9-5012C73269D9}"/>
    <cellStyle name="Moneda 2 3 2 4 2 3 4 2 2" xfId="18909" xr:uid="{EAF98DB2-3107-4409-9BAE-0D234746AE36}"/>
    <cellStyle name="Moneda 2 3 2 4 2 3 4 2 3" xfId="28326" xr:uid="{E70317B6-4B37-4F5F-BA89-A8BC3AF0BCE7}"/>
    <cellStyle name="Moneda 2 3 2 4 2 3 4 2 4" xfId="37743" xr:uid="{BCAA3827-7005-47C5-BF1B-F2CE84464706}"/>
    <cellStyle name="Moneda 2 3 2 4 2 3 4 3" xfId="14205" xr:uid="{37D33D30-FB9A-43E6-96CD-908D268F94BF}"/>
    <cellStyle name="Moneda 2 3 2 4 2 3 4 4" xfId="23622" xr:uid="{E30F0FE4-E88C-4908-BDC9-716B57475C00}"/>
    <cellStyle name="Moneda 2 3 2 4 2 3 4 5" xfId="33039" xr:uid="{8E900931-D478-4D2A-BC1C-FCF7C6721F9F}"/>
    <cellStyle name="Moneda 2 3 2 4 2 3 5" xfId="7149" xr:uid="{99338D4E-D858-4D21-8755-810F91C2F6A5}"/>
    <cellStyle name="Moneda 2 3 2 4 2 3 5 2" xfId="16557" xr:uid="{FA8A7A36-3196-4C25-8053-6A6ADF28EDE9}"/>
    <cellStyle name="Moneda 2 3 2 4 2 3 5 3" xfId="25974" xr:uid="{A67A9CC6-E300-42BD-A58F-7AD5CD3853E3}"/>
    <cellStyle name="Moneda 2 3 2 4 2 3 5 4" xfId="35391" xr:uid="{3079EED6-D7B4-4B59-A9A6-354F351DFE14}"/>
    <cellStyle name="Moneda 2 3 2 4 2 3 6" xfId="11853" xr:uid="{15A6BA8F-7A39-4F01-BA64-F6C7613A8717}"/>
    <cellStyle name="Moneda 2 3 2 4 2 3 7" xfId="21270" xr:uid="{4CE0FFBC-D6C6-4079-B5C9-1761B2C6D77F}"/>
    <cellStyle name="Moneda 2 3 2 4 2 3 8" xfId="30687" xr:uid="{65B5B143-0727-4521-89E3-5F20AB559422}"/>
    <cellStyle name="Moneda 2 3 2 4 2 4" xfId="2837" xr:uid="{8C0B29F7-3874-4798-86A3-3091BDEE1303}"/>
    <cellStyle name="Moneda 2 3 2 4 2 4 2" xfId="5189" xr:uid="{F57EF1DC-5ACD-47CD-BF53-19D199CDEB4A}"/>
    <cellStyle name="Moneda 2 3 2 4 2 4 2 2" xfId="9893" xr:uid="{D22CF2F7-639C-48BA-8637-BAEE33CEA9E3}"/>
    <cellStyle name="Moneda 2 3 2 4 2 4 2 2 2" xfId="19301" xr:uid="{77C05BDB-5774-4506-9A96-58FA0665790C}"/>
    <cellStyle name="Moneda 2 3 2 4 2 4 2 2 3" xfId="28718" xr:uid="{78740E6B-8DB7-4859-8FDE-B938795E9876}"/>
    <cellStyle name="Moneda 2 3 2 4 2 4 2 2 4" xfId="38135" xr:uid="{604735F8-FB11-4E13-860A-F06D6832A915}"/>
    <cellStyle name="Moneda 2 3 2 4 2 4 2 3" xfId="14597" xr:uid="{0BBF2B4A-4BEC-404E-8CFD-340B848461C4}"/>
    <cellStyle name="Moneda 2 3 2 4 2 4 2 4" xfId="24014" xr:uid="{CC0AD56B-E8F6-45EB-BF20-5FA70F4957DA}"/>
    <cellStyle name="Moneda 2 3 2 4 2 4 2 5" xfId="33431" xr:uid="{04FF2795-BC0F-41EF-9435-2CAFE3276A31}"/>
    <cellStyle name="Moneda 2 3 2 4 2 4 3" xfId="7541" xr:uid="{C6D66E72-E95A-40D2-BBB3-A8B607B210DB}"/>
    <cellStyle name="Moneda 2 3 2 4 2 4 3 2" xfId="16949" xr:uid="{A1D97DF0-A75C-41BA-992B-7D3C361697CF}"/>
    <cellStyle name="Moneda 2 3 2 4 2 4 3 3" xfId="26366" xr:uid="{9E5AEF47-2FEE-441D-95FE-4686B31A7FB4}"/>
    <cellStyle name="Moneda 2 3 2 4 2 4 3 4" xfId="35783" xr:uid="{E4F2B5B4-7DA8-40BA-8632-662FDC05213E}"/>
    <cellStyle name="Moneda 2 3 2 4 2 4 4" xfId="12245" xr:uid="{8773AA3F-0839-4550-B744-1184272CCE65}"/>
    <cellStyle name="Moneda 2 3 2 4 2 4 5" xfId="21662" xr:uid="{A07CC1F1-C9E9-4388-9AB5-5D2164DEF162}"/>
    <cellStyle name="Moneda 2 3 2 4 2 4 6" xfId="31079" xr:uid="{CF630186-3DC5-41BC-AE11-298CB834028C}"/>
    <cellStyle name="Moneda 2 3 2 4 2 5" xfId="3621" xr:uid="{3775EBD2-1910-4793-8A3C-A95C0FD903B3}"/>
    <cellStyle name="Moneda 2 3 2 4 2 5 2" xfId="5973" xr:uid="{4461AEB3-7ECD-4AA2-B931-329289C70D68}"/>
    <cellStyle name="Moneda 2 3 2 4 2 5 2 2" xfId="10677" xr:uid="{7F38FC55-CF37-4813-8E3A-C744AAE95FA1}"/>
    <cellStyle name="Moneda 2 3 2 4 2 5 2 2 2" xfId="20085" xr:uid="{C3AFBA18-EC9C-4E28-8387-6832C98A54C4}"/>
    <cellStyle name="Moneda 2 3 2 4 2 5 2 2 3" xfId="29502" xr:uid="{0E0592ED-E211-4AE5-8791-63FA9521DD43}"/>
    <cellStyle name="Moneda 2 3 2 4 2 5 2 2 4" xfId="38919" xr:uid="{D365F58B-93C5-4DDB-A38C-0A4804121809}"/>
    <cellStyle name="Moneda 2 3 2 4 2 5 2 3" xfId="15381" xr:uid="{07084409-19A8-4BFC-8601-0106C8FBE274}"/>
    <cellStyle name="Moneda 2 3 2 4 2 5 2 4" xfId="24798" xr:uid="{8D447141-D57D-4660-88F2-712DDBA3691B}"/>
    <cellStyle name="Moneda 2 3 2 4 2 5 2 5" xfId="34215" xr:uid="{CA606BC7-04F0-4E19-B913-67B1BBE03CB5}"/>
    <cellStyle name="Moneda 2 3 2 4 2 5 3" xfId="8325" xr:uid="{A47966C9-C9F7-48C3-8A13-EB93904942D7}"/>
    <cellStyle name="Moneda 2 3 2 4 2 5 3 2" xfId="17733" xr:uid="{1F2526D0-8D3C-4F2E-8FF9-36AAD5E766B1}"/>
    <cellStyle name="Moneda 2 3 2 4 2 5 3 3" xfId="27150" xr:uid="{D7A3997D-55E1-4551-B9FD-1E2AE32102B3}"/>
    <cellStyle name="Moneda 2 3 2 4 2 5 3 4" xfId="36567" xr:uid="{58A2DF12-26B7-44B0-B47F-ECB167DA51D7}"/>
    <cellStyle name="Moneda 2 3 2 4 2 5 4" xfId="13029" xr:uid="{4ADAB6CB-F9A7-4498-924D-2B5BC86CF6B6}"/>
    <cellStyle name="Moneda 2 3 2 4 2 5 5" xfId="22446" xr:uid="{07F1364E-086C-4769-B94E-62774E484FB4}"/>
    <cellStyle name="Moneda 2 3 2 4 2 5 6" xfId="31863" xr:uid="{3B44DD99-EC1C-4886-BA1F-9A5A73F12637}"/>
    <cellStyle name="Moneda 2 3 2 4 2 6" xfId="4405" xr:uid="{0D54C281-79DE-441A-9E21-CDC9334192CA}"/>
    <cellStyle name="Moneda 2 3 2 4 2 6 2" xfId="9109" xr:uid="{60448EA0-774A-4FF5-8101-1885F436FF39}"/>
    <cellStyle name="Moneda 2 3 2 4 2 6 2 2" xfId="18517" xr:uid="{F29CE144-2865-415C-A6C1-2E7E928CCF93}"/>
    <cellStyle name="Moneda 2 3 2 4 2 6 2 3" xfId="27934" xr:uid="{97F6D804-ADD0-4A56-9AAD-53659D5C9AA9}"/>
    <cellStyle name="Moneda 2 3 2 4 2 6 2 4" xfId="37351" xr:uid="{CB258516-5C3B-4597-B0EE-8F1BB4B6FBC7}"/>
    <cellStyle name="Moneda 2 3 2 4 2 6 3" xfId="13813" xr:uid="{0DB32011-7B97-43F4-B072-3A2896D284C4}"/>
    <cellStyle name="Moneda 2 3 2 4 2 6 4" xfId="23230" xr:uid="{AFFC3B11-FFEE-43AB-8F24-21490363DD34}"/>
    <cellStyle name="Moneda 2 3 2 4 2 6 5" xfId="32647" xr:uid="{F1863AE2-D8CF-40E4-AB08-F211C2336515}"/>
    <cellStyle name="Moneda 2 3 2 4 2 7" xfId="6757" xr:uid="{60511E75-C2F7-4B32-BE26-0885AED3BE0A}"/>
    <cellStyle name="Moneda 2 3 2 4 2 7 2" xfId="16165" xr:uid="{E54B69D4-06D7-44B5-89BB-0A3DD5394012}"/>
    <cellStyle name="Moneda 2 3 2 4 2 7 3" xfId="25582" xr:uid="{0D1D8397-152F-4BA3-AFF3-61BC2CA463EB}"/>
    <cellStyle name="Moneda 2 3 2 4 2 7 4" xfId="34999" xr:uid="{AFF34DA6-BAB3-427B-9D48-9802DC66A344}"/>
    <cellStyle name="Moneda 2 3 2 4 2 8" xfId="11461" xr:uid="{5388A2C1-8FDD-4EFC-9C9E-1A7831C9DC76}"/>
    <cellStyle name="Moneda 2 3 2 4 2 9" xfId="20878" xr:uid="{C13B9BE9-BEF2-483F-A0AE-CB910A59972C}"/>
    <cellStyle name="Moneda 2 3 2 4 3" xfId="273" xr:uid="{20784CE1-9CB3-4D88-8A37-E8E204366120}"/>
    <cellStyle name="Moneda 2 3 2 4 3 10" xfId="30220" xr:uid="{D3E586A6-CD37-46D5-B34F-776D17E7CF32}"/>
    <cellStyle name="Moneda 2 3 2 4 3 11" xfId="1977" xr:uid="{FEFC3EEE-D4BD-4915-B829-10E263F3708E}"/>
    <cellStyle name="Moneda 2 3 2 4 3 12" xfId="1349" xr:uid="{34CEBD7A-8A74-4D20-AB80-D223E2BAC6FA}"/>
    <cellStyle name="Moneda 2 3 2 4 3 13" xfId="40231" xr:uid="{230E2132-1A7B-4E89-A3F8-CD7A1DD41440}"/>
    <cellStyle name="Moneda 2 3 2 4 3 2" xfId="548" xr:uid="{CB6A7ED2-6C53-4E0E-9195-E3584190E0F0}"/>
    <cellStyle name="Moneda 2 3 2 4 3 2 10" xfId="2173" xr:uid="{D4EBF2FE-5555-4A18-8A13-41A9B301B8B6}"/>
    <cellStyle name="Moneda 2 3 2 4 3 2 11" xfId="1545" xr:uid="{4A16B57D-C1F4-483C-9F24-6C95CC4D1F72}"/>
    <cellStyle name="Moneda 2 3 2 4 3 2 12" xfId="40427" xr:uid="{E3DA8AA3-5E96-4BF3-A854-719825AC8EAB}"/>
    <cellStyle name="Moneda 2 3 2 4 3 2 2" xfId="2565" xr:uid="{A7D4BD3B-4DD4-4061-8254-9B49F9C3CBB0}"/>
    <cellStyle name="Moneda 2 3 2 4 3 2 2 2" xfId="3350" xr:uid="{0F39A28E-FAC6-4946-B02F-07A3B4638CEA}"/>
    <cellStyle name="Moneda 2 3 2 4 3 2 2 2 2" xfId="5702" xr:uid="{CCA1505B-308D-49C6-8073-A8EEFF670D20}"/>
    <cellStyle name="Moneda 2 3 2 4 3 2 2 2 2 2" xfId="10406" xr:uid="{972C6754-BA65-43A7-868A-B20EC2BB02E7}"/>
    <cellStyle name="Moneda 2 3 2 4 3 2 2 2 2 2 2" xfId="19814" xr:uid="{45E186DD-7C68-411D-B1C4-87783571E08A}"/>
    <cellStyle name="Moneda 2 3 2 4 3 2 2 2 2 2 3" xfId="29231" xr:uid="{961F20FA-3BFA-4815-ACA2-573193956639}"/>
    <cellStyle name="Moneda 2 3 2 4 3 2 2 2 2 2 4" xfId="38648" xr:uid="{C22D7A35-B019-474B-AFC6-9D796F1A8D6F}"/>
    <cellStyle name="Moneda 2 3 2 4 3 2 2 2 2 3" xfId="15110" xr:uid="{4E0A98EC-F3D2-4BC0-BB4B-FC7227F22B4F}"/>
    <cellStyle name="Moneda 2 3 2 4 3 2 2 2 2 4" xfId="24527" xr:uid="{41968A86-B749-477A-A45C-1A6AAAA8D492}"/>
    <cellStyle name="Moneda 2 3 2 4 3 2 2 2 2 5" xfId="33944" xr:uid="{125E15CC-28FB-4038-904A-4F8F4EEE4EA4}"/>
    <cellStyle name="Moneda 2 3 2 4 3 2 2 2 3" xfId="8054" xr:uid="{9A03D40C-F52B-404B-8194-01C2EF0CCA1D}"/>
    <cellStyle name="Moneda 2 3 2 4 3 2 2 2 3 2" xfId="17462" xr:uid="{891BBD85-1274-4383-AC4C-AA5118F11BCB}"/>
    <cellStyle name="Moneda 2 3 2 4 3 2 2 2 3 3" xfId="26879" xr:uid="{8901C3B7-5A92-470D-8A76-EA310AD729FF}"/>
    <cellStyle name="Moneda 2 3 2 4 3 2 2 2 3 4" xfId="36296" xr:uid="{966C745B-7FCB-443D-8D80-B83D8D1A841F}"/>
    <cellStyle name="Moneda 2 3 2 4 3 2 2 2 4" xfId="12758" xr:uid="{20D9AA1A-1D55-4A9A-A8E4-170A98EECFE3}"/>
    <cellStyle name="Moneda 2 3 2 4 3 2 2 2 5" xfId="22175" xr:uid="{6BA23943-B354-487D-BEE5-251D479AAB14}"/>
    <cellStyle name="Moneda 2 3 2 4 3 2 2 2 6" xfId="31592" xr:uid="{2989ABBB-E362-4C8C-94F3-AA1BFDEF7B46}"/>
    <cellStyle name="Moneda 2 3 2 4 3 2 2 3" xfId="4134" xr:uid="{E3D58B3A-CD2C-4B56-B9CF-56D4652E983F}"/>
    <cellStyle name="Moneda 2 3 2 4 3 2 2 3 2" xfId="6486" xr:uid="{EA720FCB-4D9F-4194-BC8F-0BAB4AF7055B}"/>
    <cellStyle name="Moneda 2 3 2 4 3 2 2 3 2 2" xfId="11190" xr:uid="{A0DF0354-B444-4415-B825-107EACAA1A85}"/>
    <cellStyle name="Moneda 2 3 2 4 3 2 2 3 2 2 2" xfId="20598" xr:uid="{87D3AA6D-540A-48E0-9327-1F9DF3775E7C}"/>
    <cellStyle name="Moneda 2 3 2 4 3 2 2 3 2 2 3" xfId="30015" xr:uid="{08990F59-F2E5-4480-AF90-4AAA9F1237EC}"/>
    <cellStyle name="Moneda 2 3 2 4 3 2 2 3 2 2 4" xfId="39432" xr:uid="{EB947D28-D698-4146-8470-1C114D7B3DD5}"/>
    <cellStyle name="Moneda 2 3 2 4 3 2 2 3 2 3" xfId="15894" xr:uid="{25E3EE24-7761-4E1F-8ECA-34E172E3184C}"/>
    <cellStyle name="Moneda 2 3 2 4 3 2 2 3 2 4" xfId="25311" xr:uid="{181A8AB3-57BC-4BDC-A901-3281774AA29D}"/>
    <cellStyle name="Moneda 2 3 2 4 3 2 2 3 2 5" xfId="34728" xr:uid="{3A3AB11F-2F7E-48B3-BCD8-899C6B6B740C}"/>
    <cellStyle name="Moneda 2 3 2 4 3 2 2 3 3" xfId="8838" xr:uid="{14FD5DAD-B308-4BFE-B07F-34BFB6D0B167}"/>
    <cellStyle name="Moneda 2 3 2 4 3 2 2 3 3 2" xfId="18246" xr:uid="{42A495CA-05FC-4860-94A6-38F5C7E2563F}"/>
    <cellStyle name="Moneda 2 3 2 4 3 2 2 3 3 3" xfId="27663" xr:uid="{8066D273-12B4-4C48-9E49-CEEE165CA19D}"/>
    <cellStyle name="Moneda 2 3 2 4 3 2 2 3 3 4" xfId="37080" xr:uid="{7DA11932-674B-41DE-8F92-CE803FB8120C}"/>
    <cellStyle name="Moneda 2 3 2 4 3 2 2 3 4" xfId="13542" xr:uid="{9CD44564-796C-4554-AE0A-374CE9B3F060}"/>
    <cellStyle name="Moneda 2 3 2 4 3 2 2 3 5" xfId="22959" xr:uid="{08FC9B19-BCC0-4429-B4AD-53E958C70DE5}"/>
    <cellStyle name="Moneda 2 3 2 4 3 2 2 3 6" xfId="32376" xr:uid="{6555F4D6-749F-4C74-998C-AA903AF252A3}"/>
    <cellStyle name="Moneda 2 3 2 4 3 2 2 4" xfId="4918" xr:uid="{E4C79B27-742B-43A1-BF22-ABFA80323D91}"/>
    <cellStyle name="Moneda 2 3 2 4 3 2 2 4 2" xfId="9622" xr:uid="{8E45371F-A0BF-4FC3-B60C-E29CDC9DE0FE}"/>
    <cellStyle name="Moneda 2 3 2 4 3 2 2 4 2 2" xfId="19030" xr:uid="{4C63AA45-85A9-45E5-92E3-79FAB4CAB178}"/>
    <cellStyle name="Moneda 2 3 2 4 3 2 2 4 2 3" xfId="28447" xr:uid="{2017AD47-E6C9-4DED-9128-0E4F1591C590}"/>
    <cellStyle name="Moneda 2 3 2 4 3 2 2 4 2 4" xfId="37864" xr:uid="{AB29A2DB-0DF9-4257-84CE-F87E75A3E57A}"/>
    <cellStyle name="Moneda 2 3 2 4 3 2 2 4 3" xfId="14326" xr:uid="{7A1F9FFB-FC26-47E9-AA55-2BA6B9A7D9B8}"/>
    <cellStyle name="Moneda 2 3 2 4 3 2 2 4 4" xfId="23743" xr:uid="{8665A0F8-42BA-4B0D-B1D6-084B9EE13728}"/>
    <cellStyle name="Moneda 2 3 2 4 3 2 2 4 5" xfId="33160" xr:uid="{A04FB79B-35C6-4619-A02F-7617E2CCBE86}"/>
    <cellStyle name="Moneda 2 3 2 4 3 2 2 5" xfId="7270" xr:uid="{BAB1E091-05A2-4B01-B30F-00AAB61AC4EA}"/>
    <cellStyle name="Moneda 2 3 2 4 3 2 2 5 2" xfId="16678" xr:uid="{7EC6DD4D-7A77-429C-9556-91BDD0671F21}"/>
    <cellStyle name="Moneda 2 3 2 4 3 2 2 5 3" xfId="26095" xr:uid="{9445002A-4B81-4E6F-8FEA-C4FCCCC0E8BC}"/>
    <cellStyle name="Moneda 2 3 2 4 3 2 2 5 4" xfId="35512" xr:uid="{A36E862C-40ED-4429-9C3D-F9013A8991AC}"/>
    <cellStyle name="Moneda 2 3 2 4 3 2 2 6" xfId="11974" xr:uid="{8BBEC235-5441-4BC1-8E90-15E79E308550}"/>
    <cellStyle name="Moneda 2 3 2 4 3 2 2 7" xfId="21391" xr:uid="{5AB2B651-C772-489D-A922-5EDBDDB3167A}"/>
    <cellStyle name="Moneda 2 3 2 4 3 2 2 8" xfId="30808" xr:uid="{D5943BE9-11FF-4376-9A18-E3364A2AE0ED}"/>
    <cellStyle name="Moneda 2 3 2 4 3 2 3" xfId="2958" xr:uid="{CA778F81-6288-47F7-A650-46673134BCBD}"/>
    <cellStyle name="Moneda 2 3 2 4 3 2 3 2" xfId="5310" xr:uid="{4ABF97A5-BB97-4EB4-A9AB-48A9EF73E7B1}"/>
    <cellStyle name="Moneda 2 3 2 4 3 2 3 2 2" xfId="10014" xr:uid="{2200D02A-EFD6-48E6-AD81-8EE66CE4B95E}"/>
    <cellStyle name="Moneda 2 3 2 4 3 2 3 2 2 2" xfId="19422" xr:uid="{47848EB9-11AB-4643-84D1-402F7A1300AA}"/>
    <cellStyle name="Moneda 2 3 2 4 3 2 3 2 2 3" xfId="28839" xr:uid="{88D53FE5-7D72-4649-97D5-BEDEA35E8985}"/>
    <cellStyle name="Moneda 2 3 2 4 3 2 3 2 2 4" xfId="38256" xr:uid="{F0EA7239-2618-4A8B-A3AB-14D97D543831}"/>
    <cellStyle name="Moneda 2 3 2 4 3 2 3 2 3" xfId="14718" xr:uid="{7A4BF2C1-7879-42EB-A5D5-8DB9B7688C47}"/>
    <cellStyle name="Moneda 2 3 2 4 3 2 3 2 4" xfId="24135" xr:uid="{6503A94B-D014-4BE2-9871-C1BCF6FBFD07}"/>
    <cellStyle name="Moneda 2 3 2 4 3 2 3 2 5" xfId="33552" xr:uid="{D796AD9B-DE73-4704-A9D1-528A6F797A07}"/>
    <cellStyle name="Moneda 2 3 2 4 3 2 3 3" xfId="7662" xr:uid="{B2FBB209-AF24-44FC-8497-38673439BBF4}"/>
    <cellStyle name="Moneda 2 3 2 4 3 2 3 3 2" xfId="17070" xr:uid="{238485FD-344C-4CED-8D6E-DB0EDDD13A4A}"/>
    <cellStyle name="Moneda 2 3 2 4 3 2 3 3 3" xfId="26487" xr:uid="{59813E58-4A79-4D3A-A0E0-790F2A5A5945}"/>
    <cellStyle name="Moneda 2 3 2 4 3 2 3 3 4" xfId="35904" xr:uid="{5663CC35-0470-4A37-A1FD-89E870B18568}"/>
    <cellStyle name="Moneda 2 3 2 4 3 2 3 4" xfId="12366" xr:uid="{3F4EC0A7-41FF-4EF4-A611-6E26DE154233}"/>
    <cellStyle name="Moneda 2 3 2 4 3 2 3 5" xfId="21783" xr:uid="{854FC405-5C36-4CA5-91A9-3041B697074E}"/>
    <cellStyle name="Moneda 2 3 2 4 3 2 3 6" xfId="31200" xr:uid="{A119B1F6-9D53-44DE-9EED-BD4F77A7E9B4}"/>
    <cellStyle name="Moneda 2 3 2 4 3 2 4" xfId="3742" xr:uid="{25A0C569-D758-4169-8411-D69889BBAD2A}"/>
    <cellStyle name="Moneda 2 3 2 4 3 2 4 2" xfId="6094" xr:uid="{F2804D67-9B00-4DE8-B1C0-CDD2224688C0}"/>
    <cellStyle name="Moneda 2 3 2 4 3 2 4 2 2" xfId="10798" xr:uid="{6EF7FB4C-84D1-44B6-90A2-D26B7B67F7C1}"/>
    <cellStyle name="Moneda 2 3 2 4 3 2 4 2 2 2" xfId="20206" xr:uid="{5B36AEE2-8851-419D-BC3F-1188AC068D09}"/>
    <cellStyle name="Moneda 2 3 2 4 3 2 4 2 2 3" xfId="29623" xr:uid="{66B69B55-F7F4-4004-B973-CC562A47C05E}"/>
    <cellStyle name="Moneda 2 3 2 4 3 2 4 2 2 4" xfId="39040" xr:uid="{91CDC3AC-FD0E-4938-9BE2-A0E22CA4F335}"/>
    <cellStyle name="Moneda 2 3 2 4 3 2 4 2 3" xfId="15502" xr:uid="{3978EFDC-4CA2-4B0F-BB6E-BAF846230D6E}"/>
    <cellStyle name="Moneda 2 3 2 4 3 2 4 2 4" xfId="24919" xr:uid="{EE35A1AB-71F4-4CF7-978A-6A359018C6FD}"/>
    <cellStyle name="Moneda 2 3 2 4 3 2 4 2 5" xfId="34336" xr:uid="{03BDC45F-88DA-41A1-814A-19C4A399827E}"/>
    <cellStyle name="Moneda 2 3 2 4 3 2 4 3" xfId="8446" xr:uid="{871E8746-B1E0-4791-9CBD-BC0A22081AD9}"/>
    <cellStyle name="Moneda 2 3 2 4 3 2 4 3 2" xfId="17854" xr:uid="{814D7190-0130-4696-8AFA-35CCA2C65AAD}"/>
    <cellStyle name="Moneda 2 3 2 4 3 2 4 3 3" xfId="27271" xr:uid="{F6C2A27F-C814-40BF-93F4-D08BE0EE58A1}"/>
    <cellStyle name="Moneda 2 3 2 4 3 2 4 3 4" xfId="36688" xr:uid="{1142CFB9-F361-4167-812D-BDD4254322D2}"/>
    <cellStyle name="Moneda 2 3 2 4 3 2 4 4" xfId="13150" xr:uid="{6C2B24A8-DFEB-4FF5-AE62-5C338D186D30}"/>
    <cellStyle name="Moneda 2 3 2 4 3 2 4 5" xfId="22567" xr:uid="{9C96522B-53B6-4114-BF98-3F1CD412D280}"/>
    <cellStyle name="Moneda 2 3 2 4 3 2 4 6" xfId="31984" xr:uid="{E0F70B50-F29A-4D31-8698-A1D2374D1E1D}"/>
    <cellStyle name="Moneda 2 3 2 4 3 2 5" xfId="4526" xr:uid="{3630814B-253E-4A3A-A0A1-1B0CD08CE304}"/>
    <cellStyle name="Moneda 2 3 2 4 3 2 5 2" xfId="9230" xr:uid="{67C565FA-9C0A-490E-B212-6E31F3ECBFD4}"/>
    <cellStyle name="Moneda 2 3 2 4 3 2 5 2 2" xfId="18638" xr:uid="{F598FF60-242E-4B7D-8B61-D53EF50137BE}"/>
    <cellStyle name="Moneda 2 3 2 4 3 2 5 2 3" xfId="28055" xr:uid="{1A15F6F9-C845-488A-B7EA-5FB14878BE55}"/>
    <cellStyle name="Moneda 2 3 2 4 3 2 5 2 4" xfId="37472" xr:uid="{1A4BDAC8-AFC4-435D-B9AC-AC735490C93D}"/>
    <cellStyle name="Moneda 2 3 2 4 3 2 5 3" xfId="13934" xr:uid="{5EC6337D-F091-4940-96CF-92D1842F33AD}"/>
    <cellStyle name="Moneda 2 3 2 4 3 2 5 4" xfId="23351" xr:uid="{8DC627F5-D59C-43B0-A612-9F585408B3DB}"/>
    <cellStyle name="Moneda 2 3 2 4 3 2 5 5" xfId="32768" xr:uid="{F4D69EB7-698D-41AB-A85B-311324DC21EE}"/>
    <cellStyle name="Moneda 2 3 2 4 3 2 6" xfId="6878" xr:uid="{D0EF11A4-08E5-424C-9079-F998C6A10FD7}"/>
    <cellStyle name="Moneda 2 3 2 4 3 2 6 2" xfId="16286" xr:uid="{AC12E29B-BB1F-4353-8ECD-CF2CD2C3F59B}"/>
    <cellStyle name="Moneda 2 3 2 4 3 2 6 3" xfId="25703" xr:uid="{BBCB01C5-BC00-4712-99E3-74F19F8344F6}"/>
    <cellStyle name="Moneda 2 3 2 4 3 2 6 4" xfId="35120" xr:uid="{412CB14C-2B7A-4FAC-B02C-9F23BBA777BF}"/>
    <cellStyle name="Moneda 2 3 2 4 3 2 7" xfId="11582" xr:uid="{2A9F3A8E-9F66-40A5-8F4F-CF77EB2C7C3B}"/>
    <cellStyle name="Moneda 2 3 2 4 3 2 8" xfId="20999" xr:uid="{EAE37C9B-6805-4A7A-BBB0-BD205F50758B}"/>
    <cellStyle name="Moneda 2 3 2 4 3 2 9" xfId="30416" xr:uid="{EF1845D5-0F9B-4DD3-9206-C2227F381738}"/>
    <cellStyle name="Moneda 2 3 2 4 3 3" xfId="2369" xr:uid="{2FACBD6D-56D0-4E4F-BB99-B45C2EA23987}"/>
    <cellStyle name="Moneda 2 3 2 4 3 3 2" xfId="3154" xr:uid="{5B8B6EBF-175E-42F0-85A5-5DF4C704E308}"/>
    <cellStyle name="Moneda 2 3 2 4 3 3 2 2" xfId="5506" xr:uid="{EDCD07AF-FC2F-4F92-A6F2-8B0F30780943}"/>
    <cellStyle name="Moneda 2 3 2 4 3 3 2 2 2" xfId="10210" xr:uid="{E2C8FDB7-C787-49E8-8091-C2643D3EFFED}"/>
    <cellStyle name="Moneda 2 3 2 4 3 3 2 2 2 2" xfId="19618" xr:uid="{0C0D44F1-2E1F-4CB8-A735-9FA99F05E54B}"/>
    <cellStyle name="Moneda 2 3 2 4 3 3 2 2 2 3" xfId="29035" xr:uid="{3FBFCBFD-9256-4CD6-B73A-B044FCA6A95D}"/>
    <cellStyle name="Moneda 2 3 2 4 3 3 2 2 2 4" xfId="38452" xr:uid="{3950A8BD-D792-4483-BFFE-727C0BC0393E}"/>
    <cellStyle name="Moneda 2 3 2 4 3 3 2 2 3" xfId="14914" xr:uid="{B05C90E8-284E-4992-B12A-BA22D3846E1F}"/>
    <cellStyle name="Moneda 2 3 2 4 3 3 2 2 4" xfId="24331" xr:uid="{DC408FC8-6E96-4EEA-B33D-5FD4904B93B5}"/>
    <cellStyle name="Moneda 2 3 2 4 3 3 2 2 5" xfId="33748" xr:uid="{163E1910-88F9-4195-B0A6-9D0FF79E5530}"/>
    <cellStyle name="Moneda 2 3 2 4 3 3 2 3" xfId="7858" xr:uid="{0F3F6469-481B-440D-A721-D6250330B665}"/>
    <cellStyle name="Moneda 2 3 2 4 3 3 2 3 2" xfId="17266" xr:uid="{F309E944-E52E-4A57-BE62-8015D584D5BC}"/>
    <cellStyle name="Moneda 2 3 2 4 3 3 2 3 3" xfId="26683" xr:uid="{C5D77EA0-B74C-4284-A65B-72BBF637BE11}"/>
    <cellStyle name="Moneda 2 3 2 4 3 3 2 3 4" xfId="36100" xr:uid="{D716F3EE-7FCC-4EA8-BF04-1E1061EE2690}"/>
    <cellStyle name="Moneda 2 3 2 4 3 3 2 4" xfId="12562" xr:uid="{0EC77704-CDB9-42F1-9D62-5AD1E3908115}"/>
    <cellStyle name="Moneda 2 3 2 4 3 3 2 5" xfId="21979" xr:uid="{36C1D34B-1F36-4B29-8377-93A0CA8EAF12}"/>
    <cellStyle name="Moneda 2 3 2 4 3 3 2 6" xfId="31396" xr:uid="{CEC90285-2DC2-4462-BFA3-F58D6B5FD538}"/>
    <cellStyle name="Moneda 2 3 2 4 3 3 3" xfId="3938" xr:uid="{97A623FF-4631-4CC3-B5BE-A3A632EAE7BF}"/>
    <cellStyle name="Moneda 2 3 2 4 3 3 3 2" xfId="6290" xr:uid="{F509830E-3474-4463-82A1-9486ED0A7A1A}"/>
    <cellStyle name="Moneda 2 3 2 4 3 3 3 2 2" xfId="10994" xr:uid="{8F5CACBF-4C0F-4E0F-84AC-805140F6FE2E}"/>
    <cellStyle name="Moneda 2 3 2 4 3 3 3 2 2 2" xfId="20402" xr:uid="{D5F726D8-0DF4-428C-9F51-DDF12757856E}"/>
    <cellStyle name="Moneda 2 3 2 4 3 3 3 2 2 3" xfId="29819" xr:uid="{2BCF46D0-8BCE-4051-AC7F-7CC2A36970C0}"/>
    <cellStyle name="Moneda 2 3 2 4 3 3 3 2 2 4" xfId="39236" xr:uid="{704DD6CB-BD71-4DC2-8F54-92146E881ACB}"/>
    <cellStyle name="Moneda 2 3 2 4 3 3 3 2 3" xfId="15698" xr:uid="{12DAF83C-872D-4BA8-9AFA-070B2BF59470}"/>
    <cellStyle name="Moneda 2 3 2 4 3 3 3 2 4" xfId="25115" xr:uid="{7451F310-0C19-47FC-B3AF-74695793106F}"/>
    <cellStyle name="Moneda 2 3 2 4 3 3 3 2 5" xfId="34532" xr:uid="{518C72D5-5429-4A35-909A-22003FC90DDB}"/>
    <cellStyle name="Moneda 2 3 2 4 3 3 3 3" xfId="8642" xr:uid="{C59E3140-5447-4809-90C0-360EE8F5DD67}"/>
    <cellStyle name="Moneda 2 3 2 4 3 3 3 3 2" xfId="18050" xr:uid="{99AB1E4C-E6AA-49D9-9620-D35080E51E9F}"/>
    <cellStyle name="Moneda 2 3 2 4 3 3 3 3 3" xfId="27467" xr:uid="{0517AB6C-4D6E-41AA-AB0F-62B5A7761C13}"/>
    <cellStyle name="Moneda 2 3 2 4 3 3 3 3 4" xfId="36884" xr:uid="{5059C7FF-73FA-4FDE-9E69-E49758C3DA6D}"/>
    <cellStyle name="Moneda 2 3 2 4 3 3 3 4" xfId="13346" xr:uid="{1DC03B62-5F7D-4E82-B7E4-FC75A427FFAB}"/>
    <cellStyle name="Moneda 2 3 2 4 3 3 3 5" xfId="22763" xr:uid="{86B19768-90A8-4DE5-B908-61E1FD06E837}"/>
    <cellStyle name="Moneda 2 3 2 4 3 3 3 6" xfId="32180" xr:uid="{5794E14F-1363-4BD9-9381-B34B7AF6DDCD}"/>
    <cellStyle name="Moneda 2 3 2 4 3 3 4" xfId="4722" xr:uid="{2677DF91-C76E-42FC-8AE1-A121087FA365}"/>
    <cellStyle name="Moneda 2 3 2 4 3 3 4 2" xfId="9426" xr:uid="{FB126258-C659-48CF-9584-DFAD0A8CCC1D}"/>
    <cellStyle name="Moneda 2 3 2 4 3 3 4 2 2" xfId="18834" xr:uid="{16FCCD8C-528F-4ADE-9E63-68CB12947ED5}"/>
    <cellStyle name="Moneda 2 3 2 4 3 3 4 2 3" xfId="28251" xr:uid="{1246209D-BF9A-42D5-A5CF-63BE8CC86B81}"/>
    <cellStyle name="Moneda 2 3 2 4 3 3 4 2 4" xfId="37668" xr:uid="{C4BB387F-586B-48EB-B7AA-0AB21D6CC78C}"/>
    <cellStyle name="Moneda 2 3 2 4 3 3 4 3" xfId="14130" xr:uid="{76AE60F6-CB8C-43C1-909F-93CC96669B43}"/>
    <cellStyle name="Moneda 2 3 2 4 3 3 4 4" xfId="23547" xr:uid="{11886044-F711-431E-BCDE-628A649A5848}"/>
    <cellStyle name="Moneda 2 3 2 4 3 3 4 5" xfId="32964" xr:uid="{E6840290-85EE-4D50-ACBD-181F1BFC5D01}"/>
    <cellStyle name="Moneda 2 3 2 4 3 3 5" xfId="7074" xr:uid="{A7662DD2-029E-4E2E-A8AD-D2E86BB3E79D}"/>
    <cellStyle name="Moneda 2 3 2 4 3 3 5 2" xfId="16482" xr:uid="{9FF5B01E-E423-4B01-AC12-9F19F09E42C5}"/>
    <cellStyle name="Moneda 2 3 2 4 3 3 5 3" xfId="25899" xr:uid="{47D08F08-7C90-433F-80FA-789BE016C606}"/>
    <cellStyle name="Moneda 2 3 2 4 3 3 5 4" xfId="35316" xr:uid="{36612ECB-358D-4110-893A-2E7A7D018385}"/>
    <cellStyle name="Moneda 2 3 2 4 3 3 6" xfId="11778" xr:uid="{DD01C03E-9FC8-433B-AB52-743670E2CDF6}"/>
    <cellStyle name="Moneda 2 3 2 4 3 3 7" xfId="21195" xr:uid="{02D8404B-E60D-40B2-9E6E-CB6A7884FF4F}"/>
    <cellStyle name="Moneda 2 3 2 4 3 3 8" xfId="30612" xr:uid="{7B34A1B2-E458-463B-94A2-F8DFBA383B53}"/>
    <cellStyle name="Moneda 2 3 2 4 3 4" xfId="2762" xr:uid="{8A923D7B-765A-4204-91A4-1195AF15FED0}"/>
    <cellStyle name="Moneda 2 3 2 4 3 4 2" xfId="5114" xr:uid="{DCEFF15B-094B-4BBE-8004-F42C0C2B4091}"/>
    <cellStyle name="Moneda 2 3 2 4 3 4 2 2" xfId="9818" xr:uid="{E10F078C-2747-4DD4-922A-43420FE63603}"/>
    <cellStyle name="Moneda 2 3 2 4 3 4 2 2 2" xfId="19226" xr:uid="{87C42D9C-1394-4E5C-A82D-DF2B24586CB4}"/>
    <cellStyle name="Moneda 2 3 2 4 3 4 2 2 3" xfId="28643" xr:uid="{8CA45E55-437B-4EC7-9CC4-DB253054D17A}"/>
    <cellStyle name="Moneda 2 3 2 4 3 4 2 2 4" xfId="38060" xr:uid="{79651104-9C27-4923-BB1D-DF18723DD1D2}"/>
    <cellStyle name="Moneda 2 3 2 4 3 4 2 3" xfId="14522" xr:uid="{0F76E5BD-2F42-4D35-9C5D-D3FFCFDAE80D}"/>
    <cellStyle name="Moneda 2 3 2 4 3 4 2 4" xfId="23939" xr:uid="{304F526E-0B85-4912-B647-3A4C97F3B989}"/>
    <cellStyle name="Moneda 2 3 2 4 3 4 2 5" xfId="33356" xr:uid="{4A2762EE-EEF1-4171-960F-3B122E16B6A6}"/>
    <cellStyle name="Moneda 2 3 2 4 3 4 3" xfId="7466" xr:uid="{DC0A2578-4444-483B-A865-613FF9E945C2}"/>
    <cellStyle name="Moneda 2 3 2 4 3 4 3 2" xfId="16874" xr:uid="{35261FA1-0C78-4B6D-8A10-065ADE011C0D}"/>
    <cellStyle name="Moneda 2 3 2 4 3 4 3 3" xfId="26291" xr:uid="{276E2CFF-38F4-44E8-B838-811AFAC96E9B}"/>
    <cellStyle name="Moneda 2 3 2 4 3 4 3 4" xfId="35708" xr:uid="{F06931EF-9A76-4024-8463-B0E999A61F17}"/>
    <cellStyle name="Moneda 2 3 2 4 3 4 4" xfId="12170" xr:uid="{45B0B065-CB51-4AB5-8AEB-E4BC1D42444F}"/>
    <cellStyle name="Moneda 2 3 2 4 3 4 5" xfId="21587" xr:uid="{0DE53581-75E2-4BDF-9E81-6A4B4597AD7B}"/>
    <cellStyle name="Moneda 2 3 2 4 3 4 6" xfId="31004" xr:uid="{780C6FBB-96D8-4CFC-B39A-37CEEEFB0D4A}"/>
    <cellStyle name="Moneda 2 3 2 4 3 5" xfId="3546" xr:uid="{62BDA138-24A0-4CD7-890A-AE1557884B21}"/>
    <cellStyle name="Moneda 2 3 2 4 3 5 2" xfId="5898" xr:uid="{9206F133-1C19-485B-9D45-5FC9BBD647B1}"/>
    <cellStyle name="Moneda 2 3 2 4 3 5 2 2" xfId="10602" xr:uid="{8C45CA90-5B72-443C-B4CF-6C73D055F5B7}"/>
    <cellStyle name="Moneda 2 3 2 4 3 5 2 2 2" xfId="20010" xr:uid="{B0222117-B86F-4B4B-A812-D3EC459D1823}"/>
    <cellStyle name="Moneda 2 3 2 4 3 5 2 2 3" xfId="29427" xr:uid="{15D7ACFD-AE9F-43CE-ABB0-296B20AB1A10}"/>
    <cellStyle name="Moneda 2 3 2 4 3 5 2 2 4" xfId="38844" xr:uid="{DCDCE98D-DB8D-4B5F-B1F5-FE1FE53A9134}"/>
    <cellStyle name="Moneda 2 3 2 4 3 5 2 3" xfId="15306" xr:uid="{BB019C28-7CD6-4E31-9A7F-3736F1AAEED1}"/>
    <cellStyle name="Moneda 2 3 2 4 3 5 2 4" xfId="24723" xr:uid="{68342352-C0E7-4A49-961F-275F77A05493}"/>
    <cellStyle name="Moneda 2 3 2 4 3 5 2 5" xfId="34140" xr:uid="{FD2DF4C8-5658-429A-B0EA-35FCC650B566}"/>
    <cellStyle name="Moneda 2 3 2 4 3 5 3" xfId="8250" xr:uid="{EAA0E583-EB97-40AD-AA06-FFA93A8C051C}"/>
    <cellStyle name="Moneda 2 3 2 4 3 5 3 2" xfId="17658" xr:uid="{B526E468-0CC9-4977-8EF7-C2F25DD5549F}"/>
    <cellStyle name="Moneda 2 3 2 4 3 5 3 3" xfId="27075" xr:uid="{3816454C-7185-4679-AF48-473E3EDB4393}"/>
    <cellStyle name="Moneda 2 3 2 4 3 5 3 4" xfId="36492" xr:uid="{CA607E7A-668A-4B8B-857D-1A8845BED277}"/>
    <cellStyle name="Moneda 2 3 2 4 3 5 4" xfId="12954" xr:uid="{972FCFE2-5132-498C-99BF-2EB109A48988}"/>
    <cellStyle name="Moneda 2 3 2 4 3 5 5" xfId="22371" xr:uid="{5C0942A0-2231-4777-9876-3EEC90621A5D}"/>
    <cellStyle name="Moneda 2 3 2 4 3 5 6" xfId="31788" xr:uid="{1A3A324E-7854-4D42-BA3C-D023C3CCB007}"/>
    <cellStyle name="Moneda 2 3 2 4 3 6" xfId="4330" xr:uid="{FE253B42-6DD5-4E57-8DF3-5152DEAA2180}"/>
    <cellStyle name="Moneda 2 3 2 4 3 6 2" xfId="9034" xr:uid="{43F7F585-D10B-40F6-BC35-9698B4319D01}"/>
    <cellStyle name="Moneda 2 3 2 4 3 6 2 2" xfId="18442" xr:uid="{8E5047F2-BA16-4CEE-8858-0B11CA8E0ABA}"/>
    <cellStyle name="Moneda 2 3 2 4 3 6 2 3" xfId="27859" xr:uid="{05B7E11F-FF5A-415F-8358-34002BE9F927}"/>
    <cellStyle name="Moneda 2 3 2 4 3 6 2 4" xfId="37276" xr:uid="{B4403687-DDB6-4D09-8768-910B1B7B921B}"/>
    <cellStyle name="Moneda 2 3 2 4 3 6 3" xfId="13738" xr:uid="{ED50652F-2086-4C28-8EA4-9364003E29B4}"/>
    <cellStyle name="Moneda 2 3 2 4 3 6 4" xfId="23155" xr:uid="{67740100-9B2A-42C4-B38B-185C0781ABD9}"/>
    <cellStyle name="Moneda 2 3 2 4 3 6 5" xfId="32572" xr:uid="{9BE7861A-53F3-4880-BAAD-0A392EBB5F69}"/>
    <cellStyle name="Moneda 2 3 2 4 3 7" xfId="6682" xr:uid="{2F238DBB-6C38-4717-8E8A-D3625DFA66F9}"/>
    <cellStyle name="Moneda 2 3 2 4 3 7 2" xfId="16090" xr:uid="{687EEAC2-E492-4143-94B0-4A1F1E3F0E6A}"/>
    <cellStyle name="Moneda 2 3 2 4 3 7 3" xfId="25507" xr:uid="{EA0978D8-C94D-4B19-BFA4-3E0ED4A661B5}"/>
    <cellStyle name="Moneda 2 3 2 4 3 7 4" xfId="34924" xr:uid="{C81E1D40-9DF3-450A-9EB3-3DCE96D0352F}"/>
    <cellStyle name="Moneda 2 3 2 4 3 8" xfId="11386" xr:uid="{112E4B04-0292-42E7-B0C7-0B416C137216}"/>
    <cellStyle name="Moneda 2 3 2 4 3 9" xfId="20803" xr:uid="{65312A42-B050-40CF-90FB-35B0DD0F65F6}"/>
    <cellStyle name="Moneda 2 3 2 4 4" xfId="501" xr:uid="{2F9D4B28-FB25-4490-A59D-B4DCD1D4F6A2}"/>
    <cellStyle name="Moneda 2 3 2 4 4 10" xfId="2127" xr:uid="{582E5337-D17E-4860-8949-DEA72013031F}"/>
    <cellStyle name="Moneda 2 3 2 4 4 11" xfId="1499" xr:uid="{2696DE19-F9CD-4B4E-8C30-872708C1C354}"/>
    <cellStyle name="Moneda 2 3 2 4 4 12" xfId="40381" xr:uid="{BC2BC2EA-3032-4F4E-9B32-759115B37CC5}"/>
    <cellStyle name="Moneda 2 3 2 4 4 2" xfId="2519" xr:uid="{D8A8E462-2779-489E-8B8C-2FBC53FD61FC}"/>
    <cellStyle name="Moneda 2 3 2 4 4 2 2" xfId="3304" xr:uid="{E6AC6020-D914-4542-8590-305931430156}"/>
    <cellStyle name="Moneda 2 3 2 4 4 2 2 2" xfId="5656" xr:uid="{2422A3B6-9400-4563-AF17-2F39C1896E1E}"/>
    <cellStyle name="Moneda 2 3 2 4 4 2 2 2 2" xfId="10360" xr:uid="{2B4A8D96-A8B1-45C7-B111-CAFD1A6A05E8}"/>
    <cellStyle name="Moneda 2 3 2 4 4 2 2 2 2 2" xfId="19768" xr:uid="{2F9D876E-E26F-466A-8046-38B51ED0636B}"/>
    <cellStyle name="Moneda 2 3 2 4 4 2 2 2 2 3" xfId="29185" xr:uid="{E707DF9D-377A-4318-BDF8-2FF158391146}"/>
    <cellStyle name="Moneda 2 3 2 4 4 2 2 2 2 4" xfId="38602" xr:uid="{18D1EF6C-65EE-429D-AC1A-AB2DDD248FE8}"/>
    <cellStyle name="Moneda 2 3 2 4 4 2 2 2 3" xfId="15064" xr:uid="{E9E09A76-5118-461A-90E2-4E8E22DA9BB1}"/>
    <cellStyle name="Moneda 2 3 2 4 4 2 2 2 4" xfId="24481" xr:uid="{7DC6D13E-22AF-44B7-B11F-AEDAC4AAE540}"/>
    <cellStyle name="Moneda 2 3 2 4 4 2 2 2 5" xfId="33898" xr:uid="{EEA9E085-544C-4386-93EA-13DC9FA0A6E3}"/>
    <cellStyle name="Moneda 2 3 2 4 4 2 2 3" xfId="8008" xr:uid="{F3ABBBCA-DB87-4472-8DC9-562E8AF41950}"/>
    <cellStyle name="Moneda 2 3 2 4 4 2 2 3 2" xfId="17416" xr:uid="{E033D3B5-4D04-4EF6-B8DE-05CD991A58CD}"/>
    <cellStyle name="Moneda 2 3 2 4 4 2 2 3 3" xfId="26833" xr:uid="{74D0B7CB-403B-45BF-9E0E-C0F8CB458D86}"/>
    <cellStyle name="Moneda 2 3 2 4 4 2 2 3 4" xfId="36250" xr:uid="{28561184-B1EE-4D14-AE37-AA366B143752}"/>
    <cellStyle name="Moneda 2 3 2 4 4 2 2 4" xfId="12712" xr:uid="{10BD0886-C9EC-44D5-929F-D4844033D2F4}"/>
    <cellStyle name="Moneda 2 3 2 4 4 2 2 5" xfId="22129" xr:uid="{AF5E994D-598A-4191-A986-286F205206F0}"/>
    <cellStyle name="Moneda 2 3 2 4 4 2 2 6" xfId="31546" xr:uid="{50391BCA-9773-4178-9F95-24BDA700F944}"/>
    <cellStyle name="Moneda 2 3 2 4 4 2 3" xfId="4088" xr:uid="{C1C2D223-AF5C-46D8-826D-C8FA6DE6C58B}"/>
    <cellStyle name="Moneda 2 3 2 4 4 2 3 2" xfId="6440" xr:uid="{40CCD35D-131B-49E5-8D4C-6F2B12CCF771}"/>
    <cellStyle name="Moneda 2 3 2 4 4 2 3 2 2" xfId="11144" xr:uid="{80B1DB94-2838-44D9-8040-07332D1BB0C1}"/>
    <cellStyle name="Moneda 2 3 2 4 4 2 3 2 2 2" xfId="20552" xr:uid="{075BA420-A8DC-4B40-A513-A6AD5204DF93}"/>
    <cellStyle name="Moneda 2 3 2 4 4 2 3 2 2 3" xfId="29969" xr:uid="{5B5842A8-2F8E-42C0-957C-20627A61406E}"/>
    <cellStyle name="Moneda 2 3 2 4 4 2 3 2 2 4" xfId="39386" xr:uid="{5BE449CE-247A-4BCB-B2D6-DE8C21F47568}"/>
    <cellStyle name="Moneda 2 3 2 4 4 2 3 2 3" xfId="15848" xr:uid="{49502B7E-8B30-4413-A0CA-A2234F948692}"/>
    <cellStyle name="Moneda 2 3 2 4 4 2 3 2 4" xfId="25265" xr:uid="{B8161F88-A8A1-4DFA-B8E3-5470B61615E0}"/>
    <cellStyle name="Moneda 2 3 2 4 4 2 3 2 5" xfId="34682" xr:uid="{643FE73D-085E-4640-8045-1DF9A2B34B82}"/>
    <cellStyle name="Moneda 2 3 2 4 4 2 3 3" xfId="8792" xr:uid="{57C4BF5C-D35A-4E4B-B290-F882C585C03F}"/>
    <cellStyle name="Moneda 2 3 2 4 4 2 3 3 2" xfId="18200" xr:uid="{890F43B6-04E5-4DA4-9F50-3E5F065AEF54}"/>
    <cellStyle name="Moneda 2 3 2 4 4 2 3 3 3" xfId="27617" xr:uid="{67BCD92A-4096-40C4-BBDC-5F813E8E53D5}"/>
    <cellStyle name="Moneda 2 3 2 4 4 2 3 3 4" xfId="37034" xr:uid="{DBA473DA-541C-49BF-B337-74AA3395C6FE}"/>
    <cellStyle name="Moneda 2 3 2 4 4 2 3 4" xfId="13496" xr:uid="{42BDE177-96A6-4432-A309-0903ECE54802}"/>
    <cellStyle name="Moneda 2 3 2 4 4 2 3 5" xfId="22913" xr:uid="{DE9520FD-2F1A-4C85-97CA-554717ECBC4D}"/>
    <cellStyle name="Moneda 2 3 2 4 4 2 3 6" xfId="32330" xr:uid="{F7757677-8C06-4D53-BA22-F7882D0903C5}"/>
    <cellStyle name="Moneda 2 3 2 4 4 2 4" xfId="4872" xr:uid="{5AA4A7B7-EDEF-4AC4-9751-EE441C4B3B61}"/>
    <cellStyle name="Moneda 2 3 2 4 4 2 4 2" xfId="9576" xr:uid="{856DAECA-5B8D-45F4-9518-546C419A1E18}"/>
    <cellStyle name="Moneda 2 3 2 4 4 2 4 2 2" xfId="18984" xr:uid="{C9B2A31D-164F-4B08-B951-BECD92603B15}"/>
    <cellStyle name="Moneda 2 3 2 4 4 2 4 2 3" xfId="28401" xr:uid="{E6CFB7BF-D57E-4E02-8A1C-1395287FB168}"/>
    <cellStyle name="Moneda 2 3 2 4 4 2 4 2 4" xfId="37818" xr:uid="{132C9423-A3F3-4402-A18C-C698F2DF49B2}"/>
    <cellStyle name="Moneda 2 3 2 4 4 2 4 3" xfId="14280" xr:uid="{CD9C6355-966F-4C83-B5F9-8878DC6C4895}"/>
    <cellStyle name="Moneda 2 3 2 4 4 2 4 4" xfId="23697" xr:uid="{2CB82F20-AE00-4121-A831-1241AAE486F9}"/>
    <cellStyle name="Moneda 2 3 2 4 4 2 4 5" xfId="33114" xr:uid="{4A1BE8D2-E266-4315-8A66-6735004C343A}"/>
    <cellStyle name="Moneda 2 3 2 4 4 2 5" xfId="7224" xr:uid="{C359280D-D38C-4EBD-98EA-BD7F695CFA85}"/>
    <cellStyle name="Moneda 2 3 2 4 4 2 5 2" xfId="16632" xr:uid="{C10A9E26-8461-4185-95F3-08DAD5FEF615}"/>
    <cellStyle name="Moneda 2 3 2 4 4 2 5 3" xfId="26049" xr:uid="{422535AA-0643-451B-8E5E-772376FC7888}"/>
    <cellStyle name="Moneda 2 3 2 4 4 2 5 4" xfId="35466" xr:uid="{339FE254-3257-41E3-98C7-C043537B1404}"/>
    <cellStyle name="Moneda 2 3 2 4 4 2 6" xfId="11928" xr:uid="{E7CD9545-5C6E-423B-A4E7-1539225CDA35}"/>
    <cellStyle name="Moneda 2 3 2 4 4 2 7" xfId="21345" xr:uid="{971C67F3-D0FC-4CA8-BB0F-C99AAC0AE9A5}"/>
    <cellStyle name="Moneda 2 3 2 4 4 2 8" xfId="30762" xr:uid="{4D9F1BE1-0D71-43CC-A9CB-D6317FD23E52}"/>
    <cellStyle name="Moneda 2 3 2 4 4 3" xfId="2912" xr:uid="{E4C28312-8621-4325-B55F-C9431D6BE641}"/>
    <cellStyle name="Moneda 2 3 2 4 4 3 2" xfId="5264" xr:uid="{2FE607FA-2736-4ED9-80C5-4CCA21B04FE3}"/>
    <cellStyle name="Moneda 2 3 2 4 4 3 2 2" xfId="9968" xr:uid="{AB249EE0-D309-4BAC-BB82-77A9202729B5}"/>
    <cellStyle name="Moneda 2 3 2 4 4 3 2 2 2" xfId="19376" xr:uid="{3964B2B5-B741-4ED6-91C5-F37BA9D26FD9}"/>
    <cellStyle name="Moneda 2 3 2 4 4 3 2 2 3" xfId="28793" xr:uid="{EBD7E3DE-0E17-4D6A-8D2A-1F4BD75E44DA}"/>
    <cellStyle name="Moneda 2 3 2 4 4 3 2 2 4" xfId="38210" xr:uid="{DAD74AAB-5636-4F83-987F-E62855DEEE1D}"/>
    <cellStyle name="Moneda 2 3 2 4 4 3 2 3" xfId="14672" xr:uid="{9A85F80C-6011-4D1C-A41F-E4F02A19DD4D}"/>
    <cellStyle name="Moneda 2 3 2 4 4 3 2 4" xfId="24089" xr:uid="{4CF236FA-E96E-4759-9640-9F3DEDC04FCE}"/>
    <cellStyle name="Moneda 2 3 2 4 4 3 2 5" xfId="33506" xr:uid="{82EA5AE8-EAE9-4889-889A-CE9E541E284B}"/>
    <cellStyle name="Moneda 2 3 2 4 4 3 3" xfId="7616" xr:uid="{334B4C93-21DA-4DB3-9067-97668D1C507E}"/>
    <cellStyle name="Moneda 2 3 2 4 4 3 3 2" xfId="17024" xr:uid="{CD32A277-28F4-4CFB-ABCB-6A1485E7013F}"/>
    <cellStyle name="Moneda 2 3 2 4 4 3 3 3" xfId="26441" xr:uid="{29BF69F3-5614-41E4-93C9-4D208978EF00}"/>
    <cellStyle name="Moneda 2 3 2 4 4 3 3 4" xfId="35858" xr:uid="{5B250D36-FA4A-4A82-8377-21697E9F1F2A}"/>
    <cellStyle name="Moneda 2 3 2 4 4 3 4" xfId="12320" xr:uid="{207D3C16-68C3-466A-9BA2-36CB25FDC896}"/>
    <cellStyle name="Moneda 2 3 2 4 4 3 5" xfId="21737" xr:uid="{E8F8E38D-08B1-41C0-845B-1EBAF264B02C}"/>
    <cellStyle name="Moneda 2 3 2 4 4 3 6" xfId="31154" xr:uid="{6655B4AA-BD75-4AC8-9D2B-886C66EF924A}"/>
    <cellStyle name="Moneda 2 3 2 4 4 4" xfId="3696" xr:uid="{07197245-2CE4-453E-9BFA-8BCE4C8C6DB2}"/>
    <cellStyle name="Moneda 2 3 2 4 4 4 2" xfId="6048" xr:uid="{F35DE85E-B98F-452C-9F30-0E470E46882E}"/>
    <cellStyle name="Moneda 2 3 2 4 4 4 2 2" xfId="10752" xr:uid="{9F46AC21-E802-42EA-AAFC-74767B11D6E9}"/>
    <cellStyle name="Moneda 2 3 2 4 4 4 2 2 2" xfId="20160" xr:uid="{D0D3AFCD-4716-4FBB-9C5E-EADB4178B15D}"/>
    <cellStyle name="Moneda 2 3 2 4 4 4 2 2 3" xfId="29577" xr:uid="{04F10163-992A-4A65-91B5-1A464BE25634}"/>
    <cellStyle name="Moneda 2 3 2 4 4 4 2 2 4" xfId="38994" xr:uid="{4994645B-CEA9-452E-BC22-6C585F658CF7}"/>
    <cellStyle name="Moneda 2 3 2 4 4 4 2 3" xfId="15456" xr:uid="{97BC18E9-092B-41E6-8709-1B92F389675C}"/>
    <cellStyle name="Moneda 2 3 2 4 4 4 2 4" xfId="24873" xr:uid="{C63A81C1-EF87-4E1A-818F-ECBA44D5A06A}"/>
    <cellStyle name="Moneda 2 3 2 4 4 4 2 5" xfId="34290" xr:uid="{350A95B7-643B-4EFB-9613-BB9757DE7933}"/>
    <cellStyle name="Moneda 2 3 2 4 4 4 3" xfId="8400" xr:uid="{C11A56FA-4BEF-4010-9DCE-D169EBD6CE2C}"/>
    <cellStyle name="Moneda 2 3 2 4 4 4 3 2" xfId="17808" xr:uid="{96A567F0-00D2-4A41-8C45-8B0A0709D7E0}"/>
    <cellStyle name="Moneda 2 3 2 4 4 4 3 3" xfId="27225" xr:uid="{3AB48257-3104-4F95-97FF-3D4B4ED23FD2}"/>
    <cellStyle name="Moneda 2 3 2 4 4 4 3 4" xfId="36642" xr:uid="{CC744C38-15DB-4E89-8919-851D649D920E}"/>
    <cellStyle name="Moneda 2 3 2 4 4 4 4" xfId="13104" xr:uid="{C13BED8F-7CAC-4E87-93BA-B4E4011636FA}"/>
    <cellStyle name="Moneda 2 3 2 4 4 4 5" xfId="22521" xr:uid="{E1C95D45-07C1-4D46-A40A-3DA89C7F127D}"/>
    <cellStyle name="Moneda 2 3 2 4 4 4 6" xfId="31938" xr:uid="{C6B81AE3-BD86-4CC3-904C-4135E6B119F5}"/>
    <cellStyle name="Moneda 2 3 2 4 4 5" xfId="4480" xr:uid="{25599A88-09C7-4051-ABFF-07CDF9CA42C9}"/>
    <cellStyle name="Moneda 2 3 2 4 4 5 2" xfId="9184" xr:uid="{0DD52687-9CD0-46A1-BE7C-40F521BDB56E}"/>
    <cellStyle name="Moneda 2 3 2 4 4 5 2 2" xfId="18592" xr:uid="{A600DCE5-FCCE-4EB0-88E6-EB58D12F34FC}"/>
    <cellStyle name="Moneda 2 3 2 4 4 5 2 3" xfId="28009" xr:uid="{F2B9C7FA-49D6-4EC1-8DF3-6FBCFE238EEB}"/>
    <cellStyle name="Moneda 2 3 2 4 4 5 2 4" xfId="37426" xr:uid="{2A57D762-E9F0-41DE-8F9E-8F1B9DDCD249}"/>
    <cellStyle name="Moneda 2 3 2 4 4 5 3" xfId="13888" xr:uid="{DE70CDCC-915E-4FFD-B49E-FC1EFDC990F3}"/>
    <cellStyle name="Moneda 2 3 2 4 4 5 4" xfId="23305" xr:uid="{01200EB6-D371-4058-AFE8-60CEF5FF787B}"/>
    <cellStyle name="Moneda 2 3 2 4 4 5 5" xfId="32722" xr:uid="{423321AD-C9E6-4D20-AD8B-03FBB75E123E}"/>
    <cellStyle name="Moneda 2 3 2 4 4 6" xfId="6832" xr:uid="{22C4DD9A-8FDC-45FE-80E8-44C45AC51B51}"/>
    <cellStyle name="Moneda 2 3 2 4 4 6 2" xfId="16240" xr:uid="{19F03021-DC59-4211-87C7-B7F43D408C42}"/>
    <cellStyle name="Moneda 2 3 2 4 4 6 3" xfId="25657" xr:uid="{5F913055-BF89-460D-80A8-7D97D843946C}"/>
    <cellStyle name="Moneda 2 3 2 4 4 6 4" xfId="35074" xr:uid="{373401E7-32E6-4A30-B661-455399535975}"/>
    <cellStyle name="Moneda 2 3 2 4 4 7" xfId="11536" xr:uid="{93F1507C-2B07-4BBF-A9F4-858ED2BBBB0C}"/>
    <cellStyle name="Moneda 2 3 2 4 4 8" xfId="20953" xr:uid="{BB9C346F-B14E-4D3F-8DF5-BCEA92DA758E}"/>
    <cellStyle name="Moneda 2 3 2 4 4 9" xfId="30370" xr:uid="{2050BC04-3B22-44A3-AF15-BE509C6EE9A3}"/>
    <cellStyle name="Moneda 2 3 2 4 5" xfId="2323" xr:uid="{D19609F9-4D5E-4AD2-BA25-A310072C5891}"/>
    <cellStyle name="Moneda 2 3 2 4 5 2" xfId="3108" xr:uid="{6F490907-3F2D-4143-92AC-15BA996448D5}"/>
    <cellStyle name="Moneda 2 3 2 4 5 2 2" xfId="5460" xr:uid="{6B68BE63-D9EA-4C0B-840A-964392E21FEF}"/>
    <cellStyle name="Moneda 2 3 2 4 5 2 2 2" xfId="10164" xr:uid="{CE0B6851-D400-4E99-BB40-55B835C3FBFB}"/>
    <cellStyle name="Moneda 2 3 2 4 5 2 2 2 2" xfId="19572" xr:uid="{3FB6D2E7-FB2B-4F08-8EC1-3878AA4E6F5C}"/>
    <cellStyle name="Moneda 2 3 2 4 5 2 2 2 3" xfId="28989" xr:uid="{794618EC-F683-40DC-9A3F-86458DF53693}"/>
    <cellStyle name="Moneda 2 3 2 4 5 2 2 2 4" xfId="38406" xr:uid="{B1DB53D4-6512-49A0-9FA5-D3AE7FCAC643}"/>
    <cellStyle name="Moneda 2 3 2 4 5 2 2 3" xfId="14868" xr:uid="{333099E9-EDE6-4666-BD9F-06F7CBBE11F5}"/>
    <cellStyle name="Moneda 2 3 2 4 5 2 2 4" xfId="24285" xr:uid="{5D63FE6A-CABB-4BFD-A56F-45CF19C374F9}"/>
    <cellStyle name="Moneda 2 3 2 4 5 2 2 5" xfId="33702" xr:uid="{30231E2E-E9B2-4593-B6AA-E96ACA03104E}"/>
    <cellStyle name="Moneda 2 3 2 4 5 2 3" xfId="7812" xr:uid="{3AA75074-69C6-4DD5-9D96-B2E461482C5C}"/>
    <cellStyle name="Moneda 2 3 2 4 5 2 3 2" xfId="17220" xr:uid="{1F59FCE1-C72F-4240-9CF6-A39679DBBA37}"/>
    <cellStyle name="Moneda 2 3 2 4 5 2 3 3" xfId="26637" xr:uid="{DC1BF450-D718-4543-882B-7820725BECF0}"/>
    <cellStyle name="Moneda 2 3 2 4 5 2 3 4" xfId="36054" xr:uid="{433002BF-B7C5-45E3-ADFF-272CFE20DC66}"/>
    <cellStyle name="Moneda 2 3 2 4 5 2 4" xfId="12516" xr:uid="{A34CB014-E063-4742-BF61-E3A7AF38657B}"/>
    <cellStyle name="Moneda 2 3 2 4 5 2 5" xfId="21933" xr:uid="{773AE8A4-587F-4107-A9E0-E4B6118E1296}"/>
    <cellStyle name="Moneda 2 3 2 4 5 2 6" xfId="31350" xr:uid="{3494DF99-FEF9-4142-B041-C0340F2247D5}"/>
    <cellStyle name="Moneda 2 3 2 4 5 3" xfId="3892" xr:uid="{2C8D28D9-B63D-4486-BE58-8F7831C2892C}"/>
    <cellStyle name="Moneda 2 3 2 4 5 3 2" xfId="6244" xr:uid="{85AB26EE-4A44-423E-B4F0-A41C9CADD819}"/>
    <cellStyle name="Moneda 2 3 2 4 5 3 2 2" xfId="10948" xr:uid="{8D57609C-C579-4FA7-97AF-B54644544082}"/>
    <cellStyle name="Moneda 2 3 2 4 5 3 2 2 2" xfId="20356" xr:uid="{D52837CA-B5C2-498B-924A-FB348900104E}"/>
    <cellStyle name="Moneda 2 3 2 4 5 3 2 2 3" xfId="29773" xr:uid="{FAED4913-E8A8-4091-9FF0-4BEA69F9C16C}"/>
    <cellStyle name="Moneda 2 3 2 4 5 3 2 2 4" xfId="39190" xr:uid="{02319626-47A1-41A7-95D3-E20FC62A26FB}"/>
    <cellStyle name="Moneda 2 3 2 4 5 3 2 3" xfId="15652" xr:uid="{61069D87-1A20-44FE-ADCD-B164CB74407F}"/>
    <cellStyle name="Moneda 2 3 2 4 5 3 2 4" xfId="25069" xr:uid="{928FCB4E-DEEF-4F03-B0C6-D03682604FCD}"/>
    <cellStyle name="Moneda 2 3 2 4 5 3 2 5" xfId="34486" xr:uid="{91D0A948-5464-4B37-B5BD-A97B71BBBA8E}"/>
    <cellStyle name="Moneda 2 3 2 4 5 3 3" xfId="8596" xr:uid="{7183FB15-CED5-4D51-85BE-69F48BC71FE6}"/>
    <cellStyle name="Moneda 2 3 2 4 5 3 3 2" xfId="18004" xr:uid="{B210E1D7-588F-45A6-A043-138078793138}"/>
    <cellStyle name="Moneda 2 3 2 4 5 3 3 3" xfId="27421" xr:uid="{E81EC33B-31B3-4D18-BA21-933F3C8A08B0}"/>
    <cellStyle name="Moneda 2 3 2 4 5 3 3 4" xfId="36838" xr:uid="{7E43C26B-340A-4139-A288-DD8A3C5D1430}"/>
    <cellStyle name="Moneda 2 3 2 4 5 3 4" xfId="13300" xr:uid="{547FE178-4FCD-4670-8CC7-2DED2C36F0F8}"/>
    <cellStyle name="Moneda 2 3 2 4 5 3 5" xfId="22717" xr:uid="{043A78F4-5C42-4E34-891C-9CC42B417904}"/>
    <cellStyle name="Moneda 2 3 2 4 5 3 6" xfId="32134" xr:uid="{913396E4-9A05-4A6E-8E53-A7AC6573E2A3}"/>
    <cellStyle name="Moneda 2 3 2 4 5 4" xfId="4676" xr:uid="{A79C685B-262C-46F0-8D1C-3EBD2C75B9EA}"/>
    <cellStyle name="Moneda 2 3 2 4 5 4 2" xfId="9380" xr:uid="{02D329E9-17B3-49E0-AC47-720AE303A18B}"/>
    <cellStyle name="Moneda 2 3 2 4 5 4 2 2" xfId="18788" xr:uid="{C75B33C1-1915-4F89-AC46-FA333B838759}"/>
    <cellStyle name="Moneda 2 3 2 4 5 4 2 3" xfId="28205" xr:uid="{15D50F42-FA89-4C70-9FB8-644342C844CF}"/>
    <cellStyle name="Moneda 2 3 2 4 5 4 2 4" xfId="37622" xr:uid="{A5384DF9-8B23-437D-83FD-5084EC16F416}"/>
    <cellStyle name="Moneda 2 3 2 4 5 4 3" xfId="14084" xr:uid="{79711367-A1C3-4C77-B501-5E0B6EB550C0}"/>
    <cellStyle name="Moneda 2 3 2 4 5 4 4" xfId="23501" xr:uid="{7C3D32B6-E666-4BDC-BCEE-20733B892C6B}"/>
    <cellStyle name="Moneda 2 3 2 4 5 4 5" xfId="32918" xr:uid="{8F16991C-CE0D-4D45-A65C-DF2A8B08418B}"/>
    <cellStyle name="Moneda 2 3 2 4 5 5" xfId="7028" xr:uid="{6FB00370-6D41-426D-A87A-799A8850B61C}"/>
    <cellStyle name="Moneda 2 3 2 4 5 5 2" xfId="16436" xr:uid="{DCD4C0AA-6ACD-47C3-A967-570294F23489}"/>
    <cellStyle name="Moneda 2 3 2 4 5 5 3" xfId="25853" xr:uid="{4CC7C9E5-ADBD-4CCA-B4D7-F265AD414E70}"/>
    <cellStyle name="Moneda 2 3 2 4 5 5 4" xfId="35270" xr:uid="{C0318FEF-2332-4874-985A-C1B9C9C1728B}"/>
    <cellStyle name="Moneda 2 3 2 4 5 6" xfId="11732" xr:uid="{1A00D947-8053-465E-922E-3E3EB06995E4}"/>
    <cellStyle name="Moneda 2 3 2 4 5 7" xfId="21149" xr:uid="{3F2F0E1D-D150-4AE1-A6FE-36CA7BA3D30D}"/>
    <cellStyle name="Moneda 2 3 2 4 5 8" xfId="30566" xr:uid="{44DA1D35-95BE-403F-830E-C81D7099611B}"/>
    <cellStyle name="Moneda 2 3 2 4 6" xfId="2716" xr:uid="{71995CE6-EE34-40C3-BA12-95D732CBD57B}"/>
    <cellStyle name="Moneda 2 3 2 4 6 2" xfId="5068" xr:uid="{F42386F1-86AB-4DC3-9611-EAA37C80B27B}"/>
    <cellStyle name="Moneda 2 3 2 4 6 2 2" xfId="9772" xr:uid="{5A73D2C7-D706-4CF5-A76A-5C0EEEAFCCF9}"/>
    <cellStyle name="Moneda 2 3 2 4 6 2 2 2" xfId="19180" xr:uid="{D22CA46D-F099-450C-9766-912DF06381BB}"/>
    <cellStyle name="Moneda 2 3 2 4 6 2 2 3" xfId="28597" xr:uid="{594D14F6-2032-4E1B-A8D2-022EA84D642D}"/>
    <cellStyle name="Moneda 2 3 2 4 6 2 2 4" xfId="38014" xr:uid="{9BF7C1EB-A330-4027-A9DA-86BE8F8AB38B}"/>
    <cellStyle name="Moneda 2 3 2 4 6 2 3" xfId="14476" xr:uid="{62C3065D-7494-40BF-B023-37875B2D9E3A}"/>
    <cellStyle name="Moneda 2 3 2 4 6 2 4" xfId="23893" xr:uid="{194C9798-6E65-4676-9942-F990ED61033F}"/>
    <cellStyle name="Moneda 2 3 2 4 6 2 5" xfId="33310" xr:uid="{380ABA13-934F-47C3-8395-91B8AD52E5A8}"/>
    <cellStyle name="Moneda 2 3 2 4 6 3" xfId="7420" xr:uid="{C9C77ECD-7BA1-47CB-8B7A-9CB08DE8177D}"/>
    <cellStyle name="Moneda 2 3 2 4 6 3 2" xfId="16828" xr:uid="{4CED7984-DBAB-476E-9189-1D6CF6789E56}"/>
    <cellStyle name="Moneda 2 3 2 4 6 3 3" xfId="26245" xr:uid="{5E1C7568-5BA2-4899-81AF-7DCFF0591554}"/>
    <cellStyle name="Moneda 2 3 2 4 6 3 4" xfId="35662" xr:uid="{91FD9CCF-0FB9-4C31-8677-AFCF1DEE0A52}"/>
    <cellStyle name="Moneda 2 3 2 4 6 4" xfId="12124" xr:uid="{4B8C733F-CBCF-44E5-86A4-A99689EC1E20}"/>
    <cellStyle name="Moneda 2 3 2 4 6 5" xfId="21541" xr:uid="{6BD7C72E-DAF2-41A8-ADF2-884DA9E65625}"/>
    <cellStyle name="Moneda 2 3 2 4 6 6" xfId="30958" xr:uid="{4B29E8C5-D4C5-41B9-A2A3-39DE7EEA5C60}"/>
    <cellStyle name="Moneda 2 3 2 4 7" xfId="3500" xr:uid="{6DA9EA7A-98F5-4ADB-83CC-3A8537A04900}"/>
    <cellStyle name="Moneda 2 3 2 4 7 2" xfId="5852" xr:uid="{E95A487F-52BA-4E77-97D2-FA7539FFF00B}"/>
    <cellStyle name="Moneda 2 3 2 4 7 2 2" xfId="10556" xr:uid="{AA49E341-2617-4580-96CA-C1212CE05D6F}"/>
    <cellStyle name="Moneda 2 3 2 4 7 2 2 2" xfId="19964" xr:uid="{A8347290-8174-47AC-AA86-A64EF5795672}"/>
    <cellStyle name="Moneda 2 3 2 4 7 2 2 3" xfId="29381" xr:uid="{B3CFD26D-49B7-4A52-BF71-9B6B2C408EAA}"/>
    <cellStyle name="Moneda 2 3 2 4 7 2 2 4" xfId="38798" xr:uid="{A4B0CED4-6D0A-467B-8D40-BF317058944F}"/>
    <cellStyle name="Moneda 2 3 2 4 7 2 3" xfId="15260" xr:uid="{E30F0321-FF27-45FA-ACC7-AFBE3859EA1F}"/>
    <cellStyle name="Moneda 2 3 2 4 7 2 4" xfId="24677" xr:uid="{6AF74231-3933-40D8-8A1A-946D184AE0BB}"/>
    <cellStyle name="Moneda 2 3 2 4 7 2 5" xfId="34094" xr:uid="{EBD669B1-29A7-451E-9E80-19FD0C67E74B}"/>
    <cellStyle name="Moneda 2 3 2 4 7 3" xfId="8204" xr:uid="{D3D1B12B-5867-4340-9529-D877B8A3DCE4}"/>
    <cellStyle name="Moneda 2 3 2 4 7 3 2" xfId="17612" xr:uid="{FDF0DAD1-328E-41C0-B97B-7786A038B812}"/>
    <cellStyle name="Moneda 2 3 2 4 7 3 3" xfId="27029" xr:uid="{83859A40-D373-4A90-A9E4-6404632C5B1B}"/>
    <cellStyle name="Moneda 2 3 2 4 7 3 4" xfId="36446" xr:uid="{B22236F8-D279-43B7-B284-7A85DD3670C2}"/>
    <cellStyle name="Moneda 2 3 2 4 7 4" xfId="12908" xr:uid="{8FF14A04-824A-45A1-879A-89DF5E0A1C5C}"/>
    <cellStyle name="Moneda 2 3 2 4 7 5" xfId="22325" xr:uid="{46DB4DCA-DC40-4DCE-9DF5-696DB3373CE4}"/>
    <cellStyle name="Moneda 2 3 2 4 7 6" xfId="31742" xr:uid="{7B9C807D-2529-4801-B6CA-4A983EF39AF0}"/>
    <cellStyle name="Moneda 2 3 2 4 8" xfId="4284" xr:uid="{51585606-26F3-4707-AA2D-39C22711598E}"/>
    <cellStyle name="Moneda 2 3 2 4 8 2" xfId="8988" xr:uid="{5E671BE3-24E3-45B7-A3CC-205E4B093C1C}"/>
    <cellStyle name="Moneda 2 3 2 4 8 2 2" xfId="18396" xr:uid="{B1435F7A-6EEA-4147-93E3-27CB54BA6896}"/>
    <cellStyle name="Moneda 2 3 2 4 8 2 3" xfId="27813" xr:uid="{D849B5E2-3E8A-478D-AC37-86EB82D9C34F}"/>
    <cellStyle name="Moneda 2 3 2 4 8 2 4" xfId="37230" xr:uid="{AAB16B25-9CCF-4181-AA29-0A8F721DA16A}"/>
    <cellStyle name="Moneda 2 3 2 4 8 3" xfId="13692" xr:uid="{40642F7B-4811-4150-8403-2F7112E53A40}"/>
    <cellStyle name="Moneda 2 3 2 4 8 4" xfId="23109" xr:uid="{A00DC337-2DCA-4675-B73C-0A57FF864F39}"/>
    <cellStyle name="Moneda 2 3 2 4 8 5" xfId="32526" xr:uid="{DDDED668-F2F0-47A4-B526-788838F57D58}"/>
    <cellStyle name="Moneda 2 3 2 4 9" xfId="6636" xr:uid="{BD54C0CE-84EF-47AE-B3CC-1161F1328D31}"/>
    <cellStyle name="Moneda 2 3 2 4 9 2" xfId="16044" xr:uid="{13838282-B349-4E61-9C87-AECB55917B8E}"/>
    <cellStyle name="Moneda 2 3 2 4 9 3" xfId="25461" xr:uid="{8689D0CB-D92E-409E-A566-B1A0E394C4B8}"/>
    <cellStyle name="Moneda 2 3 2 4 9 4" xfId="34878" xr:uid="{D3851368-DECB-42ED-A9C2-F4FBF905090D}"/>
    <cellStyle name="Moneda 2 3 2 5" xfId="180" xr:uid="{D35A1EBE-B43B-4831-A327-409C2964850D}"/>
    <cellStyle name="Moneda 2 3 2 5 10" xfId="20745" xr:uid="{57811166-8D38-40BC-AED1-9A6E0E8334CA}"/>
    <cellStyle name="Moneda 2 3 2 5 11" xfId="30162" xr:uid="{7CE7CFD1-E1C0-49FB-ABFB-746DBAA7FE05}"/>
    <cellStyle name="Moneda 2 3 2 5 12" xfId="1919" xr:uid="{89CEE67D-4010-4D67-9BB9-14CDC8B571DD}"/>
    <cellStyle name="Moneda 2 3 2 5 13" xfId="1291" xr:uid="{C6265FFA-8D35-4151-8434-515C40A793BC}"/>
    <cellStyle name="Moneda 2 3 2 5 14" xfId="40173" xr:uid="{0F1C6716-1D92-42E6-A7C8-9169E21B8F4F}"/>
    <cellStyle name="Moneda 2 3 2 5 2" xfId="374" xr:uid="{18500A4A-AE6F-4E1A-8C5A-74139A72745D}"/>
    <cellStyle name="Moneda 2 3 2 5 2 10" xfId="30283" xr:uid="{1A4AFEE8-2C6F-4489-AF60-01C5B11761BF}"/>
    <cellStyle name="Moneda 2 3 2 5 2 11" xfId="2040" xr:uid="{B33410C3-C85C-4AAB-A21C-E9D7CD1F46C1}"/>
    <cellStyle name="Moneda 2 3 2 5 2 12" xfId="1412" xr:uid="{3207F5F2-DD40-4E9D-8627-22976A0A8176}"/>
    <cellStyle name="Moneda 2 3 2 5 2 13" xfId="40294" xr:uid="{3D31A3C5-28A2-46D1-83BD-F33A769D3866}"/>
    <cellStyle name="Moneda 2 3 2 5 2 2" xfId="611" xr:uid="{2CD1B1FD-9C4C-4EA5-9C8D-53E0AE7028B4}"/>
    <cellStyle name="Moneda 2 3 2 5 2 2 10" xfId="2236" xr:uid="{C249F112-F220-416C-BB81-A6D27EAAA876}"/>
    <cellStyle name="Moneda 2 3 2 5 2 2 11" xfId="1608" xr:uid="{786268A2-8627-49F4-9C8E-C49934A629B9}"/>
    <cellStyle name="Moneda 2 3 2 5 2 2 12" xfId="40490" xr:uid="{F33A4BAA-7448-4FDD-9119-A8E846E729B7}"/>
    <cellStyle name="Moneda 2 3 2 5 2 2 2" xfId="2628" xr:uid="{4B386AB1-FC14-45C4-BF0A-F6B52DE595F2}"/>
    <cellStyle name="Moneda 2 3 2 5 2 2 2 2" xfId="3413" xr:uid="{6927F0F0-7924-4123-9C54-B7008236B5AD}"/>
    <cellStyle name="Moneda 2 3 2 5 2 2 2 2 2" xfId="5765" xr:uid="{D0C569C9-18FD-4935-9DDE-E7AF497CA3D0}"/>
    <cellStyle name="Moneda 2 3 2 5 2 2 2 2 2 2" xfId="10469" xr:uid="{E78E2397-4872-4D79-8517-0FC542E3B3C5}"/>
    <cellStyle name="Moneda 2 3 2 5 2 2 2 2 2 2 2" xfId="19877" xr:uid="{14FA0C30-14A2-4295-AB4A-3BA295A5B850}"/>
    <cellStyle name="Moneda 2 3 2 5 2 2 2 2 2 2 3" xfId="29294" xr:uid="{52056741-685E-4F6F-8422-C9ABBBE61C34}"/>
    <cellStyle name="Moneda 2 3 2 5 2 2 2 2 2 2 4" xfId="38711" xr:uid="{1DCCC580-21DA-46DC-8C9B-876062B4E6FC}"/>
    <cellStyle name="Moneda 2 3 2 5 2 2 2 2 2 3" xfId="15173" xr:uid="{51F5B0C9-2543-4993-B69E-B879387FD14C}"/>
    <cellStyle name="Moneda 2 3 2 5 2 2 2 2 2 4" xfId="24590" xr:uid="{2ADB3037-2326-46FC-9850-FD51C9014595}"/>
    <cellStyle name="Moneda 2 3 2 5 2 2 2 2 2 5" xfId="34007" xr:uid="{39800A9F-6E3B-4E0B-B394-87B680621545}"/>
    <cellStyle name="Moneda 2 3 2 5 2 2 2 2 3" xfId="8117" xr:uid="{5FBF66E9-9914-4D6C-A6D8-C7C0BA8B5FF1}"/>
    <cellStyle name="Moneda 2 3 2 5 2 2 2 2 3 2" xfId="17525" xr:uid="{8EC5087F-077C-4670-B4BE-6C437162FA7A}"/>
    <cellStyle name="Moneda 2 3 2 5 2 2 2 2 3 3" xfId="26942" xr:uid="{34727E64-1005-45F8-BB23-26779EAFE3DE}"/>
    <cellStyle name="Moneda 2 3 2 5 2 2 2 2 3 4" xfId="36359" xr:uid="{B9BDC632-390F-420D-8BC5-3924E077BF4E}"/>
    <cellStyle name="Moneda 2 3 2 5 2 2 2 2 4" xfId="12821" xr:uid="{78D8DA15-C791-472A-83E9-14CAD1EED797}"/>
    <cellStyle name="Moneda 2 3 2 5 2 2 2 2 5" xfId="22238" xr:uid="{FFD61B36-D6C3-495D-AAC3-D4D435A7DD7B}"/>
    <cellStyle name="Moneda 2 3 2 5 2 2 2 2 6" xfId="31655" xr:uid="{18A45AA4-CD1F-4257-B172-C0C410DBD0AE}"/>
    <cellStyle name="Moneda 2 3 2 5 2 2 2 3" xfId="4197" xr:uid="{690E1DF7-32FD-47E8-A854-1FC31F76A9BD}"/>
    <cellStyle name="Moneda 2 3 2 5 2 2 2 3 2" xfId="6549" xr:uid="{10B579C1-E0B0-4D94-9B3F-BA35F042416C}"/>
    <cellStyle name="Moneda 2 3 2 5 2 2 2 3 2 2" xfId="11253" xr:uid="{71EEB1CE-2E18-4D46-BF43-7DE1C25C4CE0}"/>
    <cellStyle name="Moneda 2 3 2 5 2 2 2 3 2 2 2" xfId="20661" xr:uid="{09702B12-8561-402E-9602-14FB6D591F06}"/>
    <cellStyle name="Moneda 2 3 2 5 2 2 2 3 2 2 3" xfId="30078" xr:uid="{4905E8F0-63D3-4DF7-BA10-F8E3D04660BF}"/>
    <cellStyle name="Moneda 2 3 2 5 2 2 2 3 2 2 4" xfId="39495" xr:uid="{3BF010E4-03CE-44BA-B3F8-C4F2727B3624}"/>
    <cellStyle name="Moneda 2 3 2 5 2 2 2 3 2 3" xfId="15957" xr:uid="{77237DCE-9661-41EE-B858-C2FAA262FA06}"/>
    <cellStyle name="Moneda 2 3 2 5 2 2 2 3 2 4" xfId="25374" xr:uid="{0BF7C6E5-EECC-4FC9-A515-464A0015BFB1}"/>
    <cellStyle name="Moneda 2 3 2 5 2 2 2 3 2 5" xfId="34791" xr:uid="{4956D851-C519-4591-9576-1B9C6B254DC1}"/>
    <cellStyle name="Moneda 2 3 2 5 2 2 2 3 3" xfId="8901" xr:uid="{1811AF5D-4E85-40D4-95A5-212581DA7C86}"/>
    <cellStyle name="Moneda 2 3 2 5 2 2 2 3 3 2" xfId="18309" xr:uid="{D208866A-5F22-4480-AC89-445E76BADD39}"/>
    <cellStyle name="Moneda 2 3 2 5 2 2 2 3 3 3" xfId="27726" xr:uid="{E874339F-5D73-44C7-BDDE-3DDFB5824465}"/>
    <cellStyle name="Moneda 2 3 2 5 2 2 2 3 3 4" xfId="37143" xr:uid="{53E2BED5-21CC-49D0-905E-41BCF5BFAA7C}"/>
    <cellStyle name="Moneda 2 3 2 5 2 2 2 3 4" xfId="13605" xr:uid="{D6565487-3B23-47CF-9AB0-89EBE0B9F8DA}"/>
    <cellStyle name="Moneda 2 3 2 5 2 2 2 3 5" xfId="23022" xr:uid="{9433CD80-6015-44E7-B8A1-ADB5BE7F6779}"/>
    <cellStyle name="Moneda 2 3 2 5 2 2 2 3 6" xfId="32439" xr:uid="{93FD1BC4-9049-4EF7-8A2C-08591754FDF1}"/>
    <cellStyle name="Moneda 2 3 2 5 2 2 2 4" xfId="4981" xr:uid="{2FA48B11-23D4-4876-A74C-298692836D17}"/>
    <cellStyle name="Moneda 2 3 2 5 2 2 2 4 2" xfId="9685" xr:uid="{841406F4-8CAD-4E85-AFDE-A5F0D5D35E72}"/>
    <cellStyle name="Moneda 2 3 2 5 2 2 2 4 2 2" xfId="19093" xr:uid="{09879613-6A00-475D-81EF-06DF2CDB07EF}"/>
    <cellStyle name="Moneda 2 3 2 5 2 2 2 4 2 3" xfId="28510" xr:uid="{0FB1578F-DD9E-4B14-9BBF-FCDF3CC81740}"/>
    <cellStyle name="Moneda 2 3 2 5 2 2 2 4 2 4" xfId="37927" xr:uid="{AD2D6F5F-2E07-4FA5-8D0F-6A6F7D14B038}"/>
    <cellStyle name="Moneda 2 3 2 5 2 2 2 4 3" xfId="14389" xr:uid="{6647478D-90F2-453D-AE29-044F1094DE42}"/>
    <cellStyle name="Moneda 2 3 2 5 2 2 2 4 4" xfId="23806" xr:uid="{745C70A8-709D-4886-A96A-C54C342C368D}"/>
    <cellStyle name="Moneda 2 3 2 5 2 2 2 4 5" xfId="33223" xr:uid="{18D0E39A-1772-42F4-8FCC-F580BA314325}"/>
    <cellStyle name="Moneda 2 3 2 5 2 2 2 5" xfId="7333" xr:uid="{AB725D2D-7DD5-455A-BB87-99C71824C487}"/>
    <cellStyle name="Moneda 2 3 2 5 2 2 2 5 2" xfId="16741" xr:uid="{06620D7E-CD19-410B-8917-37FE1146B41D}"/>
    <cellStyle name="Moneda 2 3 2 5 2 2 2 5 3" xfId="26158" xr:uid="{E0133B8E-4801-4B34-AA7E-F7CA5283FE6A}"/>
    <cellStyle name="Moneda 2 3 2 5 2 2 2 5 4" xfId="35575" xr:uid="{A1AB64DC-1CFE-4835-9C17-BCD119DEDE69}"/>
    <cellStyle name="Moneda 2 3 2 5 2 2 2 6" xfId="12037" xr:uid="{31DFBCE4-37FB-4AC7-BB5E-A555D6111BFC}"/>
    <cellStyle name="Moneda 2 3 2 5 2 2 2 7" xfId="21454" xr:uid="{CE10BBEC-5986-4BC5-A8BC-904D0592B400}"/>
    <cellStyle name="Moneda 2 3 2 5 2 2 2 8" xfId="30871" xr:uid="{27AE2D71-ADBF-4AAC-8CDF-FFB7640119AA}"/>
    <cellStyle name="Moneda 2 3 2 5 2 2 3" xfId="3021" xr:uid="{1E69D8D2-7A4A-4C7F-8894-9DD01C86106E}"/>
    <cellStyle name="Moneda 2 3 2 5 2 2 3 2" xfId="5373" xr:uid="{C113D28F-7B1D-4D56-ABD6-40C2932E40D9}"/>
    <cellStyle name="Moneda 2 3 2 5 2 2 3 2 2" xfId="10077" xr:uid="{67CB4634-22F8-4BA8-94A4-ABE0F125FC05}"/>
    <cellStyle name="Moneda 2 3 2 5 2 2 3 2 2 2" xfId="19485" xr:uid="{E19F8A85-F1AC-4EB2-AE9B-96EEF45F0B72}"/>
    <cellStyle name="Moneda 2 3 2 5 2 2 3 2 2 3" xfId="28902" xr:uid="{65CFDDD1-016F-42D6-BCF6-CB1A354CFD3E}"/>
    <cellStyle name="Moneda 2 3 2 5 2 2 3 2 2 4" xfId="38319" xr:uid="{53F00C6C-55F0-4DE1-AA1A-3F4A31CF3744}"/>
    <cellStyle name="Moneda 2 3 2 5 2 2 3 2 3" xfId="14781" xr:uid="{7B40FCB1-7976-45DA-A7AE-78CA096AE90C}"/>
    <cellStyle name="Moneda 2 3 2 5 2 2 3 2 4" xfId="24198" xr:uid="{98845D2E-863A-41A1-A730-D9024F061CDE}"/>
    <cellStyle name="Moneda 2 3 2 5 2 2 3 2 5" xfId="33615" xr:uid="{634EAE9C-A278-487B-97B3-ECBA6CEDB61A}"/>
    <cellStyle name="Moneda 2 3 2 5 2 2 3 3" xfId="7725" xr:uid="{94160949-4505-46B7-9A8A-3BED2F69730C}"/>
    <cellStyle name="Moneda 2 3 2 5 2 2 3 3 2" xfId="17133" xr:uid="{83776B4A-639C-4BD8-9298-B08DC1BDDF36}"/>
    <cellStyle name="Moneda 2 3 2 5 2 2 3 3 3" xfId="26550" xr:uid="{7526374F-D7D5-4E7C-8DB3-9B8C42279C15}"/>
    <cellStyle name="Moneda 2 3 2 5 2 2 3 3 4" xfId="35967" xr:uid="{A261BBCF-24E4-4BB6-BC91-BC81E0BF4450}"/>
    <cellStyle name="Moneda 2 3 2 5 2 2 3 4" xfId="12429" xr:uid="{E33DCF46-EA93-4753-8ABE-3BDE6D32A3C8}"/>
    <cellStyle name="Moneda 2 3 2 5 2 2 3 5" xfId="21846" xr:uid="{5C90AEF5-BC77-4CBE-8361-EEA391A7CDA1}"/>
    <cellStyle name="Moneda 2 3 2 5 2 2 3 6" xfId="31263" xr:uid="{5AF6861E-4AD4-449D-BBC7-8920F174C700}"/>
    <cellStyle name="Moneda 2 3 2 5 2 2 4" xfId="3805" xr:uid="{59F159AE-1527-4E5B-9BB0-57ED07871F21}"/>
    <cellStyle name="Moneda 2 3 2 5 2 2 4 2" xfId="6157" xr:uid="{267514C2-D88D-4ABB-8F75-694C4DD2707D}"/>
    <cellStyle name="Moneda 2 3 2 5 2 2 4 2 2" xfId="10861" xr:uid="{D87A36FA-52C1-4761-859C-46F22A02C4CE}"/>
    <cellStyle name="Moneda 2 3 2 5 2 2 4 2 2 2" xfId="20269" xr:uid="{96F12B89-34BD-4484-B2A0-8AFD675B6DBB}"/>
    <cellStyle name="Moneda 2 3 2 5 2 2 4 2 2 3" xfId="29686" xr:uid="{504A8DB3-3364-4A82-8072-F3CEF40778BE}"/>
    <cellStyle name="Moneda 2 3 2 5 2 2 4 2 2 4" xfId="39103" xr:uid="{22246130-6FC0-495D-B32B-C6B4FF040787}"/>
    <cellStyle name="Moneda 2 3 2 5 2 2 4 2 3" xfId="15565" xr:uid="{73E084CE-C056-469C-ADC1-17135C1BE6EC}"/>
    <cellStyle name="Moneda 2 3 2 5 2 2 4 2 4" xfId="24982" xr:uid="{2E4E2DA2-EB9F-4D6E-AEB0-54D692E5964C}"/>
    <cellStyle name="Moneda 2 3 2 5 2 2 4 2 5" xfId="34399" xr:uid="{3A91E864-FD84-4429-B41B-54A4278BB3D2}"/>
    <cellStyle name="Moneda 2 3 2 5 2 2 4 3" xfId="8509" xr:uid="{A438E837-B08B-4AE3-9454-89CDA2967CF0}"/>
    <cellStyle name="Moneda 2 3 2 5 2 2 4 3 2" xfId="17917" xr:uid="{328F2039-F636-4EE8-9D80-95E888009597}"/>
    <cellStyle name="Moneda 2 3 2 5 2 2 4 3 3" xfId="27334" xr:uid="{A3E63E46-0FA1-497B-A274-7F879328E03A}"/>
    <cellStyle name="Moneda 2 3 2 5 2 2 4 3 4" xfId="36751" xr:uid="{07E6D5EA-44FB-4364-BDED-8769E203068E}"/>
    <cellStyle name="Moneda 2 3 2 5 2 2 4 4" xfId="13213" xr:uid="{86218624-3D93-4481-8D14-16C0ADA7E826}"/>
    <cellStyle name="Moneda 2 3 2 5 2 2 4 5" xfId="22630" xr:uid="{C4825FB6-3A3B-4984-948F-C9B19A1E3E67}"/>
    <cellStyle name="Moneda 2 3 2 5 2 2 4 6" xfId="32047" xr:uid="{3505AB3A-40FF-4CFD-917F-ADBBB662181C}"/>
    <cellStyle name="Moneda 2 3 2 5 2 2 5" xfId="4589" xr:uid="{7E367D2E-3749-4439-B91F-ABBC5655C29C}"/>
    <cellStyle name="Moneda 2 3 2 5 2 2 5 2" xfId="9293" xr:uid="{0B6E88C2-5A5C-44FF-B55A-DD3982CCBED4}"/>
    <cellStyle name="Moneda 2 3 2 5 2 2 5 2 2" xfId="18701" xr:uid="{172FB9F4-3492-4FDD-A60A-F9CC98CA81B8}"/>
    <cellStyle name="Moneda 2 3 2 5 2 2 5 2 3" xfId="28118" xr:uid="{0A7E8E71-B891-43A1-8E71-49D1812F5CD0}"/>
    <cellStyle name="Moneda 2 3 2 5 2 2 5 2 4" xfId="37535" xr:uid="{4C5A1805-A569-4D9A-AEFB-4E2B12D94F50}"/>
    <cellStyle name="Moneda 2 3 2 5 2 2 5 3" xfId="13997" xr:uid="{DDB22003-1F47-49AB-BA1E-3EC557438398}"/>
    <cellStyle name="Moneda 2 3 2 5 2 2 5 4" xfId="23414" xr:uid="{24237B3A-9653-49D1-B8A8-788066F6CE34}"/>
    <cellStyle name="Moneda 2 3 2 5 2 2 5 5" xfId="32831" xr:uid="{D303F80F-9807-437A-834B-D42B7672234E}"/>
    <cellStyle name="Moneda 2 3 2 5 2 2 6" xfId="6941" xr:uid="{A4715D6C-A226-45F5-AF18-1B2D853F5DED}"/>
    <cellStyle name="Moneda 2 3 2 5 2 2 6 2" xfId="16349" xr:uid="{7A34D1A6-1EBE-40BD-8CAA-8317E3664A85}"/>
    <cellStyle name="Moneda 2 3 2 5 2 2 6 3" xfId="25766" xr:uid="{FE69BCE4-2E4D-407A-9F4C-44EDE816665E}"/>
    <cellStyle name="Moneda 2 3 2 5 2 2 6 4" xfId="35183" xr:uid="{ACA84BA3-F1E9-4AFE-8C71-EDBB5817B807}"/>
    <cellStyle name="Moneda 2 3 2 5 2 2 7" xfId="11645" xr:uid="{E61D9CEF-FDA6-41CD-8C19-33D48C17330D}"/>
    <cellStyle name="Moneda 2 3 2 5 2 2 8" xfId="21062" xr:uid="{13020EA9-63C4-4B68-800B-D435C5BC6527}"/>
    <cellStyle name="Moneda 2 3 2 5 2 2 9" xfId="30479" xr:uid="{8CD0F795-686B-4204-A71A-7AEC9557A95E}"/>
    <cellStyle name="Moneda 2 3 2 5 2 3" xfId="2432" xr:uid="{07080CB1-C588-460A-9C0E-60661DEDE51C}"/>
    <cellStyle name="Moneda 2 3 2 5 2 3 2" xfId="3217" xr:uid="{32BE2A91-E8BF-4BD1-90D6-8B8F0CBEFEA7}"/>
    <cellStyle name="Moneda 2 3 2 5 2 3 2 2" xfId="5569" xr:uid="{7145B661-5529-42A4-8832-ACC4B691FB2C}"/>
    <cellStyle name="Moneda 2 3 2 5 2 3 2 2 2" xfId="10273" xr:uid="{9122623C-B007-4379-8F1B-4221DD4EC5E3}"/>
    <cellStyle name="Moneda 2 3 2 5 2 3 2 2 2 2" xfId="19681" xr:uid="{E341C266-4061-4F3F-86CE-8B4F4FC58FB1}"/>
    <cellStyle name="Moneda 2 3 2 5 2 3 2 2 2 3" xfId="29098" xr:uid="{B71F85C3-9540-4073-824B-CC1EBF6B7C3A}"/>
    <cellStyle name="Moneda 2 3 2 5 2 3 2 2 2 4" xfId="38515" xr:uid="{6497F67C-9E04-463B-A032-4E270399CA70}"/>
    <cellStyle name="Moneda 2 3 2 5 2 3 2 2 3" xfId="14977" xr:uid="{CFB2DA59-1958-452D-9702-4EBF87D01AFE}"/>
    <cellStyle name="Moneda 2 3 2 5 2 3 2 2 4" xfId="24394" xr:uid="{D53CFD2B-06D4-4EEC-AA9E-786520E61BBD}"/>
    <cellStyle name="Moneda 2 3 2 5 2 3 2 2 5" xfId="33811" xr:uid="{BDD2B367-6017-4BF4-B1C9-B7992AF47DA9}"/>
    <cellStyle name="Moneda 2 3 2 5 2 3 2 3" xfId="7921" xr:uid="{D95879D6-D886-4A11-B65A-AD864FC4B52C}"/>
    <cellStyle name="Moneda 2 3 2 5 2 3 2 3 2" xfId="17329" xr:uid="{B562AC11-09AF-4B9A-BEA5-78894853FB63}"/>
    <cellStyle name="Moneda 2 3 2 5 2 3 2 3 3" xfId="26746" xr:uid="{1E3D16B1-04EE-4841-9AAB-2E447DE03897}"/>
    <cellStyle name="Moneda 2 3 2 5 2 3 2 3 4" xfId="36163" xr:uid="{21C8F0C5-DD21-4433-8644-7A976E7B8106}"/>
    <cellStyle name="Moneda 2 3 2 5 2 3 2 4" xfId="12625" xr:uid="{2E3531B8-CC38-4CC8-80D0-B96DFB0525DC}"/>
    <cellStyle name="Moneda 2 3 2 5 2 3 2 5" xfId="22042" xr:uid="{0CFED81A-21BF-4289-9C88-7A62C90B6477}"/>
    <cellStyle name="Moneda 2 3 2 5 2 3 2 6" xfId="31459" xr:uid="{42FE9A27-A0CE-4523-94CC-D02FF3734813}"/>
    <cellStyle name="Moneda 2 3 2 5 2 3 3" xfId="4001" xr:uid="{6001ED72-F8ED-4009-BD98-9BF5ECB6DBF0}"/>
    <cellStyle name="Moneda 2 3 2 5 2 3 3 2" xfId="6353" xr:uid="{9C007848-8E62-441B-822D-7F4D30CB53E1}"/>
    <cellStyle name="Moneda 2 3 2 5 2 3 3 2 2" xfId="11057" xr:uid="{4CCB887D-7EA6-4472-9439-2A3B8636C80F}"/>
    <cellStyle name="Moneda 2 3 2 5 2 3 3 2 2 2" xfId="20465" xr:uid="{92737F26-5179-483B-AA1D-E0ED8CC340D5}"/>
    <cellStyle name="Moneda 2 3 2 5 2 3 3 2 2 3" xfId="29882" xr:uid="{A5849F2A-DA4C-42A1-935C-89496423B74C}"/>
    <cellStyle name="Moneda 2 3 2 5 2 3 3 2 2 4" xfId="39299" xr:uid="{281D6D92-81E2-4A52-AA15-96EB8432F483}"/>
    <cellStyle name="Moneda 2 3 2 5 2 3 3 2 3" xfId="15761" xr:uid="{3FBD0942-7D54-4635-B23B-7AF3429F66CA}"/>
    <cellStyle name="Moneda 2 3 2 5 2 3 3 2 4" xfId="25178" xr:uid="{646641C6-CB38-43E9-BA16-FCF41ED3CC70}"/>
    <cellStyle name="Moneda 2 3 2 5 2 3 3 2 5" xfId="34595" xr:uid="{608C900D-25C6-4B7B-926E-B05044581A64}"/>
    <cellStyle name="Moneda 2 3 2 5 2 3 3 3" xfId="8705" xr:uid="{905E2552-A4D7-449F-A63E-E8F8E3E236C8}"/>
    <cellStyle name="Moneda 2 3 2 5 2 3 3 3 2" xfId="18113" xr:uid="{73F3DA29-0F65-4763-930D-1487D26BF002}"/>
    <cellStyle name="Moneda 2 3 2 5 2 3 3 3 3" xfId="27530" xr:uid="{D592DB04-B035-4145-9614-F555ED9088A4}"/>
    <cellStyle name="Moneda 2 3 2 5 2 3 3 3 4" xfId="36947" xr:uid="{5B30A9D1-3245-4F4D-A55D-F93CEF926280}"/>
    <cellStyle name="Moneda 2 3 2 5 2 3 3 4" xfId="13409" xr:uid="{4F512659-4489-4D86-BD5D-985BA9D3C2D6}"/>
    <cellStyle name="Moneda 2 3 2 5 2 3 3 5" xfId="22826" xr:uid="{15D78EE9-AD84-4E49-85A8-F5437F9EEBF1}"/>
    <cellStyle name="Moneda 2 3 2 5 2 3 3 6" xfId="32243" xr:uid="{44B0EAAF-7952-46EC-83C6-6B889FCD1452}"/>
    <cellStyle name="Moneda 2 3 2 5 2 3 4" xfId="4785" xr:uid="{67B5B343-BBF4-4026-9CD2-43FCDC0F4DCF}"/>
    <cellStyle name="Moneda 2 3 2 5 2 3 4 2" xfId="9489" xr:uid="{CC867624-218C-4DB3-AE24-F26278DF4F88}"/>
    <cellStyle name="Moneda 2 3 2 5 2 3 4 2 2" xfId="18897" xr:uid="{D9354088-4C58-4BFD-B0E7-9BD88B159A1E}"/>
    <cellStyle name="Moneda 2 3 2 5 2 3 4 2 3" xfId="28314" xr:uid="{2A44B4FE-24CC-46E9-884F-4DFDD5177FFD}"/>
    <cellStyle name="Moneda 2 3 2 5 2 3 4 2 4" xfId="37731" xr:uid="{1B3CE76F-3522-44C6-B6F8-E2893C86DC01}"/>
    <cellStyle name="Moneda 2 3 2 5 2 3 4 3" xfId="14193" xr:uid="{FBEB9E72-5943-414E-9EAD-80C5C2E5E075}"/>
    <cellStyle name="Moneda 2 3 2 5 2 3 4 4" xfId="23610" xr:uid="{AEC2DA2A-B03B-4155-B294-CA36BCAB667B}"/>
    <cellStyle name="Moneda 2 3 2 5 2 3 4 5" xfId="33027" xr:uid="{29B13565-D983-4CE2-9452-9F8E5AAB3F62}"/>
    <cellStyle name="Moneda 2 3 2 5 2 3 5" xfId="7137" xr:uid="{C1641BCC-41A2-4BB5-9322-A0DA94F3A250}"/>
    <cellStyle name="Moneda 2 3 2 5 2 3 5 2" xfId="16545" xr:uid="{E2A5088F-10EC-4CCC-A775-0CF003534D43}"/>
    <cellStyle name="Moneda 2 3 2 5 2 3 5 3" xfId="25962" xr:uid="{CAE0BA4C-B9FA-4F98-B462-73913FF93ADE}"/>
    <cellStyle name="Moneda 2 3 2 5 2 3 5 4" xfId="35379" xr:uid="{277B0475-F33B-44A8-A22A-B8015FB01F47}"/>
    <cellStyle name="Moneda 2 3 2 5 2 3 6" xfId="11841" xr:uid="{1FEF4C6E-4D87-4489-BD0D-2DE7D1837F73}"/>
    <cellStyle name="Moneda 2 3 2 5 2 3 7" xfId="21258" xr:uid="{F62C63F7-23BC-4730-9319-ADEF7A13FA0D}"/>
    <cellStyle name="Moneda 2 3 2 5 2 3 8" xfId="30675" xr:uid="{A4DA467E-1C60-4F1B-B2E3-BBC7205174C7}"/>
    <cellStyle name="Moneda 2 3 2 5 2 4" xfId="2825" xr:uid="{1C1AE0B3-5308-4E20-8883-910819799EA1}"/>
    <cellStyle name="Moneda 2 3 2 5 2 4 2" xfId="5177" xr:uid="{8E0E7812-9DC5-4B9E-9B12-4E8F4ECB0610}"/>
    <cellStyle name="Moneda 2 3 2 5 2 4 2 2" xfId="9881" xr:uid="{ABCF6FAE-8888-431D-8F9A-611A864605EE}"/>
    <cellStyle name="Moneda 2 3 2 5 2 4 2 2 2" xfId="19289" xr:uid="{15FF96B4-52FB-4979-9364-7066CD0BD677}"/>
    <cellStyle name="Moneda 2 3 2 5 2 4 2 2 3" xfId="28706" xr:uid="{23724CA0-986D-462B-8B0B-59317CC20878}"/>
    <cellStyle name="Moneda 2 3 2 5 2 4 2 2 4" xfId="38123" xr:uid="{3A5530F7-CEE7-4269-ADE0-1AB6AFDA9296}"/>
    <cellStyle name="Moneda 2 3 2 5 2 4 2 3" xfId="14585" xr:uid="{A6DE818B-7BEF-4C84-B9D3-09C88C294FB8}"/>
    <cellStyle name="Moneda 2 3 2 5 2 4 2 4" xfId="24002" xr:uid="{3301B675-2025-43CA-B91B-89A188690945}"/>
    <cellStyle name="Moneda 2 3 2 5 2 4 2 5" xfId="33419" xr:uid="{C98B564C-4ABB-4DE8-B526-287A31C88C1C}"/>
    <cellStyle name="Moneda 2 3 2 5 2 4 3" xfId="7529" xr:uid="{73B00CC8-3568-405B-AB55-45231B141176}"/>
    <cellStyle name="Moneda 2 3 2 5 2 4 3 2" xfId="16937" xr:uid="{46138500-0898-49CF-A307-26CF75E8A47B}"/>
    <cellStyle name="Moneda 2 3 2 5 2 4 3 3" xfId="26354" xr:uid="{F24875C9-EA87-4EBB-B7EB-A1A97ECC6369}"/>
    <cellStyle name="Moneda 2 3 2 5 2 4 3 4" xfId="35771" xr:uid="{800F06A6-85BD-49B2-9C26-0927E73A3528}"/>
    <cellStyle name="Moneda 2 3 2 5 2 4 4" xfId="12233" xr:uid="{A5B4BC64-01A3-40B4-8428-A9E059E168AB}"/>
    <cellStyle name="Moneda 2 3 2 5 2 4 5" xfId="21650" xr:uid="{4CE2C979-ED86-4073-9D56-767FDC8FC0A2}"/>
    <cellStyle name="Moneda 2 3 2 5 2 4 6" xfId="31067" xr:uid="{8E7C3901-E428-41CD-9E04-61C76FDE7F58}"/>
    <cellStyle name="Moneda 2 3 2 5 2 5" xfId="3609" xr:uid="{243D3918-3F4A-4F48-81C7-65B5A9160E91}"/>
    <cellStyle name="Moneda 2 3 2 5 2 5 2" xfId="5961" xr:uid="{82FA6FC8-4F1F-4561-919E-BE0AC0ED5C3E}"/>
    <cellStyle name="Moneda 2 3 2 5 2 5 2 2" xfId="10665" xr:uid="{A0013618-628A-49EF-A702-DCD3F862D427}"/>
    <cellStyle name="Moneda 2 3 2 5 2 5 2 2 2" xfId="20073" xr:uid="{6CAD2209-D343-475F-A180-CAF408B6C85F}"/>
    <cellStyle name="Moneda 2 3 2 5 2 5 2 2 3" xfId="29490" xr:uid="{7EBB6EAF-5BD1-4DDD-BA6F-0DD247A0FB79}"/>
    <cellStyle name="Moneda 2 3 2 5 2 5 2 2 4" xfId="38907" xr:uid="{AE1C7275-FAEF-4275-AFC5-568205447733}"/>
    <cellStyle name="Moneda 2 3 2 5 2 5 2 3" xfId="15369" xr:uid="{B881B0EE-DC63-44D5-94F3-BD9A2E04CFC0}"/>
    <cellStyle name="Moneda 2 3 2 5 2 5 2 4" xfId="24786" xr:uid="{6F13E81E-BC9E-4B4C-A9AB-7EA94F0B8EE5}"/>
    <cellStyle name="Moneda 2 3 2 5 2 5 2 5" xfId="34203" xr:uid="{CDE11FE7-311F-4214-A58A-FF0CD8328C79}"/>
    <cellStyle name="Moneda 2 3 2 5 2 5 3" xfId="8313" xr:uid="{23526251-3AFD-4143-90CB-49C6331BF154}"/>
    <cellStyle name="Moneda 2 3 2 5 2 5 3 2" xfId="17721" xr:uid="{12DAB761-4264-491E-A0FA-46BC39246058}"/>
    <cellStyle name="Moneda 2 3 2 5 2 5 3 3" xfId="27138" xr:uid="{DFF2AF9E-AAD7-4D17-BEF8-C12920BF15B7}"/>
    <cellStyle name="Moneda 2 3 2 5 2 5 3 4" xfId="36555" xr:uid="{F6A8246A-ACE2-4F3D-851B-536518455480}"/>
    <cellStyle name="Moneda 2 3 2 5 2 5 4" xfId="13017" xr:uid="{101B2421-5352-4A96-8408-E8D5CF15B9DB}"/>
    <cellStyle name="Moneda 2 3 2 5 2 5 5" xfId="22434" xr:uid="{2ECC2818-CC9C-49B1-BF10-5E0ADDCE9AAB}"/>
    <cellStyle name="Moneda 2 3 2 5 2 5 6" xfId="31851" xr:uid="{44C5C834-5049-4C35-8982-75F316BD58CB}"/>
    <cellStyle name="Moneda 2 3 2 5 2 6" xfId="4393" xr:uid="{07CAFD6F-74F3-4E8D-99ED-DD8363D83112}"/>
    <cellStyle name="Moneda 2 3 2 5 2 6 2" xfId="9097" xr:uid="{C8CB11F2-3605-4AAE-BA92-135FBE88DDA6}"/>
    <cellStyle name="Moneda 2 3 2 5 2 6 2 2" xfId="18505" xr:uid="{681EB9AD-3685-4211-A00E-26FD26A30C7E}"/>
    <cellStyle name="Moneda 2 3 2 5 2 6 2 3" xfId="27922" xr:uid="{788B3B26-3898-4ADE-8899-EF770FA00FA8}"/>
    <cellStyle name="Moneda 2 3 2 5 2 6 2 4" xfId="37339" xr:uid="{2C6D18CC-A773-4C2F-9D17-ACECEF767096}"/>
    <cellStyle name="Moneda 2 3 2 5 2 6 3" xfId="13801" xr:uid="{F050920E-D072-4F4D-8054-2253D96816E6}"/>
    <cellStyle name="Moneda 2 3 2 5 2 6 4" xfId="23218" xr:uid="{B3912EE8-4A67-431B-9600-D98BA567B886}"/>
    <cellStyle name="Moneda 2 3 2 5 2 6 5" xfId="32635" xr:uid="{0415890F-1CD6-4A7B-AADF-FDE9FF37B911}"/>
    <cellStyle name="Moneda 2 3 2 5 2 7" xfId="6745" xr:uid="{13EC5C3C-116D-43C6-87B9-A01A4EB924D6}"/>
    <cellStyle name="Moneda 2 3 2 5 2 7 2" xfId="16153" xr:uid="{67BA8866-7D47-46E7-B57B-3FDF263B2E83}"/>
    <cellStyle name="Moneda 2 3 2 5 2 7 3" xfId="25570" xr:uid="{8F2467B8-F060-4429-8697-A1C32338D888}"/>
    <cellStyle name="Moneda 2 3 2 5 2 7 4" xfId="34987" xr:uid="{33ED3774-FD7F-40D9-97A9-D558E57851F4}"/>
    <cellStyle name="Moneda 2 3 2 5 2 8" xfId="11449" xr:uid="{1AD73886-C470-4480-ACFC-03019D935C0F}"/>
    <cellStyle name="Moneda 2 3 2 5 2 9" xfId="20866" xr:uid="{AF5AC8AC-5E74-4CD3-8EDA-71AC2DA45165}"/>
    <cellStyle name="Moneda 2 3 2 5 3" xfId="489" xr:uid="{09963229-D5D1-4B4A-9DD3-1B9185353C9E}"/>
    <cellStyle name="Moneda 2 3 2 5 3 10" xfId="2115" xr:uid="{2AF2B188-48B7-41A0-8403-743CDDB53741}"/>
    <cellStyle name="Moneda 2 3 2 5 3 11" xfId="1487" xr:uid="{4002836E-F152-45C0-A242-D5F6B57F951D}"/>
    <cellStyle name="Moneda 2 3 2 5 3 12" xfId="40369" xr:uid="{8935F026-E9D7-4CE1-BECB-E8BBD3245BE2}"/>
    <cellStyle name="Moneda 2 3 2 5 3 2" xfId="2507" xr:uid="{FB34D718-032B-4677-92EC-2372F7AE13A1}"/>
    <cellStyle name="Moneda 2 3 2 5 3 2 2" xfId="3292" xr:uid="{9A80191B-AFDE-42D6-A7E1-E6BE3A3B27FB}"/>
    <cellStyle name="Moneda 2 3 2 5 3 2 2 2" xfId="5644" xr:uid="{3DD7B340-D943-44FA-A67A-DB414F55DCFF}"/>
    <cellStyle name="Moneda 2 3 2 5 3 2 2 2 2" xfId="10348" xr:uid="{EBB42158-95E0-4724-B387-1756AE0F04ED}"/>
    <cellStyle name="Moneda 2 3 2 5 3 2 2 2 2 2" xfId="19756" xr:uid="{41162795-E05D-43A6-AF80-6F56E01BD428}"/>
    <cellStyle name="Moneda 2 3 2 5 3 2 2 2 2 3" xfId="29173" xr:uid="{05E82F90-1934-4620-9AD5-C9396E28CB13}"/>
    <cellStyle name="Moneda 2 3 2 5 3 2 2 2 2 4" xfId="38590" xr:uid="{01502BA2-500D-4BB9-AA37-8F398826A62D}"/>
    <cellStyle name="Moneda 2 3 2 5 3 2 2 2 3" xfId="15052" xr:uid="{F832F89F-839C-4514-9F53-50A813CAC4C6}"/>
    <cellStyle name="Moneda 2 3 2 5 3 2 2 2 4" xfId="24469" xr:uid="{2C17720A-1AF4-4BD5-8EFB-B6227837A821}"/>
    <cellStyle name="Moneda 2 3 2 5 3 2 2 2 5" xfId="33886" xr:uid="{A6BEFA33-615A-4718-9B1B-CCCC528D7081}"/>
    <cellStyle name="Moneda 2 3 2 5 3 2 2 3" xfId="7996" xr:uid="{6145D279-8550-4A39-AFB5-9C898ADD9DF9}"/>
    <cellStyle name="Moneda 2 3 2 5 3 2 2 3 2" xfId="17404" xr:uid="{328488A3-4D06-44C2-BE56-B3E634B7100D}"/>
    <cellStyle name="Moneda 2 3 2 5 3 2 2 3 3" xfId="26821" xr:uid="{576D81C0-64DD-47DF-954F-984722276E9E}"/>
    <cellStyle name="Moneda 2 3 2 5 3 2 2 3 4" xfId="36238" xr:uid="{9703C064-A4A4-42D3-9BF4-F1BABEDA64B6}"/>
    <cellStyle name="Moneda 2 3 2 5 3 2 2 4" xfId="12700" xr:uid="{A1B6F6B8-935B-4080-A139-8018DB50CEAD}"/>
    <cellStyle name="Moneda 2 3 2 5 3 2 2 5" xfId="22117" xr:uid="{1F671307-FB38-4530-9E75-2292A947C24F}"/>
    <cellStyle name="Moneda 2 3 2 5 3 2 2 6" xfId="31534" xr:uid="{56E7DAF1-A1A0-4F64-BD0F-5CD89AFA52D2}"/>
    <cellStyle name="Moneda 2 3 2 5 3 2 3" xfId="4076" xr:uid="{3E5EEC3F-541A-4395-AA14-2D9C2CBDE312}"/>
    <cellStyle name="Moneda 2 3 2 5 3 2 3 2" xfId="6428" xr:uid="{C6BCAA30-15E6-4C86-A322-BE5B8E4D02CD}"/>
    <cellStyle name="Moneda 2 3 2 5 3 2 3 2 2" xfId="11132" xr:uid="{0E55E995-BCAE-414D-82B8-23586622EE25}"/>
    <cellStyle name="Moneda 2 3 2 5 3 2 3 2 2 2" xfId="20540" xr:uid="{3FE0EE38-9631-4FFB-955F-C82ADA1AC22A}"/>
    <cellStyle name="Moneda 2 3 2 5 3 2 3 2 2 3" xfId="29957" xr:uid="{CA481169-D017-4CE3-8F30-073D74493C4C}"/>
    <cellStyle name="Moneda 2 3 2 5 3 2 3 2 2 4" xfId="39374" xr:uid="{1BAD3223-B257-4E9E-A8C0-5BA9F902999F}"/>
    <cellStyle name="Moneda 2 3 2 5 3 2 3 2 3" xfId="15836" xr:uid="{56CA5E25-78DF-418C-9910-ECB11C17A303}"/>
    <cellStyle name="Moneda 2 3 2 5 3 2 3 2 4" xfId="25253" xr:uid="{EA035D49-3060-45FD-B6B2-B2EB42C22995}"/>
    <cellStyle name="Moneda 2 3 2 5 3 2 3 2 5" xfId="34670" xr:uid="{46CBB65C-BD8A-4B41-9D53-E74CCC26504E}"/>
    <cellStyle name="Moneda 2 3 2 5 3 2 3 3" xfId="8780" xr:uid="{307317B4-1333-4A32-A3B1-B94CE6B94477}"/>
    <cellStyle name="Moneda 2 3 2 5 3 2 3 3 2" xfId="18188" xr:uid="{A01D6BB5-AC61-4354-B6F7-F64C8A1DFAAA}"/>
    <cellStyle name="Moneda 2 3 2 5 3 2 3 3 3" xfId="27605" xr:uid="{54A328D5-FA6F-41F2-A7EC-1AFC49EF883E}"/>
    <cellStyle name="Moneda 2 3 2 5 3 2 3 3 4" xfId="37022" xr:uid="{45638F70-56EC-4244-945E-5ACE782D359D}"/>
    <cellStyle name="Moneda 2 3 2 5 3 2 3 4" xfId="13484" xr:uid="{E7A029AB-7E14-4418-B14A-A0C7E74014E1}"/>
    <cellStyle name="Moneda 2 3 2 5 3 2 3 5" xfId="22901" xr:uid="{26658697-8AAF-4B2C-9C6C-61D2DB772D58}"/>
    <cellStyle name="Moneda 2 3 2 5 3 2 3 6" xfId="32318" xr:uid="{76000F39-71DE-40D1-AC31-D3C99EBB646C}"/>
    <cellStyle name="Moneda 2 3 2 5 3 2 4" xfId="4860" xr:uid="{404D08BC-38CC-45DB-9663-9B9F4A7A5A24}"/>
    <cellStyle name="Moneda 2 3 2 5 3 2 4 2" xfId="9564" xr:uid="{C036C79C-166C-4BF4-8FFF-F48E475E74B7}"/>
    <cellStyle name="Moneda 2 3 2 5 3 2 4 2 2" xfId="18972" xr:uid="{06A3BBA4-5D51-480A-BC43-AD5D71DCB433}"/>
    <cellStyle name="Moneda 2 3 2 5 3 2 4 2 3" xfId="28389" xr:uid="{DAC82B7C-A7C5-433E-A60A-3A9201CCAFD8}"/>
    <cellStyle name="Moneda 2 3 2 5 3 2 4 2 4" xfId="37806" xr:uid="{4017A44C-36FE-48DE-9490-9EBC91F136A8}"/>
    <cellStyle name="Moneda 2 3 2 5 3 2 4 3" xfId="14268" xr:uid="{1311048A-77CE-4D2E-A32E-54D67DB4D9C8}"/>
    <cellStyle name="Moneda 2 3 2 5 3 2 4 4" xfId="23685" xr:uid="{520AA912-DDEF-4CC2-91F7-E62808E94E17}"/>
    <cellStyle name="Moneda 2 3 2 5 3 2 4 5" xfId="33102" xr:uid="{89ADCA0A-BCDD-4C4C-9E5D-DD337814D7F3}"/>
    <cellStyle name="Moneda 2 3 2 5 3 2 5" xfId="7212" xr:uid="{3F2CD0C6-9739-4362-9EC0-6BF3E4B98FE8}"/>
    <cellStyle name="Moneda 2 3 2 5 3 2 5 2" xfId="16620" xr:uid="{6B20A0D8-42A6-4CEE-A5E1-7B17A0342177}"/>
    <cellStyle name="Moneda 2 3 2 5 3 2 5 3" xfId="26037" xr:uid="{1FCD2001-C712-40C0-90D4-EFD1861A28BA}"/>
    <cellStyle name="Moneda 2 3 2 5 3 2 5 4" xfId="35454" xr:uid="{3CBF3656-F157-4088-929B-778E6493E3E8}"/>
    <cellStyle name="Moneda 2 3 2 5 3 2 6" xfId="11916" xr:uid="{7BCACED4-0679-422E-A858-08C1E3E124C2}"/>
    <cellStyle name="Moneda 2 3 2 5 3 2 7" xfId="21333" xr:uid="{2B9C0D01-4312-4BC8-968A-546FD5A1268B}"/>
    <cellStyle name="Moneda 2 3 2 5 3 2 8" xfId="30750" xr:uid="{C78B8250-090D-453D-B202-3708C186AE48}"/>
    <cellStyle name="Moneda 2 3 2 5 3 3" xfId="2900" xr:uid="{A99F7C75-2AE6-4A15-B2B7-428D9F48F74B}"/>
    <cellStyle name="Moneda 2 3 2 5 3 3 2" xfId="5252" xr:uid="{67EA6948-3C97-4128-8970-411C280FAF05}"/>
    <cellStyle name="Moneda 2 3 2 5 3 3 2 2" xfId="9956" xr:uid="{55C3D30C-AF65-435B-98B8-0C88BD0DF312}"/>
    <cellStyle name="Moneda 2 3 2 5 3 3 2 2 2" xfId="19364" xr:uid="{67FDCF92-670F-4109-BFBD-6F4B14BF6530}"/>
    <cellStyle name="Moneda 2 3 2 5 3 3 2 2 3" xfId="28781" xr:uid="{129FDFC1-43DE-4752-BB80-D25F2C611AD5}"/>
    <cellStyle name="Moneda 2 3 2 5 3 3 2 2 4" xfId="38198" xr:uid="{D5DBBB1D-FB51-4584-B048-63EE8290CD04}"/>
    <cellStyle name="Moneda 2 3 2 5 3 3 2 3" xfId="14660" xr:uid="{B3A26DF4-698C-475A-9D3D-AF1776BA5D64}"/>
    <cellStyle name="Moneda 2 3 2 5 3 3 2 4" xfId="24077" xr:uid="{BA70D0A0-3CAA-4299-BDD9-1E835EF08646}"/>
    <cellStyle name="Moneda 2 3 2 5 3 3 2 5" xfId="33494" xr:uid="{05E212E5-9FF5-4394-B0DB-E5490EF21655}"/>
    <cellStyle name="Moneda 2 3 2 5 3 3 3" xfId="7604" xr:uid="{37B1A7D2-84D6-45E9-8E50-81C9448E7521}"/>
    <cellStyle name="Moneda 2 3 2 5 3 3 3 2" xfId="17012" xr:uid="{4F83DDCF-4885-4139-960E-B184BEF1E3B7}"/>
    <cellStyle name="Moneda 2 3 2 5 3 3 3 3" xfId="26429" xr:uid="{DB802BD5-F684-4919-9028-3A8A2B824D56}"/>
    <cellStyle name="Moneda 2 3 2 5 3 3 3 4" xfId="35846" xr:uid="{6FA14DB9-6CEF-42B0-813B-8E6119744B04}"/>
    <cellStyle name="Moneda 2 3 2 5 3 3 4" xfId="12308" xr:uid="{4E0F19E0-6531-4A44-BFB8-BBFDD6D5A3C9}"/>
    <cellStyle name="Moneda 2 3 2 5 3 3 5" xfId="21725" xr:uid="{09870DB9-7B07-4FD3-8CCE-9E42E4FB3D29}"/>
    <cellStyle name="Moneda 2 3 2 5 3 3 6" xfId="31142" xr:uid="{68761BDF-0F47-42C8-A5E4-C314EF9FBE21}"/>
    <cellStyle name="Moneda 2 3 2 5 3 4" xfId="3684" xr:uid="{56554029-054D-48DA-AEB5-B98FA0DFD150}"/>
    <cellStyle name="Moneda 2 3 2 5 3 4 2" xfId="6036" xr:uid="{C0733661-44C9-43D6-8F79-66A6128ABA70}"/>
    <cellStyle name="Moneda 2 3 2 5 3 4 2 2" xfId="10740" xr:uid="{A318CC26-BFB4-42AD-B74D-1D3B895C2F93}"/>
    <cellStyle name="Moneda 2 3 2 5 3 4 2 2 2" xfId="20148" xr:uid="{B0F5A936-7875-4BC3-9E3B-36290E518B97}"/>
    <cellStyle name="Moneda 2 3 2 5 3 4 2 2 3" xfId="29565" xr:uid="{EFC20828-BFE5-4743-B1AF-A40716F8644B}"/>
    <cellStyle name="Moneda 2 3 2 5 3 4 2 2 4" xfId="38982" xr:uid="{EB8C5C5A-8472-4ABF-937B-42FA8B52FDAC}"/>
    <cellStyle name="Moneda 2 3 2 5 3 4 2 3" xfId="15444" xr:uid="{67B2EAC8-46FA-48FE-B3C4-CB62FF29EF1C}"/>
    <cellStyle name="Moneda 2 3 2 5 3 4 2 4" xfId="24861" xr:uid="{6B70B317-F624-41A1-9445-B833869878D1}"/>
    <cellStyle name="Moneda 2 3 2 5 3 4 2 5" xfId="34278" xr:uid="{243F4769-7671-4E35-AB9C-04C97FCF732C}"/>
    <cellStyle name="Moneda 2 3 2 5 3 4 3" xfId="8388" xr:uid="{A8E51A55-4E2A-441C-B532-3950C0DC2A4B}"/>
    <cellStyle name="Moneda 2 3 2 5 3 4 3 2" xfId="17796" xr:uid="{47698B0B-0B0C-4F4E-A388-E450C7092767}"/>
    <cellStyle name="Moneda 2 3 2 5 3 4 3 3" xfId="27213" xr:uid="{724F8441-0A06-4987-9950-3AC7B433C536}"/>
    <cellStyle name="Moneda 2 3 2 5 3 4 3 4" xfId="36630" xr:uid="{2E11C15A-7CDD-498D-B888-8DBDFC1D3288}"/>
    <cellStyle name="Moneda 2 3 2 5 3 4 4" xfId="13092" xr:uid="{2345CEBA-4B52-4ED9-8879-FCE73FAF18C1}"/>
    <cellStyle name="Moneda 2 3 2 5 3 4 5" xfId="22509" xr:uid="{FFCE7C31-9A4A-4138-920D-5C464FB55EA3}"/>
    <cellStyle name="Moneda 2 3 2 5 3 4 6" xfId="31926" xr:uid="{F8350AF1-A4DB-420A-8E61-8A7EF3A712BE}"/>
    <cellStyle name="Moneda 2 3 2 5 3 5" xfId="4468" xr:uid="{0E824E75-F43C-40C2-84EE-FA9BACC4D85C}"/>
    <cellStyle name="Moneda 2 3 2 5 3 5 2" xfId="9172" xr:uid="{601AF7FE-111A-47AC-8FA1-AE8D8C014132}"/>
    <cellStyle name="Moneda 2 3 2 5 3 5 2 2" xfId="18580" xr:uid="{FE45F3E0-F365-4F5A-9718-894040540F4B}"/>
    <cellStyle name="Moneda 2 3 2 5 3 5 2 3" xfId="27997" xr:uid="{88663AC1-4DF8-471B-828B-1B14245625B9}"/>
    <cellStyle name="Moneda 2 3 2 5 3 5 2 4" xfId="37414" xr:uid="{510DE8D4-6FCF-4552-95CA-DB5BA7616ED2}"/>
    <cellStyle name="Moneda 2 3 2 5 3 5 3" xfId="13876" xr:uid="{C4A37D6D-D5E0-4390-BBD8-62B1086C2B89}"/>
    <cellStyle name="Moneda 2 3 2 5 3 5 4" xfId="23293" xr:uid="{957890E2-E159-4A64-BAD1-CD18DB6275DE}"/>
    <cellStyle name="Moneda 2 3 2 5 3 5 5" xfId="32710" xr:uid="{5F9895D1-35C1-4FE5-8AEE-F41959AD41A4}"/>
    <cellStyle name="Moneda 2 3 2 5 3 6" xfId="6820" xr:uid="{CFA09291-5780-486F-B186-71E04C3420D0}"/>
    <cellStyle name="Moneda 2 3 2 5 3 6 2" xfId="16228" xr:uid="{2F7B5235-366D-447C-9ED2-B2BDC9EDA83F}"/>
    <cellStyle name="Moneda 2 3 2 5 3 6 3" xfId="25645" xr:uid="{8C3F6F4B-68AC-4854-B894-F83C9F27B261}"/>
    <cellStyle name="Moneda 2 3 2 5 3 6 4" xfId="35062" xr:uid="{21430E76-16AB-4D05-8036-4CD6146AE589}"/>
    <cellStyle name="Moneda 2 3 2 5 3 7" xfId="11524" xr:uid="{072FDFE5-6D3B-4AB8-AE50-8C2E59572551}"/>
    <cellStyle name="Moneda 2 3 2 5 3 8" xfId="20941" xr:uid="{6D9C2A73-E438-4ED8-B072-B6AA8C9CBF22}"/>
    <cellStyle name="Moneda 2 3 2 5 3 9" xfId="30358" xr:uid="{EA06A6B0-738E-4830-AA99-A4C783CB3512}"/>
    <cellStyle name="Moneda 2 3 2 5 4" xfId="2311" xr:uid="{E405CDE3-FAA0-4163-A6F3-0C9D020AE10A}"/>
    <cellStyle name="Moneda 2 3 2 5 4 2" xfId="3096" xr:uid="{7FDDF02D-60EC-4FF1-B7ED-9A76D1474191}"/>
    <cellStyle name="Moneda 2 3 2 5 4 2 2" xfId="5448" xr:uid="{3D32242F-6A32-413E-B26C-3E4F1407EE74}"/>
    <cellStyle name="Moneda 2 3 2 5 4 2 2 2" xfId="10152" xr:uid="{9BA531F8-B845-45CF-9B75-DB202878C7B2}"/>
    <cellStyle name="Moneda 2 3 2 5 4 2 2 2 2" xfId="19560" xr:uid="{7C0B1C7C-109D-4D12-82C2-82039B8101AF}"/>
    <cellStyle name="Moneda 2 3 2 5 4 2 2 2 3" xfId="28977" xr:uid="{F3192D4E-96AE-4798-BB90-E37522AE41EF}"/>
    <cellStyle name="Moneda 2 3 2 5 4 2 2 2 4" xfId="38394" xr:uid="{4028B82C-F7C1-4AC3-B1CE-DA624992694E}"/>
    <cellStyle name="Moneda 2 3 2 5 4 2 2 3" xfId="14856" xr:uid="{4B10D7E0-04C2-454E-88F8-2E6207E89E91}"/>
    <cellStyle name="Moneda 2 3 2 5 4 2 2 4" xfId="24273" xr:uid="{5DA3F956-6388-4483-AE89-BA3AC3FCE2DD}"/>
    <cellStyle name="Moneda 2 3 2 5 4 2 2 5" xfId="33690" xr:uid="{82878E5F-CE80-45AF-BB47-0828A5DEBADE}"/>
    <cellStyle name="Moneda 2 3 2 5 4 2 3" xfId="7800" xr:uid="{03251A68-45D3-41E3-B2C7-83D55D184749}"/>
    <cellStyle name="Moneda 2 3 2 5 4 2 3 2" xfId="17208" xr:uid="{E378E433-D7E6-4992-99B2-AE33CADD052C}"/>
    <cellStyle name="Moneda 2 3 2 5 4 2 3 3" xfId="26625" xr:uid="{DD4827EE-3CE1-4183-97CE-B9BE1E451CF5}"/>
    <cellStyle name="Moneda 2 3 2 5 4 2 3 4" xfId="36042" xr:uid="{8702B2A6-2400-4E8B-8009-AF7DEB620C5B}"/>
    <cellStyle name="Moneda 2 3 2 5 4 2 4" xfId="12504" xr:uid="{C8A6A80B-D51F-4371-9B67-245A201BF0A2}"/>
    <cellStyle name="Moneda 2 3 2 5 4 2 5" xfId="21921" xr:uid="{6C05862F-EAB0-4413-8847-62B8383FC68A}"/>
    <cellStyle name="Moneda 2 3 2 5 4 2 6" xfId="31338" xr:uid="{AED058AD-8BA1-4163-9038-265345016B32}"/>
    <cellStyle name="Moneda 2 3 2 5 4 3" xfId="3880" xr:uid="{4D2F4215-09C2-4368-916C-D6BDB476DAAF}"/>
    <cellStyle name="Moneda 2 3 2 5 4 3 2" xfId="6232" xr:uid="{9784D5B5-D6E4-4EA4-8029-0ABA75E4D78A}"/>
    <cellStyle name="Moneda 2 3 2 5 4 3 2 2" xfId="10936" xr:uid="{F44579C9-20E8-4794-8936-8B8B61670F36}"/>
    <cellStyle name="Moneda 2 3 2 5 4 3 2 2 2" xfId="20344" xr:uid="{1877E03C-DCB8-41E9-A2D1-0690285628B7}"/>
    <cellStyle name="Moneda 2 3 2 5 4 3 2 2 3" xfId="29761" xr:uid="{00214296-1FB5-4674-B37E-E2D43E5FC7A7}"/>
    <cellStyle name="Moneda 2 3 2 5 4 3 2 2 4" xfId="39178" xr:uid="{FD3D8EE9-0B59-4E9B-B0E6-07AD8EAA53B5}"/>
    <cellStyle name="Moneda 2 3 2 5 4 3 2 3" xfId="15640" xr:uid="{F5B4517D-58BD-4734-86A1-9D5BD2D957D1}"/>
    <cellStyle name="Moneda 2 3 2 5 4 3 2 4" xfId="25057" xr:uid="{FE5F5385-952F-4631-B62B-21887B3EBACD}"/>
    <cellStyle name="Moneda 2 3 2 5 4 3 2 5" xfId="34474" xr:uid="{35F20C43-591D-465A-ADFA-586D1F5EE6A6}"/>
    <cellStyle name="Moneda 2 3 2 5 4 3 3" xfId="8584" xr:uid="{F11A3D10-82AA-45C0-BB23-A096DE5BA96B}"/>
    <cellStyle name="Moneda 2 3 2 5 4 3 3 2" xfId="17992" xr:uid="{F17694D3-AFB1-4A73-AFF0-ED26606B56F0}"/>
    <cellStyle name="Moneda 2 3 2 5 4 3 3 3" xfId="27409" xr:uid="{92A757AE-AEB0-4837-86F2-9F279910A032}"/>
    <cellStyle name="Moneda 2 3 2 5 4 3 3 4" xfId="36826" xr:uid="{DD0D3EB2-4DDA-422A-9EE9-F86783E290B5}"/>
    <cellStyle name="Moneda 2 3 2 5 4 3 4" xfId="13288" xr:uid="{58131DBF-A726-4F02-A986-71ACFCE32E23}"/>
    <cellStyle name="Moneda 2 3 2 5 4 3 5" xfId="22705" xr:uid="{A2570A30-540A-48D1-AEF1-6D8F45CA97C4}"/>
    <cellStyle name="Moneda 2 3 2 5 4 3 6" xfId="32122" xr:uid="{EC2FA451-E7B9-4509-BAE8-7CA37B35EF08}"/>
    <cellStyle name="Moneda 2 3 2 5 4 4" xfId="4664" xr:uid="{DA713B11-069D-467E-80ED-9F96ECB44CB2}"/>
    <cellStyle name="Moneda 2 3 2 5 4 4 2" xfId="9368" xr:uid="{CDE9BE49-FECB-4137-8648-8B0F3C2F8FA0}"/>
    <cellStyle name="Moneda 2 3 2 5 4 4 2 2" xfId="18776" xr:uid="{55C46335-CF7F-43F9-A9A9-2ABEE17BED5B}"/>
    <cellStyle name="Moneda 2 3 2 5 4 4 2 3" xfId="28193" xr:uid="{0B654EDC-068C-4B3C-B73C-C85252AAEE33}"/>
    <cellStyle name="Moneda 2 3 2 5 4 4 2 4" xfId="37610" xr:uid="{F918D288-3868-4BE5-9563-27972FDCA288}"/>
    <cellStyle name="Moneda 2 3 2 5 4 4 3" xfId="14072" xr:uid="{06F2BD65-8457-48A5-A0A9-9D43B7996DEF}"/>
    <cellStyle name="Moneda 2 3 2 5 4 4 4" xfId="23489" xr:uid="{5C9545AA-1C6B-4227-965C-9098613E4048}"/>
    <cellStyle name="Moneda 2 3 2 5 4 4 5" xfId="32906" xr:uid="{67F786A1-AC19-4244-BCFD-0D1B609C377C}"/>
    <cellStyle name="Moneda 2 3 2 5 4 5" xfId="7016" xr:uid="{3C270979-270D-46C4-8380-944133673348}"/>
    <cellStyle name="Moneda 2 3 2 5 4 5 2" xfId="16424" xr:uid="{D4F821E9-848A-4BC4-9CBE-3E7591DA828A}"/>
    <cellStyle name="Moneda 2 3 2 5 4 5 3" xfId="25841" xr:uid="{9A081253-3914-42A9-9BAD-C424872B5F75}"/>
    <cellStyle name="Moneda 2 3 2 5 4 5 4" xfId="35258" xr:uid="{51ED994C-0F66-43AE-A45B-72369C661354}"/>
    <cellStyle name="Moneda 2 3 2 5 4 6" xfId="11720" xr:uid="{2B2329B4-EF66-4115-9E39-9558BBE3351B}"/>
    <cellStyle name="Moneda 2 3 2 5 4 7" xfId="21137" xr:uid="{5DF402A3-FAC4-4E35-B244-A6CFC9F3052E}"/>
    <cellStyle name="Moneda 2 3 2 5 4 8" xfId="30554" xr:uid="{A6FF90FB-94C9-43D0-A795-3ABE731B0B1F}"/>
    <cellStyle name="Moneda 2 3 2 5 5" xfId="2704" xr:uid="{02E35CA3-DA2A-4396-8C7F-5ADA7CDB66DD}"/>
    <cellStyle name="Moneda 2 3 2 5 5 2" xfId="5056" xr:uid="{648D6B80-012E-4578-B843-452848C40830}"/>
    <cellStyle name="Moneda 2 3 2 5 5 2 2" xfId="9760" xr:uid="{DD1AF76F-1B4B-498C-8E21-9FFECEC79A25}"/>
    <cellStyle name="Moneda 2 3 2 5 5 2 2 2" xfId="19168" xr:uid="{15DC8722-9C00-4B6F-962C-E418C4A0AF7F}"/>
    <cellStyle name="Moneda 2 3 2 5 5 2 2 3" xfId="28585" xr:uid="{4BD465FA-2749-475E-B087-44DB98CAC3B4}"/>
    <cellStyle name="Moneda 2 3 2 5 5 2 2 4" xfId="38002" xr:uid="{40EA199D-7C7D-4B57-8502-E0E0BC7ED9ED}"/>
    <cellStyle name="Moneda 2 3 2 5 5 2 3" xfId="14464" xr:uid="{246EA126-D666-4A0A-B1F3-BD22F2907E89}"/>
    <cellStyle name="Moneda 2 3 2 5 5 2 4" xfId="23881" xr:uid="{64A5051B-DA77-4F94-BC37-E52DFE33E32B}"/>
    <cellStyle name="Moneda 2 3 2 5 5 2 5" xfId="33298" xr:uid="{31A15277-5AF0-46C8-9CFD-4275742C850F}"/>
    <cellStyle name="Moneda 2 3 2 5 5 3" xfId="7408" xr:uid="{29DAB280-B013-4AA6-995B-575AE2451D67}"/>
    <cellStyle name="Moneda 2 3 2 5 5 3 2" xfId="16816" xr:uid="{1A780E15-C435-47F2-9C91-7B1C002D7D05}"/>
    <cellStyle name="Moneda 2 3 2 5 5 3 3" xfId="26233" xr:uid="{A96B5C3A-805B-4E9E-80E6-A49E4C0AD828}"/>
    <cellStyle name="Moneda 2 3 2 5 5 3 4" xfId="35650" xr:uid="{F3F45E98-CBCF-4B0D-B502-DED58ED47F16}"/>
    <cellStyle name="Moneda 2 3 2 5 5 4" xfId="12112" xr:uid="{77CE6893-71FE-4AA2-AFD6-B0E98F7023A6}"/>
    <cellStyle name="Moneda 2 3 2 5 5 5" xfId="21529" xr:uid="{6BE78C79-7FB6-4DE1-B93C-069DF94D5D14}"/>
    <cellStyle name="Moneda 2 3 2 5 5 6" xfId="30946" xr:uid="{43DCBD8C-19D7-48DC-8185-3513DBDB6986}"/>
    <cellStyle name="Moneda 2 3 2 5 6" xfId="3488" xr:uid="{61EC9A93-2BB9-452B-9815-BF0FBDF9BC5A}"/>
    <cellStyle name="Moneda 2 3 2 5 6 2" xfId="5840" xr:uid="{BD7A39A8-A251-4AC0-898F-3ADC2847E368}"/>
    <cellStyle name="Moneda 2 3 2 5 6 2 2" xfId="10544" xr:uid="{80EA4224-1094-42BE-AC6F-BF07369E9561}"/>
    <cellStyle name="Moneda 2 3 2 5 6 2 2 2" xfId="19952" xr:uid="{7B481DBA-111F-4E16-8DB9-7858077DFF40}"/>
    <cellStyle name="Moneda 2 3 2 5 6 2 2 3" xfId="29369" xr:uid="{04CD76D6-8080-4DCE-8557-8C801E8A833D}"/>
    <cellStyle name="Moneda 2 3 2 5 6 2 2 4" xfId="38786" xr:uid="{38270756-37C2-48DE-9063-411440B75D26}"/>
    <cellStyle name="Moneda 2 3 2 5 6 2 3" xfId="15248" xr:uid="{C42ECB04-A251-405F-8253-2783598F2DE6}"/>
    <cellStyle name="Moneda 2 3 2 5 6 2 4" xfId="24665" xr:uid="{02989062-F444-417E-86BB-16AEB7531F73}"/>
    <cellStyle name="Moneda 2 3 2 5 6 2 5" xfId="34082" xr:uid="{AE9B4A1D-0963-4E7C-BB35-2C79D5581241}"/>
    <cellStyle name="Moneda 2 3 2 5 6 3" xfId="8192" xr:uid="{38C87942-FCF0-4C1D-A606-365E6974FAB0}"/>
    <cellStyle name="Moneda 2 3 2 5 6 3 2" xfId="17600" xr:uid="{701BE13D-5EEE-4E79-AD48-2D8FCA8D1ED2}"/>
    <cellStyle name="Moneda 2 3 2 5 6 3 3" xfId="27017" xr:uid="{47B46FBD-2040-4AF9-AB85-4437BADE7E99}"/>
    <cellStyle name="Moneda 2 3 2 5 6 3 4" xfId="36434" xr:uid="{D3D993C9-9910-4F42-AB0D-171E7ABB920D}"/>
    <cellStyle name="Moneda 2 3 2 5 6 4" xfId="12896" xr:uid="{3AF6E438-0DDC-4154-BCE0-455681CB016A}"/>
    <cellStyle name="Moneda 2 3 2 5 6 5" xfId="22313" xr:uid="{CDE3561D-4B3D-4F54-9887-58CC5F85112E}"/>
    <cellStyle name="Moneda 2 3 2 5 6 6" xfId="31730" xr:uid="{8EF5CA5D-61C1-4719-8ABB-12B915123623}"/>
    <cellStyle name="Moneda 2 3 2 5 7" xfId="4272" xr:uid="{6B0471EB-1C56-4C0B-9535-08A4F2C24E06}"/>
    <cellStyle name="Moneda 2 3 2 5 7 2" xfId="8976" xr:uid="{3E007A9A-CE9B-450A-BA88-28446947427A}"/>
    <cellStyle name="Moneda 2 3 2 5 7 2 2" xfId="18384" xr:uid="{165DD4A5-F3FE-4082-A683-064766A3DA1C}"/>
    <cellStyle name="Moneda 2 3 2 5 7 2 3" xfId="27801" xr:uid="{DA92D11A-EB29-4D78-9D5B-534C5BD7828B}"/>
    <cellStyle name="Moneda 2 3 2 5 7 2 4" xfId="37218" xr:uid="{98CBA445-7BAC-4F51-96D6-7A1EAF20FC11}"/>
    <cellStyle name="Moneda 2 3 2 5 7 3" xfId="13680" xr:uid="{FA96C8C1-6BA4-4AA0-AC71-02FE13C85E47}"/>
    <cellStyle name="Moneda 2 3 2 5 7 4" xfId="23097" xr:uid="{E7BE57D4-4399-4356-8AC2-F06F62F92822}"/>
    <cellStyle name="Moneda 2 3 2 5 7 5" xfId="32514" xr:uid="{9D91C6BE-107C-4A32-A301-9545E49CA7BB}"/>
    <cellStyle name="Moneda 2 3 2 5 8" xfId="6624" xr:uid="{D28600C0-9BDA-4EC9-A0B5-C8AA27FF87EF}"/>
    <cellStyle name="Moneda 2 3 2 5 8 2" xfId="16032" xr:uid="{ABB74DE8-6FCF-416E-B2EE-5BE5D2113DF5}"/>
    <cellStyle name="Moneda 2 3 2 5 8 3" xfId="25449" xr:uid="{CA0E9020-9D4F-4852-88C0-CCE7C3D94A76}"/>
    <cellStyle name="Moneda 2 3 2 5 8 4" xfId="34866" xr:uid="{299A9464-986E-4C1C-9E45-E5240DAA1130}"/>
    <cellStyle name="Moneda 2 3 2 5 9" xfId="11328" xr:uid="{8ED2018E-6FAC-4589-98B7-EFC73CDF48EF}"/>
    <cellStyle name="Moneda 2 3 2 6" xfId="306" xr:uid="{0F776EFE-BE91-4CF3-AFC2-FA0FD24DB546}"/>
    <cellStyle name="Moneda 2 3 2 6 10" xfId="30249" xr:uid="{D4934BAE-D4A6-4ADE-961C-DFF41D563A5F}"/>
    <cellStyle name="Moneda 2 3 2 6 11" xfId="2006" xr:uid="{3D77A588-F57E-4F1E-9215-F96844196D26}"/>
    <cellStyle name="Moneda 2 3 2 6 12" xfId="1378" xr:uid="{292510E7-0BD6-4B81-A480-8E3C8B220EB8}"/>
    <cellStyle name="Moneda 2 3 2 6 13" xfId="40260" xr:uid="{377E5A41-10BA-434C-A3C5-5A9E04BFF461}"/>
    <cellStyle name="Moneda 2 3 2 6 2" xfId="577" xr:uid="{70E35575-5799-4825-A917-C1A53D67F25B}"/>
    <cellStyle name="Moneda 2 3 2 6 2 10" xfId="2202" xr:uid="{0DB6CADB-252D-42CC-9A85-FE1A22A4FBA8}"/>
    <cellStyle name="Moneda 2 3 2 6 2 11" xfId="1574" xr:uid="{CC0F261B-E39A-4403-BB4F-FF1D7E941AB0}"/>
    <cellStyle name="Moneda 2 3 2 6 2 12" xfId="40456" xr:uid="{2EB42CB1-9AAC-4DAE-9937-8CC5D54245C3}"/>
    <cellStyle name="Moneda 2 3 2 6 2 2" xfId="2594" xr:uid="{1FCC91C1-3DD5-434A-9120-095B4488D53E}"/>
    <cellStyle name="Moneda 2 3 2 6 2 2 2" xfId="3379" xr:uid="{7CEC454E-EE9D-4775-9302-DC611CC0CFE6}"/>
    <cellStyle name="Moneda 2 3 2 6 2 2 2 2" xfId="5731" xr:uid="{BCCB1355-BF46-4F1B-ADB1-42E9CB09739B}"/>
    <cellStyle name="Moneda 2 3 2 6 2 2 2 2 2" xfId="10435" xr:uid="{4D705C21-D18E-45A4-A560-D99985AD68D4}"/>
    <cellStyle name="Moneda 2 3 2 6 2 2 2 2 2 2" xfId="19843" xr:uid="{1112EFB9-7B47-4146-8AAF-B7256B79F36D}"/>
    <cellStyle name="Moneda 2 3 2 6 2 2 2 2 2 3" xfId="29260" xr:uid="{1F9243D9-2A40-49D6-8165-A73EA9157B73}"/>
    <cellStyle name="Moneda 2 3 2 6 2 2 2 2 2 4" xfId="38677" xr:uid="{2B1281EE-8FC4-4121-838E-5C875A47B8E5}"/>
    <cellStyle name="Moneda 2 3 2 6 2 2 2 2 3" xfId="15139" xr:uid="{0EDEBD31-5FB7-475A-BA4F-09E8C300E635}"/>
    <cellStyle name="Moneda 2 3 2 6 2 2 2 2 4" xfId="24556" xr:uid="{6C9636CF-DC19-4B36-89AA-7B2510264D77}"/>
    <cellStyle name="Moneda 2 3 2 6 2 2 2 2 5" xfId="33973" xr:uid="{ED6BC754-607D-46F4-9912-F0EA5C863E00}"/>
    <cellStyle name="Moneda 2 3 2 6 2 2 2 3" xfId="8083" xr:uid="{D41855FB-FCCE-471A-B90A-A53B49B5C83F}"/>
    <cellStyle name="Moneda 2 3 2 6 2 2 2 3 2" xfId="17491" xr:uid="{1B74AA0E-BA6C-48DA-ACC2-5350D44E281F}"/>
    <cellStyle name="Moneda 2 3 2 6 2 2 2 3 3" xfId="26908" xr:uid="{0E6FF0EB-793D-4757-989F-5BA86A850AE1}"/>
    <cellStyle name="Moneda 2 3 2 6 2 2 2 3 4" xfId="36325" xr:uid="{DACB87C1-5B3C-4E26-9DAF-50D0039C78F7}"/>
    <cellStyle name="Moneda 2 3 2 6 2 2 2 4" xfId="12787" xr:uid="{0DF9FC14-E6DE-4DA8-80BC-A2C4AFEB1ADE}"/>
    <cellStyle name="Moneda 2 3 2 6 2 2 2 5" xfId="22204" xr:uid="{2D3AF956-0B51-418F-9098-1E3EFA7F636A}"/>
    <cellStyle name="Moneda 2 3 2 6 2 2 2 6" xfId="31621" xr:uid="{6DCC8926-E1C2-429A-A482-3B1EDA62F045}"/>
    <cellStyle name="Moneda 2 3 2 6 2 2 3" xfId="4163" xr:uid="{86F838AA-258D-4343-8EFC-B19E08485514}"/>
    <cellStyle name="Moneda 2 3 2 6 2 2 3 2" xfId="6515" xr:uid="{98775E6E-F244-45FE-81A6-B096AC830314}"/>
    <cellStyle name="Moneda 2 3 2 6 2 2 3 2 2" xfId="11219" xr:uid="{A95C3C60-E6CE-40A3-85BE-EB1D8F541F2D}"/>
    <cellStyle name="Moneda 2 3 2 6 2 2 3 2 2 2" xfId="20627" xr:uid="{747591DD-DDDD-42B1-954C-3C171C9BFC84}"/>
    <cellStyle name="Moneda 2 3 2 6 2 2 3 2 2 3" xfId="30044" xr:uid="{70E669CE-F994-4D5C-8606-49AD7E11F061}"/>
    <cellStyle name="Moneda 2 3 2 6 2 2 3 2 2 4" xfId="39461" xr:uid="{CCB028B8-89AF-4FC5-90B7-5F9E12CE11DB}"/>
    <cellStyle name="Moneda 2 3 2 6 2 2 3 2 3" xfId="15923" xr:uid="{5CBFC62A-7C3F-4211-BE9D-B8525AD4252F}"/>
    <cellStyle name="Moneda 2 3 2 6 2 2 3 2 4" xfId="25340" xr:uid="{EDB5AAC1-1422-4FB0-86B8-3B11E884D2CA}"/>
    <cellStyle name="Moneda 2 3 2 6 2 2 3 2 5" xfId="34757" xr:uid="{33572EC9-A272-43C4-8CD0-B7E8591FAD21}"/>
    <cellStyle name="Moneda 2 3 2 6 2 2 3 3" xfId="8867" xr:uid="{36489C48-6575-46B5-82C2-F6E4CB1D79ED}"/>
    <cellStyle name="Moneda 2 3 2 6 2 2 3 3 2" xfId="18275" xr:uid="{84419BED-F023-4A45-BE4E-32461B0443DD}"/>
    <cellStyle name="Moneda 2 3 2 6 2 2 3 3 3" xfId="27692" xr:uid="{BDCEFFD5-E489-4413-93F2-B9D5A7B4980C}"/>
    <cellStyle name="Moneda 2 3 2 6 2 2 3 3 4" xfId="37109" xr:uid="{361929AD-3726-4D93-84F7-0C353A218167}"/>
    <cellStyle name="Moneda 2 3 2 6 2 2 3 4" xfId="13571" xr:uid="{CE7A1F49-4E70-4977-AB9F-AD9A6FE8B4F0}"/>
    <cellStyle name="Moneda 2 3 2 6 2 2 3 5" xfId="22988" xr:uid="{6290DA8A-A9C0-42DE-A837-889E1B30F570}"/>
    <cellStyle name="Moneda 2 3 2 6 2 2 3 6" xfId="32405" xr:uid="{B17A237D-913C-439D-8B6F-F438A944F99F}"/>
    <cellStyle name="Moneda 2 3 2 6 2 2 4" xfId="4947" xr:uid="{54C4C7EE-88E0-4F58-9164-ED561B5407EC}"/>
    <cellStyle name="Moneda 2 3 2 6 2 2 4 2" xfId="9651" xr:uid="{5806762D-A08C-40B4-9772-725AEBC7A66A}"/>
    <cellStyle name="Moneda 2 3 2 6 2 2 4 2 2" xfId="19059" xr:uid="{9034611B-D762-4F2D-8FBB-A7074C10B91A}"/>
    <cellStyle name="Moneda 2 3 2 6 2 2 4 2 3" xfId="28476" xr:uid="{AD58F69E-7D64-4BCF-A0FC-326E36176E6B}"/>
    <cellStyle name="Moneda 2 3 2 6 2 2 4 2 4" xfId="37893" xr:uid="{33961DD7-5FB6-4463-B3AF-A889B5A1EE1D}"/>
    <cellStyle name="Moneda 2 3 2 6 2 2 4 3" xfId="14355" xr:uid="{F68050C0-EC85-4F94-B850-80888B70EDF0}"/>
    <cellStyle name="Moneda 2 3 2 6 2 2 4 4" xfId="23772" xr:uid="{17ED4C27-6E13-43FC-A45C-D49AFAD1F724}"/>
    <cellStyle name="Moneda 2 3 2 6 2 2 4 5" xfId="33189" xr:uid="{5FF6C1CA-7010-44AA-BFB8-8334D8B712B3}"/>
    <cellStyle name="Moneda 2 3 2 6 2 2 5" xfId="7299" xr:uid="{43E31601-0740-4BF2-B90C-A01A6EF1EABB}"/>
    <cellStyle name="Moneda 2 3 2 6 2 2 5 2" xfId="16707" xr:uid="{F0419140-636F-472E-9FAB-0220BF3FB733}"/>
    <cellStyle name="Moneda 2 3 2 6 2 2 5 3" xfId="26124" xr:uid="{D9F853E9-D159-4184-8390-0AE2887C8AF2}"/>
    <cellStyle name="Moneda 2 3 2 6 2 2 5 4" xfId="35541" xr:uid="{08F9FC0E-B2E9-4D21-AF5C-2866E94F789A}"/>
    <cellStyle name="Moneda 2 3 2 6 2 2 6" xfId="12003" xr:uid="{ACAB56AC-E63A-4AF7-A876-1773164A49F6}"/>
    <cellStyle name="Moneda 2 3 2 6 2 2 7" xfId="21420" xr:uid="{C52EF5BD-354D-4AB0-8990-B1C73DAF7095}"/>
    <cellStyle name="Moneda 2 3 2 6 2 2 8" xfId="30837" xr:uid="{D39FA666-7D26-43DE-B91F-4F3C118BA817}"/>
    <cellStyle name="Moneda 2 3 2 6 2 3" xfId="2987" xr:uid="{F4FEF05C-E550-45F3-AF21-E6A78D6AB9BD}"/>
    <cellStyle name="Moneda 2 3 2 6 2 3 2" xfId="5339" xr:uid="{17E41798-24A9-4B9F-BA7A-818B3E80A5D8}"/>
    <cellStyle name="Moneda 2 3 2 6 2 3 2 2" xfId="10043" xr:uid="{564BC39C-8E1A-4B27-9BDE-564D04CEE71F}"/>
    <cellStyle name="Moneda 2 3 2 6 2 3 2 2 2" xfId="19451" xr:uid="{ED284895-BA2C-4CBF-8229-478594BD278C}"/>
    <cellStyle name="Moneda 2 3 2 6 2 3 2 2 3" xfId="28868" xr:uid="{C4811F5C-0895-4CD9-837F-CE720E597201}"/>
    <cellStyle name="Moneda 2 3 2 6 2 3 2 2 4" xfId="38285" xr:uid="{5113C584-8EFA-4FFF-A293-709E209B8459}"/>
    <cellStyle name="Moneda 2 3 2 6 2 3 2 3" xfId="14747" xr:uid="{ADD24EFA-47B6-46E9-80DA-A222A5F5418E}"/>
    <cellStyle name="Moneda 2 3 2 6 2 3 2 4" xfId="24164" xr:uid="{EAC87511-AA5D-478D-937F-9E8ECF0F70CD}"/>
    <cellStyle name="Moneda 2 3 2 6 2 3 2 5" xfId="33581" xr:uid="{BDA603D4-4093-4621-B1FA-2CB98500B922}"/>
    <cellStyle name="Moneda 2 3 2 6 2 3 3" xfId="7691" xr:uid="{9266715D-CDAB-40B5-B997-E71114526FEE}"/>
    <cellStyle name="Moneda 2 3 2 6 2 3 3 2" xfId="17099" xr:uid="{B973694B-67C5-4ED2-9D8D-92B887E2C654}"/>
    <cellStyle name="Moneda 2 3 2 6 2 3 3 3" xfId="26516" xr:uid="{311BE2E0-CD8D-4E0C-856E-F5AEAAE2697A}"/>
    <cellStyle name="Moneda 2 3 2 6 2 3 3 4" xfId="35933" xr:uid="{F59FA8A1-FFF9-40B9-8CF7-AA8046391576}"/>
    <cellStyle name="Moneda 2 3 2 6 2 3 4" xfId="12395" xr:uid="{51499290-97FA-42BE-A028-2AD1A48391C8}"/>
    <cellStyle name="Moneda 2 3 2 6 2 3 5" xfId="21812" xr:uid="{B7280603-ED05-488F-92FC-742B0F999BEC}"/>
    <cellStyle name="Moneda 2 3 2 6 2 3 6" xfId="31229" xr:uid="{7BF749BD-9B65-414A-BE46-5A8140812920}"/>
    <cellStyle name="Moneda 2 3 2 6 2 4" xfId="3771" xr:uid="{D22B73D7-B3E7-4DC7-B1B5-CA52BAF36525}"/>
    <cellStyle name="Moneda 2 3 2 6 2 4 2" xfId="6123" xr:uid="{6C6AB659-3CF1-4F11-BF20-6B4A264D5FE3}"/>
    <cellStyle name="Moneda 2 3 2 6 2 4 2 2" xfId="10827" xr:uid="{ABFA369E-49E4-45F0-85FC-05298FF7615A}"/>
    <cellStyle name="Moneda 2 3 2 6 2 4 2 2 2" xfId="20235" xr:uid="{396072FD-EAD0-442B-B25C-DF7068692F72}"/>
    <cellStyle name="Moneda 2 3 2 6 2 4 2 2 3" xfId="29652" xr:uid="{0CEEA5D9-BB78-4571-8E64-063A33055E44}"/>
    <cellStyle name="Moneda 2 3 2 6 2 4 2 2 4" xfId="39069" xr:uid="{2A451D79-0C24-4A82-976E-BA0395CB0AAD}"/>
    <cellStyle name="Moneda 2 3 2 6 2 4 2 3" xfId="15531" xr:uid="{F67AF36C-3723-4BEB-9589-B536E7597517}"/>
    <cellStyle name="Moneda 2 3 2 6 2 4 2 4" xfId="24948" xr:uid="{9B9EFCAB-A061-46FE-B52F-D375C604FC80}"/>
    <cellStyle name="Moneda 2 3 2 6 2 4 2 5" xfId="34365" xr:uid="{703438C5-64B4-49ED-9DD1-9056D910A427}"/>
    <cellStyle name="Moneda 2 3 2 6 2 4 3" xfId="8475" xr:uid="{4B1F6172-59E7-4C4A-AE51-6CC85EB095C4}"/>
    <cellStyle name="Moneda 2 3 2 6 2 4 3 2" xfId="17883" xr:uid="{034FE898-359C-4058-AD6B-2E84E4475399}"/>
    <cellStyle name="Moneda 2 3 2 6 2 4 3 3" xfId="27300" xr:uid="{63462022-E10D-426C-AF8E-AF5C25CB0C10}"/>
    <cellStyle name="Moneda 2 3 2 6 2 4 3 4" xfId="36717" xr:uid="{C71F1E72-92FE-44CB-9348-1AA1234A90A7}"/>
    <cellStyle name="Moneda 2 3 2 6 2 4 4" xfId="13179" xr:uid="{6C651C25-8E9F-416E-990E-E4CDBD6CDA99}"/>
    <cellStyle name="Moneda 2 3 2 6 2 4 5" xfId="22596" xr:uid="{A074ADA7-CE56-4601-B939-12469759655B}"/>
    <cellStyle name="Moneda 2 3 2 6 2 4 6" xfId="32013" xr:uid="{8CC70D2F-EEB3-4A3A-9B13-CF7A4B076E45}"/>
    <cellStyle name="Moneda 2 3 2 6 2 5" xfId="4555" xr:uid="{8897F9AC-B194-40BF-86C5-15D1144FF1AD}"/>
    <cellStyle name="Moneda 2 3 2 6 2 5 2" xfId="9259" xr:uid="{DCE2C436-EA49-451E-A7D8-7C034633AD31}"/>
    <cellStyle name="Moneda 2 3 2 6 2 5 2 2" xfId="18667" xr:uid="{652051BB-F1DC-4B27-AD5A-63BFAF154594}"/>
    <cellStyle name="Moneda 2 3 2 6 2 5 2 3" xfId="28084" xr:uid="{510A2818-7BCB-44A2-A6D7-16B03D457407}"/>
    <cellStyle name="Moneda 2 3 2 6 2 5 2 4" xfId="37501" xr:uid="{E4DA6F85-C6BA-4637-A5DF-F5DEE643B72C}"/>
    <cellStyle name="Moneda 2 3 2 6 2 5 3" xfId="13963" xr:uid="{FC2886C3-0EAA-45EF-B8F0-5155AB90CA72}"/>
    <cellStyle name="Moneda 2 3 2 6 2 5 4" xfId="23380" xr:uid="{79CDA2B4-D64A-4392-B53C-41C96AF13CA2}"/>
    <cellStyle name="Moneda 2 3 2 6 2 5 5" xfId="32797" xr:uid="{BB7532A5-2674-407E-A199-3E34B083C70E}"/>
    <cellStyle name="Moneda 2 3 2 6 2 6" xfId="6907" xr:uid="{A2171524-CD6B-46C0-AF1C-E54457B9ABAA}"/>
    <cellStyle name="Moneda 2 3 2 6 2 6 2" xfId="16315" xr:uid="{CD335062-4016-48A5-BD72-B12FFC4EE783}"/>
    <cellStyle name="Moneda 2 3 2 6 2 6 3" xfId="25732" xr:uid="{DAB3104B-01AC-47C6-A842-3CF9063B313A}"/>
    <cellStyle name="Moneda 2 3 2 6 2 6 4" xfId="35149" xr:uid="{F128B7EF-DE3A-4D7C-BD6E-9F3DECD43CBA}"/>
    <cellStyle name="Moneda 2 3 2 6 2 7" xfId="11611" xr:uid="{8EF9A3F4-43A3-4B21-9825-23F33FB406DF}"/>
    <cellStyle name="Moneda 2 3 2 6 2 8" xfId="21028" xr:uid="{2DDD28CA-74C3-41DD-B81C-BF607165A1CC}"/>
    <cellStyle name="Moneda 2 3 2 6 2 9" xfId="30445" xr:uid="{F87FDF51-3A8C-4C31-8352-B2BC4404E736}"/>
    <cellStyle name="Moneda 2 3 2 6 3" xfId="2398" xr:uid="{96BB328E-7A2E-4AE9-B1CF-7D12958405E8}"/>
    <cellStyle name="Moneda 2 3 2 6 3 2" xfId="3183" xr:uid="{84AF54D9-F403-465A-9713-702BC2D23D19}"/>
    <cellStyle name="Moneda 2 3 2 6 3 2 2" xfId="5535" xr:uid="{8C24CB87-6FDD-4F01-A38A-FD139869ED5D}"/>
    <cellStyle name="Moneda 2 3 2 6 3 2 2 2" xfId="10239" xr:uid="{CCA89C5F-8F02-40D3-8FB5-6A8B2C3C8BAF}"/>
    <cellStyle name="Moneda 2 3 2 6 3 2 2 2 2" xfId="19647" xr:uid="{508ABB8A-3C35-432F-AF58-C4DDEE105086}"/>
    <cellStyle name="Moneda 2 3 2 6 3 2 2 2 3" xfId="29064" xr:uid="{A8E454C9-3CCD-4803-A095-4B4042D0969F}"/>
    <cellStyle name="Moneda 2 3 2 6 3 2 2 2 4" xfId="38481" xr:uid="{DCFB3510-0B08-435C-B95D-ADD11C7C511B}"/>
    <cellStyle name="Moneda 2 3 2 6 3 2 2 3" xfId="14943" xr:uid="{D764FF56-D6CC-4FE3-B074-6B062384ADF8}"/>
    <cellStyle name="Moneda 2 3 2 6 3 2 2 4" xfId="24360" xr:uid="{B9369D80-F671-4272-86C2-031859B56846}"/>
    <cellStyle name="Moneda 2 3 2 6 3 2 2 5" xfId="33777" xr:uid="{5DC40725-49E5-44C2-B4D2-3F5E92BC284A}"/>
    <cellStyle name="Moneda 2 3 2 6 3 2 3" xfId="7887" xr:uid="{4E15317B-5C32-42F5-8E15-4AB4E10F6973}"/>
    <cellStyle name="Moneda 2 3 2 6 3 2 3 2" xfId="17295" xr:uid="{6ED0EA54-4B48-480D-9559-1801BD60B0D3}"/>
    <cellStyle name="Moneda 2 3 2 6 3 2 3 3" xfId="26712" xr:uid="{E705BE26-9503-46CB-AFC8-B5EC0389A519}"/>
    <cellStyle name="Moneda 2 3 2 6 3 2 3 4" xfId="36129" xr:uid="{2768F42E-9C2F-48A3-B2AB-45B478B4869D}"/>
    <cellStyle name="Moneda 2 3 2 6 3 2 4" xfId="12591" xr:uid="{C9687B8E-4A19-4CA4-B4E2-331ABC3CB744}"/>
    <cellStyle name="Moneda 2 3 2 6 3 2 5" xfId="22008" xr:uid="{F4737FF7-B877-448D-94FA-E3718298A1F9}"/>
    <cellStyle name="Moneda 2 3 2 6 3 2 6" xfId="31425" xr:uid="{95170CEB-8496-47A9-B1F8-ABCDEB946A38}"/>
    <cellStyle name="Moneda 2 3 2 6 3 3" xfId="3967" xr:uid="{85CDEFB3-AA9E-4A0E-8CFC-8D3121353F36}"/>
    <cellStyle name="Moneda 2 3 2 6 3 3 2" xfId="6319" xr:uid="{8070CCD8-5AFA-434B-B3E7-2ADA256DBDED}"/>
    <cellStyle name="Moneda 2 3 2 6 3 3 2 2" xfId="11023" xr:uid="{40F09FC8-C881-45FD-9671-112873DA4219}"/>
    <cellStyle name="Moneda 2 3 2 6 3 3 2 2 2" xfId="20431" xr:uid="{9D3FC4DF-F390-4FCF-8C64-70FDD3B30087}"/>
    <cellStyle name="Moneda 2 3 2 6 3 3 2 2 3" xfId="29848" xr:uid="{C373EDB3-B568-46AA-9514-721351C64052}"/>
    <cellStyle name="Moneda 2 3 2 6 3 3 2 2 4" xfId="39265" xr:uid="{6588628F-62D2-40A0-A8B9-D9BE59FA613A}"/>
    <cellStyle name="Moneda 2 3 2 6 3 3 2 3" xfId="15727" xr:uid="{DFE7B693-6028-4BCC-BB32-F7330F43AE86}"/>
    <cellStyle name="Moneda 2 3 2 6 3 3 2 4" xfId="25144" xr:uid="{8F45BFB4-30DD-4F4A-BCC1-9D81FC8AE538}"/>
    <cellStyle name="Moneda 2 3 2 6 3 3 2 5" xfId="34561" xr:uid="{03AD5A5F-4C0D-43FE-BE88-8B4CA23B839C}"/>
    <cellStyle name="Moneda 2 3 2 6 3 3 3" xfId="8671" xr:uid="{174C7FC8-3057-41FD-A995-37E5A81814DA}"/>
    <cellStyle name="Moneda 2 3 2 6 3 3 3 2" xfId="18079" xr:uid="{E9656ED0-BF93-45D1-9339-916144DC88F3}"/>
    <cellStyle name="Moneda 2 3 2 6 3 3 3 3" xfId="27496" xr:uid="{48272ACE-BDB1-4E2A-A7C2-4CFDE19F5DA4}"/>
    <cellStyle name="Moneda 2 3 2 6 3 3 3 4" xfId="36913" xr:uid="{90EEBDD3-C857-40F4-A262-DFE1B97F26B1}"/>
    <cellStyle name="Moneda 2 3 2 6 3 3 4" xfId="13375" xr:uid="{EBAEB347-C502-48EB-B12B-25ABF25868D4}"/>
    <cellStyle name="Moneda 2 3 2 6 3 3 5" xfId="22792" xr:uid="{7A0BA810-16F0-4388-997D-85B33467D884}"/>
    <cellStyle name="Moneda 2 3 2 6 3 3 6" xfId="32209" xr:uid="{6B2182DD-E6BF-40CD-952D-5A18A17B7E4E}"/>
    <cellStyle name="Moneda 2 3 2 6 3 4" xfId="4751" xr:uid="{381AB6AF-5A6A-4EBA-81AD-BD9A42832723}"/>
    <cellStyle name="Moneda 2 3 2 6 3 4 2" xfId="9455" xr:uid="{25C1D306-15DA-4612-A687-6BF42CBA20C9}"/>
    <cellStyle name="Moneda 2 3 2 6 3 4 2 2" xfId="18863" xr:uid="{54CDD28D-B158-4DFD-9A44-8EA2F95DA1C6}"/>
    <cellStyle name="Moneda 2 3 2 6 3 4 2 3" xfId="28280" xr:uid="{106BA748-B69B-4A81-955B-C4F3032DFA27}"/>
    <cellStyle name="Moneda 2 3 2 6 3 4 2 4" xfId="37697" xr:uid="{77542227-0DA2-44A2-8CAA-F37163CA75FC}"/>
    <cellStyle name="Moneda 2 3 2 6 3 4 3" xfId="14159" xr:uid="{4900A3B2-560E-4D4D-979A-BF94ED124435}"/>
    <cellStyle name="Moneda 2 3 2 6 3 4 4" xfId="23576" xr:uid="{C0353FF6-1538-4D9B-BB2F-F2037563CBF8}"/>
    <cellStyle name="Moneda 2 3 2 6 3 4 5" xfId="32993" xr:uid="{374E9A4B-E162-4D1E-B055-68DE828EBE94}"/>
    <cellStyle name="Moneda 2 3 2 6 3 5" xfId="7103" xr:uid="{E82BF1C4-33E3-431F-9AC5-A3365D0E1D18}"/>
    <cellStyle name="Moneda 2 3 2 6 3 5 2" xfId="16511" xr:uid="{59BF44C4-234F-48D1-ADE7-E6A1BB7B3101}"/>
    <cellStyle name="Moneda 2 3 2 6 3 5 3" xfId="25928" xr:uid="{86DC9DFE-DF7B-4486-BB26-0B9F3DEAAE00}"/>
    <cellStyle name="Moneda 2 3 2 6 3 5 4" xfId="35345" xr:uid="{E8920AC2-9DF9-4E38-BD51-2C0B385F84A4}"/>
    <cellStyle name="Moneda 2 3 2 6 3 6" xfId="11807" xr:uid="{646270C6-0512-4535-9E99-15315909A2A3}"/>
    <cellStyle name="Moneda 2 3 2 6 3 7" xfId="21224" xr:uid="{C7056ECF-39DA-47F9-8C18-4F1AB566CBAB}"/>
    <cellStyle name="Moneda 2 3 2 6 3 8" xfId="30641" xr:uid="{D720DC82-6BC7-434F-9C37-1E109ED0175F}"/>
    <cellStyle name="Moneda 2 3 2 6 4" xfId="2791" xr:uid="{B5C74921-7F3C-44D0-A2EC-1638FAC7977E}"/>
    <cellStyle name="Moneda 2 3 2 6 4 2" xfId="5143" xr:uid="{AB7497F0-B11C-4A98-8C5F-B3E31673F523}"/>
    <cellStyle name="Moneda 2 3 2 6 4 2 2" xfId="9847" xr:uid="{14E1F5A8-DBBB-494C-8F49-659191656817}"/>
    <cellStyle name="Moneda 2 3 2 6 4 2 2 2" xfId="19255" xr:uid="{3B9629D5-7461-4DBA-8CC2-D7D490FEE464}"/>
    <cellStyle name="Moneda 2 3 2 6 4 2 2 3" xfId="28672" xr:uid="{FFEADEFE-1BD3-4021-8E72-9E5D1060F2F2}"/>
    <cellStyle name="Moneda 2 3 2 6 4 2 2 4" xfId="38089" xr:uid="{4475BB8D-E75C-48A3-A2B6-A19FF2BEDA15}"/>
    <cellStyle name="Moneda 2 3 2 6 4 2 3" xfId="14551" xr:uid="{24CCF41D-3B14-4058-ADB2-998DC0D8E611}"/>
    <cellStyle name="Moneda 2 3 2 6 4 2 4" xfId="23968" xr:uid="{AD846E9A-6626-4F56-8128-474B115AA1F1}"/>
    <cellStyle name="Moneda 2 3 2 6 4 2 5" xfId="33385" xr:uid="{51C3B748-7DD4-40D6-9489-DE37B9E0CCBC}"/>
    <cellStyle name="Moneda 2 3 2 6 4 3" xfId="7495" xr:uid="{99D820FB-E9C1-41E4-8685-7799080365D1}"/>
    <cellStyle name="Moneda 2 3 2 6 4 3 2" xfId="16903" xr:uid="{26841E5C-AEDF-418D-AE2C-0BBB9E9C3A9D}"/>
    <cellStyle name="Moneda 2 3 2 6 4 3 3" xfId="26320" xr:uid="{61807DD8-9FFD-4A8B-8B07-5847C503796F}"/>
    <cellStyle name="Moneda 2 3 2 6 4 3 4" xfId="35737" xr:uid="{AB726E70-746F-4FE9-9C91-09AD596CB62A}"/>
    <cellStyle name="Moneda 2 3 2 6 4 4" xfId="12199" xr:uid="{C9BC8315-BEEB-4F62-9D93-CDE3D00A2FD8}"/>
    <cellStyle name="Moneda 2 3 2 6 4 5" xfId="21616" xr:uid="{906719F0-EC29-4E6B-B598-0C391FF36994}"/>
    <cellStyle name="Moneda 2 3 2 6 4 6" xfId="31033" xr:uid="{3595E3D0-1627-4828-B029-5C7C893C4D4D}"/>
    <cellStyle name="Moneda 2 3 2 6 5" xfId="3575" xr:uid="{361F64EA-48EC-44DD-A620-2D7EB2AD5C1F}"/>
    <cellStyle name="Moneda 2 3 2 6 5 2" xfId="5927" xr:uid="{A214380D-B081-4F38-ACE6-E22EEAB245D2}"/>
    <cellStyle name="Moneda 2 3 2 6 5 2 2" xfId="10631" xr:uid="{75DC5558-D554-44DB-9916-4C1FDD4C64AB}"/>
    <cellStyle name="Moneda 2 3 2 6 5 2 2 2" xfId="20039" xr:uid="{3B134F19-9173-4DFD-AF66-4EE1D4F6B73A}"/>
    <cellStyle name="Moneda 2 3 2 6 5 2 2 3" xfId="29456" xr:uid="{562895C1-2482-45E3-A28E-2E22BDF1AA0C}"/>
    <cellStyle name="Moneda 2 3 2 6 5 2 2 4" xfId="38873" xr:uid="{DAD1E063-BF70-451D-9259-B1B8D7194C78}"/>
    <cellStyle name="Moneda 2 3 2 6 5 2 3" xfId="15335" xr:uid="{04E7BC24-51F8-41C4-9B1F-E8111E83E8E8}"/>
    <cellStyle name="Moneda 2 3 2 6 5 2 4" xfId="24752" xr:uid="{042DDBCE-98B5-44AF-BDC1-EB029DB71C32}"/>
    <cellStyle name="Moneda 2 3 2 6 5 2 5" xfId="34169" xr:uid="{731A5CDC-7F76-4739-86BF-42DC5F0B1D21}"/>
    <cellStyle name="Moneda 2 3 2 6 5 3" xfId="8279" xr:uid="{9CD55913-DFC3-46C3-9631-A87ED0B34878}"/>
    <cellStyle name="Moneda 2 3 2 6 5 3 2" xfId="17687" xr:uid="{03D1B241-364B-486D-9D30-1FDCE5F85673}"/>
    <cellStyle name="Moneda 2 3 2 6 5 3 3" xfId="27104" xr:uid="{12BE578F-E8D4-4742-8EA7-A134918BA918}"/>
    <cellStyle name="Moneda 2 3 2 6 5 3 4" xfId="36521" xr:uid="{AB3E3388-E3F4-4B70-A3BE-39E777DC5C4F}"/>
    <cellStyle name="Moneda 2 3 2 6 5 4" xfId="12983" xr:uid="{9DCDC4B1-0518-40DB-95D4-F4E963D08A7B}"/>
    <cellStyle name="Moneda 2 3 2 6 5 5" xfId="22400" xr:uid="{953E9470-299C-4B82-988E-CE47B417F210}"/>
    <cellStyle name="Moneda 2 3 2 6 5 6" xfId="31817" xr:uid="{1DE8DF2D-D4A8-442B-914B-874C3D53D77A}"/>
    <cellStyle name="Moneda 2 3 2 6 6" xfId="4359" xr:uid="{D22A7F59-EB79-4367-8A34-2F29D47A4248}"/>
    <cellStyle name="Moneda 2 3 2 6 6 2" xfId="9063" xr:uid="{B3C023C0-44EC-44AD-A0B0-4C86601E81DC}"/>
    <cellStyle name="Moneda 2 3 2 6 6 2 2" xfId="18471" xr:uid="{BEC26F2E-564E-4CDF-9730-C141254F6A3B}"/>
    <cellStyle name="Moneda 2 3 2 6 6 2 3" xfId="27888" xr:uid="{9A26A209-0BAC-4289-A42D-D47A4FCD21A4}"/>
    <cellStyle name="Moneda 2 3 2 6 6 2 4" xfId="37305" xr:uid="{AC4E1AAA-BEE6-4E3B-AA17-C089A6DE2A40}"/>
    <cellStyle name="Moneda 2 3 2 6 6 3" xfId="13767" xr:uid="{22C99AE5-6378-4C1F-9E87-4DF205A8FD31}"/>
    <cellStyle name="Moneda 2 3 2 6 6 4" xfId="23184" xr:uid="{7EDFECB3-B806-479A-A0A7-3788F5719B78}"/>
    <cellStyle name="Moneda 2 3 2 6 6 5" xfId="32601" xr:uid="{150F36AF-E4B9-419A-9F0A-59CCCF9C6753}"/>
    <cellStyle name="Moneda 2 3 2 6 7" xfId="6711" xr:uid="{20D16BFA-808D-4018-B370-1AAE12A2C2CF}"/>
    <cellStyle name="Moneda 2 3 2 6 7 2" xfId="16119" xr:uid="{B5FD4E26-291C-4F4C-82C2-77E0CEA4C40F}"/>
    <cellStyle name="Moneda 2 3 2 6 7 3" xfId="25536" xr:uid="{1BD01E79-580D-4CD2-98EC-081CA83DF8EB}"/>
    <cellStyle name="Moneda 2 3 2 6 7 4" xfId="34953" xr:uid="{94DE4445-56D3-43CA-B650-C4C6816FB6A1}"/>
    <cellStyle name="Moneda 2 3 2 6 8" xfId="11415" xr:uid="{B723C827-93C2-48AE-B115-085D5112EEC0}"/>
    <cellStyle name="Moneda 2 3 2 6 9" xfId="20832" xr:uid="{09CDF0C2-C633-4815-B567-FEE917539AD8}"/>
    <cellStyle name="Moneda 2 3 2 7" xfId="261" xr:uid="{45668915-3F84-4046-B722-FC21788D88B3}"/>
    <cellStyle name="Moneda 2 3 2 7 10" xfId="30208" xr:uid="{15710DD6-E6BD-4F17-850C-6D4440D52E41}"/>
    <cellStyle name="Moneda 2 3 2 7 11" xfId="1965" xr:uid="{BAA413E7-601E-45D0-9C13-F504D75AAA3D}"/>
    <cellStyle name="Moneda 2 3 2 7 12" xfId="1337" xr:uid="{89B1D9EA-D69B-416D-A6D9-34D2FF0C891E}"/>
    <cellStyle name="Moneda 2 3 2 7 13" xfId="40219" xr:uid="{A4BFCFE3-D7F6-423D-93E6-862F698B1136}"/>
    <cellStyle name="Moneda 2 3 2 7 2" xfId="536" xr:uid="{D27BF030-7C09-4D15-8181-9581421C3BBF}"/>
    <cellStyle name="Moneda 2 3 2 7 2 10" xfId="2161" xr:uid="{02D92F65-FFA9-4243-B2AC-383E4EBA578F}"/>
    <cellStyle name="Moneda 2 3 2 7 2 11" xfId="1533" xr:uid="{25A99102-593C-4DE4-BC84-8D6486C72860}"/>
    <cellStyle name="Moneda 2 3 2 7 2 12" xfId="40415" xr:uid="{A801F95F-5EC7-4DF4-84D5-D280775DADF8}"/>
    <cellStyle name="Moneda 2 3 2 7 2 2" xfId="2553" xr:uid="{D0A288BD-8FD6-41EA-9B5A-BFDC5A2F4806}"/>
    <cellStyle name="Moneda 2 3 2 7 2 2 2" xfId="3338" xr:uid="{8462ECAB-C2B1-4C09-847C-93396A7777FD}"/>
    <cellStyle name="Moneda 2 3 2 7 2 2 2 2" xfId="5690" xr:uid="{3815FCFD-F3FF-4EF3-A576-77F233820A95}"/>
    <cellStyle name="Moneda 2 3 2 7 2 2 2 2 2" xfId="10394" xr:uid="{1391797E-B315-4089-9DEE-30EAA8A3101F}"/>
    <cellStyle name="Moneda 2 3 2 7 2 2 2 2 2 2" xfId="19802" xr:uid="{38CEB194-D7FD-4A03-BC10-50E9D20688EE}"/>
    <cellStyle name="Moneda 2 3 2 7 2 2 2 2 2 3" xfId="29219" xr:uid="{6E7AD7FE-87D5-4783-A0A6-6BBD63828894}"/>
    <cellStyle name="Moneda 2 3 2 7 2 2 2 2 2 4" xfId="38636" xr:uid="{48810CF8-9B04-41BA-AB96-EB3BB4C5B9FB}"/>
    <cellStyle name="Moneda 2 3 2 7 2 2 2 2 3" xfId="15098" xr:uid="{616ECD60-8BEB-4386-BD41-765E67A45020}"/>
    <cellStyle name="Moneda 2 3 2 7 2 2 2 2 4" xfId="24515" xr:uid="{9DADEFA2-7350-4DAD-84A1-81FDDF251D96}"/>
    <cellStyle name="Moneda 2 3 2 7 2 2 2 2 5" xfId="33932" xr:uid="{621D01A5-92DE-4F71-80D5-9D58EB52B275}"/>
    <cellStyle name="Moneda 2 3 2 7 2 2 2 3" xfId="8042" xr:uid="{2FCA8510-59AB-49BF-AE27-AA6B3B2C10C8}"/>
    <cellStyle name="Moneda 2 3 2 7 2 2 2 3 2" xfId="17450" xr:uid="{C7485CCE-72F9-4BCD-B822-03CC16288B49}"/>
    <cellStyle name="Moneda 2 3 2 7 2 2 2 3 3" xfId="26867" xr:uid="{9D04ABEF-4DCF-4DAB-A02F-48828F7E5BA5}"/>
    <cellStyle name="Moneda 2 3 2 7 2 2 2 3 4" xfId="36284" xr:uid="{4F3886AB-53B7-45C0-A56E-51269B8BAC15}"/>
    <cellStyle name="Moneda 2 3 2 7 2 2 2 4" xfId="12746" xr:uid="{6CFC3D47-5443-4565-8F08-DFE450E37FAA}"/>
    <cellStyle name="Moneda 2 3 2 7 2 2 2 5" xfId="22163" xr:uid="{B063EB33-7918-4916-8030-D114BEF948D2}"/>
    <cellStyle name="Moneda 2 3 2 7 2 2 2 6" xfId="31580" xr:uid="{92DBE8BD-9B04-4502-85B5-1BB140E7B894}"/>
    <cellStyle name="Moneda 2 3 2 7 2 2 3" xfId="4122" xr:uid="{B3038FB4-8F12-40DD-9EF7-A8E05701EE05}"/>
    <cellStyle name="Moneda 2 3 2 7 2 2 3 2" xfId="6474" xr:uid="{88C7EDDC-5F57-47CA-BF4A-A2FE718D8B69}"/>
    <cellStyle name="Moneda 2 3 2 7 2 2 3 2 2" xfId="11178" xr:uid="{E263EE0E-18EC-4703-8C0F-91FBB3ED6AAD}"/>
    <cellStyle name="Moneda 2 3 2 7 2 2 3 2 2 2" xfId="20586" xr:uid="{7AA785C5-C752-4A4E-843D-7E9378F50AEE}"/>
    <cellStyle name="Moneda 2 3 2 7 2 2 3 2 2 3" xfId="30003" xr:uid="{374ABFD8-9710-43AD-92D9-58AB372410FD}"/>
    <cellStyle name="Moneda 2 3 2 7 2 2 3 2 2 4" xfId="39420" xr:uid="{EF9C4265-3550-4E56-888A-4ED872469F50}"/>
    <cellStyle name="Moneda 2 3 2 7 2 2 3 2 3" xfId="15882" xr:uid="{5D9CF772-A8B1-462E-BFF4-87B47BE2071E}"/>
    <cellStyle name="Moneda 2 3 2 7 2 2 3 2 4" xfId="25299" xr:uid="{88C0AED1-6C00-4D2B-B76B-537529D9B09E}"/>
    <cellStyle name="Moneda 2 3 2 7 2 2 3 2 5" xfId="34716" xr:uid="{98CD09C5-5529-40D6-B55E-FB2DED77A442}"/>
    <cellStyle name="Moneda 2 3 2 7 2 2 3 3" xfId="8826" xr:uid="{4122619D-E25E-4175-9229-A4BAB20BAE8C}"/>
    <cellStyle name="Moneda 2 3 2 7 2 2 3 3 2" xfId="18234" xr:uid="{0D8FD237-1D76-439E-936E-79C669566149}"/>
    <cellStyle name="Moneda 2 3 2 7 2 2 3 3 3" xfId="27651" xr:uid="{18AFF6BD-9CE4-4D2E-A538-6C5E95C7ED1B}"/>
    <cellStyle name="Moneda 2 3 2 7 2 2 3 3 4" xfId="37068" xr:uid="{40EE5080-0242-431F-AD67-65925C082853}"/>
    <cellStyle name="Moneda 2 3 2 7 2 2 3 4" xfId="13530" xr:uid="{5F5772D4-7997-48C5-9C76-B13193070493}"/>
    <cellStyle name="Moneda 2 3 2 7 2 2 3 5" xfId="22947" xr:uid="{F174F201-190A-4035-901D-9E216F229BF3}"/>
    <cellStyle name="Moneda 2 3 2 7 2 2 3 6" xfId="32364" xr:uid="{0A864137-C74F-4491-AA81-FFA025C84E95}"/>
    <cellStyle name="Moneda 2 3 2 7 2 2 4" xfId="4906" xr:uid="{3871C90E-A257-44FD-9344-5574CBDCDE8E}"/>
    <cellStyle name="Moneda 2 3 2 7 2 2 4 2" xfId="9610" xr:uid="{B4CC08BD-BC07-4783-9D4B-407CF5870A8E}"/>
    <cellStyle name="Moneda 2 3 2 7 2 2 4 2 2" xfId="19018" xr:uid="{4A1F2E22-1BD1-420A-84CC-969487CECB71}"/>
    <cellStyle name="Moneda 2 3 2 7 2 2 4 2 3" xfId="28435" xr:uid="{89573580-D0C0-4E6C-A31E-8FB77D67AA60}"/>
    <cellStyle name="Moneda 2 3 2 7 2 2 4 2 4" xfId="37852" xr:uid="{CC9E4E54-7B41-4516-83EC-C418000B8EE0}"/>
    <cellStyle name="Moneda 2 3 2 7 2 2 4 3" xfId="14314" xr:uid="{3C10FA12-CE5F-4174-BDDA-8106200A06D8}"/>
    <cellStyle name="Moneda 2 3 2 7 2 2 4 4" xfId="23731" xr:uid="{7F06FA04-CB5F-4868-8C1B-0994E3909BB5}"/>
    <cellStyle name="Moneda 2 3 2 7 2 2 4 5" xfId="33148" xr:uid="{C2388A64-B534-4937-AD21-7B0DB173B132}"/>
    <cellStyle name="Moneda 2 3 2 7 2 2 5" xfId="7258" xr:uid="{72DAD8E2-7A8B-4B0E-9A05-233CB1E01B36}"/>
    <cellStyle name="Moneda 2 3 2 7 2 2 5 2" xfId="16666" xr:uid="{D8D93AF9-90F0-492E-936E-AF70834442BC}"/>
    <cellStyle name="Moneda 2 3 2 7 2 2 5 3" xfId="26083" xr:uid="{440801A3-C982-433E-959F-7FA3E1EC2BA0}"/>
    <cellStyle name="Moneda 2 3 2 7 2 2 5 4" xfId="35500" xr:uid="{588BA628-FF66-4508-8503-90839AC87A9E}"/>
    <cellStyle name="Moneda 2 3 2 7 2 2 6" xfId="11962" xr:uid="{F07E8353-4184-4EEA-B77F-788C1B2D0C29}"/>
    <cellStyle name="Moneda 2 3 2 7 2 2 7" xfId="21379" xr:uid="{78D60F9B-5A76-4465-9765-0DB66CD46D76}"/>
    <cellStyle name="Moneda 2 3 2 7 2 2 8" xfId="30796" xr:uid="{3E9953A1-1EB5-477A-85F8-F9ECCF08F874}"/>
    <cellStyle name="Moneda 2 3 2 7 2 3" xfId="2946" xr:uid="{1B1FD98E-CF95-4A18-A821-4ECA0657B04F}"/>
    <cellStyle name="Moneda 2 3 2 7 2 3 2" xfId="5298" xr:uid="{90240847-7FFE-47CA-A04C-222623BDD2BC}"/>
    <cellStyle name="Moneda 2 3 2 7 2 3 2 2" xfId="10002" xr:uid="{92A60072-A5F9-41C7-BAB8-C6E183792B4C}"/>
    <cellStyle name="Moneda 2 3 2 7 2 3 2 2 2" xfId="19410" xr:uid="{C4171AFF-FE99-46F7-9807-28B40AA0EDBD}"/>
    <cellStyle name="Moneda 2 3 2 7 2 3 2 2 3" xfId="28827" xr:uid="{3011C844-8A60-40DE-98BB-707431572586}"/>
    <cellStyle name="Moneda 2 3 2 7 2 3 2 2 4" xfId="38244" xr:uid="{FE4C0758-4AAA-42BC-82BB-38C83DE3EFF9}"/>
    <cellStyle name="Moneda 2 3 2 7 2 3 2 3" xfId="14706" xr:uid="{CC6C9A35-9AE7-4F31-A98E-779CF01E028D}"/>
    <cellStyle name="Moneda 2 3 2 7 2 3 2 4" xfId="24123" xr:uid="{C952C5B5-F3F2-4AF4-8527-E591A7FCC799}"/>
    <cellStyle name="Moneda 2 3 2 7 2 3 2 5" xfId="33540" xr:uid="{FBAFACD3-5537-4645-9BD3-62CC932A5792}"/>
    <cellStyle name="Moneda 2 3 2 7 2 3 3" xfId="7650" xr:uid="{6A40C936-C6A5-4453-A833-6B054BB52160}"/>
    <cellStyle name="Moneda 2 3 2 7 2 3 3 2" xfId="17058" xr:uid="{70ACAC80-5607-433C-8FAF-1F198DBB29D3}"/>
    <cellStyle name="Moneda 2 3 2 7 2 3 3 3" xfId="26475" xr:uid="{B1708ADB-36DC-4236-981D-99240A93C400}"/>
    <cellStyle name="Moneda 2 3 2 7 2 3 3 4" xfId="35892" xr:uid="{CC5BBE91-CFB8-49BD-B6DE-B83DAB1F51B1}"/>
    <cellStyle name="Moneda 2 3 2 7 2 3 4" xfId="12354" xr:uid="{87460C54-DF45-44F4-B2A6-F5364B1D9B5A}"/>
    <cellStyle name="Moneda 2 3 2 7 2 3 5" xfId="21771" xr:uid="{C31B9614-2893-47D6-9BC5-6FE33583A10C}"/>
    <cellStyle name="Moneda 2 3 2 7 2 3 6" xfId="31188" xr:uid="{D7D0904E-57C4-41EA-8192-725790BF6918}"/>
    <cellStyle name="Moneda 2 3 2 7 2 4" xfId="3730" xr:uid="{5BF5A668-4A3D-4C86-90E0-30A9859AD3DB}"/>
    <cellStyle name="Moneda 2 3 2 7 2 4 2" xfId="6082" xr:uid="{07DE05BA-4918-4863-8693-E2B566CA2479}"/>
    <cellStyle name="Moneda 2 3 2 7 2 4 2 2" xfId="10786" xr:uid="{B9EEBD85-D824-4687-AE7E-CD2F24644F53}"/>
    <cellStyle name="Moneda 2 3 2 7 2 4 2 2 2" xfId="20194" xr:uid="{E99B8FAB-DD94-4514-BB40-3422CD596AB8}"/>
    <cellStyle name="Moneda 2 3 2 7 2 4 2 2 3" xfId="29611" xr:uid="{E0DA6DE2-5750-4979-868F-228BD75563FA}"/>
    <cellStyle name="Moneda 2 3 2 7 2 4 2 2 4" xfId="39028" xr:uid="{D2137FCA-AFB0-469A-8C87-571CABCC8D04}"/>
    <cellStyle name="Moneda 2 3 2 7 2 4 2 3" xfId="15490" xr:uid="{BC33A2EA-2DFC-412C-A870-B2D202A36272}"/>
    <cellStyle name="Moneda 2 3 2 7 2 4 2 4" xfId="24907" xr:uid="{88012100-EBA5-44C9-B776-C20D07714656}"/>
    <cellStyle name="Moneda 2 3 2 7 2 4 2 5" xfId="34324" xr:uid="{3161849C-C906-4CD0-A796-3BE35F5D51F7}"/>
    <cellStyle name="Moneda 2 3 2 7 2 4 3" xfId="8434" xr:uid="{F4488BFB-09AB-4415-9C09-21DE83FED773}"/>
    <cellStyle name="Moneda 2 3 2 7 2 4 3 2" xfId="17842" xr:uid="{55652AC2-D5BA-467C-90B8-CC0D10557623}"/>
    <cellStyle name="Moneda 2 3 2 7 2 4 3 3" xfId="27259" xr:uid="{3AF1E1B8-AD8B-4723-B09E-0FCFB2918344}"/>
    <cellStyle name="Moneda 2 3 2 7 2 4 3 4" xfId="36676" xr:uid="{3A3C46CE-5598-4F84-B953-8DFBBB82407E}"/>
    <cellStyle name="Moneda 2 3 2 7 2 4 4" xfId="13138" xr:uid="{D71BF48E-0051-4460-B51C-C6A7D6C7C572}"/>
    <cellStyle name="Moneda 2 3 2 7 2 4 5" xfId="22555" xr:uid="{A06EA63C-4BE6-4E47-BCF2-2F3BCE3CB0F6}"/>
    <cellStyle name="Moneda 2 3 2 7 2 4 6" xfId="31972" xr:uid="{9C56BDE6-F1E7-4446-BE9B-F0100C470E61}"/>
    <cellStyle name="Moneda 2 3 2 7 2 5" xfId="4514" xr:uid="{144BB2C3-1F1E-4FAF-8DC9-FEC85CA3966F}"/>
    <cellStyle name="Moneda 2 3 2 7 2 5 2" xfId="9218" xr:uid="{DFFA8769-1A96-42BB-873F-C07525792D46}"/>
    <cellStyle name="Moneda 2 3 2 7 2 5 2 2" xfId="18626" xr:uid="{B21D41D7-DA25-44D3-9575-3715E698526D}"/>
    <cellStyle name="Moneda 2 3 2 7 2 5 2 3" xfId="28043" xr:uid="{ACD5B957-17E7-45B8-AE51-371BA1747CB0}"/>
    <cellStyle name="Moneda 2 3 2 7 2 5 2 4" xfId="37460" xr:uid="{040A6722-CFC5-4158-B93E-1F82B58BA183}"/>
    <cellStyle name="Moneda 2 3 2 7 2 5 3" xfId="13922" xr:uid="{DEB79386-A6B2-4A4A-A745-48120FF39E8C}"/>
    <cellStyle name="Moneda 2 3 2 7 2 5 4" xfId="23339" xr:uid="{81D81A90-9D6B-4AA3-B338-0218CCFB7A46}"/>
    <cellStyle name="Moneda 2 3 2 7 2 5 5" xfId="32756" xr:uid="{9FE06199-CD5A-4122-9274-AF68F4EAF15F}"/>
    <cellStyle name="Moneda 2 3 2 7 2 6" xfId="6866" xr:uid="{43753211-4879-4DEB-9CE3-985179B54C2A}"/>
    <cellStyle name="Moneda 2 3 2 7 2 6 2" xfId="16274" xr:uid="{0E9C8A66-7346-4ED0-AC6B-AF17CF350038}"/>
    <cellStyle name="Moneda 2 3 2 7 2 6 3" xfId="25691" xr:uid="{8B8B4166-1E0B-450E-98E1-2933582FD983}"/>
    <cellStyle name="Moneda 2 3 2 7 2 6 4" xfId="35108" xr:uid="{1374B977-6F62-4134-BDAF-56531E3DBDFD}"/>
    <cellStyle name="Moneda 2 3 2 7 2 7" xfId="11570" xr:uid="{37ACD0FC-CF69-4C9D-AB85-F4CEB2AC5E31}"/>
    <cellStyle name="Moneda 2 3 2 7 2 8" xfId="20987" xr:uid="{036CA626-E643-491B-A854-F0378E99E10C}"/>
    <cellStyle name="Moneda 2 3 2 7 2 9" xfId="30404" xr:uid="{ABFD30CD-AFAC-447E-A440-908502AEBBAE}"/>
    <cellStyle name="Moneda 2 3 2 7 3" xfId="2357" xr:uid="{5D9E357D-4095-4DFB-9FF0-8207B98598B8}"/>
    <cellStyle name="Moneda 2 3 2 7 3 2" xfId="3142" xr:uid="{0841FF12-1BB7-490F-89CE-D5BB66F8BD1B}"/>
    <cellStyle name="Moneda 2 3 2 7 3 2 2" xfId="5494" xr:uid="{D3432FAD-93C8-4209-BB04-BCB6FAD8F88C}"/>
    <cellStyle name="Moneda 2 3 2 7 3 2 2 2" xfId="10198" xr:uid="{5DB87F82-3FBB-4E32-B583-EC2F0D88451B}"/>
    <cellStyle name="Moneda 2 3 2 7 3 2 2 2 2" xfId="19606" xr:uid="{BACF3020-C541-491C-8B6B-AA8CB201573C}"/>
    <cellStyle name="Moneda 2 3 2 7 3 2 2 2 3" xfId="29023" xr:uid="{4C62E455-D9F1-4F60-9569-207E1CF38B45}"/>
    <cellStyle name="Moneda 2 3 2 7 3 2 2 2 4" xfId="38440" xr:uid="{DBC02407-64C4-4A15-8A0A-BFA03DF255F0}"/>
    <cellStyle name="Moneda 2 3 2 7 3 2 2 3" xfId="14902" xr:uid="{A1C87087-46D1-4BD7-944C-C642C0CB3155}"/>
    <cellStyle name="Moneda 2 3 2 7 3 2 2 4" xfId="24319" xr:uid="{2149720C-48BB-4911-9292-3DF60C69A8C9}"/>
    <cellStyle name="Moneda 2 3 2 7 3 2 2 5" xfId="33736" xr:uid="{6ECF2BAE-5911-4762-BBE6-66371A923411}"/>
    <cellStyle name="Moneda 2 3 2 7 3 2 3" xfId="7846" xr:uid="{413E72C6-85A0-49EF-832E-162E03C0C550}"/>
    <cellStyle name="Moneda 2 3 2 7 3 2 3 2" xfId="17254" xr:uid="{71C0958E-D20B-4862-8AF5-6A9BAD681F78}"/>
    <cellStyle name="Moneda 2 3 2 7 3 2 3 3" xfId="26671" xr:uid="{B73334C6-A8EA-4819-84B1-AA1871F556C4}"/>
    <cellStyle name="Moneda 2 3 2 7 3 2 3 4" xfId="36088" xr:uid="{0B6E83D0-746A-40E8-A5E0-F8E226C218F5}"/>
    <cellStyle name="Moneda 2 3 2 7 3 2 4" xfId="12550" xr:uid="{839F8461-6BEB-4E60-B255-3B1FC7620047}"/>
    <cellStyle name="Moneda 2 3 2 7 3 2 5" xfId="21967" xr:uid="{B2408560-5EE0-4F97-8AD3-E197AEC91407}"/>
    <cellStyle name="Moneda 2 3 2 7 3 2 6" xfId="31384" xr:uid="{F81ED11C-9CB6-4A4F-BDE5-2DA7E697A703}"/>
    <cellStyle name="Moneda 2 3 2 7 3 3" xfId="3926" xr:uid="{1A5DABC8-D42C-4851-9473-AE7767F27B2B}"/>
    <cellStyle name="Moneda 2 3 2 7 3 3 2" xfId="6278" xr:uid="{1968AEF6-38F7-4CAE-8AA3-5FDEA33F89FF}"/>
    <cellStyle name="Moneda 2 3 2 7 3 3 2 2" xfId="10982" xr:uid="{9A61D572-493F-463E-A224-ED68FEF5F6B4}"/>
    <cellStyle name="Moneda 2 3 2 7 3 3 2 2 2" xfId="20390" xr:uid="{E50B9CC2-64CA-4CB4-AE72-118696637D34}"/>
    <cellStyle name="Moneda 2 3 2 7 3 3 2 2 3" xfId="29807" xr:uid="{534FA77B-856F-4DED-99D8-492D4E35BF13}"/>
    <cellStyle name="Moneda 2 3 2 7 3 3 2 2 4" xfId="39224" xr:uid="{F62E0FF4-F732-46D0-AB76-018ADCE0FBDB}"/>
    <cellStyle name="Moneda 2 3 2 7 3 3 2 3" xfId="15686" xr:uid="{0C2C8324-156A-4CFC-8B61-C2DE3DAA3B67}"/>
    <cellStyle name="Moneda 2 3 2 7 3 3 2 4" xfId="25103" xr:uid="{AD29CBA2-2BED-4D25-AD5D-729C8EB4D8E5}"/>
    <cellStyle name="Moneda 2 3 2 7 3 3 2 5" xfId="34520" xr:uid="{E289E672-C27B-4D11-BB0C-924A1E2C3515}"/>
    <cellStyle name="Moneda 2 3 2 7 3 3 3" xfId="8630" xr:uid="{FE13D4BF-CB23-4314-A89D-FC56CEDF64B3}"/>
    <cellStyle name="Moneda 2 3 2 7 3 3 3 2" xfId="18038" xr:uid="{C2625C3A-1D87-4AE8-9676-0C24366672C7}"/>
    <cellStyle name="Moneda 2 3 2 7 3 3 3 3" xfId="27455" xr:uid="{DB5EC1E4-0DD2-458D-BBC7-4B0451873441}"/>
    <cellStyle name="Moneda 2 3 2 7 3 3 3 4" xfId="36872" xr:uid="{E61B3A02-393C-42C6-90A4-AC0F5FDB652A}"/>
    <cellStyle name="Moneda 2 3 2 7 3 3 4" xfId="13334" xr:uid="{F23DA97E-E60D-4E35-8C2D-50B1CC2F60BB}"/>
    <cellStyle name="Moneda 2 3 2 7 3 3 5" xfId="22751" xr:uid="{4065C267-C45A-434A-BB3C-D5B7287A7575}"/>
    <cellStyle name="Moneda 2 3 2 7 3 3 6" xfId="32168" xr:uid="{0DB19617-66BB-4FB5-8F8C-837D95681CE0}"/>
    <cellStyle name="Moneda 2 3 2 7 3 4" xfId="4710" xr:uid="{7EF7997A-0BA2-4A5D-8677-2275676751B0}"/>
    <cellStyle name="Moneda 2 3 2 7 3 4 2" xfId="9414" xr:uid="{907A55A5-BE65-4224-A874-0ADEEB924A76}"/>
    <cellStyle name="Moneda 2 3 2 7 3 4 2 2" xfId="18822" xr:uid="{AC411264-FEBC-4A04-9879-B44C92F24D9C}"/>
    <cellStyle name="Moneda 2 3 2 7 3 4 2 3" xfId="28239" xr:uid="{6C78BBC3-2DE2-44C5-BEB9-382DE0738E3D}"/>
    <cellStyle name="Moneda 2 3 2 7 3 4 2 4" xfId="37656" xr:uid="{521373A3-A0BE-40AC-85EA-4D56CBCCADED}"/>
    <cellStyle name="Moneda 2 3 2 7 3 4 3" xfId="14118" xr:uid="{4C1B2768-F8A9-4991-998F-ADDAD657D825}"/>
    <cellStyle name="Moneda 2 3 2 7 3 4 4" xfId="23535" xr:uid="{4579E96F-E190-4CB0-A2DC-0932034A7B6C}"/>
    <cellStyle name="Moneda 2 3 2 7 3 4 5" xfId="32952" xr:uid="{93E4B1A4-3188-4BAD-AE50-D43187AC35D0}"/>
    <cellStyle name="Moneda 2 3 2 7 3 5" xfId="7062" xr:uid="{C047392D-0A74-4ECF-8FF7-D8716018CB0E}"/>
    <cellStyle name="Moneda 2 3 2 7 3 5 2" xfId="16470" xr:uid="{EF0F3EAD-FFD4-43DE-A0DE-9ABB5E557F53}"/>
    <cellStyle name="Moneda 2 3 2 7 3 5 3" xfId="25887" xr:uid="{E1A3AF8D-D3C8-4A4D-9D39-A3972F2BF84F}"/>
    <cellStyle name="Moneda 2 3 2 7 3 5 4" xfId="35304" xr:uid="{2F26E2DC-95D8-4CBD-8AD6-0AD2AF12A0A1}"/>
    <cellStyle name="Moneda 2 3 2 7 3 6" xfId="11766" xr:uid="{270BCBC8-247B-4988-9BB8-B88E3845DEB3}"/>
    <cellStyle name="Moneda 2 3 2 7 3 7" xfId="21183" xr:uid="{879D8BB3-5BAE-45A2-82CF-85641350258F}"/>
    <cellStyle name="Moneda 2 3 2 7 3 8" xfId="30600" xr:uid="{32D8CBFE-6513-428B-9926-08678DA5FFF4}"/>
    <cellStyle name="Moneda 2 3 2 7 4" xfId="2750" xr:uid="{F3586FB3-A14F-4A02-9886-F2BCF46E1913}"/>
    <cellStyle name="Moneda 2 3 2 7 4 2" xfId="5102" xr:uid="{0251F007-26CF-463D-8D04-BFA8F228EEA5}"/>
    <cellStyle name="Moneda 2 3 2 7 4 2 2" xfId="9806" xr:uid="{DAB8E8DB-BB7C-42B1-982F-4671E1BCCEBB}"/>
    <cellStyle name="Moneda 2 3 2 7 4 2 2 2" xfId="19214" xr:uid="{C6969A5E-AA2E-4FB4-AA63-0A6CDDC803F6}"/>
    <cellStyle name="Moneda 2 3 2 7 4 2 2 3" xfId="28631" xr:uid="{7CAA187F-5A9B-47F1-BF3F-8823CB159639}"/>
    <cellStyle name="Moneda 2 3 2 7 4 2 2 4" xfId="38048" xr:uid="{AF749462-EAEC-48C9-8616-78F3708AC6F0}"/>
    <cellStyle name="Moneda 2 3 2 7 4 2 3" xfId="14510" xr:uid="{07540210-AE53-401F-BD58-92E9774A5FBB}"/>
    <cellStyle name="Moneda 2 3 2 7 4 2 4" xfId="23927" xr:uid="{C0BD63E9-CD46-4DE8-8925-93AF356DCED5}"/>
    <cellStyle name="Moneda 2 3 2 7 4 2 5" xfId="33344" xr:uid="{C85F86A0-DE2D-4C50-B713-CE1207DEAE6C}"/>
    <cellStyle name="Moneda 2 3 2 7 4 3" xfId="7454" xr:uid="{24BC12BD-968D-4187-8703-C7D2C0341BF3}"/>
    <cellStyle name="Moneda 2 3 2 7 4 3 2" xfId="16862" xr:uid="{9E782673-428E-408A-84F2-D0B83D138948}"/>
    <cellStyle name="Moneda 2 3 2 7 4 3 3" xfId="26279" xr:uid="{76C93173-32FA-4393-98E5-10255FD1F194}"/>
    <cellStyle name="Moneda 2 3 2 7 4 3 4" xfId="35696" xr:uid="{D3C6735A-0B7C-4802-9ADA-2B60ADDE4DB2}"/>
    <cellStyle name="Moneda 2 3 2 7 4 4" xfId="12158" xr:uid="{C25649EE-C8E2-425D-9C45-AC7E3CE89E6E}"/>
    <cellStyle name="Moneda 2 3 2 7 4 5" xfId="21575" xr:uid="{95FB3286-31DC-4C0C-8873-C61C6E9F7A92}"/>
    <cellStyle name="Moneda 2 3 2 7 4 6" xfId="30992" xr:uid="{59A68E7C-2A40-44FF-B471-AA0640B158A2}"/>
    <cellStyle name="Moneda 2 3 2 7 5" xfId="3534" xr:uid="{3C58B760-1C56-4049-B6BC-53F51B9B3374}"/>
    <cellStyle name="Moneda 2 3 2 7 5 2" xfId="5886" xr:uid="{DC9A8D37-E2D5-499D-AB82-5F3AD58ECFF0}"/>
    <cellStyle name="Moneda 2 3 2 7 5 2 2" xfId="10590" xr:uid="{19EC7962-6E8C-40F3-BC59-1687A9793647}"/>
    <cellStyle name="Moneda 2 3 2 7 5 2 2 2" xfId="19998" xr:uid="{D57C1C46-7605-444C-9007-BA78EA94FFE8}"/>
    <cellStyle name="Moneda 2 3 2 7 5 2 2 3" xfId="29415" xr:uid="{244E280A-CAD5-4EDE-98A3-4BB93E9BD59B}"/>
    <cellStyle name="Moneda 2 3 2 7 5 2 2 4" xfId="38832" xr:uid="{99CDC82B-500F-41EC-81EE-7F0360B21C8D}"/>
    <cellStyle name="Moneda 2 3 2 7 5 2 3" xfId="15294" xr:uid="{FEF1A1CC-68E9-42B2-A2ED-D44B6732C129}"/>
    <cellStyle name="Moneda 2 3 2 7 5 2 4" xfId="24711" xr:uid="{A0AB89D8-6D83-40CC-90E4-C083BEA46D5A}"/>
    <cellStyle name="Moneda 2 3 2 7 5 2 5" xfId="34128" xr:uid="{E419F8B3-5E4F-477A-8EFD-0873105E97D6}"/>
    <cellStyle name="Moneda 2 3 2 7 5 3" xfId="8238" xr:uid="{C03040B8-1E8A-46E0-9842-399ABE29EE05}"/>
    <cellStyle name="Moneda 2 3 2 7 5 3 2" xfId="17646" xr:uid="{DD9A340F-05CF-47D5-AAC7-2910936E472D}"/>
    <cellStyle name="Moneda 2 3 2 7 5 3 3" xfId="27063" xr:uid="{E3C90AF9-1651-47B3-97A7-7B023A9026F6}"/>
    <cellStyle name="Moneda 2 3 2 7 5 3 4" xfId="36480" xr:uid="{7EF3A707-A9F4-4DFF-AEBC-2886B0318545}"/>
    <cellStyle name="Moneda 2 3 2 7 5 4" xfId="12942" xr:uid="{6870B278-B6EF-43CA-9BBA-D9C0B0DBBDCB}"/>
    <cellStyle name="Moneda 2 3 2 7 5 5" xfId="22359" xr:uid="{AE8BAF8C-27BA-4266-8FD1-1F01D75449BC}"/>
    <cellStyle name="Moneda 2 3 2 7 5 6" xfId="31776" xr:uid="{7C345204-820B-45D2-ACB8-AFB3B1712F0C}"/>
    <cellStyle name="Moneda 2 3 2 7 6" xfId="4318" xr:uid="{F8482BC1-9E08-41F3-8BE0-F720090F45A8}"/>
    <cellStyle name="Moneda 2 3 2 7 6 2" xfId="9022" xr:uid="{4A115B8E-2660-4F2E-B402-22CD5E682CE7}"/>
    <cellStyle name="Moneda 2 3 2 7 6 2 2" xfId="18430" xr:uid="{2AE4DE77-271C-42A8-840A-4815C77B3285}"/>
    <cellStyle name="Moneda 2 3 2 7 6 2 3" xfId="27847" xr:uid="{C6813E97-85A8-4668-A18A-FEB05E6CEE0F}"/>
    <cellStyle name="Moneda 2 3 2 7 6 2 4" xfId="37264" xr:uid="{C520AAAB-70B3-4809-98D8-7026100CB81C}"/>
    <cellStyle name="Moneda 2 3 2 7 6 3" xfId="13726" xr:uid="{AB23C858-6E9B-4EED-A52E-31F97C1796D5}"/>
    <cellStyle name="Moneda 2 3 2 7 6 4" xfId="23143" xr:uid="{DF395F48-F904-4FCA-B7DC-535BD8E7691D}"/>
    <cellStyle name="Moneda 2 3 2 7 6 5" xfId="32560" xr:uid="{255C7369-F3CA-4136-883E-6A764E0520A5}"/>
    <cellStyle name="Moneda 2 3 2 7 7" xfId="6670" xr:uid="{72636859-E927-4DCD-AF26-925E5DFDCCBD}"/>
    <cellStyle name="Moneda 2 3 2 7 7 2" xfId="16078" xr:uid="{C06191C2-E9DE-4A00-95DC-1B04FD4060C8}"/>
    <cellStyle name="Moneda 2 3 2 7 7 3" xfId="25495" xr:uid="{40C212A4-6EE4-4403-BB77-21FAF22CD8D6}"/>
    <cellStyle name="Moneda 2 3 2 7 7 4" xfId="34912" xr:uid="{5805AE33-F1D9-4704-B050-D3286311FB39}"/>
    <cellStyle name="Moneda 2 3 2 7 8" xfId="11374" xr:uid="{55DEB818-9F24-48AE-9D08-CAF42E3A2A88}"/>
    <cellStyle name="Moneda 2 3 2 7 9" xfId="20791" xr:uid="{23E6CBD6-26EC-43D8-84BE-F0AFD95A3FAB}"/>
    <cellStyle name="Moneda 2 3 2 8" xfId="455" xr:uid="{40C6B92F-DDC0-439C-804A-5F8DCC308D64}"/>
    <cellStyle name="Moneda 2 3 2 8 10" xfId="2081" xr:uid="{C828651E-174B-44A4-A532-26444EE63EE4}"/>
    <cellStyle name="Moneda 2 3 2 8 11" xfId="1453" xr:uid="{B04F5747-63EA-44D0-8653-2017ABBCCD45}"/>
    <cellStyle name="Moneda 2 3 2 8 12" xfId="40335" xr:uid="{FDBE14DF-FABC-4767-AD14-F2C1D4BBF37C}"/>
    <cellStyle name="Moneda 2 3 2 8 2" xfId="2473" xr:uid="{4B050370-4031-4106-9F0B-4796D15B3202}"/>
    <cellStyle name="Moneda 2 3 2 8 2 2" xfId="3258" xr:uid="{6055CA3B-D1B0-45E0-BA83-008CEEC75831}"/>
    <cellStyle name="Moneda 2 3 2 8 2 2 2" xfId="5610" xr:uid="{B61D3748-E9CF-482A-9589-6C32784FA7F7}"/>
    <cellStyle name="Moneda 2 3 2 8 2 2 2 2" xfId="10314" xr:uid="{DE65D79F-3244-4793-8D08-962BA7F2924E}"/>
    <cellStyle name="Moneda 2 3 2 8 2 2 2 2 2" xfId="19722" xr:uid="{44074270-1B27-45DA-9750-0B3DAEF688BE}"/>
    <cellStyle name="Moneda 2 3 2 8 2 2 2 2 3" xfId="29139" xr:uid="{9B72378B-8CBE-422F-A5F7-2D324F3B0B87}"/>
    <cellStyle name="Moneda 2 3 2 8 2 2 2 2 4" xfId="38556" xr:uid="{A0C2445A-D2CC-4A97-920F-DF8C5AEFC86C}"/>
    <cellStyle name="Moneda 2 3 2 8 2 2 2 3" xfId="15018" xr:uid="{757334BE-EE2E-40EC-ABCC-0AB394871D97}"/>
    <cellStyle name="Moneda 2 3 2 8 2 2 2 4" xfId="24435" xr:uid="{26572F40-5374-4F51-9D69-E919B472EE78}"/>
    <cellStyle name="Moneda 2 3 2 8 2 2 2 5" xfId="33852" xr:uid="{7D247632-FFC2-4BA5-AE97-31E4DCD70952}"/>
    <cellStyle name="Moneda 2 3 2 8 2 2 3" xfId="7962" xr:uid="{2DDCE395-1E19-4856-9891-8EB033C3BC46}"/>
    <cellStyle name="Moneda 2 3 2 8 2 2 3 2" xfId="17370" xr:uid="{3990CF43-35BA-4DC3-B355-E9D4EB4A3B8C}"/>
    <cellStyle name="Moneda 2 3 2 8 2 2 3 3" xfId="26787" xr:uid="{A438CB86-4B35-4285-B39E-58D87D126361}"/>
    <cellStyle name="Moneda 2 3 2 8 2 2 3 4" xfId="36204" xr:uid="{D047A294-5D3A-4816-A169-3DA63858DA67}"/>
    <cellStyle name="Moneda 2 3 2 8 2 2 4" xfId="12666" xr:uid="{461EDC01-1A00-4465-BB93-2D037A8BA4B7}"/>
    <cellStyle name="Moneda 2 3 2 8 2 2 5" xfId="22083" xr:uid="{17791985-631D-46AF-9F01-96D0962BBA4B}"/>
    <cellStyle name="Moneda 2 3 2 8 2 2 6" xfId="31500" xr:uid="{040E8EBA-2B32-476E-8727-4D5D2DE2B44E}"/>
    <cellStyle name="Moneda 2 3 2 8 2 3" xfId="4042" xr:uid="{41A80DD0-7ECE-4AD2-B5E2-AD3706C65997}"/>
    <cellStyle name="Moneda 2 3 2 8 2 3 2" xfId="6394" xr:uid="{E5650277-BEC9-40B3-8FED-25F7B08D92EB}"/>
    <cellStyle name="Moneda 2 3 2 8 2 3 2 2" xfId="11098" xr:uid="{4DC7F6FA-FAB9-4572-9C23-96AF08007281}"/>
    <cellStyle name="Moneda 2 3 2 8 2 3 2 2 2" xfId="20506" xr:uid="{34C82BD2-1134-46F1-BB0B-AFDA05DACE58}"/>
    <cellStyle name="Moneda 2 3 2 8 2 3 2 2 3" xfId="29923" xr:uid="{54D3F4E2-88B8-47A0-BCCF-271B80B2080E}"/>
    <cellStyle name="Moneda 2 3 2 8 2 3 2 2 4" xfId="39340" xr:uid="{A9B72B51-0B85-4AD9-8CC1-89D66D61E0ED}"/>
    <cellStyle name="Moneda 2 3 2 8 2 3 2 3" xfId="15802" xr:uid="{BAFB9870-5A64-4EA7-AB14-8AAD74D018CA}"/>
    <cellStyle name="Moneda 2 3 2 8 2 3 2 4" xfId="25219" xr:uid="{0D5BE35F-F76C-4CE5-8837-C58408DF6B3A}"/>
    <cellStyle name="Moneda 2 3 2 8 2 3 2 5" xfId="34636" xr:uid="{EB704066-42D2-44DD-A271-B68AA28FDD9D}"/>
    <cellStyle name="Moneda 2 3 2 8 2 3 3" xfId="8746" xr:uid="{559EEDFF-CB2A-413A-9954-16A20D6C56E5}"/>
    <cellStyle name="Moneda 2 3 2 8 2 3 3 2" xfId="18154" xr:uid="{9C23B1EC-8E5A-466B-BA5E-2F41171B36CD}"/>
    <cellStyle name="Moneda 2 3 2 8 2 3 3 3" xfId="27571" xr:uid="{B0D1A564-8F7D-449F-A016-32898DEEFB38}"/>
    <cellStyle name="Moneda 2 3 2 8 2 3 3 4" xfId="36988" xr:uid="{364B6EC7-79B8-4FAC-9E29-6FC630D13022}"/>
    <cellStyle name="Moneda 2 3 2 8 2 3 4" xfId="13450" xr:uid="{1C3B48E0-4440-40EE-AF49-CCF9475C64DB}"/>
    <cellStyle name="Moneda 2 3 2 8 2 3 5" xfId="22867" xr:uid="{F4953194-343C-42FD-A1A0-8AD46CDAB324}"/>
    <cellStyle name="Moneda 2 3 2 8 2 3 6" xfId="32284" xr:uid="{0376361E-7FAA-420D-B10F-E14494622E2A}"/>
    <cellStyle name="Moneda 2 3 2 8 2 4" xfId="4826" xr:uid="{1FA1B4C4-E231-4321-8AC9-71A08F50601B}"/>
    <cellStyle name="Moneda 2 3 2 8 2 4 2" xfId="9530" xr:uid="{DD9A854E-87C9-4CE6-9DBE-2295DACDB309}"/>
    <cellStyle name="Moneda 2 3 2 8 2 4 2 2" xfId="18938" xr:uid="{B78D12B0-9A56-4B4A-958D-75771A62384A}"/>
    <cellStyle name="Moneda 2 3 2 8 2 4 2 3" xfId="28355" xr:uid="{0980CC96-6D9D-4E54-8ADC-B1737C3A3620}"/>
    <cellStyle name="Moneda 2 3 2 8 2 4 2 4" xfId="37772" xr:uid="{06E95D3A-38F9-4E62-83EA-00E1BA478CA5}"/>
    <cellStyle name="Moneda 2 3 2 8 2 4 3" xfId="14234" xr:uid="{1D8E99B7-33D6-408F-8B96-9D166A845859}"/>
    <cellStyle name="Moneda 2 3 2 8 2 4 4" xfId="23651" xr:uid="{988F285F-97FA-48CA-B1DC-105EFE6EEB25}"/>
    <cellStyle name="Moneda 2 3 2 8 2 4 5" xfId="33068" xr:uid="{62F4B4AE-26D6-4F35-8658-7274FDEB3588}"/>
    <cellStyle name="Moneda 2 3 2 8 2 5" xfId="7178" xr:uid="{29BBA5D8-3AF7-4FA9-B5D9-6A5573AA46BD}"/>
    <cellStyle name="Moneda 2 3 2 8 2 5 2" xfId="16586" xr:uid="{AB22921A-06DC-44CA-AFC6-CA6C5A99976B}"/>
    <cellStyle name="Moneda 2 3 2 8 2 5 3" xfId="26003" xr:uid="{D76F2A8B-7B87-41E9-B653-B7EEC052942F}"/>
    <cellStyle name="Moneda 2 3 2 8 2 5 4" xfId="35420" xr:uid="{B0DAA63C-4685-43D5-B44A-B761E8D738DA}"/>
    <cellStyle name="Moneda 2 3 2 8 2 6" xfId="11882" xr:uid="{0548FA5C-EFA0-49DA-8903-FB35858F42E4}"/>
    <cellStyle name="Moneda 2 3 2 8 2 7" xfId="21299" xr:uid="{67DD7DF5-B603-4BEC-8A88-22DD5F83EC02}"/>
    <cellStyle name="Moneda 2 3 2 8 2 8" xfId="30716" xr:uid="{2BAE9FC0-4B98-4518-9304-F70C442B0FC4}"/>
    <cellStyle name="Moneda 2 3 2 8 3" xfId="2866" xr:uid="{0AC97B38-C13B-426B-8812-BCE13540154C}"/>
    <cellStyle name="Moneda 2 3 2 8 3 2" xfId="5218" xr:uid="{097704A9-D995-4FE4-80AA-B3C36B0C7BB0}"/>
    <cellStyle name="Moneda 2 3 2 8 3 2 2" xfId="9922" xr:uid="{BC072BAA-D4AE-458A-B287-C8E4E3C29A99}"/>
    <cellStyle name="Moneda 2 3 2 8 3 2 2 2" xfId="19330" xr:uid="{3168B1E1-8A90-48CE-8900-B17970CE5109}"/>
    <cellStyle name="Moneda 2 3 2 8 3 2 2 3" xfId="28747" xr:uid="{1BDF9871-81B8-4CA8-BC24-246218455FA5}"/>
    <cellStyle name="Moneda 2 3 2 8 3 2 2 4" xfId="38164" xr:uid="{925E480B-26D9-487F-96A7-FC41A5F2E86F}"/>
    <cellStyle name="Moneda 2 3 2 8 3 2 3" xfId="14626" xr:uid="{733C830C-E204-49A0-9B6D-3944DB072EEF}"/>
    <cellStyle name="Moneda 2 3 2 8 3 2 4" xfId="24043" xr:uid="{01EC3294-71A5-4A2E-BEDC-27C6A422AA3B}"/>
    <cellStyle name="Moneda 2 3 2 8 3 2 5" xfId="33460" xr:uid="{840B9C2A-AAD7-4826-8663-40A3CF2F47B6}"/>
    <cellStyle name="Moneda 2 3 2 8 3 3" xfId="7570" xr:uid="{3B59868C-8968-4EF0-BDDC-4F5680706BA3}"/>
    <cellStyle name="Moneda 2 3 2 8 3 3 2" xfId="16978" xr:uid="{473D5A72-5E4B-48F6-BB65-03940033367B}"/>
    <cellStyle name="Moneda 2 3 2 8 3 3 3" xfId="26395" xr:uid="{24697608-FAD5-4C3F-8211-0B484D8AA147}"/>
    <cellStyle name="Moneda 2 3 2 8 3 3 4" xfId="35812" xr:uid="{EE9C5BCC-9FB6-4007-84A1-5022076E7F48}"/>
    <cellStyle name="Moneda 2 3 2 8 3 4" xfId="12274" xr:uid="{F451B500-ED6B-4A78-A247-5733BCC01738}"/>
    <cellStyle name="Moneda 2 3 2 8 3 5" xfId="21691" xr:uid="{6FCD9334-337A-4813-99A7-505CC7E6B015}"/>
    <cellStyle name="Moneda 2 3 2 8 3 6" xfId="31108" xr:uid="{0DC0290B-5186-4924-BDDA-925792DD0E9F}"/>
    <cellStyle name="Moneda 2 3 2 8 4" xfId="3650" xr:uid="{43AA6BC7-DBF1-401E-97A4-7DA91FC46480}"/>
    <cellStyle name="Moneda 2 3 2 8 4 2" xfId="6002" xr:uid="{7F40266B-7AA2-4408-8F09-D1BDCF0F1A14}"/>
    <cellStyle name="Moneda 2 3 2 8 4 2 2" xfId="10706" xr:uid="{A84EC9CE-2272-4A3B-B5E8-45AE92B7010B}"/>
    <cellStyle name="Moneda 2 3 2 8 4 2 2 2" xfId="20114" xr:uid="{4787B2B2-057F-4B53-BA71-3D1DA8760932}"/>
    <cellStyle name="Moneda 2 3 2 8 4 2 2 3" xfId="29531" xr:uid="{90670CFA-E798-488A-8B08-3F452269C746}"/>
    <cellStyle name="Moneda 2 3 2 8 4 2 2 4" xfId="38948" xr:uid="{4CA7FEF1-E344-4D8C-BDD2-D6459175C55F}"/>
    <cellStyle name="Moneda 2 3 2 8 4 2 3" xfId="15410" xr:uid="{DB0CB773-995D-40E5-9396-185B84626F53}"/>
    <cellStyle name="Moneda 2 3 2 8 4 2 4" xfId="24827" xr:uid="{BCF5132E-E403-4485-A5C4-65A040DC238F}"/>
    <cellStyle name="Moneda 2 3 2 8 4 2 5" xfId="34244" xr:uid="{345DBCC3-164A-4680-8014-8CE119964EB6}"/>
    <cellStyle name="Moneda 2 3 2 8 4 3" xfId="8354" xr:uid="{D61D079F-030F-4254-944D-E190401AEA9C}"/>
    <cellStyle name="Moneda 2 3 2 8 4 3 2" xfId="17762" xr:uid="{7A5FE338-697B-4583-846B-F5AC5A883B24}"/>
    <cellStyle name="Moneda 2 3 2 8 4 3 3" xfId="27179" xr:uid="{829E3BE2-1669-4CA9-B977-7B5847875AFD}"/>
    <cellStyle name="Moneda 2 3 2 8 4 3 4" xfId="36596" xr:uid="{8842AAA4-CF38-4947-9F2B-326FD874742A}"/>
    <cellStyle name="Moneda 2 3 2 8 4 4" xfId="13058" xr:uid="{FFFAAAE9-8956-4038-B900-EB38FF1AF3F9}"/>
    <cellStyle name="Moneda 2 3 2 8 4 5" xfId="22475" xr:uid="{EE7BA94A-42B8-4F34-92D4-5672AECD3D39}"/>
    <cellStyle name="Moneda 2 3 2 8 4 6" xfId="31892" xr:uid="{EFE17C38-D05E-4CF8-80F7-140C62A95DFB}"/>
    <cellStyle name="Moneda 2 3 2 8 5" xfId="4434" xr:uid="{81AE8F75-E52F-4B21-B640-682317454378}"/>
    <cellStyle name="Moneda 2 3 2 8 5 2" xfId="9138" xr:uid="{BE73960C-DEF6-4B3F-B143-CEE0A9CB54B8}"/>
    <cellStyle name="Moneda 2 3 2 8 5 2 2" xfId="18546" xr:uid="{A90D89E6-C2FA-4C57-9D52-E34BDA66D8F0}"/>
    <cellStyle name="Moneda 2 3 2 8 5 2 3" xfId="27963" xr:uid="{B25646F7-35E2-4E04-A617-E1000526CA0D}"/>
    <cellStyle name="Moneda 2 3 2 8 5 2 4" xfId="37380" xr:uid="{D0FF75EB-6A63-4ED6-974A-E88B36865A91}"/>
    <cellStyle name="Moneda 2 3 2 8 5 3" xfId="13842" xr:uid="{9E138EF0-1C78-45DF-82CD-028AF99E7951}"/>
    <cellStyle name="Moneda 2 3 2 8 5 4" xfId="23259" xr:uid="{22298FF3-BB6F-4A8F-8328-3C2261652D49}"/>
    <cellStyle name="Moneda 2 3 2 8 5 5" xfId="32676" xr:uid="{E5EC638B-3CA5-4E57-9277-315A2B03FE1B}"/>
    <cellStyle name="Moneda 2 3 2 8 6" xfId="6786" xr:uid="{E9497803-E1DF-48C1-A926-999FFC0822B8}"/>
    <cellStyle name="Moneda 2 3 2 8 6 2" xfId="16194" xr:uid="{2D9BA890-1726-4FA9-8D5F-20EA473D6A22}"/>
    <cellStyle name="Moneda 2 3 2 8 6 3" xfId="25611" xr:uid="{09836133-63BA-401E-B672-9C767401FDE3}"/>
    <cellStyle name="Moneda 2 3 2 8 6 4" xfId="35028" xr:uid="{9C723CCE-5009-4C1F-A07C-2BBCB8267797}"/>
    <cellStyle name="Moneda 2 3 2 8 7" xfId="11490" xr:uid="{42AA8F96-70B9-4D86-810F-FFB3BC5E31E1}"/>
    <cellStyle name="Moneda 2 3 2 8 8" xfId="20907" xr:uid="{6A75EE1E-C951-4057-92C8-A36EABE85203}"/>
    <cellStyle name="Moneda 2 3 2 8 9" xfId="30324" xr:uid="{C5BDAB91-2F76-4C21-BDB4-9256EC88DE44}"/>
    <cellStyle name="Moneda 2 3 2 9" xfId="893" xr:uid="{C9A20A9E-5689-4FC0-9404-86E7784C557C}"/>
    <cellStyle name="Moneda 2 3 2 9 2" xfId="3062" xr:uid="{82E89069-0EBF-47D6-A723-748FDA2E35A5}"/>
    <cellStyle name="Moneda 2 3 2 9 2 2" xfId="5414" xr:uid="{2346C9B5-0FD8-4F23-977E-A364FDA7B0EC}"/>
    <cellStyle name="Moneda 2 3 2 9 2 2 2" xfId="10118" xr:uid="{E3A69B8D-E92E-438D-A571-0DD458D56253}"/>
    <cellStyle name="Moneda 2 3 2 9 2 2 2 2" xfId="19526" xr:uid="{6364B43D-02E7-4AFD-9790-EAE83E334463}"/>
    <cellStyle name="Moneda 2 3 2 9 2 2 2 3" xfId="28943" xr:uid="{0E9DBA5D-7700-4EC7-9288-BD0EDD8E60DF}"/>
    <cellStyle name="Moneda 2 3 2 9 2 2 2 4" xfId="38360" xr:uid="{F83E91E3-5AF9-4ADD-AEDE-790AED66BBF5}"/>
    <cellStyle name="Moneda 2 3 2 9 2 2 3" xfId="14822" xr:uid="{3FFF3A8E-E4B4-46C6-ACB6-43F13C643339}"/>
    <cellStyle name="Moneda 2 3 2 9 2 2 4" xfId="24239" xr:uid="{DAA9D7E9-5EE9-4863-86EF-E14F98A7686F}"/>
    <cellStyle name="Moneda 2 3 2 9 2 2 5" xfId="33656" xr:uid="{E130FDFD-66C1-4711-B5A2-36DE8949483A}"/>
    <cellStyle name="Moneda 2 3 2 9 2 3" xfId="7766" xr:uid="{99E426B7-C4E1-4F03-9F4C-EC44A71EC530}"/>
    <cellStyle name="Moneda 2 3 2 9 2 3 2" xfId="17174" xr:uid="{FB32A79A-1B41-4316-AF4E-0F9321331AF0}"/>
    <cellStyle name="Moneda 2 3 2 9 2 3 3" xfId="26591" xr:uid="{F69ADF23-9FBA-4C17-AC53-010A3C3D01A4}"/>
    <cellStyle name="Moneda 2 3 2 9 2 3 4" xfId="36008" xr:uid="{B4DABD66-E85E-492F-896B-17CD842B3036}"/>
    <cellStyle name="Moneda 2 3 2 9 2 4" xfId="12470" xr:uid="{ECFB119E-1FA3-45FD-9559-8917E5CA3B2C}"/>
    <cellStyle name="Moneda 2 3 2 9 2 5" xfId="21887" xr:uid="{9C79FE10-6FC4-4C5B-8777-69DD2F1769E5}"/>
    <cellStyle name="Moneda 2 3 2 9 2 6" xfId="31304" xr:uid="{4E6001F4-A716-4AB4-B6F4-FD7A5B1F79FC}"/>
    <cellStyle name="Moneda 2 3 2 9 3" xfId="3846" xr:uid="{6F66B0BB-6359-469C-8DD2-85CAD74811FB}"/>
    <cellStyle name="Moneda 2 3 2 9 3 2" xfId="6198" xr:uid="{86C634F3-C4AF-430A-8852-C0A141104100}"/>
    <cellStyle name="Moneda 2 3 2 9 3 2 2" xfId="10902" xr:uid="{DE127006-F8C9-4D44-B2B8-7D79D2A8F2E7}"/>
    <cellStyle name="Moneda 2 3 2 9 3 2 2 2" xfId="20310" xr:uid="{9D9BE39C-F000-43E7-B2F4-0BBB3782DF07}"/>
    <cellStyle name="Moneda 2 3 2 9 3 2 2 3" xfId="29727" xr:uid="{9139BE88-60DC-4942-A6BB-84DAD090341A}"/>
    <cellStyle name="Moneda 2 3 2 9 3 2 2 4" xfId="39144" xr:uid="{898858CD-4A11-4931-92E5-CEAC6C989265}"/>
    <cellStyle name="Moneda 2 3 2 9 3 2 3" xfId="15606" xr:uid="{9AA93FBB-5D60-439F-BD47-596E26D9775D}"/>
    <cellStyle name="Moneda 2 3 2 9 3 2 4" xfId="25023" xr:uid="{5812A0DF-311F-437C-8D39-1ABBE3FF0818}"/>
    <cellStyle name="Moneda 2 3 2 9 3 2 5" xfId="34440" xr:uid="{99F05304-ED5C-4EB2-B526-ACDD618D6928}"/>
    <cellStyle name="Moneda 2 3 2 9 3 3" xfId="8550" xr:uid="{4B8C44D6-3D32-4833-92C3-A7D04FC9D5D2}"/>
    <cellStyle name="Moneda 2 3 2 9 3 3 2" xfId="17958" xr:uid="{C9AB4022-5474-4F6D-B40C-8A9231AFAA0E}"/>
    <cellStyle name="Moneda 2 3 2 9 3 3 3" xfId="27375" xr:uid="{0FCFB849-0962-4295-B824-EE235625745E}"/>
    <cellStyle name="Moneda 2 3 2 9 3 3 4" xfId="36792" xr:uid="{B0D75BA8-8037-4213-9038-42DC93512320}"/>
    <cellStyle name="Moneda 2 3 2 9 3 4" xfId="13254" xr:uid="{C3BD51E1-D7B4-403E-A745-95830407927D}"/>
    <cellStyle name="Moneda 2 3 2 9 3 5" xfId="22671" xr:uid="{9E1761C3-59C1-4519-8657-4BBB7AED2B90}"/>
    <cellStyle name="Moneda 2 3 2 9 3 6" xfId="32088" xr:uid="{C2723C1B-C667-4C43-B0FB-B2C74ACF222A}"/>
    <cellStyle name="Moneda 2 3 2 9 4" xfId="4630" xr:uid="{E8A7A437-5850-42ED-A727-B3004D828A0B}"/>
    <cellStyle name="Moneda 2 3 2 9 4 2" xfId="9334" xr:uid="{C9F34E19-0F31-4FB1-BD25-CD4827FCB1E1}"/>
    <cellStyle name="Moneda 2 3 2 9 4 2 2" xfId="18742" xr:uid="{F61DA15F-FEF5-4B4B-B2D0-B448A4B62097}"/>
    <cellStyle name="Moneda 2 3 2 9 4 2 3" xfId="28159" xr:uid="{1BEEE227-104E-4F9F-89FA-76AFFC8051D2}"/>
    <cellStyle name="Moneda 2 3 2 9 4 2 4" xfId="37576" xr:uid="{5A026406-4CB9-41E9-B078-78D4D5114ED8}"/>
    <cellStyle name="Moneda 2 3 2 9 4 3" xfId="14038" xr:uid="{1BB5B2A3-30CC-42E8-842C-284C64448457}"/>
    <cellStyle name="Moneda 2 3 2 9 4 4" xfId="23455" xr:uid="{E810FC0E-5556-41D5-AA0B-1F0306209CF7}"/>
    <cellStyle name="Moneda 2 3 2 9 4 5" xfId="32872" xr:uid="{2C952815-A60F-4466-AF29-055259A28384}"/>
    <cellStyle name="Moneda 2 3 2 9 5" xfId="6982" xr:uid="{224299C6-5741-4552-9C24-331945409287}"/>
    <cellStyle name="Moneda 2 3 2 9 5 2" xfId="16390" xr:uid="{8FA7EEB4-4181-48AC-9EE8-B6106D696250}"/>
    <cellStyle name="Moneda 2 3 2 9 5 3" xfId="25807" xr:uid="{7576EBD6-39DA-4C57-A0D6-08D08699F2D4}"/>
    <cellStyle name="Moneda 2 3 2 9 5 4" xfId="35224" xr:uid="{3CDD0A53-1761-4688-A709-4F128B527563}"/>
    <cellStyle name="Moneda 2 3 2 9 6" xfId="11686" xr:uid="{CF7936CA-9490-429F-9B22-77472099CD8D}"/>
    <cellStyle name="Moneda 2 3 2 9 7" xfId="21103" xr:uid="{BFDC8F10-C458-47AD-A39C-6D7235D95AC4}"/>
    <cellStyle name="Moneda 2 3 2 9 8" xfId="30520" xr:uid="{2A188811-F19E-4018-B45C-4062AECA108F}"/>
    <cellStyle name="Moneda 2 3 2 9 9" xfId="2277" xr:uid="{13FA6C0E-1C67-4F70-9589-9C4918DE77B8}"/>
    <cellStyle name="Moneda 2 3 20" xfId="1882" xr:uid="{561EE34A-CBC4-42B5-B5B5-FF84BD35752B}"/>
    <cellStyle name="Moneda 2 3 21" xfId="1254" xr:uid="{22EC334C-C2AA-4D0D-84BD-78E3C5915B08}"/>
    <cellStyle name="Moneda 2 3 22" xfId="40136" xr:uid="{60C28479-BD52-420F-8A2A-AD0CFB78C04A}"/>
    <cellStyle name="Moneda 2 3 3" xfId="99" xr:uid="{FC2A91DD-467E-4B29-BC1B-71F3B942A1FA}"/>
    <cellStyle name="Moneda 2 3 3 10" xfId="3457" xr:uid="{7548F10F-DE55-4CEF-9768-B14C600AD709}"/>
    <cellStyle name="Moneda 2 3 3 10 2" xfId="5809" xr:uid="{20F0BCC2-3963-4D2D-8E24-C83CAC060584}"/>
    <cellStyle name="Moneda 2 3 3 10 2 2" xfId="10513" xr:uid="{595B7B13-1746-4EC3-847C-79686134A801}"/>
    <cellStyle name="Moneda 2 3 3 10 2 2 2" xfId="19921" xr:uid="{25887640-A04D-4DA4-BC1A-7E08782036CC}"/>
    <cellStyle name="Moneda 2 3 3 10 2 2 3" xfId="29338" xr:uid="{801F6998-EC8C-4E29-84DF-121BF78749D5}"/>
    <cellStyle name="Moneda 2 3 3 10 2 2 4" xfId="38755" xr:uid="{71B6832A-D2F2-4A52-AE92-FC79C1CD1EE5}"/>
    <cellStyle name="Moneda 2 3 3 10 2 3" xfId="15217" xr:uid="{8EC6444B-C4F3-44D9-B334-9B9EE5B7ECE1}"/>
    <cellStyle name="Moneda 2 3 3 10 2 4" xfId="24634" xr:uid="{613DBC7A-6C90-416A-82F3-5539109B706F}"/>
    <cellStyle name="Moneda 2 3 3 10 2 5" xfId="34051" xr:uid="{27CE139C-A5B0-4F19-8B45-3D077C947703}"/>
    <cellStyle name="Moneda 2 3 3 10 3" xfId="8161" xr:uid="{6628BF76-B10E-4A0D-8BEF-1ED722C7385C}"/>
    <cellStyle name="Moneda 2 3 3 10 3 2" xfId="17569" xr:uid="{3309584F-4514-41BD-B5CE-E2A34FA9FCAF}"/>
    <cellStyle name="Moneda 2 3 3 10 3 3" xfId="26986" xr:uid="{41069530-3C1B-49AC-AAE5-09587B8FC114}"/>
    <cellStyle name="Moneda 2 3 3 10 3 4" xfId="36403" xr:uid="{DB6C5704-FD21-4D6C-ADBB-B49DF168B53D}"/>
    <cellStyle name="Moneda 2 3 3 10 4" xfId="12865" xr:uid="{F5382CD7-0E87-42AD-86BF-4D369316877A}"/>
    <cellStyle name="Moneda 2 3 3 10 5" xfId="22282" xr:uid="{75B67CB1-EA3C-4212-A6A9-A1A1F40DA9C7}"/>
    <cellStyle name="Moneda 2 3 3 10 6" xfId="31699" xr:uid="{85EB815E-1623-4421-8238-DF2C93DE0D2A}"/>
    <cellStyle name="Moneda 2 3 3 11" xfId="4241" xr:uid="{4A0D8F94-F53C-4BF9-99FF-594301F5BF21}"/>
    <cellStyle name="Moneda 2 3 3 11 2" xfId="8945" xr:uid="{AF453967-D23A-4BFF-91D9-DE508F3FCE69}"/>
    <cellStyle name="Moneda 2 3 3 11 2 2" xfId="18353" xr:uid="{DE5439A9-B56B-42B3-960A-4A9BCED5B89D}"/>
    <cellStyle name="Moneda 2 3 3 11 2 3" xfId="27770" xr:uid="{28495DD7-0CD7-4869-8E89-CDB2378AE2CF}"/>
    <cellStyle name="Moneda 2 3 3 11 2 4" xfId="37187" xr:uid="{6639AB58-511D-48D2-B15D-1BD27BA462B1}"/>
    <cellStyle name="Moneda 2 3 3 11 3" xfId="13649" xr:uid="{259F621A-A35E-4B7E-9469-C7274B097C64}"/>
    <cellStyle name="Moneda 2 3 3 11 4" xfId="23066" xr:uid="{22404975-E04A-429D-A058-0A656A4EFE96}"/>
    <cellStyle name="Moneda 2 3 3 11 5" xfId="32483" xr:uid="{75FA2EA9-C345-4178-AD4F-B1CAC014B984}"/>
    <cellStyle name="Moneda 2 3 3 12" xfId="6593" xr:uid="{873677A0-95EB-4C13-A63C-0B1C16627F55}"/>
    <cellStyle name="Moneda 2 3 3 12 2" xfId="16001" xr:uid="{C3302764-C5F2-4E7D-973B-27679C01728D}"/>
    <cellStyle name="Moneda 2 3 3 12 3" xfId="25418" xr:uid="{CA5FDCCE-5388-496F-B6D8-B2915A4CC639}"/>
    <cellStyle name="Moneda 2 3 3 12 4" xfId="34835" xr:uid="{8249965F-47C8-4E81-9EA4-00426E5751C3}"/>
    <cellStyle name="Moneda 2 3 3 13" xfId="11297" xr:uid="{46AF7E04-C15E-49FC-93B2-DCBE7AA6CE33}"/>
    <cellStyle name="Moneda 2 3 3 14" xfId="20714" xr:uid="{A98C88D3-5E2E-4FF3-B12B-BE28F6899C92}"/>
    <cellStyle name="Moneda 2 3 3 15" xfId="30131" xr:uid="{8119222B-3489-417B-B914-484DD6881EEC}"/>
    <cellStyle name="Moneda 2 3 3 16" xfId="1888" xr:uid="{F2C884D1-5179-4BB5-97E3-344CDE9F0F24}"/>
    <cellStyle name="Moneda 2 3 3 17" xfId="1260" xr:uid="{753DCBD7-651C-43C7-9618-3A54F5FD3461}"/>
    <cellStyle name="Moneda 2 3 3 18" xfId="40142" xr:uid="{C8E65E75-15C6-4A14-B5B6-783A2F1A78F1}"/>
    <cellStyle name="Moneda 2 3 3 2" xfId="159" xr:uid="{738C48F2-8288-4D3C-9A57-A111FADA0CFA}"/>
    <cellStyle name="Moneda 2 3 3 2 10" xfId="6610" xr:uid="{5A97FD62-AB8D-4BF4-882F-0F7449B5E432}"/>
    <cellStyle name="Moneda 2 3 3 2 10 2" xfId="16018" xr:uid="{65F55CCD-EC0E-4785-8EEA-AF2E052F7570}"/>
    <cellStyle name="Moneda 2 3 3 2 10 3" xfId="25435" xr:uid="{182D4178-15FA-4471-9498-CE38AF655874}"/>
    <cellStyle name="Moneda 2 3 3 2 10 4" xfId="34852" xr:uid="{23F336AD-4F32-457D-A127-A191D5506D4F}"/>
    <cellStyle name="Moneda 2 3 3 2 11" xfId="11314" xr:uid="{B33436BF-82F8-4FFF-8350-46B3FBDB0C70}"/>
    <cellStyle name="Moneda 2 3 3 2 12" xfId="20731" xr:uid="{A5832931-2BA5-4CA9-B015-5E090418C8D2}"/>
    <cellStyle name="Moneda 2 3 3 2 13" xfId="30148" xr:uid="{4545D02B-3964-4B97-9255-206BA5F348E5}"/>
    <cellStyle name="Moneda 2 3 3 2 14" xfId="1905" xr:uid="{12D803C3-81E5-4829-8E61-0B9A11433ED0}"/>
    <cellStyle name="Moneda 2 3 3 2 15" xfId="1277" xr:uid="{BB5D8075-24E2-4EAB-B58D-080B25845E03}"/>
    <cellStyle name="Moneda 2 3 3 2 16" xfId="40159" xr:uid="{10309EAB-1731-4A66-BC4C-BC97877D580D}"/>
    <cellStyle name="Moneda 2 3 3 2 2" xfId="246" xr:uid="{C892A522-D1F8-4EEF-953C-6F42CE19B239}"/>
    <cellStyle name="Moneda 2 3 3 2 2 10" xfId="20777" xr:uid="{C1A3775B-7D9B-4B1E-B0C6-15AAB190A0AC}"/>
    <cellStyle name="Moneda 2 3 3 2 2 11" xfId="30194" xr:uid="{DC6F8B79-81F7-4B1D-8400-2F743F8B6B03}"/>
    <cellStyle name="Moneda 2 3 3 2 2 12" xfId="1951" xr:uid="{EB2D05E7-954E-4FD0-A089-00E4F01D65BF}"/>
    <cellStyle name="Moneda 2 3 3 2 2 13" xfId="1323" xr:uid="{EF8C91A9-739A-42A3-845A-233187BF443D}"/>
    <cellStyle name="Moneda 2 3 3 2 2 14" xfId="40205" xr:uid="{A1A46EE8-4169-4FDB-88E5-6A308C835AED}"/>
    <cellStyle name="Moneda 2 3 3 2 2 2" xfId="440" xr:uid="{4CE1A37A-179B-4DF6-9AE7-13A078340EDF}"/>
    <cellStyle name="Moneda 2 3 3 2 2 2 10" xfId="30315" xr:uid="{D9DF3EC8-45B9-4523-85FF-29D4767AED05}"/>
    <cellStyle name="Moneda 2 3 3 2 2 2 11" xfId="2072" xr:uid="{E6CA935F-C051-4B9C-A870-3E40628B1682}"/>
    <cellStyle name="Moneda 2 3 3 2 2 2 12" xfId="1444" xr:uid="{60B032C7-67E9-4C30-83BD-69A604F0973E}"/>
    <cellStyle name="Moneda 2 3 3 2 2 2 13" xfId="40326" xr:uid="{8961E58E-8C09-4851-8C17-DE010F0F03A1}"/>
    <cellStyle name="Moneda 2 3 3 2 2 2 2" xfId="643" xr:uid="{B2C6493A-F0D7-492B-BD6F-12447C9564BD}"/>
    <cellStyle name="Moneda 2 3 3 2 2 2 2 10" xfId="2268" xr:uid="{8B8A9AE7-3B5A-4B76-B83A-46A76DB4FAD2}"/>
    <cellStyle name="Moneda 2 3 3 2 2 2 2 11" xfId="1640" xr:uid="{18696846-F7CE-4D60-884F-D100BFDAEF22}"/>
    <cellStyle name="Moneda 2 3 3 2 2 2 2 12" xfId="40522" xr:uid="{3FB8ADB4-4888-4739-AC2A-05585A385F6A}"/>
    <cellStyle name="Moneda 2 3 3 2 2 2 2 2" xfId="2660" xr:uid="{06CFC0FA-FA9D-43C9-B052-41A1966BE38F}"/>
    <cellStyle name="Moneda 2 3 3 2 2 2 2 2 2" xfId="3445" xr:uid="{85EEDE41-FBF5-4762-BAB0-744D608D1237}"/>
    <cellStyle name="Moneda 2 3 3 2 2 2 2 2 2 2" xfId="5797" xr:uid="{2E7646F7-359C-4E16-995D-9361E8289CF0}"/>
    <cellStyle name="Moneda 2 3 3 2 2 2 2 2 2 2 2" xfId="10501" xr:uid="{BE62BB82-C682-4059-BE27-86C12CC3BF89}"/>
    <cellStyle name="Moneda 2 3 3 2 2 2 2 2 2 2 2 2" xfId="19909" xr:uid="{BE8B3422-4AAC-4AF0-9036-C42EC97AA617}"/>
    <cellStyle name="Moneda 2 3 3 2 2 2 2 2 2 2 2 3" xfId="29326" xr:uid="{8C51AC25-DFF3-439A-9EF2-D61A87D58A1D}"/>
    <cellStyle name="Moneda 2 3 3 2 2 2 2 2 2 2 2 4" xfId="38743" xr:uid="{2474087E-22D4-45E7-9AA7-C09DC5E62037}"/>
    <cellStyle name="Moneda 2 3 3 2 2 2 2 2 2 2 3" xfId="15205" xr:uid="{FC9D939F-621F-4A29-BEE0-7C2A7B0BAA4B}"/>
    <cellStyle name="Moneda 2 3 3 2 2 2 2 2 2 2 4" xfId="24622" xr:uid="{AED98266-1104-4C75-8911-D228D3EF0489}"/>
    <cellStyle name="Moneda 2 3 3 2 2 2 2 2 2 2 5" xfId="34039" xr:uid="{7E8F7090-292C-4182-82FC-C98813334E7C}"/>
    <cellStyle name="Moneda 2 3 3 2 2 2 2 2 2 3" xfId="8149" xr:uid="{72DF69DD-092B-43A4-9C41-64BB6B97FA87}"/>
    <cellStyle name="Moneda 2 3 3 2 2 2 2 2 2 3 2" xfId="17557" xr:uid="{4D5780E3-0119-4197-828B-6DA709B7DEFC}"/>
    <cellStyle name="Moneda 2 3 3 2 2 2 2 2 2 3 3" xfId="26974" xr:uid="{32061E02-732B-4BFA-8A1F-028CC2DA945B}"/>
    <cellStyle name="Moneda 2 3 3 2 2 2 2 2 2 3 4" xfId="36391" xr:uid="{6BD4816D-98B4-4348-A7EE-E6CC2DE217E8}"/>
    <cellStyle name="Moneda 2 3 3 2 2 2 2 2 2 4" xfId="12853" xr:uid="{6CF3DC95-62AB-41D1-BA39-B2764F932F15}"/>
    <cellStyle name="Moneda 2 3 3 2 2 2 2 2 2 5" xfId="22270" xr:uid="{3575FA5B-8E15-46CA-A5B4-BAC778FD60F1}"/>
    <cellStyle name="Moneda 2 3 3 2 2 2 2 2 2 6" xfId="31687" xr:uid="{D7E3D7C6-FFC2-4C90-B4D7-33BDF6336F93}"/>
    <cellStyle name="Moneda 2 3 3 2 2 2 2 2 3" xfId="4229" xr:uid="{B7403607-4E01-4F40-9B2F-7BB3965EF03B}"/>
    <cellStyle name="Moneda 2 3 3 2 2 2 2 2 3 2" xfId="6581" xr:uid="{E83B9D02-C059-4A25-9D76-CC961F518DE7}"/>
    <cellStyle name="Moneda 2 3 3 2 2 2 2 2 3 2 2" xfId="11285" xr:uid="{1C04164B-0E15-4E6D-B1A5-047F73584EC1}"/>
    <cellStyle name="Moneda 2 3 3 2 2 2 2 2 3 2 2 2" xfId="20693" xr:uid="{45DD3DBE-F1B7-4E6B-9FD0-CFCBA59631CB}"/>
    <cellStyle name="Moneda 2 3 3 2 2 2 2 2 3 2 2 3" xfId="30110" xr:uid="{420AF866-3473-45C9-992A-2A8D2B76DB73}"/>
    <cellStyle name="Moneda 2 3 3 2 2 2 2 2 3 2 2 4" xfId="39527" xr:uid="{4BF4BE8B-6BB4-42D5-8A84-8C4E3CFEFC3C}"/>
    <cellStyle name="Moneda 2 3 3 2 2 2 2 2 3 2 3" xfId="15989" xr:uid="{E819EEA0-150E-441A-9886-CAE6104B0ED1}"/>
    <cellStyle name="Moneda 2 3 3 2 2 2 2 2 3 2 4" xfId="25406" xr:uid="{AB239845-E9E9-48EA-AEB0-D5CDA32D85FF}"/>
    <cellStyle name="Moneda 2 3 3 2 2 2 2 2 3 2 5" xfId="34823" xr:uid="{4E95FFAD-CA3F-4B6D-9C1C-E64F055C9787}"/>
    <cellStyle name="Moneda 2 3 3 2 2 2 2 2 3 3" xfId="8933" xr:uid="{4FD899CD-4E8C-4F05-9CE8-BD53D49F97F4}"/>
    <cellStyle name="Moneda 2 3 3 2 2 2 2 2 3 3 2" xfId="18341" xr:uid="{6EE8B830-9CE6-48FD-B5CE-3B4F661D03B4}"/>
    <cellStyle name="Moneda 2 3 3 2 2 2 2 2 3 3 3" xfId="27758" xr:uid="{7D76D30C-AFEA-435A-A165-AA72FAE23502}"/>
    <cellStyle name="Moneda 2 3 3 2 2 2 2 2 3 3 4" xfId="37175" xr:uid="{35E894BC-722D-4579-B639-92C8ADE0BE18}"/>
    <cellStyle name="Moneda 2 3 3 2 2 2 2 2 3 4" xfId="13637" xr:uid="{051EF5EB-8F78-435C-A87D-ECC1781052B8}"/>
    <cellStyle name="Moneda 2 3 3 2 2 2 2 2 3 5" xfId="23054" xr:uid="{FA301D91-2FA2-48FB-822E-3F6705EBD3DE}"/>
    <cellStyle name="Moneda 2 3 3 2 2 2 2 2 3 6" xfId="32471" xr:uid="{56842F86-2AB2-496C-A925-C0ABFC86E235}"/>
    <cellStyle name="Moneda 2 3 3 2 2 2 2 2 4" xfId="5013" xr:uid="{643E0D28-B674-463D-9BC4-DE239D142471}"/>
    <cellStyle name="Moneda 2 3 3 2 2 2 2 2 4 2" xfId="9717" xr:uid="{0839DE11-6ADF-4058-9F81-B82E0AADBA60}"/>
    <cellStyle name="Moneda 2 3 3 2 2 2 2 2 4 2 2" xfId="19125" xr:uid="{6E9ED70B-D9A5-42D4-BBE7-AB474357E6AF}"/>
    <cellStyle name="Moneda 2 3 3 2 2 2 2 2 4 2 3" xfId="28542" xr:uid="{CBF0E61A-D358-4EC4-A71D-8AB6A1114251}"/>
    <cellStyle name="Moneda 2 3 3 2 2 2 2 2 4 2 4" xfId="37959" xr:uid="{BF8AFD5D-62B8-4D7F-92B5-336037B0CDB7}"/>
    <cellStyle name="Moneda 2 3 3 2 2 2 2 2 4 3" xfId="14421" xr:uid="{1DA1BDA9-3D79-4B34-AC06-EF5445C00320}"/>
    <cellStyle name="Moneda 2 3 3 2 2 2 2 2 4 4" xfId="23838" xr:uid="{7CEC8C02-2622-4EFA-9C57-0BA023E252EE}"/>
    <cellStyle name="Moneda 2 3 3 2 2 2 2 2 4 5" xfId="33255" xr:uid="{24E09CD7-41EC-4CEF-8888-72FEFBCEFEF3}"/>
    <cellStyle name="Moneda 2 3 3 2 2 2 2 2 5" xfId="7365" xr:uid="{A4790D44-5A7F-4281-B420-E90F0C5C0A65}"/>
    <cellStyle name="Moneda 2 3 3 2 2 2 2 2 5 2" xfId="16773" xr:uid="{A75C3CE7-7223-4497-B344-876F41FDAD98}"/>
    <cellStyle name="Moneda 2 3 3 2 2 2 2 2 5 3" xfId="26190" xr:uid="{CA90D874-A711-4E40-9D7E-698F6C2985AE}"/>
    <cellStyle name="Moneda 2 3 3 2 2 2 2 2 5 4" xfId="35607" xr:uid="{BD59A8ED-8C48-49F5-8242-096DCB8830A2}"/>
    <cellStyle name="Moneda 2 3 3 2 2 2 2 2 6" xfId="12069" xr:uid="{D080758F-1EFD-47B3-975C-D1915B6F4DCF}"/>
    <cellStyle name="Moneda 2 3 3 2 2 2 2 2 7" xfId="21486" xr:uid="{884DE099-A291-4C89-8429-173DA97CEF08}"/>
    <cellStyle name="Moneda 2 3 3 2 2 2 2 2 8" xfId="30903" xr:uid="{BCC5A0EA-6BB6-4664-824A-E4FF6A38A0BC}"/>
    <cellStyle name="Moneda 2 3 3 2 2 2 2 3" xfId="3053" xr:uid="{DC4E3541-2A57-47F9-B16D-D3C1F04F52AB}"/>
    <cellStyle name="Moneda 2 3 3 2 2 2 2 3 2" xfId="5405" xr:uid="{90DF3216-E322-4D8D-AFCE-B487C6022398}"/>
    <cellStyle name="Moneda 2 3 3 2 2 2 2 3 2 2" xfId="10109" xr:uid="{52EE1B4B-278C-420C-B076-B65BFD63BD8E}"/>
    <cellStyle name="Moneda 2 3 3 2 2 2 2 3 2 2 2" xfId="19517" xr:uid="{36AC959E-A05E-4BFD-B58A-F27BB51C6A59}"/>
    <cellStyle name="Moneda 2 3 3 2 2 2 2 3 2 2 3" xfId="28934" xr:uid="{4299D67E-E133-4B74-B1B6-91452BED9E5B}"/>
    <cellStyle name="Moneda 2 3 3 2 2 2 2 3 2 2 4" xfId="38351" xr:uid="{ED74BAF5-901E-4E63-A30C-46468EDCD4AC}"/>
    <cellStyle name="Moneda 2 3 3 2 2 2 2 3 2 3" xfId="14813" xr:uid="{D69B4EF9-D130-4F40-BEEB-71B8416F90EC}"/>
    <cellStyle name="Moneda 2 3 3 2 2 2 2 3 2 4" xfId="24230" xr:uid="{8E2D78FD-903C-429C-AE0B-74584BF6C4E8}"/>
    <cellStyle name="Moneda 2 3 3 2 2 2 2 3 2 5" xfId="33647" xr:uid="{643F8F27-06A0-4482-B01B-B6E7F4BB29E2}"/>
    <cellStyle name="Moneda 2 3 3 2 2 2 2 3 3" xfId="7757" xr:uid="{764BDABE-D0B5-4136-B8AE-E11FAFE10566}"/>
    <cellStyle name="Moneda 2 3 3 2 2 2 2 3 3 2" xfId="17165" xr:uid="{43B773FF-5761-4EA2-8406-01735B4AF079}"/>
    <cellStyle name="Moneda 2 3 3 2 2 2 2 3 3 3" xfId="26582" xr:uid="{C012AEC8-F6E7-4694-BB26-75B376304B5D}"/>
    <cellStyle name="Moneda 2 3 3 2 2 2 2 3 3 4" xfId="35999" xr:uid="{13DACF25-39AF-4658-ADC1-B05A9F05EC6C}"/>
    <cellStyle name="Moneda 2 3 3 2 2 2 2 3 4" xfId="12461" xr:uid="{A5B17E34-3893-4DFF-9A78-70427A8CAA07}"/>
    <cellStyle name="Moneda 2 3 3 2 2 2 2 3 5" xfId="21878" xr:uid="{54486B9D-7F78-4C8A-9E34-49CCAA451B8F}"/>
    <cellStyle name="Moneda 2 3 3 2 2 2 2 3 6" xfId="31295" xr:uid="{A74D31B6-F96C-4048-8E9D-66C4D5099679}"/>
    <cellStyle name="Moneda 2 3 3 2 2 2 2 4" xfId="3837" xr:uid="{B0600CE7-1A58-4AED-88E1-BEDDE5A87A2B}"/>
    <cellStyle name="Moneda 2 3 3 2 2 2 2 4 2" xfId="6189" xr:uid="{39BE0C2C-1A39-4AD7-8974-98F2AE23D22A}"/>
    <cellStyle name="Moneda 2 3 3 2 2 2 2 4 2 2" xfId="10893" xr:uid="{17440CA8-992B-47AA-BEE7-ECA4BD1CCDD2}"/>
    <cellStyle name="Moneda 2 3 3 2 2 2 2 4 2 2 2" xfId="20301" xr:uid="{7BE7C4E9-2531-4181-939C-EFEEFE4F035F}"/>
    <cellStyle name="Moneda 2 3 3 2 2 2 2 4 2 2 3" xfId="29718" xr:uid="{AEE73A77-9088-4365-ADEA-1233D8A92457}"/>
    <cellStyle name="Moneda 2 3 3 2 2 2 2 4 2 2 4" xfId="39135" xr:uid="{2D8F05AB-8353-40C2-8C05-AA1AC41F62F9}"/>
    <cellStyle name="Moneda 2 3 3 2 2 2 2 4 2 3" xfId="15597" xr:uid="{DE9B2E8E-E058-4FA5-81CA-738DFC4DB392}"/>
    <cellStyle name="Moneda 2 3 3 2 2 2 2 4 2 4" xfId="25014" xr:uid="{264B72B9-7539-416C-974F-9A1A5351EB86}"/>
    <cellStyle name="Moneda 2 3 3 2 2 2 2 4 2 5" xfId="34431" xr:uid="{D2586C18-B5A9-45A1-BB5A-7C8AFF608ADE}"/>
    <cellStyle name="Moneda 2 3 3 2 2 2 2 4 3" xfId="8541" xr:uid="{B891ACAC-A18F-47B7-90BC-0B7C4964DB87}"/>
    <cellStyle name="Moneda 2 3 3 2 2 2 2 4 3 2" xfId="17949" xr:uid="{C240E9CB-2140-4F8F-B974-21C273D9B9EE}"/>
    <cellStyle name="Moneda 2 3 3 2 2 2 2 4 3 3" xfId="27366" xr:uid="{638AC896-A26C-4C3E-A598-8B5BC6E9CBCE}"/>
    <cellStyle name="Moneda 2 3 3 2 2 2 2 4 3 4" xfId="36783" xr:uid="{4755A6DE-EC11-4689-8BCF-47C16E60C6E5}"/>
    <cellStyle name="Moneda 2 3 3 2 2 2 2 4 4" xfId="13245" xr:uid="{14C7FFD2-14EC-465F-A04E-1BD7F81FAFBF}"/>
    <cellStyle name="Moneda 2 3 3 2 2 2 2 4 5" xfId="22662" xr:uid="{4CDBD9A3-CEA7-4D45-97A0-92855F9FFB17}"/>
    <cellStyle name="Moneda 2 3 3 2 2 2 2 4 6" xfId="32079" xr:uid="{522C5D16-8316-4795-9E2E-8CAE9C593DFE}"/>
    <cellStyle name="Moneda 2 3 3 2 2 2 2 5" xfId="4621" xr:uid="{65C15F2D-2213-4D34-9F33-92807B0A1976}"/>
    <cellStyle name="Moneda 2 3 3 2 2 2 2 5 2" xfId="9325" xr:uid="{996BB78C-3EC3-47B0-BB6C-91B458A7BBC1}"/>
    <cellStyle name="Moneda 2 3 3 2 2 2 2 5 2 2" xfId="18733" xr:uid="{695E8B67-4241-47D5-8B58-509B7F55D9AF}"/>
    <cellStyle name="Moneda 2 3 3 2 2 2 2 5 2 3" xfId="28150" xr:uid="{F71B3D95-B64E-4A1D-9B87-4136F519F274}"/>
    <cellStyle name="Moneda 2 3 3 2 2 2 2 5 2 4" xfId="37567" xr:uid="{36068DC3-B5AA-4FDC-8C09-E5FFE36C2561}"/>
    <cellStyle name="Moneda 2 3 3 2 2 2 2 5 3" xfId="14029" xr:uid="{2FC13B1B-0C93-4EF3-B48B-D2C08A014D38}"/>
    <cellStyle name="Moneda 2 3 3 2 2 2 2 5 4" xfId="23446" xr:uid="{93B733FE-77B2-4209-B501-62E87FFC6FCC}"/>
    <cellStyle name="Moneda 2 3 3 2 2 2 2 5 5" xfId="32863" xr:uid="{9B52F05A-14E1-4083-9321-4301BB1CB206}"/>
    <cellStyle name="Moneda 2 3 3 2 2 2 2 6" xfId="6973" xr:uid="{F2D1C24F-8800-4F8D-92D1-EECAB99B58A9}"/>
    <cellStyle name="Moneda 2 3 3 2 2 2 2 6 2" xfId="16381" xr:uid="{0812754A-FAF7-4282-BA64-B824BECE7CAB}"/>
    <cellStyle name="Moneda 2 3 3 2 2 2 2 6 3" xfId="25798" xr:uid="{B553D5BB-432F-4572-BAA7-136A90A04C46}"/>
    <cellStyle name="Moneda 2 3 3 2 2 2 2 6 4" xfId="35215" xr:uid="{C9E97CB5-81B5-42A1-9E5F-084F94E2E16C}"/>
    <cellStyle name="Moneda 2 3 3 2 2 2 2 7" xfId="11677" xr:uid="{86E1B012-ACB0-4533-B19F-90EA3892C072}"/>
    <cellStyle name="Moneda 2 3 3 2 2 2 2 8" xfId="21094" xr:uid="{E040A35C-FB1D-4999-A9DB-B6429F28CFD5}"/>
    <cellStyle name="Moneda 2 3 3 2 2 2 2 9" xfId="30511" xr:uid="{BD398768-3A79-4243-8D3C-F6487460FB91}"/>
    <cellStyle name="Moneda 2 3 3 2 2 2 3" xfId="2464" xr:uid="{5076DD2D-3981-4AFE-BDCB-560B86B39CE4}"/>
    <cellStyle name="Moneda 2 3 3 2 2 2 3 2" xfId="3249" xr:uid="{250ABE9E-7E36-4722-B14C-1FB4324D2C40}"/>
    <cellStyle name="Moneda 2 3 3 2 2 2 3 2 2" xfId="5601" xr:uid="{5BB9ED4D-FFB0-4C6E-9E22-05053EB09712}"/>
    <cellStyle name="Moneda 2 3 3 2 2 2 3 2 2 2" xfId="10305" xr:uid="{86205B4F-5B74-4593-8DC5-D6C61266D7D3}"/>
    <cellStyle name="Moneda 2 3 3 2 2 2 3 2 2 2 2" xfId="19713" xr:uid="{A7390AD9-A147-4199-BFF1-69954485247B}"/>
    <cellStyle name="Moneda 2 3 3 2 2 2 3 2 2 2 3" xfId="29130" xr:uid="{3F5DE501-32B7-4FA1-850D-2DBC5A6EFC20}"/>
    <cellStyle name="Moneda 2 3 3 2 2 2 3 2 2 2 4" xfId="38547" xr:uid="{A5A4E9A7-F424-4002-B7AF-E201CD96EE47}"/>
    <cellStyle name="Moneda 2 3 3 2 2 2 3 2 2 3" xfId="15009" xr:uid="{28D95976-30CC-481C-B0CD-6B01E15F3143}"/>
    <cellStyle name="Moneda 2 3 3 2 2 2 3 2 2 4" xfId="24426" xr:uid="{BAFA015B-7B49-4C28-B0B9-0B6CA40E9ED3}"/>
    <cellStyle name="Moneda 2 3 3 2 2 2 3 2 2 5" xfId="33843" xr:uid="{4BD7AFA0-605D-4C5F-B2CA-06E1AC3B65C0}"/>
    <cellStyle name="Moneda 2 3 3 2 2 2 3 2 3" xfId="7953" xr:uid="{017A9576-7F2C-420A-BE62-452D19AF5A62}"/>
    <cellStyle name="Moneda 2 3 3 2 2 2 3 2 3 2" xfId="17361" xr:uid="{8A2CDF61-A95D-458B-9AE8-24DA4A64B898}"/>
    <cellStyle name="Moneda 2 3 3 2 2 2 3 2 3 3" xfId="26778" xr:uid="{7340C5A3-B192-41C2-A60C-8D6B18646143}"/>
    <cellStyle name="Moneda 2 3 3 2 2 2 3 2 3 4" xfId="36195" xr:uid="{CBD92EDA-6EBA-4469-A30F-B15F5A8C8E64}"/>
    <cellStyle name="Moneda 2 3 3 2 2 2 3 2 4" xfId="12657" xr:uid="{80194821-056A-4F38-BCFB-C04846821208}"/>
    <cellStyle name="Moneda 2 3 3 2 2 2 3 2 5" xfId="22074" xr:uid="{B97190EB-C19F-4A33-B16C-EABC080A83DB}"/>
    <cellStyle name="Moneda 2 3 3 2 2 2 3 2 6" xfId="31491" xr:uid="{977E181E-F6EA-4804-B0A3-7F8428BCD112}"/>
    <cellStyle name="Moneda 2 3 3 2 2 2 3 3" xfId="4033" xr:uid="{F46E04EC-5CE5-4784-92C2-10AE76B91CA7}"/>
    <cellStyle name="Moneda 2 3 3 2 2 2 3 3 2" xfId="6385" xr:uid="{9E6A6594-0895-4EC6-BB82-6E867113F0BE}"/>
    <cellStyle name="Moneda 2 3 3 2 2 2 3 3 2 2" xfId="11089" xr:uid="{CB6DE953-FE48-4454-B835-BAA1698E8D51}"/>
    <cellStyle name="Moneda 2 3 3 2 2 2 3 3 2 2 2" xfId="20497" xr:uid="{AD51F161-D21D-4FD3-9278-F1F6F0C83006}"/>
    <cellStyle name="Moneda 2 3 3 2 2 2 3 3 2 2 3" xfId="29914" xr:uid="{68B96E6F-CABF-476F-A635-6DEF92F1F0A5}"/>
    <cellStyle name="Moneda 2 3 3 2 2 2 3 3 2 2 4" xfId="39331" xr:uid="{0421A37E-E027-4E0A-AD20-BC15CFDB0B54}"/>
    <cellStyle name="Moneda 2 3 3 2 2 2 3 3 2 3" xfId="15793" xr:uid="{B9314503-1A1A-4D13-AA62-BB7B81E8EC3F}"/>
    <cellStyle name="Moneda 2 3 3 2 2 2 3 3 2 4" xfId="25210" xr:uid="{7E76E22E-633D-46C8-B3DF-5D87FCF93FB0}"/>
    <cellStyle name="Moneda 2 3 3 2 2 2 3 3 2 5" xfId="34627" xr:uid="{3D549C5D-8549-4F21-9D3F-0B3421AB69E6}"/>
    <cellStyle name="Moneda 2 3 3 2 2 2 3 3 3" xfId="8737" xr:uid="{B831F291-2C63-4635-B6A6-37F25D3E081E}"/>
    <cellStyle name="Moneda 2 3 3 2 2 2 3 3 3 2" xfId="18145" xr:uid="{95CC1DEE-C3DD-4046-814D-8542895E8430}"/>
    <cellStyle name="Moneda 2 3 3 2 2 2 3 3 3 3" xfId="27562" xr:uid="{F7901E12-13C0-4CA9-816B-45E794DB1930}"/>
    <cellStyle name="Moneda 2 3 3 2 2 2 3 3 3 4" xfId="36979" xr:uid="{7828CBE8-2441-4FD6-8BAF-280899DD9A3D}"/>
    <cellStyle name="Moneda 2 3 3 2 2 2 3 3 4" xfId="13441" xr:uid="{5D6D1B24-27FB-4140-A564-D369F4466618}"/>
    <cellStyle name="Moneda 2 3 3 2 2 2 3 3 5" xfId="22858" xr:uid="{FD2A3EB6-2E9C-4860-8513-14079845273A}"/>
    <cellStyle name="Moneda 2 3 3 2 2 2 3 3 6" xfId="32275" xr:uid="{95A52D49-BD81-4247-A0D9-EA4B679224AA}"/>
    <cellStyle name="Moneda 2 3 3 2 2 2 3 4" xfId="4817" xr:uid="{E4D7A1FF-ED05-4E20-8019-584B3CDB06E1}"/>
    <cellStyle name="Moneda 2 3 3 2 2 2 3 4 2" xfId="9521" xr:uid="{145D9283-6C2D-482F-B95F-2733F9FBEED6}"/>
    <cellStyle name="Moneda 2 3 3 2 2 2 3 4 2 2" xfId="18929" xr:uid="{CBDB8D39-4429-486B-BFC2-2B9B9B90B872}"/>
    <cellStyle name="Moneda 2 3 3 2 2 2 3 4 2 3" xfId="28346" xr:uid="{A579F3CE-1953-4B95-B126-4C7F2F6F80B5}"/>
    <cellStyle name="Moneda 2 3 3 2 2 2 3 4 2 4" xfId="37763" xr:uid="{31ACE62F-9212-4635-B9D0-A0C839642AE9}"/>
    <cellStyle name="Moneda 2 3 3 2 2 2 3 4 3" xfId="14225" xr:uid="{D69A9908-359F-40EC-95ED-21F9B90EC6B3}"/>
    <cellStyle name="Moneda 2 3 3 2 2 2 3 4 4" xfId="23642" xr:uid="{B5D40FB1-A121-4661-AC81-3BEF910ACE8B}"/>
    <cellStyle name="Moneda 2 3 3 2 2 2 3 4 5" xfId="33059" xr:uid="{9DA31BDC-6F2C-4C98-BB42-9A49B32ACB03}"/>
    <cellStyle name="Moneda 2 3 3 2 2 2 3 5" xfId="7169" xr:uid="{C7BDA2C8-BEDA-4C62-B2E0-4D607C48E085}"/>
    <cellStyle name="Moneda 2 3 3 2 2 2 3 5 2" xfId="16577" xr:uid="{FE13DF5F-C76E-4D8E-BD68-4F1FCD52226E}"/>
    <cellStyle name="Moneda 2 3 3 2 2 2 3 5 3" xfId="25994" xr:uid="{E6957490-C543-4097-9206-2F55019F490B}"/>
    <cellStyle name="Moneda 2 3 3 2 2 2 3 5 4" xfId="35411" xr:uid="{809D8009-C428-46AB-AE7D-9C24879B2540}"/>
    <cellStyle name="Moneda 2 3 3 2 2 2 3 6" xfId="11873" xr:uid="{F754339A-78EF-4514-805A-BB8DA6A71FE8}"/>
    <cellStyle name="Moneda 2 3 3 2 2 2 3 7" xfId="21290" xr:uid="{01C953BF-2499-4B43-BAE2-39345BDE2DE3}"/>
    <cellStyle name="Moneda 2 3 3 2 2 2 3 8" xfId="30707" xr:uid="{248CC7AB-0382-4F5A-ACA7-20CDB424FEAE}"/>
    <cellStyle name="Moneda 2 3 3 2 2 2 4" xfId="2857" xr:uid="{95DFF9B6-B685-4061-AD34-83B777277102}"/>
    <cellStyle name="Moneda 2 3 3 2 2 2 4 2" xfId="5209" xr:uid="{1772670B-5049-47A1-9176-2D269B6A7299}"/>
    <cellStyle name="Moneda 2 3 3 2 2 2 4 2 2" xfId="9913" xr:uid="{E671367C-D051-449A-9C44-6D2DB11DBD98}"/>
    <cellStyle name="Moneda 2 3 3 2 2 2 4 2 2 2" xfId="19321" xr:uid="{D611484D-56E5-4B0B-ACDE-4A3512782975}"/>
    <cellStyle name="Moneda 2 3 3 2 2 2 4 2 2 3" xfId="28738" xr:uid="{BD37B7FE-481A-4C82-B928-7729150E5D4A}"/>
    <cellStyle name="Moneda 2 3 3 2 2 2 4 2 2 4" xfId="38155" xr:uid="{77A7A8B0-22AA-4BD0-805A-4AE333DC72BB}"/>
    <cellStyle name="Moneda 2 3 3 2 2 2 4 2 3" xfId="14617" xr:uid="{1C645180-0AFC-4EA3-AD8A-811CBEB4B8BD}"/>
    <cellStyle name="Moneda 2 3 3 2 2 2 4 2 4" xfId="24034" xr:uid="{916BA8D3-4296-47F8-A7DE-7D4A59E43D8D}"/>
    <cellStyle name="Moneda 2 3 3 2 2 2 4 2 5" xfId="33451" xr:uid="{E6C3CBC4-7072-40FA-B412-B07B4FC35EF2}"/>
    <cellStyle name="Moneda 2 3 3 2 2 2 4 3" xfId="7561" xr:uid="{FD1013B7-CA16-4A3A-8E68-F378B8D908C4}"/>
    <cellStyle name="Moneda 2 3 3 2 2 2 4 3 2" xfId="16969" xr:uid="{7CC71D46-CC64-4919-9DF4-2E41708745CD}"/>
    <cellStyle name="Moneda 2 3 3 2 2 2 4 3 3" xfId="26386" xr:uid="{FD17E70F-239B-47C9-AB7B-CF85D1834004}"/>
    <cellStyle name="Moneda 2 3 3 2 2 2 4 3 4" xfId="35803" xr:uid="{80AFB928-CBA0-4F3C-AC44-C2DDB35B2E19}"/>
    <cellStyle name="Moneda 2 3 3 2 2 2 4 4" xfId="12265" xr:uid="{1B0C1E9E-7733-408E-BC0A-5702EA841D86}"/>
    <cellStyle name="Moneda 2 3 3 2 2 2 4 5" xfId="21682" xr:uid="{208CD46E-35C6-4E0E-945A-E7BB85403349}"/>
    <cellStyle name="Moneda 2 3 3 2 2 2 4 6" xfId="31099" xr:uid="{5304D7F4-C333-4B01-B898-2C5E875BD6F4}"/>
    <cellStyle name="Moneda 2 3 3 2 2 2 5" xfId="3641" xr:uid="{8840D9B2-98E5-433B-8DC4-FDFC14430D42}"/>
    <cellStyle name="Moneda 2 3 3 2 2 2 5 2" xfId="5993" xr:uid="{9B6510D5-F520-45BE-8185-DCC44A6A0507}"/>
    <cellStyle name="Moneda 2 3 3 2 2 2 5 2 2" xfId="10697" xr:uid="{4DAF8596-AF36-4D38-9944-9108B55BAF2A}"/>
    <cellStyle name="Moneda 2 3 3 2 2 2 5 2 2 2" xfId="20105" xr:uid="{D4E8CEF6-598B-4CA3-848A-A1FFB881F7A0}"/>
    <cellStyle name="Moneda 2 3 3 2 2 2 5 2 2 3" xfId="29522" xr:uid="{BB5527FC-71D3-42FE-B6CB-75B62E110FA5}"/>
    <cellStyle name="Moneda 2 3 3 2 2 2 5 2 2 4" xfId="38939" xr:uid="{B5E668FF-DE64-4475-924D-C804F0BBF026}"/>
    <cellStyle name="Moneda 2 3 3 2 2 2 5 2 3" xfId="15401" xr:uid="{7C8DCFBE-540A-4786-A17D-C36CAB67383E}"/>
    <cellStyle name="Moneda 2 3 3 2 2 2 5 2 4" xfId="24818" xr:uid="{C268F08E-C3C6-426E-B739-92FD8421CA4D}"/>
    <cellStyle name="Moneda 2 3 3 2 2 2 5 2 5" xfId="34235" xr:uid="{02CE8037-0A02-4746-9F16-BB565892C9F1}"/>
    <cellStyle name="Moneda 2 3 3 2 2 2 5 3" xfId="8345" xr:uid="{6CB5674D-5D87-4FC4-A0BB-30E4ECCD7CE3}"/>
    <cellStyle name="Moneda 2 3 3 2 2 2 5 3 2" xfId="17753" xr:uid="{F7EF0FCB-5429-4CCD-A6DC-D34508F8DCC7}"/>
    <cellStyle name="Moneda 2 3 3 2 2 2 5 3 3" xfId="27170" xr:uid="{21B8F20A-179E-4F54-813B-4C09A8415D75}"/>
    <cellStyle name="Moneda 2 3 3 2 2 2 5 3 4" xfId="36587" xr:uid="{F5E5CFD4-069F-4C55-BDEA-4EDBBAB88AA1}"/>
    <cellStyle name="Moneda 2 3 3 2 2 2 5 4" xfId="13049" xr:uid="{DC543AC2-0C59-4FFC-9A3C-A09F2D74828C}"/>
    <cellStyle name="Moneda 2 3 3 2 2 2 5 5" xfId="22466" xr:uid="{5607A78A-1327-43FB-9287-65EE7633E8EF}"/>
    <cellStyle name="Moneda 2 3 3 2 2 2 5 6" xfId="31883" xr:uid="{2CD3D700-C91A-4AE8-A1A0-977E9DB2FBBB}"/>
    <cellStyle name="Moneda 2 3 3 2 2 2 6" xfId="4425" xr:uid="{8034337C-2B82-4CC0-B6A8-48933F4BEB9E}"/>
    <cellStyle name="Moneda 2 3 3 2 2 2 6 2" xfId="9129" xr:uid="{0CB4ABC5-7EB7-44DB-8CB2-050962AD24BA}"/>
    <cellStyle name="Moneda 2 3 3 2 2 2 6 2 2" xfId="18537" xr:uid="{9F5DB9A5-9C8C-473C-8467-B6ACF7C04CC4}"/>
    <cellStyle name="Moneda 2 3 3 2 2 2 6 2 3" xfId="27954" xr:uid="{0EE093E0-DC27-4C29-887E-1175E130B0A7}"/>
    <cellStyle name="Moneda 2 3 3 2 2 2 6 2 4" xfId="37371" xr:uid="{0514E956-30B1-44F0-9F36-6C6117F7A6D5}"/>
    <cellStyle name="Moneda 2 3 3 2 2 2 6 3" xfId="13833" xr:uid="{2C36C22B-F483-4FC2-BE84-1B88D4896663}"/>
    <cellStyle name="Moneda 2 3 3 2 2 2 6 4" xfId="23250" xr:uid="{1F9D628D-9D93-4A65-8738-ABB95C039360}"/>
    <cellStyle name="Moneda 2 3 3 2 2 2 6 5" xfId="32667" xr:uid="{EDB809C1-5EA9-48E6-961B-CAF8A67E9125}"/>
    <cellStyle name="Moneda 2 3 3 2 2 2 7" xfId="6777" xr:uid="{B54E2A50-6FE3-4AD6-992A-97FB09CD5824}"/>
    <cellStyle name="Moneda 2 3 3 2 2 2 7 2" xfId="16185" xr:uid="{017413D1-FE6F-472E-89AE-D81D991E129E}"/>
    <cellStyle name="Moneda 2 3 3 2 2 2 7 3" xfId="25602" xr:uid="{DF30CE48-34F2-479A-BB9A-A82B3C1397B1}"/>
    <cellStyle name="Moneda 2 3 3 2 2 2 7 4" xfId="35019" xr:uid="{63BFDD90-5756-4ADF-BF1C-0A9A641728E5}"/>
    <cellStyle name="Moneda 2 3 3 2 2 2 8" xfId="11481" xr:uid="{370D25AF-26D6-42A5-8A8F-326FF35152F7}"/>
    <cellStyle name="Moneda 2 3 3 2 2 2 9" xfId="20898" xr:uid="{8D737374-7981-466B-8093-E96404F36446}"/>
    <cellStyle name="Moneda 2 3 3 2 2 3" xfId="521" xr:uid="{D0233ACD-D075-43FF-A45F-E494F2BB18B3}"/>
    <cellStyle name="Moneda 2 3 3 2 2 3 10" xfId="2147" xr:uid="{D17E9429-AFEE-40ED-81AA-7E1FB059744A}"/>
    <cellStyle name="Moneda 2 3 3 2 2 3 11" xfId="1519" xr:uid="{CDFBF2F4-F1BD-4C7F-A57B-A6F582FB2E99}"/>
    <cellStyle name="Moneda 2 3 3 2 2 3 12" xfId="40401" xr:uid="{0E05A4B1-5D8A-4923-BD0A-999B4EECFD51}"/>
    <cellStyle name="Moneda 2 3 3 2 2 3 2" xfId="2539" xr:uid="{A88CEA0C-85C1-41A8-ACC1-F7A7C1BF4280}"/>
    <cellStyle name="Moneda 2 3 3 2 2 3 2 2" xfId="3324" xr:uid="{3F68A410-3407-4F13-8939-C3960C3F6FD2}"/>
    <cellStyle name="Moneda 2 3 3 2 2 3 2 2 2" xfId="5676" xr:uid="{8AECFEAF-8DB0-4137-AC6A-B25008562DD2}"/>
    <cellStyle name="Moneda 2 3 3 2 2 3 2 2 2 2" xfId="10380" xr:uid="{288FA071-7938-4914-959B-922EDFA1608E}"/>
    <cellStyle name="Moneda 2 3 3 2 2 3 2 2 2 2 2" xfId="19788" xr:uid="{625BC091-E5B0-40A6-A460-74BDE8519066}"/>
    <cellStyle name="Moneda 2 3 3 2 2 3 2 2 2 2 3" xfId="29205" xr:uid="{405B33C7-12D6-4314-B606-565A49DC52E7}"/>
    <cellStyle name="Moneda 2 3 3 2 2 3 2 2 2 2 4" xfId="38622" xr:uid="{A4307A75-F5FD-4817-8F3F-56BBA72F0E8E}"/>
    <cellStyle name="Moneda 2 3 3 2 2 3 2 2 2 3" xfId="15084" xr:uid="{81C4C79B-3ECA-4AAE-B603-5F47F29A9EEC}"/>
    <cellStyle name="Moneda 2 3 3 2 2 3 2 2 2 4" xfId="24501" xr:uid="{6A222EB6-2213-49F1-B920-C1546F76EB56}"/>
    <cellStyle name="Moneda 2 3 3 2 2 3 2 2 2 5" xfId="33918" xr:uid="{C7850C66-FC98-47B4-877F-9E7DF4D15E03}"/>
    <cellStyle name="Moneda 2 3 3 2 2 3 2 2 3" xfId="8028" xr:uid="{CDA27AFA-A183-4A96-B3F3-E10A0F75BB51}"/>
    <cellStyle name="Moneda 2 3 3 2 2 3 2 2 3 2" xfId="17436" xr:uid="{BA2E5D69-B991-4F4B-8646-E4E06AA86DBB}"/>
    <cellStyle name="Moneda 2 3 3 2 2 3 2 2 3 3" xfId="26853" xr:uid="{C0C69F2E-7D2F-4F32-B54F-DE7ADEDFA02D}"/>
    <cellStyle name="Moneda 2 3 3 2 2 3 2 2 3 4" xfId="36270" xr:uid="{119896D1-21FE-4FEB-ABB8-5C391D2458C8}"/>
    <cellStyle name="Moneda 2 3 3 2 2 3 2 2 4" xfId="12732" xr:uid="{89F2DD08-AFF5-4FB7-934E-3B0059531F85}"/>
    <cellStyle name="Moneda 2 3 3 2 2 3 2 2 5" xfId="22149" xr:uid="{550AE5E9-1C3C-4710-A9AE-8164FDC6A5A1}"/>
    <cellStyle name="Moneda 2 3 3 2 2 3 2 2 6" xfId="31566" xr:uid="{0823B2E7-88AF-4A29-8AE5-2A9C56762882}"/>
    <cellStyle name="Moneda 2 3 3 2 2 3 2 3" xfId="4108" xr:uid="{2AFBCEF3-5B4A-4779-9267-4C4CAB73B8E1}"/>
    <cellStyle name="Moneda 2 3 3 2 2 3 2 3 2" xfId="6460" xr:uid="{E99DD6BB-068C-4EE5-8090-92D20315FAAF}"/>
    <cellStyle name="Moneda 2 3 3 2 2 3 2 3 2 2" xfId="11164" xr:uid="{C43925BF-4F03-4B8C-983C-FC2DE337CCB5}"/>
    <cellStyle name="Moneda 2 3 3 2 2 3 2 3 2 2 2" xfId="20572" xr:uid="{87B35966-0EA7-4ED6-9A33-985A631B4EA3}"/>
    <cellStyle name="Moneda 2 3 3 2 2 3 2 3 2 2 3" xfId="29989" xr:uid="{DC0DE0EC-74B5-4D42-A042-739EBAA0BCEE}"/>
    <cellStyle name="Moneda 2 3 3 2 2 3 2 3 2 2 4" xfId="39406" xr:uid="{4E081169-D322-497C-8482-F80211573974}"/>
    <cellStyle name="Moneda 2 3 3 2 2 3 2 3 2 3" xfId="15868" xr:uid="{2AC0B93E-9F6D-4A5B-BD3A-0E1F3B7AD626}"/>
    <cellStyle name="Moneda 2 3 3 2 2 3 2 3 2 4" xfId="25285" xr:uid="{36B99453-FA1D-43B7-88F7-88C984876802}"/>
    <cellStyle name="Moneda 2 3 3 2 2 3 2 3 2 5" xfId="34702" xr:uid="{6E9AB96E-A9AF-468B-B608-C6FC2E983D70}"/>
    <cellStyle name="Moneda 2 3 3 2 2 3 2 3 3" xfId="8812" xr:uid="{C57C4CEE-D7A8-4DA1-8B4A-FB40E0006CCB}"/>
    <cellStyle name="Moneda 2 3 3 2 2 3 2 3 3 2" xfId="18220" xr:uid="{8CEFB0BB-FCF1-4839-A6A2-463FA3B278A6}"/>
    <cellStyle name="Moneda 2 3 3 2 2 3 2 3 3 3" xfId="27637" xr:uid="{1DCCF158-0FF8-462A-A4B7-3A95DEB01E60}"/>
    <cellStyle name="Moneda 2 3 3 2 2 3 2 3 3 4" xfId="37054" xr:uid="{6348D6B8-7B7F-4873-8F58-833C82E3D986}"/>
    <cellStyle name="Moneda 2 3 3 2 2 3 2 3 4" xfId="13516" xr:uid="{DA425E04-A09C-48A6-B41D-C25114780B1D}"/>
    <cellStyle name="Moneda 2 3 3 2 2 3 2 3 5" xfId="22933" xr:uid="{4D5111B1-8DF3-4F2D-8FBD-F85EB54796E4}"/>
    <cellStyle name="Moneda 2 3 3 2 2 3 2 3 6" xfId="32350" xr:uid="{0A5BE3E0-0961-49BB-8C9D-E26E394572D6}"/>
    <cellStyle name="Moneda 2 3 3 2 2 3 2 4" xfId="4892" xr:uid="{9F46CE0F-998F-4D2E-A979-1FE67E23B78B}"/>
    <cellStyle name="Moneda 2 3 3 2 2 3 2 4 2" xfId="9596" xr:uid="{B7644033-2F8C-41AC-BD6D-78BCBA120A91}"/>
    <cellStyle name="Moneda 2 3 3 2 2 3 2 4 2 2" xfId="19004" xr:uid="{C60E162E-EFDB-46F7-B9CE-F8DD9367804D}"/>
    <cellStyle name="Moneda 2 3 3 2 2 3 2 4 2 3" xfId="28421" xr:uid="{4115EC7C-A4C6-4FA4-BB9E-48919D171FCD}"/>
    <cellStyle name="Moneda 2 3 3 2 2 3 2 4 2 4" xfId="37838" xr:uid="{C9EAD1B1-3D71-4F6D-8A7B-05DDD6BB86C8}"/>
    <cellStyle name="Moneda 2 3 3 2 2 3 2 4 3" xfId="14300" xr:uid="{6E8CF541-176E-4662-B765-EE579378A832}"/>
    <cellStyle name="Moneda 2 3 3 2 2 3 2 4 4" xfId="23717" xr:uid="{3D3051B8-47A5-4458-B8BE-F789844D997F}"/>
    <cellStyle name="Moneda 2 3 3 2 2 3 2 4 5" xfId="33134" xr:uid="{372A7EDD-B539-4236-A747-F71879E99343}"/>
    <cellStyle name="Moneda 2 3 3 2 2 3 2 5" xfId="7244" xr:uid="{7B1E6693-5053-4F49-A043-652E2F5D9568}"/>
    <cellStyle name="Moneda 2 3 3 2 2 3 2 5 2" xfId="16652" xr:uid="{07F79BC3-3A2C-43B2-AB9B-C564F1B0C813}"/>
    <cellStyle name="Moneda 2 3 3 2 2 3 2 5 3" xfId="26069" xr:uid="{A1221390-C9EA-4DAF-B4C5-A79BE4AF9D3C}"/>
    <cellStyle name="Moneda 2 3 3 2 2 3 2 5 4" xfId="35486" xr:uid="{C7E331E4-4FCC-47FA-984F-2CC95C8EB111}"/>
    <cellStyle name="Moneda 2 3 3 2 2 3 2 6" xfId="11948" xr:uid="{772F1924-B7D1-4D35-959B-87A09C8BBE63}"/>
    <cellStyle name="Moneda 2 3 3 2 2 3 2 7" xfId="21365" xr:uid="{3DFFCB0E-99B1-4399-B30B-39A975C67C81}"/>
    <cellStyle name="Moneda 2 3 3 2 2 3 2 8" xfId="30782" xr:uid="{08CE7C94-5929-41A6-AE83-A48B5F1085C1}"/>
    <cellStyle name="Moneda 2 3 3 2 2 3 3" xfId="2932" xr:uid="{39DCF2CB-92AC-46D6-BCEC-BE7526AD3F15}"/>
    <cellStyle name="Moneda 2 3 3 2 2 3 3 2" xfId="5284" xr:uid="{4C69E4D4-6472-42C9-AB34-249016344A95}"/>
    <cellStyle name="Moneda 2 3 3 2 2 3 3 2 2" xfId="9988" xr:uid="{BA31867F-39D9-4615-86F7-C6C6A5235CFE}"/>
    <cellStyle name="Moneda 2 3 3 2 2 3 3 2 2 2" xfId="19396" xr:uid="{E21A334A-A409-48D6-BCAF-189ECC976C4B}"/>
    <cellStyle name="Moneda 2 3 3 2 2 3 3 2 2 3" xfId="28813" xr:uid="{13CC2597-83C3-48B8-BA22-830DDEB128A0}"/>
    <cellStyle name="Moneda 2 3 3 2 2 3 3 2 2 4" xfId="38230" xr:uid="{0E291072-29F2-45C4-81CE-4EDDE3114BC8}"/>
    <cellStyle name="Moneda 2 3 3 2 2 3 3 2 3" xfId="14692" xr:uid="{15599CF2-B1C8-4612-BA2F-37ACD7A75B76}"/>
    <cellStyle name="Moneda 2 3 3 2 2 3 3 2 4" xfId="24109" xr:uid="{8618BC30-6FD1-4275-AC10-C7ADBC30D45A}"/>
    <cellStyle name="Moneda 2 3 3 2 2 3 3 2 5" xfId="33526" xr:uid="{C7E4CEB0-8F61-4233-9ABD-DB3F70B5CB54}"/>
    <cellStyle name="Moneda 2 3 3 2 2 3 3 3" xfId="7636" xr:uid="{0402A52D-B2F5-4BB8-BC82-150D0BADE925}"/>
    <cellStyle name="Moneda 2 3 3 2 2 3 3 3 2" xfId="17044" xr:uid="{FE310B6E-595B-4932-A18E-63B2A3D16BB6}"/>
    <cellStyle name="Moneda 2 3 3 2 2 3 3 3 3" xfId="26461" xr:uid="{28F1AC13-FA63-495D-8D51-B77B06C1DC0A}"/>
    <cellStyle name="Moneda 2 3 3 2 2 3 3 3 4" xfId="35878" xr:uid="{9D500926-71EA-4FF5-B4E1-58751C220002}"/>
    <cellStyle name="Moneda 2 3 3 2 2 3 3 4" xfId="12340" xr:uid="{E675F177-87C1-421A-BEA6-E0FD8B045607}"/>
    <cellStyle name="Moneda 2 3 3 2 2 3 3 5" xfId="21757" xr:uid="{AD2A869E-66C0-447D-AC95-B4EE2531A1B8}"/>
    <cellStyle name="Moneda 2 3 3 2 2 3 3 6" xfId="31174" xr:uid="{A93E1944-23BE-45CA-8818-9D70083CA74A}"/>
    <cellStyle name="Moneda 2 3 3 2 2 3 4" xfId="3716" xr:uid="{3214F3BD-8FD2-46AA-BBDF-CA0DB2959A35}"/>
    <cellStyle name="Moneda 2 3 3 2 2 3 4 2" xfId="6068" xr:uid="{81015DBE-C8DF-4D2C-AB3C-69DD84CE4A5B}"/>
    <cellStyle name="Moneda 2 3 3 2 2 3 4 2 2" xfId="10772" xr:uid="{0565E5B1-001E-4EAA-9879-4323D4652561}"/>
    <cellStyle name="Moneda 2 3 3 2 2 3 4 2 2 2" xfId="20180" xr:uid="{16786050-E9D1-4272-855B-2E9D71026174}"/>
    <cellStyle name="Moneda 2 3 3 2 2 3 4 2 2 3" xfId="29597" xr:uid="{9C4E7D05-C3C2-470A-A16E-AD0B6736D16E}"/>
    <cellStyle name="Moneda 2 3 3 2 2 3 4 2 2 4" xfId="39014" xr:uid="{7F02B644-9156-44C7-97F3-2BE96A74B9C8}"/>
    <cellStyle name="Moneda 2 3 3 2 2 3 4 2 3" xfId="15476" xr:uid="{435A4062-4C28-44EE-A9CA-5A31C55CBED4}"/>
    <cellStyle name="Moneda 2 3 3 2 2 3 4 2 4" xfId="24893" xr:uid="{E2D61D9C-BD57-455B-97A9-3F55A7189DAC}"/>
    <cellStyle name="Moneda 2 3 3 2 2 3 4 2 5" xfId="34310" xr:uid="{C05D0055-9CA5-4EA5-93A3-132A0CEE285F}"/>
    <cellStyle name="Moneda 2 3 3 2 2 3 4 3" xfId="8420" xr:uid="{891D4AAE-B6D2-478D-896D-559875CE5A97}"/>
    <cellStyle name="Moneda 2 3 3 2 2 3 4 3 2" xfId="17828" xr:uid="{A82E4A9E-0A43-41B9-8B7D-8F0B38184259}"/>
    <cellStyle name="Moneda 2 3 3 2 2 3 4 3 3" xfId="27245" xr:uid="{0A70287F-C4A3-4BB9-B488-A762795D6928}"/>
    <cellStyle name="Moneda 2 3 3 2 2 3 4 3 4" xfId="36662" xr:uid="{A9E3B70D-3860-46D7-B648-DA926AB98A9B}"/>
    <cellStyle name="Moneda 2 3 3 2 2 3 4 4" xfId="13124" xr:uid="{1011AC18-7D5A-4DA1-8078-282FDA8C92CC}"/>
    <cellStyle name="Moneda 2 3 3 2 2 3 4 5" xfId="22541" xr:uid="{F617A3B1-B812-4129-9DFD-B5958C5FF98F}"/>
    <cellStyle name="Moneda 2 3 3 2 2 3 4 6" xfId="31958" xr:uid="{F1E34EB9-5393-4FD0-A6FC-21C57988D781}"/>
    <cellStyle name="Moneda 2 3 3 2 2 3 5" xfId="4500" xr:uid="{A164F721-BF36-4BB3-A681-404AFA8E43FD}"/>
    <cellStyle name="Moneda 2 3 3 2 2 3 5 2" xfId="9204" xr:uid="{9A2E4046-5EEF-40E7-A145-9CB801A52292}"/>
    <cellStyle name="Moneda 2 3 3 2 2 3 5 2 2" xfId="18612" xr:uid="{BF209B05-746F-4296-9EAF-3EC404C5D348}"/>
    <cellStyle name="Moneda 2 3 3 2 2 3 5 2 3" xfId="28029" xr:uid="{F0E2D681-0499-4DAE-80B5-0A207ABBFE15}"/>
    <cellStyle name="Moneda 2 3 3 2 2 3 5 2 4" xfId="37446" xr:uid="{FB81E178-9FE7-4418-9C04-7C4817E21574}"/>
    <cellStyle name="Moneda 2 3 3 2 2 3 5 3" xfId="13908" xr:uid="{81A27361-C393-48C7-A113-A31904DDD8BF}"/>
    <cellStyle name="Moneda 2 3 3 2 2 3 5 4" xfId="23325" xr:uid="{4CC87246-4FA3-4ED8-9C93-50D3665EF02A}"/>
    <cellStyle name="Moneda 2 3 3 2 2 3 5 5" xfId="32742" xr:uid="{5BA3D422-DC2B-4320-85A0-B64153BFBA43}"/>
    <cellStyle name="Moneda 2 3 3 2 2 3 6" xfId="6852" xr:uid="{D0560BE9-356B-4C4F-B7E7-7775A3E3E7B0}"/>
    <cellStyle name="Moneda 2 3 3 2 2 3 6 2" xfId="16260" xr:uid="{EF6ED247-A3E9-48E0-B4F4-5D76F6C61DBF}"/>
    <cellStyle name="Moneda 2 3 3 2 2 3 6 3" xfId="25677" xr:uid="{5FD33086-4430-4AD2-9E9C-AEBE55B1CABF}"/>
    <cellStyle name="Moneda 2 3 3 2 2 3 6 4" xfId="35094" xr:uid="{69D9F72A-F89C-4C78-892B-F9A36B3664B5}"/>
    <cellStyle name="Moneda 2 3 3 2 2 3 7" xfId="11556" xr:uid="{4E7D83FF-9773-457C-82A0-558952EAB252}"/>
    <cellStyle name="Moneda 2 3 3 2 2 3 8" xfId="20973" xr:uid="{5D5C3536-8356-4620-8EBC-C2EC0C59D0F4}"/>
    <cellStyle name="Moneda 2 3 3 2 2 3 9" xfId="30390" xr:uid="{D63AA411-EDDD-434C-8061-B0F56B0B3CBE}"/>
    <cellStyle name="Moneda 2 3 3 2 2 4" xfId="2343" xr:uid="{3C987521-9040-4416-9D9E-2227657751B8}"/>
    <cellStyle name="Moneda 2 3 3 2 2 4 2" xfId="3128" xr:uid="{BC798785-AFAB-4B00-8FD8-06CC464840EA}"/>
    <cellStyle name="Moneda 2 3 3 2 2 4 2 2" xfId="5480" xr:uid="{1C41AA8E-49C1-4AF0-99B4-806FFC8DC38A}"/>
    <cellStyle name="Moneda 2 3 3 2 2 4 2 2 2" xfId="10184" xr:uid="{31F7517B-15F7-4AE5-A208-FC57922A7DB7}"/>
    <cellStyle name="Moneda 2 3 3 2 2 4 2 2 2 2" xfId="19592" xr:uid="{027E10BC-6AEC-46EC-B38C-DDB23F1D7A75}"/>
    <cellStyle name="Moneda 2 3 3 2 2 4 2 2 2 3" xfId="29009" xr:uid="{475283B2-EFDC-4B7E-941E-B253C0BDFBFB}"/>
    <cellStyle name="Moneda 2 3 3 2 2 4 2 2 2 4" xfId="38426" xr:uid="{EF055005-8050-459C-A162-CE4C3BC4BFD5}"/>
    <cellStyle name="Moneda 2 3 3 2 2 4 2 2 3" xfId="14888" xr:uid="{EA4580BB-2420-4C77-813F-6646FE9A29ED}"/>
    <cellStyle name="Moneda 2 3 3 2 2 4 2 2 4" xfId="24305" xr:uid="{2D27961D-CE7B-4621-8047-D352859EF2F7}"/>
    <cellStyle name="Moneda 2 3 3 2 2 4 2 2 5" xfId="33722" xr:uid="{065A7A4E-6274-44F6-8618-1110F5648BC0}"/>
    <cellStyle name="Moneda 2 3 3 2 2 4 2 3" xfId="7832" xr:uid="{414294F1-7CA2-4714-9638-BD42A01B63E1}"/>
    <cellStyle name="Moneda 2 3 3 2 2 4 2 3 2" xfId="17240" xr:uid="{538912A7-81A0-41CA-A726-2C43EB02D5F3}"/>
    <cellStyle name="Moneda 2 3 3 2 2 4 2 3 3" xfId="26657" xr:uid="{D861C072-A5CE-479E-B06B-7D166C026995}"/>
    <cellStyle name="Moneda 2 3 3 2 2 4 2 3 4" xfId="36074" xr:uid="{978BBF4B-AD4C-4F9A-806A-999B4841791A}"/>
    <cellStyle name="Moneda 2 3 3 2 2 4 2 4" xfId="12536" xr:uid="{09C7AB42-0535-423D-9306-9989D7CEEF1C}"/>
    <cellStyle name="Moneda 2 3 3 2 2 4 2 5" xfId="21953" xr:uid="{728540D8-62DA-4428-9E6E-131A061E39CD}"/>
    <cellStyle name="Moneda 2 3 3 2 2 4 2 6" xfId="31370" xr:uid="{77B5E801-1CB8-463B-A705-F364F1A10FF5}"/>
    <cellStyle name="Moneda 2 3 3 2 2 4 3" xfId="3912" xr:uid="{39AD130C-BF7C-4840-A9B6-889467F53CB1}"/>
    <cellStyle name="Moneda 2 3 3 2 2 4 3 2" xfId="6264" xr:uid="{C84119C6-8252-4471-AE62-D9D8B2A72936}"/>
    <cellStyle name="Moneda 2 3 3 2 2 4 3 2 2" xfId="10968" xr:uid="{78FC65A3-D5B5-4CFA-9838-EA7BB7422E83}"/>
    <cellStyle name="Moneda 2 3 3 2 2 4 3 2 2 2" xfId="20376" xr:uid="{2483FDBE-C4DB-4AFC-ADB0-EF12280BCF0A}"/>
    <cellStyle name="Moneda 2 3 3 2 2 4 3 2 2 3" xfId="29793" xr:uid="{DD95AF0F-DE3D-4D35-BD4F-2DEEFBA2594F}"/>
    <cellStyle name="Moneda 2 3 3 2 2 4 3 2 2 4" xfId="39210" xr:uid="{4AA47DB8-1211-40EC-8891-2E6BC23680E8}"/>
    <cellStyle name="Moneda 2 3 3 2 2 4 3 2 3" xfId="15672" xr:uid="{E0F04440-4F75-4B6F-934F-1EB2DD3D5726}"/>
    <cellStyle name="Moneda 2 3 3 2 2 4 3 2 4" xfId="25089" xr:uid="{81FC20B6-DBBA-4092-9942-FF232B6891E4}"/>
    <cellStyle name="Moneda 2 3 3 2 2 4 3 2 5" xfId="34506" xr:uid="{7B2CAA18-36A2-4340-92B1-D4D2AAB4A1D1}"/>
    <cellStyle name="Moneda 2 3 3 2 2 4 3 3" xfId="8616" xr:uid="{85638565-1B2F-454D-A922-B901B5034B15}"/>
    <cellStyle name="Moneda 2 3 3 2 2 4 3 3 2" xfId="18024" xr:uid="{88BAD532-04BB-4981-9B20-B16CA058B5AA}"/>
    <cellStyle name="Moneda 2 3 3 2 2 4 3 3 3" xfId="27441" xr:uid="{0C5D8AE0-49AA-4B2B-895E-BD8455196FCB}"/>
    <cellStyle name="Moneda 2 3 3 2 2 4 3 3 4" xfId="36858" xr:uid="{FD66CDC7-2B87-46A0-BDCF-B3ABB38A3F87}"/>
    <cellStyle name="Moneda 2 3 3 2 2 4 3 4" xfId="13320" xr:uid="{B934C111-1115-4924-9909-EF3E13E2A59E}"/>
    <cellStyle name="Moneda 2 3 3 2 2 4 3 5" xfId="22737" xr:uid="{9C2CFB47-9222-4FD8-8192-C54051EE1CCB}"/>
    <cellStyle name="Moneda 2 3 3 2 2 4 3 6" xfId="32154" xr:uid="{494EA94A-ABE7-497E-B76D-66BBD931B93A}"/>
    <cellStyle name="Moneda 2 3 3 2 2 4 4" xfId="4696" xr:uid="{C03F4C85-BA05-4EBE-8359-A81C07767DCA}"/>
    <cellStyle name="Moneda 2 3 3 2 2 4 4 2" xfId="9400" xr:uid="{8E144144-9440-458D-B2F8-7D9F1F58AD25}"/>
    <cellStyle name="Moneda 2 3 3 2 2 4 4 2 2" xfId="18808" xr:uid="{D9316F6C-35BC-4817-82C8-07E0A75B5EE6}"/>
    <cellStyle name="Moneda 2 3 3 2 2 4 4 2 3" xfId="28225" xr:uid="{8C4CEF42-E9A5-4199-86B4-422577F38808}"/>
    <cellStyle name="Moneda 2 3 3 2 2 4 4 2 4" xfId="37642" xr:uid="{8933F6AC-83F7-47A7-BF57-A24BFFB27D11}"/>
    <cellStyle name="Moneda 2 3 3 2 2 4 4 3" xfId="14104" xr:uid="{EB3F67C7-BE84-42A5-A432-D9D81C9E9C55}"/>
    <cellStyle name="Moneda 2 3 3 2 2 4 4 4" xfId="23521" xr:uid="{DD0A45EA-7DC6-457E-8A9D-584A377C4DC4}"/>
    <cellStyle name="Moneda 2 3 3 2 2 4 4 5" xfId="32938" xr:uid="{3F998C37-74F7-423E-ADF3-342700B0A973}"/>
    <cellStyle name="Moneda 2 3 3 2 2 4 5" xfId="7048" xr:uid="{4FCF8E7A-9F68-4E9D-93A8-1988845FCE87}"/>
    <cellStyle name="Moneda 2 3 3 2 2 4 5 2" xfId="16456" xr:uid="{7CCCFD55-1D9E-41FE-94DA-79BE75109E7F}"/>
    <cellStyle name="Moneda 2 3 3 2 2 4 5 3" xfId="25873" xr:uid="{084E7093-B418-48C6-BC86-B7B992695F0F}"/>
    <cellStyle name="Moneda 2 3 3 2 2 4 5 4" xfId="35290" xr:uid="{42D8C3D0-32CA-479A-895D-DD0725276A45}"/>
    <cellStyle name="Moneda 2 3 3 2 2 4 6" xfId="11752" xr:uid="{F7789F95-4219-4E31-8C1A-400192FF8590}"/>
    <cellStyle name="Moneda 2 3 3 2 2 4 7" xfId="21169" xr:uid="{1CB18302-9D49-4D86-B86C-F3AE9E13D537}"/>
    <cellStyle name="Moneda 2 3 3 2 2 4 8" xfId="30586" xr:uid="{6F3596AF-D2E0-4406-8AC0-9BAFB36BC9ED}"/>
    <cellStyle name="Moneda 2 3 3 2 2 5" xfId="2736" xr:uid="{FA824C86-D251-41F5-A8CE-423910DC4925}"/>
    <cellStyle name="Moneda 2 3 3 2 2 5 2" xfId="5088" xr:uid="{A312CCC8-EB97-426E-B8BE-9A325FEAD79F}"/>
    <cellStyle name="Moneda 2 3 3 2 2 5 2 2" xfId="9792" xr:uid="{C0681B7D-3DBD-4F79-983C-2C8276E5836C}"/>
    <cellStyle name="Moneda 2 3 3 2 2 5 2 2 2" xfId="19200" xr:uid="{88B54AA4-5E83-4506-8860-796C590BAAEA}"/>
    <cellStyle name="Moneda 2 3 3 2 2 5 2 2 3" xfId="28617" xr:uid="{6B654D7E-19D0-4F99-BA51-A83A9EFCF608}"/>
    <cellStyle name="Moneda 2 3 3 2 2 5 2 2 4" xfId="38034" xr:uid="{EA98DB74-856A-45C7-88ED-A4CC4ECEC19D}"/>
    <cellStyle name="Moneda 2 3 3 2 2 5 2 3" xfId="14496" xr:uid="{5F262A5C-0062-4994-B612-E49B207B08DF}"/>
    <cellStyle name="Moneda 2 3 3 2 2 5 2 4" xfId="23913" xr:uid="{F81B9A40-9718-427D-8F38-1ADCD01BC5B5}"/>
    <cellStyle name="Moneda 2 3 3 2 2 5 2 5" xfId="33330" xr:uid="{0784E5EE-B1BF-4253-AB98-378A04DBCDAA}"/>
    <cellStyle name="Moneda 2 3 3 2 2 5 3" xfId="7440" xr:uid="{8D141CDE-B660-4EF5-BD2B-7BFDAB362894}"/>
    <cellStyle name="Moneda 2 3 3 2 2 5 3 2" xfId="16848" xr:uid="{709F88CD-351D-4576-9ECC-D2F35858EDE7}"/>
    <cellStyle name="Moneda 2 3 3 2 2 5 3 3" xfId="26265" xr:uid="{6AA926B5-13EB-41CB-8D97-DA6F4F2B9387}"/>
    <cellStyle name="Moneda 2 3 3 2 2 5 3 4" xfId="35682" xr:uid="{866F7C29-3ED0-48F6-9C80-8CA397C5E768}"/>
    <cellStyle name="Moneda 2 3 3 2 2 5 4" xfId="12144" xr:uid="{740A7C16-BC58-40B3-96AD-98F44B4A9409}"/>
    <cellStyle name="Moneda 2 3 3 2 2 5 5" xfId="21561" xr:uid="{F78EEEBD-DA34-4423-A48C-741D5245DFAD}"/>
    <cellStyle name="Moneda 2 3 3 2 2 5 6" xfId="30978" xr:uid="{60B2A5A3-7C9C-4EB6-A7DA-5D7412737E20}"/>
    <cellStyle name="Moneda 2 3 3 2 2 6" xfId="3520" xr:uid="{9D6D0332-83B6-4796-A871-B6F65D257654}"/>
    <cellStyle name="Moneda 2 3 3 2 2 6 2" xfId="5872" xr:uid="{DDB3B125-867B-4133-B0A0-7A120D60A523}"/>
    <cellStyle name="Moneda 2 3 3 2 2 6 2 2" xfId="10576" xr:uid="{67543779-C811-48B2-905D-8FCA09DAD60E}"/>
    <cellStyle name="Moneda 2 3 3 2 2 6 2 2 2" xfId="19984" xr:uid="{E5508F5A-2389-4BE8-9125-814965C7251F}"/>
    <cellStyle name="Moneda 2 3 3 2 2 6 2 2 3" xfId="29401" xr:uid="{5C0014C1-2BA7-457A-B7A4-D15F94AE49DC}"/>
    <cellStyle name="Moneda 2 3 3 2 2 6 2 2 4" xfId="38818" xr:uid="{78D9E727-75CA-4752-8BF3-D5B0855DDFAE}"/>
    <cellStyle name="Moneda 2 3 3 2 2 6 2 3" xfId="15280" xr:uid="{D7A1067B-E410-4250-94E6-E64A488872C3}"/>
    <cellStyle name="Moneda 2 3 3 2 2 6 2 4" xfId="24697" xr:uid="{DD5E4EF1-9213-4374-BBD1-7547968615CB}"/>
    <cellStyle name="Moneda 2 3 3 2 2 6 2 5" xfId="34114" xr:uid="{B0B8E135-81EB-4ACB-92C5-F56837C49324}"/>
    <cellStyle name="Moneda 2 3 3 2 2 6 3" xfId="8224" xr:uid="{EFF44352-F7C5-4AB1-A3D4-B3A70A960EC7}"/>
    <cellStyle name="Moneda 2 3 3 2 2 6 3 2" xfId="17632" xr:uid="{2ED5AB1C-6031-419F-B40A-6E3E6468F9AD}"/>
    <cellStyle name="Moneda 2 3 3 2 2 6 3 3" xfId="27049" xr:uid="{C6F9B428-5A65-4366-BB46-11344F473E12}"/>
    <cellStyle name="Moneda 2 3 3 2 2 6 3 4" xfId="36466" xr:uid="{05F5D773-FD7B-4107-A274-8515201EB644}"/>
    <cellStyle name="Moneda 2 3 3 2 2 6 4" xfId="12928" xr:uid="{A7E1B06B-DB3C-4D17-A275-4F54B08C5924}"/>
    <cellStyle name="Moneda 2 3 3 2 2 6 5" xfId="22345" xr:uid="{D95C876A-86FF-47DA-B53A-F0E03C696699}"/>
    <cellStyle name="Moneda 2 3 3 2 2 6 6" xfId="31762" xr:uid="{154F4431-A1F8-4044-8D58-E6A076E3BA80}"/>
    <cellStyle name="Moneda 2 3 3 2 2 7" xfId="4304" xr:uid="{02D19909-820B-4E02-9008-B71E66231880}"/>
    <cellStyle name="Moneda 2 3 3 2 2 7 2" xfId="9008" xr:uid="{93DB2F14-33E7-47F2-9BB5-00BF7D99BA5A}"/>
    <cellStyle name="Moneda 2 3 3 2 2 7 2 2" xfId="18416" xr:uid="{4A768F78-5C1D-45CC-BBC9-8CC5EAD1B701}"/>
    <cellStyle name="Moneda 2 3 3 2 2 7 2 3" xfId="27833" xr:uid="{BE093190-0416-41A4-AF9B-2A6B133890F4}"/>
    <cellStyle name="Moneda 2 3 3 2 2 7 2 4" xfId="37250" xr:uid="{7DB94EA3-DD1E-4E0E-A747-EB435F152F56}"/>
    <cellStyle name="Moneda 2 3 3 2 2 7 3" xfId="13712" xr:uid="{D5A2D9E2-2E78-4EF3-87C0-9181EE326DF7}"/>
    <cellStyle name="Moneda 2 3 3 2 2 7 4" xfId="23129" xr:uid="{860A1C88-D864-4376-B1C2-07F422202279}"/>
    <cellStyle name="Moneda 2 3 3 2 2 7 5" xfId="32546" xr:uid="{2385209F-27DD-4F2E-86C2-A37040775D0E}"/>
    <cellStyle name="Moneda 2 3 3 2 2 8" xfId="6656" xr:uid="{7A222DF2-60D2-4540-9654-A17F366FDF1F}"/>
    <cellStyle name="Moneda 2 3 3 2 2 8 2" xfId="16064" xr:uid="{0FCC9581-500C-4007-B481-90CF21D10B88}"/>
    <cellStyle name="Moneda 2 3 3 2 2 8 3" xfId="25481" xr:uid="{178E9F24-603A-41F6-9D39-359349C492DE}"/>
    <cellStyle name="Moneda 2 3 3 2 2 8 4" xfId="34898" xr:uid="{E0BC16FD-7AE9-4A4E-BAD0-7272E82E3B22}"/>
    <cellStyle name="Moneda 2 3 3 2 2 9" xfId="11360" xr:uid="{7D380375-ECB0-437B-8E92-2A7FEBD4C300}"/>
    <cellStyle name="Moneda 2 3 3 2 3" xfId="359" xr:uid="{BA9F21BE-189E-4C45-988E-18E9DC09F31C}"/>
    <cellStyle name="Moneda 2 3 3 2 3 10" xfId="30269" xr:uid="{3357E2FB-AD34-45B4-99A3-5136AEF85649}"/>
    <cellStyle name="Moneda 2 3 3 2 3 11" xfId="2026" xr:uid="{8BBC788A-C0BB-4DC8-926E-E20AAE285D40}"/>
    <cellStyle name="Moneda 2 3 3 2 3 12" xfId="1398" xr:uid="{22DA0E6A-597B-4800-B781-4889A2872B82}"/>
    <cellStyle name="Moneda 2 3 3 2 3 13" xfId="40280" xr:uid="{B20121C8-ECFA-44FE-AE28-277C2E81D230}"/>
    <cellStyle name="Moneda 2 3 3 2 3 2" xfId="597" xr:uid="{82C05EAB-826C-4D32-B924-793A44433D47}"/>
    <cellStyle name="Moneda 2 3 3 2 3 2 10" xfId="2222" xr:uid="{9E1F9FA5-6364-403A-9791-B29E70DC901A}"/>
    <cellStyle name="Moneda 2 3 3 2 3 2 11" xfId="1594" xr:uid="{23223FBF-EC8D-46DC-8140-03EC4815DBFB}"/>
    <cellStyle name="Moneda 2 3 3 2 3 2 12" xfId="40476" xr:uid="{5B4B76C6-0179-4806-9F91-1F5989FAA2A8}"/>
    <cellStyle name="Moneda 2 3 3 2 3 2 2" xfId="2614" xr:uid="{0AEEF623-46F0-48C5-9CBC-9790E1FFE65C}"/>
    <cellStyle name="Moneda 2 3 3 2 3 2 2 2" xfId="3399" xr:uid="{3CC51910-D06E-441A-98C7-E77949EFCEFB}"/>
    <cellStyle name="Moneda 2 3 3 2 3 2 2 2 2" xfId="5751" xr:uid="{DF14985F-5A42-4670-851E-57DE2FC2BF64}"/>
    <cellStyle name="Moneda 2 3 3 2 3 2 2 2 2 2" xfId="10455" xr:uid="{C185B8C9-6714-4B5C-9250-21E6ECEBF158}"/>
    <cellStyle name="Moneda 2 3 3 2 3 2 2 2 2 2 2" xfId="19863" xr:uid="{23585FF4-8CCC-45EB-94EE-5F4A95957581}"/>
    <cellStyle name="Moneda 2 3 3 2 3 2 2 2 2 2 3" xfId="29280" xr:uid="{39E94829-447C-49ED-8E7A-44AEB9BD3342}"/>
    <cellStyle name="Moneda 2 3 3 2 3 2 2 2 2 2 4" xfId="38697" xr:uid="{98FD4AFD-666A-4B21-9463-D35ABB1BDB1C}"/>
    <cellStyle name="Moneda 2 3 3 2 3 2 2 2 2 3" xfId="15159" xr:uid="{4A7311B9-E5E2-448E-BFEE-2D231D47BB79}"/>
    <cellStyle name="Moneda 2 3 3 2 3 2 2 2 2 4" xfId="24576" xr:uid="{34A2B74A-EDBF-4D02-92C1-C9C893D63397}"/>
    <cellStyle name="Moneda 2 3 3 2 3 2 2 2 2 5" xfId="33993" xr:uid="{679DC3F2-EF96-4F25-A266-DCD8B0ED4B2D}"/>
    <cellStyle name="Moneda 2 3 3 2 3 2 2 2 3" xfId="8103" xr:uid="{235897E7-776C-4A50-8D7C-ED86CFEEA70A}"/>
    <cellStyle name="Moneda 2 3 3 2 3 2 2 2 3 2" xfId="17511" xr:uid="{DB782C52-87EB-46CC-B318-8D80395990E9}"/>
    <cellStyle name="Moneda 2 3 3 2 3 2 2 2 3 3" xfId="26928" xr:uid="{1542CA46-B9C4-41A9-AED4-EF90F137B6F9}"/>
    <cellStyle name="Moneda 2 3 3 2 3 2 2 2 3 4" xfId="36345" xr:uid="{B0AD1024-183F-4B30-BECC-91D3E2E9A3C3}"/>
    <cellStyle name="Moneda 2 3 3 2 3 2 2 2 4" xfId="12807" xr:uid="{EB0E6A8B-51FF-43A1-9C63-4EF260934DD9}"/>
    <cellStyle name="Moneda 2 3 3 2 3 2 2 2 5" xfId="22224" xr:uid="{BC809DED-4BA7-42B1-A3C0-8B5491348994}"/>
    <cellStyle name="Moneda 2 3 3 2 3 2 2 2 6" xfId="31641" xr:uid="{657A8F1D-820E-4F76-BC29-63D966650DF5}"/>
    <cellStyle name="Moneda 2 3 3 2 3 2 2 3" xfId="4183" xr:uid="{6AD3804B-C551-459D-955C-74E9304D1FD2}"/>
    <cellStyle name="Moneda 2 3 3 2 3 2 2 3 2" xfId="6535" xr:uid="{3273817E-40D2-4F41-BC15-3686650A3CDD}"/>
    <cellStyle name="Moneda 2 3 3 2 3 2 2 3 2 2" xfId="11239" xr:uid="{C1F05E72-3C1C-4C69-AD7B-7918B6B66B8F}"/>
    <cellStyle name="Moneda 2 3 3 2 3 2 2 3 2 2 2" xfId="20647" xr:uid="{CB6CFD7C-5689-44DC-BF64-12D9AFD7D61F}"/>
    <cellStyle name="Moneda 2 3 3 2 3 2 2 3 2 2 3" xfId="30064" xr:uid="{BB642DA4-1BCE-4CD7-A585-775916CCAF29}"/>
    <cellStyle name="Moneda 2 3 3 2 3 2 2 3 2 2 4" xfId="39481" xr:uid="{C0BF0B5F-2DB5-43C4-9859-636F18441489}"/>
    <cellStyle name="Moneda 2 3 3 2 3 2 2 3 2 3" xfId="15943" xr:uid="{521BAB87-2997-4211-BF75-52C18CE5907D}"/>
    <cellStyle name="Moneda 2 3 3 2 3 2 2 3 2 4" xfId="25360" xr:uid="{5894D30C-8ABC-4F96-8D20-3EF0A18D2BF9}"/>
    <cellStyle name="Moneda 2 3 3 2 3 2 2 3 2 5" xfId="34777" xr:uid="{33DDA0C1-D39F-479E-A9DB-939BC0203751}"/>
    <cellStyle name="Moneda 2 3 3 2 3 2 2 3 3" xfId="8887" xr:uid="{20A511C5-8982-432B-A7D9-F182281616F0}"/>
    <cellStyle name="Moneda 2 3 3 2 3 2 2 3 3 2" xfId="18295" xr:uid="{3B849704-4AFD-4014-BFFF-DF761E12975D}"/>
    <cellStyle name="Moneda 2 3 3 2 3 2 2 3 3 3" xfId="27712" xr:uid="{6DC1B12E-0594-4413-8DBF-8DF3708D61A5}"/>
    <cellStyle name="Moneda 2 3 3 2 3 2 2 3 3 4" xfId="37129" xr:uid="{6201247E-914A-4C7F-8BE3-93713C273B6F}"/>
    <cellStyle name="Moneda 2 3 3 2 3 2 2 3 4" xfId="13591" xr:uid="{8073B155-AE83-4E99-8FC2-EBE435DC073E}"/>
    <cellStyle name="Moneda 2 3 3 2 3 2 2 3 5" xfId="23008" xr:uid="{6A6B6E3C-01DE-404E-AF16-449D0567E948}"/>
    <cellStyle name="Moneda 2 3 3 2 3 2 2 3 6" xfId="32425" xr:uid="{BDA7B55A-D26F-45D5-9D4D-6E6EBE683EFA}"/>
    <cellStyle name="Moneda 2 3 3 2 3 2 2 4" xfId="4967" xr:uid="{327067CA-B547-4520-B90F-F3168E0220DB}"/>
    <cellStyle name="Moneda 2 3 3 2 3 2 2 4 2" xfId="9671" xr:uid="{287B683F-DD47-4B5F-914C-254E06EA129D}"/>
    <cellStyle name="Moneda 2 3 3 2 3 2 2 4 2 2" xfId="19079" xr:uid="{EFD79F0F-C45C-4B62-8E00-B930E79EEDFE}"/>
    <cellStyle name="Moneda 2 3 3 2 3 2 2 4 2 3" xfId="28496" xr:uid="{0CD00CE0-88EF-4F29-A520-BD665FCCFAC7}"/>
    <cellStyle name="Moneda 2 3 3 2 3 2 2 4 2 4" xfId="37913" xr:uid="{2213817D-E565-4451-859A-9DD2DC61A788}"/>
    <cellStyle name="Moneda 2 3 3 2 3 2 2 4 3" xfId="14375" xr:uid="{DFA319BE-0848-4AD2-8399-5B1E2EE1BCFF}"/>
    <cellStyle name="Moneda 2 3 3 2 3 2 2 4 4" xfId="23792" xr:uid="{9EDC2AB9-92E2-4C7F-B186-9FBBC5DED31E}"/>
    <cellStyle name="Moneda 2 3 3 2 3 2 2 4 5" xfId="33209" xr:uid="{F069C441-3599-42CB-B4D9-727DD2E2C33E}"/>
    <cellStyle name="Moneda 2 3 3 2 3 2 2 5" xfId="7319" xr:uid="{15820EBA-E22C-4ED4-9748-ACBA3AB002D2}"/>
    <cellStyle name="Moneda 2 3 3 2 3 2 2 5 2" xfId="16727" xr:uid="{51C6220B-ED74-4FD2-959E-3DB898D5073B}"/>
    <cellStyle name="Moneda 2 3 3 2 3 2 2 5 3" xfId="26144" xr:uid="{A0705C5B-70C6-46FF-B066-1C362332F39B}"/>
    <cellStyle name="Moneda 2 3 3 2 3 2 2 5 4" xfId="35561" xr:uid="{C164819A-AAFA-44C6-AD9E-A8DCFBA90978}"/>
    <cellStyle name="Moneda 2 3 3 2 3 2 2 6" xfId="12023" xr:uid="{453D9F9C-1540-4073-9EC3-AEF4AC3548F6}"/>
    <cellStyle name="Moneda 2 3 3 2 3 2 2 7" xfId="21440" xr:uid="{16B72812-A871-43AA-9C57-4BAABC8CB080}"/>
    <cellStyle name="Moneda 2 3 3 2 3 2 2 8" xfId="30857" xr:uid="{548ED20D-3D34-4211-AAE2-CF0906F5C914}"/>
    <cellStyle name="Moneda 2 3 3 2 3 2 3" xfId="3007" xr:uid="{DEF22DD4-3A4C-4644-A19E-8C5EFF38FFAF}"/>
    <cellStyle name="Moneda 2 3 3 2 3 2 3 2" xfId="5359" xr:uid="{6BADF803-6497-42CC-AD09-340A8B240511}"/>
    <cellStyle name="Moneda 2 3 3 2 3 2 3 2 2" xfId="10063" xr:uid="{F1B461D3-60EC-4E26-9AE0-D0F29068848A}"/>
    <cellStyle name="Moneda 2 3 3 2 3 2 3 2 2 2" xfId="19471" xr:uid="{8B428EF9-35A0-4DB8-A6A0-BD07AE8C9683}"/>
    <cellStyle name="Moneda 2 3 3 2 3 2 3 2 2 3" xfId="28888" xr:uid="{9B87F998-13E5-43FB-A555-4D9389264AD7}"/>
    <cellStyle name="Moneda 2 3 3 2 3 2 3 2 2 4" xfId="38305" xr:uid="{8A95FB25-F5B9-44C5-9B6C-448AFF346842}"/>
    <cellStyle name="Moneda 2 3 3 2 3 2 3 2 3" xfId="14767" xr:uid="{97BC125D-1CF8-4AA3-9179-FB27D4330357}"/>
    <cellStyle name="Moneda 2 3 3 2 3 2 3 2 4" xfId="24184" xr:uid="{80526120-6213-4E67-9AAF-25B616442788}"/>
    <cellStyle name="Moneda 2 3 3 2 3 2 3 2 5" xfId="33601" xr:uid="{F8CC355A-A9E5-4918-B234-E811FE6AC9C5}"/>
    <cellStyle name="Moneda 2 3 3 2 3 2 3 3" xfId="7711" xr:uid="{DB0C4FB6-A003-4111-8CE4-2CA7B801C3A6}"/>
    <cellStyle name="Moneda 2 3 3 2 3 2 3 3 2" xfId="17119" xr:uid="{E2D4C8D9-B6A7-4114-ADD1-86188BACB367}"/>
    <cellStyle name="Moneda 2 3 3 2 3 2 3 3 3" xfId="26536" xr:uid="{903B8524-2FE2-45D9-8FC3-70AEFAE9304C}"/>
    <cellStyle name="Moneda 2 3 3 2 3 2 3 3 4" xfId="35953" xr:uid="{D1148CDB-E5B4-4538-B6F3-FE5D2ED937F3}"/>
    <cellStyle name="Moneda 2 3 3 2 3 2 3 4" xfId="12415" xr:uid="{FE49C83E-71DF-4176-B897-68C62260CB15}"/>
    <cellStyle name="Moneda 2 3 3 2 3 2 3 5" xfId="21832" xr:uid="{5787EC84-4949-4C7D-BF2D-E5B9F862542B}"/>
    <cellStyle name="Moneda 2 3 3 2 3 2 3 6" xfId="31249" xr:uid="{F1B9BA6A-58B1-426F-888C-D9E4215A1934}"/>
    <cellStyle name="Moneda 2 3 3 2 3 2 4" xfId="3791" xr:uid="{90DAA2EA-C32E-4A5B-8540-5A569AE715CB}"/>
    <cellStyle name="Moneda 2 3 3 2 3 2 4 2" xfId="6143" xr:uid="{8521D044-FBBE-42C4-AD4C-EB8FCB1060CD}"/>
    <cellStyle name="Moneda 2 3 3 2 3 2 4 2 2" xfId="10847" xr:uid="{59D0CB10-7535-479B-B43A-6CFEAF9665C4}"/>
    <cellStyle name="Moneda 2 3 3 2 3 2 4 2 2 2" xfId="20255" xr:uid="{C69EDD15-FF14-4D64-8842-94D8BEF479C1}"/>
    <cellStyle name="Moneda 2 3 3 2 3 2 4 2 2 3" xfId="29672" xr:uid="{77D2E972-F003-44E6-A0C9-83EA3C376D67}"/>
    <cellStyle name="Moneda 2 3 3 2 3 2 4 2 2 4" xfId="39089" xr:uid="{DCDE1E00-994D-45DD-8589-E5D1EFC7842A}"/>
    <cellStyle name="Moneda 2 3 3 2 3 2 4 2 3" xfId="15551" xr:uid="{DC389700-DBBE-40F0-BEED-EA0179A7E626}"/>
    <cellStyle name="Moneda 2 3 3 2 3 2 4 2 4" xfId="24968" xr:uid="{4EAA2000-5A29-4E0D-962C-98367F71E199}"/>
    <cellStyle name="Moneda 2 3 3 2 3 2 4 2 5" xfId="34385" xr:uid="{8F67D884-6847-427E-937F-C285A1261D1B}"/>
    <cellStyle name="Moneda 2 3 3 2 3 2 4 3" xfId="8495" xr:uid="{3CD5DC8E-C125-41C3-B401-D09F76B107BE}"/>
    <cellStyle name="Moneda 2 3 3 2 3 2 4 3 2" xfId="17903" xr:uid="{34CFA378-F713-4A39-876F-C05549A1A554}"/>
    <cellStyle name="Moneda 2 3 3 2 3 2 4 3 3" xfId="27320" xr:uid="{3207ED65-1D58-4EA1-BC45-D22B033AFC1F}"/>
    <cellStyle name="Moneda 2 3 3 2 3 2 4 3 4" xfId="36737" xr:uid="{95F5A87D-E07B-4F7F-993F-14712335D6C0}"/>
    <cellStyle name="Moneda 2 3 3 2 3 2 4 4" xfId="13199" xr:uid="{9D2E0AA2-D805-4C4F-B975-24C8EA6A3E24}"/>
    <cellStyle name="Moneda 2 3 3 2 3 2 4 5" xfId="22616" xr:uid="{CDEDBD65-A6AB-4DC4-9CF3-154ADB29C9C6}"/>
    <cellStyle name="Moneda 2 3 3 2 3 2 4 6" xfId="32033" xr:uid="{8F2CE891-3BB8-4BCB-89A7-7D306B9E22A1}"/>
    <cellStyle name="Moneda 2 3 3 2 3 2 5" xfId="4575" xr:uid="{281B8986-7073-48ED-8EF1-A287E5E52715}"/>
    <cellStyle name="Moneda 2 3 3 2 3 2 5 2" xfId="9279" xr:uid="{C8D76974-0454-4895-B5A2-F111D03D6B33}"/>
    <cellStyle name="Moneda 2 3 3 2 3 2 5 2 2" xfId="18687" xr:uid="{3FA610F3-B89F-43CE-A1C4-EEB7DF34A9C5}"/>
    <cellStyle name="Moneda 2 3 3 2 3 2 5 2 3" xfId="28104" xr:uid="{E7D32801-6346-4E06-AE88-EE30497B335B}"/>
    <cellStyle name="Moneda 2 3 3 2 3 2 5 2 4" xfId="37521" xr:uid="{B4E3A99F-2E31-4FA6-9C57-D93C9593533E}"/>
    <cellStyle name="Moneda 2 3 3 2 3 2 5 3" xfId="13983" xr:uid="{C911FBEC-D560-4096-AE7A-9E0E443B69C2}"/>
    <cellStyle name="Moneda 2 3 3 2 3 2 5 4" xfId="23400" xr:uid="{FE7507F9-5067-46DC-9223-DE8C7EC9DDB1}"/>
    <cellStyle name="Moneda 2 3 3 2 3 2 5 5" xfId="32817" xr:uid="{70CECAB3-6C1F-485A-BC25-CE195475D103}"/>
    <cellStyle name="Moneda 2 3 3 2 3 2 6" xfId="6927" xr:uid="{7A9914A1-5269-4542-9B7B-A56F3C111A24}"/>
    <cellStyle name="Moneda 2 3 3 2 3 2 6 2" xfId="16335" xr:uid="{E9319337-4106-4BD9-BBE2-75DDD44B2B1C}"/>
    <cellStyle name="Moneda 2 3 3 2 3 2 6 3" xfId="25752" xr:uid="{E6D743B6-5C09-4252-99A9-93CCC32A6A4B}"/>
    <cellStyle name="Moneda 2 3 3 2 3 2 6 4" xfId="35169" xr:uid="{B89D1CF0-672F-4CCD-AF7F-134E97E35C91}"/>
    <cellStyle name="Moneda 2 3 3 2 3 2 7" xfId="11631" xr:uid="{4D0F08DF-D97A-4C28-953D-50AB3A7E2AAA}"/>
    <cellStyle name="Moneda 2 3 3 2 3 2 8" xfId="21048" xr:uid="{D6102D18-C26D-48E0-B727-798F5A228C85}"/>
    <cellStyle name="Moneda 2 3 3 2 3 2 9" xfId="30465" xr:uid="{3E0FFA83-D91D-45D3-BB07-22C26A3AFA00}"/>
    <cellStyle name="Moneda 2 3 3 2 3 3" xfId="2418" xr:uid="{29891E3D-48F1-4589-8F3B-0381BB229CF2}"/>
    <cellStyle name="Moneda 2 3 3 2 3 3 2" xfId="3203" xr:uid="{2B62FE61-0022-494F-A6F5-558079E417F5}"/>
    <cellStyle name="Moneda 2 3 3 2 3 3 2 2" xfId="5555" xr:uid="{F3647498-B33F-44D4-AE3B-04D1C6B23BF1}"/>
    <cellStyle name="Moneda 2 3 3 2 3 3 2 2 2" xfId="10259" xr:uid="{4D1118C9-DF3D-4146-834D-311782610BF1}"/>
    <cellStyle name="Moneda 2 3 3 2 3 3 2 2 2 2" xfId="19667" xr:uid="{4EF4F787-F62F-40A0-926E-84AF773CCA59}"/>
    <cellStyle name="Moneda 2 3 3 2 3 3 2 2 2 3" xfId="29084" xr:uid="{02964247-E2D5-4418-954C-12CC9395E391}"/>
    <cellStyle name="Moneda 2 3 3 2 3 3 2 2 2 4" xfId="38501" xr:uid="{1997D3B5-C3B0-4367-BABB-D48FB8D50244}"/>
    <cellStyle name="Moneda 2 3 3 2 3 3 2 2 3" xfId="14963" xr:uid="{56803752-B08D-402E-AFEC-469D90F6276B}"/>
    <cellStyle name="Moneda 2 3 3 2 3 3 2 2 4" xfId="24380" xr:uid="{ED4FFF0C-D08F-4250-878E-DEF9CEFCAFBE}"/>
    <cellStyle name="Moneda 2 3 3 2 3 3 2 2 5" xfId="33797" xr:uid="{0D6EB150-97FD-40B7-94F7-B8884F2A2ECF}"/>
    <cellStyle name="Moneda 2 3 3 2 3 3 2 3" xfId="7907" xr:uid="{A4E524FC-C674-4ED4-915E-410836324E64}"/>
    <cellStyle name="Moneda 2 3 3 2 3 3 2 3 2" xfId="17315" xr:uid="{809E36D8-F697-4E23-B8A2-2590422C4425}"/>
    <cellStyle name="Moneda 2 3 3 2 3 3 2 3 3" xfId="26732" xr:uid="{68945DFA-9283-4DFB-B5D2-34EECD033F61}"/>
    <cellStyle name="Moneda 2 3 3 2 3 3 2 3 4" xfId="36149" xr:uid="{E5486AB7-97A7-4187-A4E4-E77149E4724D}"/>
    <cellStyle name="Moneda 2 3 3 2 3 3 2 4" xfId="12611" xr:uid="{14D369BB-E692-4368-BD62-AB6A4CD43ACA}"/>
    <cellStyle name="Moneda 2 3 3 2 3 3 2 5" xfId="22028" xr:uid="{9BC6D9E9-E7C1-48FE-B62D-9490329CC24E}"/>
    <cellStyle name="Moneda 2 3 3 2 3 3 2 6" xfId="31445" xr:uid="{3BB288D6-A16B-4333-992D-D19DDD6A735C}"/>
    <cellStyle name="Moneda 2 3 3 2 3 3 3" xfId="3987" xr:uid="{E924314A-2D9B-4213-8B8E-01BAE071AE1E}"/>
    <cellStyle name="Moneda 2 3 3 2 3 3 3 2" xfId="6339" xr:uid="{F780A6F9-7401-4B85-B3EE-DFB37E2A8407}"/>
    <cellStyle name="Moneda 2 3 3 2 3 3 3 2 2" xfId="11043" xr:uid="{70F2DD57-DD54-44CA-A6C1-A72D0BF06D82}"/>
    <cellStyle name="Moneda 2 3 3 2 3 3 3 2 2 2" xfId="20451" xr:uid="{9F24F4CE-810E-455F-8D62-7B65EDA2CA89}"/>
    <cellStyle name="Moneda 2 3 3 2 3 3 3 2 2 3" xfId="29868" xr:uid="{276E2242-D65A-4781-9868-2F2F5889C1AF}"/>
    <cellStyle name="Moneda 2 3 3 2 3 3 3 2 2 4" xfId="39285" xr:uid="{7A2BE033-233A-4AF8-947C-0989BF9757B2}"/>
    <cellStyle name="Moneda 2 3 3 2 3 3 3 2 3" xfId="15747" xr:uid="{263EB86E-E202-4FAA-8AD7-36206C780BF4}"/>
    <cellStyle name="Moneda 2 3 3 2 3 3 3 2 4" xfId="25164" xr:uid="{44E081F5-2A04-45FC-BF94-B3A5B5B4CD21}"/>
    <cellStyle name="Moneda 2 3 3 2 3 3 3 2 5" xfId="34581" xr:uid="{BAFDFFF1-9548-4769-A384-D060C6E030C8}"/>
    <cellStyle name="Moneda 2 3 3 2 3 3 3 3" xfId="8691" xr:uid="{08DBD0AF-7A60-43C3-B387-8FF5B53F3549}"/>
    <cellStyle name="Moneda 2 3 3 2 3 3 3 3 2" xfId="18099" xr:uid="{635C45F8-F064-40A9-A1CF-949B33FF4796}"/>
    <cellStyle name="Moneda 2 3 3 2 3 3 3 3 3" xfId="27516" xr:uid="{1F8887D1-ECD4-4471-A68B-9DB3D983D67C}"/>
    <cellStyle name="Moneda 2 3 3 2 3 3 3 3 4" xfId="36933" xr:uid="{7A3BFCBB-20C0-4A31-B7EB-C619C791760B}"/>
    <cellStyle name="Moneda 2 3 3 2 3 3 3 4" xfId="13395" xr:uid="{80D7A1AC-33CE-48F3-B9B0-1753A418CF42}"/>
    <cellStyle name="Moneda 2 3 3 2 3 3 3 5" xfId="22812" xr:uid="{D10EEC4E-FF46-4717-932F-448BE5F6369D}"/>
    <cellStyle name="Moneda 2 3 3 2 3 3 3 6" xfId="32229" xr:uid="{909CCF03-21E9-4F30-8005-4097E05E22DA}"/>
    <cellStyle name="Moneda 2 3 3 2 3 3 4" xfId="4771" xr:uid="{75E045C7-DC4E-4D5F-B68B-CBFECFC320F9}"/>
    <cellStyle name="Moneda 2 3 3 2 3 3 4 2" xfId="9475" xr:uid="{6428B99B-F6A5-4018-81B3-480F1C0B36C9}"/>
    <cellStyle name="Moneda 2 3 3 2 3 3 4 2 2" xfId="18883" xr:uid="{9D7EEDA1-4C3B-454A-9B61-ECD087A8FA2D}"/>
    <cellStyle name="Moneda 2 3 3 2 3 3 4 2 3" xfId="28300" xr:uid="{AED1A9D4-F1DD-4471-83E5-F8CDEB605C64}"/>
    <cellStyle name="Moneda 2 3 3 2 3 3 4 2 4" xfId="37717" xr:uid="{5121D6B6-2F40-412C-B34F-06DC764018F7}"/>
    <cellStyle name="Moneda 2 3 3 2 3 3 4 3" xfId="14179" xr:uid="{739DF24E-0D5B-4DBA-846D-E0C38B0508A3}"/>
    <cellStyle name="Moneda 2 3 3 2 3 3 4 4" xfId="23596" xr:uid="{23519C75-C580-423F-89BD-6A1250102C11}"/>
    <cellStyle name="Moneda 2 3 3 2 3 3 4 5" xfId="33013" xr:uid="{27A2AFD5-681A-46F3-96BB-D82D10A14568}"/>
    <cellStyle name="Moneda 2 3 3 2 3 3 5" xfId="7123" xr:uid="{C5834E28-25B9-4FD3-887C-23D078C638DA}"/>
    <cellStyle name="Moneda 2 3 3 2 3 3 5 2" xfId="16531" xr:uid="{0CBFE831-4BFC-4A4B-A994-C8CA8D9F3948}"/>
    <cellStyle name="Moneda 2 3 3 2 3 3 5 3" xfId="25948" xr:uid="{4F9AD8EC-0FD1-4384-BA7C-8D2BF8764BDE}"/>
    <cellStyle name="Moneda 2 3 3 2 3 3 5 4" xfId="35365" xr:uid="{A3F126CE-B5F1-49EE-B4C5-6F195C50D757}"/>
    <cellStyle name="Moneda 2 3 3 2 3 3 6" xfId="11827" xr:uid="{55E6309C-F67B-4B93-A85B-FD0FEBCA7467}"/>
    <cellStyle name="Moneda 2 3 3 2 3 3 7" xfId="21244" xr:uid="{D3A20863-42B1-4AF4-A782-595D755BF4F3}"/>
    <cellStyle name="Moneda 2 3 3 2 3 3 8" xfId="30661" xr:uid="{FEC1B934-DA36-4368-8472-7072C9DB54D8}"/>
    <cellStyle name="Moneda 2 3 3 2 3 4" xfId="2811" xr:uid="{B4834990-8915-4464-ABFE-A983D66814CF}"/>
    <cellStyle name="Moneda 2 3 3 2 3 4 2" xfId="5163" xr:uid="{D2DCDA90-63C2-4C4F-99BC-A0AE5F0906D0}"/>
    <cellStyle name="Moneda 2 3 3 2 3 4 2 2" xfId="9867" xr:uid="{B0792718-A54A-41C3-9416-06077150D6A4}"/>
    <cellStyle name="Moneda 2 3 3 2 3 4 2 2 2" xfId="19275" xr:uid="{C4C67678-14AC-4114-A812-E3B480F274FE}"/>
    <cellStyle name="Moneda 2 3 3 2 3 4 2 2 3" xfId="28692" xr:uid="{BEBD412B-E04E-4C92-A752-74AEF1D4CCA1}"/>
    <cellStyle name="Moneda 2 3 3 2 3 4 2 2 4" xfId="38109" xr:uid="{C1A8394E-CA92-4CCA-BD6B-8A6E6FF6AFC6}"/>
    <cellStyle name="Moneda 2 3 3 2 3 4 2 3" xfId="14571" xr:uid="{F059B184-CB17-4CDC-A600-FB073E1A3BA2}"/>
    <cellStyle name="Moneda 2 3 3 2 3 4 2 4" xfId="23988" xr:uid="{5733BF47-5D0B-4B7C-A03D-27F3779B0F2F}"/>
    <cellStyle name="Moneda 2 3 3 2 3 4 2 5" xfId="33405" xr:uid="{7173EF87-2E76-40AB-80C1-EE2B21E41D93}"/>
    <cellStyle name="Moneda 2 3 3 2 3 4 3" xfId="7515" xr:uid="{E6D67492-D2BD-450C-99CB-CD5AFCDE7768}"/>
    <cellStyle name="Moneda 2 3 3 2 3 4 3 2" xfId="16923" xr:uid="{3115CABD-2E83-4F93-B114-88B4F966C13D}"/>
    <cellStyle name="Moneda 2 3 3 2 3 4 3 3" xfId="26340" xr:uid="{D796DE93-68B4-4C35-86B0-695B3322B760}"/>
    <cellStyle name="Moneda 2 3 3 2 3 4 3 4" xfId="35757" xr:uid="{73232681-4F66-41FE-A150-FA895FFB5A70}"/>
    <cellStyle name="Moneda 2 3 3 2 3 4 4" xfId="12219" xr:uid="{0FDA824B-36A6-43A1-8979-557924A8256D}"/>
    <cellStyle name="Moneda 2 3 3 2 3 4 5" xfId="21636" xr:uid="{5B7F4E80-02E1-4F67-9C62-95BBDB3815CF}"/>
    <cellStyle name="Moneda 2 3 3 2 3 4 6" xfId="31053" xr:uid="{EFA205D2-5EA0-44D3-A0D3-D82F22A7DCE3}"/>
    <cellStyle name="Moneda 2 3 3 2 3 5" xfId="3595" xr:uid="{BE213B86-FA0B-4319-9FBA-CDC21329CBE3}"/>
    <cellStyle name="Moneda 2 3 3 2 3 5 2" xfId="5947" xr:uid="{4D0A3EFF-BDA9-4D1F-9468-67B638A1C487}"/>
    <cellStyle name="Moneda 2 3 3 2 3 5 2 2" xfId="10651" xr:uid="{F78ED150-7EC6-4421-A453-297709AF813B}"/>
    <cellStyle name="Moneda 2 3 3 2 3 5 2 2 2" xfId="20059" xr:uid="{F18CC8CA-2F06-46FF-AC0D-127FE1F7B259}"/>
    <cellStyle name="Moneda 2 3 3 2 3 5 2 2 3" xfId="29476" xr:uid="{5ECBD26A-C460-4C90-A6EE-EA447BC8F428}"/>
    <cellStyle name="Moneda 2 3 3 2 3 5 2 2 4" xfId="38893" xr:uid="{A63BB78F-DD9F-472C-9E5D-84C7A93D4E4A}"/>
    <cellStyle name="Moneda 2 3 3 2 3 5 2 3" xfId="15355" xr:uid="{AD8F1153-9F7F-46CF-B888-A285DCAE5585}"/>
    <cellStyle name="Moneda 2 3 3 2 3 5 2 4" xfId="24772" xr:uid="{A3EF3257-F3B9-4CAB-B54C-A64F32239C96}"/>
    <cellStyle name="Moneda 2 3 3 2 3 5 2 5" xfId="34189" xr:uid="{A56F33D3-FBA2-48F7-AB27-DEB9819CE82A}"/>
    <cellStyle name="Moneda 2 3 3 2 3 5 3" xfId="8299" xr:uid="{7CE496B5-3B2F-4BC0-BC87-9D0D0F1D31F7}"/>
    <cellStyle name="Moneda 2 3 3 2 3 5 3 2" xfId="17707" xr:uid="{305D64CD-EFFF-4692-9A09-5BF6D6FDB560}"/>
    <cellStyle name="Moneda 2 3 3 2 3 5 3 3" xfId="27124" xr:uid="{4833A0AF-1DA4-493B-9978-AB648B7CA2FC}"/>
    <cellStyle name="Moneda 2 3 3 2 3 5 3 4" xfId="36541" xr:uid="{863B020A-86B5-41DB-A289-8B02325A7812}"/>
    <cellStyle name="Moneda 2 3 3 2 3 5 4" xfId="13003" xr:uid="{9AF763B2-D295-4D5A-AA29-8E2CAA7573C5}"/>
    <cellStyle name="Moneda 2 3 3 2 3 5 5" xfId="22420" xr:uid="{51551BDF-3951-49FF-8A19-7734FF046E79}"/>
    <cellStyle name="Moneda 2 3 3 2 3 5 6" xfId="31837" xr:uid="{37D7B80B-703F-460A-8F8C-A599FB0744E7}"/>
    <cellStyle name="Moneda 2 3 3 2 3 6" xfId="4379" xr:uid="{4EF03F66-2B10-49E4-B983-324BFE5117E2}"/>
    <cellStyle name="Moneda 2 3 3 2 3 6 2" xfId="9083" xr:uid="{94AA1A3E-0D97-48DB-83A6-A638138EEE1F}"/>
    <cellStyle name="Moneda 2 3 3 2 3 6 2 2" xfId="18491" xr:uid="{796D9CD7-6659-4252-93E6-DE88C78C6F6D}"/>
    <cellStyle name="Moneda 2 3 3 2 3 6 2 3" xfId="27908" xr:uid="{31188B91-5E1B-4EA6-B897-42BC98332F92}"/>
    <cellStyle name="Moneda 2 3 3 2 3 6 2 4" xfId="37325" xr:uid="{768F20F5-A968-4490-873C-D80C27E1B795}"/>
    <cellStyle name="Moneda 2 3 3 2 3 6 3" xfId="13787" xr:uid="{F5DA38CE-014E-40C4-8FB7-31E97637DDCC}"/>
    <cellStyle name="Moneda 2 3 3 2 3 6 4" xfId="23204" xr:uid="{44593205-14AC-4535-86BA-DD11F33D3B89}"/>
    <cellStyle name="Moneda 2 3 3 2 3 6 5" xfId="32621" xr:uid="{80F59798-4B85-483B-9F8D-B1B10424D400}"/>
    <cellStyle name="Moneda 2 3 3 2 3 7" xfId="6731" xr:uid="{B843688A-4F6E-4121-8BD0-B01A46007BBB}"/>
    <cellStyle name="Moneda 2 3 3 2 3 7 2" xfId="16139" xr:uid="{B6F3F951-D4E7-4C51-AD69-E54339EECF0A}"/>
    <cellStyle name="Moneda 2 3 3 2 3 7 3" xfId="25556" xr:uid="{FB60665E-8FB2-46B4-967D-662ECE96BAE0}"/>
    <cellStyle name="Moneda 2 3 3 2 3 7 4" xfId="34973" xr:uid="{153D70C7-65A8-45A0-A76F-42356946D8B5}"/>
    <cellStyle name="Moneda 2 3 3 2 3 8" xfId="11435" xr:uid="{4B4AD21B-0F8C-4409-AB0C-C892345168B3}"/>
    <cellStyle name="Moneda 2 3 3 2 3 9" xfId="20852" xr:uid="{1258F881-7F1E-484D-87D4-8BE24A3580B4}"/>
    <cellStyle name="Moneda 2 3 3 2 4" xfId="293" xr:uid="{62A817FD-C8E0-443F-873E-D08C21EDE67B}"/>
    <cellStyle name="Moneda 2 3 3 2 4 10" xfId="30240" xr:uid="{10E724A8-98D0-497C-994A-A7F4CC65447F}"/>
    <cellStyle name="Moneda 2 3 3 2 4 11" xfId="1997" xr:uid="{1F7B4326-A933-4FB8-9B92-823062A2900D}"/>
    <cellStyle name="Moneda 2 3 3 2 4 12" xfId="1369" xr:uid="{1F9ADB59-5AFE-4F2C-85BF-E551083D3C76}"/>
    <cellStyle name="Moneda 2 3 3 2 4 13" xfId="40251" xr:uid="{6D23CFB5-1927-4CBC-B431-23FE87AAF21C}"/>
    <cellStyle name="Moneda 2 3 3 2 4 2" xfId="568" xr:uid="{5AE27958-E360-46E4-8A00-055746C5C11E}"/>
    <cellStyle name="Moneda 2 3 3 2 4 2 10" xfId="2193" xr:uid="{6D7684D4-84A3-4682-A051-46AE3EC66E6B}"/>
    <cellStyle name="Moneda 2 3 3 2 4 2 11" xfId="1565" xr:uid="{81C4BE60-493C-4A6A-A711-AB920CBB9020}"/>
    <cellStyle name="Moneda 2 3 3 2 4 2 12" xfId="40447" xr:uid="{74CD436A-CD42-47FB-BF5E-36641C74615D}"/>
    <cellStyle name="Moneda 2 3 3 2 4 2 2" xfId="2585" xr:uid="{9C616F10-F07B-4752-A68D-5BA2B2FA9267}"/>
    <cellStyle name="Moneda 2 3 3 2 4 2 2 2" xfId="3370" xr:uid="{1561CC03-84B2-42A4-9BD8-641CCA2D960D}"/>
    <cellStyle name="Moneda 2 3 3 2 4 2 2 2 2" xfId="5722" xr:uid="{C27605EF-8F56-4E96-8172-036CECF3B468}"/>
    <cellStyle name="Moneda 2 3 3 2 4 2 2 2 2 2" xfId="10426" xr:uid="{19BA0C68-B7ED-4F5E-BDBC-015ADD3F4BA7}"/>
    <cellStyle name="Moneda 2 3 3 2 4 2 2 2 2 2 2" xfId="19834" xr:uid="{2803DBA9-3A23-4F61-B4ED-6EF7A118FE41}"/>
    <cellStyle name="Moneda 2 3 3 2 4 2 2 2 2 2 3" xfId="29251" xr:uid="{4EDD3F03-D340-4F87-9302-D27137836ED4}"/>
    <cellStyle name="Moneda 2 3 3 2 4 2 2 2 2 2 4" xfId="38668" xr:uid="{C303F714-FB92-4D6F-8287-22F0076653CF}"/>
    <cellStyle name="Moneda 2 3 3 2 4 2 2 2 2 3" xfId="15130" xr:uid="{BF1A8441-E277-4A4B-8DE3-6E6246DA5F28}"/>
    <cellStyle name="Moneda 2 3 3 2 4 2 2 2 2 4" xfId="24547" xr:uid="{D8B7121B-1B11-48C3-BFB0-BAD5F1F0ACF6}"/>
    <cellStyle name="Moneda 2 3 3 2 4 2 2 2 2 5" xfId="33964" xr:uid="{1FC48B20-9519-4712-9770-A6EFA9064DC5}"/>
    <cellStyle name="Moneda 2 3 3 2 4 2 2 2 3" xfId="8074" xr:uid="{641A87D3-C474-42BA-AEE8-E75C6AF5D637}"/>
    <cellStyle name="Moneda 2 3 3 2 4 2 2 2 3 2" xfId="17482" xr:uid="{B7529648-E31C-4363-AFFF-D778B1F559E4}"/>
    <cellStyle name="Moneda 2 3 3 2 4 2 2 2 3 3" xfId="26899" xr:uid="{D50046F6-1633-460C-B644-BAA9ABDBEB9E}"/>
    <cellStyle name="Moneda 2 3 3 2 4 2 2 2 3 4" xfId="36316" xr:uid="{EB42096C-535E-481C-B4EE-687119BE2C5F}"/>
    <cellStyle name="Moneda 2 3 3 2 4 2 2 2 4" xfId="12778" xr:uid="{4BB92BDF-31EE-498F-95CA-9BA62F16AC8F}"/>
    <cellStyle name="Moneda 2 3 3 2 4 2 2 2 5" xfId="22195" xr:uid="{BC0199C3-52EE-42C5-B0F0-54607FA755F0}"/>
    <cellStyle name="Moneda 2 3 3 2 4 2 2 2 6" xfId="31612" xr:uid="{0084BDAE-0226-4BF7-B16C-9F7B5AE17D70}"/>
    <cellStyle name="Moneda 2 3 3 2 4 2 2 3" xfId="4154" xr:uid="{364AAA0D-49CE-4D60-8716-7C225ED4FDF5}"/>
    <cellStyle name="Moneda 2 3 3 2 4 2 2 3 2" xfId="6506" xr:uid="{2BFC1965-2AEE-4D25-9593-3CDF1CA337EC}"/>
    <cellStyle name="Moneda 2 3 3 2 4 2 2 3 2 2" xfId="11210" xr:uid="{8C7694AE-74A7-4EC5-A84A-3A458798ABF9}"/>
    <cellStyle name="Moneda 2 3 3 2 4 2 2 3 2 2 2" xfId="20618" xr:uid="{7461187E-F934-4174-ABB0-4F70D99ACA4A}"/>
    <cellStyle name="Moneda 2 3 3 2 4 2 2 3 2 2 3" xfId="30035" xr:uid="{EE6142CA-D698-4FC6-A2EC-AE3C26BF6A17}"/>
    <cellStyle name="Moneda 2 3 3 2 4 2 2 3 2 2 4" xfId="39452" xr:uid="{CF9FAA51-7BFA-47DB-87CB-B9BF0C1DF2A5}"/>
    <cellStyle name="Moneda 2 3 3 2 4 2 2 3 2 3" xfId="15914" xr:uid="{269602CD-3618-49B4-89B7-8F013DC71471}"/>
    <cellStyle name="Moneda 2 3 3 2 4 2 2 3 2 4" xfId="25331" xr:uid="{102E242B-6771-42DB-974A-137158E8C25D}"/>
    <cellStyle name="Moneda 2 3 3 2 4 2 2 3 2 5" xfId="34748" xr:uid="{EA7CB7F1-FEA6-40B6-AAAD-9B1798F62A5B}"/>
    <cellStyle name="Moneda 2 3 3 2 4 2 2 3 3" xfId="8858" xr:uid="{FB7E8E41-75CB-490E-8D2A-781190CBD4C0}"/>
    <cellStyle name="Moneda 2 3 3 2 4 2 2 3 3 2" xfId="18266" xr:uid="{203B0FAE-5A5F-444D-892B-7CC984967021}"/>
    <cellStyle name="Moneda 2 3 3 2 4 2 2 3 3 3" xfId="27683" xr:uid="{36F7773D-E112-4E65-813A-CDB3AED1E3B7}"/>
    <cellStyle name="Moneda 2 3 3 2 4 2 2 3 3 4" xfId="37100" xr:uid="{14DD0145-765B-4177-BCBB-A64FF994D9AE}"/>
    <cellStyle name="Moneda 2 3 3 2 4 2 2 3 4" xfId="13562" xr:uid="{437140D8-9493-4B32-9B89-5F69F7106E4F}"/>
    <cellStyle name="Moneda 2 3 3 2 4 2 2 3 5" xfId="22979" xr:uid="{A5655794-39F8-4DC9-873E-CAD1E7D612BD}"/>
    <cellStyle name="Moneda 2 3 3 2 4 2 2 3 6" xfId="32396" xr:uid="{620A1DB3-9F92-4316-A92C-A0F7106D6374}"/>
    <cellStyle name="Moneda 2 3 3 2 4 2 2 4" xfId="4938" xr:uid="{4EEC5271-593C-459B-86C1-F8D8E0106FE9}"/>
    <cellStyle name="Moneda 2 3 3 2 4 2 2 4 2" xfId="9642" xr:uid="{977832F2-BB90-468C-BE1B-5087D163F1F1}"/>
    <cellStyle name="Moneda 2 3 3 2 4 2 2 4 2 2" xfId="19050" xr:uid="{8D6A7455-A630-4CF7-B1CA-25546F51D447}"/>
    <cellStyle name="Moneda 2 3 3 2 4 2 2 4 2 3" xfId="28467" xr:uid="{09705224-B072-4560-AB3B-235D72782729}"/>
    <cellStyle name="Moneda 2 3 3 2 4 2 2 4 2 4" xfId="37884" xr:uid="{660677C6-F5B8-419E-ACDB-2950719668E6}"/>
    <cellStyle name="Moneda 2 3 3 2 4 2 2 4 3" xfId="14346" xr:uid="{5F4A4440-2A0C-4BF5-ABE6-0BCA32CCF495}"/>
    <cellStyle name="Moneda 2 3 3 2 4 2 2 4 4" xfId="23763" xr:uid="{D6559434-6543-4C53-A46C-FF2DF45BF94C}"/>
    <cellStyle name="Moneda 2 3 3 2 4 2 2 4 5" xfId="33180" xr:uid="{E771E545-968D-4E82-AEE0-726F5EB3A9CC}"/>
    <cellStyle name="Moneda 2 3 3 2 4 2 2 5" xfId="7290" xr:uid="{AFFCEAF9-832D-4F57-993F-FC29678BADE8}"/>
    <cellStyle name="Moneda 2 3 3 2 4 2 2 5 2" xfId="16698" xr:uid="{EAB641B0-F4D3-4FDC-8481-5E906FE6384B}"/>
    <cellStyle name="Moneda 2 3 3 2 4 2 2 5 3" xfId="26115" xr:uid="{9E6846C9-D702-4E82-8E43-C2A43F9C89DA}"/>
    <cellStyle name="Moneda 2 3 3 2 4 2 2 5 4" xfId="35532" xr:uid="{88FF363D-5880-4351-B98B-76465C51C35F}"/>
    <cellStyle name="Moneda 2 3 3 2 4 2 2 6" xfId="11994" xr:uid="{6B14DBE5-0DCA-4685-A300-FA0015E04BE4}"/>
    <cellStyle name="Moneda 2 3 3 2 4 2 2 7" xfId="21411" xr:uid="{DA460D1E-2724-4264-B184-3B81915AB73B}"/>
    <cellStyle name="Moneda 2 3 3 2 4 2 2 8" xfId="30828" xr:uid="{71F84B62-E134-40A5-8B4F-F627784EB344}"/>
    <cellStyle name="Moneda 2 3 3 2 4 2 3" xfId="2978" xr:uid="{267B73A9-AE7B-4253-97BB-20F5B42427CC}"/>
    <cellStyle name="Moneda 2 3 3 2 4 2 3 2" xfId="5330" xr:uid="{E9154F31-34D8-4CBB-9398-2362AD8BB4E0}"/>
    <cellStyle name="Moneda 2 3 3 2 4 2 3 2 2" xfId="10034" xr:uid="{10575268-0A25-479B-85E9-36186AB8EC1B}"/>
    <cellStyle name="Moneda 2 3 3 2 4 2 3 2 2 2" xfId="19442" xr:uid="{5919C1F5-C479-4C43-8C26-6DEA8CA5E10D}"/>
    <cellStyle name="Moneda 2 3 3 2 4 2 3 2 2 3" xfId="28859" xr:uid="{F1DD4B38-6F3A-4FBA-96B8-CFE54F7811A9}"/>
    <cellStyle name="Moneda 2 3 3 2 4 2 3 2 2 4" xfId="38276" xr:uid="{BF8A71D9-D79B-4564-AB02-9BB28B6BD3A7}"/>
    <cellStyle name="Moneda 2 3 3 2 4 2 3 2 3" xfId="14738" xr:uid="{435C2361-F528-48E5-B867-C9F3938D7F5A}"/>
    <cellStyle name="Moneda 2 3 3 2 4 2 3 2 4" xfId="24155" xr:uid="{A415158B-FA88-417B-9FEC-8CCCA7D5470A}"/>
    <cellStyle name="Moneda 2 3 3 2 4 2 3 2 5" xfId="33572" xr:uid="{691648F5-CD2A-4BA6-BFDD-1ABF1F1C8A04}"/>
    <cellStyle name="Moneda 2 3 3 2 4 2 3 3" xfId="7682" xr:uid="{90BDAB40-2D9C-49B2-9FEF-D7E8D5540CCB}"/>
    <cellStyle name="Moneda 2 3 3 2 4 2 3 3 2" xfId="17090" xr:uid="{C9774490-50F8-474C-A486-1EDCFA70D2F0}"/>
    <cellStyle name="Moneda 2 3 3 2 4 2 3 3 3" xfId="26507" xr:uid="{381725CF-C3DA-4D22-B25C-91A7CE427732}"/>
    <cellStyle name="Moneda 2 3 3 2 4 2 3 3 4" xfId="35924" xr:uid="{3F2DC671-1A39-4FFF-AC30-D81111AF8702}"/>
    <cellStyle name="Moneda 2 3 3 2 4 2 3 4" xfId="12386" xr:uid="{5AA88EF3-6793-4EE1-9BAB-60F3C5F54295}"/>
    <cellStyle name="Moneda 2 3 3 2 4 2 3 5" xfId="21803" xr:uid="{144FC6BB-2969-4252-AF88-D5EF132476C5}"/>
    <cellStyle name="Moneda 2 3 3 2 4 2 3 6" xfId="31220" xr:uid="{68E72B00-307B-4493-84CF-EAF53D828A65}"/>
    <cellStyle name="Moneda 2 3 3 2 4 2 4" xfId="3762" xr:uid="{BE13282F-AB3F-4FF9-90D2-4E5649188FF6}"/>
    <cellStyle name="Moneda 2 3 3 2 4 2 4 2" xfId="6114" xr:uid="{38B43892-01DE-4AFA-837F-9DFE561EB2B8}"/>
    <cellStyle name="Moneda 2 3 3 2 4 2 4 2 2" xfId="10818" xr:uid="{581BC36C-0133-4EBF-B1B7-2F97BCEAD4B4}"/>
    <cellStyle name="Moneda 2 3 3 2 4 2 4 2 2 2" xfId="20226" xr:uid="{7ACAF4FD-C2D3-410C-BFD2-3B19131C4719}"/>
    <cellStyle name="Moneda 2 3 3 2 4 2 4 2 2 3" xfId="29643" xr:uid="{0B0AAF9C-9790-44C1-B355-8CEDC5303535}"/>
    <cellStyle name="Moneda 2 3 3 2 4 2 4 2 2 4" xfId="39060" xr:uid="{C032C2A2-570F-49CA-BDD2-7DD8ED343F3E}"/>
    <cellStyle name="Moneda 2 3 3 2 4 2 4 2 3" xfId="15522" xr:uid="{30DD635D-1F6D-4ABC-BAC0-FA44B8B526D3}"/>
    <cellStyle name="Moneda 2 3 3 2 4 2 4 2 4" xfId="24939" xr:uid="{4176F02E-77B8-4792-9FF8-5FFA9438381C}"/>
    <cellStyle name="Moneda 2 3 3 2 4 2 4 2 5" xfId="34356" xr:uid="{7164A91F-C9A1-45C3-9C14-3D38BAFA2961}"/>
    <cellStyle name="Moneda 2 3 3 2 4 2 4 3" xfId="8466" xr:uid="{498C17E4-26B4-4E80-8E5F-17339E07A83D}"/>
    <cellStyle name="Moneda 2 3 3 2 4 2 4 3 2" xfId="17874" xr:uid="{46088CAC-305D-4C53-ACEB-A85C101DE087}"/>
    <cellStyle name="Moneda 2 3 3 2 4 2 4 3 3" xfId="27291" xr:uid="{D2D84304-B562-47A0-AFFC-19B0EFFFF613}"/>
    <cellStyle name="Moneda 2 3 3 2 4 2 4 3 4" xfId="36708" xr:uid="{B5185F28-1912-4231-8A29-A814E8FD157B}"/>
    <cellStyle name="Moneda 2 3 3 2 4 2 4 4" xfId="13170" xr:uid="{513A4E6B-F54C-4CC7-9698-3F376C3CAEE5}"/>
    <cellStyle name="Moneda 2 3 3 2 4 2 4 5" xfId="22587" xr:uid="{CF07FFB1-62EF-4FE3-95AE-B428D0CFAF36}"/>
    <cellStyle name="Moneda 2 3 3 2 4 2 4 6" xfId="32004" xr:uid="{B4622C07-BBB3-47C2-8E06-FBCC7754D7DB}"/>
    <cellStyle name="Moneda 2 3 3 2 4 2 5" xfId="4546" xr:uid="{5184C38B-1D3B-49D9-B82E-359615E814C3}"/>
    <cellStyle name="Moneda 2 3 3 2 4 2 5 2" xfId="9250" xr:uid="{76DEB50A-01DE-4135-AFC0-9EA1E94D94AC}"/>
    <cellStyle name="Moneda 2 3 3 2 4 2 5 2 2" xfId="18658" xr:uid="{7C0533F6-1001-4AC1-AD3F-439E9D23A617}"/>
    <cellStyle name="Moneda 2 3 3 2 4 2 5 2 3" xfId="28075" xr:uid="{620123DB-8EC3-456D-BFED-C9FE22644CF5}"/>
    <cellStyle name="Moneda 2 3 3 2 4 2 5 2 4" xfId="37492" xr:uid="{3A7DB928-8810-41D8-9C27-63EE2BC5EFCF}"/>
    <cellStyle name="Moneda 2 3 3 2 4 2 5 3" xfId="13954" xr:uid="{B9E97AAE-C0B9-4597-8A45-7FB1C2745892}"/>
    <cellStyle name="Moneda 2 3 3 2 4 2 5 4" xfId="23371" xr:uid="{AE8C0C60-1404-4593-8681-C86814967F40}"/>
    <cellStyle name="Moneda 2 3 3 2 4 2 5 5" xfId="32788" xr:uid="{BAF42AF4-7FD2-45D3-93DB-383C3339EDA9}"/>
    <cellStyle name="Moneda 2 3 3 2 4 2 6" xfId="6898" xr:uid="{28A2D31B-3FA1-4BA5-9453-AF35B36778E3}"/>
    <cellStyle name="Moneda 2 3 3 2 4 2 6 2" xfId="16306" xr:uid="{A8DBCF9A-9AFA-4A35-952F-B2D3146DFBD4}"/>
    <cellStyle name="Moneda 2 3 3 2 4 2 6 3" xfId="25723" xr:uid="{E33C103F-5084-4F54-B644-23FB53C6EE7F}"/>
    <cellStyle name="Moneda 2 3 3 2 4 2 6 4" xfId="35140" xr:uid="{AEF7DDAA-C67A-4461-A2DC-0033B8D13614}"/>
    <cellStyle name="Moneda 2 3 3 2 4 2 7" xfId="11602" xr:uid="{5C569A0F-B876-498A-90A2-0E6AABF7CA79}"/>
    <cellStyle name="Moneda 2 3 3 2 4 2 8" xfId="21019" xr:uid="{37CF81E8-A2EA-4711-AFF4-EE665A3D5876}"/>
    <cellStyle name="Moneda 2 3 3 2 4 2 9" xfId="30436" xr:uid="{D74A52A9-8A79-41AA-887E-C3922C2EDC15}"/>
    <cellStyle name="Moneda 2 3 3 2 4 3" xfId="2389" xr:uid="{650A9A10-0630-4872-9235-397FF63E4F11}"/>
    <cellStyle name="Moneda 2 3 3 2 4 3 2" xfId="3174" xr:uid="{22EEC82B-302B-4182-AB59-81715897BA50}"/>
    <cellStyle name="Moneda 2 3 3 2 4 3 2 2" xfId="5526" xr:uid="{289C5FFA-0546-498D-AFD9-ADCC5F63682D}"/>
    <cellStyle name="Moneda 2 3 3 2 4 3 2 2 2" xfId="10230" xr:uid="{75EF69F8-A37E-4ED9-90B4-79A85A1BF075}"/>
    <cellStyle name="Moneda 2 3 3 2 4 3 2 2 2 2" xfId="19638" xr:uid="{C57C6BEB-D28D-47D5-8C4E-B4C6AA48A0B2}"/>
    <cellStyle name="Moneda 2 3 3 2 4 3 2 2 2 3" xfId="29055" xr:uid="{0E09EF65-3CE9-4DB1-A6C7-89F8A45B56D3}"/>
    <cellStyle name="Moneda 2 3 3 2 4 3 2 2 2 4" xfId="38472" xr:uid="{7B46D15C-14E4-4CB0-93A3-517354A76901}"/>
    <cellStyle name="Moneda 2 3 3 2 4 3 2 2 3" xfId="14934" xr:uid="{38722E87-3D24-42B3-A15F-D722D9496E23}"/>
    <cellStyle name="Moneda 2 3 3 2 4 3 2 2 4" xfId="24351" xr:uid="{76A00CAC-039E-45ED-ACAD-78608DBC9979}"/>
    <cellStyle name="Moneda 2 3 3 2 4 3 2 2 5" xfId="33768" xr:uid="{6611A36A-BA84-45D5-981E-283EBC1A1C59}"/>
    <cellStyle name="Moneda 2 3 3 2 4 3 2 3" xfId="7878" xr:uid="{FE84BAA8-84CF-48AB-AE2E-24F9E405B78C}"/>
    <cellStyle name="Moneda 2 3 3 2 4 3 2 3 2" xfId="17286" xr:uid="{137166C8-0172-4E71-B62B-6A70EF1F8331}"/>
    <cellStyle name="Moneda 2 3 3 2 4 3 2 3 3" xfId="26703" xr:uid="{7508903F-E8E8-4EE6-8AB3-896501542DB5}"/>
    <cellStyle name="Moneda 2 3 3 2 4 3 2 3 4" xfId="36120" xr:uid="{7F5DF5FD-E77A-4550-88DA-62021BB98E5D}"/>
    <cellStyle name="Moneda 2 3 3 2 4 3 2 4" xfId="12582" xr:uid="{F4C96BC5-73F8-4B43-9B11-BE9323CF1D2E}"/>
    <cellStyle name="Moneda 2 3 3 2 4 3 2 5" xfId="21999" xr:uid="{8C042D82-11AD-4193-9245-472669652432}"/>
    <cellStyle name="Moneda 2 3 3 2 4 3 2 6" xfId="31416" xr:uid="{3009A867-6918-4BDE-B340-12D28039AFB0}"/>
    <cellStyle name="Moneda 2 3 3 2 4 3 3" xfId="3958" xr:uid="{C5FBFAAE-0BE8-44E6-A356-D32083483E12}"/>
    <cellStyle name="Moneda 2 3 3 2 4 3 3 2" xfId="6310" xr:uid="{D91A16E8-0FFA-4D28-8FDF-3AB6A0DF2D15}"/>
    <cellStyle name="Moneda 2 3 3 2 4 3 3 2 2" xfId="11014" xr:uid="{C66D88CB-D49F-4B40-B606-577B889C687D}"/>
    <cellStyle name="Moneda 2 3 3 2 4 3 3 2 2 2" xfId="20422" xr:uid="{04EE4B76-BA14-4B37-AB90-02633CB8D179}"/>
    <cellStyle name="Moneda 2 3 3 2 4 3 3 2 2 3" xfId="29839" xr:uid="{B787E849-FCBA-4AC4-8203-DB57CB44E7CC}"/>
    <cellStyle name="Moneda 2 3 3 2 4 3 3 2 2 4" xfId="39256" xr:uid="{E1F35874-5DFD-4E21-B160-C2F3219DC6A4}"/>
    <cellStyle name="Moneda 2 3 3 2 4 3 3 2 3" xfId="15718" xr:uid="{3939166B-85EC-45D3-B49A-E58881FC78B8}"/>
    <cellStyle name="Moneda 2 3 3 2 4 3 3 2 4" xfId="25135" xr:uid="{E9922C4F-678F-4C83-96F8-2F68825ACEFD}"/>
    <cellStyle name="Moneda 2 3 3 2 4 3 3 2 5" xfId="34552" xr:uid="{01CB30F0-FDCD-41D7-AF99-60DD7DF7561F}"/>
    <cellStyle name="Moneda 2 3 3 2 4 3 3 3" xfId="8662" xr:uid="{0DF3EB24-CCD7-4918-8690-58F4AFB4FDE0}"/>
    <cellStyle name="Moneda 2 3 3 2 4 3 3 3 2" xfId="18070" xr:uid="{4D908287-46D2-423D-9CD7-C608857DAB4F}"/>
    <cellStyle name="Moneda 2 3 3 2 4 3 3 3 3" xfId="27487" xr:uid="{DC2F8410-EA4F-4698-9930-018D88258138}"/>
    <cellStyle name="Moneda 2 3 3 2 4 3 3 3 4" xfId="36904" xr:uid="{EC888C29-43A2-417D-A83F-AFDDFFE7D212}"/>
    <cellStyle name="Moneda 2 3 3 2 4 3 3 4" xfId="13366" xr:uid="{87BD047D-F3D4-4164-80E3-437F36249373}"/>
    <cellStyle name="Moneda 2 3 3 2 4 3 3 5" xfId="22783" xr:uid="{7B0371AF-989C-445B-A126-5CDF6000104D}"/>
    <cellStyle name="Moneda 2 3 3 2 4 3 3 6" xfId="32200" xr:uid="{26D2C06B-F864-4A1E-AE2B-427A3B068861}"/>
    <cellStyle name="Moneda 2 3 3 2 4 3 4" xfId="4742" xr:uid="{3497B365-7E21-402D-9898-A8F6C9DDC355}"/>
    <cellStyle name="Moneda 2 3 3 2 4 3 4 2" xfId="9446" xr:uid="{6C3A246E-DA74-43F0-B198-C8E7866BA5F7}"/>
    <cellStyle name="Moneda 2 3 3 2 4 3 4 2 2" xfId="18854" xr:uid="{120532E5-43EC-4CFF-9099-F518CA7817E8}"/>
    <cellStyle name="Moneda 2 3 3 2 4 3 4 2 3" xfId="28271" xr:uid="{6199892D-4995-4DDF-A21F-022482D32CED}"/>
    <cellStyle name="Moneda 2 3 3 2 4 3 4 2 4" xfId="37688" xr:uid="{B64BA0F4-3369-4131-856E-7B7EB263FFA3}"/>
    <cellStyle name="Moneda 2 3 3 2 4 3 4 3" xfId="14150" xr:uid="{C39CD5F8-177A-4500-ACC9-E9C3462CF086}"/>
    <cellStyle name="Moneda 2 3 3 2 4 3 4 4" xfId="23567" xr:uid="{D4028ADF-E78F-48C1-A870-7858401DB5FE}"/>
    <cellStyle name="Moneda 2 3 3 2 4 3 4 5" xfId="32984" xr:uid="{EFE9879B-BFE0-4CAF-8E55-9103AAD8A0F8}"/>
    <cellStyle name="Moneda 2 3 3 2 4 3 5" xfId="7094" xr:uid="{E26DD401-6515-4F77-A84A-20EFF64C78D8}"/>
    <cellStyle name="Moneda 2 3 3 2 4 3 5 2" xfId="16502" xr:uid="{9F97CF1B-0988-422D-BDE4-95AA59FB995F}"/>
    <cellStyle name="Moneda 2 3 3 2 4 3 5 3" xfId="25919" xr:uid="{E1AF8B61-D6E8-4E1B-90D0-24536EB50C8D}"/>
    <cellStyle name="Moneda 2 3 3 2 4 3 5 4" xfId="35336" xr:uid="{D79AD2BC-E2B2-41E7-9410-1B5BD59AC67E}"/>
    <cellStyle name="Moneda 2 3 3 2 4 3 6" xfId="11798" xr:uid="{0ACDB06E-18C8-435F-AA49-51DDF573D672}"/>
    <cellStyle name="Moneda 2 3 3 2 4 3 7" xfId="21215" xr:uid="{967270AD-1919-4852-BDDC-C88C674CF152}"/>
    <cellStyle name="Moneda 2 3 3 2 4 3 8" xfId="30632" xr:uid="{5B2CF5F7-CE2C-4FB0-865E-A78AC0DB95C7}"/>
    <cellStyle name="Moneda 2 3 3 2 4 4" xfId="2782" xr:uid="{79750340-3A3F-4A1F-94EE-2DB9AC06F94C}"/>
    <cellStyle name="Moneda 2 3 3 2 4 4 2" xfId="5134" xr:uid="{7D456E6D-9884-4DB5-8BD2-D31AEC2A093B}"/>
    <cellStyle name="Moneda 2 3 3 2 4 4 2 2" xfId="9838" xr:uid="{3B327798-3924-4FD7-BEEC-FAC43E89DDA5}"/>
    <cellStyle name="Moneda 2 3 3 2 4 4 2 2 2" xfId="19246" xr:uid="{AC145E51-86FB-4A07-B8ED-E13150D91A2D}"/>
    <cellStyle name="Moneda 2 3 3 2 4 4 2 2 3" xfId="28663" xr:uid="{C48A7375-6F58-4146-878C-11C9498DBB2C}"/>
    <cellStyle name="Moneda 2 3 3 2 4 4 2 2 4" xfId="38080" xr:uid="{9BD9B24B-89DE-4856-B661-C7688A4CF5E9}"/>
    <cellStyle name="Moneda 2 3 3 2 4 4 2 3" xfId="14542" xr:uid="{31038D09-2E20-4776-9310-7A18CA0789C1}"/>
    <cellStyle name="Moneda 2 3 3 2 4 4 2 4" xfId="23959" xr:uid="{32A9EFDA-D877-4E28-9CF4-DC90E0FE4D87}"/>
    <cellStyle name="Moneda 2 3 3 2 4 4 2 5" xfId="33376" xr:uid="{4A2E0AAC-398D-4FB2-9BF5-545A15D7E9A6}"/>
    <cellStyle name="Moneda 2 3 3 2 4 4 3" xfId="7486" xr:uid="{10EC3C1D-A0E1-4FB6-892B-C1181CC3650A}"/>
    <cellStyle name="Moneda 2 3 3 2 4 4 3 2" xfId="16894" xr:uid="{6F9E80BD-9B36-4613-8DF8-786D1316E000}"/>
    <cellStyle name="Moneda 2 3 3 2 4 4 3 3" xfId="26311" xr:uid="{DE536351-B0C3-4F33-9DE2-36124DA18990}"/>
    <cellStyle name="Moneda 2 3 3 2 4 4 3 4" xfId="35728" xr:uid="{4652D121-C624-49D7-AC8B-5B7E5D5EB237}"/>
    <cellStyle name="Moneda 2 3 3 2 4 4 4" xfId="12190" xr:uid="{E4D7F9B5-233F-43A6-A875-296031CFC5B1}"/>
    <cellStyle name="Moneda 2 3 3 2 4 4 5" xfId="21607" xr:uid="{E8665B6C-3B5C-4E1B-ABC2-E0265CBF606A}"/>
    <cellStyle name="Moneda 2 3 3 2 4 4 6" xfId="31024" xr:uid="{C8F9FCD9-1601-49E2-AEBE-7675ED251407}"/>
    <cellStyle name="Moneda 2 3 3 2 4 5" xfId="3566" xr:uid="{22D6D515-E7D0-4833-9A85-FF527E1730AF}"/>
    <cellStyle name="Moneda 2 3 3 2 4 5 2" xfId="5918" xr:uid="{1A929947-AC22-4B6F-9170-5986E5DF3B7E}"/>
    <cellStyle name="Moneda 2 3 3 2 4 5 2 2" xfId="10622" xr:uid="{2824DF01-3C88-4B36-B8B5-46E99DC87421}"/>
    <cellStyle name="Moneda 2 3 3 2 4 5 2 2 2" xfId="20030" xr:uid="{4AC91AD2-F985-46BC-8E03-2F3A3D94DA88}"/>
    <cellStyle name="Moneda 2 3 3 2 4 5 2 2 3" xfId="29447" xr:uid="{B46B16D6-9B1E-4EB5-A90E-14E99D2CEFFF}"/>
    <cellStyle name="Moneda 2 3 3 2 4 5 2 2 4" xfId="38864" xr:uid="{402149D6-63B5-4097-82D5-C6CFEFA946A4}"/>
    <cellStyle name="Moneda 2 3 3 2 4 5 2 3" xfId="15326" xr:uid="{1F25FD8A-5145-4B0E-BDCE-E52656736426}"/>
    <cellStyle name="Moneda 2 3 3 2 4 5 2 4" xfId="24743" xr:uid="{33D1EE5F-C667-496E-ACD5-CBE8FF839261}"/>
    <cellStyle name="Moneda 2 3 3 2 4 5 2 5" xfId="34160" xr:uid="{2F4B8CE4-C26D-4717-BA64-380558578D52}"/>
    <cellStyle name="Moneda 2 3 3 2 4 5 3" xfId="8270" xr:uid="{3EA8753C-E0A4-4516-A625-244587BFA386}"/>
    <cellStyle name="Moneda 2 3 3 2 4 5 3 2" xfId="17678" xr:uid="{5F0F49FF-3A35-458E-844D-16FC52D198C5}"/>
    <cellStyle name="Moneda 2 3 3 2 4 5 3 3" xfId="27095" xr:uid="{4E81E5E8-7114-428F-9E62-3182C6B16D4D}"/>
    <cellStyle name="Moneda 2 3 3 2 4 5 3 4" xfId="36512" xr:uid="{F51BAE0B-00BF-4B29-9B1B-B5C4CBE618B8}"/>
    <cellStyle name="Moneda 2 3 3 2 4 5 4" xfId="12974" xr:uid="{5620F295-ED50-40AD-99EC-C04F10FAD402}"/>
    <cellStyle name="Moneda 2 3 3 2 4 5 5" xfId="22391" xr:uid="{32FD7CEE-4243-448C-8F02-5DAEBA2FC634}"/>
    <cellStyle name="Moneda 2 3 3 2 4 5 6" xfId="31808" xr:uid="{A3AF3B7B-EEC1-42D6-B780-54B2B38C546A}"/>
    <cellStyle name="Moneda 2 3 3 2 4 6" xfId="4350" xr:uid="{67B3EB80-10EE-47BC-9C2C-C1BB24E716EB}"/>
    <cellStyle name="Moneda 2 3 3 2 4 6 2" xfId="9054" xr:uid="{AD70B761-D738-4B4F-9F7D-D45979EEA5DF}"/>
    <cellStyle name="Moneda 2 3 3 2 4 6 2 2" xfId="18462" xr:uid="{9E7CEE58-D41D-4EEB-A7FB-DC51646D4E86}"/>
    <cellStyle name="Moneda 2 3 3 2 4 6 2 3" xfId="27879" xr:uid="{1F7ED5B0-5251-4DA6-B624-4A31D1E3A1A1}"/>
    <cellStyle name="Moneda 2 3 3 2 4 6 2 4" xfId="37296" xr:uid="{BE21BB48-9377-4E0F-98C4-0BD41DEAB687}"/>
    <cellStyle name="Moneda 2 3 3 2 4 6 3" xfId="13758" xr:uid="{9EDABE41-F9CE-478B-8D4E-08CF9CA05A9E}"/>
    <cellStyle name="Moneda 2 3 3 2 4 6 4" xfId="23175" xr:uid="{4242B80E-D289-4A17-815C-6DAE29E1C2F4}"/>
    <cellStyle name="Moneda 2 3 3 2 4 6 5" xfId="32592" xr:uid="{7594B6E7-5FB6-4E80-99CB-E08C58A23F19}"/>
    <cellStyle name="Moneda 2 3 3 2 4 7" xfId="6702" xr:uid="{867F8898-1BD4-4A07-87A9-011A395774D4}"/>
    <cellStyle name="Moneda 2 3 3 2 4 7 2" xfId="16110" xr:uid="{9E7E92BA-F64A-4619-9850-AD7022453A86}"/>
    <cellStyle name="Moneda 2 3 3 2 4 7 3" xfId="25527" xr:uid="{0CA8966D-86BB-4E57-A679-4D1F0B991A4C}"/>
    <cellStyle name="Moneda 2 3 3 2 4 7 4" xfId="34944" xr:uid="{70D89FE9-35ED-498B-BCDD-0EA44E197317}"/>
    <cellStyle name="Moneda 2 3 3 2 4 8" xfId="11406" xr:uid="{DFA6AEBE-13CB-45E1-B96C-A2A5338201F0}"/>
    <cellStyle name="Moneda 2 3 3 2 4 9" xfId="20823" xr:uid="{795C15EE-DA7D-4274-B0AF-63283BA2CAE2}"/>
    <cellStyle name="Moneda 2 3 3 2 5" xfId="475" xr:uid="{14487DE4-25F6-4C59-90BA-F5B6816A1FAA}"/>
    <cellStyle name="Moneda 2 3 3 2 5 10" xfId="2101" xr:uid="{A3A3F808-35B2-40D2-BB62-034335C33C5A}"/>
    <cellStyle name="Moneda 2 3 3 2 5 11" xfId="1473" xr:uid="{15890A51-5A85-4373-814B-CE6976F75A3E}"/>
    <cellStyle name="Moneda 2 3 3 2 5 12" xfId="40355" xr:uid="{55B7DCC2-D1B4-4945-8BA7-AA1049BE422A}"/>
    <cellStyle name="Moneda 2 3 3 2 5 2" xfId="2493" xr:uid="{10F51C52-99B7-461B-865D-A36729DACBD8}"/>
    <cellStyle name="Moneda 2 3 3 2 5 2 2" xfId="3278" xr:uid="{9E2B5112-592C-4F81-B73B-9BF87997462C}"/>
    <cellStyle name="Moneda 2 3 3 2 5 2 2 2" xfId="5630" xr:uid="{F054E4F9-A801-40B4-BEEB-72D4C006855F}"/>
    <cellStyle name="Moneda 2 3 3 2 5 2 2 2 2" xfId="10334" xr:uid="{CAE8E79A-2E14-45DE-9EAB-B90AA189E174}"/>
    <cellStyle name="Moneda 2 3 3 2 5 2 2 2 2 2" xfId="19742" xr:uid="{91D25C52-4CE6-4BCA-924C-1F89D959BAAA}"/>
    <cellStyle name="Moneda 2 3 3 2 5 2 2 2 2 3" xfId="29159" xr:uid="{7BCC6B6C-CDE3-4D89-8794-49EBA3EECF0D}"/>
    <cellStyle name="Moneda 2 3 3 2 5 2 2 2 2 4" xfId="38576" xr:uid="{C04C838B-F6AC-4568-BE22-748910B17607}"/>
    <cellStyle name="Moneda 2 3 3 2 5 2 2 2 3" xfId="15038" xr:uid="{7853EBC6-7D2F-4594-B1BE-FA9196B098B5}"/>
    <cellStyle name="Moneda 2 3 3 2 5 2 2 2 4" xfId="24455" xr:uid="{3B20B960-912E-4CB9-B4C7-E8CA7CEA2E2F}"/>
    <cellStyle name="Moneda 2 3 3 2 5 2 2 2 5" xfId="33872" xr:uid="{616FCDFC-D897-431C-A9F2-4A278FF6D464}"/>
    <cellStyle name="Moneda 2 3 3 2 5 2 2 3" xfId="7982" xr:uid="{AE66E0F4-346E-4D03-985D-90C95530BEE3}"/>
    <cellStyle name="Moneda 2 3 3 2 5 2 2 3 2" xfId="17390" xr:uid="{EC78167C-C4C1-4F76-9CFE-AFFCCB60E017}"/>
    <cellStyle name="Moneda 2 3 3 2 5 2 2 3 3" xfId="26807" xr:uid="{3009F02D-C0F7-4CCD-9148-CF9AC6C322B5}"/>
    <cellStyle name="Moneda 2 3 3 2 5 2 2 3 4" xfId="36224" xr:uid="{75B3FBBB-AC3F-4B25-B16C-B41A731D68F0}"/>
    <cellStyle name="Moneda 2 3 3 2 5 2 2 4" xfId="12686" xr:uid="{4A9DC563-50A6-488D-BCE0-675526C28EDF}"/>
    <cellStyle name="Moneda 2 3 3 2 5 2 2 5" xfId="22103" xr:uid="{91D0922D-E41E-4A3C-A1FE-7B8B158811D8}"/>
    <cellStyle name="Moneda 2 3 3 2 5 2 2 6" xfId="31520" xr:uid="{1E8A9D0F-C038-4905-9F33-DCA8983EA5CF}"/>
    <cellStyle name="Moneda 2 3 3 2 5 2 3" xfId="4062" xr:uid="{5C9AC3F3-2E0B-489D-A05F-DD238DB016CA}"/>
    <cellStyle name="Moneda 2 3 3 2 5 2 3 2" xfId="6414" xr:uid="{99F506E8-F5D9-46DC-8929-6A51779FD109}"/>
    <cellStyle name="Moneda 2 3 3 2 5 2 3 2 2" xfId="11118" xr:uid="{A74F6EA9-27EC-4929-8511-967044658D42}"/>
    <cellStyle name="Moneda 2 3 3 2 5 2 3 2 2 2" xfId="20526" xr:uid="{B77FE1FC-98F8-475C-B7D7-DF585620CD58}"/>
    <cellStyle name="Moneda 2 3 3 2 5 2 3 2 2 3" xfId="29943" xr:uid="{71798AF8-09AB-4322-9DD6-4A2731144D1A}"/>
    <cellStyle name="Moneda 2 3 3 2 5 2 3 2 2 4" xfId="39360" xr:uid="{ABE23DD5-4002-42E2-A898-EEF3E4A0BF14}"/>
    <cellStyle name="Moneda 2 3 3 2 5 2 3 2 3" xfId="15822" xr:uid="{D24295F4-FCF9-4A44-B697-57AD59EA6BA3}"/>
    <cellStyle name="Moneda 2 3 3 2 5 2 3 2 4" xfId="25239" xr:uid="{22CEB2AF-5F36-4C36-A08E-263B566F0847}"/>
    <cellStyle name="Moneda 2 3 3 2 5 2 3 2 5" xfId="34656" xr:uid="{30C2712B-DB77-42CC-ABEB-F9A80A754C31}"/>
    <cellStyle name="Moneda 2 3 3 2 5 2 3 3" xfId="8766" xr:uid="{44466F53-6D5D-405E-B0C3-77D0518F3F8E}"/>
    <cellStyle name="Moneda 2 3 3 2 5 2 3 3 2" xfId="18174" xr:uid="{F61FB3B9-2B5D-4702-8B75-2822FFCF5301}"/>
    <cellStyle name="Moneda 2 3 3 2 5 2 3 3 3" xfId="27591" xr:uid="{BADB1A2C-C297-447D-9916-B947A58C14B1}"/>
    <cellStyle name="Moneda 2 3 3 2 5 2 3 3 4" xfId="37008" xr:uid="{CE4CB6E4-0D6C-4E5A-9FE1-1F163E3A2145}"/>
    <cellStyle name="Moneda 2 3 3 2 5 2 3 4" xfId="13470" xr:uid="{40E2A625-E7AE-4127-A5CB-A0AD772BAC59}"/>
    <cellStyle name="Moneda 2 3 3 2 5 2 3 5" xfId="22887" xr:uid="{7C38A04C-546B-4BE1-801A-C39A689CE745}"/>
    <cellStyle name="Moneda 2 3 3 2 5 2 3 6" xfId="32304" xr:uid="{247BC978-9BCA-483A-8BA9-C3D03D75FF52}"/>
    <cellStyle name="Moneda 2 3 3 2 5 2 4" xfId="4846" xr:uid="{76AEB128-9344-4A12-BB67-118FFB0310C3}"/>
    <cellStyle name="Moneda 2 3 3 2 5 2 4 2" xfId="9550" xr:uid="{1558B32C-C452-48CF-A50C-9887BBF36ABD}"/>
    <cellStyle name="Moneda 2 3 3 2 5 2 4 2 2" xfId="18958" xr:uid="{EE675776-6F97-4F24-9479-1E1861961FBA}"/>
    <cellStyle name="Moneda 2 3 3 2 5 2 4 2 3" xfId="28375" xr:uid="{C2B47585-679D-485F-9570-D3EA4A11EF1F}"/>
    <cellStyle name="Moneda 2 3 3 2 5 2 4 2 4" xfId="37792" xr:uid="{578CDAE4-C69C-43E9-9EE3-E4E03AF40E48}"/>
    <cellStyle name="Moneda 2 3 3 2 5 2 4 3" xfId="14254" xr:uid="{66954D15-56D1-49D6-AF1F-0317E99C3156}"/>
    <cellStyle name="Moneda 2 3 3 2 5 2 4 4" xfId="23671" xr:uid="{7DC08FFC-DEA3-4E39-96E6-9E4A712DC140}"/>
    <cellStyle name="Moneda 2 3 3 2 5 2 4 5" xfId="33088" xr:uid="{4EAEA7F5-3345-4F7F-85DB-4E56594CFF3B}"/>
    <cellStyle name="Moneda 2 3 3 2 5 2 5" xfId="7198" xr:uid="{140017AC-E75B-4A4F-9A33-8B4E90BCC00A}"/>
    <cellStyle name="Moneda 2 3 3 2 5 2 5 2" xfId="16606" xr:uid="{1550AF29-21BA-4B20-8453-C5E6D9BE95E6}"/>
    <cellStyle name="Moneda 2 3 3 2 5 2 5 3" xfId="26023" xr:uid="{41FD1E3F-4899-4583-82F2-A941D562F59D}"/>
    <cellStyle name="Moneda 2 3 3 2 5 2 5 4" xfId="35440" xr:uid="{DBE84846-B3D9-418F-B62B-CA0A4B71E031}"/>
    <cellStyle name="Moneda 2 3 3 2 5 2 6" xfId="11902" xr:uid="{2D4AF153-5453-4F18-9465-9295EAB8AA5C}"/>
    <cellStyle name="Moneda 2 3 3 2 5 2 7" xfId="21319" xr:uid="{144EBD68-2FC5-4C30-B7A4-7F0E29C3CBE7}"/>
    <cellStyle name="Moneda 2 3 3 2 5 2 8" xfId="30736" xr:uid="{BB28E29C-A238-4CD0-8BB7-027BF488EEDD}"/>
    <cellStyle name="Moneda 2 3 3 2 5 3" xfId="2886" xr:uid="{C03B64DF-4B1A-4B8D-BE43-BF029C49B9F1}"/>
    <cellStyle name="Moneda 2 3 3 2 5 3 2" xfId="5238" xr:uid="{A3847AEF-5625-4DC1-9CE8-73DEC65B959E}"/>
    <cellStyle name="Moneda 2 3 3 2 5 3 2 2" xfId="9942" xr:uid="{B9F5FCBE-2C75-401C-8204-5F6BE4A3493E}"/>
    <cellStyle name="Moneda 2 3 3 2 5 3 2 2 2" xfId="19350" xr:uid="{1090AD34-4DD4-418A-80C8-C0307AF6E6F1}"/>
    <cellStyle name="Moneda 2 3 3 2 5 3 2 2 3" xfId="28767" xr:uid="{C6C730B2-7E5F-4EC2-97B5-29F2A293F756}"/>
    <cellStyle name="Moneda 2 3 3 2 5 3 2 2 4" xfId="38184" xr:uid="{B381CA9A-AAA6-461E-A145-CBE2AB12F62E}"/>
    <cellStyle name="Moneda 2 3 3 2 5 3 2 3" xfId="14646" xr:uid="{74CAB189-699D-43F4-B37E-1A81E45BE1C1}"/>
    <cellStyle name="Moneda 2 3 3 2 5 3 2 4" xfId="24063" xr:uid="{CC50F158-3B69-4B4E-B95D-F6CC26BB52B6}"/>
    <cellStyle name="Moneda 2 3 3 2 5 3 2 5" xfId="33480" xr:uid="{836A2DDF-2025-4BDE-93D4-80531E7EB613}"/>
    <cellStyle name="Moneda 2 3 3 2 5 3 3" xfId="7590" xr:uid="{8335FD9F-0BE7-489C-93D0-A5D1D4EC6C88}"/>
    <cellStyle name="Moneda 2 3 3 2 5 3 3 2" xfId="16998" xr:uid="{C1702F3B-CDA3-48E6-9BD5-161720294F96}"/>
    <cellStyle name="Moneda 2 3 3 2 5 3 3 3" xfId="26415" xr:uid="{1BE4F2A7-85EB-4E7A-8AF5-E64305E9F817}"/>
    <cellStyle name="Moneda 2 3 3 2 5 3 3 4" xfId="35832" xr:uid="{BB980A2C-6572-472D-8DDD-3325CDBCA163}"/>
    <cellStyle name="Moneda 2 3 3 2 5 3 4" xfId="12294" xr:uid="{1EB7005A-7B0A-493B-8641-3044B1CF29CF}"/>
    <cellStyle name="Moneda 2 3 3 2 5 3 5" xfId="21711" xr:uid="{0DFA86CC-4B3E-463A-B436-78EEA73AC90B}"/>
    <cellStyle name="Moneda 2 3 3 2 5 3 6" xfId="31128" xr:uid="{DA6C2E2D-B377-4172-8A22-7E308181FFB4}"/>
    <cellStyle name="Moneda 2 3 3 2 5 4" xfId="3670" xr:uid="{FC50E495-9C39-4EFA-8D29-8330F734EB3B}"/>
    <cellStyle name="Moneda 2 3 3 2 5 4 2" xfId="6022" xr:uid="{233B42B4-4A30-4BEE-A05D-E08C85CB156B}"/>
    <cellStyle name="Moneda 2 3 3 2 5 4 2 2" xfId="10726" xr:uid="{ED6FA327-64FA-4168-812B-2CDF16E8FC31}"/>
    <cellStyle name="Moneda 2 3 3 2 5 4 2 2 2" xfId="20134" xr:uid="{577906D0-842F-401E-8F1E-0189189BC059}"/>
    <cellStyle name="Moneda 2 3 3 2 5 4 2 2 3" xfId="29551" xr:uid="{4417A3A2-CC3D-4EAE-8304-3EAE236E0407}"/>
    <cellStyle name="Moneda 2 3 3 2 5 4 2 2 4" xfId="38968" xr:uid="{B6C08D8C-786E-46FE-B33F-A49D3C080AC6}"/>
    <cellStyle name="Moneda 2 3 3 2 5 4 2 3" xfId="15430" xr:uid="{C1C4FADA-8C21-45AB-B2CD-1E5F9E680E6F}"/>
    <cellStyle name="Moneda 2 3 3 2 5 4 2 4" xfId="24847" xr:uid="{8FD2FF65-B659-45DB-B9C9-4DD70592F88D}"/>
    <cellStyle name="Moneda 2 3 3 2 5 4 2 5" xfId="34264" xr:uid="{2738E976-476A-437B-B468-159C0C815580}"/>
    <cellStyle name="Moneda 2 3 3 2 5 4 3" xfId="8374" xr:uid="{3DAFA6F9-9224-4045-82BB-117ED762283E}"/>
    <cellStyle name="Moneda 2 3 3 2 5 4 3 2" xfId="17782" xr:uid="{73A8CD73-5364-4DF6-8619-2FA8147C4F09}"/>
    <cellStyle name="Moneda 2 3 3 2 5 4 3 3" xfId="27199" xr:uid="{B9F98DFC-B711-4064-AB70-C24ACF5A49F1}"/>
    <cellStyle name="Moneda 2 3 3 2 5 4 3 4" xfId="36616" xr:uid="{E49F80FB-6EEC-45CB-9CE9-000BB26849DB}"/>
    <cellStyle name="Moneda 2 3 3 2 5 4 4" xfId="13078" xr:uid="{D88F999C-DD6A-4B1E-8D27-96DD10D0AA3F}"/>
    <cellStyle name="Moneda 2 3 3 2 5 4 5" xfId="22495" xr:uid="{AE858F1B-389D-4CDA-B8EB-E4A3CFDEA9D5}"/>
    <cellStyle name="Moneda 2 3 3 2 5 4 6" xfId="31912" xr:uid="{A83A0541-9798-4A93-9EBD-67DCB2DBAAA3}"/>
    <cellStyle name="Moneda 2 3 3 2 5 5" xfId="4454" xr:uid="{2C8D11D0-2A6D-4614-8A1A-E0672FC3894F}"/>
    <cellStyle name="Moneda 2 3 3 2 5 5 2" xfId="9158" xr:uid="{989FF172-34D8-495F-89B6-B9B5E9A96D63}"/>
    <cellStyle name="Moneda 2 3 3 2 5 5 2 2" xfId="18566" xr:uid="{74EF98B6-235B-4D43-841D-1BE220E95DDC}"/>
    <cellStyle name="Moneda 2 3 3 2 5 5 2 3" xfId="27983" xr:uid="{0E022BBF-2B1F-4F0D-B078-105DE795CE0F}"/>
    <cellStyle name="Moneda 2 3 3 2 5 5 2 4" xfId="37400" xr:uid="{8F3820FB-122F-4EAA-80F8-E63C4812E198}"/>
    <cellStyle name="Moneda 2 3 3 2 5 5 3" xfId="13862" xr:uid="{659D6B68-2E75-4DD7-8432-7ABCEE5261D0}"/>
    <cellStyle name="Moneda 2 3 3 2 5 5 4" xfId="23279" xr:uid="{E51027C3-AF3F-4AA9-8EB5-36BF9A751939}"/>
    <cellStyle name="Moneda 2 3 3 2 5 5 5" xfId="32696" xr:uid="{4447AC05-1CFC-4C54-B37C-7A40F296C850}"/>
    <cellStyle name="Moneda 2 3 3 2 5 6" xfId="6806" xr:uid="{4B454C80-BEE5-4952-BCFB-661E6BE91BC9}"/>
    <cellStyle name="Moneda 2 3 3 2 5 6 2" xfId="16214" xr:uid="{B336B4DF-0CAB-447A-9832-0C86DE1D2E62}"/>
    <cellStyle name="Moneda 2 3 3 2 5 6 3" xfId="25631" xr:uid="{0B9D9B83-5EDA-4A22-B150-980E490EE770}"/>
    <cellStyle name="Moneda 2 3 3 2 5 6 4" xfId="35048" xr:uid="{000DD5EF-55BC-4CF6-9B0A-E2E1C96D94F1}"/>
    <cellStyle name="Moneda 2 3 3 2 5 7" xfId="11510" xr:uid="{36473B0C-86E9-4DAE-9E14-D7E035262870}"/>
    <cellStyle name="Moneda 2 3 3 2 5 8" xfId="20927" xr:uid="{CBA84EA9-96C3-4CBA-9C01-BB6AAAE8E292}"/>
    <cellStyle name="Moneda 2 3 3 2 5 9" xfId="30344" xr:uid="{916AECBD-39BB-44F0-80E0-34629FF739CC}"/>
    <cellStyle name="Moneda 2 3 3 2 6" xfId="2297" xr:uid="{E0AA4F66-B622-4238-94F8-30D62C1DDA7F}"/>
    <cellStyle name="Moneda 2 3 3 2 6 2" xfId="3082" xr:uid="{569D699E-F4A9-42B3-9A52-3ED78BFD0168}"/>
    <cellStyle name="Moneda 2 3 3 2 6 2 2" xfId="5434" xr:uid="{07A8C71A-D14F-4CC5-9CA7-96112F12038C}"/>
    <cellStyle name="Moneda 2 3 3 2 6 2 2 2" xfId="10138" xr:uid="{C6411E78-FB2E-447F-9497-62953C404EE7}"/>
    <cellStyle name="Moneda 2 3 3 2 6 2 2 2 2" xfId="19546" xr:uid="{60E7355A-F70F-400B-8F1A-19287379C458}"/>
    <cellStyle name="Moneda 2 3 3 2 6 2 2 2 3" xfId="28963" xr:uid="{996903F9-35DF-4B96-8044-E07516AE779E}"/>
    <cellStyle name="Moneda 2 3 3 2 6 2 2 2 4" xfId="38380" xr:uid="{EE218468-A784-4598-A1B5-55BA3FA5507C}"/>
    <cellStyle name="Moneda 2 3 3 2 6 2 2 3" xfId="14842" xr:uid="{126DFF5F-83E3-4AF3-885F-56BDF3668A1B}"/>
    <cellStyle name="Moneda 2 3 3 2 6 2 2 4" xfId="24259" xr:uid="{FA2CC016-4888-4B39-9930-CC344D3F9F7E}"/>
    <cellStyle name="Moneda 2 3 3 2 6 2 2 5" xfId="33676" xr:uid="{0D91E987-D942-4166-98E5-8122DA20CF53}"/>
    <cellStyle name="Moneda 2 3 3 2 6 2 3" xfId="7786" xr:uid="{3E08A27B-79D7-4356-843B-4298E0C1F029}"/>
    <cellStyle name="Moneda 2 3 3 2 6 2 3 2" xfId="17194" xr:uid="{F280E670-C5DB-4DD2-9A6B-E02F7362E560}"/>
    <cellStyle name="Moneda 2 3 3 2 6 2 3 3" xfId="26611" xr:uid="{C7B1E64F-EFFE-4350-8398-1725575BC913}"/>
    <cellStyle name="Moneda 2 3 3 2 6 2 3 4" xfId="36028" xr:uid="{10998B6F-86EC-49C0-9F5A-2CF1EA9DAC24}"/>
    <cellStyle name="Moneda 2 3 3 2 6 2 4" xfId="12490" xr:uid="{A77F028E-F026-4787-A294-DF07852AE32A}"/>
    <cellStyle name="Moneda 2 3 3 2 6 2 5" xfId="21907" xr:uid="{754FCE17-7C4C-482B-A476-C8A45F35FE1A}"/>
    <cellStyle name="Moneda 2 3 3 2 6 2 6" xfId="31324" xr:uid="{EEADF308-9C70-4C0B-BF2A-1BD4731E4454}"/>
    <cellStyle name="Moneda 2 3 3 2 6 3" xfId="3866" xr:uid="{B1B084F0-41FF-4003-9745-4CC09762A36A}"/>
    <cellStyle name="Moneda 2 3 3 2 6 3 2" xfId="6218" xr:uid="{203FC54B-BC04-48B4-A75A-5F89B6AB0281}"/>
    <cellStyle name="Moneda 2 3 3 2 6 3 2 2" xfId="10922" xr:uid="{82DFFCDD-DB45-4D2C-8487-B82DAD6485F7}"/>
    <cellStyle name="Moneda 2 3 3 2 6 3 2 2 2" xfId="20330" xr:uid="{EAB759B7-E786-49E8-A4AE-0714CAC3D902}"/>
    <cellStyle name="Moneda 2 3 3 2 6 3 2 2 3" xfId="29747" xr:uid="{E3F175DD-6F8F-4805-8BEA-ACE1BA2857F9}"/>
    <cellStyle name="Moneda 2 3 3 2 6 3 2 2 4" xfId="39164" xr:uid="{B356EE81-30B3-467E-BAE0-BDDBB9C407E1}"/>
    <cellStyle name="Moneda 2 3 3 2 6 3 2 3" xfId="15626" xr:uid="{A0BF781D-03E1-4F40-B877-42FBB90A0228}"/>
    <cellStyle name="Moneda 2 3 3 2 6 3 2 4" xfId="25043" xr:uid="{073068C8-F096-47EA-97D3-2B16A66B78AE}"/>
    <cellStyle name="Moneda 2 3 3 2 6 3 2 5" xfId="34460" xr:uid="{BEF8BD5F-63CB-425E-94D2-5893C844ECD7}"/>
    <cellStyle name="Moneda 2 3 3 2 6 3 3" xfId="8570" xr:uid="{0E4D39D0-EE30-4159-BCF0-2C87A35D4771}"/>
    <cellStyle name="Moneda 2 3 3 2 6 3 3 2" xfId="17978" xr:uid="{AB164D71-BBA7-496F-81FB-D6309EDACD24}"/>
    <cellStyle name="Moneda 2 3 3 2 6 3 3 3" xfId="27395" xr:uid="{4B61A6AE-CB99-4514-A4E9-50E5F5761739}"/>
    <cellStyle name="Moneda 2 3 3 2 6 3 3 4" xfId="36812" xr:uid="{794FCE85-AE0D-455D-9F62-2CCA240DCA5D}"/>
    <cellStyle name="Moneda 2 3 3 2 6 3 4" xfId="13274" xr:uid="{EB7F32D3-2860-4C2F-8459-7845EFE27552}"/>
    <cellStyle name="Moneda 2 3 3 2 6 3 5" xfId="22691" xr:uid="{42BC5128-F780-436D-A791-547E9FF80559}"/>
    <cellStyle name="Moneda 2 3 3 2 6 3 6" xfId="32108" xr:uid="{75742004-CEC0-4208-8692-0848882CAD64}"/>
    <cellStyle name="Moneda 2 3 3 2 6 4" xfId="4650" xr:uid="{C864759C-94DB-4DCE-9332-2ADFA6129FBC}"/>
    <cellStyle name="Moneda 2 3 3 2 6 4 2" xfId="9354" xr:uid="{01C58815-FB77-4C30-9960-716BC87509A8}"/>
    <cellStyle name="Moneda 2 3 3 2 6 4 2 2" xfId="18762" xr:uid="{43E1E6D2-05C3-41FE-8C3D-2B467F9EB2AE}"/>
    <cellStyle name="Moneda 2 3 3 2 6 4 2 3" xfId="28179" xr:uid="{14B7DEC1-9F5F-4A19-A6B2-860D4757C417}"/>
    <cellStyle name="Moneda 2 3 3 2 6 4 2 4" xfId="37596" xr:uid="{E99BEDDE-5099-44D6-A5D8-A2DB324C39AE}"/>
    <cellStyle name="Moneda 2 3 3 2 6 4 3" xfId="14058" xr:uid="{0BC92DF4-9DA0-43ED-92EB-976D787D5672}"/>
    <cellStyle name="Moneda 2 3 3 2 6 4 4" xfId="23475" xr:uid="{B2366177-164B-4760-8E9C-4529E7F8D922}"/>
    <cellStyle name="Moneda 2 3 3 2 6 4 5" xfId="32892" xr:uid="{217CB04E-B156-4E82-8D7F-D5F8E0332752}"/>
    <cellStyle name="Moneda 2 3 3 2 6 5" xfId="7002" xr:uid="{6E50890C-0291-40CF-A407-AE9F4C6BFBEB}"/>
    <cellStyle name="Moneda 2 3 3 2 6 5 2" xfId="16410" xr:uid="{AC7EC546-6DC2-4588-81EE-838E655B1A49}"/>
    <cellStyle name="Moneda 2 3 3 2 6 5 3" xfId="25827" xr:uid="{3FE615F2-64DC-40EB-9554-67464F3AAD9B}"/>
    <cellStyle name="Moneda 2 3 3 2 6 5 4" xfId="35244" xr:uid="{C41BA54A-AFE4-4EDC-A0DE-8294AA22562E}"/>
    <cellStyle name="Moneda 2 3 3 2 6 6" xfId="11706" xr:uid="{9F3D3C54-3ADD-4283-BC1C-1FA9EEEF6615}"/>
    <cellStyle name="Moneda 2 3 3 2 6 7" xfId="21123" xr:uid="{98CA9E7A-6472-4543-9277-F789612C6704}"/>
    <cellStyle name="Moneda 2 3 3 2 6 8" xfId="30540" xr:uid="{AC0A6A83-F8EB-42CB-91D2-7D128226BF68}"/>
    <cellStyle name="Moneda 2 3 3 2 7" xfId="2690" xr:uid="{237225AA-7631-45A1-83F0-C6B1115E50C3}"/>
    <cellStyle name="Moneda 2 3 3 2 7 2" xfId="5042" xr:uid="{604616E1-8825-4AD0-B6F2-7B57D145ED03}"/>
    <cellStyle name="Moneda 2 3 3 2 7 2 2" xfId="9746" xr:uid="{2581EBC9-7B1C-4AFB-8B8B-984718D315D5}"/>
    <cellStyle name="Moneda 2 3 3 2 7 2 2 2" xfId="19154" xr:uid="{CD0F778C-4299-4FCE-A4B4-B05B6BE1373E}"/>
    <cellStyle name="Moneda 2 3 3 2 7 2 2 3" xfId="28571" xr:uid="{113F9627-486C-449E-A3F6-1F142DA104AD}"/>
    <cellStyle name="Moneda 2 3 3 2 7 2 2 4" xfId="37988" xr:uid="{0BDDF01C-02D4-4167-A4F9-500906FC8835}"/>
    <cellStyle name="Moneda 2 3 3 2 7 2 3" xfId="14450" xr:uid="{CA463AE7-9AE0-4316-8CF6-9D1813012F37}"/>
    <cellStyle name="Moneda 2 3 3 2 7 2 4" xfId="23867" xr:uid="{C74A6A46-FFB0-42C9-943E-628B7FFB4EE3}"/>
    <cellStyle name="Moneda 2 3 3 2 7 2 5" xfId="33284" xr:uid="{65FE9B8C-C76E-4CCF-A0E1-2D2A6C84D25A}"/>
    <cellStyle name="Moneda 2 3 3 2 7 3" xfId="7394" xr:uid="{01D9E885-3F30-474B-B8CB-816C1508EF33}"/>
    <cellStyle name="Moneda 2 3 3 2 7 3 2" xfId="16802" xr:uid="{09700C74-CCD7-4A11-86E0-0E724A71FF42}"/>
    <cellStyle name="Moneda 2 3 3 2 7 3 3" xfId="26219" xr:uid="{274C242E-EA6A-4756-AF21-6CBC8651F452}"/>
    <cellStyle name="Moneda 2 3 3 2 7 3 4" xfId="35636" xr:uid="{083D1A03-6388-4689-8830-6AB65A015916}"/>
    <cellStyle name="Moneda 2 3 3 2 7 4" xfId="12098" xr:uid="{CED0ED23-32DD-4F36-BD51-E4ED6343C584}"/>
    <cellStyle name="Moneda 2 3 3 2 7 5" xfId="21515" xr:uid="{C87CE49D-F539-4AAC-A80F-EFE1B713DCFD}"/>
    <cellStyle name="Moneda 2 3 3 2 7 6" xfId="30932" xr:uid="{24528D50-04F7-4B08-88EB-8687226F0D37}"/>
    <cellStyle name="Moneda 2 3 3 2 8" xfId="3474" xr:uid="{CA7F6037-BBB4-4F89-9B13-F9BABD04A1F6}"/>
    <cellStyle name="Moneda 2 3 3 2 8 2" xfId="5826" xr:uid="{42DBF5CE-5550-49A1-A160-79D2CD5589FE}"/>
    <cellStyle name="Moneda 2 3 3 2 8 2 2" xfId="10530" xr:uid="{C970174F-A6D3-42D2-AB5A-D39175449B5D}"/>
    <cellStyle name="Moneda 2 3 3 2 8 2 2 2" xfId="19938" xr:uid="{EB76525F-F790-435F-8415-A91F56D905C8}"/>
    <cellStyle name="Moneda 2 3 3 2 8 2 2 3" xfId="29355" xr:uid="{6A1A02CF-E155-4457-8CF5-BAA60F06D5E4}"/>
    <cellStyle name="Moneda 2 3 3 2 8 2 2 4" xfId="38772" xr:uid="{16E9B5D0-EA94-43E8-B67D-C6058E7EEA2F}"/>
    <cellStyle name="Moneda 2 3 3 2 8 2 3" xfId="15234" xr:uid="{874EBD6A-DA51-4BCB-A50F-31FDFA1E4B57}"/>
    <cellStyle name="Moneda 2 3 3 2 8 2 4" xfId="24651" xr:uid="{D7CA4ECE-DF59-4F7E-A8A4-271AD54A7D43}"/>
    <cellStyle name="Moneda 2 3 3 2 8 2 5" xfId="34068" xr:uid="{5A73ECD4-25BA-495D-AB81-66D1B36FA3B2}"/>
    <cellStyle name="Moneda 2 3 3 2 8 3" xfId="8178" xr:uid="{404EE1F6-4C82-435A-A679-2EDFC2BEEABD}"/>
    <cellStyle name="Moneda 2 3 3 2 8 3 2" xfId="17586" xr:uid="{208657BA-06F1-43B6-A066-683F8058777F}"/>
    <cellStyle name="Moneda 2 3 3 2 8 3 3" xfId="27003" xr:uid="{975BBD71-CEEE-476C-9283-F3E312D72430}"/>
    <cellStyle name="Moneda 2 3 3 2 8 3 4" xfId="36420" xr:uid="{8127BFBD-022B-4D2B-913C-D42B0C6360E3}"/>
    <cellStyle name="Moneda 2 3 3 2 8 4" xfId="12882" xr:uid="{F2347BDE-5AA2-49BA-96A3-C9E564DB3A92}"/>
    <cellStyle name="Moneda 2 3 3 2 8 5" xfId="22299" xr:uid="{1DE89FE5-69D5-446E-BE83-39F48179875D}"/>
    <cellStyle name="Moneda 2 3 3 2 8 6" xfId="31716" xr:uid="{648169F2-A07D-43AA-9C59-8FDAB2033026}"/>
    <cellStyle name="Moneda 2 3 3 2 9" xfId="4258" xr:uid="{5727AE97-F36B-49B3-9A93-FDDC87647D16}"/>
    <cellStyle name="Moneda 2 3 3 2 9 2" xfId="8962" xr:uid="{7E2597A3-2A93-4BAE-AFC8-37D53C2D6C3B}"/>
    <cellStyle name="Moneda 2 3 3 2 9 2 2" xfId="18370" xr:uid="{87492AAE-9AF4-4A0E-AED1-E92D0DFFA0F7}"/>
    <cellStyle name="Moneda 2 3 3 2 9 2 3" xfId="27787" xr:uid="{AE6BF86D-3635-45FF-BEE0-F51D9064CFDD}"/>
    <cellStyle name="Moneda 2 3 3 2 9 2 4" xfId="37204" xr:uid="{1921DC01-C9FF-4F76-A413-6ADCEB50BCB2}"/>
    <cellStyle name="Moneda 2 3 3 2 9 3" xfId="13666" xr:uid="{32E207E1-26AD-4978-B7E5-3B3952FE9C09}"/>
    <cellStyle name="Moneda 2 3 3 2 9 4" xfId="23083" xr:uid="{040E0BC6-9029-42F2-8F45-1325A20E1000}"/>
    <cellStyle name="Moneda 2 3 3 2 9 5" xfId="32500" xr:uid="{3F3F33FB-A4AF-42D7-A663-3886970D91E3}"/>
    <cellStyle name="Moneda 2 3 3 3" xfId="198" xr:uid="{3D50D4BE-13FC-434F-ADDC-4F4CCF590A5F}"/>
    <cellStyle name="Moneda 2 3 3 3 10" xfId="11343" xr:uid="{A0A4CA18-367D-440D-AC26-80387B711CE0}"/>
    <cellStyle name="Moneda 2 3 3 3 11" xfId="20760" xr:uid="{DFD18E22-1F1F-46BD-A2A8-442C3D35A6FE}"/>
    <cellStyle name="Moneda 2 3 3 3 12" xfId="30177" xr:uid="{4FE900C4-39C8-4014-86DA-38FB57B16D9D}"/>
    <cellStyle name="Moneda 2 3 3 3 13" xfId="1934" xr:uid="{4101B7B4-BE29-4EFE-8CFE-BBDCC18CD094}"/>
    <cellStyle name="Moneda 2 3 3 3 14" xfId="1306" xr:uid="{00D00C32-70BE-4996-84E6-E432C1758632}"/>
    <cellStyle name="Moneda 2 3 3 3 15" xfId="40188" xr:uid="{38D121D8-8F2B-434C-864C-ABE54E698F84}"/>
    <cellStyle name="Moneda 2 3 3 3 2" xfId="392" xr:uid="{1A41CD56-9A47-4F1B-8D62-4410653ADC1B}"/>
    <cellStyle name="Moneda 2 3 3 3 2 10" xfId="30298" xr:uid="{6DE03C18-8F6C-47BB-8105-1C594C82E15F}"/>
    <cellStyle name="Moneda 2 3 3 3 2 11" xfId="2055" xr:uid="{0C33FB8D-2C75-44BD-9B9C-E2021E910B7F}"/>
    <cellStyle name="Moneda 2 3 3 3 2 12" xfId="1427" xr:uid="{B3EBF789-877F-4309-B1D2-080683BD0CA3}"/>
    <cellStyle name="Moneda 2 3 3 3 2 13" xfId="40309" xr:uid="{061870B2-C3EB-4210-A615-EDC8808B5B41}"/>
    <cellStyle name="Moneda 2 3 3 3 2 2" xfId="626" xr:uid="{5C889C54-34A1-4AD7-85A7-260E335B89E5}"/>
    <cellStyle name="Moneda 2 3 3 3 2 2 10" xfId="2251" xr:uid="{74E79268-8D6F-4F49-893C-6AE5B1DDFB85}"/>
    <cellStyle name="Moneda 2 3 3 3 2 2 11" xfId="1623" xr:uid="{74AFB08D-C92E-4242-9F3A-BF57ECEE9160}"/>
    <cellStyle name="Moneda 2 3 3 3 2 2 12" xfId="40505" xr:uid="{70CDCA39-9EC2-4F91-9407-297442D4BD6D}"/>
    <cellStyle name="Moneda 2 3 3 3 2 2 2" xfId="2643" xr:uid="{CDB3E226-816A-4BBC-BD4C-2B1EA50B37AF}"/>
    <cellStyle name="Moneda 2 3 3 3 2 2 2 2" xfId="3428" xr:uid="{D5A4C97D-2C11-4F10-AA58-AC8860EA718A}"/>
    <cellStyle name="Moneda 2 3 3 3 2 2 2 2 2" xfId="5780" xr:uid="{61EB18A5-61FC-4960-AF0D-0683F0E24E2D}"/>
    <cellStyle name="Moneda 2 3 3 3 2 2 2 2 2 2" xfId="10484" xr:uid="{19BB9E88-BE37-4644-A889-D1398BE7B47E}"/>
    <cellStyle name="Moneda 2 3 3 3 2 2 2 2 2 2 2" xfId="19892" xr:uid="{30A90675-9EEA-4523-9203-2B54CC683A22}"/>
    <cellStyle name="Moneda 2 3 3 3 2 2 2 2 2 2 3" xfId="29309" xr:uid="{48012503-3984-446F-BC5D-0D4A77B77F61}"/>
    <cellStyle name="Moneda 2 3 3 3 2 2 2 2 2 2 4" xfId="38726" xr:uid="{B0C585DF-B23B-496C-A09B-CB8B4E6C678E}"/>
    <cellStyle name="Moneda 2 3 3 3 2 2 2 2 2 3" xfId="15188" xr:uid="{5625528B-9CC8-465B-A74C-E5F3261D0B8C}"/>
    <cellStyle name="Moneda 2 3 3 3 2 2 2 2 2 4" xfId="24605" xr:uid="{BFD49BB9-C851-4592-A8BC-852C0124445D}"/>
    <cellStyle name="Moneda 2 3 3 3 2 2 2 2 2 5" xfId="34022" xr:uid="{C2AC768C-B0FF-4153-8DE3-2D94EDC28BF0}"/>
    <cellStyle name="Moneda 2 3 3 3 2 2 2 2 3" xfId="8132" xr:uid="{38CFD983-A91D-4FB1-A03E-6F5A9993C078}"/>
    <cellStyle name="Moneda 2 3 3 3 2 2 2 2 3 2" xfId="17540" xr:uid="{461CC969-2299-4CDF-AC68-1F10030668D3}"/>
    <cellStyle name="Moneda 2 3 3 3 2 2 2 2 3 3" xfId="26957" xr:uid="{B176C87B-28C8-4F2B-8405-2873EF522FB9}"/>
    <cellStyle name="Moneda 2 3 3 3 2 2 2 2 3 4" xfId="36374" xr:uid="{D296765B-B403-47D5-B16D-6226A485291F}"/>
    <cellStyle name="Moneda 2 3 3 3 2 2 2 2 4" xfId="12836" xr:uid="{3995A3DA-3816-4D0B-913C-63EAAA20B890}"/>
    <cellStyle name="Moneda 2 3 3 3 2 2 2 2 5" xfId="22253" xr:uid="{DB071C37-DA94-4EFC-BD40-B537F7C623D4}"/>
    <cellStyle name="Moneda 2 3 3 3 2 2 2 2 6" xfId="31670" xr:uid="{D2089110-1296-4F37-A14B-42FF098DD5BE}"/>
    <cellStyle name="Moneda 2 3 3 3 2 2 2 3" xfId="4212" xr:uid="{BF6AE09C-A67C-41E3-8295-F66B1F835577}"/>
    <cellStyle name="Moneda 2 3 3 3 2 2 2 3 2" xfId="6564" xr:uid="{290C1B28-2828-4C81-81D4-331D41A62125}"/>
    <cellStyle name="Moneda 2 3 3 3 2 2 2 3 2 2" xfId="11268" xr:uid="{CF5AFEF4-9134-4B39-A7A4-B788C72B456B}"/>
    <cellStyle name="Moneda 2 3 3 3 2 2 2 3 2 2 2" xfId="20676" xr:uid="{936A2114-8151-43A8-848A-38C9AE008E5F}"/>
    <cellStyle name="Moneda 2 3 3 3 2 2 2 3 2 2 3" xfId="30093" xr:uid="{0C315572-05E1-4426-9FA9-53097B19369F}"/>
    <cellStyle name="Moneda 2 3 3 3 2 2 2 3 2 2 4" xfId="39510" xr:uid="{B4C00FF5-5058-4F11-A2EA-230B1458809A}"/>
    <cellStyle name="Moneda 2 3 3 3 2 2 2 3 2 3" xfId="15972" xr:uid="{7345996C-6740-40A1-9360-307F7C340CF6}"/>
    <cellStyle name="Moneda 2 3 3 3 2 2 2 3 2 4" xfId="25389" xr:uid="{ED4A6F20-B097-4234-8771-A5E6FFB2E23F}"/>
    <cellStyle name="Moneda 2 3 3 3 2 2 2 3 2 5" xfId="34806" xr:uid="{F21BC265-3BA1-48CA-97D3-AF3212D543CE}"/>
    <cellStyle name="Moneda 2 3 3 3 2 2 2 3 3" xfId="8916" xr:uid="{529695F8-6CF5-4308-BF2C-976C2DAF6EC9}"/>
    <cellStyle name="Moneda 2 3 3 3 2 2 2 3 3 2" xfId="18324" xr:uid="{0E8635AC-FC79-4108-89C0-FD34DA22BC21}"/>
    <cellStyle name="Moneda 2 3 3 3 2 2 2 3 3 3" xfId="27741" xr:uid="{C93AB9D2-C606-44CC-AF14-5D181071C6E7}"/>
    <cellStyle name="Moneda 2 3 3 3 2 2 2 3 3 4" xfId="37158" xr:uid="{952701BC-9E13-4ED3-871F-BABA1DBF45E2}"/>
    <cellStyle name="Moneda 2 3 3 3 2 2 2 3 4" xfId="13620" xr:uid="{FA75453F-8B14-4E98-9052-62D0F456CCE9}"/>
    <cellStyle name="Moneda 2 3 3 3 2 2 2 3 5" xfId="23037" xr:uid="{D567F488-A0AA-4795-BF05-7244759B8BF2}"/>
    <cellStyle name="Moneda 2 3 3 3 2 2 2 3 6" xfId="32454" xr:uid="{81C3A157-AE4B-40C1-A884-03F5DE441374}"/>
    <cellStyle name="Moneda 2 3 3 3 2 2 2 4" xfId="4996" xr:uid="{EA98583F-F04E-455F-AC30-CE8D7CC6D021}"/>
    <cellStyle name="Moneda 2 3 3 3 2 2 2 4 2" xfId="9700" xr:uid="{027A74F3-DA5C-4F24-982C-A238B31182EC}"/>
    <cellStyle name="Moneda 2 3 3 3 2 2 2 4 2 2" xfId="19108" xr:uid="{6F182A33-D5F0-44D1-9755-670705E7A4A7}"/>
    <cellStyle name="Moneda 2 3 3 3 2 2 2 4 2 3" xfId="28525" xr:uid="{EBD6BD3F-DF97-4C27-A8AA-F0FD6CCE3132}"/>
    <cellStyle name="Moneda 2 3 3 3 2 2 2 4 2 4" xfId="37942" xr:uid="{77F797EE-1F3D-4238-8A1A-94FE9C8B6120}"/>
    <cellStyle name="Moneda 2 3 3 3 2 2 2 4 3" xfId="14404" xr:uid="{9F13F41B-1279-42FD-8713-CE8D91C98B25}"/>
    <cellStyle name="Moneda 2 3 3 3 2 2 2 4 4" xfId="23821" xr:uid="{9CE6779E-3CA5-40DF-A9CA-C2E326120000}"/>
    <cellStyle name="Moneda 2 3 3 3 2 2 2 4 5" xfId="33238" xr:uid="{2771086F-AE40-45CE-B99F-4C96F53BC29E}"/>
    <cellStyle name="Moneda 2 3 3 3 2 2 2 5" xfId="7348" xr:uid="{1104ECDC-3692-467D-937B-A80636CB594D}"/>
    <cellStyle name="Moneda 2 3 3 3 2 2 2 5 2" xfId="16756" xr:uid="{37A0D0AC-4027-4777-B95A-CCD9AFF7BA45}"/>
    <cellStyle name="Moneda 2 3 3 3 2 2 2 5 3" xfId="26173" xr:uid="{A7D40F37-CD92-4D60-A232-41E03020C246}"/>
    <cellStyle name="Moneda 2 3 3 3 2 2 2 5 4" xfId="35590" xr:uid="{C0A24323-680E-4961-8421-78A697B0DB1C}"/>
    <cellStyle name="Moneda 2 3 3 3 2 2 2 6" xfId="12052" xr:uid="{EF72E1A3-8F31-4427-A658-31DA4F911012}"/>
    <cellStyle name="Moneda 2 3 3 3 2 2 2 7" xfId="21469" xr:uid="{CDE041EB-328A-4945-8069-41587AEBF6A8}"/>
    <cellStyle name="Moneda 2 3 3 3 2 2 2 8" xfId="30886" xr:uid="{D8A5371E-3954-4640-A311-FAF264711C67}"/>
    <cellStyle name="Moneda 2 3 3 3 2 2 3" xfId="3036" xr:uid="{4693B6DC-19C1-4E6C-BE96-AF50C5B7C252}"/>
    <cellStyle name="Moneda 2 3 3 3 2 2 3 2" xfId="5388" xr:uid="{468FE220-862B-4396-8871-BE8F44BC5D46}"/>
    <cellStyle name="Moneda 2 3 3 3 2 2 3 2 2" xfId="10092" xr:uid="{FCA0C1E6-3DB8-4BC4-A847-C0B82D4A936A}"/>
    <cellStyle name="Moneda 2 3 3 3 2 2 3 2 2 2" xfId="19500" xr:uid="{88259D29-5E17-46CB-AC62-4E01F343B67A}"/>
    <cellStyle name="Moneda 2 3 3 3 2 2 3 2 2 3" xfId="28917" xr:uid="{09610899-D788-4DC6-88BD-96B6513B38B4}"/>
    <cellStyle name="Moneda 2 3 3 3 2 2 3 2 2 4" xfId="38334" xr:uid="{C1AEC6BC-6FEE-4397-9CD2-6736C2C89C35}"/>
    <cellStyle name="Moneda 2 3 3 3 2 2 3 2 3" xfId="14796" xr:uid="{6B25DD42-6421-4B59-9AE7-2434D377E828}"/>
    <cellStyle name="Moneda 2 3 3 3 2 2 3 2 4" xfId="24213" xr:uid="{96C911C0-9B3E-415B-9436-961CEB52E579}"/>
    <cellStyle name="Moneda 2 3 3 3 2 2 3 2 5" xfId="33630" xr:uid="{8BBD6D74-F553-447F-8304-FBF3D2860CC4}"/>
    <cellStyle name="Moneda 2 3 3 3 2 2 3 3" xfId="7740" xr:uid="{72E5A904-7FAA-455D-A28F-DE53E8D8E2B4}"/>
    <cellStyle name="Moneda 2 3 3 3 2 2 3 3 2" xfId="17148" xr:uid="{0D8F94E9-E331-4058-9682-F35457E89A66}"/>
    <cellStyle name="Moneda 2 3 3 3 2 2 3 3 3" xfId="26565" xr:uid="{2B9BB529-6206-4F0B-9C03-9A440C7AD3A2}"/>
    <cellStyle name="Moneda 2 3 3 3 2 2 3 3 4" xfId="35982" xr:uid="{6D9BCEBB-9CE4-4C80-AD7D-76DF064504B4}"/>
    <cellStyle name="Moneda 2 3 3 3 2 2 3 4" xfId="12444" xr:uid="{17E5F7E7-D42D-4294-9E8D-CCA202C1DFA8}"/>
    <cellStyle name="Moneda 2 3 3 3 2 2 3 5" xfId="21861" xr:uid="{E95C5540-5491-4F02-B084-21644B70245F}"/>
    <cellStyle name="Moneda 2 3 3 3 2 2 3 6" xfId="31278" xr:uid="{5F72388A-F697-4FB3-BB20-0792912803C8}"/>
    <cellStyle name="Moneda 2 3 3 3 2 2 4" xfId="3820" xr:uid="{7C635762-5152-40AF-B823-633221F5ADCF}"/>
    <cellStyle name="Moneda 2 3 3 3 2 2 4 2" xfId="6172" xr:uid="{5CB5D107-068B-403F-981C-23C20BC38C6C}"/>
    <cellStyle name="Moneda 2 3 3 3 2 2 4 2 2" xfId="10876" xr:uid="{C0D7F11E-DFC8-45D4-8DDD-380B10E0276B}"/>
    <cellStyle name="Moneda 2 3 3 3 2 2 4 2 2 2" xfId="20284" xr:uid="{50EA8AC3-C02A-4D6C-9F26-EB73A8B20B4E}"/>
    <cellStyle name="Moneda 2 3 3 3 2 2 4 2 2 3" xfId="29701" xr:uid="{D2AB8923-8328-4F8C-B5C4-6EECD3A67F0F}"/>
    <cellStyle name="Moneda 2 3 3 3 2 2 4 2 2 4" xfId="39118" xr:uid="{9624ED7F-871C-47CE-9C14-DE2D43CA87DE}"/>
    <cellStyle name="Moneda 2 3 3 3 2 2 4 2 3" xfId="15580" xr:uid="{38FC3780-520A-4A6C-BC7C-394122AF4887}"/>
    <cellStyle name="Moneda 2 3 3 3 2 2 4 2 4" xfId="24997" xr:uid="{6FDE9C6D-17AE-4A41-B839-08D36FD2C9A3}"/>
    <cellStyle name="Moneda 2 3 3 3 2 2 4 2 5" xfId="34414" xr:uid="{0FF60BFA-C0E4-420C-BC33-842F3AC6668A}"/>
    <cellStyle name="Moneda 2 3 3 3 2 2 4 3" xfId="8524" xr:uid="{457465D3-6B60-4DEF-AFEF-B65ED56F555B}"/>
    <cellStyle name="Moneda 2 3 3 3 2 2 4 3 2" xfId="17932" xr:uid="{FCB889D4-011B-4E9A-AFF8-F7B050222220}"/>
    <cellStyle name="Moneda 2 3 3 3 2 2 4 3 3" xfId="27349" xr:uid="{8AB825A6-4A92-4080-BAFF-D294FB798AF5}"/>
    <cellStyle name="Moneda 2 3 3 3 2 2 4 3 4" xfId="36766" xr:uid="{6E5B1D6E-91FB-40BC-A1D5-4D91A6524E2D}"/>
    <cellStyle name="Moneda 2 3 3 3 2 2 4 4" xfId="13228" xr:uid="{44222AAB-0450-4742-80B7-CA3AB9EDC319}"/>
    <cellStyle name="Moneda 2 3 3 3 2 2 4 5" xfId="22645" xr:uid="{F5F67731-29D0-4BC4-9E0D-E4AD8DB64B71}"/>
    <cellStyle name="Moneda 2 3 3 3 2 2 4 6" xfId="32062" xr:uid="{EA52D69E-2908-4BA8-8C8C-C8EB249EA1CE}"/>
    <cellStyle name="Moneda 2 3 3 3 2 2 5" xfId="4604" xr:uid="{FCA69100-047C-471F-AC20-6B78EC6949C5}"/>
    <cellStyle name="Moneda 2 3 3 3 2 2 5 2" xfId="9308" xr:uid="{76781F1D-57B0-4560-8601-B3CA6B90F19F}"/>
    <cellStyle name="Moneda 2 3 3 3 2 2 5 2 2" xfId="18716" xr:uid="{406BAD39-BFAA-4860-AAA2-249400A3C2C9}"/>
    <cellStyle name="Moneda 2 3 3 3 2 2 5 2 3" xfId="28133" xr:uid="{60C70E9C-F791-4FB4-AD13-8D4405925CF5}"/>
    <cellStyle name="Moneda 2 3 3 3 2 2 5 2 4" xfId="37550" xr:uid="{81527321-BE83-426B-9D65-291886767CF3}"/>
    <cellStyle name="Moneda 2 3 3 3 2 2 5 3" xfId="14012" xr:uid="{7168CED8-DD93-46EF-A753-5659D6C14273}"/>
    <cellStyle name="Moneda 2 3 3 3 2 2 5 4" xfId="23429" xr:uid="{1A311D5C-67C1-4DD5-8EBC-18A99D406DF3}"/>
    <cellStyle name="Moneda 2 3 3 3 2 2 5 5" xfId="32846" xr:uid="{3FAE8ADC-391E-4219-AD8D-EC9368217EBF}"/>
    <cellStyle name="Moneda 2 3 3 3 2 2 6" xfId="6956" xr:uid="{52EABBA4-A4F4-4C47-B6A4-6B05716453DD}"/>
    <cellStyle name="Moneda 2 3 3 3 2 2 6 2" xfId="16364" xr:uid="{61A3A988-2612-447B-B61C-B86C3C56ED15}"/>
    <cellStyle name="Moneda 2 3 3 3 2 2 6 3" xfId="25781" xr:uid="{8CFAFC0A-6F48-450F-90EF-A6080DCF8E00}"/>
    <cellStyle name="Moneda 2 3 3 3 2 2 6 4" xfId="35198" xr:uid="{142EEE24-B9CA-4679-B938-A518FB420E29}"/>
    <cellStyle name="Moneda 2 3 3 3 2 2 7" xfId="11660" xr:uid="{F4587197-D9EE-4602-A3A9-825CE5B5D8A8}"/>
    <cellStyle name="Moneda 2 3 3 3 2 2 8" xfId="21077" xr:uid="{9887A455-E790-4053-B236-01C05CCCDFA6}"/>
    <cellStyle name="Moneda 2 3 3 3 2 2 9" xfId="30494" xr:uid="{0DD1017C-0C50-4890-95A9-AB133C5D9953}"/>
    <cellStyle name="Moneda 2 3 3 3 2 3" xfId="2447" xr:uid="{CE4FE2E0-826D-4D33-A8E8-8DA66FC7E522}"/>
    <cellStyle name="Moneda 2 3 3 3 2 3 2" xfId="3232" xr:uid="{6E169B7D-16E8-4DE3-B031-76D8796E4776}"/>
    <cellStyle name="Moneda 2 3 3 3 2 3 2 2" xfId="5584" xr:uid="{A5F08F9E-91E7-4BDF-B59D-8542D2E87532}"/>
    <cellStyle name="Moneda 2 3 3 3 2 3 2 2 2" xfId="10288" xr:uid="{8B09BA1B-6038-411B-8555-ED312CDF35F6}"/>
    <cellStyle name="Moneda 2 3 3 3 2 3 2 2 2 2" xfId="19696" xr:uid="{AF1ED061-78E3-46F8-B433-5A5B669C0FD1}"/>
    <cellStyle name="Moneda 2 3 3 3 2 3 2 2 2 3" xfId="29113" xr:uid="{7AF0AC48-122E-4E71-B1F7-827F48637FE6}"/>
    <cellStyle name="Moneda 2 3 3 3 2 3 2 2 2 4" xfId="38530" xr:uid="{72ED08C9-6C0F-4FA7-91B7-DDE5E0C745A8}"/>
    <cellStyle name="Moneda 2 3 3 3 2 3 2 2 3" xfId="14992" xr:uid="{89EDFCBE-1931-43B9-9623-86AF1D63B4B9}"/>
    <cellStyle name="Moneda 2 3 3 3 2 3 2 2 4" xfId="24409" xr:uid="{562F53AA-2D70-41F9-9D61-CE47D1EED4E5}"/>
    <cellStyle name="Moneda 2 3 3 3 2 3 2 2 5" xfId="33826" xr:uid="{E0C7494A-C57A-49BC-B11F-BF11266A0D6A}"/>
    <cellStyle name="Moneda 2 3 3 3 2 3 2 3" xfId="7936" xr:uid="{F2E41724-8588-442C-88AD-75B3B7194F99}"/>
    <cellStyle name="Moneda 2 3 3 3 2 3 2 3 2" xfId="17344" xr:uid="{32A85F5A-2A23-4A23-98EE-A9C8443B2EEF}"/>
    <cellStyle name="Moneda 2 3 3 3 2 3 2 3 3" xfId="26761" xr:uid="{15590B92-8694-450C-928C-6F0F8ED90C51}"/>
    <cellStyle name="Moneda 2 3 3 3 2 3 2 3 4" xfId="36178" xr:uid="{EC180CB4-2CC2-4119-8EA6-3868311C622D}"/>
    <cellStyle name="Moneda 2 3 3 3 2 3 2 4" xfId="12640" xr:uid="{25C19C30-7E28-4443-9F9A-AB34945DB513}"/>
    <cellStyle name="Moneda 2 3 3 3 2 3 2 5" xfId="22057" xr:uid="{FCC78FA3-220B-4F35-A37F-F06261F84E91}"/>
    <cellStyle name="Moneda 2 3 3 3 2 3 2 6" xfId="31474" xr:uid="{3B38CD67-77F5-456E-9BD5-74E37C50172F}"/>
    <cellStyle name="Moneda 2 3 3 3 2 3 3" xfId="4016" xr:uid="{C9AB60A7-8832-4E46-91E8-CF44E5B81618}"/>
    <cellStyle name="Moneda 2 3 3 3 2 3 3 2" xfId="6368" xr:uid="{063402BA-2666-4847-8CBB-CC5E1FFB65D7}"/>
    <cellStyle name="Moneda 2 3 3 3 2 3 3 2 2" xfId="11072" xr:uid="{67559C13-8830-46B5-B95B-B37A8F573ED4}"/>
    <cellStyle name="Moneda 2 3 3 3 2 3 3 2 2 2" xfId="20480" xr:uid="{7FA876DF-BF6A-4645-851E-7D83E72BAE75}"/>
    <cellStyle name="Moneda 2 3 3 3 2 3 3 2 2 3" xfId="29897" xr:uid="{1F318A12-9E5C-44C8-AF58-F73A9B05E873}"/>
    <cellStyle name="Moneda 2 3 3 3 2 3 3 2 2 4" xfId="39314" xr:uid="{5AED4EA1-D0D1-4D1D-ACDF-54224781271F}"/>
    <cellStyle name="Moneda 2 3 3 3 2 3 3 2 3" xfId="15776" xr:uid="{9EDF429D-63EB-4283-9B34-428F4E2D848B}"/>
    <cellStyle name="Moneda 2 3 3 3 2 3 3 2 4" xfId="25193" xr:uid="{8A9CDB48-FB82-43E7-AC8E-51024547FC44}"/>
    <cellStyle name="Moneda 2 3 3 3 2 3 3 2 5" xfId="34610" xr:uid="{60B4A277-DBE7-4589-BA5D-873518C6DF8B}"/>
    <cellStyle name="Moneda 2 3 3 3 2 3 3 3" xfId="8720" xr:uid="{8AD2B60D-8BD2-4C44-90E4-C6928D483EB5}"/>
    <cellStyle name="Moneda 2 3 3 3 2 3 3 3 2" xfId="18128" xr:uid="{2A33201B-2B25-44E9-97C2-01B6D073FCFA}"/>
    <cellStyle name="Moneda 2 3 3 3 2 3 3 3 3" xfId="27545" xr:uid="{FF157F8D-2ED8-443E-8B81-1EC9F0DA07B3}"/>
    <cellStyle name="Moneda 2 3 3 3 2 3 3 3 4" xfId="36962" xr:uid="{E1FA59BD-7FBB-4F65-85AA-44F5F3865C60}"/>
    <cellStyle name="Moneda 2 3 3 3 2 3 3 4" xfId="13424" xr:uid="{9BAD418A-D4BB-47A9-9F45-BD39619D52AF}"/>
    <cellStyle name="Moneda 2 3 3 3 2 3 3 5" xfId="22841" xr:uid="{5578FCA6-A0C7-4F73-ACE5-79F8340F6A9B}"/>
    <cellStyle name="Moneda 2 3 3 3 2 3 3 6" xfId="32258" xr:uid="{5FF851C4-1F61-439C-8746-4F52A9D3589E}"/>
    <cellStyle name="Moneda 2 3 3 3 2 3 4" xfId="4800" xr:uid="{4646AFFE-C747-4E51-B8D5-A80B85DC4A2B}"/>
    <cellStyle name="Moneda 2 3 3 3 2 3 4 2" xfId="9504" xr:uid="{3CF10FE0-F5C9-4564-B700-B9004C9912D2}"/>
    <cellStyle name="Moneda 2 3 3 3 2 3 4 2 2" xfId="18912" xr:uid="{A6E7E053-5378-4E54-A974-F63150FC061A}"/>
    <cellStyle name="Moneda 2 3 3 3 2 3 4 2 3" xfId="28329" xr:uid="{D7DFDC3D-19F6-4E06-9A20-FF8CC62373F1}"/>
    <cellStyle name="Moneda 2 3 3 3 2 3 4 2 4" xfId="37746" xr:uid="{3FD65CB5-23F8-4F89-AF35-3115C1971D8E}"/>
    <cellStyle name="Moneda 2 3 3 3 2 3 4 3" xfId="14208" xr:uid="{5F83DDD7-8F44-4972-B519-01C8AB18E298}"/>
    <cellStyle name="Moneda 2 3 3 3 2 3 4 4" xfId="23625" xr:uid="{99BB67F5-0B5B-40E3-A455-A1A43B3F8D5B}"/>
    <cellStyle name="Moneda 2 3 3 3 2 3 4 5" xfId="33042" xr:uid="{F93EE628-1F52-4B37-8EC6-E8E1BDF82904}"/>
    <cellStyle name="Moneda 2 3 3 3 2 3 5" xfId="7152" xr:uid="{2D808399-2F31-40BA-840C-E22C6711528B}"/>
    <cellStyle name="Moneda 2 3 3 3 2 3 5 2" xfId="16560" xr:uid="{17DE147E-EA8C-467A-90E4-68E94A7C9BC1}"/>
    <cellStyle name="Moneda 2 3 3 3 2 3 5 3" xfId="25977" xr:uid="{52255C94-87C9-44F0-AA4C-5BE2D9D93107}"/>
    <cellStyle name="Moneda 2 3 3 3 2 3 5 4" xfId="35394" xr:uid="{A7C65A88-54AA-4ACA-B11C-24BE8A8814C0}"/>
    <cellStyle name="Moneda 2 3 3 3 2 3 6" xfId="11856" xr:uid="{ECBD0351-988B-4EFB-B5DE-24B8C8E87744}"/>
    <cellStyle name="Moneda 2 3 3 3 2 3 7" xfId="21273" xr:uid="{073AAB3F-91B1-4AB7-B7B4-8CF762E5DACC}"/>
    <cellStyle name="Moneda 2 3 3 3 2 3 8" xfId="30690" xr:uid="{CC7D9E85-F171-43A3-ACBB-5CD9733D8B7C}"/>
    <cellStyle name="Moneda 2 3 3 3 2 4" xfId="2840" xr:uid="{0DFFE96B-BB44-4244-9916-2BA43BCED82E}"/>
    <cellStyle name="Moneda 2 3 3 3 2 4 2" xfId="5192" xr:uid="{4EBFC7A3-AB31-4541-A343-749E1F07E730}"/>
    <cellStyle name="Moneda 2 3 3 3 2 4 2 2" xfId="9896" xr:uid="{48FA4F63-1BD0-4B0A-8CA8-08F264C59741}"/>
    <cellStyle name="Moneda 2 3 3 3 2 4 2 2 2" xfId="19304" xr:uid="{6B95E4BD-CBAD-4437-A3B6-268D1C43332B}"/>
    <cellStyle name="Moneda 2 3 3 3 2 4 2 2 3" xfId="28721" xr:uid="{8C40D8DD-B340-4668-9483-6DA2BDED485D}"/>
    <cellStyle name="Moneda 2 3 3 3 2 4 2 2 4" xfId="38138" xr:uid="{9DC62EFE-0A86-49A0-B424-4DFC5A0428C0}"/>
    <cellStyle name="Moneda 2 3 3 3 2 4 2 3" xfId="14600" xr:uid="{B455E76F-56A7-486D-82AC-F197BF9FCF43}"/>
    <cellStyle name="Moneda 2 3 3 3 2 4 2 4" xfId="24017" xr:uid="{16091CCD-098F-462F-AFEC-3F197838ABFD}"/>
    <cellStyle name="Moneda 2 3 3 3 2 4 2 5" xfId="33434" xr:uid="{3FBF1E45-DA69-4124-AA34-B61112578E9E}"/>
    <cellStyle name="Moneda 2 3 3 3 2 4 3" xfId="7544" xr:uid="{0B1C70F3-000D-4032-A0CF-762D2A6881ED}"/>
    <cellStyle name="Moneda 2 3 3 3 2 4 3 2" xfId="16952" xr:uid="{EE209D22-E903-4764-BEFD-1FAE36E8CCEF}"/>
    <cellStyle name="Moneda 2 3 3 3 2 4 3 3" xfId="26369" xr:uid="{B114041E-E7C4-4A3A-8942-492CA5252DCD}"/>
    <cellStyle name="Moneda 2 3 3 3 2 4 3 4" xfId="35786" xr:uid="{A5A9057E-2392-4CC0-B24D-2979E9780D00}"/>
    <cellStyle name="Moneda 2 3 3 3 2 4 4" xfId="12248" xr:uid="{CBFA292C-FA50-4770-ACE6-BCDC33E33C5E}"/>
    <cellStyle name="Moneda 2 3 3 3 2 4 5" xfId="21665" xr:uid="{49C9F53A-1DAD-4F59-B7F5-00189C6ED322}"/>
    <cellStyle name="Moneda 2 3 3 3 2 4 6" xfId="31082" xr:uid="{ACBD5464-AFCD-499A-AC9D-0219A623C0EB}"/>
    <cellStyle name="Moneda 2 3 3 3 2 5" xfId="3624" xr:uid="{B582B250-CCEA-42A3-99AA-0A581E7CEC0E}"/>
    <cellStyle name="Moneda 2 3 3 3 2 5 2" xfId="5976" xr:uid="{3405FA4A-2113-412D-9AF2-7C94CC9203EF}"/>
    <cellStyle name="Moneda 2 3 3 3 2 5 2 2" xfId="10680" xr:uid="{A93396F6-E56E-4B17-972B-C5D689BF5EA3}"/>
    <cellStyle name="Moneda 2 3 3 3 2 5 2 2 2" xfId="20088" xr:uid="{E58E5039-3EA9-4F6A-A988-886A25AB9AA5}"/>
    <cellStyle name="Moneda 2 3 3 3 2 5 2 2 3" xfId="29505" xr:uid="{C7ABC508-851C-49E2-A6D5-D71748711FBF}"/>
    <cellStyle name="Moneda 2 3 3 3 2 5 2 2 4" xfId="38922" xr:uid="{7FBA228E-82B0-483E-B1C6-B3C8B832C662}"/>
    <cellStyle name="Moneda 2 3 3 3 2 5 2 3" xfId="15384" xr:uid="{3226ABBC-2085-44A2-B620-CF536F14BF7B}"/>
    <cellStyle name="Moneda 2 3 3 3 2 5 2 4" xfId="24801" xr:uid="{654C1811-1ABD-4092-9FA3-6566EF454DA2}"/>
    <cellStyle name="Moneda 2 3 3 3 2 5 2 5" xfId="34218" xr:uid="{ED8B633E-3FEC-4A76-9289-70A7FD696BD4}"/>
    <cellStyle name="Moneda 2 3 3 3 2 5 3" xfId="8328" xr:uid="{860B37F8-9834-4257-BC45-033FA239F263}"/>
    <cellStyle name="Moneda 2 3 3 3 2 5 3 2" xfId="17736" xr:uid="{BE94A38F-6945-43C5-80A8-D25A39500172}"/>
    <cellStyle name="Moneda 2 3 3 3 2 5 3 3" xfId="27153" xr:uid="{98A2668C-EFB7-43B0-94A0-94E4676867CF}"/>
    <cellStyle name="Moneda 2 3 3 3 2 5 3 4" xfId="36570" xr:uid="{E4C7AB3B-1A96-4F53-A7BB-7ABE4686C5B1}"/>
    <cellStyle name="Moneda 2 3 3 3 2 5 4" xfId="13032" xr:uid="{DCCAB8F9-5621-4059-B077-A41E4000D01A}"/>
    <cellStyle name="Moneda 2 3 3 3 2 5 5" xfId="22449" xr:uid="{44070D80-D1D6-458F-8007-E25181130D28}"/>
    <cellStyle name="Moneda 2 3 3 3 2 5 6" xfId="31866" xr:uid="{E7A797A5-B2A6-4FAE-B7B0-E3DEF0A5716B}"/>
    <cellStyle name="Moneda 2 3 3 3 2 6" xfId="4408" xr:uid="{3F6E2306-38C1-4276-8AE0-84CD197E9B58}"/>
    <cellStyle name="Moneda 2 3 3 3 2 6 2" xfId="9112" xr:uid="{79D60CD9-822F-4C82-ADEB-7AF54315EA59}"/>
    <cellStyle name="Moneda 2 3 3 3 2 6 2 2" xfId="18520" xr:uid="{EB970AE3-C80B-4B98-AE72-50B275973C3A}"/>
    <cellStyle name="Moneda 2 3 3 3 2 6 2 3" xfId="27937" xr:uid="{6F21B49B-918A-49E8-AC08-8E9F844DBE4F}"/>
    <cellStyle name="Moneda 2 3 3 3 2 6 2 4" xfId="37354" xr:uid="{A2CA4EB2-054D-4DC7-AFCC-93F30091B8DD}"/>
    <cellStyle name="Moneda 2 3 3 3 2 6 3" xfId="13816" xr:uid="{160FE307-F217-408A-AEC8-BF079BF1F07A}"/>
    <cellStyle name="Moneda 2 3 3 3 2 6 4" xfId="23233" xr:uid="{3A8906DA-783C-4D62-89B9-84D4D1C13220}"/>
    <cellStyle name="Moneda 2 3 3 3 2 6 5" xfId="32650" xr:uid="{25BBEF96-EA0D-40A4-AB8E-91A33D1DCEC7}"/>
    <cellStyle name="Moneda 2 3 3 3 2 7" xfId="6760" xr:uid="{9D5A5972-36B9-4D1C-BC42-E0EAAC4A7F38}"/>
    <cellStyle name="Moneda 2 3 3 3 2 7 2" xfId="16168" xr:uid="{53DA82A0-DDC3-45B1-86B0-B7AD5F0A6024}"/>
    <cellStyle name="Moneda 2 3 3 3 2 7 3" xfId="25585" xr:uid="{B45A92DA-6040-4FE6-9B1A-BC3A1B471EE4}"/>
    <cellStyle name="Moneda 2 3 3 3 2 7 4" xfId="35002" xr:uid="{18AFFE53-3CCA-4D27-AB4B-181EF856158F}"/>
    <cellStyle name="Moneda 2 3 3 3 2 8" xfId="11464" xr:uid="{DEB59F1E-EA11-4C16-9203-10313D56E7B2}"/>
    <cellStyle name="Moneda 2 3 3 3 2 9" xfId="20881" xr:uid="{D884C673-ECEB-49E5-8E43-B2EA473F04D0}"/>
    <cellStyle name="Moneda 2 3 3 3 3" xfId="276" xr:uid="{EC67777F-E3D3-4925-ABA2-93DCA936E04E}"/>
    <cellStyle name="Moneda 2 3 3 3 3 10" xfId="30223" xr:uid="{6305084F-7B5F-4FCE-98E6-4F44DF817A81}"/>
    <cellStyle name="Moneda 2 3 3 3 3 11" xfId="1980" xr:uid="{6F1E39B4-C1CF-48E4-8B2B-B609E63B33DC}"/>
    <cellStyle name="Moneda 2 3 3 3 3 12" xfId="1352" xr:uid="{EE6DF474-BBC0-42A8-9717-E64C44BC4FDC}"/>
    <cellStyle name="Moneda 2 3 3 3 3 13" xfId="40234" xr:uid="{8E1C4592-96E8-4F8E-A90E-07CB1407CC45}"/>
    <cellStyle name="Moneda 2 3 3 3 3 2" xfId="551" xr:uid="{39E3C437-8B4E-4F94-BF83-7F442D33D461}"/>
    <cellStyle name="Moneda 2 3 3 3 3 2 10" xfId="2176" xr:uid="{E6A46FBD-338B-4EE6-BE52-8A343620533F}"/>
    <cellStyle name="Moneda 2 3 3 3 3 2 11" xfId="1548" xr:uid="{86ABF813-B409-40E9-B1B5-A79547D3809D}"/>
    <cellStyle name="Moneda 2 3 3 3 3 2 12" xfId="40430" xr:uid="{617CB4A8-F17D-4F89-B5EB-F54A3977EFE0}"/>
    <cellStyle name="Moneda 2 3 3 3 3 2 2" xfId="2568" xr:uid="{5E869C62-7066-4781-AA7A-A27A9B443F1C}"/>
    <cellStyle name="Moneda 2 3 3 3 3 2 2 2" xfId="3353" xr:uid="{DA0D51C7-8E2D-4242-919B-46208684C095}"/>
    <cellStyle name="Moneda 2 3 3 3 3 2 2 2 2" xfId="5705" xr:uid="{CA09995A-B0DF-4023-9ACA-8766C118854C}"/>
    <cellStyle name="Moneda 2 3 3 3 3 2 2 2 2 2" xfId="10409" xr:uid="{6D26E239-B71B-4719-AD9F-C8C50E74E1DA}"/>
    <cellStyle name="Moneda 2 3 3 3 3 2 2 2 2 2 2" xfId="19817" xr:uid="{2A581D68-5B0E-43E4-A092-81D074F6CE48}"/>
    <cellStyle name="Moneda 2 3 3 3 3 2 2 2 2 2 3" xfId="29234" xr:uid="{29318FB5-B509-440C-A661-959805BF90B3}"/>
    <cellStyle name="Moneda 2 3 3 3 3 2 2 2 2 2 4" xfId="38651" xr:uid="{36329947-9C5D-489A-9E53-D43C8A39E19F}"/>
    <cellStyle name="Moneda 2 3 3 3 3 2 2 2 2 3" xfId="15113" xr:uid="{7D37F298-0BD9-4943-A81B-9D2B774D9BDE}"/>
    <cellStyle name="Moneda 2 3 3 3 3 2 2 2 2 4" xfId="24530" xr:uid="{321FBA00-7466-49D9-9E35-9A5B3C1B5D83}"/>
    <cellStyle name="Moneda 2 3 3 3 3 2 2 2 2 5" xfId="33947" xr:uid="{B9B26838-F32E-496F-9220-469C602312EB}"/>
    <cellStyle name="Moneda 2 3 3 3 3 2 2 2 3" xfId="8057" xr:uid="{7D3C3F40-F90E-4582-ACC0-F33C6C42AA22}"/>
    <cellStyle name="Moneda 2 3 3 3 3 2 2 2 3 2" xfId="17465" xr:uid="{BC60F273-0BB7-43C5-9816-1D720EFD9E9C}"/>
    <cellStyle name="Moneda 2 3 3 3 3 2 2 2 3 3" xfId="26882" xr:uid="{170B2AA1-9C7A-4BA1-8B19-E574FD71FE37}"/>
    <cellStyle name="Moneda 2 3 3 3 3 2 2 2 3 4" xfId="36299" xr:uid="{71346D34-C0C0-4C54-8FA8-73DEF4B05CE4}"/>
    <cellStyle name="Moneda 2 3 3 3 3 2 2 2 4" xfId="12761" xr:uid="{5637150F-6C09-4928-A6B7-B6B5BDDDA1C9}"/>
    <cellStyle name="Moneda 2 3 3 3 3 2 2 2 5" xfId="22178" xr:uid="{DD967DEE-5B38-411E-855F-0D81DF9B02E6}"/>
    <cellStyle name="Moneda 2 3 3 3 3 2 2 2 6" xfId="31595" xr:uid="{569A3588-997C-4256-A61F-4BE8C36642CC}"/>
    <cellStyle name="Moneda 2 3 3 3 3 2 2 3" xfId="4137" xr:uid="{375FA9E8-22F2-4688-8557-5EC9BB18FEF6}"/>
    <cellStyle name="Moneda 2 3 3 3 3 2 2 3 2" xfId="6489" xr:uid="{F8C29B52-48C9-4588-A4E2-595C656C2F9B}"/>
    <cellStyle name="Moneda 2 3 3 3 3 2 2 3 2 2" xfId="11193" xr:uid="{BBBA1117-9D8F-434D-8A17-1B0F565E48C7}"/>
    <cellStyle name="Moneda 2 3 3 3 3 2 2 3 2 2 2" xfId="20601" xr:uid="{39E50B4F-B1F0-48D0-BAA8-4FE9F1E78765}"/>
    <cellStyle name="Moneda 2 3 3 3 3 2 2 3 2 2 3" xfId="30018" xr:uid="{D7C52927-E300-4586-809C-4E1C76ACDF4A}"/>
    <cellStyle name="Moneda 2 3 3 3 3 2 2 3 2 2 4" xfId="39435" xr:uid="{EA0E170B-0831-46B2-8187-7C0C61F45252}"/>
    <cellStyle name="Moneda 2 3 3 3 3 2 2 3 2 3" xfId="15897" xr:uid="{F60BAC6F-A969-4B76-9DD3-B6746C36098C}"/>
    <cellStyle name="Moneda 2 3 3 3 3 2 2 3 2 4" xfId="25314" xr:uid="{945A720B-0D37-4F1A-B6B2-B03FC5722E8D}"/>
    <cellStyle name="Moneda 2 3 3 3 3 2 2 3 2 5" xfId="34731" xr:uid="{23C5ABB8-3CB6-433C-9D23-23D848E4BDEF}"/>
    <cellStyle name="Moneda 2 3 3 3 3 2 2 3 3" xfId="8841" xr:uid="{1514D4CB-29DE-4F78-A9B0-74E86232E31A}"/>
    <cellStyle name="Moneda 2 3 3 3 3 2 2 3 3 2" xfId="18249" xr:uid="{11883AFE-11E8-4D8E-A6B3-C3E349841471}"/>
    <cellStyle name="Moneda 2 3 3 3 3 2 2 3 3 3" xfId="27666" xr:uid="{471B5301-9881-4267-B575-2FF100A227FE}"/>
    <cellStyle name="Moneda 2 3 3 3 3 2 2 3 3 4" xfId="37083" xr:uid="{22144C54-F75E-48BE-9472-B856D3EA568F}"/>
    <cellStyle name="Moneda 2 3 3 3 3 2 2 3 4" xfId="13545" xr:uid="{673F4CD7-FD2D-4CB4-810F-BDBBB02AFDC8}"/>
    <cellStyle name="Moneda 2 3 3 3 3 2 2 3 5" xfId="22962" xr:uid="{D582BED4-5391-42BA-B317-23121869BBA7}"/>
    <cellStyle name="Moneda 2 3 3 3 3 2 2 3 6" xfId="32379" xr:uid="{0549A38D-E557-425F-B1B6-0847E62917E6}"/>
    <cellStyle name="Moneda 2 3 3 3 3 2 2 4" xfId="4921" xr:uid="{4AE351DA-E94F-472F-94B7-E069A39E4641}"/>
    <cellStyle name="Moneda 2 3 3 3 3 2 2 4 2" xfId="9625" xr:uid="{1CC1B344-1A3E-499A-9D9B-05C831E4A212}"/>
    <cellStyle name="Moneda 2 3 3 3 3 2 2 4 2 2" xfId="19033" xr:uid="{411C86E4-6130-48E4-A78A-B2D1CA6D31BC}"/>
    <cellStyle name="Moneda 2 3 3 3 3 2 2 4 2 3" xfId="28450" xr:uid="{B4049EA9-6560-4E5B-89AF-86F4C7A85697}"/>
    <cellStyle name="Moneda 2 3 3 3 3 2 2 4 2 4" xfId="37867" xr:uid="{88613476-1A36-40A0-8557-B2E7567DE510}"/>
    <cellStyle name="Moneda 2 3 3 3 3 2 2 4 3" xfId="14329" xr:uid="{19EC9CD5-361D-4F93-8649-5D60EED8C906}"/>
    <cellStyle name="Moneda 2 3 3 3 3 2 2 4 4" xfId="23746" xr:uid="{2DDF3578-643A-4484-8F3D-88875697A9A8}"/>
    <cellStyle name="Moneda 2 3 3 3 3 2 2 4 5" xfId="33163" xr:uid="{ACBCDAFB-278E-4001-8F5B-93F0490FB49F}"/>
    <cellStyle name="Moneda 2 3 3 3 3 2 2 5" xfId="7273" xr:uid="{5D970BCB-1159-4B47-87E8-11F2F642B8A0}"/>
    <cellStyle name="Moneda 2 3 3 3 3 2 2 5 2" xfId="16681" xr:uid="{173F64A9-C33C-4400-8C08-8B8587676DD5}"/>
    <cellStyle name="Moneda 2 3 3 3 3 2 2 5 3" xfId="26098" xr:uid="{21B2903E-6FB2-4649-8503-4B157FEFF8DE}"/>
    <cellStyle name="Moneda 2 3 3 3 3 2 2 5 4" xfId="35515" xr:uid="{B6A0BB0E-F805-467E-9F28-3787FE39ED2C}"/>
    <cellStyle name="Moneda 2 3 3 3 3 2 2 6" xfId="11977" xr:uid="{9AD3B992-9528-4AF0-ACC3-D3A94C25DF67}"/>
    <cellStyle name="Moneda 2 3 3 3 3 2 2 7" xfId="21394" xr:uid="{38A0226E-121F-4EB3-A515-F5CC6D096CD9}"/>
    <cellStyle name="Moneda 2 3 3 3 3 2 2 8" xfId="30811" xr:uid="{25AE2E34-23AD-46AB-912C-FCA3D031A189}"/>
    <cellStyle name="Moneda 2 3 3 3 3 2 3" xfId="2961" xr:uid="{F20B78F7-DE6C-4ED6-821B-762602BE9728}"/>
    <cellStyle name="Moneda 2 3 3 3 3 2 3 2" xfId="5313" xr:uid="{DAF96758-6684-4166-B90E-62A9097A86D8}"/>
    <cellStyle name="Moneda 2 3 3 3 3 2 3 2 2" xfId="10017" xr:uid="{59F4908D-787E-4FE4-B022-3478ADD7455C}"/>
    <cellStyle name="Moneda 2 3 3 3 3 2 3 2 2 2" xfId="19425" xr:uid="{36C89C21-FC88-4614-80A2-8361E33790B5}"/>
    <cellStyle name="Moneda 2 3 3 3 3 2 3 2 2 3" xfId="28842" xr:uid="{8BB30304-24CE-4D40-A744-CFA0A1091CE2}"/>
    <cellStyle name="Moneda 2 3 3 3 3 2 3 2 2 4" xfId="38259" xr:uid="{0D262861-B435-4FA5-9599-EC025A975759}"/>
    <cellStyle name="Moneda 2 3 3 3 3 2 3 2 3" xfId="14721" xr:uid="{94621022-4588-41EE-8B53-78C76990B4DC}"/>
    <cellStyle name="Moneda 2 3 3 3 3 2 3 2 4" xfId="24138" xr:uid="{E8AADBD6-3CA8-475A-B4DE-C79C93E03B83}"/>
    <cellStyle name="Moneda 2 3 3 3 3 2 3 2 5" xfId="33555" xr:uid="{F391D10D-5385-4871-9A9C-ABA4122D931A}"/>
    <cellStyle name="Moneda 2 3 3 3 3 2 3 3" xfId="7665" xr:uid="{1DDBFEBA-38B1-43A9-B70A-7B1C857C782A}"/>
    <cellStyle name="Moneda 2 3 3 3 3 2 3 3 2" xfId="17073" xr:uid="{25948A79-76BD-491A-ABFE-CB223FDCEADD}"/>
    <cellStyle name="Moneda 2 3 3 3 3 2 3 3 3" xfId="26490" xr:uid="{DCF6730F-DE77-47BE-B7DD-6672E1D4D2B2}"/>
    <cellStyle name="Moneda 2 3 3 3 3 2 3 3 4" xfId="35907" xr:uid="{DDB85FD8-BA15-4D98-9269-C9E42B907B1F}"/>
    <cellStyle name="Moneda 2 3 3 3 3 2 3 4" xfId="12369" xr:uid="{8FA889ED-645A-433D-B316-CC6A46704E59}"/>
    <cellStyle name="Moneda 2 3 3 3 3 2 3 5" xfId="21786" xr:uid="{F385806C-3040-416B-84F2-AE611D167FE3}"/>
    <cellStyle name="Moneda 2 3 3 3 3 2 3 6" xfId="31203" xr:uid="{7DEE89F6-C49F-4892-A187-C53E5BE169D2}"/>
    <cellStyle name="Moneda 2 3 3 3 3 2 4" xfId="3745" xr:uid="{F346DB8E-BD4D-46E1-9F21-BAC09AC1FC8C}"/>
    <cellStyle name="Moneda 2 3 3 3 3 2 4 2" xfId="6097" xr:uid="{BF0528E4-9716-4BD4-A5FD-63C6FDD25AF4}"/>
    <cellStyle name="Moneda 2 3 3 3 3 2 4 2 2" xfId="10801" xr:uid="{8DD3F4A3-01BA-46CD-A52A-461CAFAD2964}"/>
    <cellStyle name="Moneda 2 3 3 3 3 2 4 2 2 2" xfId="20209" xr:uid="{A195C6B2-6515-4ED2-A935-121A994D68B4}"/>
    <cellStyle name="Moneda 2 3 3 3 3 2 4 2 2 3" xfId="29626" xr:uid="{9B774541-EE3C-4D1E-AF1E-43BD8EF67391}"/>
    <cellStyle name="Moneda 2 3 3 3 3 2 4 2 2 4" xfId="39043" xr:uid="{3A758E52-3FAD-4110-A827-4FEA10E044F3}"/>
    <cellStyle name="Moneda 2 3 3 3 3 2 4 2 3" xfId="15505" xr:uid="{2D3716CE-7EBD-48FE-9561-BBD3A8C9506F}"/>
    <cellStyle name="Moneda 2 3 3 3 3 2 4 2 4" xfId="24922" xr:uid="{9E42295C-D495-460F-AD43-3367A96F767E}"/>
    <cellStyle name="Moneda 2 3 3 3 3 2 4 2 5" xfId="34339" xr:uid="{203665B1-9F12-411A-8181-5D6B3298EE8D}"/>
    <cellStyle name="Moneda 2 3 3 3 3 2 4 3" xfId="8449" xr:uid="{94B1890A-BEF7-4AC0-BF1C-8D3AE05865D1}"/>
    <cellStyle name="Moneda 2 3 3 3 3 2 4 3 2" xfId="17857" xr:uid="{6AA2C890-78EF-40BB-B244-28A3D0159222}"/>
    <cellStyle name="Moneda 2 3 3 3 3 2 4 3 3" xfId="27274" xr:uid="{586AB184-44AF-43BC-B72F-DED7CE589830}"/>
    <cellStyle name="Moneda 2 3 3 3 3 2 4 3 4" xfId="36691" xr:uid="{089AAABA-3422-47F2-A625-492B6392EFC7}"/>
    <cellStyle name="Moneda 2 3 3 3 3 2 4 4" xfId="13153" xr:uid="{D843AAFD-DFC2-47C4-BC7F-15405E0CB2D7}"/>
    <cellStyle name="Moneda 2 3 3 3 3 2 4 5" xfId="22570" xr:uid="{2623CF06-F07A-42B9-8D4F-907F6828EEAF}"/>
    <cellStyle name="Moneda 2 3 3 3 3 2 4 6" xfId="31987" xr:uid="{126A6174-742F-444A-869F-7CF8025E6B81}"/>
    <cellStyle name="Moneda 2 3 3 3 3 2 5" xfId="4529" xr:uid="{F7F570DA-AE1D-4D97-B8FA-77B209332272}"/>
    <cellStyle name="Moneda 2 3 3 3 3 2 5 2" xfId="9233" xr:uid="{250A1C2A-3313-4DC6-A3AA-F521C6F7CB11}"/>
    <cellStyle name="Moneda 2 3 3 3 3 2 5 2 2" xfId="18641" xr:uid="{0F680856-779E-45A3-80CE-855434DF3423}"/>
    <cellStyle name="Moneda 2 3 3 3 3 2 5 2 3" xfId="28058" xr:uid="{429431D1-37C6-40CD-9A68-E2CB5163373A}"/>
    <cellStyle name="Moneda 2 3 3 3 3 2 5 2 4" xfId="37475" xr:uid="{234BA8D2-FA12-4F52-970E-6E6A66353358}"/>
    <cellStyle name="Moneda 2 3 3 3 3 2 5 3" xfId="13937" xr:uid="{9E8A0DDD-E24E-48E8-A5C0-8FC370A13089}"/>
    <cellStyle name="Moneda 2 3 3 3 3 2 5 4" xfId="23354" xr:uid="{EFF7F4E6-7E26-4F1E-9D49-31080D1F67BD}"/>
    <cellStyle name="Moneda 2 3 3 3 3 2 5 5" xfId="32771" xr:uid="{E045D8F9-9596-4E05-B82E-B4DED4C5FFF2}"/>
    <cellStyle name="Moneda 2 3 3 3 3 2 6" xfId="6881" xr:uid="{E0424E3F-792A-44E8-9A32-AFD1D766D60F}"/>
    <cellStyle name="Moneda 2 3 3 3 3 2 6 2" xfId="16289" xr:uid="{127FF069-C5CF-4908-887C-B1BA28987408}"/>
    <cellStyle name="Moneda 2 3 3 3 3 2 6 3" xfId="25706" xr:uid="{CF9D69FB-6753-46B5-B086-93126AE95FC5}"/>
    <cellStyle name="Moneda 2 3 3 3 3 2 6 4" xfId="35123" xr:uid="{382F39A4-1058-429D-B3AC-F0B6068A6D3C}"/>
    <cellStyle name="Moneda 2 3 3 3 3 2 7" xfId="11585" xr:uid="{0E8D5645-E92F-4EAA-B989-B1D6A6671443}"/>
    <cellStyle name="Moneda 2 3 3 3 3 2 8" xfId="21002" xr:uid="{1F67DAD8-F33A-4455-805E-2943B2A77F45}"/>
    <cellStyle name="Moneda 2 3 3 3 3 2 9" xfId="30419" xr:uid="{AE634DA2-AFEA-4818-8D8A-B5064BBA244C}"/>
    <cellStyle name="Moneda 2 3 3 3 3 3" xfId="2372" xr:uid="{10AFD7C6-6F5B-458D-A67B-6BEF82C53673}"/>
    <cellStyle name="Moneda 2 3 3 3 3 3 2" xfId="3157" xr:uid="{562328A6-FFE6-4857-B12B-FE4116CA6DEA}"/>
    <cellStyle name="Moneda 2 3 3 3 3 3 2 2" xfId="5509" xr:uid="{42CC56F2-B943-433E-8FC3-EE09B752C113}"/>
    <cellStyle name="Moneda 2 3 3 3 3 3 2 2 2" xfId="10213" xr:uid="{E531B31F-C299-41CB-8757-79F80C1261A6}"/>
    <cellStyle name="Moneda 2 3 3 3 3 3 2 2 2 2" xfId="19621" xr:uid="{925E5A5B-51DC-4B83-9DDB-F1C5C13BD45A}"/>
    <cellStyle name="Moneda 2 3 3 3 3 3 2 2 2 3" xfId="29038" xr:uid="{56640B4F-63C3-41B1-A62C-38F134428E6E}"/>
    <cellStyle name="Moneda 2 3 3 3 3 3 2 2 2 4" xfId="38455" xr:uid="{32B07D33-67BE-4D86-B8AB-35DBF49AFB5C}"/>
    <cellStyle name="Moneda 2 3 3 3 3 3 2 2 3" xfId="14917" xr:uid="{0C14B6A8-0FBC-4E35-8EFF-BC248AAC0F00}"/>
    <cellStyle name="Moneda 2 3 3 3 3 3 2 2 4" xfId="24334" xr:uid="{7FE7B78B-D810-4418-BDF6-F55CC63C47E3}"/>
    <cellStyle name="Moneda 2 3 3 3 3 3 2 2 5" xfId="33751" xr:uid="{10B674A4-854F-4D92-A11F-C51A6A69F15D}"/>
    <cellStyle name="Moneda 2 3 3 3 3 3 2 3" xfId="7861" xr:uid="{D2F1595F-6776-425A-8F03-AED873FDFF01}"/>
    <cellStyle name="Moneda 2 3 3 3 3 3 2 3 2" xfId="17269" xr:uid="{98934209-83D9-47F2-96D9-165B0B95773C}"/>
    <cellStyle name="Moneda 2 3 3 3 3 3 2 3 3" xfId="26686" xr:uid="{5F607D5A-A83C-4F06-9A79-C99E00B0C2AE}"/>
    <cellStyle name="Moneda 2 3 3 3 3 3 2 3 4" xfId="36103" xr:uid="{7629A2DC-CA35-4CA4-B4D0-98769C93C754}"/>
    <cellStyle name="Moneda 2 3 3 3 3 3 2 4" xfId="12565" xr:uid="{BCF0D089-9ED4-4F1D-990C-0B91FEB59C59}"/>
    <cellStyle name="Moneda 2 3 3 3 3 3 2 5" xfId="21982" xr:uid="{F930409C-EC63-4620-ABE7-6E06425F08AC}"/>
    <cellStyle name="Moneda 2 3 3 3 3 3 2 6" xfId="31399" xr:uid="{F9B557BA-3462-4548-8ADF-EACC4A8B2B29}"/>
    <cellStyle name="Moneda 2 3 3 3 3 3 3" xfId="3941" xr:uid="{CF91507F-C7D9-4CB1-B091-06FFFE2A9323}"/>
    <cellStyle name="Moneda 2 3 3 3 3 3 3 2" xfId="6293" xr:uid="{5BAFDAA7-5971-45C4-9C62-68479337FB02}"/>
    <cellStyle name="Moneda 2 3 3 3 3 3 3 2 2" xfId="10997" xr:uid="{6FBA016E-6D9D-4B26-96FD-7DB96AA7DCF3}"/>
    <cellStyle name="Moneda 2 3 3 3 3 3 3 2 2 2" xfId="20405" xr:uid="{2F109534-0634-4F3B-A8A2-A52C0E34AEDE}"/>
    <cellStyle name="Moneda 2 3 3 3 3 3 3 2 2 3" xfId="29822" xr:uid="{1110D095-82EA-4E6C-8BC0-2B706E873133}"/>
    <cellStyle name="Moneda 2 3 3 3 3 3 3 2 2 4" xfId="39239" xr:uid="{527C281B-02F3-4C4A-B030-AFC397EB2F36}"/>
    <cellStyle name="Moneda 2 3 3 3 3 3 3 2 3" xfId="15701" xr:uid="{D17BF4D4-BFC1-4E0E-91A4-54DC053766B6}"/>
    <cellStyle name="Moneda 2 3 3 3 3 3 3 2 4" xfId="25118" xr:uid="{A692A33F-8524-42A2-A1AB-8FC91BEAB017}"/>
    <cellStyle name="Moneda 2 3 3 3 3 3 3 2 5" xfId="34535" xr:uid="{68C0BCA7-8FE4-46AA-B4FC-F228BC7496E6}"/>
    <cellStyle name="Moneda 2 3 3 3 3 3 3 3" xfId="8645" xr:uid="{A26DE48E-5CA0-4A73-8511-522BAD3A0A00}"/>
    <cellStyle name="Moneda 2 3 3 3 3 3 3 3 2" xfId="18053" xr:uid="{49144CF8-FF90-4C2E-9CB6-CD6EE829EAC0}"/>
    <cellStyle name="Moneda 2 3 3 3 3 3 3 3 3" xfId="27470" xr:uid="{7AFA53DF-6593-4B74-95A6-8F4189A22918}"/>
    <cellStyle name="Moneda 2 3 3 3 3 3 3 3 4" xfId="36887" xr:uid="{C8A3AC62-0E89-4AA4-9E1E-D92DCAEC765C}"/>
    <cellStyle name="Moneda 2 3 3 3 3 3 3 4" xfId="13349" xr:uid="{312DB1D5-7784-422E-B029-8F142D4EDB13}"/>
    <cellStyle name="Moneda 2 3 3 3 3 3 3 5" xfId="22766" xr:uid="{E995262B-1C9D-40EC-B4F0-E314409384CE}"/>
    <cellStyle name="Moneda 2 3 3 3 3 3 3 6" xfId="32183" xr:uid="{13858601-68FB-4A6B-BF04-91740F3E2574}"/>
    <cellStyle name="Moneda 2 3 3 3 3 3 4" xfId="4725" xr:uid="{4D5952B3-B9A5-4D73-BE70-1780A42CA8A8}"/>
    <cellStyle name="Moneda 2 3 3 3 3 3 4 2" xfId="9429" xr:uid="{9104819E-67B7-459D-8A58-3240EAC89E0B}"/>
    <cellStyle name="Moneda 2 3 3 3 3 3 4 2 2" xfId="18837" xr:uid="{CC07A54C-ABAB-42D3-AB33-1DA7A1550EFD}"/>
    <cellStyle name="Moneda 2 3 3 3 3 3 4 2 3" xfId="28254" xr:uid="{1BE56C93-F520-4903-8E2C-4DE6564332B7}"/>
    <cellStyle name="Moneda 2 3 3 3 3 3 4 2 4" xfId="37671" xr:uid="{63FAD37D-0F56-4CA5-9CC0-55F320CC0274}"/>
    <cellStyle name="Moneda 2 3 3 3 3 3 4 3" xfId="14133" xr:uid="{30E61F68-6B30-4EB7-B643-FDD524079017}"/>
    <cellStyle name="Moneda 2 3 3 3 3 3 4 4" xfId="23550" xr:uid="{29493F2A-AA5B-4860-8E77-1AE9469C9249}"/>
    <cellStyle name="Moneda 2 3 3 3 3 3 4 5" xfId="32967" xr:uid="{46BFD4B4-96BE-41BA-8A00-8241AE29A625}"/>
    <cellStyle name="Moneda 2 3 3 3 3 3 5" xfId="7077" xr:uid="{F7C4CC8F-CA8E-448C-8EB8-9BA0592EA48E}"/>
    <cellStyle name="Moneda 2 3 3 3 3 3 5 2" xfId="16485" xr:uid="{DC26DFF6-BD90-4EA8-85EC-3C3E80C2ED64}"/>
    <cellStyle name="Moneda 2 3 3 3 3 3 5 3" xfId="25902" xr:uid="{BDF40CC0-F041-4025-A349-5438F92C7AEA}"/>
    <cellStyle name="Moneda 2 3 3 3 3 3 5 4" xfId="35319" xr:uid="{E843E08D-020A-46C7-B920-FFD845C05B5E}"/>
    <cellStyle name="Moneda 2 3 3 3 3 3 6" xfId="11781" xr:uid="{707587FA-1299-4162-8F1E-EE983CBB6F87}"/>
    <cellStyle name="Moneda 2 3 3 3 3 3 7" xfId="21198" xr:uid="{AE2835F2-97A7-404C-9319-A34D8A9FA5DB}"/>
    <cellStyle name="Moneda 2 3 3 3 3 3 8" xfId="30615" xr:uid="{2B0D73EE-24D8-4E9A-9AAE-49340033CA3D}"/>
    <cellStyle name="Moneda 2 3 3 3 3 4" xfId="2765" xr:uid="{B454BDDD-735C-4C9F-96FF-E97BCF1B7F4A}"/>
    <cellStyle name="Moneda 2 3 3 3 3 4 2" xfId="5117" xr:uid="{0CDC8916-8594-4613-9C5D-54412F6BBEE0}"/>
    <cellStyle name="Moneda 2 3 3 3 3 4 2 2" xfId="9821" xr:uid="{C2553C69-FE9D-47AD-8B0D-CF72C307938F}"/>
    <cellStyle name="Moneda 2 3 3 3 3 4 2 2 2" xfId="19229" xr:uid="{DE853413-6F39-4971-98E5-FC861D7C82EA}"/>
    <cellStyle name="Moneda 2 3 3 3 3 4 2 2 3" xfId="28646" xr:uid="{582FEC27-DDC7-4B79-AA46-AAE80C6C52CB}"/>
    <cellStyle name="Moneda 2 3 3 3 3 4 2 2 4" xfId="38063" xr:uid="{813813E9-441E-4B0B-9B84-380E2BA6F17A}"/>
    <cellStyle name="Moneda 2 3 3 3 3 4 2 3" xfId="14525" xr:uid="{43D15C6B-B743-4F7B-8879-F2524A0D3F22}"/>
    <cellStyle name="Moneda 2 3 3 3 3 4 2 4" xfId="23942" xr:uid="{D01F9C08-FF2E-4C6E-A3ED-8EAA20D09CA5}"/>
    <cellStyle name="Moneda 2 3 3 3 3 4 2 5" xfId="33359" xr:uid="{61D51D47-04F3-44E1-8014-05EC015331AF}"/>
    <cellStyle name="Moneda 2 3 3 3 3 4 3" xfId="7469" xr:uid="{3247CD09-C8BE-45AE-9679-CE57BA73061B}"/>
    <cellStyle name="Moneda 2 3 3 3 3 4 3 2" xfId="16877" xr:uid="{A142772B-577D-481F-8161-33A92AD9C3FC}"/>
    <cellStyle name="Moneda 2 3 3 3 3 4 3 3" xfId="26294" xr:uid="{6F0874CD-686B-488A-97BB-0FB120AC3EE3}"/>
    <cellStyle name="Moneda 2 3 3 3 3 4 3 4" xfId="35711" xr:uid="{84F0DAE5-DE99-4AE8-BFF5-A79EE85B710C}"/>
    <cellStyle name="Moneda 2 3 3 3 3 4 4" xfId="12173" xr:uid="{E1FEF825-2CB3-430C-B518-6AC7B8A63979}"/>
    <cellStyle name="Moneda 2 3 3 3 3 4 5" xfId="21590" xr:uid="{E2FE94F4-64E4-4051-8BCC-3F227502180A}"/>
    <cellStyle name="Moneda 2 3 3 3 3 4 6" xfId="31007" xr:uid="{59A41AF1-C008-41EE-A594-482F0DCA64E9}"/>
    <cellStyle name="Moneda 2 3 3 3 3 5" xfId="3549" xr:uid="{6C6E386B-7DAC-49FA-A528-8ACD55CCB2A9}"/>
    <cellStyle name="Moneda 2 3 3 3 3 5 2" xfId="5901" xr:uid="{279C80F2-03E4-47C6-AE67-374EAE0CEC23}"/>
    <cellStyle name="Moneda 2 3 3 3 3 5 2 2" xfId="10605" xr:uid="{0D81CAAE-F7C8-4E31-B9BE-2C148B6FE2A1}"/>
    <cellStyle name="Moneda 2 3 3 3 3 5 2 2 2" xfId="20013" xr:uid="{26D1A09C-A897-4F24-8D8E-A6F10203A28F}"/>
    <cellStyle name="Moneda 2 3 3 3 3 5 2 2 3" xfId="29430" xr:uid="{9166335E-F6E2-4F4D-9B9B-2D02E6E53BD8}"/>
    <cellStyle name="Moneda 2 3 3 3 3 5 2 2 4" xfId="38847" xr:uid="{258C7492-F0A7-4D46-8089-C8FA87519BBA}"/>
    <cellStyle name="Moneda 2 3 3 3 3 5 2 3" xfId="15309" xr:uid="{7BFD9A26-4EF0-4B4D-A75E-A8C4445993AC}"/>
    <cellStyle name="Moneda 2 3 3 3 3 5 2 4" xfId="24726" xr:uid="{4F0AC4D0-F98A-4C77-8BED-36F99CC28BD2}"/>
    <cellStyle name="Moneda 2 3 3 3 3 5 2 5" xfId="34143" xr:uid="{CECC4E7A-2835-4F00-A1EC-2D010A501DAB}"/>
    <cellStyle name="Moneda 2 3 3 3 3 5 3" xfId="8253" xr:uid="{21AFA372-62BA-44B6-B3E0-5545EA460366}"/>
    <cellStyle name="Moneda 2 3 3 3 3 5 3 2" xfId="17661" xr:uid="{51CF5AD6-A1F3-4E93-88CF-9901C419CD24}"/>
    <cellStyle name="Moneda 2 3 3 3 3 5 3 3" xfId="27078" xr:uid="{558AB025-A06C-47F9-8CAB-750D863F138F}"/>
    <cellStyle name="Moneda 2 3 3 3 3 5 3 4" xfId="36495" xr:uid="{2E5CFDAE-51E4-46F2-86DB-472AD789B064}"/>
    <cellStyle name="Moneda 2 3 3 3 3 5 4" xfId="12957" xr:uid="{B5542FBC-BEEB-454F-8996-F9233421DB18}"/>
    <cellStyle name="Moneda 2 3 3 3 3 5 5" xfId="22374" xr:uid="{992CAD3B-0B1D-4E13-99D8-AD193EF2538F}"/>
    <cellStyle name="Moneda 2 3 3 3 3 5 6" xfId="31791" xr:uid="{4F9B401D-B1BF-48A6-A77C-00954FDBAC13}"/>
    <cellStyle name="Moneda 2 3 3 3 3 6" xfId="4333" xr:uid="{18F54E9A-FED6-43B4-A22C-021FA71699EF}"/>
    <cellStyle name="Moneda 2 3 3 3 3 6 2" xfId="9037" xr:uid="{1B6771DF-6F37-48A5-9831-7013C1EB29B1}"/>
    <cellStyle name="Moneda 2 3 3 3 3 6 2 2" xfId="18445" xr:uid="{CC4D2B43-BD8C-4BE9-B4A0-952ADB256620}"/>
    <cellStyle name="Moneda 2 3 3 3 3 6 2 3" xfId="27862" xr:uid="{67B851AC-EB71-4B10-9CAB-0BF0FE729CFE}"/>
    <cellStyle name="Moneda 2 3 3 3 3 6 2 4" xfId="37279" xr:uid="{30193ACC-E698-4AA9-903C-C9B79239BA45}"/>
    <cellStyle name="Moneda 2 3 3 3 3 6 3" xfId="13741" xr:uid="{223FCFAE-8998-44F2-828D-A953F5FFD6CA}"/>
    <cellStyle name="Moneda 2 3 3 3 3 6 4" xfId="23158" xr:uid="{403A23A8-E6B0-4E3D-9E95-D0A539EAD7C9}"/>
    <cellStyle name="Moneda 2 3 3 3 3 6 5" xfId="32575" xr:uid="{35F8EBD3-296C-45BB-82B8-26C1FC5D0F59}"/>
    <cellStyle name="Moneda 2 3 3 3 3 7" xfId="6685" xr:uid="{C3216AED-A9AD-4A19-8B9A-034D8ACF5897}"/>
    <cellStyle name="Moneda 2 3 3 3 3 7 2" xfId="16093" xr:uid="{A1A094B1-199B-44A3-942D-C3351276EB58}"/>
    <cellStyle name="Moneda 2 3 3 3 3 7 3" xfId="25510" xr:uid="{CDF6C016-3A69-436E-9B69-62A8BE970E27}"/>
    <cellStyle name="Moneda 2 3 3 3 3 7 4" xfId="34927" xr:uid="{012D4ABA-911B-4CE2-9EEF-24E3F9F4661A}"/>
    <cellStyle name="Moneda 2 3 3 3 3 8" xfId="11389" xr:uid="{EF77AD2C-6888-4ECF-A260-3FA046CBA07C}"/>
    <cellStyle name="Moneda 2 3 3 3 3 9" xfId="20806" xr:uid="{C60F49C9-F9C5-4FDE-9450-D2667066D9E9}"/>
    <cellStyle name="Moneda 2 3 3 3 4" xfId="504" xr:uid="{88BE80AD-8F8A-407F-A066-3C8D19BF59B1}"/>
    <cellStyle name="Moneda 2 3 3 3 4 10" xfId="2130" xr:uid="{A53F28E3-5024-461B-8698-D50C74DD9147}"/>
    <cellStyle name="Moneda 2 3 3 3 4 11" xfId="1502" xr:uid="{32FADF45-FC47-4779-A669-C1E720CA270E}"/>
    <cellStyle name="Moneda 2 3 3 3 4 12" xfId="40384" xr:uid="{0610E3D2-DBBC-4E68-B3A6-BCFF5673A85F}"/>
    <cellStyle name="Moneda 2 3 3 3 4 2" xfId="2522" xr:uid="{D4EBFB54-0161-4B30-A5FE-4DAA751761DB}"/>
    <cellStyle name="Moneda 2 3 3 3 4 2 2" xfId="3307" xr:uid="{721353DE-F919-4550-8478-5B4148EDD9F6}"/>
    <cellStyle name="Moneda 2 3 3 3 4 2 2 2" xfId="5659" xr:uid="{6388F0F0-3633-46B3-8C60-F4B72759C90C}"/>
    <cellStyle name="Moneda 2 3 3 3 4 2 2 2 2" xfId="10363" xr:uid="{FBE4FD39-C3A6-457F-BAF1-46F740033607}"/>
    <cellStyle name="Moneda 2 3 3 3 4 2 2 2 2 2" xfId="19771" xr:uid="{3221AC55-8FF6-4AF1-B5A1-95AFAEDB719D}"/>
    <cellStyle name="Moneda 2 3 3 3 4 2 2 2 2 3" xfId="29188" xr:uid="{411274BF-ED7A-483C-BFCE-CC6417A8A34D}"/>
    <cellStyle name="Moneda 2 3 3 3 4 2 2 2 2 4" xfId="38605" xr:uid="{A77758B6-CA63-44A2-95C5-B8A71ACF1BAD}"/>
    <cellStyle name="Moneda 2 3 3 3 4 2 2 2 3" xfId="15067" xr:uid="{A13320B8-8C76-40D2-8ABC-B6ECF8B4F309}"/>
    <cellStyle name="Moneda 2 3 3 3 4 2 2 2 4" xfId="24484" xr:uid="{83BBAA23-54D0-4AE5-AC57-E873EEF26C98}"/>
    <cellStyle name="Moneda 2 3 3 3 4 2 2 2 5" xfId="33901" xr:uid="{2A41DD0D-6596-4AD1-B6B4-476BBD542862}"/>
    <cellStyle name="Moneda 2 3 3 3 4 2 2 3" xfId="8011" xr:uid="{4E257D0E-9E0C-4177-B488-ED8804F58828}"/>
    <cellStyle name="Moneda 2 3 3 3 4 2 2 3 2" xfId="17419" xr:uid="{90908617-C914-4290-84A9-7F26B970C751}"/>
    <cellStyle name="Moneda 2 3 3 3 4 2 2 3 3" xfId="26836" xr:uid="{3F6F157D-3E52-46C5-98A2-7AFD6EFAE5DA}"/>
    <cellStyle name="Moneda 2 3 3 3 4 2 2 3 4" xfId="36253" xr:uid="{7396D8A1-BB15-4D66-A2B4-4CB85AA75B01}"/>
    <cellStyle name="Moneda 2 3 3 3 4 2 2 4" xfId="12715" xr:uid="{311B66F0-0F9D-46B3-85C3-93F914F55A21}"/>
    <cellStyle name="Moneda 2 3 3 3 4 2 2 5" xfId="22132" xr:uid="{391D433A-3C7A-436D-8672-FED011653217}"/>
    <cellStyle name="Moneda 2 3 3 3 4 2 2 6" xfId="31549" xr:uid="{0635CCD6-8251-4948-8FAC-6CA1B58911C7}"/>
    <cellStyle name="Moneda 2 3 3 3 4 2 3" xfId="4091" xr:uid="{EF51808F-0501-42AD-8566-9BF2A0D81C79}"/>
    <cellStyle name="Moneda 2 3 3 3 4 2 3 2" xfId="6443" xr:uid="{DA62BF94-EF5A-459E-A84A-CF1F68535E3C}"/>
    <cellStyle name="Moneda 2 3 3 3 4 2 3 2 2" xfId="11147" xr:uid="{1B9C5417-AC40-439E-9E60-C846567EE73A}"/>
    <cellStyle name="Moneda 2 3 3 3 4 2 3 2 2 2" xfId="20555" xr:uid="{36217122-299D-4105-B550-1E903F5D8C2E}"/>
    <cellStyle name="Moneda 2 3 3 3 4 2 3 2 2 3" xfId="29972" xr:uid="{2937384B-802C-4465-946E-3E5AFF5491DF}"/>
    <cellStyle name="Moneda 2 3 3 3 4 2 3 2 2 4" xfId="39389" xr:uid="{443AC6AA-CF80-4BE8-BE99-29B026F14A8E}"/>
    <cellStyle name="Moneda 2 3 3 3 4 2 3 2 3" xfId="15851" xr:uid="{8412AD72-CBDE-40B6-8480-A14776D28BCD}"/>
    <cellStyle name="Moneda 2 3 3 3 4 2 3 2 4" xfId="25268" xr:uid="{D84917A0-BC23-4547-AFA6-415375830AEE}"/>
    <cellStyle name="Moneda 2 3 3 3 4 2 3 2 5" xfId="34685" xr:uid="{88E45D6A-C27F-4C4E-BB84-87864C106915}"/>
    <cellStyle name="Moneda 2 3 3 3 4 2 3 3" xfId="8795" xr:uid="{6A3326D3-6F9C-4093-8CF1-73C484D697DE}"/>
    <cellStyle name="Moneda 2 3 3 3 4 2 3 3 2" xfId="18203" xr:uid="{4762E56B-97C5-4165-B494-51A98CFE17E3}"/>
    <cellStyle name="Moneda 2 3 3 3 4 2 3 3 3" xfId="27620" xr:uid="{B558D054-83B0-4A7D-941A-DFE1F296A905}"/>
    <cellStyle name="Moneda 2 3 3 3 4 2 3 3 4" xfId="37037" xr:uid="{F3827715-C109-4301-8DB0-B010B8B81024}"/>
    <cellStyle name="Moneda 2 3 3 3 4 2 3 4" xfId="13499" xr:uid="{CD1EBE45-A5A4-4584-8811-C7C022D42F59}"/>
    <cellStyle name="Moneda 2 3 3 3 4 2 3 5" xfId="22916" xr:uid="{4006130D-C8DF-489D-8AA6-A02F5022742F}"/>
    <cellStyle name="Moneda 2 3 3 3 4 2 3 6" xfId="32333" xr:uid="{83FE583A-8F43-48B0-AEEA-3A9DE0DFB25B}"/>
    <cellStyle name="Moneda 2 3 3 3 4 2 4" xfId="4875" xr:uid="{1AB05466-FEDD-48A1-9FD1-7FA5837CA984}"/>
    <cellStyle name="Moneda 2 3 3 3 4 2 4 2" xfId="9579" xr:uid="{5B413FC6-AC87-411F-9666-9B2F2173600E}"/>
    <cellStyle name="Moneda 2 3 3 3 4 2 4 2 2" xfId="18987" xr:uid="{1ADEC5C5-D464-4E71-9749-AC3EFFD1FF90}"/>
    <cellStyle name="Moneda 2 3 3 3 4 2 4 2 3" xfId="28404" xr:uid="{0EC5AB8F-3E44-46F4-9D87-327BF6148803}"/>
    <cellStyle name="Moneda 2 3 3 3 4 2 4 2 4" xfId="37821" xr:uid="{95E78DD5-1D94-4564-8274-A7A78515EFA2}"/>
    <cellStyle name="Moneda 2 3 3 3 4 2 4 3" xfId="14283" xr:uid="{48956C5B-4508-4205-A63F-092E59B5676C}"/>
    <cellStyle name="Moneda 2 3 3 3 4 2 4 4" xfId="23700" xr:uid="{70F41236-B2E8-42C9-99E1-A6264BDFE5E1}"/>
    <cellStyle name="Moneda 2 3 3 3 4 2 4 5" xfId="33117" xr:uid="{889D580D-BBF6-4CB8-85D2-EEB0BA682421}"/>
    <cellStyle name="Moneda 2 3 3 3 4 2 5" xfId="7227" xr:uid="{932860CD-7B82-4153-AD87-A7C75E7C12BE}"/>
    <cellStyle name="Moneda 2 3 3 3 4 2 5 2" xfId="16635" xr:uid="{7A4BF54F-D485-462F-B73A-AA9AB533383E}"/>
    <cellStyle name="Moneda 2 3 3 3 4 2 5 3" xfId="26052" xr:uid="{CF957689-212F-4016-BB78-3552A6A8594D}"/>
    <cellStyle name="Moneda 2 3 3 3 4 2 5 4" xfId="35469" xr:uid="{85446FA4-6A4C-4D28-B1A5-5A668D25C986}"/>
    <cellStyle name="Moneda 2 3 3 3 4 2 6" xfId="11931" xr:uid="{384FC730-7AB7-415C-8A47-82B7687CB62F}"/>
    <cellStyle name="Moneda 2 3 3 3 4 2 7" xfId="21348" xr:uid="{49E0AAD3-10A8-453E-9CC5-A60E233DE2A6}"/>
    <cellStyle name="Moneda 2 3 3 3 4 2 8" xfId="30765" xr:uid="{B010C4E8-6C6E-4EFC-A05E-D6B90E34723B}"/>
    <cellStyle name="Moneda 2 3 3 3 4 3" xfId="2915" xr:uid="{8EADFFE7-6A91-4B34-BEBD-A1ECC3BCE3E7}"/>
    <cellStyle name="Moneda 2 3 3 3 4 3 2" xfId="5267" xr:uid="{6A214160-BCC1-406E-8497-5F36C7996395}"/>
    <cellStyle name="Moneda 2 3 3 3 4 3 2 2" xfId="9971" xr:uid="{AB40920A-513F-4250-9422-808FB0994884}"/>
    <cellStyle name="Moneda 2 3 3 3 4 3 2 2 2" xfId="19379" xr:uid="{939BD8D3-525D-44C4-A080-E9401D0834D2}"/>
    <cellStyle name="Moneda 2 3 3 3 4 3 2 2 3" xfId="28796" xr:uid="{DC074412-120A-4480-8F67-D7F49F821D22}"/>
    <cellStyle name="Moneda 2 3 3 3 4 3 2 2 4" xfId="38213" xr:uid="{1626D5CA-AD25-4607-B93C-4A79B740723E}"/>
    <cellStyle name="Moneda 2 3 3 3 4 3 2 3" xfId="14675" xr:uid="{E40D0148-ACC0-4622-A230-3854C341DEE1}"/>
    <cellStyle name="Moneda 2 3 3 3 4 3 2 4" xfId="24092" xr:uid="{EDA800EB-3FAA-4051-9A31-32BCB166410A}"/>
    <cellStyle name="Moneda 2 3 3 3 4 3 2 5" xfId="33509" xr:uid="{022FD442-2957-4049-8470-753C1224BDDE}"/>
    <cellStyle name="Moneda 2 3 3 3 4 3 3" xfId="7619" xr:uid="{1ED41D61-D52F-4372-9F51-7321BB0FEB5D}"/>
    <cellStyle name="Moneda 2 3 3 3 4 3 3 2" xfId="17027" xr:uid="{A516B590-F8C8-4A33-BB69-4B557B5CF5C3}"/>
    <cellStyle name="Moneda 2 3 3 3 4 3 3 3" xfId="26444" xr:uid="{B7E0D0C1-BB38-4DC2-AC5C-ACA28B230241}"/>
    <cellStyle name="Moneda 2 3 3 3 4 3 3 4" xfId="35861" xr:uid="{88B97EDA-0212-4B55-A610-9EA2368E6FE7}"/>
    <cellStyle name="Moneda 2 3 3 3 4 3 4" xfId="12323" xr:uid="{59EEDB89-798C-4580-9771-2179407091E6}"/>
    <cellStyle name="Moneda 2 3 3 3 4 3 5" xfId="21740" xr:uid="{19633893-6812-4DEB-9C54-6DC9AD794360}"/>
    <cellStyle name="Moneda 2 3 3 3 4 3 6" xfId="31157" xr:uid="{E8DD5EDC-E0C7-486C-9B39-181F9DA485C4}"/>
    <cellStyle name="Moneda 2 3 3 3 4 4" xfId="3699" xr:uid="{F7528CA4-6603-4241-8EDA-AE35C88D4E6C}"/>
    <cellStyle name="Moneda 2 3 3 3 4 4 2" xfId="6051" xr:uid="{B4F06010-9A3A-45BF-A1A1-B3879C3E7D05}"/>
    <cellStyle name="Moneda 2 3 3 3 4 4 2 2" xfId="10755" xr:uid="{F3FEBEE6-861A-462A-8067-F1D54520440C}"/>
    <cellStyle name="Moneda 2 3 3 3 4 4 2 2 2" xfId="20163" xr:uid="{16D1906B-0124-4919-85BA-C17566A90690}"/>
    <cellStyle name="Moneda 2 3 3 3 4 4 2 2 3" xfId="29580" xr:uid="{129AADE3-313B-4E2C-9AEE-E43DACEECE34}"/>
    <cellStyle name="Moneda 2 3 3 3 4 4 2 2 4" xfId="38997" xr:uid="{70AD967E-2E11-4A43-9A33-8B812516499A}"/>
    <cellStyle name="Moneda 2 3 3 3 4 4 2 3" xfId="15459" xr:uid="{F0A48BEE-3BB5-43E5-A9DF-2744D93F857F}"/>
    <cellStyle name="Moneda 2 3 3 3 4 4 2 4" xfId="24876" xr:uid="{0E6A4971-D53F-45F0-BA4C-8E165E461D65}"/>
    <cellStyle name="Moneda 2 3 3 3 4 4 2 5" xfId="34293" xr:uid="{26379EA5-1666-413E-ABCF-82E6850197A7}"/>
    <cellStyle name="Moneda 2 3 3 3 4 4 3" xfId="8403" xr:uid="{AFB993AF-8336-44FE-A80E-156420B8C1FD}"/>
    <cellStyle name="Moneda 2 3 3 3 4 4 3 2" xfId="17811" xr:uid="{C8C86C35-FACB-4D2B-A50F-1858DD3829AD}"/>
    <cellStyle name="Moneda 2 3 3 3 4 4 3 3" xfId="27228" xr:uid="{369F039A-BED9-4AEA-A7E9-FF21414F6E62}"/>
    <cellStyle name="Moneda 2 3 3 3 4 4 3 4" xfId="36645" xr:uid="{DEF7D38F-AE17-45A8-A9C7-DBA6A100091C}"/>
    <cellStyle name="Moneda 2 3 3 3 4 4 4" xfId="13107" xr:uid="{13A59ABD-B7FB-4A42-92C0-09CCF9CA14A5}"/>
    <cellStyle name="Moneda 2 3 3 3 4 4 5" xfId="22524" xr:uid="{5923121B-77FF-4213-A92F-CF80477534EB}"/>
    <cellStyle name="Moneda 2 3 3 3 4 4 6" xfId="31941" xr:uid="{B63F0D23-62A6-41C9-AA10-C8F2B39CC6BA}"/>
    <cellStyle name="Moneda 2 3 3 3 4 5" xfId="4483" xr:uid="{E23C28EA-F317-4517-9EFD-4B71410FFA9B}"/>
    <cellStyle name="Moneda 2 3 3 3 4 5 2" xfId="9187" xr:uid="{A909EFDE-E8C6-47C9-A7DE-D214FB96839F}"/>
    <cellStyle name="Moneda 2 3 3 3 4 5 2 2" xfId="18595" xr:uid="{8B07724D-E910-4E6B-B6F2-53C103C12222}"/>
    <cellStyle name="Moneda 2 3 3 3 4 5 2 3" xfId="28012" xr:uid="{408F97A7-9316-4BB3-8318-2266932387DA}"/>
    <cellStyle name="Moneda 2 3 3 3 4 5 2 4" xfId="37429" xr:uid="{232C6963-53C5-4041-A8E3-A82A4D4E8EEF}"/>
    <cellStyle name="Moneda 2 3 3 3 4 5 3" xfId="13891" xr:uid="{83E39DB2-290C-4D9A-8FBC-06CB72296351}"/>
    <cellStyle name="Moneda 2 3 3 3 4 5 4" xfId="23308" xr:uid="{78B9BE63-86AD-4623-AC27-0BF64F007329}"/>
    <cellStyle name="Moneda 2 3 3 3 4 5 5" xfId="32725" xr:uid="{27798E04-32F2-41F6-8C62-E2C82F6AC072}"/>
    <cellStyle name="Moneda 2 3 3 3 4 6" xfId="6835" xr:uid="{003A70C6-81D8-465C-AF32-1977B824F464}"/>
    <cellStyle name="Moneda 2 3 3 3 4 6 2" xfId="16243" xr:uid="{4C6AD8E6-B5BF-45B9-8316-C1D7CFCF5DAF}"/>
    <cellStyle name="Moneda 2 3 3 3 4 6 3" xfId="25660" xr:uid="{B0BEF096-E60D-432C-B767-AD3CA31946FF}"/>
    <cellStyle name="Moneda 2 3 3 3 4 6 4" xfId="35077" xr:uid="{D48B77FB-2208-4A47-B45A-19843CB069AC}"/>
    <cellStyle name="Moneda 2 3 3 3 4 7" xfId="11539" xr:uid="{8204B6B2-F534-4E09-9133-9706A914B560}"/>
    <cellStyle name="Moneda 2 3 3 3 4 8" xfId="20956" xr:uid="{3AC8414B-45EC-4871-AE43-98D6AE636414}"/>
    <cellStyle name="Moneda 2 3 3 3 4 9" xfId="30373" xr:uid="{95BD0F99-9DCF-473E-8857-E4B1A1FD5724}"/>
    <cellStyle name="Moneda 2 3 3 3 5" xfId="2326" xr:uid="{9C55249F-5300-439B-9AD1-DA82440D96DF}"/>
    <cellStyle name="Moneda 2 3 3 3 5 2" xfId="3111" xr:uid="{9B7AA2B1-57BA-405B-9E4C-DCAFE00D8642}"/>
    <cellStyle name="Moneda 2 3 3 3 5 2 2" xfId="5463" xr:uid="{EDDBBFF9-83F2-4F72-B098-3F6819AC9305}"/>
    <cellStyle name="Moneda 2 3 3 3 5 2 2 2" xfId="10167" xr:uid="{E2B6B509-DA4F-4F64-81F7-C5B8A58F9820}"/>
    <cellStyle name="Moneda 2 3 3 3 5 2 2 2 2" xfId="19575" xr:uid="{08B95910-0540-4958-8B80-A3F68406AD76}"/>
    <cellStyle name="Moneda 2 3 3 3 5 2 2 2 3" xfId="28992" xr:uid="{0F324A7C-2457-468C-83A7-E38B3B83F3AA}"/>
    <cellStyle name="Moneda 2 3 3 3 5 2 2 2 4" xfId="38409" xr:uid="{4116BC0D-AFE7-4F62-9894-7E0D7E4A0C14}"/>
    <cellStyle name="Moneda 2 3 3 3 5 2 2 3" xfId="14871" xr:uid="{22B89097-DF6D-4C31-89E0-8B2EA7BB6303}"/>
    <cellStyle name="Moneda 2 3 3 3 5 2 2 4" xfId="24288" xr:uid="{AB926E54-1A33-4BA6-B7A3-0CDF9047F4F4}"/>
    <cellStyle name="Moneda 2 3 3 3 5 2 2 5" xfId="33705" xr:uid="{E77A77D2-8DAC-4244-B481-CAE4B79736D4}"/>
    <cellStyle name="Moneda 2 3 3 3 5 2 3" xfId="7815" xr:uid="{FAE448FB-5FC6-44E8-B7C2-50D29407760B}"/>
    <cellStyle name="Moneda 2 3 3 3 5 2 3 2" xfId="17223" xr:uid="{6FFCDB6E-4120-46F7-A24B-0AF7D9E71FF5}"/>
    <cellStyle name="Moneda 2 3 3 3 5 2 3 3" xfId="26640" xr:uid="{1255B9BC-B911-44FD-9B03-B19805730B90}"/>
    <cellStyle name="Moneda 2 3 3 3 5 2 3 4" xfId="36057" xr:uid="{53D2E190-0025-4C67-9A52-76634A22E59A}"/>
    <cellStyle name="Moneda 2 3 3 3 5 2 4" xfId="12519" xr:uid="{A6EBDDB2-B8BD-45A8-9DF6-E6D108D989CA}"/>
    <cellStyle name="Moneda 2 3 3 3 5 2 5" xfId="21936" xr:uid="{65EF9E5D-59A6-49A1-9D94-28EB4AB574FB}"/>
    <cellStyle name="Moneda 2 3 3 3 5 2 6" xfId="31353" xr:uid="{E4FC878A-CFBD-4B6D-A89F-FA863194AE39}"/>
    <cellStyle name="Moneda 2 3 3 3 5 3" xfId="3895" xr:uid="{5A0E2F34-C4E6-49AA-8ECE-F2C1679939B4}"/>
    <cellStyle name="Moneda 2 3 3 3 5 3 2" xfId="6247" xr:uid="{724C4F71-430B-49AE-93C4-36C527E1214A}"/>
    <cellStyle name="Moneda 2 3 3 3 5 3 2 2" xfId="10951" xr:uid="{0DEC12B1-212E-474D-BEAF-C4A469E55784}"/>
    <cellStyle name="Moneda 2 3 3 3 5 3 2 2 2" xfId="20359" xr:uid="{DAC7B27D-D20F-44D7-8FDB-1D098A304C54}"/>
    <cellStyle name="Moneda 2 3 3 3 5 3 2 2 3" xfId="29776" xr:uid="{92FEF81A-2E65-45A3-9430-2ED2365ED085}"/>
    <cellStyle name="Moneda 2 3 3 3 5 3 2 2 4" xfId="39193" xr:uid="{8D0DB229-A4A7-4D45-8687-F1828585D510}"/>
    <cellStyle name="Moneda 2 3 3 3 5 3 2 3" xfId="15655" xr:uid="{4BBBD271-A047-4225-9D2E-C89AC4EC6DFC}"/>
    <cellStyle name="Moneda 2 3 3 3 5 3 2 4" xfId="25072" xr:uid="{B108449C-2724-4F3B-A59C-7CCACE183A68}"/>
    <cellStyle name="Moneda 2 3 3 3 5 3 2 5" xfId="34489" xr:uid="{6E259DF0-8358-4945-86DD-E87DBE8E0120}"/>
    <cellStyle name="Moneda 2 3 3 3 5 3 3" xfId="8599" xr:uid="{7E96B145-FEE5-4A3A-ABA9-799A82CB6FAE}"/>
    <cellStyle name="Moneda 2 3 3 3 5 3 3 2" xfId="18007" xr:uid="{2F684B7C-3CE4-421B-B36C-0345320C5DDD}"/>
    <cellStyle name="Moneda 2 3 3 3 5 3 3 3" xfId="27424" xr:uid="{3E9428DF-7783-448C-8367-FC053F4A30B7}"/>
    <cellStyle name="Moneda 2 3 3 3 5 3 3 4" xfId="36841" xr:uid="{CF90700B-43B3-46B5-830C-527F20A1B322}"/>
    <cellStyle name="Moneda 2 3 3 3 5 3 4" xfId="13303" xr:uid="{D958CD67-9D73-46C4-B6FC-E8AF85E687F5}"/>
    <cellStyle name="Moneda 2 3 3 3 5 3 5" xfId="22720" xr:uid="{B3BCD25E-4AC4-479B-B4B8-A983EC830958}"/>
    <cellStyle name="Moneda 2 3 3 3 5 3 6" xfId="32137" xr:uid="{5CED0070-E780-4547-A6D4-CA6AB0D0AE1A}"/>
    <cellStyle name="Moneda 2 3 3 3 5 4" xfId="4679" xr:uid="{589E4E11-EB4B-410C-A694-2CF0AF2BC9D2}"/>
    <cellStyle name="Moneda 2 3 3 3 5 4 2" xfId="9383" xr:uid="{A9AC01D9-A162-4884-8C92-DDB27A227855}"/>
    <cellStyle name="Moneda 2 3 3 3 5 4 2 2" xfId="18791" xr:uid="{E771FB1B-6D40-4119-A7CB-030D9867F6CC}"/>
    <cellStyle name="Moneda 2 3 3 3 5 4 2 3" xfId="28208" xr:uid="{608FD52A-8AF5-4AE5-A3C4-23AAA9ED8E62}"/>
    <cellStyle name="Moneda 2 3 3 3 5 4 2 4" xfId="37625" xr:uid="{9DDD01F6-DB0E-493B-B096-3A7DB83AAFC1}"/>
    <cellStyle name="Moneda 2 3 3 3 5 4 3" xfId="14087" xr:uid="{776953DE-E5BF-4E2B-BC6A-2D46EAFF1BA6}"/>
    <cellStyle name="Moneda 2 3 3 3 5 4 4" xfId="23504" xr:uid="{EC1F067B-8DDB-4739-A84E-CE6F8AD3CD13}"/>
    <cellStyle name="Moneda 2 3 3 3 5 4 5" xfId="32921" xr:uid="{C7B51E11-53F5-41BB-8A33-119960C499BF}"/>
    <cellStyle name="Moneda 2 3 3 3 5 5" xfId="7031" xr:uid="{F40A354E-6200-4FA1-AF19-B654FE5173C8}"/>
    <cellStyle name="Moneda 2 3 3 3 5 5 2" xfId="16439" xr:uid="{92906F90-F215-4EA3-9ED9-E8CABC9488EA}"/>
    <cellStyle name="Moneda 2 3 3 3 5 5 3" xfId="25856" xr:uid="{EA7AF2A1-8ED1-4ACE-9DB2-639705992DBF}"/>
    <cellStyle name="Moneda 2 3 3 3 5 5 4" xfId="35273" xr:uid="{8FEFCA07-E5E9-47B7-B61C-E49D34B38044}"/>
    <cellStyle name="Moneda 2 3 3 3 5 6" xfId="11735" xr:uid="{158600A0-4E3A-43F9-9CCC-36E403C37F45}"/>
    <cellStyle name="Moneda 2 3 3 3 5 7" xfId="21152" xr:uid="{A8F28C55-AD07-4EBD-B00D-049A68E3C21E}"/>
    <cellStyle name="Moneda 2 3 3 3 5 8" xfId="30569" xr:uid="{53EF541E-FFC8-4E5B-BEA0-A84C342B3969}"/>
    <cellStyle name="Moneda 2 3 3 3 6" xfId="2719" xr:uid="{64B5A185-B567-4D57-A18C-211215006176}"/>
    <cellStyle name="Moneda 2 3 3 3 6 2" xfId="5071" xr:uid="{5EFA0C91-701C-455F-AD91-100BA5DF2F76}"/>
    <cellStyle name="Moneda 2 3 3 3 6 2 2" xfId="9775" xr:uid="{3F88D3CF-31A3-4C9B-AC88-67E9C64CCF1F}"/>
    <cellStyle name="Moneda 2 3 3 3 6 2 2 2" xfId="19183" xr:uid="{C1F4E8A3-6693-42D8-9B97-4E32080AB24A}"/>
    <cellStyle name="Moneda 2 3 3 3 6 2 2 3" xfId="28600" xr:uid="{0E2129CB-F3AC-4C90-8222-C4D5EF34AA38}"/>
    <cellStyle name="Moneda 2 3 3 3 6 2 2 4" xfId="38017" xr:uid="{107902C8-139E-4F66-97A1-56C14F9E44B1}"/>
    <cellStyle name="Moneda 2 3 3 3 6 2 3" xfId="14479" xr:uid="{AA7E96AA-8761-40C1-AC5C-A15E4A101C13}"/>
    <cellStyle name="Moneda 2 3 3 3 6 2 4" xfId="23896" xr:uid="{4D1E9FC9-ACF1-402A-A64D-BD591668661C}"/>
    <cellStyle name="Moneda 2 3 3 3 6 2 5" xfId="33313" xr:uid="{168C3636-5944-46A6-9CBF-1AE76C6FAB1F}"/>
    <cellStyle name="Moneda 2 3 3 3 6 3" xfId="7423" xr:uid="{65C21905-A991-4E78-B9B5-8D3331440B27}"/>
    <cellStyle name="Moneda 2 3 3 3 6 3 2" xfId="16831" xr:uid="{E7B4687A-BCCA-473A-B2CB-41BA8E4BEB8F}"/>
    <cellStyle name="Moneda 2 3 3 3 6 3 3" xfId="26248" xr:uid="{292A191B-F049-4B3B-B76C-228CD1B60448}"/>
    <cellStyle name="Moneda 2 3 3 3 6 3 4" xfId="35665" xr:uid="{7AA04DD9-EEC0-46E2-BEB2-FB3E57AE3D91}"/>
    <cellStyle name="Moneda 2 3 3 3 6 4" xfId="12127" xr:uid="{C999A0D2-43E2-4F56-A4E8-574ABD280D36}"/>
    <cellStyle name="Moneda 2 3 3 3 6 5" xfId="21544" xr:uid="{974C2EE0-20DA-4943-925C-74D4248D4A9C}"/>
    <cellStyle name="Moneda 2 3 3 3 6 6" xfId="30961" xr:uid="{DDE96FC6-F038-47AE-A6F1-5F50A2F04933}"/>
    <cellStyle name="Moneda 2 3 3 3 7" xfId="3503" xr:uid="{2CD7E623-C01C-4033-93FE-3BEAD5368661}"/>
    <cellStyle name="Moneda 2 3 3 3 7 2" xfId="5855" xr:uid="{3A59D389-B996-45D1-BCB1-A27E50D09453}"/>
    <cellStyle name="Moneda 2 3 3 3 7 2 2" xfId="10559" xr:uid="{06FD03A4-D378-430D-A289-5ED36BEA06AC}"/>
    <cellStyle name="Moneda 2 3 3 3 7 2 2 2" xfId="19967" xr:uid="{CCE85885-1B47-4653-8DA9-E02218C2F16E}"/>
    <cellStyle name="Moneda 2 3 3 3 7 2 2 3" xfId="29384" xr:uid="{723B1B99-B6D1-46D4-86CD-C6F742B2AAA3}"/>
    <cellStyle name="Moneda 2 3 3 3 7 2 2 4" xfId="38801" xr:uid="{0324F175-E2C4-4D81-8E4D-4A8956CC7F3F}"/>
    <cellStyle name="Moneda 2 3 3 3 7 2 3" xfId="15263" xr:uid="{63AB1748-6038-4292-810C-E95A164607A7}"/>
    <cellStyle name="Moneda 2 3 3 3 7 2 4" xfId="24680" xr:uid="{D680DC92-2984-4785-B721-644BBC3C2CC2}"/>
    <cellStyle name="Moneda 2 3 3 3 7 2 5" xfId="34097" xr:uid="{F1544A78-0831-44FD-A824-F14F1FE3AC6D}"/>
    <cellStyle name="Moneda 2 3 3 3 7 3" xfId="8207" xr:uid="{57791C1C-BDAD-4E74-B8ED-044FAFC06139}"/>
    <cellStyle name="Moneda 2 3 3 3 7 3 2" xfId="17615" xr:uid="{602EFF3A-E3A9-4C91-883C-F5F9B0D4ED5C}"/>
    <cellStyle name="Moneda 2 3 3 3 7 3 3" xfId="27032" xr:uid="{458A3018-2E17-4B49-8844-291CF975997F}"/>
    <cellStyle name="Moneda 2 3 3 3 7 3 4" xfId="36449" xr:uid="{CD7886A8-A3B2-47E3-B564-85389A153988}"/>
    <cellStyle name="Moneda 2 3 3 3 7 4" xfId="12911" xr:uid="{C617166E-1A65-4CE2-8875-6655C7CC6F61}"/>
    <cellStyle name="Moneda 2 3 3 3 7 5" xfId="22328" xr:uid="{0B0D1BC4-24B3-4E23-AAA3-E494D76840DA}"/>
    <cellStyle name="Moneda 2 3 3 3 7 6" xfId="31745" xr:uid="{7561A5A6-69EB-4BA3-9AB8-F2858BC75F66}"/>
    <cellStyle name="Moneda 2 3 3 3 8" xfId="4287" xr:uid="{7D7D0037-DE54-4DA6-9278-3B2F0B886DF8}"/>
    <cellStyle name="Moneda 2 3 3 3 8 2" xfId="8991" xr:uid="{2221EAFF-AC85-4AAB-9F1E-8838B82DD52F}"/>
    <cellStyle name="Moneda 2 3 3 3 8 2 2" xfId="18399" xr:uid="{7E9884CA-87A9-4A75-A898-1067E062F4EB}"/>
    <cellStyle name="Moneda 2 3 3 3 8 2 3" xfId="27816" xr:uid="{F33B66B6-F010-4B10-A96A-7BEBAB85AB62}"/>
    <cellStyle name="Moneda 2 3 3 3 8 2 4" xfId="37233" xr:uid="{292E7403-8AED-44AA-9B5C-6349D3E59462}"/>
    <cellStyle name="Moneda 2 3 3 3 8 3" xfId="13695" xr:uid="{4AE4F072-AB7D-46FF-988D-DCF6A97C73CD}"/>
    <cellStyle name="Moneda 2 3 3 3 8 4" xfId="23112" xr:uid="{B744F642-C1D9-4192-A384-3F111F8D04B4}"/>
    <cellStyle name="Moneda 2 3 3 3 8 5" xfId="32529" xr:uid="{0DC11C5C-1B8D-4A8D-8FE7-9CF1ED710EDD}"/>
    <cellStyle name="Moneda 2 3 3 3 9" xfId="6639" xr:uid="{FAAB458F-7D02-4368-9320-073FCE734D22}"/>
    <cellStyle name="Moneda 2 3 3 3 9 2" xfId="16047" xr:uid="{FA3281A6-3B76-4E64-A21D-FBFB8E36B806}"/>
    <cellStyle name="Moneda 2 3 3 3 9 3" xfId="25464" xr:uid="{5096BAC7-9C43-4BDC-92D2-D98A1C38B139}"/>
    <cellStyle name="Moneda 2 3 3 3 9 4" xfId="34881" xr:uid="{9F1C23F7-F0E2-4C0E-A14C-E5A02AC274E3}"/>
    <cellStyle name="Moneda 2 3 3 4" xfId="183" xr:uid="{4980E70C-1CD0-430C-BFE3-A230DA20C5A0}"/>
    <cellStyle name="Moneda 2 3 3 4 10" xfId="20748" xr:uid="{7EEFA892-6B86-40AF-A082-69CEA0C25DE2}"/>
    <cellStyle name="Moneda 2 3 3 4 11" xfId="30165" xr:uid="{27E08DC2-04B1-4767-BA82-76EA0A8AA89D}"/>
    <cellStyle name="Moneda 2 3 3 4 12" xfId="1922" xr:uid="{83B868CE-DA1D-4C4E-9D6F-CC7DA4521B44}"/>
    <cellStyle name="Moneda 2 3 3 4 13" xfId="1294" xr:uid="{9BF4424E-BB70-4342-AACD-D7E15C5F4CCF}"/>
    <cellStyle name="Moneda 2 3 3 4 14" xfId="40176" xr:uid="{A124DBFA-480D-4F05-9575-D0FB37C9D15E}"/>
    <cellStyle name="Moneda 2 3 3 4 2" xfId="377" xr:uid="{E80A3D6E-67D8-4E98-9B14-8C29A3A86EE5}"/>
    <cellStyle name="Moneda 2 3 3 4 2 10" xfId="30286" xr:uid="{7E5A016C-45C2-423E-9DC8-8686F8C5A7BC}"/>
    <cellStyle name="Moneda 2 3 3 4 2 11" xfId="2043" xr:uid="{3878CF4B-B326-4C29-8E86-82E35E58F1AB}"/>
    <cellStyle name="Moneda 2 3 3 4 2 12" xfId="1415" xr:uid="{A6EAD3EE-EEC5-48D8-80C3-E71CF84AF865}"/>
    <cellStyle name="Moneda 2 3 3 4 2 13" xfId="40297" xr:uid="{B28F7496-055F-4E65-8207-6F08CA6B1523}"/>
    <cellStyle name="Moneda 2 3 3 4 2 2" xfId="614" xr:uid="{3851A086-37A5-4A9C-B7AA-6CDC0467AC84}"/>
    <cellStyle name="Moneda 2 3 3 4 2 2 10" xfId="2239" xr:uid="{757E386E-569C-4878-9863-F39F96B73973}"/>
    <cellStyle name="Moneda 2 3 3 4 2 2 11" xfId="1611" xr:uid="{975601EE-6EB5-441B-B723-0E9B273F35B6}"/>
    <cellStyle name="Moneda 2 3 3 4 2 2 12" xfId="40493" xr:uid="{4AE7CDE1-B107-4F0C-A8F1-870AA6361563}"/>
    <cellStyle name="Moneda 2 3 3 4 2 2 2" xfId="2631" xr:uid="{0907D382-C859-4C54-A46E-295D31DBD11B}"/>
    <cellStyle name="Moneda 2 3 3 4 2 2 2 2" xfId="3416" xr:uid="{82893AEB-4C66-4851-9457-1974453E9778}"/>
    <cellStyle name="Moneda 2 3 3 4 2 2 2 2 2" xfId="5768" xr:uid="{D9A46446-2118-4E70-9993-0B5171C631BF}"/>
    <cellStyle name="Moneda 2 3 3 4 2 2 2 2 2 2" xfId="10472" xr:uid="{63F9AFF4-CF0D-478C-B1C8-0DB793AF05C1}"/>
    <cellStyle name="Moneda 2 3 3 4 2 2 2 2 2 2 2" xfId="19880" xr:uid="{27086E48-9957-4BFE-8D4E-F06F96D595CE}"/>
    <cellStyle name="Moneda 2 3 3 4 2 2 2 2 2 2 3" xfId="29297" xr:uid="{DC8F2096-38F9-49D9-BC25-86FD6F9C0C20}"/>
    <cellStyle name="Moneda 2 3 3 4 2 2 2 2 2 2 4" xfId="38714" xr:uid="{A8B93B26-E306-45ED-BE93-D66EFF3EC3E9}"/>
    <cellStyle name="Moneda 2 3 3 4 2 2 2 2 2 3" xfId="15176" xr:uid="{7783B8E7-4CFC-4465-BCC1-817136CADD0E}"/>
    <cellStyle name="Moneda 2 3 3 4 2 2 2 2 2 4" xfId="24593" xr:uid="{3DCACE83-B376-4900-8CDD-AAA41A609070}"/>
    <cellStyle name="Moneda 2 3 3 4 2 2 2 2 2 5" xfId="34010" xr:uid="{3F8B2029-817A-4DC8-B749-FB6C09C63EBC}"/>
    <cellStyle name="Moneda 2 3 3 4 2 2 2 2 3" xfId="8120" xr:uid="{45E56D77-0BC3-4228-BC62-FA440EE50ADF}"/>
    <cellStyle name="Moneda 2 3 3 4 2 2 2 2 3 2" xfId="17528" xr:uid="{8A41F3EB-AC63-4DDE-AE6C-6D09B0D79B21}"/>
    <cellStyle name="Moneda 2 3 3 4 2 2 2 2 3 3" xfId="26945" xr:uid="{6424E7B9-F439-4F18-A173-DBE38129F897}"/>
    <cellStyle name="Moneda 2 3 3 4 2 2 2 2 3 4" xfId="36362" xr:uid="{D236DCA9-3D69-4169-9ED6-ECA38082A1AA}"/>
    <cellStyle name="Moneda 2 3 3 4 2 2 2 2 4" xfId="12824" xr:uid="{EFDD3591-EF64-4AB2-B585-8873E981C139}"/>
    <cellStyle name="Moneda 2 3 3 4 2 2 2 2 5" xfId="22241" xr:uid="{D7CB18C2-037D-4DF7-9115-FE7AD49DF669}"/>
    <cellStyle name="Moneda 2 3 3 4 2 2 2 2 6" xfId="31658" xr:uid="{9496763F-346F-432E-B303-FB7F6252741C}"/>
    <cellStyle name="Moneda 2 3 3 4 2 2 2 3" xfId="4200" xr:uid="{D7BB68F8-A6F1-44ED-9F05-443274450BB2}"/>
    <cellStyle name="Moneda 2 3 3 4 2 2 2 3 2" xfId="6552" xr:uid="{019A2722-DDB0-4416-A613-A30EF6F34A75}"/>
    <cellStyle name="Moneda 2 3 3 4 2 2 2 3 2 2" xfId="11256" xr:uid="{BF3658A8-1C91-4DA7-B3C2-93BA337BF8DD}"/>
    <cellStyle name="Moneda 2 3 3 4 2 2 2 3 2 2 2" xfId="20664" xr:uid="{229B6465-D45A-47C2-8F39-A69D61FB2334}"/>
    <cellStyle name="Moneda 2 3 3 4 2 2 2 3 2 2 3" xfId="30081" xr:uid="{97081010-A5D9-4007-9A5E-EA4A4A04EF79}"/>
    <cellStyle name="Moneda 2 3 3 4 2 2 2 3 2 2 4" xfId="39498" xr:uid="{9E644676-DF73-4D5E-B530-989664328215}"/>
    <cellStyle name="Moneda 2 3 3 4 2 2 2 3 2 3" xfId="15960" xr:uid="{ADD2B484-C823-4ACD-871F-B6A2959ED509}"/>
    <cellStyle name="Moneda 2 3 3 4 2 2 2 3 2 4" xfId="25377" xr:uid="{17C8186C-CD93-4022-B5F0-53781DEF356E}"/>
    <cellStyle name="Moneda 2 3 3 4 2 2 2 3 2 5" xfId="34794" xr:uid="{46AAEDEC-AE1E-4B10-AB31-78195CB3B522}"/>
    <cellStyle name="Moneda 2 3 3 4 2 2 2 3 3" xfId="8904" xr:uid="{141B037B-B598-4752-B6B6-71C3D56E19BB}"/>
    <cellStyle name="Moneda 2 3 3 4 2 2 2 3 3 2" xfId="18312" xr:uid="{00353A76-1B0E-437C-85DD-AA3D273F8D8F}"/>
    <cellStyle name="Moneda 2 3 3 4 2 2 2 3 3 3" xfId="27729" xr:uid="{DB07C476-57DA-4985-85C2-4AD3E359516D}"/>
    <cellStyle name="Moneda 2 3 3 4 2 2 2 3 3 4" xfId="37146" xr:uid="{30940C79-631E-4CBB-872A-68DAE811E241}"/>
    <cellStyle name="Moneda 2 3 3 4 2 2 2 3 4" xfId="13608" xr:uid="{17177B9D-5808-48A6-8D28-03D8554E44C3}"/>
    <cellStyle name="Moneda 2 3 3 4 2 2 2 3 5" xfId="23025" xr:uid="{998C45F2-1D31-4090-910D-A5988414CFFC}"/>
    <cellStyle name="Moneda 2 3 3 4 2 2 2 3 6" xfId="32442" xr:uid="{16851AF5-E049-41D6-9E8E-F42195AE397A}"/>
    <cellStyle name="Moneda 2 3 3 4 2 2 2 4" xfId="4984" xr:uid="{F7D23FE8-034B-491A-B02D-9802AF7656C5}"/>
    <cellStyle name="Moneda 2 3 3 4 2 2 2 4 2" xfId="9688" xr:uid="{EA969239-A02E-42EC-8692-648954448FB5}"/>
    <cellStyle name="Moneda 2 3 3 4 2 2 2 4 2 2" xfId="19096" xr:uid="{3BCA0B26-22F7-4AA9-B8A5-BF9D1B64D977}"/>
    <cellStyle name="Moneda 2 3 3 4 2 2 2 4 2 3" xfId="28513" xr:uid="{CB043571-44F8-4241-A60B-025F359FAD05}"/>
    <cellStyle name="Moneda 2 3 3 4 2 2 2 4 2 4" xfId="37930" xr:uid="{D7969E95-4AAA-4725-8E3B-368AC630DC94}"/>
    <cellStyle name="Moneda 2 3 3 4 2 2 2 4 3" xfId="14392" xr:uid="{A1103336-45FA-4ED0-8132-6E6176B2EF70}"/>
    <cellStyle name="Moneda 2 3 3 4 2 2 2 4 4" xfId="23809" xr:uid="{54B3447F-B6EC-4DD9-877F-B2AF26875E69}"/>
    <cellStyle name="Moneda 2 3 3 4 2 2 2 4 5" xfId="33226" xr:uid="{B9600F5D-EBAA-4CEA-BFF7-43B805C7BD11}"/>
    <cellStyle name="Moneda 2 3 3 4 2 2 2 5" xfId="7336" xr:uid="{37E526E2-83D3-4B6C-8F26-3BF17CCED734}"/>
    <cellStyle name="Moneda 2 3 3 4 2 2 2 5 2" xfId="16744" xr:uid="{072E1845-2388-443A-A311-497FB5F2F75B}"/>
    <cellStyle name="Moneda 2 3 3 4 2 2 2 5 3" xfId="26161" xr:uid="{A6B59094-7F3A-41D8-8247-FC2BD5236269}"/>
    <cellStyle name="Moneda 2 3 3 4 2 2 2 5 4" xfId="35578" xr:uid="{CCB54457-237E-48FD-BCC7-C06C02924641}"/>
    <cellStyle name="Moneda 2 3 3 4 2 2 2 6" xfId="12040" xr:uid="{CCF1AC9A-1962-46D5-9A9C-BC72FE261B6A}"/>
    <cellStyle name="Moneda 2 3 3 4 2 2 2 7" xfId="21457" xr:uid="{1A942905-EB2B-4737-A6F1-2CC2261A28D1}"/>
    <cellStyle name="Moneda 2 3 3 4 2 2 2 8" xfId="30874" xr:uid="{2EDD8977-7B61-4766-9BBB-4D1DED9F3B02}"/>
    <cellStyle name="Moneda 2 3 3 4 2 2 3" xfId="3024" xr:uid="{F406D392-1814-471C-820B-410F426635D9}"/>
    <cellStyle name="Moneda 2 3 3 4 2 2 3 2" xfId="5376" xr:uid="{A39861DD-D3FB-4614-9CC6-6021894F4F29}"/>
    <cellStyle name="Moneda 2 3 3 4 2 2 3 2 2" xfId="10080" xr:uid="{166D9CF9-901B-436F-A641-C00C6500F569}"/>
    <cellStyle name="Moneda 2 3 3 4 2 2 3 2 2 2" xfId="19488" xr:uid="{19DA1265-2829-480C-8A13-707E53868529}"/>
    <cellStyle name="Moneda 2 3 3 4 2 2 3 2 2 3" xfId="28905" xr:uid="{A368D6D3-20D2-4AF1-96AB-6BB7453E78C7}"/>
    <cellStyle name="Moneda 2 3 3 4 2 2 3 2 2 4" xfId="38322" xr:uid="{8190BBFA-9512-4ACC-B663-8DFE1720774E}"/>
    <cellStyle name="Moneda 2 3 3 4 2 2 3 2 3" xfId="14784" xr:uid="{A15923DF-C300-476D-ADFE-94D9154319B6}"/>
    <cellStyle name="Moneda 2 3 3 4 2 2 3 2 4" xfId="24201" xr:uid="{0E2D5428-6E24-4835-A57F-140B7B41A4CD}"/>
    <cellStyle name="Moneda 2 3 3 4 2 2 3 2 5" xfId="33618" xr:uid="{050BF8D8-1434-4D73-B293-ECA5990D8A51}"/>
    <cellStyle name="Moneda 2 3 3 4 2 2 3 3" xfId="7728" xr:uid="{88305300-8CA4-4977-A50D-C3A66FEC929B}"/>
    <cellStyle name="Moneda 2 3 3 4 2 2 3 3 2" xfId="17136" xr:uid="{F1D1A5AD-2CF6-48DF-A39B-856E59D1168E}"/>
    <cellStyle name="Moneda 2 3 3 4 2 2 3 3 3" xfId="26553" xr:uid="{C39B935E-707F-486C-806E-4A901947C260}"/>
    <cellStyle name="Moneda 2 3 3 4 2 2 3 3 4" xfId="35970" xr:uid="{7B55E17C-BA1E-46FC-A9F7-FEEDFE6CE05B}"/>
    <cellStyle name="Moneda 2 3 3 4 2 2 3 4" xfId="12432" xr:uid="{7542CDB3-46D4-409A-9CBE-E467C0DF4048}"/>
    <cellStyle name="Moneda 2 3 3 4 2 2 3 5" xfId="21849" xr:uid="{CB4FCE37-AD5C-428A-ACEF-715A959D3CFE}"/>
    <cellStyle name="Moneda 2 3 3 4 2 2 3 6" xfId="31266" xr:uid="{79E2E44F-09E8-4140-B9B3-634CE81CBFC9}"/>
    <cellStyle name="Moneda 2 3 3 4 2 2 4" xfId="3808" xr:uid="{82FCE1E8-B47E-4A5A-9198-9E6B8FED62D2}"/>
    <cellStyle name="Moneda 2 3 3 4 2 2 4 2" xfId="6160" xr:uid="{750479E7-B588-4CA9-8B3D-035D295C95D3}"/>
    <cellStyle name="Moneda 2 3 3 4 2 2 4 2 2" xfId="10864" xr:uid="{B2891F71-0AA9-4A2C-988B-EAD23C23E979}"/>
    <cellStyle name="Moneda 2 3 3 4 2 2 4 2 2 2" xfId="20272" xr:uid="{55A93CFD-1DDA-4C7C-BFFE-175D4825CCBA}"/>
    <cellStyle name="Moneda 2 3 3 4 2 2 4 2 2 3" xfId="29689" xr:uid="{9A5F4263-0D18-4A56-9C31-97350E7A7744}"/>
    <cellStyle name="Moneda 2 3 3 4 2 2 4 2 2 4" xfId="39106" xr:uid="{11B539E7-7739-4C96-B018-2455D7593379}"/>
    <cellStyle name="Moneda 2 3 3 4 2 2 4 2 3" xfId="15568" xr:uid="{36061586-B0A6-4A1A-AFFF-301F0D286617}"/>
    <cellStyle name="Moneda 2 3 3 4 2 2 4 2 4" xfId="24985" xr:uid="{1C3978EB-6D78-48B1-AD8B-F186052525DC}"/>
    <cellStyle name="Moneda 2 3 3 4 2 2 4 2 5" xfId="34402" xr:uid="{D54DDAF5-A4F1-4914-A4E3-E983E049B986}"/>
    <cellStyle name="Moneda 2 3 3 4 2 2 4 3" xfId="8512" xr:uid="{D8A8DCAD-3424-4201-A950-00515CE2579C}"/>
    <cellStyle name="Moneda 2 3 3 4 2 2 4 3 2" xfId="17920" xr:uid="{34A1DD66-64C5-42EA-A9C8-F339F4656E4E}"/>
    <cellStyle name="Moneda 2 3 3 4 2 2 4 3 3" xfId="27337" xr:uid="{E820EC75-E481-4102-A7FE-6B7FCA42DC01}"/>
    <cellStyle name="Moneda 2 3 3 4 2 2 4 3 4" xfId="36754" xr:uid="{CAA5E915-9E73-4C2A-9425-5626949AFBF7}"/>
    <cellStyle name="Moneda 2 3 3 4 2 2 4 4" xfId="13216" xr:uid="{62FE432D-3A46-4F39-8FEE-A3C9865CF45C}"/>
    <cellStyle name="Moneda 2 3 3 4 2 2 4 5" xfId="22633" xr:uid="{645DBD8A-DC99-47D0-849A-248F9732E28E}"/>
    <cellStyle name="Moneda 2 3 3 4 2 2 4 6" xfId="32050" xr:uid="{5A28DE76-C9DC-40D0-939B-95E6D40748E3}"/>
    <cellStyle name="Moneda 2 3 3 4 2 2 5" xfId="4592" xr:uid="{D7A00F62-E66C-4814-8B88-63431FD7F85F}"/>
    <cellStyle name="Moneda 2 3 3 4 2 2 5 2" xfId="9296" xr:uid="{133266E4-AC35-443D-82C8-8F1F20DBE9AC}"/>
    <cellStyle name="Moneda 2 3 3 4 2 2 5 2 2" xfId="18704" xr:uid="{EE637F63-810F-4225-ADCA-7CEF9DD97F4A}"/>
    <cellStyle name="Moneda 2 3 3 4 2 2 5 2 3" xfId="28121" xr:uid="{DC60F3C4-DA99-444C-9B92-EE224797AAA5}"/>
    <cellStyle name="Moneda 2 3 3 4 2 2 5 2 4" xfId="37538" xr:uid="{9B547018-3CFA-4F8A-901F-867D18C066A0}"/>
    <cellStyle name="Moneda 2 3 3 4 2 2 5 3" xfId="14000" xr:uid="{5FBD369F-6D17-42EF-8197-BAC295565789}"/>
    <cellStyle name="Moneda 2 3 3 4 2 2 5 4" xfId="23417" xr:uid="{B3DDFF90-F999-4856-9FA1-974D8A264595}"/>
    <cellStyle name="Moneda 2 3 3 4 2 2 5 5" xfId="32834" xr:uid="{3578C419-EAE8-4EFE-857B-3F9FCF28C13F}"/>
    <cellStyle name="Moneda 2 3 3 4 2 2 6" xfId="6944" xr:uid="{6890C2E6-CC97-44BE-8AA0-E9709D998FF8}"/>
    <cellStyle name="Moneda 2 3 3 4 2 2 6 2" xfId="16352" xr:uid="{415CF77D-BF9E-4B21-BA0A-E1866E00D5D1}"/>
    <cellStyle name="Moneda 2 3 3 4 2 2 6 3" xfId="25769" xr:uid="{20F78583-15A6-4F81-8349-4897E900A93B}"/>
    <cellStyle name="Moneda 2 3 3 4 2 2 6 4" xfId="35186" xr:uid="{0D72062E-58D9-4243-978F-F6836A7A6248}"/>
    <cellStyle name="Moneda 2 3 3 4 2 2 7" xfId="11648" xr:uid="{DD06B3F9-FF6F-44AF-A606-35A8A279B7FF}"/>
    <cellStyle name="Moneda 2 3 3 4 2 2 8" xfId="21065" xr:uid="{3E599291-D298-424C-8684-0B9D5926CD42}"/>
    <cellStyle name="Moneda 2 3 3 4 2 2 9" xfId="30482" xr:uid="{ACBD650B-65F2-46F0-BB8D-85A10DCAAC22}"/>
    <cellStyle name="Moneda 2 3 3 4 2 3" xfId="2435" xr:uid="{52256EE1-D6F6-4453-8D86-12EC5F0D494E}"/>
    <cellStyle name="Moneda 2 3 3 4 2 3 2" xfId="3220" xr:uid="{09223AA6-9382-402D-9115-A0E72543F100}"/>
    <cellStyle name="Moneda 2 3 3 4 2 3 2 2" xfId="5572" xr:uid="{CC3098A6-1BB5-4A02-BE70-6D2F840ECD34}"/>
    <cellStyle name="Moneda 2 3 3 4 2 3 2 2 2" xfId="10276" xr:uid="{EC65A57B-95C4-4229-86C4-89F89B3CAE1F}"/>
    <cellStyle name="Moneda 2 3 3 4 2 3 2 2 2 2" xfId="19684" xr:uid="{9CDBA1F6-FD48-4B02-A131-E7C3B1B4B9F9}"/>
    <cellStyle name="Moneda 2 3 3 4 2 3 2 2 2 3" xfId="29101" xr:uid="{1D186BB7-B8B3-4BB4-B10E-2AB55A93FC1E}"/>
    <cellStyle name="Moneda 2 3 3 4 2 3 2 2 2 4" xfId="38518" xr:uid="{0113313D-F161-4A02-823F-FEE38A5CB8C9}"/>
    <cellStyle name="Moneda 2 3 3 4 2 3 2 2 3" xfId="14980" xr:uid="{35C95D79-317F-449E-95FD-C5828482021E}"/>
    <cellStyle name="Moneda 2 3 3 4 2 3 2 2 4" xfId="24397" xr:uid="{86EAF901-046C-416C-8273-2B327D449652}"/>
    <cellStyle name="Moneda 2 3 3 4 2 3 2 2 5" xfId="33814" xr:uid="{E35164EF-9052-448F-9383-22CCD7BE78BB}"/>
    <cellStyle name="Moneda 2 3 3 4 2 3 2 3" xfId="7924" xr:uid="{E1BCE501-7EFF-4D13-B64C-D77463C95B36}"/>
    <cellStyle name="Moneda 2 3 3 4 2 3 2 3 2" xfId="17332" xr:uid="{C0E53314-0276-4DC6-86EF-7228F2F4F5F8}"/>
    <cellStyle name="Moneda 2 3 3 4 2 3 2 3 3" xfId="26749" xr:uid="{9C881BCE-67E0-4B2B-BEBA-EDE9DF6BB5C1}"/>
    <cellStyle name="Moneda 2 3 3 4 2 3 2 3 4" xfId="36166" xr:uid="{39393DAA-5C29-44B0-BBE9-F6BF2558E096}"/>
    <cellStyle name="Moneda 2 3 3 4 2 3 2 4" xfId="12628" xr:uid="{DD175823-1FB5-4FDE-AEBB-88F55D0C4D2D}"/>
    <cellStyle name="Moneda 2 3 3 4 2 3 2 5" xfId="22045" xr:uid="{14164CC7-D0BA-4BF6-B704-8962B014D35D}"/>
    <cellStyle name="Moneda 2 3 3 4 2 3 2 6" xfId="31462" xr:uid="{4D12D7C7-B31C-413C-B784-0A7D15D61BBA}"/>
    <cellStyle name="Moneda 2 3 3 4 2 3 3" xfId="4004" xr:uid="{9C2CEE48-5A04-459F-8EF9-7DC575D48321}"/>
    <cellStyle name="Moneda 2 3 3 4 2 3 3 2" xfId="6356" xr:uid="{3442D52C-A085-4429-B5E5-849EA1076D14}"/>
    <cellStyle name="Moneda 2 3 3 4 2 3 3 2 2" xfId="11060" xr:uid="{B91A6570-C69A-4C0A-9C75-21D5DD7935F0}"/>
    <cellStyle name="Moneda 2 3 3 4 2 3 3 2 2 2" xfId="20468" xr:uid="{ABFA387C-FB7D-47E8-BBC4-E8729677EED4}"/>
    <cellStyle name="Moneda 2 3 3 4 2 3 3 2 2 3" xfId="29885" xr:uid="{245E713D-0D05-4887-AA29-CAFB7A7E577D}"/>
    <cellStyle name="Moneda 2 3 3 4 2 3 3 2 2 4" xfId="39302" xr:uid="{3A7ECA93-EE2F-4116-9EA0-02EA99D723EC}"/>
    <cellStyle name="Moneda 2 3 3 4 2 3 3 2 3" xfId="15764" xr:uid="{F95F8655-B2CC-473C-9F13-ABDAC12A36D0}"/>
    <cellStyle name="Moneda 2 3 3 4 2 3 3 2 4" xfId="25181" xr:uid="{221E7768-F76D-4D42-B677-4DA9B4267239}"/>
    <cellStyle name="Moneda 2 3 3 4 2 3 3 2 5" xfId="34598" xr:uid="{64DC6893-2FD4-4542-91DD-A914960C9A10}"/>
    <cellStyle name="Moneda 2 3 3 4 2 3 3 3" xfId="8708" xr:uid="{AD03E674-6C1E-4AFA-847A-83002551A312}"/>
    <cellStyle name="Moneda 2 3 3 4 2 3 3 3 2" xfId="18116" xr:uid="{F89C9AC9-AB6B-45F2-811D-AC0CC25EF97D}"/>
    <cellStyle name="Moneda 2 3 3 4 2 3 3 3 3" xfId="27533" xr:uid="{A9DAF3F6-8307-4997-9FA0-A170FB499456}"/>
    <cellStyle name="Moneda 2 3 3 4 2 3 3 3 4" xfId="36950" xr:uid="{04CF7B4F-22AC-4C41-BC49-E674FBD592DA}"/>
    <cellStyle name="Moneda 2 3 3 4 2 3 3 4" xfId="13412" xr:uid="{8C65BCDC-71A4-4BE7-98C3-E0D54E6E3A9B}"/>
    <cellStyle name="Moneda 2 3 3 4 2 3 3 5" xfId="22829" xr:uid="{0C6C81E9-34C2-4285-AFA9-A7DFA2F184CD}"/>
    <cellStyle name="Moneda 2 3 3 4 2 3 3 6" xfId="32246" xr:uid="{1CED61DB-75AD-44CF-8B8C-98F8EAE1346B}"/>
    <cellStyle name="Moneda 2 3 3 4 2 3 4" xfId="4788" xr:uid="{3215CA05-23E7-40F3-85E8-0873483F13EE}"/>
    <cellStyle name="Moneda 2 3 3 4 2 3 4 2" xfId="9492" xr:uid="{AA9D7F26-D567-4FBB-A4E4-52A64056C4BD}"/>
    <cellStyle name="Moneda 2 3 3 4 2 3 4 2 2" xfId="18900" xr:uid="{786AAAF9-67EA-4FD7-9926-4BF104813EBD}"/>
    <cellStyle name="Moneda 2 3 3 4 2 3 4 2 3" xfId="28317" xr:uid="{5AC2537B-C11D-4FBE-B381-3505E2A264C5}"/>
    <cellStyle name="Moneda 2 3 3 4 2 3 4 2 4" xfId="37734" xr:uid="{085F2556-52A4-4AAD-9235-389917F6D34E}"/>
    <cellStyle name="Moneda 2 3 3 4 2 3 4 3" xfId="14196" xr:uid="{4F2D5526-44CC-4D38-99B5-DF3F2EA8518A}"/>
    <cellStyle name="Moneda 2 3 3 4 2 3 4 4" xfId="23613" xr:uid="{D7B1E918-8B8C-4102-98A5-76C46594EF57}"/>
    <cellStyle name="Moneda 2 3 3 4 2 3 4 5" xfId="33030" xr:uid="{F0180CBC-1A9A-467D-A560-71EBC9434D54}"/>
    <cellStyle name="Moneda 2 3 3 4 2 3 5" xfId="7140" xr:uid="{B38A2DF7-310B-4288-950F-8B1DBC4A7E69}"/>
    <cellStyle name="Moneda 2 3 3 4 2 3 5 2" xfId="16548" xr:uid="{FD5767EB-FE42-4DC0-8741-6555C24A7AFD}"/>
    <cellStyle name="Moneda 2 3 3 4 2 3 5 3" xfId="25965" xr:uid="{B62DA2FE-8F68-4051-B5FE-0A4291AAE49C}"/>
    <cellStyle name="Moneda 2 3 3 4 2 3 5 4" xfId="35382" xr:uid="{F8E7EF7D-032B-427C-AF17-6B30DF30F8A1}"/>
    <cellStyle name="Moneda 2 3 3 4 2 3 6" xfId="11844" xr:uid="{65DDE15A-5C91-4AD3-A943-F450E5811A38}"/>
    <cellStyle name="Moneda 2 3 3 4 2 3 7" xfId="21261" xr:uid="{8EA5A72A-137A-4EEE-9A59-573FFA63167C}"/>
    <cellStyle name="Moneda 2 3 3 4 2 3 8" xfId="30678" xr:uid="{4C3081A0-E1CF-4FD7-A5E3-E5A09835AFED}"/>
    <cellStyle name="Moneda 2 3 3 4 2 4" xfId="2828" xr:uid="{69DB68C0-4F2C-4649-8252-E1039DE13B35}"/>
    <cellStyle name="Moneda 2 3 3 4 2 4 2" xfId="5180" xr:uid="{D5E2E97A-3381-44C7-A574-81CEC2338E93}"/>
    <cellStyle name="Moneda 2 3 3 4 2 4 2 2" xfId="9884" xr:uid="{89757D40-512A-4944-9491-E7908CACD257}"/>
    <cellStyle name="Moneda 2 3 3 4 2 4 2 2 2" xfId="19292" xr:uid="{3B7A2861-9A7A-41C0-8AF8-FA6F421B8C07}"/>
    <cellStyle name="Moneda 2 3 3 4 2 4 2 2 3" xfId="28709" xr:uid="{5349D8F2-5520-466A-8246-31FB8D9D79A7}"/>
    <cellStyle name="Moneda 2 3 3 4 2 4 2 2 4" xfId="38126" xr:uid="{8B7F9D04-DAAA-4D49-87E7-65729A45148D}"/>
    <cellStyle name="Moneda 2 3 3 4 2 4 2 3" xfId="14588" xr:uid="{B2978366-73DC-4142-ABE7-0A2CD004F32C}"/>
    <cellStyle name="Moneda 2 3 3 4 2 4 2 4" xfId="24005" xr:uid="{0ECB1CAC-40AB-4A54-9F4F-EA17EABEB559}"/>
    <cellStyle name="Moneda 2 3 3 4 2 4 2 5" xfId="33422" xr:uid="{5D1A6364-87E5-49A2-BEBD-4EB219DEE7AA}"/>
    <cellStyle name="Moneda 2 3 3 4 2 4 3" xfId="7532" xr:uid="{90814ED6-A832-409E-987F-D19CC7984C9A}"/>
    <cellStyle name="Moneda 2 3 3 4 2 4 3 2" xfId="16940" xr:uid="{807077EA-E489-4280-B053-A3A2C10873C8}"/>
    <cellStyle name="Moneda 2 3 3 4 2 4 3 3" xfId="26357" xr:uid="{7F9D76BF-E02C-4AC5-9060-B95DA70E65B1}"/>
    <cellStyle name="Moneda 2 3 3 4 2 4 3 4" xfId="35774" xr:uid="{D520A526-29C3-40D1-AD71-7E2DBFDD972C}"/>
    <cellStyle name="Moneda 2 3 3 4 2 4 4" xfId="12236" xr:uid="{89FEC610-8AB2-4B2C-907F-1E7BB6E8C395}"/>
    <cellStyle name="Moneda 2 3 3 4 2 4 5" xfId="21653" xr:uid="{A011C1EC-C859-4902-8A41-E173EC72A436}"/>
    <cellStyle name="Moneda 2 3 3 4 2 4 6" xfId="31070" xr:uid="{7BDD9F60-1508-41E0-B760-A8CD92093E77}"/>
    <cellStyle name="Moneda 2 3 3 4 2 5" xfId="3612" xr:uid="{F52450BA-1FEF-4AA0-80D6-B4349F9EFAD0}"/>
    <cellStyle name="Moneda 2 3 3 4 2 5 2" xfId="5964" xr:uid="{BBE9E01E-2955-435B-86E0-213033D6375D}"/>
    <cellStyle name="Moneda 2 3 3 4 2 5 2 2" xfId="10668" xr:uid="{2773DDD8-4024-485F-97B7-65F438B340A4}"/>
    <cellStyle name="Moneda 2 3 3 4 2 5 2 2 2" xfId="20076" xr:uid="{D574A8C3-59EE-4405-BB23-8225D2BC2209}"/>
    <cellStyle name="Moneda 2 3 3 4 2 5 2 2 3" xfId="29493" xr:uid="{DB100810-F7A6-4EEC-AAE8-F49DE954A353}"/>
    <cellStyle name="Moneda 2 3 3 4 2 5 2 2 4" xfId="38910" xr:uid="{4A9297E2-E7A9-4BAB-B456-67D3C6C9C60F}"/>
    <cellStyle name="Moneda 2 3 3 4 2 5 2 3" xfId="15372" xr:uid="{B2A2B7E2-06F5-42B9-A78B-B018E807B466}"/>
    <cellStyle name="Moneda 2 3 3 4 2 5 2 4" xfId="24789" xr:uid="{CCED7209-A0F0-4205-97DF-45B1D42ABB34}"/>
    <cellStyle name="Moneda 2 3 3 4 2 5 2 5" xfId="34206" xr:uid="{13BD9452-498C-40E9-8412-805CE16B5BC2}"/>
    <cellStyle name="Moneda 2 3 3 4 2 5 3" xfId="8316" xr:uid="{E052DFC8-A55E-4273-836D-094EDCA92799}"/>
    <cellStyle name="Moneda 2 3 3 4 2 5 3 2" xfId="17724" xr:uid="{C4E413E5-0532-4ECE-A233-EF419DECC64D}"/>
    <cellStyle name="Moneda 2 3 3 4 2 5 3 3" xfId="27141" xr:uid="{E5231259-C3ED-4C57-9190-40772BF16898}"/>
    <cellStyle name="Moneda 2 3 3 4 2 5 3 4" xfId="36558" xr:uid="{C69433A7-84A6-48C2-AC88-79F0E583D77B}"/>
    <cellStyle name="Moneda 2 3 3 4 2 5 4" xfId="13020" xr:uid="{CDADE9CA-F4CD-47FC-BD13-782C3573C045}"/>
    <cellStyle name="Moneda 2 3 3 4 2 5 5" xfId="22437" xr:uid="{136EAA82-B813-4C3F-9E5B-FFD0F3FF4349}"/>
    <cellStyle name="Moneda 2 3 3 4 2 5 6" xfId="31854" xr:uid="{F0E3BB55-610F-42DA-BE97-F15F50EDA7A3}"/>
    <cellStyle name="Moneda 2 3 3 4 2 6" xfId="4396" xr:uid="{56308B38-841F-4F35-A883-6D25D20ACA35}"/>
    <cellStyle name="Moneda 2 3 3 4 2 6 2" xfId="9100" xr:uid="{A9F17D1C-DDD6-46B7-BFB6-D04D36D8E199}"/>
    <cellStyle name="Moneda 2 3 3 4 2 6 2 2" xfId="18508" xr:uid="{56ECDC1F-69FA-4E8C-9330-E2B1DC5B39EE}"/>
    <cellStyle name="Moneda 2 3 3 4 2 6 2 3" xfId="27925" xr:uid="{D5715073-7241-44E9-A743-5C9797CD20AA}"/>
    <cellStyle name="Moneda 2 3 3 4 2 6 2 4" xfId="37342" xr:uid="{F541AA5A-2B28-425A-BB00-55B2D9097D27}"/>
    <cellStyle name="Moneda 2 3 3 4 2 6 3" xfId="13804" xr:uid="{DE5DCB0F-7534-4D92-B986-B5C094BFB9A1}"/>
    <cellStyle name="Moneda 2 3 3 4 2 6 4" xfId="23221" xr:uid="{2821E4B9-C6AB-4D08-8A9E-9DADAE619C47}"/>
    <cellStyle name="Moneda 2 3 3 4 2 6 5" xfId="32638" xr:uid="{FC676346-6953-4B85-8545-430C215F18C9}"/>
    <cellStyle name="Moneda 2 3 3 4 2 7" xfId="6748" xr:uid="{2A196364-1CAF-49A5-938F-FF85B63C9871}"/>
    <cellStyle name="Moneda 2 3 3 4 2 7 2" xfId="16156" xr:uid="{EBF5D7E1-B9C8-4236-96AB-A17DB6255C05}"/>
    <cellStyle name="Moneda 2 3 3 4 2 7 3" xfId="25573" xr:uid="{F818CB22-8DDD-4E98-81A2-F75302F029E2}"/>
    <cellStyle name="Moneda 2 3 3 4 2 7 4" xfId="34990" xr:uid="{81DBD3B0-3E0C-4A6D-A4C1-500C3410D8A8}"/>
    <cellStyle name="Moneda 2 3 3 4 2 8" xfId="11452" xr:uid="{B0C013D1-4096-4517-8AEE-656754809FDD}"/>
    <cellStyle name="Moneda 2 3 3 4 2 9" xfId="20869" xr:uid="{6F4AC397-6D6E-4FB1-8EA3-A31EE04866AE}"/>
    <cellStyle name="Moneda 2 3 3 4 3" xfId="492" xr:uid="{864ABEEF-9DF3-4126-9793-D63A9FB8C909}"/>
    <cellStyle name="Moneda 2 3 3 4 3 10" xfId="2118" xr:uid="{D7B172FF-16FF-4EAD-AFE9-928F2B853706}"/>
    <cellStyle name="Moneda 2 3 3 4 3 11" xfId="1490" xr:uid="{F43C2992-94FD-4B6A-8D21-E38C799917A7}"/>
    <cellStyle name="Moneda 2 3 3 4 3 12" xfId="40372" xr:uid="{73D07394-827E-4FA9-96E7-3F0D21A221F2}"/>
    <cellStyle name="Moneda 2 3 3 4 3 2" xfId="2510" xr:uid="{A4DD0724-3D6B-4E37-B082-999AAC361B7E}"/>
    <cellStyle name="Moneda 2 3 3 4 3 2 2" xfId="3295" xr:uid="{17A0A19D-AF36-4DE5-AB73-325176F27B6A}"/>
    <cellStyle name="Moneda 2 3 3 4 3 2 2 2" xfId="5647" xr:uid="{FCAD40A3-EA97-460F-9D3D-28B6AB5E5B56}"/>
    <cellStyle name="Moneda 2 3 3 4 3 2 2 2 2" xfId="10351" xr:uid="{87E36494-2A2D-4E3C-86DD-754A0D05ABFC}"/>
    <cellStyle name="Moneda 2 3 3 4 3 2 2 2 2 2" xfId="19759" xr:uid="{0A1DBC28-6BCD-49A1-810C-B0B024AE6DA4}"/>
    <cellStyle name="Moneda 2 3 3 4 3 2 2 2 2 3" xfId="29176" xr:uid="{BBA33C75-C21F-4FCC-A326-E86C3E20324D}"/>
    <cellStyle name="Moneda 2 3 3 4 3 2 2 2 2 4" xfId="38593" xr:uid="{BC387A78-A457-4B0D-B2B6-BA0013CF9ACB}"/>
    <cellStyle name="Moneda 2 3 3 4 3 2 2 2 3" xfId="15055" xr:uid="{884A049B-0F40-4A9A-82D2-96D19244541C}"/>
    <cellStyle name="Moneda 2 3 3 4 3 2 2 2 4" xfId="24472" xr:uid="{4AEA5977-0539-4C13-B41F-5D6E113844BE}"/>
    <cellStyle name="Moneda 2 3 3 4 3 2 2 2 5" xfId="33889" xr:uid="{E82E2850-048D-4258-BC13-0414295202FD}"/>
    <cellStyle name="Moneda 2 3 3 4 3 2 2 3" xfId="7999" xr:uid="{A106203D-F10E-4F31-83F1-086CEFD9DCB0}"/>
    <cellStyle name="Moneda 2 3 3 4 3 2 2 3 2" xfId="17407" xr:uid="{9AA0A61B-349C-4C6B-BF17-CBB73283AFC6}"/>
    <cellStyle name="Moneda 2 3 3 4 3 2 2 3 3" xfId="26824" xr:uid="{DE40A13E-E845-468F-B2AE-CA0FCFE60186}"/>
    <cellStyle name="Moneda 2 3 3 4 3 2 2 3 4" xfId="36241" xr:uid="{479CDCEC-5449-431E-B9BA-2FFC6F8765A0}"/>
    <cellStyle name="Moneda 2 3 3 4 3 2 2 4" xfId="12703" xr:uid="{9AC4447E-3768-466B-BB00-6D66BA4D8088}"/>
    <cellStyle name="Moneda 2 3 3 4 3 2 2 5" xfId="22120" xr:uid="{0B7C784C-3D31-4B08-A17C-1D35F2EA5AC1}"/>
    <cellStyle name="Moneda 2 3 3 4 3 2 2 6" xfId="31537" xr:uid="{306418DD-0EDA-4233-B72C-D4FF891AD26C}"/>
    <cellStyle name="Moneda 2 3 3 4 3 2 3" xfId="4079" xr:uid="{89CD476A-4C2D-4865-9741-D93D93847D59}"/>
    <cellStyle name="Moneda 2 3 3 4 3 2 3 2" xfId="6431" xr:uid="{EF450A10-2C4A-4047-9814-2374B524CB18}"/>
    <cellStyle name="Moneda 2 3 3 4 3 2 3 2 2" xfId="11135" xr:uid="{B302D7B4-0790-4ADB-9171-D68F8FA661F2}"/>
    <cellStyle name="Moneda 2 3 3 4 3 2 3 2 2 2" xfId="20543" xr:uid="{EB83F6F4-3670-4930-8286-2FE5F554EDFF}"/>
    <cellStyle name="Moneda 2 3 3 4 3 2 3 2 2 3" xfId="29960" xr:uid="{1DA78510-CE89-494E-BF05-D8C90B9CEDF7}"/>
    <cellStyle name="Moneda 2 3 3 4 3 2 3 2 2 4" xfId="39377" xr:uid="{DDA0208C-B75F-499D-81DD-2C7A8184B6B2}"/>
    <cellStyle name="Moneda 2 3 3 4 3 2 3 2 3" xfId="15839" xr:uid="{F5ED52B8-1B4D-4C60-8753-52FCB014BB24}"/>
    <cellStyle name="Moneda 2 3 3 4 3 2 3 2 4" xfId="25256" xr:uid="{BA182A19-E496-4F7D-84D1-75AD3085792A}"/>
    <cellStyle name="Moneda 2 3 3 4 3 2 3 2 5" xfId="34673" xr:uid="{3CBE4C97-C1E1-40C6-95EA-207634ABA209}"/>
    <cellStyle name="Moneda 2 3 3 4 3 2 3 3" xfId="8783" xr:uid="{42007708-04EE-4832-9BE4-D3D36F9AD78B}"/>
    <cellStyle name="Moneda 2 3 3 4 3 2 3 3 2" xfId="18191" xr:uid="{AA0AD299-FCA7-41A3-B8C0-B50CBA7FBD2C}"/>
    <cellStyle name="Moneda 2 3 3 4 3 2 3 3 3" xfId="27608" xr:uid="{8DC7BF1D-74C0-483E-9899-4BE18B45D2FF}"/>
    <cellStyle name="Moneda 2 3 3 4 3 2 3 3 4" xfId="37025" xr:uid="{A9CE6BEB-83F0-4B45-8BEB-A97BEE73223E}"/>
    <cellStyle name="Moneda 2 3 3 4 3 2 3 4" xfId="13487" xr:uid="{E19BEB6F-D101-4DC1-BBB5-2D9CD9DB8F5F}"/>
    <cellStyle name="Moneda 2 3 3 4 3 2 3 5" xfId="22904" xr:uid="{FB380ACD-31D2-4A8A-BCC0-6F5F43EF9568}"/>
    <cellStyle name="Moneda 2 3 3 4 3 2 3 6" xfId="32321" xr:uid="{6E5219FF-582D-4400-AD12-2145B52F08C4}"/>
    <cellStyle name="Moneda 2 3 3 4 3 2 4" xfId="4863" xr:uid="{6C5058D9-9AB3-4133-AB04-DDC26028CF2B}"/>
    <cellStyle name="Moneda 2 3 3 4 3 2 4 2" xfId="9567" xr:uid="{04E99998-AC04-4FD8-B1B1-A87C5666BFF0}"/>
    <cellStyle name="Moneda 2 3 3 4 3 2 4 2 2" xfId="18975" xr:uid="{94E82A7B-74D9-4B2B-A246-32BC149527A3}"/>
    <cellStyle name="Moneda 2 3 3 4 3 2 4 2 3" xfId="28392" xr:uid="{C3579177-98E1-41AF-8D27-7280314510C2}"/>
    <cellStyle name="Moneda 2 3 3 4 3 2 4 2 4" xfId="37809" xr:uid="{59A04E93-3B7C-40DB-B4A6-658C89EEF878}"/>
    <cellStyle name="Moneda 2 3 3 4 3 2 4 3" xfId="14271" xr:uid="{F17F60CC-52BA-47E9-8439-77DB968C8B6F}"/>
    <cellStyle name="Moneda 2 3 3 4 3 2 4 4" xfId="23688" xr:uid="{5B31684C-CE3C-4EA0-B429-6D45B96AEF18}"/>
    <cellStyle name="Moneda 2 3 3 4 3 2 4 5" xfId="33105" xr:uid="{5F2B33DC-E85C-4EE7-ABD5-05369F782644}"/>
    <cellStyle name="Moneda 2 3 3 4 3 2 5" xfId="7215" xr:uid="{C8544C35-AD4E-461A-B037-06F57ABE6D5B}"/>
    <cellStyle name="Moneda 2 3 3 4 3 2 5 2" xfId="16623" xr:uid="{A1011F74-8A63-4397-B3C3-9B7E15C6C01B}"/>
    <cellStyle name="Moneda 2 3 3 4 3 2 5 3" xfId="26040" xr:uid="{15EA80A8-3D75-44AE-A5B9-C5AF0EBC84B0}"/>
    <cellStyle name="Moneda 2 3 3 4 3 2 5 4" xfId="35457" xr:uid="{D80C7715-0C0A-405C-96DE-32FA71293CDB}"/>
    <cellStyle name="Moneda 2 3 3 4 3 2 6" xfId="11919" xr:uid="{3F7439D1-AE42-4A76-B299-DC3D3076401E}"/>
    <cellStyle name="Moneda 2 3 3 4 3 2 7" xfId="21336" xr:uid="{D501BDDA-33B6-430F-B36C-DDE1F2C7A3B8}"/>
    <cellStyle name="Moneda 2 3 3 4 3 2 8" xfId="30753" xr:uid="{D97E150F-9F0A-48C6-8267-F914D2BEA4C7}"/>
    <cellStyle name="Moneda 2 3 3 4 3 3" xfId="2903" xr:uid="{427B1AC5-F58F-4C57-8713-26ED1625A47F}"/>
    <cellStyle name="Moneda 2 3 3 4 3 3 2" xfId="5255" xr:uid="{8982341D-EA24-481A-BF06-74C210F1EF37}"/>
    <cellStyle name="Moneda 2 3 3 4 3 3 2 2" xfId="9959" xr:uid="{1DA352DF-9480-4683-AD1B-A7956C21BE2F}"/>
    <cellStyle name="Moneda 2 3 3 4 3 3 2 2 2" xfId="19367" xr:uid="{8BF63B8A-F623-4D2E-9F7F-36F926A9C076}"/>
    <cellStyle name="Moneda 2 3 3 4 3 3 2 2 3" xfId="28784" xr:uid="{694ABF78-C491-47B2-A444-2A1A030FCAA1}"/>
    <cellStyle name="Moneda 2 3 3 4 3 3 2 2 4" xfId="38201" xr:uid="{6DB4B93B-76C2-4FCD-A538-ECB91864D75F}"/>
    <cellStyle name="Moneda 2 3 3 4 3 3 2 3" xfId="14663" xr:uid="{1E944ED8-86C4-45F1-8E38-324877E2D16C}"/>
    <cellStyle name="Moneda 2 3 3 4 3 3 2 4" xfId="24080" xr:uid="{435F8A3D-37C5-4BD0-BDC1-CEA2D4EEF35A}"/>
    <cellStyle name="Moneda 2 3 3 4 3 3 2 5" xfId="33497" xr:uid="{CA010042-A8DF-439C-B00F-12FA189E7403}"/>
    <cellStyle name="Moneda 2 3 3 4 3 3 3" xfId="7607" xr:uid="{47BDAD5F-84D4-44AD-87CF-C27DC803A377}"/>
    <cellStyle name="Moneda 2 3 3 4 3 3 3 2" xfId="17015" xr:uid="{9D7CE7A2-3A49-471C-8B61-7810BC8B38A4}"/>
    <cellStyle name="Moneda 2 3 3 4 3 3 3 3" xfId="26432" xr:uid="{C8B31B92-91F1-45D0-A34E-F4B3ED31413E}"/>
    <cellStyle name="Moneda 2 3 3 4 3 3 3 4" xfId="35849" xr:uid="{05BBB95C-D1D3-4CE4-9958-A5DC9788AC85}"/>
    <cellStyle name="Moneda 2 3 3 4 3 3 4" xfId="12311" xr:uid="{8C10E4A9-45D6-426F-A89F-6160B454C2D8}"/>
    <cellStyle name="Moneda 2 3 3 4 3 3 5" xfId="21728" xr:uid="{F51353CF-AB73-48EE-AF1D-8CE4B93A9293}"/>
    <cellStyle name="Moneda 2 3 3 4 3 3 6" xfId="31145" xr:uid="{34C639E9-6162-43D4-B9E5-E7FF38C29C81}"/>
    <cellStyle name="Moneda 2 3 3 4 3 4" xfId="3687" xr:uid="{F3E6F91F-31BF-48B4-8E05-D791CB21A7A1}"/>
    <cellStyle name="Moneda 2 3 3 4 3 4 2" xfId="6039" xr:uid="{90E75019-F292-4A3F-8B45-3E131F86A315}"/>
    <cellStyle name="Moneda 2 3 3 4 3 4 2 2" xfId="10743" xr:uid="{044FDAD7-BD62-4DF8-A1CE-52BF1DF6AFF7}"/>
    <cellStyle name="Moneda 2 3 3 4 3 4 2 2 2" xfId="20151" xr:uid="{42FADA15-93A7-4D69-844E-EB0F3B4AE557}"/>
    <cellStyle name="Moneda 2 3 3 4 3 4 2 2 3" xfId="29568" xr:uid="{6968A825-5468-473B-BD68-CA1D2DA995B7}"/>
    <cellStyle name="Moneda 2 3 3 4 3 4 2 2 4" xfId="38985" xr:uid="{E586FC03-ABF5-40A2-9562-FA3827C869C1}"/>
    <cellStyle name="Moneda 2 3 3 4 3 4 2 3" xfId="15447" xr:uid="{52BB80E6-D85F-4A41-A61F-4E111FE4EE78}"/>
    <cellStyle name="Moneda 2 3 3 4 3 4 2 4" xfId="24864" xr:uid="{7EF99A26-29C9-48FA-976B-AA0630138345}"/>
    <cellStyle name="Moneda 2 3 3 4 3 4 2 5" xfId="34281" xr:uid="{539B945A-834C-4C54-A04B-BA6A6A87522C}"/>
    <cellStyle name="Moneda 2 3 3 4 3 4 3" xfId="8391" xr:uid="{2A3BC1D5-1AF5-4DF9-954F-D4E784C671BD}"/>
    <cellStyle name="Moneda 2 3 3 4 3 4 3 2" xfId="17799" xr:uid="{3809378D-9923-4A68-B204-0D5E763EF4A1}"/>
    <cellStyle name="Moneda 2 3 3 4 3 4 3 3" xfId="27216" xr:uid="{0081C2E1-9697-4111-850F-5AE535AFF815}"/>
    <cellStyle name="Moneda 2 3 3 4 3 4 3 4" xfId="36633" xr:uid="{117A3B32-0ACC-4C0A-B4F8-B0DBD36B044C}"/>
    <cellStyle name="Moneda 2 3 3 4 3 4 4" xfId="13095" xr:uid="{BA5D4707-5B1B-4ACB-9415-9677002DEE4A}"/>
    <cellStyle name="Moneda 2 3 3 4 3 4 5" xfId="22512" xr:uid="{8D6AF1FF-E74A-42B8-B91D-49DA6C30C0F9}"/>
    <cellStyle name="Moneda 2 3 3 4 3 4 6" xfId="31929" xr:uid="{902728EB-1E6C-4E3C-9A11-173584B3781C}"/>
    <cellStyle name="Moneda 2 3 3 4 3 5" xfId="4471" xr:uid="{D9479A82-1CE0-4633-9738-DB2CEDDE83A6}"/>
    <cellStyle name="Moneda 2 3 3 4 3 5 2" xfId="9175" xr:uid="{5A4C7787-BDC4-4990-9D49-4E93B4E2E38D}"/>
    <cellStyle name="Moneda 2 3 3 4 3 5 2 2" xfId="18583" xr:uid="{1E4375C7-DF83-4163-9697-A8F8DAAB3468}"/>
    <cellStyle name="Moneda 2 3 3 4 3 5 2 3" xfId="28000" xr:uid="{10CE6BE3-C09D-4601-9A21-B980812484A4}"/>
    <cellStyle name="Moneda 2 3 3 4 3 5 2 4" xfId="37417" xr:uid="{888E5561-846A-444A-B78B-3F2C47641422}"/>
    <cellStyle name="Moneda 2 3 3 4 3 5 3" xfId="13879" xr:uid="{1FBCB3CF-5CA7-4E3D-8058-90C9E4BDA97C}"/>
    <cellStyle name="Moneda 2 3 3 4 3 5 4" xfId="23296" xr:uid="{DEB739AF-506E-44A9-8D78-1967C73BD335}"/>
    <cellStyle name="Moneda 2 3 3 4 3 5 5" xfId="32713" xr:uid="{6460CEB0-A75A-4922-8458-9EF8C70602B0}"/>
    <cellStyle name="Moneda 2 3 3 4 3 6" xfId="6823" xr:uid="{60AB4BEC-64B1-4639-B1BD-DD43E14AA10A}"/>
    <cellStyle name="Moneda 2 3 3 4 3 6 2" xfId="16231" xr:uid="{766C11C2-3921-495A-AFBA-7A4DF57028B4}"/>
    <cellStyle name="Moneda 2 3 3 4 3 6 3" xfId="25648" xr:uid="{764BE64B-A89E-49C6-9F84-DCCFE0C2FF65}"/>
    <cellStyle name="Moneda 2 3 3 4 3 6 4" xfId="35065" xr:uid="{7B6692FE-AAA7-40D8-B341-6C77C923A6D4}"/>
    <cellStyle name="Moneda 2 3 3 4 3 7" xfId="11527" xr:uid="{00D9D7FE-F3B8-49CA-AAD4-37E5CECA250C}"/>
    <cellStyle name="Moneda 2 3 3 4 3 8" xfId="20944" xr:uid="{C2C1A1F5-5B4E-4B5A-AC8A-D613582FFD48}"/>
    <cellStyle name="Moneda 2 3 3 4 3 9" xfId="30361" xr:uid="{6CA6B5E5-D6B6-41AF-8DF2-4466BF07B06D}"/>
    <cellStyle name="Moneda 2 3 3 4 4" xfId="2314" xr:uid="{4C9F248E-8FFD-4FC2-9181-70C08988A826}"/>
    <cellStyle name="Moneda 2 3 3 4 4 2" xfId="3099" xr:uid="{6CA3AD3A-F7D0-49A4-B919-9032B3BF9A0B}"/>
    <cellStyle name="Moneda 2 3 3 4 4 2 2" xfId="5451" xr:uid="{FC742C90-2780-4137-A4DE-F5C9BF34BAFD}"/>
    <cellStyle name="Moneda 2 3 3 4 4 2 2 2" xfId="10155" xr:uid="{A06EF4ED-9EE0-457A-B15E-1CF01E515918}"/>
    <cellStyle name="Moneda 2 3 3 4 4 2 2 2 2" xfId="19563" xr:uid="{2CCF4A01-36C0-4C9F-B73B-886CE456E8B3}"/>
    <cellStyle name="Moneda 2 3 3 4 4 2 2 2 3" xfId="28980" xr:uid="{09C019A5-86CC-4C97-B823-0049350E5C7D}"/>
    <cellStyle name="Moneda 2 3 3 4 4 2 2 2 4" xfId="38397" xr:uid="{C3F03C90-2512-40A6-963C-B03083BFECF4}"/>
    <cellStyle name="Moneda 2 3 3 4 4 2 2 3" xfId="14859" xr:uid="{E6E21F6C-F81D-4E9A-A732-CE471287D2EA}"/>
    <cellStyle name="Moneda 2 3 3 4 4 2 2 4" xfId="24276" xr:uid="{7137F7C9-E72B-468A-B8AA-3D6263589E71}"/>
    <cellStyle name="Moneda 2 3 3 4 4 2 2 5" xfId="33693" xr:uid="{68DBF693-2810-4AAE-A9A0-6DC7263E11CA}"/>
    <cellStyle name="Moneda 2 3 3 4 4 2 3" xfId="7803" xr:uid="{40B92A85-9784-4800-A750-E929EC4B3D3B}"/>
    <cellStyle name="Moneda 2 3 3 4 4 2 3 2" xfId="17211" xr:uid="{B0B60EE0-7163-4ABB-84ED-CC1ED7CC202C}"/>
    <cellStyle name="Moneda 2 3 3 4 4 2 3 3" xfId="26628" xr:uid="{CF25ED58-3664-46FF-807F-626920C7EF61}"/>
    <cellStyle name="Moneda 2 3 3 4 4 2 3 4" xfId="36045" xr:uid="{F7FDF9F5-C512-40F9-9969-70243F30CA56}"/>
    <cellStyle name="Moneda 2 3 3 4 4 2 4" xfId="12507" xr:uid="{84053B4E-B259-4D61-834A-03B9F9EECBFD}"/>
    <cellStyle name="Moneda 2 3 3 4 4 2 5" xfId="21924" xr:uid="{636B5621-9175-408E-9C91-0AAB9851D2C8}"/>
    <cellStyle name="Moneda 2 3 3 4 4 2 6" xfId="31341" xr:uid="{2D27A724-D41E-479E-8514-9E64EE34F681}"/>
    <cellStyle name="Moneda 2 3 3 4 4 3" xfId="3883" xr:uid="{8CF0C658-A60D-448D-96D2-700AF792DB4C}"/>
    <cellStyle name="Moneda 2 3 3 4 4 3 2" xfId="6235" xr:uid="{FA8C9F74-4CED-43FA-9A64-1570471155A8}"/>
    <cellStyle name="Moneda 2 3 3 4 4 3 2 2" xfId="10939" xr:uid="{D1961F43-9B15-415B-A23E-6F9978A14D7D}"/>
    <cellStyle name="Moneda 2 3 3 4 4 3 2 2 2" xfId="20347" xr:uid="{7FF7604C-C031-4983-8B2A-5831BDC68D98}"/>
    <cellStyle name="Moneda 2 3 3 4 4 3 2 2 3" xfId="29764" xr:uid="{16169DE8-1C05-424F-8F55-7C70F5EB8792}"/>
    <cellStyle name="Moneda 2 3 3 4 4 3 2 2 4" xfId="39181" xr:uid="{5759D550-9C37-4F5F-848A-C1F4FB2543C4}"/>
    <cellStyle name="Moneda 2 3 3 4 4 3 2 3" xfId="15643" xr:uid="{6A23411E-4969-4650-B500-770D7E7240F0}"/>
    <cellStyle name="Moneda 2 3 3 4 4 3 2 4" xfId="25060" xr:uid="{81F2ADFA-F6FB-4D13-A732-835FEF5738B1}"/>
    <cellStyle name="Moneda 2 3 3 4 4 3 2 5" xfId="34477" xr:uid="{4E94A0C0-2833-4971-B721-F8FD0CAD25EE}"/>
    <cellStyle name="Moneda 2 3 3 4 4 3 3" xfId="8587" xr:uid="{C5245962-9980-4AF9-8CCA-EC1E2190DE7E}"/>
    <cellStyle name="Moneda 2 3 3 4 4 3 3 2" xfId="17995" xr:uid="{668193B7-7D89-48C8-AE94-3FCB9EF6D05C}"/>
    <cellStyle name="Moneda 2 3 3 4 4 3 3 3" xfId="27412" xr:uid="{13243BE0-A034-4646-9747-4416EC1CFC23}"/>
    <cellStyle name="Moneda 2 3 3 4 4 3 3 4" xfId="36829" xr:uid="{DA69C206-C178-43D5-A9A2-085AB9303D30}"/>
    <cellStyle name="Moneda 2 3 3 4 4 3 4" xfId="13291" xr:uid="{E5A168A4-0AA4-4B24-8C87-07CB079196E5}"/>
    <cellStyle name="Moneda 2 3 3 4 4 3 5" xfId="22708" xr:uid="{0407A511-FD16-4D4D-9A75-E13E21490AA6}"/>
    <cellStyle name="Moneda 2 3 3 4 4 3 6" xfId="32125" xr:uid="{71AD2FD1-D037-4D18-86C3-F20D5C02E0BB}"/>
    <cellStyle name="Moneda 2 3 3 4 4 4" xfId="4667" xr:uid="{68C79CA8-1309-4499-A1DD-73F0CA3FFF80}"/>
    <cellStyle name="Moneda 2 3 3 4 4 4 2" xfId="9371" xr:uid="{5716CC83-3E3C-49CC-9C50-56861158539F}"/>
    <cellStyle name="Moneda 2 3 3 4 4 4 2 2" xfId="18779" xr:uid="{4C52DA1D-6007-49D5-A549-DAC89C858722}"/>
    <cellStyle name="Moneda 2 3 3 4 4 4 2 3" xfId="28196" xr:uid="{46790C9A-1F39-41F2-83D2-1380ECA151C6}"/>
    <cellStyle name="Moneda 2 3 3 4 4 4 2 4" xfId="37613" xr:uid="{EF515A04-06D8-4F7D-9592-A4130B5B90FC}"/>
    <cellStyle name="Moneda 2 3 3 4 4 4 3" xfId="14075" xr:uid="{5B26F7EA-C8E7-4B18-993C-546B3A0BE842}"/>
    <cellStyle name="Moneda 2 3 3 4 4 4 4" xfId="23492" xr:uid="{1301F059-1CDA-4409-8C33-14772EC62FA8}"/>
    <cellStyle name="Moneda 2 3 3 4 4 4 5" xfId="32909" xr:uid="{71624079-27BB-41FC-B925-DBDFA61B60A6}"/>
    <cellStyle name="Moneda 2 3 3 4 4 5" xfId="7019" xr:uid="{A0EDF34C-3D74-48FB-83A7-C89EEC539123}"/>
    <cellStyle name="Moneda 2 3 3 4 4 5 2" xfId="16427" xr:uid="{6FE0621B-AD57-4AEA-856D-6BCAB5512F52}"/>
    <cellStyle name="Moneda 2 3 3 4 4 5 3" xfId="25844" xr:uid="{81A64484-E147-4C12-8481-38548238DC82}"/>
    <cellStyle name="Moneda 2 3 3 4 4 5 4" xfId="35261" xr:uid="{93934184-5E03-4EC3-837C-7B0EE46AFB7D}"/>
    <cellStyle name="Moneda 2 3 3 4 4 6" xfId="11723" xr:uid="{3CBAC1D3-9B9A-41C2-9A2E-263F7292E2A2}"/>
    <cellStyle name="Moneda 2 3 3 4 4 7" xfId="21140" xr:uid="{B96923A0-44F6-49AB-8D0E-59C809DB9BEF}"/>
    <cellStyle name="Moneda 2 3 3 4 4 8" xfId="30557" xr:uid="{210D2AAE-8540-4617-86BA-D725BEBD0119}"/>
    <cellStyle name="Moneda 2 3 3 4 5" xfId="2707" xr:uid="{12E269BF-0F96-4D06-9FDE-827499FAD625}"/>
    <cellStyle name="Moneda 2 3 3 4 5 2" xfId="5059" xr:uid="{EEC34E28-3802-4B54-9D19-2215820F024A}"/>
    <cellStyle name="Moneda 2 3 3 4 5 2 2" xfId="9763" xr:uid="{AA2319E0-E36B-4FEB-B311-5CDDD6428BBE}"/>
    <cellStyle name="Moneda 2 3 3 4 5 2 2 2" xfId="19171" xr:uid="{86FB8B54-0611-49E2-9ED9-D36D42626EEA}"/>
    <cellStyle name="Moneda 2 3 3 4 5 2 2 3" xfId="28588" xr:uid="{493F591A-304A-4D79-8FD1-32C917745726}"/>
    <cellStyle name="Moneda 2 3 3 4 5 2 2 4" xfId="38005" xr:uid="{C24B02AB-142F-464B-BA1B-837FAE2ED9B1}"/>
    <cellStyle name="Moneda 2 3 3 4 5 2 3" xfId="14467" xr:uid="{2FFEF623-CF71-436C-9F34-5EA6EFA4B9D1}"/>
    <cellStyle name="Moneda 2 3 3 4 5 2 4" xfId="23884" xr:uid="{9D2668BB-94D1-42C7-9BC1-7241A933417A}"/>
    <cellStyle name="Moneda 2 3 3 4 5 2 5" xfId="33301" xr:uid="{F9D32F77-6CB6-43F2-AC30-F3522D4AD149}"/>
    <cellStyle name="Moneda 2 3 3 4 5 3" xfId="7411" xr:uid="{1C9A1299-73FC-435C-A0A2-5A9DBF483490}"/>
    <cellStyle name="Moneda 2 3 3 4 5 3 2" xfId="16819" xr:uid="{17E81F4A-DE91-41B7-8E8D-9D67D90C7C0A}"/>
    <cellStyle name="Moneda 2 3 3 4 5 3 3" xfId="26236" xr:uid="{8A378E6E-C0D6-4E12-BE4B-817BE66BC09F}"/>
    <cellStyle name="Moneda 2 3 3 4 5 3 4" xfId="35653" xr:uid="{FE174039-AAA8-4036-A9E6-216D4413034A}"/>
    <cellStyle name="Moneda 2 3 3 4 5 4" xfId="12115" xr:uid="{55CBE52F-8332-4F41-BC0D-C4BF348F9B06}"/>
    <cellStyle name="Moneda 2 3 3 4 5 5" xfId="21532" xr:uid="{3183B8D8-5521-4703-BF44-CE65545C68F4}"/>
    <cellStyle name="Moneda 2 3 3 4 5 6" xfId="30949" xr:uid="{686037A5-37BF-4D14-8DD0-1F333AEBEFC1}"/>
    <cellStyle name="Moneda 2 3 3 4 6" xfId="3491" xr:uid="{71DE6B0A-6C09-49F8-95A7-672A60D605FF}"/>
    <cellStyle name="Moneda 2 3 3 4 6 2" xfId="5843" xr:uid="{4D8516A2-DA99-40B6-BBAE-BDC3F73600CA}"/>
    <cellStyle name="Moneda 2 3 3 4 6 2 2" xfId="10547" xr:uid="{0D2A7DC0-F5F3-4C9B-886A-360644BC7F48}"/>
    <cellStyle name="Moneda 2 3 3 4 6 2 2 2" xfId="19955" xr:uid="{086A9049-B63A-49A6-9931-75C2A358BA6E}"/>
    <cellStyle name="Moneda 2 3 3 4 6 2 2 3" xfId="29372" xr:uid="{11ACADE3-7F1B-485C-AE92-D0FD81CF9FB7}"/>
    <cellStyle name="Moneda 2 3 3 4 6 2 2 4" xfId="38789" xr:uid="{0CA04F61-C816-47C2-9BDC-84E886648B18}"/>
    <cellStyle name="Moneda 2 3 3 4 6 2 3" xfId="15251" xr:uid="{6A5AE7BF-2998-47C5-981F-0C6C5DC31187}"/>
    <cellStyle name="Moneda 2 3 3 4 6 2 4" xfId="24668" xr:uid="{D05AA184-E4FC-4516-A6E2-B70AD40E034A}"/>
    <cellStyle name="Moneda 2 3 3 4 6 2 5" xfId="34085" xr:uid="{9600C32A-ACE0-4B6D-BD7E-75D9507FD141}"/>
    <cellStyle name="Moneda 2 3 3 4 6 3" xfId="8195" xr:uid="{3EC76DD8-CE03-40CC-A897-D7C4CD1A48C3}"/>
    <cellStyle name="Moneda 2 3 3 4 6 3 2" xfId="17603" xr:uid="{EFD3BCD1-9F22-4216-AE9E-594C2746A6DC}"/>
    <cellStyle name="Moneda 2 3 3 4 6 3 3" xfId="27020" xr:uid="{A2A5AA48-8AF1-456C-B246-1AB8105EEA5B}"/>
    <cellStyle name="Moneda 2 3 3 4 6 3 4" xfId="36437" xr:uid="{6CA00A49-2820-4B4A-97CC-817DB494DD6B}"/>
    <cellStyle name="Moneda 2 3 3 4 6 4" xfId="12899" xr:uid="{AD22DFA9-CF3F-4E1F-8993-BE072A6364DC}"/>
    <cellStyle name="Moneda 2 3 3 4 6 5" xfId="22316" xr:uid="{D4801C83-2EBE-41F3-B17A-6F7C5A0EEC99}"/>
    <cellStyle name="Moneda 2 3 3 4 6 6" xfId="31733" xr:uid="{7905A4BF-E3B0-4D69-929B-3F4973300E54}"/>
    <cellStyle name="Moneda 2 3 3 4 7" xfId="4275" xr:uid="{97F68360-93D1-4053-AF7D-6B755ABA0952}"/>
    <cellStyle name="Moneda 2 3 3 4 7 2" xfId="8979" xr:uid="{F97453AF-4976-4151-85F6-C069E22D77D3}"/>
    <cellStyle name="Moneda 2 3 3 4 7 2 2" xfId="18387" xr:uid="{74AA2031-C363-43BA-B991-0B5D97441BEC}"/>
    <cellStyle name="Moneda 2 3 3 4 7 2 3" xfId="27804" xr:uid="{048EC817-2037-4688-A6EE-40C846D7496D}"/>
    <cellStyle name="Moneda 2 3 3 4 7 2 4" xfId="37221" xr:uid="{7DEC851C-74B6-4FDA-BF81-C1086E5F0B18}"/>
    <cellStyle name="Moneda 2 3 3 4 7 3" xfId="13683" xr:uid="{6C2FFBC6-594C-473D-96F6-6E2DDB33727D}"/>
    <cellStyle name="Moneda 2 3 3 4 7 4" xfId="23100" xr:uid="{DDB402C1-31E7-42F4-A015-829CC43C0323}"/>
    <cellStyle name="Moneda 2 3 3 4 7 5" xfId="32517" xr:uid="{71438B45-9632-4501-B9C9-4F25C8C5D9FD}"/>
    <cellStyle name="Moneda 2 3 3 4 8" xfId="6627" xr:uid="{75883DA4-8279-45A3-A7C0-4BC50DCD7442}"/>
    <cellStyle name="Moneda 2 3 3 4 8 2" xfId="16035" xr:uid="{7D39EA6B-1B9B-4416-A332-F6614EBBDFDC}"/>
    <cellStyle name="Moneda 2 3 3 4 8 3" xfId="25452" xr:uid="{6EBAB229-8BF4-4234-BCE8-02810A7312F5}"/>
    <cellStyle name="Moneda 2 3 3 4 8 4" xfId="34869" xr:uid="{B0BA7E71-48BA-45A4-A46D-B2487EB14D36}"/>
    <cellStyle name="Moneda 2 3 3 4 9" xfId="11331" xr:uid="{5B8812A1-CD46-4944-9E26-4599D9AC1DFF}"/>
    <cellStyle name="Moneda 2 3 3 5" xfId="309" xr:uid="{5F246F6F-AF4F-4DA1-B781-07221CC2588B}"/>
    <cellStyle name="Moneda 2 3 3 5 10" xfId="30252" xr:uid="{E65BA4DE-9B0E-49C8-A68F-88AC1530B4C5}"/>
    <cellStyle name="Moneda 2 3 3 5 11" xfId="2009" xr:uid="{BDC1A793-8C01-472C-A7DE-084D8AD1DD00}"/>
    <cellStyle name="Moneda 2 3 3 5 12" xfId="1381" xr:uid="{09034E4E-B6CC-4D4F-8459-01A6038409C1}"/>
    <cellStyle name="Moneda 2 3 3 5 13" xfId="40263" xr:uid="{B9E7525A-CC31-44DE-9862-28DD8FADBB4A}"/>
    <cellStyle name="Moneda 2 3 3 5 2" xfId="580" xr:uid="{9323A1C6-E140-416A-B39A-713858EF6252}"/>
    <cellStyle name="Moneda 2 3 3 5 2 10" xfId="2205" xr:uid="{623B6C09-B445-4A7A-8C89-346E23EBEE9D}"/>
    <cellStyle name="Moneda 2 3 3 5 2 11" xfId="1577" xr:uid="{F4143DEC-C76F-43E5-9355-147D82E4CD53}"/>
    <cellStyle name="Moneda 2 3 3 5 2 12" xfId="40459" xr:uid="{173375A2-966A-4FD3-AD29-8675E14E0C7D}"/>
    <cellStyle name="Moneda 2 3 3 5 2 2" xfId="2597" xr:uid="{F3228EDA-61C7-4F6E-B6CD-6A1D1B5A2F8E}"/>
    <cellStyle name="Moneda 2 3 3 5 2 2 2" xfId="3382" xr:uid="{C6D899F0-4B20-467E-9824-CEB86757B90B}"/>
    <cellStyle name="Moneda 2 3 3 5 2 2 2 2" xfId="5734" xr:uid="{B440EAFB-E96F-4C08-B2ED-1C4D8D052D56}"/>
    <cellStyle name="Moneda 2 3 3 5 2 2 2 2 2" xfId="10438" xr:uid="{437F315D-48C5-4E21-82AD-95CEF81B2C25}"/>
    <cellStyle name="Moneda 2 3 3 5 2 2 2 2 2 2" xfId="19846" xr:uid="{83DC8B4C-6F84-449E-9204-2C805BA94588}"/>
    <cellStyle name="Moneda 2 3 3 5 2 2 2 2 2 3" xfId="29263" xr:uid="{BD1EAD78-EC38-4A11-B788-670C5701EAE3}"/>
    <cellStyle name="Moneda 2 3 3 5 2 2 2 2 2 4" xfId="38680" xr:uid="{16C1ECD1-5E44-4153-99B1-17A8CC5E6313}"/>
    <cellStyle name="Moneda 2 3 3 5 2 2 2 2 3" xfId="15142" xr:uid="{84392B56-D866-44A3-ABF4-29853B10861F}"/>
    <cellStyle name="Moneda 2 3 3 5 2 2 2 2 4" xfId="24559" xr:uid="{FC621E00-8779-4C19-B9A1-260A9BD4CBC7}"/>
    <cellStyle name="Moneda 2 3 3 5 2 2 2 2 5" xfId="33976" xr:uid="{A2875E82-539E-4B67-8DBB-AAB4A98AEB32}"/>
    <cellStyle name="Moneda 2 3 3 5 2 2 2 3" xfId="8086" xr:uid="{BC744158-A42F-4B29-8ABE-48D47C2B88F9}"/>
    <cellStyle name="Moneda 2 3 3 5 2 2 2 3 2" xfId="17494" xr:uid="{29F3FA3D-7B8B-41FA-A111-F27717868E5A}"/>
    <cellStyle name="Moneda 2 3 3 5 2 2 2 3 3" xfId="26911" xr:uid="{9B780E5A-560D-40A1-8D69-B6BA94407D90}"/>
    <cellStyle name="Moneda 2 3 3 5 2 2 2 3 4" xfId="36328" xr:uid="{374BF795-C7FE-4C51-84B1-96C67465D06A}"/>
    <cellStyle name="Moneda 2 3 3 5 2 2 2 4" xfId="12790" xr:uid="{873A590C-EB56-4C49-9D3D-C369FD4E640A}"/>
    <cellStyle name="Moneda 2 3 3 5 2 2 2 5" xfId="22207" xr:uid="{417A7D73-BC98-4513-8118-51CDFFFB6DBF}"/>
    <cellStyle name="Moneda 2 3 3 5 2 2 2 6" xfId="31624" xr:uid="{72BC8E6C-BA48-47B2-95F8-0C52DEEE665F}"/>
    <cellStyle name="Moneda 2 3 3 5 2 2 3" xfId="4166" xr:uid="{E9089F7B-2CBA-42F4-AB1D-88F24AB588E1}"/>
    <cellStyle name="Moneda 2 3 3 5 2 2 3 2" xfId="6518" xr:uid="{457C6185-2F62-41B3-90B5-1FE101A4C856}"/>
    <cellStyle name="Moneda 2 3 3 5 2 2 3 2 2" xfId="11222" xr:uid="{BF964A86-5142-495A-8067-CA824117277D}"/>
    <cellStyle name="Moneda 2 3 3 5 2 2 3 2 2 2" xfId="20630" xr:uid="{B73F979B-73EE-4E13-B802-5B8621575390}"/>
    <cellStyle name="Moneda 2 3 3 5 2 2 3 2 2 3" xfId="30047" xr:uid="{5E11D8B5-A0F7-43F2-A4CD-A6B7D7D9F85F}"/>
    <cellStyle name="Moneda 2 3 3 5 2 2 3 2 2 4" xfId="39464" xr:uid="{81B5C7F9-A98D-4EEE-A759-C4295CB612B6}"/>
    <cellStyle name="Moneda 2 3 3 5 2 2 3 2 3" xfId="15926" xr:uid="{F591CE65-905C-479B-AE18-EDDDFBEF3952}"/>
    <cellStyle name="Moneda 2 3 3 5 2 2 3 2 4" xfId="25343" xr:uid="{04980FEF-95C0-49DF-BF71-8A64853CEC87}"/>
    <cellStyle name="Moneda 2 3 3 5 2 2 3 2 5" xfId="34760" xr:uid="{A3AC4C22-AA99-481B-8BEB-01C098B0AF11}"/>
    <cellStyle name="Moneda 2 3 3 5 2 2 3 3" xfId="8870" xr:uid="{78FC033D-F545-45A9-93BC-6E464264B978}"/>
    <cellStyle name="Moneda 2 3 3 5 2 2 3 3 2" xfId="18278" xr:uid="{620A97EF-F294-48A1-A01E-6A0596F760CC}"/>
    <cellStyle name="Moneda 2 3 3 5 2 2 3 3 3" xfId="27695" xr:uid="{D48F0CB2-8593-4602-9061-C9F0CAF97223}"/>
    <cellStyle name="Moneda 2 3 3 5 2 2 3 3 4" xfId="37112" xr:uid="{F161EAFE-4D85-4AF5-9E5C-30F0E78834AF}"/>
    <cellStyle name="Moneda 2 3 3 5 2 2 3 4" xfId="13574" xr:uid="{A1D629E3-2679-4635-8D62-E3FBFA58BD6C}"/>
    <cellStyle name="Moneda 2 3 3 5 2 2 3 5" xfId="22991" xr:uid="{877DCA73-9761-42BC-BD47-51D395F3502B}"/>
    <cellStyle name="Moneda 2 3 3 5 2 2 3 6" xfId="32408" xr:uid="{A63463F3-EEFF-4973-984B-04FFB1322EBE}"/>
    <cellStyle name="Moneda 2 3 3 5 2 2 4" xfId="4950" xr:uid="{9E533C81-3664-48C6-9615-F4F33420C554}"/>
    <cellStyle name="Moneda 2 3 3 5 2 2 4 2" xfId="9654" xr:uid="{D565D0A2-A0F4-4488-B3FD-A02C9B494F24}"/>
    <cellStyle name="Moneda 2 3 3 5 2 2 4 2 2" xfId="19062" xr:uid="{B2B99DE3-0F43-49A7-8D05-6ABBE1DE4784}"/>
    <cellStyle name="Moneda 2 3 3 5 2 2 4 2 3" xfId="28479" xr:uid="{2D8FEC56-BAA2-40DF-9C25-B169425FCB99}"/>
    <cellStyle name="Moneda 2 3 3 5 2 2 4 2 4" xfId="37896" xr:uid="{2A220C65-B18F-413B-8620-43CDBC6A66AC}"/>
    <cellStyle name="Moneda 2 3 3 5 2 2 4 3" xfId="14358" xr:uid="{40A5843E-4891-46A4-B6E2-E2A6C12167F5}"/>
    <cellStyle name="Moneda 2 3 3 5 2 2 4 4" xfId="23775" xr:uid="{80AA98FF-F4C5-4006-BFE3-67043E402B24}"/>
    <cellStyle name="Moneda 2 3 3 5 2 2 4 5" xfId="33192" xr:uid="{0A946BC4-3118-4B4B-8422-AB34191D89E9}"/>
    <cellStyle name="Moneda 2 3 3 5 2 2 5" xfId="7302" xr:uid="{BE102799-3C3B-4F3C-A206-7FC747658CA7}"/>
    <cellStyle name="Moneda 2 3 3 5 2 2 5 2" xfId="16710" xr:uid="{F4D197ED-C971-49D7-826C-97672610C190}"/>
    <cellStyle name="Moneda 2 3 3 5 2 2 5 3" xfId="26127" xr:uid="{929019B7-35E0-4145-8E52-C590B8ECD82A}"/>
    <cellStyle name="Moneda 2 3 3 5 2 2 5 4" xfId="35544" xr:uid="{6B12AAA2-00F0-40AB-96F3-8F2A2AD035B7}"/>
    <cellStyle name="Moneda 2 3 3 5 2 2 6" xfId="12006" xr:uid="{1839623A-4985-48F2-B929-97E6C9773CD0}"/>
    <cellStyle name="Moneda 2 3 3 5 2 2 7" xfId="21423" xr:uid="{3A3CDC05-E2B6-49B0-9904-B9D7AB05443E}"/>
    <cellStyle name="Moneda 2 3 3 5 2 2 8" xfId="30840" xr:uid="{A610857C-1699-4125-9AEC-A84B3842CCDE}"/>
    <cellStyle name="Moneda 2 3 3 5 2 3" xfId="2990" xr:uid="{9A3EF514-5AA3-4695-9A9C-2EFE7120F76D}"/>
    <cellStyle name="Moneda 2 3 3 5 2 3 2" xfId="5342" xr:uid="{B227FA27-BD39-4F5B-88D3-D53805DB15CB}"/>
    <cellStyle name="Moneda 2 3 3 5 2 3 2 2" xfId="10046" xr:uid="{A95D601D-D9FA-42BD-8E0B-9C1ABD2537B5}"/>
    <cellStyle name="Moneda 2 3 3 5 2 3 2 2 2" xfId="19454" xr:uid="{737FF634-F87B-47C4-A0C6-E5F100B22C1D}"/>
    <cellStyle name="Moneda 2 3 3 5 2 3 2 2 3" xfId="28871" xr:uid="{DBD359C6-85CC-4485-99C6-21C5B11B9EFE}"/>
    <cellStyle name="Moneda 2 3 3 5 2 3 2 2 4" xfId="38288" xr:uid="{C9C9E854-E1D1-4397-9AC5-70223D0ADEF2}"/>
    <cellStyle name="Moneda 2 3 3 5 2 3 2 3" xfId="14750" xr:uid="{9481D71A-A712-4CF4-88A6-BDD2D1D532BC}"/>
    <cellStyle name="Moneda 2 3 3 5 2 3 2 4" xfId="24167" xr:uid="{43CEBC14-6A0E-4A82-8FFA-4CE4223C69CF}"/>
    <cellStyle name="Moneda 2 3 3 5 2 3 2 5" xfId="33584" xr:uid="{8BF42A75-1B0C-419E-AB6E-02809C6C29A7}"/>
    <cellStyle name="Moneda 2 3 3 5 2 3 3" xfId="7694" xr:uid="{EF00603E-8D7E-4775-B1CF-EBD81A3619A1}"/>
    <cellStyle name="Moneda 2 3 3 5 2 3 3 2" xfId="17102" xr:uid="{272A1FC1-317A-470D-8C36-754D74DE073C}"/>
    <cellStyle name="Moneda 2 3 3 5 2 3 3 3" xfId="26519" xr:uid="{EBC267DB-3043-4CF4-9C99-BA50BBEC373C}"/>
    <cellStyle name="Moneda 2 3 3 5 2 3 3 4" xfId="35936" xr:uid="{27C175B4-2BE8-47BA-9D87-0F600805B5AB}"/>
    <cellStyle name="Moneda 2 3 3 5 2 3 4" xfId="12398" xr:uid="{CE248C0E-6A76-4D68-AC5D-E2000603547C}"/>
    <cellStyle name="Moneda 2 3 3 5 2 3 5" xfId="21815" xr:uid="{4B65D65C-EC0B-442E-B2E0-5EB6CC97A25A}"/>
    <cellStyle name="Moneda 2 3 3 5 2 3 6" xfId="31232" xr:uid="{833D860A-9D4E-41C5-B4A6-8D6E7E790FF9}"/>
    <cellStyle name="Moneda 2 3 3 5 2 4" xfId="3774" xr:uid="{C2183626-7563-45D5-994A-5A6067AC9417}"/>
    <cellStyle name="Moneda 2 3 3 5 2 4 2" xfId="6126" xr:uid="{0C69AB6F-4B7C-47AC-BDC0-0FAA329AF256}"/>
    <cellStyle name="Moneda 2 3 3 5 2 4 2 2" xfId="10830" xr:uid="{662D1E10-70AF-499A-A6E3-6445A5E21F78}"/>
    <cellStyle name="Moneda 2 3 3 5 2 4 2 2 2" xfId="20238" xr:uid="{6C2C2B1C-D819-469F-B0EB-5B35B26F3A25}"/>
    <cellStyle name="Moneda 2 3 3 5 2 4 2 2 3" xfId="29655" xr:uid="{D21D1C1F-E6E9-4DCC-8620-92F7B99896A0}"/>
    <cellStyle name="Moneda 2 3 3 5 2 4 2 2 4" xfId="39072" xr:uid="{21961131-B2A6-4CC6-84FB-8545518F9FBA}"/>
    <cellStyle name="Moneda 2 3 3 5 2 4 2 3" xfId="15534" xr:uid="{B30108E0-69E9-40EA-B3CC-DA3F6D53510C}"/>
    <cellStyle name="Moneda 2 3 3 5 2 4 2 4" xfId="24951" xr:uid="{DB982C76-579C-479A-9A7F-AEEBD27ED444}"/>
    <cellStyle name="Moneda 2 3 3 5 2 4 2 5" xfId="34368" xr:uid="{CF9899C7-F7C5-484C-BB0A-43555A15B112}"/>
    <cellStyle name="Moneda 2 3 3 5 2 4 3" xfId="8478" xr:uid="{43D24AC3-22E6-44BD-9E61-978D3091667C}"/>
    <cellStyle name="Moneda 2 3 3 5 2 4 3 2" xfId="17886" xr:uid="{3AAF2630-B352-459A-85D9-E0924D0FFC8D}"/>
    <cellStyle name="Moneda 2 3 3 5 2 4 3 3" xfId="27303" xr:uid="{E244E133-1A97-4709-8751-0BA5078A75D3}"/>
    <cellStyle name="Moneda 2 3 3 5 2 4 3 4" xfId="36720" xr:uid="{D89CFB7F-0F5F-480D-916D-2DF5DD705B6F}"/>
    <cellStyle name="Moneda 2 3 3 5 2 4 4" xfId="13182" xr:uid="{7B9D7B79-729B-4BC1-8048-EFC84BE9BC4D}"/>
    <cellStyle name="Moneda 2 3 3 5 2 4 5" xfId="22599" xr:uid="{982EDEFB-3C0C-4DA2-86FE-DA20BE5440EE}"/>
    <cellStyle name="Moneda 2 3 3 5 2 4 6" xfId="32016" xr:uid="{233EABDB-3412-4EED-8785-E8E2D501E9CC}"/>
    <cellStyle name="Moneda 2 3 3 5 2 5" xfId="4558" xr:uid="{C475BC91-B214-46E1-87BE-017336F1A3C4}"/>
    <cellStyle name="Moneda 2 3 3 5 2 5 2" xfId="9262" xr:uid="{62842287-165B-44AD-BA48-1ECC0138D0BC}"/>
    <cellStyle name="Moneda 2 3 3 5 2 5 2 2" xfId="18670" xr:uid="{17E34F8A-449A-4F5B-ABF9-F8CC160A0F90}"/>
    <cellStyle name="Moneda 2 3 3 5 2 5 2 3" xfId="28087" xr:uid="{A50D29C1-45AA-410F-AF4C-C1F72500CB17}"/>
    <cellStyle name="Moneda 2 3 3 5 2 5 2 4" xfId="37504" xr:uid="{0787A0DE-76DA-42C9-91DB-9CD9CD9B7071}"/>
    <cellStyle name="Moneda 2 3 3 5 2 5 3" xfId="13966" xr:uid="{7568B9B9-6B9D-4303-9DFD-6400BEBCF585}"/>
    <cellStyle name="Moneda 2 3 3 5 2 5 4" xfId="23383" xr:uid="{A1F8D66D-EA3B-4F7F-B224-68E256A81C4D}"/>
    <cellStyle name="Moneda 2 3 3 5 2 5 5" xfId="32800" xr:uid="{20C84156-2093-49D1-BC60-5DE01DFF8E17}"/>
    <cellStyle name="Moneda 2 3 3 5 2 6" xfId="6910" xr:uid="{48E47501-3A4C-448E-9BEB-B905A51DA4A1}"/>
    <cellStyle name="Moneda 2 3 3 5 2 6 2" xfId="16318" xr:uid="{69FADB5E-CDA1-4A80-B562-B0278D0A7ED5}"/>
    <cellStyle name="Moneda 2 3 3 5 2 6 3" xfId="25735" xr:uid="{3CE5E4BA-E337-4561-94C9-4349F232F7C6}"/>
    <cellStyle name="Moneda 2 3 3 5 2 6 4" xfId="35152" xr:uid="{89FAC88A-74AB-4C56-B557-BE0E1E8CD4D9}"/>
    <cellStyle name="Moneda 2 3 3 5 2 7" xfId="11614" xr:uid="{616E39C4-99F6-4C2E-9CEC-ADA046B07FDA}"/>
    <cellStyle name="Moneda 2 3 3 5 2 8" xfId="21031" xr:uid="{EA98C063-0228-4E7F-B668-AA90473703EC}"/>
    <cellStyle name="Moneda 2 3 3 5 2 9" xfId="30448" xr:uid="{AEA2A3B5-6462-46A4-BFEB-638D8F9D398A}"/>
    <cellStyle name="Moneda 2 3 3 5 3" xfId="2401" xr:uid="{CAAECA58-1970-4243-87C3-95179F7E1FB4}"/>
    <cellStyle name="Moneda 2 3 3 5 3 2" xfId="3186" xr:uid="{E3945301-4DD0-42B6-BA18-56E0AA0EC858}"/>
    <cellStyle name="Moneda 2 3 3 5 3 2 2" xfId="5538" xr:uid="{CD77240D-F2FD-46EF-A152-447F0854D061}"/>
    <cellStyle name="Moneda 2 3 3 5 3 2 2 2" xfId="10242" xr:uid="{3699C4FD-A522-4599-B756-F3BF84E3CAF6}"/>
    <cellStyle name="Moneda 2 3 3 5 3 2 2 2 2" xfId="19650" xr:uid="{4F6FABA2-2BF4-4EC6-A353-5B6A3220AE96}"/>
    <cellStyle name="Moneda 2 3 3 5 3 2 2 2 3" xfId="29067" xr:uid="{D6B6D6AE-0E4B-482B-843A-7241C28DCF93}"/>
    <cellStyle name="Moneda 2 3 3 5 3 2 2 2 4" xfId="38484" xr:uid="{73F0B64F-BBCF-4BC4-9933-64B70649C3BA}"/>
    <cellStyle name="Moneda 2 3 3 5 3 2 2 3" xfId="14946" xr:uid="{379F8883-D4BD-486F-A4AF-88261E07BBC6}"/>
    <cellStyle name="Moneda 2 3 3 5 3 2 2 4" xfId="24363" xr:uid="{FB77D6C4-BF04-4744-B5B0-EB35D862578C}"/>
    <cellStyle name="Moneda 2 3 3 5 3 2 2 5" xfId="33780" xr:uid="{83B0D689-9745-4102-93F1-106EAF86C08B}"/>
    <cellStyle name="Moneda 2 3 3 5 3 2 3" xfId="7890" xr:uid="{59F256F7-A25D-49E9-B1C1-168A0C1AEF7B}"/>
    <cellStyle name="Moneda 2 3 3 5 3 2 3 2" xfId="17298" xr:uid="{B960F97A-8DB3-406E-8298-50D12D5CA739}"/>
    <cellStyle name="Moneda 2 3 3 5 3 2 3 3" xfId="26715" xr:uid="{61E8C5AF-5745-456C-A0DC-67C4ED9BC5EB}"/>
    <cellStyle name="Moneda 2 3 3 5 3 2 3 4" xfId="36132" xr:uid="{183C43E3-E840-4288-BFC8-76DBF016CC9E}"/>
    <cellStyle name="Moneda 2 3 3 5 3 2 4" xfId="12594" xr:uid="{176A1B87-6779-4EA1-8F91-81008702DA23}"/>
    <cellStyle name="Moneda 2 3 3 5 3 2 5" xfId="22011" xr:uid="{5B289A29-7579-4240-88C1-26175CB43D70}"/>
    <cellStyle name="Moneda 2 3 3 5 3 2 6" xfId="31428" xr:uid="{853254A9-52C2-45A3-87AE-03518E65BDB8}"/>
    <cellStyle name="Moneda 2 3 3 5 3 3" xfId="3970" xr:uid="{B3F54006-F766-4EDA-81B8-C5221D47E439}"/>
    <cellStyle name="Moneda 2 3 3 5 3 3 2" xfId="6322" xr:uid="{16485A8A-21E9-441D-98EF-41D8F6F1428D}"/>
    <cellStyle name="Moneda 2 3 3 5 3 3 2 2" xfId="11026" xr:uid="{EE472A0A-11E9-4BB1-B635-8483284D2E3A}"/>
    <cellStyle name="Moneda 2 3 3 5 3 3 2 2 2" xfId="20434" xr:uid="{ABB82E32-0638-4937-AAF8-933842C042C5}"/>
    <cellStyle name="Moneda 2 3 3 5 3 3 2 2 3" xfId="29851" xr:uid="{1CF05F5B-546C-47E2-AEEE-7E52D5B8281B}"/>
    <cellStyle name="Moneda 2 3 3 5 3 3 2 2 4" xfId="39268" xr:uid="{C77A2CDF-3AF1-4120-8548-58E74EDDD573}"/>
    <cellStyle name="Moneda 2 3 3 5 3 3 2 3" xfId="15730" xr:uid="{F973F34B-4E04-4165-A485-65DE690DF7B0}"/>
    <cellStyle name="Moneda 2 3 3 5 3 3 2 4" xfId="25147" xr:uid="{8CDF13CF-B559-49FE-9E12-80DF3C95B5B6}"/>
    <cellStyle name="Moneda 2 3 3 5 3 3 2 5" xfId="34564" xr:uid="{45ECF07C-2E39-4904-9F6A-FD06758D3985}"/>
    <cellStyle name="Moneda 2 3 3 5 3 3 3" xfId="8674" xr:uid="{553C05E9-7A74-4D1B-BC0A-A1F95066C316}"/>
    <cellStyle name="Moneda 2 3 3 5 3 3 3 2" xfId="18082" xr:uid="{440305CC-0A15-4D3B-9863-62FAB7A55A95}"/>
    <cellStyle name="Moneda 2 3 3 5 3 3 3 3" xfId="27499" xr:uid="{5B99EB57-7AA4-40D6-94C3-DD5C2AB6278D}"/>
    <cellStyle name="Moneda 2 3 3 5 3 3 3 4" xfId="36916" xr:uid="{F11A09D9-FEFB-4033-8379-DDEF5D290DBA}"/>
    <cellStyle name="Moneda 2 3 3 5 3 3 4" xfId="13378" xr:uid="{4089D89D-8BC5-4F58-A260-65A3E10BC87E}"/>
    <cellStyle name="Moneda 2 3 3 5 3 3 5" xfId="22795" xr:uid="{50C2E34A-96F4-472D-9ABA-B270731D0453}"/>
    <cellStyle name="Moneda 2 3 3 5 3 3 6" xfId="32212" xr:uid="{3167DC93-F0B0-4173-AA5C-79473300CFAF}"/>
    <cellStyle name="Moneda 2 3 3 5 3 4" xfId="4754" xr:uid="{8E40A899-2B7D-4DA2-8736-62D52BF02E56}"/>
    <cellStyle name="Moneda 2 3 3 5 3 4 2" xfId="9458" xr:uid="{DCDF5997-D20A-4374-9096-CBE94DBB493E}"/>
    <cellStyle name="Moneda 2 3 3 5 3 4 2 2" xfId="18866" xr:uid="{34065E1A-95EC-4A0E-94AF-9F0072EC2177}"/>
    <cellStyle name="Moneda 2 3 3 5 3 4 2 3" xfId="28283" xr:uid="{0CA1848A-CF0D-4BF2-99AA-AD8F33BFC68B}"/>
    <cellStyle name="Moneda 2 3 3 5 3 4 2 4" xfId="37700" xr:uid="{FA1AEEA4-9112-4D1C-BC3B-9FB7025A65AC}"/>
    <cellStyle name="Moneda 2 3 3 5 3 4 3" xfId="14162" xr:uid="{D4BC0128-425F-4568-B3ED-FE87E635D153}"/>
    <cellStyle name="Moneda 2 3 3 5 3 4 4" xfId="23579" xr:uid="{444BC053-C675-4D23-8EED-43DABE830FD2}"/>
    <cellStyle name="Moneda 2 3 3 5 3 4 5" xfId="32996" xr:uid="{4E5F9171-61D0-4C89-93D8-127ECABE2576}"/>
    <cellStyle name="Moneda 2 3 3 5 3 5" xfId="7106" xr:uid="{78CAF1E0-CEC2-41E0-8B12-84903DB3FFE4}"/>
    <cellStyle name="Moneda 2 3 3 5 3 5 2" xfId="16514" xr:uid="{B0378284-F182-4171-88AC-08088184DD89}"/>
    <cellStyle name="Moneda 2 3 3 5 3 5 3" xfId="25931" xr:uid="{F8F5AE8F-0044-4FF4-B48A-896B95F6A376}"/>
    <cellStyle name="Moneda 2 3 3 5 3 5 4" xfId="35348" xr:uid="{1EF1FDE2-449C-47A7-BF37-5E6D0E2643F9}"/>
    <cellStyle name="Moneda 2 3 3 5 3 6" xfId="11810" xr:uid="{451FEE52-7A89-4748-B191-331CEAC82D20}"/>
    <cellStyle name="Moneda 2 3 3 5 3 7" xfId="21227" xr:uid="{C767538C-3DF0-43FA-A624-D1A7E50747FB}"/>
    <cellStyle name="Moneda 2 3 3 5 3 8" xfId="30644" xr:uid="{DF7373F5-22EE-4EB3-AC6C-FDA6F9844ED1}"/>
    <cellStyle name="Moneda 2 3 3 5 4" xfId="2794" xr:uid="{9BE70D30-AB2F-433A-B332-F8BD5FE1C0BF}"/>
    <cellStyle name="Moneda 2 3 3 5 4 2" xfId="5146" xr:uid="{A28D5875-4EC4-4F07-8ED8-2F9BAC6850F9}"/>
    <cellStyle name="Moneda 2 3 3 5 4 2 2" xfId="9850" xr:uid="{E858C314-A778-4F12-9A43-75392B28CE52}"/>
    <cellStyle name="Moneda 2 3 3 5 4 2 2 2" xfId="19258" xr:uid="{21976D40-82F6-4E5D-AC9A-B750E574B0CB}"/>
    <cellStyle name="Moneda 2 3 3 5 4 2 2 3" xfId="28675" xr:uid="{FAAED7C2-9CC0-494A-B836-FAC7C100A56D}"/>
    <cellStyle name="Moneda 2 3 3 5 4 2 2 4" xfId="38092" xr:uid="{AA075637-8851-470B-BE12-6BC17214EBF2}"/>
    <cellStyle name="Moneda 2 3 3 5 4 2 3" xfId="14554" xr:uid="{1F28285B-68FD-4B4A-8C34-8542359A5F90}"/>
    <cellStyle name="Moneda 2 3 3 5 4 2 4" xfId="23971" xr:uid="{5C4A8DCE-9464-4822-9A6A-DCFC6672CEF9}"/>
    <cellStyle name="Moneda 2 3 3 5 4 2 5" xfId="33388" xr:uid="{CF07F61D-CBB9-4268-B86C-F8BF4AF8CFC2}"/>
    <cellStyle name="Moneda 2 3 3 5 4 3" xfId="7498" xr:uid="{553174DA-9C32-4AF0-B901-C7608A5B076E}"/>
    <cellStyle name="Moneda 2 3 3 5 4 3 2" xfId="16906" xr:uid="{EEAA6613-6A78-4AD2-A6F6-88A60520E7E7}"/>
    <cellStyle name="Moneda 2 3 3 5 4 3 3" xfId="26323" xr:uid="{2C2B6F9A-2F54-4473-8D93-16174C569DF6}"/>
    <cellStyle name="Moneda 2 3 3 5 4 3 4" xfId="35740" xr:uid="{164445F9-29D3-455F-8DA1-8E357A140978}"/>
    <cellStyle name="Moneda 2 3 3 5 4 4" xfId="12202" xr:uid="{6D91FA1B-63E6-43C1-A9BA-4399F5795F47}"/>
    <cellStyle name="Moneda 2 3 3 5 4 5" xfId="21619" xr:uid="{F2B40C0C-9A88-4B64-9F38-B2179C62A42C}"/>
    <cellStyle name="Moneda 2 3 3 5 4 6" xfId="31036" xr:uid="{24DAA7DA-5080-4420-AAE1-1CE1A2E44EEC}"/>
    <cellStyle name="Moneda 2 3 3 5 5" xfId="3578" xr:uid="{9C48651A-D4C0-4C7F-8B0F-47B87E76CAEE}"/>
    <cellStyle name="Moneda 2 3 3 5 5 2" xfId="5930" xr:uid="{14EF3702-2994-469F-B12B-6599E7FB89C5}"/>
    <cellStyle name="Moneda 2 3 3 5 5 2 2" xfId="10634" xr:uid="{C7DF5886-06A6-4C3B-9B1D-9411296E20E2}"/>
    <cellStyle name="Moneda 2 3 3 5 5 2 2 2" xfId="20042" xr:uid="{5A1E02C9-F814-4A06-9952-20D574F3B293}"/>
    <cellStyle name="Moneda 2 3 3 5 5 2 2 3" xfId="29459" xr:uid="{9B08660C-1EDD-4600-A2F3-B1A820194FC9}"/>
    <cellStyle name="Moneda 2 3 3 5 5 2 2 4" xfId="38876" xr:uid="{BAFEE717-E0CC-4A3C-8DD8-E4D6442F631C}"/>
    <cellStyle name="Moneda 2 3 3 5 5 2 3" xfId="15338" xr:uid="{BB8565EE-49F2-4985-98B1-087EBBCA156B}"/>
    <cellStyle name="Moneda 2 3 3 5 5 2 4" xfId="24755" xr:uid="{4DDD94FC-0DC8-4493-95DF-5BD7B7EF0EED}"/>
    <cellStyle name="Moneda 2 3 3 5 5 2 5" xfId="34172" xr:uid="{DF8E4ADE-11FD-4B8B-9396-852F99D25C76}"/>
    <cellStyle name="Moneda 2 3 3 5 5 3" xfId="8282" xr:uid="{3FE7E31A-E103-4E87-873E-C89AD94EA60B}"/>
    <cellStyle name="Moneda 2 3 3 5 5 3 2" xfId="17690" xr:uid="{FF6C5B14-F1A2-4DFA-B58A-7C4E61D76CAE}"/>
    <cellStyle name="Moneda 2 3 3 5 5 3 3" xfId="27107" xr:uid="{D5E286CD-EA70-4720-8E33-F34B7032F422}"/>
    <cellStyle name="Moneda 2 3 3 5 5 3 4" xfId="36524" xr:uid="{E4F5E2EC-840C-489B-B51A-6D3EEA7B505F}"/>
    <cellStyle name="Moneda 2 3 3 5 5 4" xfId="12986" xr:uid="{BBA63998-3DDE-4CD5-A34E-8BB199D1CF77}"/>
    <cellStyle name="Moneda 2 3 3 5 5 5" xfId="22403" xr:uid="{F99F9F01-786C-418F-BA90-63D07E5A92DD}"/>
    <cellStyle name="Moneda 2 3 3 5 5 6" xfId="31820" xr:uid="{A6B508C2-294F-415F-A2FC-274FD5F8DEE5}"/>
    <cellStyle name="Moneda 2 3 3 5 6" xfId="4362" xr:uid="{4E6DEB9C-0C9D-46D8-A244-2C6659FF10F3}"/>
    <cellStyle name="Moneda 2 3 3 5 6 2" xfId="9066" xr:uid="{07E53A33-3652-41F3-8DC3-E19EE50648AD}"/>
    <cellStyle name="Moneda 2 3 3 5 6 2 2" xfId="18474" xr:uid="{79C20BED-A354-4556-ABEB-3E9D8E99FB10}"/>
    <cellStyle name="Moneda 2 3 3 5 6 2 3" xfId="27891" xr:uid="{0A58F555-D57A-42E4-8A0F-7DFB8C5B2F1B}"/>
    <cellStyle name="Moneda 2 3 3 5 6 2 4" xfId="37308" xr:uid="{FA50CF7D-19CB-4C7E-B7AB-C54572341A89}"/>
    <cellStyle name="Moneda 2 3 3 5 6 3" xfId="13770" xr:uid="{44A0D88F-9F01-41CC-852E-1810FAE50E48}"/>
    <cellStyle name="Moneda 2 3 3 5 6 4" xfId="23187" xr:uid="{60B3DFA1-3BE4-4E73-914B-3415723C1370}"/>
    <cellStyle name="Moneda 2 3 3 5 6 5" xfId="32604" xr:uid="{72DE732F-2714-453F-9CA9-3739CB43F89F}"/>
    <cellStyle name="Moneda 2 3 3 5 7" xfId="6714" xr:uid="{2D37FC8D-BD9B-4FCC-8855-F28508046125}"/>
    <cellStyle name="Moneda 2 3 3 5 7 2" xfId="16122" xr:uid="{9E419AB8-4CEF-4BF0-8EAB-DAAB1F6745C0}"/>
    <cellStyle name="Moneda 2 3 3 5 7 3" xfId="25539" xr:uid="{723DFBE7-2EE1-4573-AA19-0E166B72D07A}"/>
    <cellStyle name="Moneda 2 3 3 5 7 4" xfId="34956" xr:uid="{40EE03CB-4403-4706-8C18-8015F8FE7014}"/>
    <cellStyle name="Moneda 2 3 3 5 8" xfId="11418" xr:uid="{D069E638-AB2D-457D-9333-7E8B016A01A7}"/>
    <cellStyle name="Moneda 2 3 3 5 9" xfId="20835" xr:uid="{2050DE12-F6CF-4034-9D0D-7AC9A3D1342A}"/>
    <cellStyle name="Moneda 2 3 3 6" xfId="264" xr:uid="{F81CAEEC-B611-4303-9FBC-E455538C3FA0}"/>
    <cellStyle name="Moneda 2 3 3 6 10" xfId="30211" xr:uid="{5370B6AA-861C-4293-82CE-DE5049CACB94}"/>
    <cellStyle name="Moneda 2 3 3 6 11" xfId="1968" xr:uid="{BA2C4FD9-2FF5-42FD-AA80-D403BFBF7ECF}"/>
    <cellStyle name="Moneda 2 3 3 6 12" xfId="1340" xr:uid="{5E95320B-5DB4-441F-9B72-65A44CD6F8FA}"/>
    <cellStyle name="Moneda 2 3 3 6 13" xfId="40222" xr:uid="{D25DDB96-9D21-402A-905A-E2077A33CFE5}"/>
    <cellStyle name="Moneda 2 3 3 6 2" xfId="539" xr:uid="{FA8AC01F-3FAD-455D-B869-8EB60FFC894A}"/>
    <cellStyle name="Moneda 2 3 3 6 2 10" xfId="2164" xr:uid="{9231765F-153E-4EE2-B505-6C478C01A903}"/>
    <cellStyle name="Moneda 2 3 3 6 2 11" xfId="1536" xr:uid="{8767EA3F-7D1B-4DF3-A752-FB09226B0967}"/>
    <cellStyle name="Moneda 2 3 3 6 2 12" xfId="40418" xr:uid="{8FACE937-05E5-41E5-BC5E-E1F615F50CE3}"/>
    <cellStyle name="Moneda 2 3 3 6 2 2" xfId="2556" xr:uid="{0CB566DD-3622-41F8-860E-3369B6B466FC}"/>
    <cellStyle name="Moneda 2 3 3 6 2 2 2" xfId="3341" xr:uid="{12ECCDC9-4943-4B6A-9B43-0AB012C2A903}"/>
    <cellStyle name="Moneda 2 3 3 6 2 2 2 2" xfId="5693" xr:uid="{71027ECC-3318-47DF-A3C4-9BD14E7484D4}"/>
    <cellStyle name="Moneda 2 3 3 6 2 2 2 2 2" xfId="10397" xr:uid="{0153145B-8210-48C6-81A9-78AFD4CE16EF}"/>
    <cellStyle name="Moneda 2 3 3 6 2 2 2 2 2 2" xfId="19805" xr:uid="{15CB4A14-BAAB-4248-BE34-406067FD2B10}"/>
    <cellStyle name="Moneda 2 3 3 6 2 2 2 2 2 3" xfId="29222" xr:uid="{082E1F9E-F9CD-4459-9974-68251D14D12E}"/>
    <cellStyle name="Moneda 2 3 3 6 2 2 2 2 2 4" xfId="38639" xr:uid="{5E535CDB-C55C-4A35-909B-915FBEB63B8F}"/>
    <cellStyle name="Moneda 2 3 3 6 2 2 2 2 3" xfId="15101" xr:uid="{51DD1D66-5F86-497F-8346-589FB635A246}"/>
    <cellStyle name="Moneda 2 3 3 6 2 2 2 2 4" xfId="24518" xr:uid="{35779782-8132-458D-83D2-666A0EA60F5F}"/>
    <cellStyle name="Moneda 2 3 3 6 2 2 2 2 5" xfId="33935" xr:uid="{3C2DBDE7-F37F-4003-B81B-B094066EFBCA}"/>
    <cellStyle name="Moneda 2 3 3 6 2 2 2 3" xfId="8045" xr:uid="{A92DE86F-0FCB-48C7-974F-E940B5CBF1D7}"/>
    <cellStyle name="Moneda 2 3 3 6 2 2 2 3 2" xfId="17453" xr:uid="{4301B28F-F1E4-49CB-B6B5-CE0BE34AC3E8}"/>
    <cellStyle name="Moneda 2 3 3 6 2 2 2 3 3" xfId="26870" xr:uid="{758EF37F-9EE5-41C7-9518-FE0A60707317}"/>
    <cellStyle name="Moneda 2 3 3 6 2 2 2 3 4" xfId="36287" xr:uid="{F78C05A7-6695-459B-8825-2EA096912D75}"/>
    <cellStyle name="Moneda 2 3 3 6 2 2 2 4" xfId="12749" xr:uid="{D8699E39-29C6-45F3-9985-1792BC7912BA}"/>
    <cellStyle name="Moneda 2 3 3 6 2 2 2 5" xfId="22166" xr:uid="{D916BEF2-12D2-4CDC-9AD3-2A020E19B408}"/>
    <cellStyle name="Moneda 2 3 3 6 2 2 2 6" xfId="31583" xr:uid="{FD1A79DD-C6FB-4B13-923B-956578195550}"/>
    <cellStyle name="Moneda 2 3 3 6 2 2 3" xfId="4125" xr:uid="{01EBBD30-A3E5-4B85-88DF-188413F256DC}"/>
    <cellStyle name="Moneda 2 3 3 6 2 2 3 2" xfId="6477" xr:uid="{75FD217F-9888-4DA4-930A-E73021928F9B}"/>
    <cellStyle name="Moneda 2 3 3 6 2 2 3 2 2" xfId="11181" xr:uid="{59ABEEFC-A2B3-4184-9C08-AEA57C77EC18}"/>
    <cellStyle name="Moneda 2 3 3 6 2 2 3 2 2 2" xfId="20589" xr:uid="{EBDDAD90-2814-48AB-9484-D7E23E7512E1}"/>
    <cellStyle name="Moneda 2 3 3 6 2 2 3 2 2 3" xfId="30006" xr:uid="{127421F9-265C-43CD-8B43-BBF21626D771}"/>
    <cellStyle name="Moneda 2 3 3 6 2 2 3 2 2 4" xfId="39423" xr:uid="{8039DFEE-E148-4CC5-AF1D-E49774E3E848}"/>
    <cellStyle name="Moneda 2 3 3 6 2 2 3 2 3" xfId="15885" xr:uid="{A2C24D51-14D7-421F-89F9-3E3AF6095596}"/>
    <cellStyle name="Moneda 2 3 3 6 2 2 3 2 4" xfId="25302" xr:uid="{A5BDEEFD-1EF5-46F2-A369-E25196C688F2}"/>
    <cellStyle name="Moneda 2 3 3 6 2 2 3 2 5" xfId="34719" xr:uid="{F59673E8-F11E-4AAA-95DD-51581D132BB0}"/>
    <cellStyle name="Moneda 2 3 3 6 2 2 3 3" xfId="8829" xr:uid="{97454025-5B9E-4B2A-8B42-6474D7F2D33D}"/>
    <cellStyle name="Moneda 2 3 3 6 2 2 3 3 2" xfId="18237" xr:uid="{2CE6AE80-E5D4-4EDC-858A-B04230B86E77}"/>
    <cellStyle name="Moneda 2 3 3 6 2 2 3 3 3" xfId="27654" xr:uid="{1761F289-44C4-4D22-8820-C14FD6896B39}"/>
    <cellStyle name="Moneda 2 3 3 6 2 2 3 3 4" xfId="37071" xr:uid="{EA96695D-AD4A-49CA-AA8E-ABBFE968DC97}"/>
    <cellStyle name="Moneda 2 3 3 6 2 2 3 4" xfId="13533" xr:uid="{6921BA9D-1B96-4348-9A67-34D84DEF392D}"/>
    <cellStyle name="Moneda 2 3 3 6 2 2 3 5" xfId="22950" xr:uid="{286EAC7D-5323-46AD-A68F-39869116F979}"/>
    <cellStyle name="Moneda 2 3 3 6 2 2 3 6" xfId="32367" xr:uid="{36705EBC-3803-4919-A309-ED9A2815717E}"/>
    <cellStyle name="Moneda 2 3 3 6 2 2 4" xfId="4909" xr:uid="{17BF5552-6495-4566-B390-E5A959E6BAC3}"/>
    <cellStyle name="Moneda 2 3 3 6 2 2 4 2" xfId="9613" xr:uid="{5FE5758A-9C83-40C4-953C-3E2184DFFBA2}"/>
    <cellStyle name="Moneda 2 3 3 6 2 2 4 2 2" xfId="19021" xr:uid="{9C50D9CA-753A-436E-BACD-A8BF44A94CA8}"/>
    <cellStyle name="Moneda 2 3 3 6 2 2 4 2 3" xfId="28438" xr:uid="{F953A106-01C8-4E16-9835-111944294E07}"/>
    <cellStyle name="Moneda 2 3 3 6 2 2 4 2 4" xfId="37855" xr:uid="{F05BCC8F-7268-4C45-89BD-4D7053E46571}"/>
    <cellStyle name="Moneda 2 3 3 6 2 2 4 3" xfId="14317" xr:uid="{CEA601FF-A742-4A3D-AA0E-9EE355375544}"/>
    <cellStyle name="Moneda 2 3 3 6 2 2 4 4" xfId="23734" xr:uid="{5FC809C9-5808-4684-9035-C96F3B9C24DC}"/>
    <cellStyle name="Moneda 2 3 3 6 2 2 4 5" xfId="33151" xr:uid="{7074576F-D319-408E-8C12-DAB3EA5A352A}"/>
    <cellStyle name="Moneda 2 3 3 6 2 2 5" xfId="7261" xr:uid="{FD0D119B-C1BB-4496-B1AA-98D4642A40FA}"/>
    <cellStyle name="Moneda 2 3 3 6 2 2 5 2" xfId="16669" xr:uid="{3027F528-0509-43DE-9DDC-76820BC524F0}"/>
    <cellStyle name="Moneda 2 3 3 6 2 2 5 3" xfId="26086" xr:uid="{EBB271F6-C678-4D88-9449-56CE9CDEFEF4}"/>
    <cellStyle name="Moneda 2 3 3 6 2 2 5 4" xfId="35503" xr:uid="{96099473-183D-4CD5-BF58-A64E68CFA832}"/>
    <cellStyle name="Moneda 2 3 3 6 2 2 6" xfId="11965" xr:uid="{01270F5C-7F63-423E-9A9E-DB79A9895730}"/>
    <cellStyle name="Moneda 2 3 3 6 2 2 7" xfId="21382" xr:uid="{0B0EF741-F2EA-4FE7-84BA-AAC7A276EB46}"/>
    <cellStyle name="Moneda 2 3 3 6 2 2 8" xfId="30799" xr:uid="{BE7AD318-7E33-474F-A22D-8DD1C8EDB576}"/>
    <cellStyle name="Moneda 2 3 3 6 2 3" xfId="2949" xr:uid="{A4079339-7EB1-49EF-9891-51C51DAD844D}"/>
    <cellStyle name="Moneda 2 3 3 6 2 3 2" xfId="5301" xr:uid="{DCDDC0EF-2ADC-427C-ABAF-BB02981F86D3}"/>
    <cellStyle name="Moneda 2 3 3 6 2 3 2 2" xfId="10005" xr:uid="{3F4A1B66-7485-4FF3-A52E-069EB0DC80EF}"/>
    <cellStyle name="Moneda 2 3 3 6 2 3 2 2 2" xfId="19413" xr:uid="{2E13954B-5A9F-45F9-9CC3-4FF4BC8EB2C5}"/>
    <cellStyle name="Moneda 2 3 3 6 2 3 2 2 3" xfId="28830" xr:uid="{FD91901B-04B9-4DDF-B1AD-EC048F521499}"/>
    <cellStyle name="Moneda 2 3 3 6 2 3 2 2 4" xfId="38247" xr:uid="{BF5FACE4-CE59-4C12-B29E-A88716259311}"/>
    <cellStyle name="Moneda 2 3 3 6 2 3 2 3" xfId="14709" xr:uid="{3D4D6CFA-5DDA-4540-8338-C14944D73A59}"/>
    <cellStyle name="Moneda 2 3 3 6 2 3 2 4" xfId="24126" xr:uid="{525A8F6C-FD8F-429C-A33A-3534EFB93098}"/>
    <cellStyle name="Moneda 2 3 3 6 2 3 2 5" xfId="33543" xr:uid="{51A24453-5FB8-4F3D-8330-A00A44D892CC}"/>
    <cellStyle name="Moneda 2 3 3 6 2 3 3" xfId="7653" xr:uid="{B979A145-6BE3-4BCF-BDD2-F6418AEF3323}"/>
    <cellStyle name="Moneda 2 3 3 6 2 3 3 2" xfId="17061" xr:uid="{A70E63F6-547E-436F-8937-1193532A7553}"/>
    <cellStyle name="Moneda 2 3 3 6 2 3 3 3" xfId="26478" xr:uid="{040D8314-647D-4B91-B23E-EA2666071C0E}"/>
    <cellStyle name="Moneda 2 3 3 6 2 3 3 4" xfId="35895" xr:uid="{258FFAC7-0196-4C11-A2BB-0A92F3A78FA3}"/>
    <cellStyle name="Moneda 2 3 3 6 2 3 4" xfId="12357" xr:uid="{9476E9A9-0C61-4C5A-AF80-1213763B92FA}"/>
    <cellStyle name="Moneda 2 3 3 6 2 3 5" xfId="21774" xr:uid="{097B6173-8671-47E5-9CEE-AA90BA766BE3}"/>
    <cellStyle name="Moneda 2 3 3 6 2 3 6" xfId="31191" xr:uid="{B073F033-F028-46D8-A967-51A67207407B}"/>
    <cellStyle name="Moneda 2 3 3 6 2 4" xfId="3733" xr:uid="{79F61CD8-3BC1-42C6-AA95-D3E4D11CE6F2}"/>
    <cellStyle name="Moneda 2 3 3 6 2 4 2" xfId="6085" xr:uid="{B25993F8-F0EA-4D93-BB50-98FF530B19A3}"/>
    <cellStyle name="Moneda 2 3 3 6 2 4 2 2" xfId="10789" xr:uid="{1D9E0F72-27A9-460B-A42E-DBBA3EE4F3FB}"/>
    <cellStyle name="Moneda 2 3 3 6 2 4 2 2 2" xfId="20197" xr:uid="{DADCC306-3EC7-426D-A725-A7B5F3992C17}"/>
    <cellStyle name="Moneda 2 3 3 6 2 4 2 2 3" xfId="29614" xr:uid="{19AD6A7F-3E52-47BA-8102-9EC9BFCC970A}"/>
    <cellStyle name="Moneda 2 3 3 6 2 4 2 2 4" xfId="39031" xr:uid="{7B688AF9-534C-4D1A-87DE-6D7B69EA02D7}"/>
    <cellStyle name="Moneda 2 3 3 6 2 4 2 3" xfId="15493" xr:uid="{03CC21EC-ECB9-4683-9DC0-5858CBA08D64}"/>
    <cellStyle name="Moneda 2 3 3 6 2 4 2 4" xfId="24910" xr:uid="{56901C71-C2D9-49C6-9814-8859E75E216A}"/>
    <cellStyle name="Moneda 2 3 3 6 2 4 2 5" xfId="34327" xr:uid="{EDC9AB64-169B-408F-84E7-24B6B5B0F853}"/>
    <cellStyle name="Moneda 2 3 3 6 2 4 3" xfId="8437" xr:uid="{AE37C753-7B56-4EC7-BF9A-2ABF69EEDF21}"/>
    <cellStyle name="Moneda 2 3 3 6 2 4 3 2" xfId="17845" xr:uid="{845108FD-1EC8-46C3-A53E-CD961039464E}"/>
    <cellStyle name="Moneda 2 3 3 6 2 4 3 3" xfId="27262" xr:uid="{68DC05AE-593B-4E91-9890-7233824EC465}"/>
    <cellStyle name="Moneda 2 3 3 6 2 4 3 4" xfId="36679" xr:uid="{EA29FF33-FF19-45D5-9869-BB00E5F2FDFE}"/>
    <cellStyle name="Moneda 2 3 3 6 2 4 4" xfId="13141" xr:uid="{1A9FAAA4-14E3-4F5C-8917-06ADF7432C90}"/>
    <cellStyle name="Moneda 2 3 3 6 2 4 5" xfId="22558" xr:uid="{9F437706-680B-4427-A3F9-3E1CDEFAD310}"/>
    <cellStyle name="Moneda 2 3 3 6 2 4 6" xfId="31975" xr:uid="{136F8464-3A58-4A5C-B6C5-19C6EFC0E5D7}"/>
    <cellStyle name="Moneda 2 3 3 6 2 5" xfId="4517" xr:uid="{B5686D02-F1DF-427B-A869-93012AD5E403}"/>
    <cellStyle name="Moneda 2 3 3 6 2 5 2" xfId="9221" xr:uid="{B334A7CF-BF46-43D0-95CE-5075DDE04E4B}"/>
    <cellStyle name="Moneda 2 3 3 6 2 5 2 2" xfId="18629" xr:uid="{BE0FE97C-631E-4098-B847-06FFC82EB28E}"/>
    <cellStyle name="Moneda 2 3 3 6 2 5 2 3" xfId="28046" xr:uid="{4F49F112-3FA7-4C28-A4FA-E5B235C3FB20}"/>
    <cellStyle name="Moneda 2 3 3 6 2 5 2 4" xfId="37463" xr:uid="{CB943244-8F4D-46FF-AE41-6E673878867D}"/>
    <cellStyle name="Moneda 2 3 3 6 2 5 3" xfId="13925" xr:uid="{CDC89A09-0452-43F5-8A5A-AF798507835A}"/>
    <cellStyle name="Moneda 2 3 3 6 2 5 4" xfId="23342" xr:uid="{2CF525C3-642A-4B35-B887-17A94D08ADD2}"/>
    <cellStyle name="Moneda 2 3 3 6 2 5 5" xfId="32759" xr:uid="{C6B014F6-49E0-4935-AB23-97392F3CE363}"/>
    <cellStyle name="Moneda 2 3 3 6 2 6" xfId="6869" xr:uid="{071F13D6-6D6E-4D8A-BC83-B04FA9BA392C}"/>
    <cellStyle name="Moneda 2 3 3 6 2 6 2" xfId="16277" xr:uid="{F967DCF0-67FA-46DB-9891-FDB588676D80}"/>
    <cellStyle name="Moneda 2 3 3 6 2 6 3" xfId="25694" xr:uid="{DF48B336-2CF5-4265-9352-0BD86FAB7027}"/>
    <cellStyle name="Moneda 2 3 3 6 2 6 4" xfId="35111" xr:uid="{B718DDA7-CB06-4192-A921-DEDEFA400E4B}"/>
    <cellStyle name="Moneda 2 3 3 6 2 7" xfId="11573" xr:uid="{B0D4C6CB-C661-4EAB-A18F-3308CE544855}"/>
    <cellStyle name="Moneda 2 3 3 6 2 8" xfId="20990" xr:uid="{856920F1-725E-4B74-9E3C-096FC035F26E}"/>
    <cellStyle name="Moneda 2 3 3 6 2 9" xfId="30407" xr:uid="{B081B9A6-5858-460A-8E84-40AA2BF0E322}"/>
    <cellStyle name="Moneda 2 3 3 6 3" xfId="2360" xr:uid="{4024524E-1B79-48CB-9230-116DECFEEA4E}"/>
    <cellStyle name="Moneda 2 3 3 6 3 2" xfId="3145" xr:uid="{C93BF6BD-357E-401B-847D-B84AFA605F8E}"/>
    <cellStyle name="Moneda 2 3 3 6 3 2 2" xfId="5497" xr:uid="{F38322D1-6006-49AA-9BE8-FCC661010ABD}"/>
    <cellStyle name="Moneda 2 3 3 6 3 2 2 2" xfId="10201" xr:uid="{F35D7DF0-0288-4B31-AD35-E7521F800F9F}"/>
    <cellStyle name="Moneda 2 3 3 6 3 2 2 2 2" xfId="19609" xr:uid="{014EBCDC-76C2-4CD2-8982-4C1A89136C82}"/>
    <cellStyle name="Moneda 2 3 3 6 3 2 2 2 3" xfId="29026" xr:uid="{3A281241-B7E5-44AD-B62A-938697B81474}"/>
    <cellStyle name="Moneda 2 3 3 6 3 2 2 2 4" xfId="38443" xr:uid="{3F93D811-9F9A-42C8-9FF7-4269CAE441EB}"/>
    <cellStyle name="Moneda 2 3 3 6 3 2 2 3" xfId="14905" xr:uid="{05F7D723-B7DD-4196-9758-0F9A0292D751}"/>
    <cellStyle name="Moneda 2 3 3 6 3 2 2 4" xfId="24322" xr:uid="{25CAAF7B-AB65-43C2-A11B-E2D9E47CDBBE}"/>
    <cellStyle name="Moneda 2 3 3 6 3 2 2 5" xfId="33739" xr:uid="{80DB82FF-5494-42C5-940E-8F8633C5828C}"/>
    <cellStyle name="Moneda 2 3 3 6 3 2 3" xfId="7849" xr:uid="{6F0E2F34-EE19-4E13-AE38-CB3D10B16840}"/>
    <cellStyle name="Moneda 2 3 3 6 3 2 3 2" xfId="17257" xr:uid="{7E96CCAB-D7F6-4003-B840-A649351BDB57}"/>
    <cellStyle name="Moneda 2 3 3 6 3 2 3 3" xfId="26674" xr:uid="{1858E4BD-630A-42DD-8A0F-71BFB1C79430}"/>
    <cellStyle name="Moneda 2 3 3 6 3 2 3 4" xfId="36091" xr:uid="{B3F66F88-D9A5-45C8-A1BA-CD2660DBAD04}"/>
    <cellStyle name="Moneda 2 3 3 6 3 2 4" xfId="12553" xr:uid="{43BF1A26-F6B2-497E-8B8C-D3D3C9E4D634}"/>
    <cellStyle name="Moneda 2 3 3 6 3 2 5" xfId="21970" xr:uid="{51BD377E-6C5E-4079-A34D-D84D64C3A178}"/>
    <cellStyle name="Moneda 2 3 3 6 3 2 6" xfId="31387" xr:uid="{25882860-D920-4FDA-9E6F-8F71A0A0B68B}"/>
    <cellStyle name="Moneda 2 3 3 6 3 3" xfId="3929" xr:uid="{CA78D04E-3361-4F6E-A939-12B5107F1B42}"/>
    <cellStyle name="Moneda 2 3 3 6 3 3 2" xfId="6281" xr:uid="{F7AAAF32-0390-431E-A6F2-F343106E82A9}"/>
    <cellStyle name="Moneda 2 3 3 6 3 3 2 2" xfId="10985" xr:uid="{3B830CD3-A528-4034-999C-50D40BF8982F}"/>
    <cellStyle name="Moneda 2 3 3 6 3 3 2 2 2" xfId="20393" xr:uid="{15215B7E-770C-4F6D-B4C1-6275BAA9319C}"/>
    <cellStyle name="Moneda 2 3 3 6 3 3 2 2 3" xfId="29810" xr:uid="{CE223158-AEE3-41EB-80F1-8A97EFB9DBB0}"/>
    <cellStyle name="Moneda 2 3 3 6 3 3 2 2 4" xfId="39227" xr:uid="{53CB93D3-A86F-4E0A-A2FC-11C8EF59C4ED}"/>
    <cellStyle name="Moneda 2 3 3 6 3 3 2 3" xfId="15689" xr:uid="{A5F5BE4E-A697-43F8-8B15-C0C876DAAB2B}"/>
    <cellStyle name="Moneda 2 3 3 6 3 3 2 4" xfId="25106" xr:uid="{483277B7-0610-4978-961C-FFD5ABE1CB04}"/>
    <cellStyle name="Moneda 2 3 3 6 3 3 2 5" xfId="34523" xr:uid="{834211C9-5E09-4523-BD59-6C29B90C70AD}"/>
    <cellStyle name="Moneda 2 3 3 6 3 3 3" xfId="8633" xr:uid="{D8061223-5C49-42CA-A57F-7B3712D884C5}"/>
    <cellStyle name="Moneda 2 3 3 6 3 3 3 2" xfId="18041" xr:uid="{F8047D43-5D06-4E02-812D-E277A3F5B52A}"/>
    <cellStyle name="Moneda 2 3 3 6 3 3 3 3" xfId="27458" xr:uid="{2F491BC8-41CD-4D1F-9392-643031D707C3}"/>
    <cellStyle name="Moneda 2 3 3 6 3 3 3 4" xfId="36875" xr:uid="{8FC213C5-664C-4A01-9440-7C92EAF4A13D}"/>
    <cellStyle name="Moneda 2 3 3 6 3 3 4" xfId="13337" xr:uid="{818123B1-9FEB-46A3-9E4A-BE1F3DFFD9F4}"/>
    <cellStyle name="Moneda 2 3 3 6 3 3 5" xfId="22754" xr:uid="{B1044520-A4BE-44E2-A442-4F94D81B3BA4}"/>
    <cellStyle name="Moneda 2 3 3 6 3 3 6" xfId="32171" xr:uid="{D1C43468-5EE3-4D3B-A966-18C09EEC8AA8}"/>
    <cellStyle name="Moneda 2 3 3 6 3 4" xfId="4713" xr:uid="{A795D1AD-C882-4FC0-84F2-84D4AC568FB3}"/>
    <cellStyle name="Moneda 2 3 3 6 3 4 2" xfId="9417" xr:uid="{273DDDA9-B568-469C-A8E7-2FCB375FE878}"/>
    <cellStyle name="Moneda 2 3 3 6 3 4 2 2" xfId="18825" xr:uid="{A5E70EE7-4E9B-48AF-8296-726D7A0FC414}"/>
    <cellStyle name="Moneda 2 3 3 6 3 4 2 3" xfId="28242" xr:uid="{9F00F256-6DF5-4570-A7B4-33B61B0EA62F}"/>
    <cellStyle name="Moneda 2 3 3 6 3 4 2 4" xfId="37659" xr:uid="{55834788-CEAB-4B3B-81E6-F2E0F44870F0}"/>
    <cellStyle name="Moneda 2 3 3 6 3 4 3" xfId="14121" xr:uid="{6E238943-4897-432B-AA45-ECA2B2C9D26A}"/>
    <cellStyle name="Moneda 2 3 3 6 3 4 4" xfId="23538" xr:uid="{68CC1932-393A-44C2-BB23-3C0B9056BFCB}"/>
    <cellStyle name="Moneda 2 3 3 6 3 4 5" xfId="32955" xr:uid="{C6054EEB-E4D1-4EEB-9E20-5617441F5283}"/>
    <cellStyle name="Moneda 2 3 3 6 3 5" xfId="7065" xr:uid="{FD4B4F1F-CCCA-4F69-B2E0-37B68D435F39}"/>
    <cellStyle name="Moneda 2 3 3 6 3 5 2" xfId="16473" xr:uid="{5834A430-0D8A-44E6-9C61-08764F031F2B}"/>
    <cellStyle name="Moneda 2 3 3 6 3 5 3" xfId="25890" xr:uid="{DC05B76A-6AE2-4E40-9CD8-877A82E15FEF}"/>
    <cellStyle name="Moneda 2 3 3 6 3 5 4" xfId="35307" xr:uid="{3FC1784F-586B-4857-9821-A573EC10C8A9}"/>
    <cellStyle name="Moneda 2 3 3 6 3 6" xfId="11769" xr:uid="{24B2A0EF-463D-42A7-96A7-D92C415CDE7E}"/>
    <cellStyle name="Moneda 2 3 3 6 3 7" xfId="21186" xr:uid="{1A191EB0-5B55-4ADC-B36B-B79FB1A8D29A}"/>
    <cellStyle name="Moneda 2 3 3 6 3 8" xfId="30603" xr:uid="{1F9A85FC-6A6D-4768-9950-20BE4D6D4ECB}"/>
    <cellStyle name="Moneda 2 3 3 6 4" xfId="2753" xr:uid="{5187DF87-2448-4BBD-84CF-83BDDB0371C7}"/>
    <cellStyle name="Moneda 2 3 3 6 4 2" xfId="5105" xr:uid="{1D2217F4-A3BC-4F96-B18A-2FD6CC992B86}"/>
    <cellStyle name="Moneda 2 3 3 6 4 2 2" xfId="9809" xr:uid="{09DA6926-CBF2-4A7D-A17E-89C8E99E619C}"/>
    <cellStyle name="Moneda 2 3 3 6 4 2 2 2" xfId="19217" xr:uid="{0FF0738F-5794-47A1-AC59-E1113D9F1130}"/>
    <cellStyle name="Moneda 2 3 3 6 4 2 2 3" xfId="28634" xr:uid="{FA86C9D7-586D-4BC8-BB44-7534BB06A0C6}"/>
    <cellStyle name="Moneda 2 3 3 6 4 2 2 4" xfId="38051" xr:uid="{47142C26-FFA9-4FE2-8B27-7DCD71E8DB93}"/>
    <cellStyle name="Moneda 2 3 3 6 4 2 3" xfId="14513" xr:uid="{2E3405F2-05F4-4D50-8421-109951616753}"/>
    <cellStyle name="Moneda 2 3 3 6 4 2 4" xfId="23930" xr:uid="{3E771561-46F8-427F-9470-CFF88B567FE3}"/>
    <cellStyle name="Moneda 2 3 3 6 4 2 5" xfId="33347" xr:uid="{2111A580-65E8-4786-BFE9-A035B49B32E5}"/>
    <cellStyle name="Moneda 2 3 3 6 4 3" xfId="7457" xr:uid="{60A4B94F-90CB-46E9-AE9B-D474912AD901}"/>
    <cellStyle name="Moneda 2 3 3 6 4 3 2" xfId="16865" xr:uid="{4F858866-478A-4EF5-82F7-C5577786740F}"/>
    <cellStyle name="Moneda 2 3 3 6 4 3 3" xfId="26282" xr:uid="{0ACCEE85-B8EB-4A42-9BEB-A221AF2E6248}"/>
    <cellStyle name="Moneda 2 3 3 6 4 3 4" xfId="35699" xr:uid="{724E3D9D-E195-4888-B026-4D758FC59D13}"/>
    <cellStyle name="Moneda 2 3 3 6 4 4" xfId="12161" xr:uid="{292925D8-E5F6-4634-925E-4FAF63DAEA78}"/>
    <cellStyle name="Moneda 2 3 3 6 4 5" xfId="21578" xr:uid="{D91BA693-7E36-4473-932F-D8D88CE75E1E}"/>
    <cellStyle name="Moneda 2 3 3 6 4 6" xfId="30995" xr:uid="{EF90463C-26D1-4E64-882E-FAF5D21D08C8}"/>
    <cellStyle name="Moneda 2 3 3 6 5" xfId="3537" xr:uid="{63CD4234-0B83-4EB4-8204-869B53DA550D}"/>
    <cellStyle name="Moneda 2 3 3 6 5 2" xfId="5889" xr:uid="{1E089982-5CA6-4874-A765-35FDE2A41F5C}"/>
    <cellStyle name="Moneda 2 3 3 6 5 2 2" xfId="10593" xr:uid="{ED105A27-6925-4F5E-AE2B-C623C2B43D1C}"/>
    <cellStyle name="Moneda 2 3 3 6 5 2 2 2" xfId="20001" xr:uid="{07A498B3-7B11-4B96-AF1D-36F54950469D}"/>
    <cellStyle name="Moneda 2 3 3 6 5 2 2 3" xfId="29418" xr:uid="{43BC6167-F223-4EBC-8890-CC05B85DCFB5}"/>
    <cellStyle name="Moneda 2 3 3 6 5 2 2 4" xfId="38835" xr:uid="{08880EFD-F0AF-43C2-9E0A-2194D373F494}"/>
    <cellStyle name="Moneda 2 3 3 6 5 2 3" xfId="15297" xr:uid="{3ABBCDDF-5AAD-4A14-B2C1-27A1074B375B}"/>
    <cellStyle name="Moneda 2 3 3 6 5 2 4" xfId="24714" xr:uid="{EE864F90-508A-4121-B665-9486611B12C8}"/>
    <cellStyle name="Moneda 2 3 3 6 5 2 5" xfId="34131" xr:uid="{14A0C592-D5F8-4B6E-B029-9C2859F4C0D2}"/>
    <cellStyle name="Moneda 2 3 3 6 5 3" xfId="8241" xr:uid="{BD7ED123-C8F4-4707-99D0-8E22FE28EFAC}"/>
    <cellStyle name="Moneda 2 3 3 6 5 3 2" xfId="17649" xr:uid="{5B0C92F5-1D13-4C7F-8F40-948F993D8036}"/>
    <cellStyle name="Moneda 2 3 3 6 5 3 3" xfId="27066" xr:uid="{B86B9ACD-D9AF-49B2-82F0-F77D9D0E376B}"/>
    <cellStyle name="Moneda 2 3 3 6 5 3 4" xfId="36483" xr:uid="{DE8F4C34-6769-4B5B-803E-D049BF176177}"/>
    <cellStyle name="Moneda 2 3 3 6 5 4" xfId="12945" xr:uid="{E74011F2-85B1-4699-A00B-B1FFE13C230E}"/>
    <cellStyle name="Moneda 2 3 3 6 5 5" xfId="22362" xr:uid="{71B1078D-7CCB-43F9-8C66-480BE4AAA84C}"/>
    <cellStyle name="Moneda 2 3 3 6 5 6" xfId="31779" xr:uid="{8B30783C-0DB4-4555-BD3C-B52F60E97EF8}"/>
    <cellStyle name="Moneda 2 3 3 6 6" xfId="4321" xr:uid="{BC73D999-7EEC-4365-BC46-2D3C8E2E8145}"/>
    <cellStyle name="Moneda 2 3 3 6 6 2" xfId="9025" xr:uid="{82649CFC-AA37-4AF9-8190-E041B517207D}"/>
    <cellStyle name="Moneda 2 3 3 6 6 2 2" xfId="18433" xr:uid="{5BE158D3-D460-4460-AFA7-F5DEB4FB69D7}"/>
    <cellStyle name="Moneda 2 3 3 6 6 2 3" xfId="27850" xr:uid="{D7A07225-85A2-499A-9468-0D2C9B220512}"/>
    <cellStyle name="Moneda 2 3 3 6 6 2 4" xfId="37267" xr:uid="{F1A40B1D-1761-43A8-A00E-B994DC8410F0}"/>
    <cellStyle name="Moneda 2 3 3 6 6 3" xfId="13729" xr:uid="{C09C3012-0ECB-4580-AD06-645ED2A1F40A}"/>
    <cellStyle name="Moneda 2 3 3 6 6 4" xfId="23146" xr:uid="{12FC2386-F474-47D5-9FFA-2049B244D5DE}"/>
    <cellStyle name="Moneda 2 3 3 6 6 5" xfId="32563" xr:uid="{42771D5D-5ECC-46FD-8A6B-AB83F8B359F5}"/>
    <cellStyle name="Moneda 2 3 3 6 7" xfId="6673" xr:uid="{8B64717C-A3B3-46D4-B4B2-243DC55CEC5F}"/>
    <cellStyle name="Moneda 2 3 3 6 7 2" xfId="16081" xr:uid="{248D6BD3-A3AE-4D66-A17C-7A3899D1AE55}"/>
    <cellStyle name="Moneda 2 3 3 6 7 3" xfId="25498" xr:uid="{5EE7CEF4-2572-44D9-B0F2-18218EFA07AE}"/>
    <cellStyle name="Moneda 2 3 3 6 7 4" xfId="34915" xr:uid="{108869BE-F679-4C94-82A5-AE5EE53D9279}"/>
    <cellStyle name="Moneda 2 3 3 6 8" xfId="11377" xr:uid="{FC3202E0-F541-4467-AD37-364033824663}"/>
    <cellStyle name="Moneda 2 3 3 6 9" xfId="20794" xr:uid="{BAA599D2-0C3E-447A-8950-B759B1610B7E}"/>
    <cellStyle name="Moneda 2 3 3 7" xfId="458" xr:uid="{FBB47C89-43E4-47B5-88AD-A75055299952}"/>
    <cellStyle name="Moneda 2 3 3 7 10" xfId="2084" xr:uid="{B2B5F2CF-1F26-41B8-8480-AE68C05DF08D}"/>
    <cellStyle name="Moneda 2 3 3 7 11" xfId="1456" xr:uid="{981CCED2-67C4-4CC8-A6D5-0D0908B71B5F}"/>
    <cellStyle name="Moneda 2 3 3 7 12" xfId="40338" xr:uid="{F5142257-37E7-4B48-8383-D0BF75E08F57}"/>
    <cellStyle name="Moneda 2 3 3 7 2" xfId="2476" xr:uid="{37E70AD4-8F88-4545-9C97-3D051C1ACFE5}"/>
    <cellStyle name="Moneda 2 3 3 7 2 2" xfId="3261" xr:uid="{8CC91E2F-A8A1-4348-92E5-15432EAC5508}"/>
    <cellStyle name="Moneda 2 3 3 7 2 2 2" xfId="5613" xr:uid="{BBFBACE0-1FA8-420C-8946-F9EE48E0243B}"/>
    <cellStyle name="Moneda 2 3 3 7 2 2 2 2" xfId="10317" xr:uid="{B2281258-0E98-4BF0-B914-03ADC1543736}"/>
    <cellStyle name="Moneda 2 3 3 7 2 2 2 2 2" xfId="19725" xr:uid="{009BAC30-28F7-4326-93DB-E068A2C84992}"/>
    <cellStyle name="Moneda 2 3 3 7 2 2 2 2 3" xfId="29142" xr:uid="{3B008F62-DECA-480F-9A36-DD9721948239}"/>
    <cellStyle name="Moneda 2 3 3 7 2 2 2 2 4" xfId="38559" xr:uid="{E67880E3-CCF8-4B25-9D7A-A83FB5D52498}"/>
    <cellStyle name="Moneda 2 3 3 7 2 2 2 3" xfId="15021" xr:uid="{721F61EC-FE23-4C2E-A72A-D3861AE66D42}"/>
    <cellStyle name="Moneda 2 3 3 7 2 2 2 4" xfId="24438" xr:uid="{FD84748B-4C44-45EF-A713-88D927FFAF64}"/>
    <cellStyle name="Moneda 2 3 3 7 2 2 2 5" xfId="33855" xr:uid="{22C916B3-7112-44BC-AB24-ABFEC8BE3403}"/>
    <cellStyle name="Moneda 2 3 3 7 2 2 3" xfId="7965" xr:uid="{74075A1E-297F-4B76-813E-FE8B72B0102A}"/>
    <cellStyle name="Moneda 2 3 3 7 2 2 3 2" xfId="17373" xr:uid="{9FE6F1BE-0740-4D89-94DB-5052F3503BBF}"/>
    <cellStyle name="Moneda 2 3 3 7 2 2 3 3" xfId="26790" xr:uid="{50CA0633-7160-46C3-90DB-A4EDBEBBB0D4}"/>
    <cellStyle name="Moneda 2 3 3 7 2 2 3 4" xfId="36207" xr:uid="{323598DB-7C89-4D8E-97E8-F76C3DC337AD}"/>
    <cellStyle name="Moneda 2 3 3 7 2 2 4" xfId="12669" xr:uid="{51AE49DF-E077-41B4-A84C-2884BF3BF3C5}"/>
    <cellStyle name="Moneda 2 3 3 7 2 2 5" xfId="22086" xr:uid="{691B1CE3-24E3-4D88-801F-C2C9C7795708}"/>
    <cellStyle name="Moneda 2 3 3 7 2 2 6" xfId="31503" xr:uid="{6626EE48-C4CF-4236-BA55-44D82FDDB473}"/>
    <cellStyle name="Moneda 2 3 3 7 2 3" xfId="4045" xr:uid="{6970DAD3-291B-4083-8B97-5BCE4F135777}"/>
    <cellStyle name="Moneda 2 3 3 7 2 3 2" xfId="6397" xr:uid="{9217C2CA-1E25-46E9-8F3E-E8E464A631CA}"/>
    <cellStyle name="Moneda 2 3 3 7 2 3 2 2" xfId="11101" xr:uid="{C48E90BF-BAC3-444B-949A-986717DFFC5A}"/>
    <cellStyle name="Moneda 2 3 3 7 2 3 2 2 2" xfId="20509" xr:uid="{FE3D0735-657E-44F9-85C7-639FDB73CC92}"/>
    <cellStyle name="Moneda 2 3 3 7 2 3 2 2 3" xfId="29926" xr:uid="{AC9E2F7F-6A52-4475-829C-694FFEACB572}"/>
    <cellStyle name="Moneda 2 3 3 7 2 3 2 2 4" xfId="39343" xr:uid="{B6BAA533-BA2E-430C-ABD9-D126F0ECE72D}"/>
    <cellStyle name="Moneda 2 3 3 7 2 3 2 3" xfId="15805" xr:uid="{2B303F33-D11C-484E-9AD2-C5BEAAEB2D9C}"/>
    <cellStyle name="Moneda 2 3 3 7 2 3 2 4" xfId="25222" xr:uid="{D1D72D7D-147D-428B-87E2-F1C364AB3DA1}"/>
    <cellStyle name="Moneda 2 3 3 7 2 3 2 5" xfId="34639" xr:uid="{161BBE82-31BC-46A6-BFA9-736A3A2863AB}"/>
    <cellStyle name="Moneda 2 3 3 7 2 3 3" xfId="8749" xr:uid="{52331ABA-868E-4B7D-BA2B-5A49B10073E7}"/>
    <cellStyle name="Moneda 2 3 3 7 2 3 3 2" xfId="18157" xr:uid="{898D3C1D-A0E7-49F5-95F3-D83A55168BFC}"/>
    <cellStyle name="Moneda 2 3 3 7 2 3 3 3" xfId="27574" xr:uid="{5EC02770-E76E-4923-BE04-00EB83F4A2AD}"/>
    <cellStyle name="Moneda 2 3 3 7 2 3 3 4" xfId="36991" xr:uid="{C9A1EABD-B05A-44A4-84A6-CEBF4BCB5F30}"/>
    <cellStyle name="Moneda 2 3 3 7 2 3 4" xfId="13453" xr:uid="{4053E8A8-5AD1-4A30-AE24-BEFE62220AA0}"/>
    <cellStyle name="Moneda 2 3 3 7 2 3 5" xfId="22870" xr:uid="{443A258D-CBF3-428F-986C-D38C24863246}"/>
    <cellStyle name="Moneda 2 3 3 7 2 3 6" xfId="32287" xr:uid="{FA61554C-C389-4582-827E-3328B5A1FF82}"/>
    <cellStyle name="Moneda 2 3 3 7 2 4" xfId="4829" xr:uid="{C4CF69E3-2136-4A43-B4A4-F07E7D924CD6}"/>
    <cellStyle name="Moneda 2 3 3 7 2 4 2" xfId="9533" xr:uid="{40078D04-3FCC-4C8B-8052-9C752ABBAD7F}"/>
    <cellStyle name="Moneda 2 3 3 7 2 4 2 2" xfId="18941" xr:uid="{803D0ACC-E839-4FC7-B87C-2E974D09DBE2}"/>
    <cellStyle name="Moneda 2 3 3 7 2 4 2 3" xfId="28358" xr:uid="{EEA54A49-81DC-4C32-920A-5F10C4B87A53}"/>
    <cellStyle name="Moneda 2 3 3 7 2 4 2 4" xfId="37775" xr:uid="{ABAFBEF4-9983-4D3D-ACB6-71B3165298AF}"/>
    <cellStyle name="Moneda 2 3 3 7 2 4 3" xfId="14237" xr:uid="{63EBFC7D-69C6-4798-A6E9-3EE6A694E5E3}"/>
    <cellStyle name="Moneda 2 3 3 7 2 4 4" xfId="23654" xr:uid="{F61BFC04-7A42-4460-A0EE-201F8DE5FA2D}"/>
    <cellStyle name="Moneda 2 3 3 7 2 4 5" xfId="33071" xr:uid="{51F814DC-0D53-4B1C-BD12-07D74A98901A}"/>
    <cellStyle name="Moneda 2 3 3 7 2 5" xfId="7181" xr:uid="{B364DBC5-7AD1-4D35-B184-6D9253902245}"/>
    <cellStyle name="Moneda 2 3 3 7 2 5 2" xfId="16589" xr:uid="{3AA66499-CFEB-4912-812D-324E3A4CDDFC}"/>
    <cellStyle name="Moneda 2 3 3 7 2 5 3" xfId="26006" xr:uid="{BA580788-8E3F-465F-884C-F24D86823A03}"/>
    <cellStyle name="Moneda 2 3 3 7 2 5 4" xfId="35423" xr:uid="{522C6604-84D9-4304-808D-63D9523FF38C}"/>
    <cellStyle name="Moneda 2 3 3 7 2 6" xfId="11885" xr:uid="{90144F86-CD3E-469A-85D5-D08A43B3FCBA}"/>
    <cellStyle name="Moneda 2 3 3 7 2 7" xfId="21302" xr:uid="{4E93009D-AB4D-4AE8-8E64-56CBE07E1438}"/>
    <cellStyle name="Moneda 2 3 3 7 2 8" xfId="30719" xr:uid="{0BDDBC96-79AD-4B0E-9D9F-8CA93B24A019}"/>
    <cellStyle name="Moneda 2 3 3 7 3" xfId="2869" xr:uid="{8F5677AF-93CC-4FBE-86DD-9A6DD7EFBAE5}"/>
    <cellStyle name="Moneda 2 3 3 7 3 2" xfId="5221" xr:uid="{BC5BF32D-8E8F-48FC-A7C3-16FB9497F0E9}"/>
    <cellStyle name="Moneda 2 3 3 7 3 2 2" xfId="9925" xr:uid="{9426C8A5-DFE4-4D7A-B514-6964DD0B43B1}"/>
    <cellStyle name="Moneda 2 3 3 7 3 2 2 2" xfId="19333" xr:uid="{539F78A1-E51C-49EB-87A0-7529944057EC}"/>
    <cellStyle name="Moneda 2 3 3 7 3 2 2 3" xfId="28750" xr:uid="{2FB670CB-EC50-43D5-9CB0-E23ECFB41985}"/>
    <cellStyle name="Moneda 2 3 3 7 3 2 2 4" xfId="38167" xr:uid="{B97F202A-1AB7-4559-A366-77C977669276}"/>
    <cellStyle name="Moneda 2 3 3 7 3 2 3" xfId="14629" xr:uid="{52B44092-58C4-4E9B-819A-7B17B9D14B33}"/>
    <cellStyle name="Moneda 2 3 3 7 3 2 4" xfId="24046" xr:uid="{DCC4C594-9310-4506-8795-52EB1761F972}"/>
    <cellStyle name="Moneda 2 3 3 7 3 2 5" xfId="33463" xr:uid="{50F505A7-8D9A-4A2B-B0E7-D39CEFC41894}"/>
    <cellStyle name="Moneda 2 3 3 7 3 3" xfId="7573" xr:uid="{C2281F87-2870-4FFE-99DD-C665502DF006}"/>
    <cellStyle name="Moneda 2 3 3 7 3 3 2" xfId="16981" xr:uid="{86380397-BFC6-4FA1-AC56-E0D500C2FB2A}"/>
    <cellStyle name="Moneda 2 3 3 7 3 3 3" xfId="26398" xr:uid="{563A9200-3813-4108-A137-8CEA68412DC3}"/>
    <cellStyle name="Moneda 2 3 3 7 3 3 4" xfId="35815" xr:uid="{3CD1DD0D-64B2-41D2-AF6A-C1BED40FDC91}"/>
    <cellStyle name="Moneda 2 3 3 7 3 4" xfId="12277" xr:uid="{A2F3AA32-525E-41D3-BD4A-BE20AE165C81}"/>
    <cellStyle name="Moneda 2 3 3 7 3 5" xfId="21694" xr:uid="{9D4A2179-ED56-4C23-9C7A-58C32E7E8CA3}"/>
    <cellStyle name="Moneda 2 3 3 7 3 6" xfId="31111" xr:uid="{F4F76827-9D01-4CB2-A13A-1C491FE7F5C8}"/>
    <cellStyle name="Moneda 2 3 3 7 4" xfId="3653" xr:uid="{9F61E25C-A878-4334-891E-74FCE690AAED}"/>
    <cellStyle name="Moneda 2 3 3 7 4 2" xfId="6005" xr:uid="{F2193EDD-76FB-40E2-86DE-4B63C24FA371}"/>
    <cellStyle name="Moneda 2 3 3 7 4 2 2" xfId="10709" xr:uid="{CFFB26C7-3502-4540-A7C1-63B7CA3C03A1}"/>
    <cellStyle name="Moneda 2 3 3 7 4 2 2 2" xfId="20117" xr:uid="{C5271E7A-7A4D-436C-B8D4-80190EF6F32A}"/>
    <cellStyle name="Moneda 2 3 3 7 4 2 2 3" xfId="29534" xr:uid="{FF6ED66F-E877-4DCC-9B72-204FD6DDE1AA}"/>
    <cellStyle name="Moneda 2 3 3 7 4 2 2 4" xfId="38951" xr:uid="{F7CBB37F-F00C-4B72-BBC6-00828FD7C9A0}"/>
    <cellStyle name="Moneda 2 3 3 7 4 2 3" xfId="15413" xr:uid="{C6566CE0-B729-48F3-8C2E-7AE3E4805B03}"/>
    <cellStyle name="Moneda 2 3 3 7 4 2 4" xfId="24830" xr:uid="{6EEB390D-56C3-4D9D-ACCD-3F9EF7B97696}"/>
    <cellStyle name="Moneda 2 3 3 7 4 2 5" xfId="34247" xr:uid="{BF60C8CD-9540-4DEA-AEC4-360D69769CB4}"/>
    <cellStyle name="Moneda 2 3 3 7 4 3" xfId="8357" xr:uid="{322BCB30-662D-4EB0-BBA6-2DF70A4C35DF}"/>
    <cellStyle name="Moneda 2 3 3 7 4 3 2" xfId="17765" xr:uid="{EED096F5-A648-4247-8FAC-8E3EB0C583C2}"/>
    <cellStyle name="Moneda 2 3 3 7 4 3 3" xfId="27182" xr:uid="{1244D89E-2DC7-4199-A225-8C32D1F4CA88}"/>
    <cellStyle name="Moneda 2 3 3 7 4 3 4" xfId="36599" xr:uid="{4990760C-B2CC-4B28-9C73-6DEA0694BDFD}"/>
    <cellStyle name="Moneda 2 3 3 7 4 4" xfId="13061" xr:uid="{D40CEB11-BB36-48FB-A4C6-3A72BCDF3229}"/>
    <cellStyle name="Moneda 2 3 3 7 4 5" xfId="22478" xr:uid="{28C8A479-22C6-4208-93CB-A4F68D0959D9}"/>
    <cellStyle name="Moneda 2 3 3 7 4 6" xfId="31895" xr:uid="{DE95A150-59F7-4977-B568-F0D88A93F30C}"/>
    <cellStyle name="Moneda 2 3 3 7 5" xfId="4437" xr:uid="{F1BB5E93-AF32-4050-8E60-B731D59AAAE9}"/>
    <cellStyle name="Moneda 2 3 3 7 5 2" xfId="9141" xr:uid="{4027A2D3-5896-47FE-A18F-31FE99EBE2A0}"/>
    <cellStyle name="Moneda 2 3 3 7 5 2 2" xfId="18549" xr:uid="{71033046-D2C7-4F1C-A1CD-50B724F6E932}"/>
    <cellStyle name="Moneda 2 3 3 7 5 2 3" xfId="27966" xr:uid="{D0D945DA-3B80-4271-B912-070607C31042}"/>
    <cellStyle name="Moneda 2 3 3 7 5 2 4" xfId="37383" xr:uid="{62C653C5-C012-4B4E-AF6D-56D3E383325C}"/>
    <cellStyle name="Moneda 2 3 3 7 5 3" xfId="13845" xr:uid="{779256CE-ADB8-4C08-B943-EACABA17C4F4}"/>
    <cellStyle name="Moneda 2 3 3 7 5 4" xfId="23262" xr:uid="{3C0419EC-01ED-45A6-B4A6-B075A15AC8CC}"/>
    <cellStyle name="Moneda 2 3 3 7 5 5" xfId="32679" xr:uid="{81A9CF6F-01DE-4698-8EED-DD7049EA50F8}"/>
    <cellStyle name="Moneda 2 3 3 7 6" xfId="6789" xr:uid="{313E71E6-626A-4E2F-8E81-D2D9F3C0EDF1}"/>
    <cellStyle name="Moneda 2 3 3 7 6 2" xfId="16197" xr:uid="{441097DA-0DA5-4154-8419-4330FABE55CE}"/>
    <cellStyle name="Moneda 2 3 3 7 6 3" xfId="25614" xr:uid="{D7040C8F-7EA6-4452-8175-D1EE9CE5A0EC}"/>
    <cellStyle name="Moneda 2 3 3 7 6 4" xfId="35031" xr:uid="{AB6BA8FA-D392-4B1A-B84B-EE68718AEA06}"/>
    <cellStyle name="Moneda 2 3 3 7 7" xfId="11493" xr:uid="{FFCCC310-EA65-4DB7-B737-97ED86FB7C2F}"/>
    <cellStyle name="Moneda 2 3 3 7 8" xfId="20910" xr:uid="{F538D0B9-A411-4C6B-8304-BF981236D6C2}"/>
    <cellStyle name="Moneda 2 3 3 7 9" xfId="30327" xr:uid="{0953E0E0-378E-4471-8A34-023ED47365D9}"/>
    <cellStyle name="Moneda 2 3 3 8" xfId="2280" xr:uid="{F3FC157D-9A1B-41A4-BC44-7FD92948203B}"/>
    <cellStyle name="Moneda 2 3 3 8 2" xfId="3065" xr:uid="{D74D682F-9DFA-47CA-AC2D-FD549BA1A260}"/>
    <cellStyle name="Moneda 2 3 3 8 2 2" xfId="5417" xr:uid="{91F5EA20-9E36-4BAF-9029-BACEF1E9B377}"/>
    <cellStyle name="Moneda 2 3 3 8 2 2 2" xfId="10121" xr:uid="{8E66CF48-977D-4016-88C4-E31D2B3B52B8}"/>
    <cellStyle name="Moneda 2 3 3 8 2 2 2 2" xfId="19529" xr:uid="{04248306-A517-41D8-9559-84AAE4D147BA}"/>
    <cellStyle name="Moneda 2 3 3 8 2 2 2 3" xfId="28946" xr:uid="{4A239C83-8762-4500-A04C-D9A2D49C0FA5}"/>
    <cellStyle name="Moneda 2 3 3 8 2 2 2 4" xfId="38363" xr:uid="{F587696D-9496-41D6-859A-94371AFFBF55}"/>
    <cellStyle name="Moneda 2 3 3 8 2 2 3" xfId="14825" xr:uid="{6528F9B6-012C-4C8E-AD87-681039AAF8C7}"/>
    <cellStyle name="Moneda 2 3 3 8 2 2 4" xfId="24242" xr:uid="{57619346-4728-41EE-B266-D7B1E294AF64}"/>
    <cellStyle name="Moneda 2 3 3 8 2 2 5" xfId="33659" xr:uid="{C53C949F-771B-4716-898E-5FACD52717EA}"/>
    <cellStyle name="Moneda 2 3 3 8 2 3" xfId="7769" xr:uid="{1DCC9D80-DFD5-4206-B8C4-D8BF1DCC3D34}"/>
    <cellStyle name="Moneda 2 3 3 8 2 3 2" xfId="17177" xr:uid="{179A93C2-95B6-42BA-B573-E75B02BCB84B}"/>
    <cellStyle name="Moneda 2 3 3 8 2 3 3" xfId="26594" xr:uid="{93ACD48D-9CBF-46C5-9F79-8742ECEC9EEE}"/>
    <cellStyle name="Moneda 2 3 3 8 2 3 4" xfId="36011" xr:uid="{BBA6BBA5-BC82-4999-B941-97DC5F7053BB}"/>
    <cellStyle name="Moneda 2 3 3 8 2 4" xfId="12473" xr:uid="{6F8FD9ED-51CA-4C78-9220-CC994A564346}"/>
    <cellStyle name="Moneda 2 3 3 8 2 5" xfId="21890" xr:uid="{F3B9D4FF-16F7-46F6-94DB-AA305071F90C}"/>
    <cellStyle name="Moneda 2 3 3 8 2 6" xfId="31307" xr:uid="{4B877613-410D-4C30-A7C4-76FDDF711D60}"/>
    <cellStyle name="Moneda 2 3 3 8 3" xfId="3849" xr:uid="{23171635-4546-4837-B880-250581FF9FAA}"/>
    <cellStyle name="Moneda 2 3 3 8 3 2" xfId="6201" xr:uid="{987B9DDB-213F-4C5A-81E6-810DADE75E2A}"/>
    <cellStyle name="Moneda 2 3 3 8 3 2 2" xfId="10905" xr:uid="{2D46A521-87B1-4CAA-B516-ADB1F441951B}"/>
    <cellStyle name="Moneda 2 3 3 8 3 2 2 2" xfId="20313" xr:uid="{5B26F3AD-481F-4C64-8EB4-7F7CB8479BAC}"/>
    <cellStyle name="Moneda 2 3 3 8 3 2 2 3" xfId="29730" xr:uid="{BB25B5C2-3E78-4524-919C-65973B30B1C8}"/>
    <cellStyle name="Moneda 2 3 3 8 3 2 2 4" xfId="39147" xr:uid="{ED0DDD40-B158-485C-96E7-3BAD2381E48E}"/>
    <cellStyle name="Moneda 2 3 3 8 3 2 3" xfId="15609" xr:uid="{4A605E8F-B555-44BA-B51D-497A60C41A27}"/>
    <cellStyle name="Moneda 2 3 3 8 3 2 4" xfId="25026" xr:uid="{41B25773-9131-4177-B521-D0C6A779696B}"/>
    <cellStyle name="Moneda 2 3 3 8 3 2 5" xfId="34443" xr:uid="{2EDEA2E9-D207-45AD-B529-262A4C98A72E}"/>
    <cellStyle name="Moneda 2 3 3 8 3 3" xfId="8553" xr:uid="{C50F80EA-EE98-49BD-8B4E-1FCC7A99A519}"/>
    <cellStyle name="Moneda 2 3 3 8 3 3 2" xfId="17961" xr:uid="{97A0B773-7F17-405E-B8DC-70CB496DD956}"/>
    <cellStyle name="Moneda 2 3 3 8 3 3 3" xfId="27378" xr:uid="{47E87651-CCB3-49F4-A42E-93D31C13D28B}"/>
    <cellStyle name="Moneda 2 3 3 8 3 3 4" xfId="36795" xr:uid="{4C0B4F0C-2BAC-41A2-9AE0-E63F64E9EDB5}"/>
    <cellStyle name="Moneda 2 3 3 8 3 4" xfId="13257" xr:uid="{6D5FB3F4-1FE0-4981-A65D-EFC826FF9A5F}"/>
    <cellStyle name="Moneda 2 3 3 8 3 5" xfId="22674" xr:uid="{400A9680-CE8F-4F4E-A726-B7616C2C629E}"/>
    <cellStyle name="Moneda 2 3 3 8 3 6" xfId="32091" xr:uid="{2186A7D9-989C-48A0-97F9-25844B24C559}"/>
    <cellStyle name="Moneda 2 3 3 8 4" xfId="4633" xr:uid="{83F62137-34EF-4E5E-89F2-07C9692424EB}"/>
    <cellStyle name="Moneda 2 3 3 8 4 2" xfId="9337" xr:uid="{5770D94F-1D24-49F8-96D7-54526CC5FC02}"/>
    <cellStyle name="Moneda 2 3 3 8 4 2 2" xfId="18745" xr:uid="{137ADD01-037D-4EA9-BEC6-EBCCBED2184F}"/>
    <cellStyle name="Moneda 2 3 3 8 4 2 3" xfId="28162" xr:uid="{41571CFA-CB7B-4F75-A0C8-B396371328C9}"/>
    <cellStyle name="Moneda 2 3 3 8 4 2 4" xfId="37579" xr:uid="{C45977B2-692C-4F79-A987-76C27309A18C}"/>
    <cellStyle name="Moneda 2 3 3 8 4 3" xfId="14041" xr:uid="{1C56988D-10B4-4C29-9274-7B0B2E7CF010}"/>
    <cellStyle name="Moneda 2 3 3 8 4 4" xfId="23458" xr:uid="{8B66E0E2-1BFF-42F2-ADC8-32CB70888558}"/>
    <cellStyle name="Moneda 2 3 3 8 4 5" xfId="32875" xr:uid="{59B59541-1C8D-4480-8BA9-33E80540DA56}"/>
    <cellStyle name="Moneda 2 3 3 8 5" xfId="6985" xr:uid="{56611749-767E-4A9C-8555-3341A31BD2DF}"/>
    <cellStyle name="Moneda 2 3 3 8 5 2" xfId="16393" xr:uid="{F2291368-0398-45E5-97CC-83C484773AB2}"/>
    <cellStyle name="Moneda 2 3 3 8 5 3" xfId="25810" xr:uid="{3434DF77-4558-4A64-8D30-C4ABAAFD7EB2}"/>
    <cellStyle name="Moneda 2 3 3 8 5 4" xfId="35227" xr:uid="{7028F729-A5FD-4B74-96BE-5E69B900BAB3}"/>
    <cellStyle name="Moneda 2 3 3 8 6" xfId="11689" xr:uid="{4243CBA8-4D00-49FE-8B63-BDAA8654538A}"/>
    <cellStyle name="Moneda 2 3 3 8 7" xfId="21106" xr:uid="{DA9F7353-8CDA-4D3F-AD55-33184D0D5E62}"/>
    <cellStyle name="Moneda 2 3 3 8 8" xfId="30523" xr:uid="{F64EB5EC-2FF1-4E76-84E0-28CB8D3DDF4C}"/>
    <cellStyle name="Moneda 2 3 3 9" xfId="2673" xr:uid="{74EC1130-96FA-4A63-996E-3EF80D44D863}"/>
    <cellStyle name="Moneda 2 3 3 9 2" xfId="5025" xr:uid="{833D6969-351B-41DF-B4F7-09F63CA1232D}"/>
    <cellStyle name="Moneda 2 3 3 9 2 2" xfId="9729" xr:uid="{EECD4300-EA66-4786-8237-06A60E4790AB}"/>
    <cellStyle name="Moneda 2 3 3 9 2 2 2" xfId="19137" xr:uid="{DDFEF60E-0C15-4CE2-8D2C-4C544E01C1B2}"/>
    <cellStyle name="Moneda 2 3 3 9 2 2 3" xfId="28554" xr:uid="{03A30D6F-92E4-43A0-AEC5-A7500AE8004E}"/>
    <cellStyle name="Moneda 2 3 3 9 2 2 4" xfId="37971" xr:uid="{1FE07EA0-0E80-421B-8A85-01027DFEA053}"/>
    <cellStyle name="Moneda 2 3 3 9 2 3" xfId="14433" xr:uid="{DD206953-DB2D-41C0-A466-E54ADC379789}"/>
    <cellStyle name="Moneda 2 3 3 9 2 4" xfId="23850" xr:uid="{84A58124-7897-492D-B53C-C5D944F7F5E8}"/>
    <cellStyle name="Moneda 2 3 3 9 2 5" xfId="33267" xr:uid="{5BA2D099-214D-4884-8A35-C7B2D5E64FC8}"/>
    <cellStyle name="Moneda 2 3 3 9 3" xfId="7377" xr:uid="{B1BC87A6-091E-46C8-8CDF-C705923F996D}"/>
    <cellStyle name="Moneda 2 3 3 9 3 2" xfId="16785" xr:uid="{740A72EA-C91C-468E-B1FB-B881C68ACF80}"/>
    <cellStyle name="Moneda 2 3 3 9 3 3" xfId="26202" xr:uid="{E1ADAE88-B69A-49D5-BB3E-A00E541BDC44}"/>
    <cellStyle name="Moneda 2 3 3 9 3 4" xfId="35619" xr:uid="{A8114659-E96F-42DD-A3C8-B02E6F0C3A80}"/>
    <cellStyle name="Moneda 2 3 3 9 4" xfId="12081" xr:uid="{D7AD0FD4-2BA8-4F95-9C78-69B568C3D8DA}"/>
    <cellStyle name="Moneda 2 3 3 9 5" xfId="21498" xr:uid="{C6B8C197-F9AE-4948-87BC-0FAD2D457004}"/>
    <cellStyle name="Moneda 2 3 3 9 6" xfId="30915" xr:uid="{DFDE3B74-4BFB-4605-BF37-88CFDF105155}"/>
    <cellStyle name="Moneda 2 3 4" xfId="151" xr:uid="{5D6D56AD-9B2F-494D-BFD7-36C7C2125657}"/>
    <cellStyle name="Moneda 2 3 4 10" xfId="4252" xr:uid="{B3C8E55F-AF87-4724-9EEB-5AE7E77C0A7A}"/>
    <cellStyle name="Moneda 2 3 4 10 2" xfId="8956" xr:uid="{26102AD0-86D3-47C6-B259-CF81E16B591D}"/>
    <cellStyle name="Moneda 2 3 4 10 2 2" xfId="18364" xr:uid="{8A977478-9A42-4723-93B5-139F9A593276}"/>
    <cellStyle name="Moneda 2 3 4 10 2 3" xfId="27781" xr:uid="{AB24EB10-6C65-4A83-AE15-6D262B6542B1}"/>
    <cellStyle name="Moneda 2 3 4 10 2 4" xfId="37198" xr:uid="{AF4CAC6A-46EC-4920-8D11-C91FF0B346C5}"/>
    <cellStyle name="Moneda 2 3 4 10 3" xfId="13660" xr:uid="{E7934430-90B5-4C8E-B6A7-9F7B017A6A33}"/>
    <cellStyle name="Moneda 2 3 4 10 4" xfId="23077" xr:uid="{682AA838-11B7-4CE3-A99C-51DFFF39673D}"/>
    <cellStyle name="Moneda 2 3 4 10 5" xfId="32494" xr:uid="{22AA38B9-D056-4FCB-9B3D-75D1DC9BFC0D}"/>
    <cellStyle name="Moneda 2 3 4 11" xfId="6604" xr:uid="{1912E5F1-D984-427B-B0B3-4607CC3E0D89}"/>
    <cellStyle name="Moneda 2 3 4 11 2" xfId="16012" xr:uid="{F649B9A7-5108-4DA6-A5DE-C388113929B3}"/>
    <cellStyle name="Moneda 2 3 4 11 3" xfId="25429" xr:uid="{2B9D33A4-473B-4110-BAF1-81DF84A4F27D}"/>
    <cellStyle name="Moneda 2 3 4 11 4" xfId="34846" xr:uid="{9CBCC6A7-B5C0-4FD3-B062-D5B37026C7AB}"/>
    <cellStyle name="Moneda 2 3 4 12" xfId="11308" xr:uid="{13425C67-E881-44FF-978A-46A1D90B3D56}"/>
    <cellStyle name="Moneda 2 3 4 13" xfId="20725" xr:uid="{13D7A4B6-CDF9-480E-897B-335F7FFC1D06}"/>
    <cellStyle name="Moneda 2 3 4 14" xfId="30142" xr:uid="{2996F8DF-9C38-44E3-9423-08386AD03C7B}"/>
    <cellStyle name="Moneda 2 3 4 15" xfId="1899" xr:uid="{31CADAE4-6696-44D7-ABBA-0ECC66273836}"/>
    <cellStyle name="Moneda 2 3 4 16" xfId="1271" xr:uid="{E302D97D-D91C-4C98-BB96-F69AB87DD99E}"/>
    <cellStyle name="Moneda 2 3 4 17" xfId="40153" xr:uid="{F05C265F-9ECA-403D-9071-7B7A0A6317D7}"/>
    <cellStyle name="Moneda 2 3 4 2" xfId="239" xr:uid="{77D0CD17-C547-4BF8-BE69-F0223B0237AC}"/>
    <cellStyle name="Moneda 2 3 4 2 10" xfId="11354" xr:uid="{7B8F254F-B218-42DF-8086-6F821177FDBE}"/>
    <cellStyle name="Moneda 2 3 4 2 11" xfId="20771" xr:uid="{FD921AC0-C6D6-42E5-8DD4-6344DFE55F59}"/>
    <cellStyle name="Moneda 2 3 4 2 12" xfId="30188" xr:uid="{F2E737E0-0B37-49E6-AD01-D2E08C752D92}"/>
    <cellStyle name="Moneda 2 3 4 2 13" xfId="1945" xr:uid="{33F9F15B-A725-413B-A7E9-57D07254B989}"/>
    <cellStyle name="Moneda 2 3 4 2 14" xfId="1317" xr:uid="{38AF21A7-72E7-42F6-86C0-33E03F9D9153}"/>
    <cellStyle name="Moneda 2 3 4 2 15" xfId="40199" xr:uid="{6E56916C-7EC4-4531-AD3E-C1B1DD1BCA5B}"/>
    <cellStyle name="Moneda 2 3 4 2 2" xfId="433" xr:uid="{55B18041-5151-47CA-B6CE-28ACDF4EC9D0}"/>
    <cellStyle name="Moneda 2 3 4 2 2 10" xfId="30309" xr:uid="{2E017529-BF46-474B-A41E-DEB76A8C9770}"/>
    <cellStyle name="Moneda 2 3 4 2 2 11" xfId="2066" xr:uid="{C7619FC9-D533-4E28-8D58-B5A34E2A7DE2}"/>
    <cellStyle name="Moneda 2 3 4 2 2 12" xfId="1438" xr:uid="{C91B8A11-E612-4EA2-A602-85CF385F9891}"/>
    <cellStyle name="Moneda 2 3 4 2 2 13" xfId="40320" xr:uid="{EC24D561-DF30-4630-A1EA-D90255C2271D}"/>
    <cellStyle name="Moneda 2 3 4 2 2 2" xfId="637" xr:uid="{21775B88-BBBA-4388-AECF-7B70E957A384}"/>
    <cellStyle name="Moneda 2 3 4 2 2 2 10" xfId="2262" xr:uid="{F92A0A0D-00F1-4EA2-B250-152AC45675E9}"/>
    <cellStyle name="Moneda 2 3 4 2 2 2 11" xfId="1634" xr:uid="{383757CE-0C81-45E6-8C0A-57DF9FBE6F6C}"/>
    <cellStyle name="Moneda 2 3 4 2 2 2 12" xfId="40516" xr:uid="{C7D1D4CF-47E5-4412-A107-02BD808A8F1D}"/>
    <cellStyle name="Moneda 2 3 4 2 2 2 2" xfId="2654" xr:uid="{0F116DBF-32D7-4ED4-9A4B-DCFD234787C6}"/>
    <cellStyle name="Moneda 2 3 4 2 2 2 2 2" xfId="3439" xr:uid="{92837A7E-04A9-4DA8-AAC8-154CFB053128}"/>
    <cellStyle name="Moneda 2 3 4 2 2 2 2 2 2" xfId="5791" xr:uid="{3A969409-CA34-4895-AA2F-E9BA32789045}"/>
    <cellStyle name="Moneda 2 3 4 2 2 2 2 2 2 2" xfId="10495" xr:uid="{D76C4C1E-AEC5-44C3-9531-E9BB571C5C59}"/>
    <cellStyle name="Moneda 2 3 4 2 2 2 2 2 2 2 2" xfId="19903" xr:uid="{B78C5695-9412-472E-9D52-F99F2C2A61F1}"/>
    <cellStyle name="Moneda 2 3 4 2 2 2 2 2 2 2 3" xfId="29320" xr:uid="{74A22A87-8575-4020-8944-0C617804D9DC}"/>
    <cellStyle name="Moneda 2 3 4 2 2 2 2 2 2 2 4" xfId="38737" xr:uid="{E6EE2BAD-954F-4504-9DDE-8A2EF6A1E5B8}"/>
    <cellStyle name="Moneda 2 3 4 2 2 2 2 2 2 3" xfId="15199" xr:uid="{1F3C8724-D8D6-478E-AF92-3F0EB6FC25AB}"/>
    <cellStyle name="Moneda 2 3 4 2 2 2 2 2 2 4" xfId="24616" xr:uid="{10FE97A3-81CE-4DA0-A590-4FFF5F0AE3AB}"/>
    <cellStyle name="Moneda 2 3 4 2 2 2 2 2 2 5" xfId="34033" xr:uid="{42682404-A325-4913-9AA7-2D8C3278D6D6}"/>
    <cellStyle name="Moneda 2 3 4 2 2 2 2 2 3" xfId="8143" xr:uid="{823F99A1-3AE6-48FA-B909-A7922D33A417}"/>
    <cellStyle name="Moneda 2 3 4 2 2 2 2 2 3 2" xfId="17551" xr:uid="{15336B7A-E475-4AEB-839C-6A005E11FF9A}"/>
    <cellStyle name="Moneda 2 3 4 2 2 2 2 2 3 3" xfId="26968" xr:uid="{3B7F5E38-0B81-4A92-BFCF-43805BA47C42}"/>
    <cellStyle name="Moneda 2 3 4 2 2 2 2 2 3 4" xfId="36385" xr:uid="{E925C5F2-314E-491E-A55D-879B6504DB35}"/>
    <cellStyle name="Moneda 2 3 4 2 2 2 2 2 4" xfId="12847" xr:uid="{85728466-1883-4256-8D24-D4A2CFB96BA0}"/>
    <cellStyle name="Moneda 2 3 4 2 2 2 2 2 5" xfId="22264" xr:uid="{446EC38B-BFA8-4104-8306-E3A55DEB2BB8}"/>
    <cellStyle name="Moneda 2 3 4 2 2 2 2 2 6" xfId="31681" xr:uid="{BF23B38E-8468-4191-8B51-389F063AF22C}"/>
    <cellStyle name="Moneda 2 3 4 2 2 2 2 3" xfId="4223" xr:uid="{D1034732-FC39-48E0-B7D5-071B3BA18F72}"/>
    <cellStyle name="Moneda 2 3 4 2 2 2 2 3 2" xfId="6575" xr:uid="{6A9E69A6-8F6C-4DD5-A60B-08B2438D8A13}"/>
    <cellStyle name="Moneda 2 3 4 2 2 2 2 3 2 2" xfId="11279" xr:uid="{FDF15509-F13C-48CC-AA1D-3F33CA2716C3}"/>
    <cellStyle name="Moneda 2 3 4 2 2 2 2 3 2 2 2" xfId="20687" xr:uid="{20E3E7FD-B9E2-4F43-90B0-87EA4F2E3124}"/>
    <cellStyle name="Moneda 2 3 4 2 2 2 2 3 2 2 3" xfId="30104" xr:uid="{20414382-DF3A-4984-9B5B-9D3F392AD104}"/>
    <cellStyle name="Moneda 2 3 4 2 2 2 2 3 2 2 4" xfId="39521" xr:uid="{82D8653F-BAD7-4BE2-96FB-F8C7184515F7}"/>
    <cellStyle name="Moneda 2 3 4 2 2 2 2 3 2 3" xfId="15983" xr:uid="{A90A209F-E83E-4CDE-AD21-EC33416AD4D3}"/>
    <cellStyle name="Moneda 2 3 4 2 2 2 2 3 2 4" xfId="25400" xr:uid="{45BC9C4D-A56E-4123-8000-84DEACB006C1}"/>
    <cellStyle name="Moneda 2 3 4 2 2 2 2 3 2 5" xfId="34817" xr:uid="{A53C3441-A8CD-490C-97C7-1C619871FA84}"/>
    <cellStyle name="Moneda 2 3 4 2 2 2 2 3 3" xfId="8927" xr:uid="{3661AF12-9D54-4D64-B83B-7D80B6DD049B}"/>
    <cellStyle name="Moneda 2 3 4 2 2 2 2 3 3 2" xfId="18335" xr:uid="{F43D0E64-08D5-432F-A155-DBBD6083B6B4}"/>
    <cellStyle name="Moneda 2 3 4 2 2 2 2 3 3 3" xfId="27752" xr:uid="{228AAA04-CD99-40BC-91E2-00E4455909DA}"/>
    <cellStyle name="Moneda 2 3 4 2 2 2 2 3 3 4" xfId="37169" xr:uid="{BF255A30-38A1-4E68-8419-57956657ACE4}"/>
    <cellStyle name="Moneda 2 3 4 2 2 2 2 3 4" xfId="13631" xr:uid="{86B52299-1C3C-46ED-AF55-DAF2182472B3}"/>
    <cellStyle name="Moneda 2 3 4 2 2 2 2 3 5" xfId="23048" xr:uid="{C844C8C5-2702-467E-B638-8527A2FB110E}"/>
    <cellStyle name="Moneda 2 3 4 2 2 2 2 3 6" xfId="32465" xr:uid="{D9288716-FE71-4E40-9048-0F90C9A0296C}"/>
    <cellStyle name="Moneda 2 3 4 2 2 2 2 4" xfId="5007" xr:uid="{E663EF48-3BC5-410E-BA3A-622522A28A29}"/>
    <cellStyle name="Moneda 2 3 4 2 2 2 2 4 2" xfId="9711" xr:uid="{BEE43FE6-6093-46C7-8943-FED2D8160155}"/>
    <cellStyle name="Moneda 2 3 4 2 2 2 2 4 2 2" xfId="19119" xr:uid="{F6C31BFF-DB6D-4E18-9FA4-312CCEB9CE87}"/>
    <cellStyle name="Moneda 2 3 4 2 2 2 2 4 2 3" xfId="28536" xr:uid="{28AEA90A-DCEA-41AE-B5E0-D05CB2239431}"/>
    <cellStyle name="Moneda 2 3 4 2 2 2 2 4 2 4" xfId="37953" xr:uid="{08D8CB7A-C927-460D-BE16-DCB6A2DBF554}"/>
    <cellStyle name="Moneda 2 3 4 2 2 2 2 4 3" xfId="14415" xr:uid="{2261145F-AC8E-4907-976F-0E3401308328}"/>
    <cellStyle name="Moneda 2 3 4 2 2 2 2 4 4" xfId="23832" xr:uid="{3B141B6A-1042-478F-8F62-B5FC18E19FBB}"/>
    <cellStyle name="Moneda 2 3 4 2 2 2 2 4 5" xfId="33249" xr:uid="{8C7BA43E-7F1B-4689-A3E7-B46692C1CA33}"/>
    <cellStyle name="Moneda 2 3 4 2 2 2 2 5" xfId="7359" xr:uid="{40491548-E462-49E9-A7F6-81ADB38039E9}"/>
    <cellStyle name="Moneda 2 3 4 2 2 2 2 5 2" xfId="16767" xr:uid="{9AC61BBF-283A-4A75-AE5F-A1D993358464}"/>
    <cellStyle name="Moneda 2 3 4 2 2 2 2 5 3" xfId="26184" xr:uid="{32276B73-792F-418C-87C8-FA0ADFB5DA6B}"/>
    <cellStyle name="Moneda 2 3 4 2 2 2 2 5 4" xfId="35601" xr:uid="{245DB257-7D5E-4014-88E3-3D0B7851F9A9}"/>
    <cellStyle name="Moneda 2 3 4 2 2 2 2 6" xfId="12063" xr:uid="{68F6F57B-A30C-4C23-8A12-ACC7975F66E0}"/>
    <cellStyle name="Moneda 2 3 4 2 2 2 2 7" xfId="21480" xr:uid="{3E36866A-598F-4537-8416-68D7A42978DC}"/>
    <cellStyle name="Moneda 2 3 4 2 2 2 2 8" xfId="30897" xr:uid="{73798681-F44E-477E-A7CD-670951099131}"/>
    <cellStyle name="Moneda 2 3 4 2 2 2 3" xfId="3047" xr:uid="{F87E8FDC-794D-4B4A-8614-911F927655FD}"/>
    <cellStyle name="Moneda 2 3 4 2 2 2 3 2" xfId="5399" xr:uid="{A3AC3BDF-4DF4-48D2-B2CF-C763109D8C5C}"/>
    <cellStyle name="Moneda 2 3 4 2 2 2 3 2 2" xfId="10103" xr:uid="{7CBFC0C7-A3CC-491D-B452-EFD88DF9EA14}"/>
    <cellStyle name="Moneda 2 3 4 2 2 2 3 2 2 2" xfId="19511" xr:uid="{BAC2CDA3-016C-4A79-880E-49D4EC9AD9A7}"/>
    <cellStyle name="Moneda 2 3 4 2 2 2 3 2 2 3" xfId="28928" xr:uid="{5FAD5BEB-86E7-406A-B575-9FBCDEB6EBC3}"/>
    <cellStyle name="Moneda 2 3 4 2 2 2 3 2 2 4" xfId="38345" xr:uid="{9F3D2982-4021-4D10-8BE4-70C30AB2F548}"/>
    <cellStyle name="Moneda 2 3 4 2 2 2 3 2 3" xfId="14807" xr:uid="{DF1ADF22-56CA-4436-B0C7-9390D641D0FE}"/>
    <cellStyle name="Moneda 2 3 4 2 2 2 3 2 4" xfId="24224" xr:uid="{941AC931-BAE7-49FF-B0AF-DC67FE309982}"/>
    <cellStyle name="Moneda 2 3 4 2 2 2 3 2 5" xfId="33641" xr:uid="{B8F4296C-D9D7-4D8A-B620-CA9EBDD8B09A}"/>
    <cellStyle name="Moneda 2 3 4 2 2 2 3 3" xfId="7751" xr:uid="{624959B5-145E-4E06-9A03-FDEB3D926CFB}"/>
    <cellStyle name="Moneda 2 3 4 2 2 2 3 3 2" xfId="17159" xr:uid="{EB6135F8-203B-4550-84BC-D69F653009CC}"/>
    <cellStyle name="Moneda 2 3 4 2 2 2 3 3 3" xfId="26576" xr:uid="{0780CF8B-56A5-4286-864B-198E208F74C0}"/>
    <cellStyle name="Moneda 2 3 4 2 2 2 3 3 4" xfId="35993" xr:uid="{9CF3A4DF-64E1-481F-8F2C-D97D52866312}"/>
    <cellStyle name="Moneda 2 3 4 2 2 2 3 4" xfId="12455" xr:uid="{A785D8E2-7B53-4E0B-8812-77A7A398A81F}"/>
    <cellStyle name="Moneda 2 3 4 2 2 2 3 5" xfId="21872" xr:uid="{DA45AFBC-0D43-4803-A3BC-893F6F070D68}"/>
    <cellStyle name="Moneda 2 3 4 2 2 2 3 6" xfId="31289" xr:uid="{6346CEE0-19F3-4004-98D1-AFE669166F7A}"/>
    <cellStyle name="Moneda 2 3 4 2 2 2 4" xfId="3831" xr:uid="{5846BD7D-342A-43CB-8FA5-3240F50CF94E}"/>
    <cellStyle name="Moneda 2 3 4 2 2 2 4 2" xfId="6183" xr:uid="{411079AC-9F51-41A9-A10C-0BA759CEB46B}"/>
    <cellStyle name="Moneda 2 3 4 2 2 2 4 2 2" xfId="10887" xr:uid="{742F261F-6847-4A49-9D9C-C11C95C4C2C0}"/>
    <cellStyle name="Moneda 2 3 4 2 2 2 4 2 2 2" xfId="20295" xr:uid="{CB6F7DE9-751B-4980-AB28-9CBC2EEFE220}"/>
    <cellStyle name="Moneda 2 3 4 2 2 2 4 2 2 3" xfId="29712" xr:uid="{AC461729-81E3-4687-B024-9781231C2E63}"/>
    <cellStyle name="Moneda 2 3 4 2 2 2 4 2 2 4" xfId="39129" xr:uid="{A564E8CE-A7F8-4903-9950-7D6AB27E9E40}"/>
    <cellStyle name="Moneda 2 3 4 2 2 2 4 2 3" xfId="15591" xr:uid="{9C9A55B9-20C2-4CB3-AB5C-60BD89F1B9C5}"/>
    <cellStyle name="Moneda 2 3 4 2 2 2 4 2 4" xfId="25008" xr:uid="{A31BD180-2200-4301-866B-5E253A00A3A3}"/>
    <cellStyle name="Moneda 2 3 4 2 2 2 4 2 5" xfId="34425" xr:uid="{A1FE9983-1353-46FA-B336-5C0357C4E84D}"/>
    <cellStyle name="Moneda 2 3 4 2 2 2 4 3" xfId="8535" xr:uid="{E4D7ADC7-8DE5-46EE-B173-CC556CA6DCD7}"/>
    <cellStyle name="Moneda 2 3 4 2 2 2 4 3 2" xfId="17943" xr:uid="{9CD0EFC5-449D-4780-A0B6-09F60AF887ED}"/>
    <cellStyle name="Moneda 2 3 4 2 2 2 4 3 3" xfId="27360" xr:uid="{EA2AEBB8-8D5F-4A86-9844-B95830CE02EC}"/>
    <cellStyle name="Moneda 2 3 4 2 2 2 4 3 4" xfId="36777" xr:uid="{3B444DC7-AEF2-467F-8D18-277917E2D408}"/>
    <cellStyle name="Moneda 2 3 4 2 2 2 4 4" xfId="13239" xr:uid="{91BAB75E-9AFD-4B10-89A1-379D723A2F00}"/>
    <cellStyle name="Moneda 2 3 4 2 2 2 4 5" xfId="22656" xr:uid="{4C33018C-E2D6-44D0-9AF7-A632F4C4E3BF}"/>
    <cellStyle name="Moneda 2 3 4 2 2 2 4 6" xfId="32073" xr:uid="{485A0E78-EB7F-47F1-B401-54624DB13F86}"/>
    <cellStyle name="Moneda 2 3 4 2 2 2 5" xfId="4615" xr:uid="{93228FCD-3DAF-4611-B111-5D469CAC2DE9}"/>
    <cellStyle name="Moneda 2 3 4 2 2 2 5 2" xfId="9319" xr:uid="{FB3DCA17-BE47-4B39-B74E-8BC603D464FB}"/>
    <cellStyle name="Moneda 2 3 4 2 2 2 5 2 2" xfId="18727" xr:uid="{4E82E290-E9AC-4B3B-8A0E-CE0B3103EB17}"/>
    <cellStyle name="Moneda 2 3 4 2 2 2 5 2 3" xfId="28144" xr:uid="{0471EADE-65BE-43B0-A802-C9FE9465646D}"/>
    <cellStyle name="Moneda 2 3 4 2 2 2 5 2 4" xfId="37561" xr:uid="{F50D727F-9E87-4A50-87B0-5B3554B92E95}"/>
    <cellStyle name="Moneda 2 3 4 2 2 2 5 3" xfId="14023" xr:uid="{BFB8881D-CD04-446B-BE51-2028F38C4B13}"/>
    <cellStyle name="Moneda 2 3 4 2 2 2 5 4" xfId="23440" xr:uid="{250FB700-BC84-45FC-A82F-53A8F3FA9F19}"/>
    <cellStyle name="Moneda 2 3 4 2 2 2 5 5" xfId="32857" xr:uid="{BC274B07-A34E-4655-B39D-1B551CA7BEC3}"/>
    <cellStyle name="Moneda 2 3 4 2 2 2 6" xfId="6967" xr:uid="{467F395A-E590-4414-99F7-DFDB78C37CA4}"/>
    <cellStyle name="Moneda 2 3 4 2 2 2 6 2" xfId="16375" xr:uid="{700DBEF8-3A54-4398-BFAD-CF2AE441CC0F}"/>
    <cellStyle name="Moneda 2 3 4 2 2 2 6 3" xfId="25792" xr:uid="{E8683459-8A95-495D-81DE-A7D214EE80AD}"/>
    <cellStyle name="Moneda 2 3 4 2 2 2 6 4" xfId="35209" xr:uid="{FE726E22-2D31-4C59-A42F-2274A6533D7F}"/>
    <cellStyle name="Moneda 2 3 4 2 2 2 7" xfId="11671" xr:uid="{78E2ECF2-6EEC-4768-BADB-2B3CCDE9576F}"/>
    <cellStyle name="Moneda 2 3 4 2 2 2 8" xfId="21088" xr:uid="{DE42CF58-48E5-4174-B5E4-8C4BA376F313}"/>
    <cellStyle name="Moneda 2 3 4 2 2 2 9" xfId="30505" xr:uid="{23D4C9B6-0D92-47EB-826E-2C573CEE8C73}"/>
    <cellStyle name="Moneda 2 3 4 2 2 3" xfId="2458" xr:uid="{6D574965-4258-4F56-B1AB-9D27873277DD}"/>
    <cellStyle name="Moneda 2 3 4 2 2 3 2" xfId="3243" xr:uid="{22F5B141-75E6-48C2-B8C4-03ECA6FBD3A0}"/>
    <cellStyle name="Moneda 2 3 4 2 2 3 2 2" xfId="5595" xr:uid="{59E7A141-D729-4579-8993-D97C8B5288A9}"/>
    <cellStyle name="Moneda 2 3 4 2 2 3 2 2 2" xfId="10299" xr:uid="{90A705AA-2A96-4F4B-9AC4-B91BF4667F59}"/>
    <cellStyle name="Moneda 2 3 4 2 2 3 2 2 2 2" xfId="19707" xr:uid="{F4DD18A7-9DB7-433E-8315-0964847C73E4}"/>
    <cellStyle name="Moneda 2 3 4 2 2 3 2 2 2 3" xfId="29124" xr:uid="{F1C32F91-C91F-4DD4-AF4F-0A579CB223C3}"/>
    <cellStyle name="Moneda 2 3 4 2 2 3 2 2 2 4" xfId="38541" xr:uid="{D12F6404-3D93-4A44-951C-1D0D21578ED6}"/>
    <cellStyle name="Moneda 2 3 4 2 2 3 2 2 3" xfId="15003" xr:uid="{668DD60E-9084-4C8B-9EC2-13CCE7DB3083}"/>
    <cellStyle name="Moneda 2 3 4 2 2 3 2 2 4" xfId="24420" xr:uid="{4623DC04-DC0F-42AB-9B0B-3C3FAF437AFE}"/>
    <cellStyle name="Moneda 2 3 4 2 2 3 2 2 5" xfId="33837" xr:uid="{39A6E4EB-D069-4496-BFA3-5AD30EDE37AE}"/>
    <cellStyle name="Moneda 2 3 4 2 2 3 2 3" xfId="7947" xr:uid="{4471A0D0-251D-43C0-B67F-4407AB856334}"/>
    <cellStyle name="Moneda 2 3 4 2 2 3 2 3 2" xfId="17355" xr:uid="{4A0E162B-4883-4604-8E2D-90F193E5770F}"/>
    <cellStyle name="Moneda 2 3 4 2 2 3 2 3 3" xfId="26772" xr:uid="{83A70280-8B19-45FC-B433-FC43A294FB99}"/>
    <cellStyle name="Moneda 2 3 4 2 2 3 2 3 4" xfId="36189" xr:uid="{127206C5-D5B5-463C-8858-F9FB9B754735}"/>
    <cellStyle name="Moneda 2 3 4 2 2 3 2 4" xfId="12651" xr:uid="{DCB2636C-9C8F-4E8C-ACC4-51B5D0545253}"/>
    <cellStyle name="Moneda 2 3 4 2 2 3 2 5" xfId="22068" xr:uid="{0AFF78E3-33EA-4BFB-BF65-7EC85BBE725B}"/>
    <cellStyle name="Moneda 2 3 4 2 2 3 2 6" xfId="31485" xr:uid="{6EF7832C-0F35-46DF-A827-9DB1432E5784}"/>
    <cellStyle name="Moneda 2 3 4 2 2 3 3" xfId="4027" xr:uid="{EABF75D8-EF11-40D4-9534-85598EB15E4F}"/>
    <cellStyle name="Moneda 2 3 4 2 2 3 3 2" xfId="6379" xr:uid="{D051C151-4737-45B2-9239-E4907EB49179}"/>
    <cellStyle name="Moneda 2 3 4 2 2 3 3 2 2" xfId="11083" xr:uid="{14E683DB-5D5F-422A-80CA-1C3E590DC6BA}"/>
    <cellStyle name="Moneda 2 3 4 2 2 3 3 2 2 2" xfId="20491" xr:uid="{38A4CB21-23B8-40C7-8D2F-345D06032421}"/>
    <cellStyle name="Moneda 2 3 4 2 2 3 3 2 2 3" xfId="29908" xr:uid="{EF7ABE55-2207-4E4F-82A5-38F3B4F42C46}"/>
    <cellStyle name="Moneda 2 3 4 2 2 3 3 2 2 4" xfId="39325" xr:uid="{6D6FB40C-F632-47CD-9975-E27367A3C195}"/>
    <cellStyle name="Moneda 2 3 4 2 2 3 3 2 3" xfId="15787" xr:uid="{316B89AA-635B-4660-84D2-9235D0209285}"/>
    <cellStyle name="Moneda 2 3 4 2 2 3 3 2 4" xfId="25204" xr:uid="{04020A7F-6859-462A-8FDE-7969BE2B566C}"/>
    <cellStyle name="Moneda 2 3 4 2 2 3 3 2 5" xfId="34621" xr:uid="{AF4AB0D1-9B10-4AAF-9446-63037B1C5CDA}"/>
    <cellStyle name="Moneda 2 3 4 2 2 3 3 3" xfId="8731" xr:uid="{833C13AD-A3A9-4F5D-B15E-031AE9B0A566}"/>
    <cellStyle name="Moneda 2 3 4 2 2 3 3 3 2" xfId="18139" xr:uid="{388CCBDE-1289-4555-AB39-31F8E084BEC2}"/>
    <cellStyle name="Moneda 2 3 4 2 2 3 3 3 3" xfId="27556" xr:uid="{CBD03C52-3CFD-47C0-AFE8-24255B06E5E2}"/>
    <cellStyle name="Moneda 2 3 4 2 2 3 3 3 4" xfId="36973" xr:uid="{B2F3EA30-5A0E-4E85-8EAB-DEE6C9D39E58}"/>
    <cellStyle name="Moneda 2 3 4 2 2 3 3 4" xfId="13435" xr:uid="{7A0A057A-EAAE-4E6A-A771-1439FA89F6CF}"/>
    <cellStyle name="Moneda 2 3 4 2 2 3 3 5" xfId="22852" xr:uid="{8769670E-2C38-45EF-848F-5BA0D61438C6}"/>
    <cellStyle name="Moneda 2 3 4 2 2 3 3 6" xfId="32269" xr:uid="{18F42698-6233-424A-9529-697C461C0607}"/>
    <cellStyle name="Moneda 2 3 4 2 2 3 4" xfId="4811" xr:uid="{97C76435-DCAB-4B60-AFA4-133A6873055A}"/>
    <cellStyle name="Moneda 2 3 4 2 2 3 4 2" xfId="9515" xr:uid="{73C230A3-0E8B-47D4-B5D6-9CD8CB7050B0}"/>
    <cellStyle name="Moneda 2 3 4 2 2 3 4 2 2" xfId="18923" xr:uid="{82C054EC-C13A-498A-AEBE-A0540EF2DD55}"/>
    <cellStyle name="Moneda 2 3 4 2 2 3 4 2 3" xfId="28340" xr:uid="{77FF537F-B8F7-4B29-91F5-24B2578A22BF}"/>
    <cellStyle name="Moneda 2 3 4 2 2 3 4 2 4" xfId="37757" xr:uid="{8893AEF1-94FE-4EE6-BA0D-0C42679B44CB}"/>
    <cellStyle name="Moneda 2 3 4 2 2 3 4 3" xfId="14219" xr:uid="{D240C4CF-3C03-49D4-862F-676BE778AD87}"/>
    <cellStyle name="Moneda 2 3 4 2 2 3 4 4" xfId="23636" xr:uid="{B58056D0-8899-4D9A-AD99-331E72B6CB99}"/>
    <cellStyle name="Moneda 2 3 4 2 2 3 4 5" xfId="33053" xr:uid="{9C23C483-3BA9-4409-B4B5-C89345238F79}"/>
    <cellStyle name="Moneda 2 3 4 2 2 3 5" xfId="7163" xr:uid="{688C5889-4D55-4409-8A3A-1A637B46DDEF}"/>
    <cellStyle name="Moneda 2 3 4 2 2 3 5 2" xfId="16571" xr:uid="{4767B2C4-40B0-4BF0-973D-7AEA0235241E}"/>
    <cellStyle name="Moneda 2 3 4 2 2 3 5 3" xfId="25988" xr:uid="{2476C636-7375-4F43-A6F0-AED50D3EAB3F}"/>
    <cellStyle name="Moneda 2 3 4 2 2 3 5 4" xfId="35405" xr:uid="{A42D8028-4441-46B5-9624-8B4007B6DE95}"/>
    <cellStyle name="Moneda 2 3 4 2 2 3 6" xfId="11867" xr:uid="{6CFB8346-59B1-43C3-AEC1-7A8C74B54ED0}"/>
    <cellStyle name="Moneda 2 3 4 2 2 3 7" xfId="21284" xr:uid="{27AD9A03-A611-4493-BD93-C8E90F86F0B0}"/>
    <cellStyle name="Moneda 2 3 4 2 2 3 8" xfId="30701" xr:uid="{3F77891F-B522-4022-843C-68F4B9E5DA0D}"/>
    <cellStyle name="Moneda 2 3 4 2 2 4" xfId="2851" xr:uid="{7B4B738C-A107-4BF0-B08F-DA22128FE9A3}"/>
    <cellStyle name="Moneda 2 3 4 2 2 4 2" xfId="5203" xr:uid="{495F82C7-0935-432E-B9D7-327E3411F899}"/>
    <cellStyle name="Moneda 2 3 4 2 2 4 2 2" xfId="9907" xr:uid="{CB09FC39-0AF4-4188-9897-54DC9B0DBA21}"/>
    <cellStyle name="Moneda 2 3 4 2 2 4 2 2 2" xfId="19315" xr:uid="{ECEB286E-CEE5-431E-9D23-21FB3EA98151}"/>
    <cellStyle name="Moneda 2 3 4 2 2 4 2 2 3" xfId="28732" xr:uid="{315C4CEF-C06D-4E0A-9B12-B915585351A6}"/>
    <cellStyle name="Moneda 2 3 4 2 2 4 2 2 4" xfId="38149" xr:uid="{74C51E7C-403B-4AC4-9F27-F0D684911A98}"/>
    <cellStyle name="Moneda 2 3 4 2 2 4 2 3" xfId="14611" xr:uid="{3DA8D4D5-1C0F-434A-A783-DD8A63856B9E}"/>
    <cellStyle name="Moneda 2 3 4 2 2 4 2 4" xfId="24028" xr:uid="{270D8C47-9A0D-497E-AF23-90D18214EA1D}"/>
    <cellStyle name="Moneda 2 3 4 2 2 4 2 5" xfId="33445" xr:uid="{E9C7461F-2215-4F45-A1E8-DC5F94596701}"/>
    <cellStyle name="Moneda 2 3 4 2 2 4 3" xfId="7555" xr:uid="{BC7C1F11-D325-4C10-A5B5-976AF0DEDE52}"/>
    <cellStyle name="Moneda 2 3 4 2 2 4 3 2" xfId="16963" xr:uid="{038368B6-9532-4558-9B56-62F551900F90}"/>
    <cellStyle name="Moneda 2 3 4 2 2 4 3 3" xfId="26380" xr:uid="{E344BB76-B52B-4F6B-A829-AB668EC4EE3D}"/>
    <cellStyle name="Moneda 2 3 4 2 2 4 3 4" xfId="35797" xr:uid="{76F89DC4-C01C-4AE5-AF89-C36ADA97FF46}"/>
    <cellStyle name="Moneda 2 3 4 2 2 4 4" xfId="12259" xr:uid="{433A948E-58DE-46D4-9D2C-E78FD41104B7}"/>
    <cellStyle name="Moneda 2 3 4 2 2 4 5" xfId="21676" xr:uid="{B0E8180B-2CDC-4D22-9E58-E80E505BF768}"/>
    <cellStyle name="Moneda 2 3 4 2 2 4 6" xfId="31093" xr:uid="{F8AECFC1-B02B-4DB5-BDAA-F6510300A14A}"/>
    <cellStyle name="Moneda 2 3 4 2 2 5" xfId="3635" xr:uid="{7B689586-7341-4473-87C5-05D0499A50EB}"/>
    <cellStyle name="Moneda 2 3 4 2 2 5 2" xfId="5987" xr:uid="{18AC8797-85A6-4CBE-81A6-1006F34BD843}"/>
    <cellStyle name="Moneda 2 3 4 2 2 5 2 2" xfId="10691" xr:uid="{C05C9938-66F7-482C-A41F-68D4B516ADA7}"/>
    <cellStyle name="Moneda 2 3 4 2 2 5 2 2 2" xfId="20099" xr:uid="{1C49A890-598D-454D-8FF9-25425B4D0BD4}"/>
    <cellStyle name="Moneda 2 3 4 2 2 5 2 2 3" xfId="29516" xr:uid="{5E3D2835-B4D5-41F1-9123-8BCEB2944078}"/>
    <cellStyle name="Moneda 2 3 4 2 2 5 2 2 4" xfId="38933" xr:uid="{8FB4F152-C451-45A0-B3BD-74E20C54A4D3}"/>
    <cellStyle name="Moneda 2 3 4 2 2 5 2 3" xfId="15395" xr:uid="{06CE9052-4D7E-427F-87A3-1214BCEE8133}"/>
    <cellStyle name="Moneda 2 3 4 2 2 5 2 4" xfId="24812" xr:uid="{A426A34C-A4B5-49A0-A768-EC93722CC0EE}"/>
    <cellStyle name="Moneda 2 3 4 2 2 5 2 5" xfId="34229" xr:uid="{236AAC87-5067-4A8A-B52F-6F734677CA2C}"/>
    <cellStyle name="Moneda 2 3 4 2 2 5 3" xfId="8339" xr:uid="{2A35428D-DF91-4F24-B3EF-A86B0621EB80}"/>
    <cellStyle name="Moneda 2 3 4 2 2 5 3 2" xfId="17747" xr:uid="{8FBC6710-B35B-4907-8B92-0ABEE18751A8}"/>
    <cellStyle name="Moneda 2 3 4 2 2 5 3 3" xfId="27164" xr:uid="{D3E46D1F-3913-42B1-8B19-27537E338659}"/>
    <cellStyle name="Moneda 2 3 4 2 2 5 3 4" xfId="36581" xr:uid="{7AC2F89E-60E2-42C9-B7E2-4B49AC62D9B3}"/>
    <cellStyle name="Moneda 2 3 4 2 2 5 4" xfId="13043" xr:uid="{800FECEB-2FDA-4CBE-A559-835AE7E043F2}"/>
    <cellStyle name="Moneda 2 3 4 2 2 5 5" xfId="22460" xr:uid="{32609F98-9F3E-4529-AC55-2F37E0CB8E44}"/>
    <cellStyle name="Moneda 2 3 4 2 2 5 6" xfId="31877" xr:uid="{E1B18602-B888-497D-9388-B7B2AE383669}"/>
    <cellStyle name="Moneda 2 3 4 2 2 6" xfId="4419" xr:uid="{E95407D9-C71E-4F3A-AC78-03EBDED141CA}"/>
    <cellStyle name="Moneda 2 3 4 2 2 6 2" xfId="9123" xr:uid="{84D4A99B-070F-4F54-9989-F3DC6694D372}"/>
    <cellStyle name="Moneda 2 3 4 2 2 6 2 2" xfId="18531" xr:uid="{07360C2F-86F7-4987-92C5-8C58C8EA4461}"/>
    <cellStyle name="Moneda 2 3 4 2 2 6 2 3" xfId="27948" xr:uid="{CEB3B6DA-FB56-4222-8493-1F629BDF18DB}"/>
    <cellStyle name="Moneda 2 3 4 2 2 6 2 4" xfId="37365" xr:uid="{235EAB7F-832A-46E9-8B3B-6A5C8AD91245}"/>
    <cellStyle name="Moneda 2 3 4 2 2 6 3" xfId="13827" xr:uid="{4176F85F-F798-4A55-B872-8F31411EAB94}"/>
    <cellStyle name="Moneda 2 3 4 2 2 6 4" xfId="23244" xr:uid="{D1FE5F70-B495-4A61-BF1A-6C63978A7C23}"/>
    <cellStyle name="Moneda 2 3 4 2 2 6 5" xfId="32661" xr:uid="{2FD08476-0822-41B1-AF6B-CCAB987DEF48}"/>
    <cellStyle name="Moneda 2 3 4 2 2 7" xfId="6771" xr:uid="{F68CBBA0-063C-423B-9ADC-C029E3F0416A}"/>
    <cellStyle name="Moneda 2 3 4 2 2 7 2" xfId="16179" xr:uid="{B0F8C782-83C2-48FD-AC82-2561DA269DDD}"/>
    <cellStyle name="Moneda 2 3 4 2 2 7 3" xfId="25596" xr:uid="{6F6D872C-49FE-4F23-9F1E-62A5C2050479}"/>
    <cellStyle name="Moneda 2 3 4 2 2 7 4" xfId="35013" xr:uid="{AD83A2C6-1C92-4D6D-8D00-BD7E61410169}"/>
    <cellStyle name="Moneda 2 3 4 2 2 8" xfId="11475" xr:uid="{BB47CD31-5218-464F-847A-D9589EBF4EB4}"/>
    <cellStyle name="Moneda 2 3 4 2 2 9" xfId="20892" xr:uid="{C65AA062-0A35-4CE4-882B-E18AF8CBEA79}"/>
    <cellStyle name="Moneda 2 3 4 2 3" xfId="287" xr:uid="{DBF91DA4-4772-4CC3-A49B-3B9B6D59D12F}"/>
    <cellStyle name="Moneda 2 3 4 2 3 10" xfId="30234" xr:uid="{BB31EB41-A07A-47DA-9BA8-AB893EA19B9A}"/>
    <cellStyle name="Moneda 2 3 4 2 3 11" xfId="1991" xr:uid="{C420D16D-4568-41A7-944C-3064D821D77C}"/>
    <cellStyle name="Moneda 2 3 4 2 3 12" xfId="1363" xr:uid="{71215F41-1C77-4627-BC37-004B898DF8AE}"/>
    <cellStyle name="Moneda 2 3 4 2 3 13" xfId="40245" xr:uid="{4497E48F-D531-4E6B-B1DE-4360495396EF}"/>
    <cellStyle name="Moneda 2 3 4 2 3 2" xfId="562" xr:uid="{5E563799-91DC-4A84-943B-12ED5C2A0411}"/>
    <cellStyle name="Moneda 2 3 4 2 3 2 10" xfId="2187" xr:uid="{D6420BFB-F510-4BF9-B602-1C21CEFDE74A}"/>
    <cellStyle name="Moneda 2 3 4 2 3 2 11" xfId="1559" xr:uid="{F0875B30-F7E2-46B9-816D-EB3D26C4CAC5}"/>
    <cellStyle name="Moneda 2 3 4 2 3 2 12" xfId="40441" xr:uid="{F0EA1CFB-494D-4DB4-B045-DFDF68534304}"/>
    <cellStyle name="Moneda 2 3 4 2 3 2 2" xfId="2579" xr:uid="{21EDB762-DA36-4C68-B709-ED4EEC2E7EF1}"/>
    <cellStyle name="Moneda 2 3 4 2 3 2 2 2" xfId="3364" xr:uid="{05431D82-2F85-4BD6-95AA-A2D3D7C22CA4}"/>
    <cellStyle name="Moneda 2 3 4 2 3 2 2 2 2" xfId="5716" xr:uid="{7ECF9A3F-07D1-4B23-8105-135B540B09DF}"/>
    <cellStyle name="Moneda 2 3 4 2 3 2 2 2 2 2" xfId="10420" xr:uid="{4A47784D-7DC2-42BC-A570-9EFAE11C9082}"/>
    <cellStyle name="Moneda 2 3 4 2 3 2 2 2 2 2 2" xfId="19828" xr:uid="{EF3FFA12-D91C-4F4F-9836-904AB4F6A89D}"/>
    <cellStyle name="Moneda 2 3 4 2 3 2 2 2 2 2 3" xfId="29245" xr:uid="{AEBCCAE4-68E9-4946-A15C-7009B33C87DC}"/>
    <cellStyle name="Moneda 2 3 4 2 3 2 2 2 2 2 4" xfId="38662" xr:uid="{FE443832-18A8-4A17-B812-E220C7096C49}"/>
    <cellStyle name="Moneda 2 3 4 2 3 2 2 2 2 3" xfId="15124" xr:uid="{8DE403EB-6485-4B55-88CB-8CCA22B389FB}"/>
    <cellStyle name="Moneda 2 3 4 2 3 2 2 2 2 4" xfId="24541" xr:uid="{73186D5B-D224-42F8-BBE8-30B30DD0BB2C}"/>
    <cellStyle name="Moneda 2 3 4 2 3 2 2 2 2 5" xfId="33958" xr:uid="{3D07E53E-2EE2-428E-B878-1C85CFD2A52D}"/>
    <cellStyle name="Moneda 2 3 4 2 3 2 2 2 3" xfId="8068" xr:uid="{C76B7B23-00BB-4496-8141-9B2D9D3FFF52}"/>
    <cellStyle name="Moneda 2 3 4 2 3 2 2 2 3 2" xfId="17476" xr:uid="{C9901280-C5F8-4E4D-BFDE-20F9FD632C1D}"/>
    <cellStyle name="Moneda 2 3 4 2 3 2 2 2 3 3" xfId="26893" xr:uid="{99CE16DA-5D6D-4719-9D61-885C7DA54035}"/>
    <cellStyle name="Moneda 2 3 4 2 3 2 2 2 3 4" xfId="36310" xr:uid="{B44163F4-AD8A-494D-A78C-1F561EFFA9DE}"/>
    <cellStyle name="Moneda 2 3 4 2 3 2 2 2 4" xfId="12772" xr:uid="{EE7E75C4-5ECE-404A-8A94-51853CB129F8}"/>
    <cellStyle name="Moneda 2 3 4 2 3 2 2 2 5" xfId="22189" xr:uid="{36C938F9-160A-4FE4-8F1D-90EC3041B583}"/>
    <cellStyle name="Moneda 2 3 4 2 3 2 2 2 6" xfId="31606" xr:uid="{12C60E87-DF6F-41EC-890F-4F149AE2A32B}"/>
    <cellStyle name="Moneda 2 3 4 2 3 2 2 3" xfId="4148" xr:uid="{3463E62D-CFB9-4077-A7DB-918A95793745}"/>
    <cellStyle name="Moneda 2 3 4 2 3 2 2 3 2" xfId="6500" xr:uid="{4904F7DE-526B-4D2C-93B9-696337C2DD76}"/>
    <cellStyle name="Moneda 2 3 4 2 3 2 2 3 2 2" xfId="11204" xr:uid="{067561AA-0858-4405-913E-49AEC10F5A52}"/>
    <cellStyle name="Moneda 2 3 4 2 3 2 2 3 2 2 2" xfId="20612" xr:uid="{8EC3CD1D-E455-4901-9CFE-06AE476B08CB}"/>
    <cellStyle name="Moneda 2 3 4 2 3 2 2 3 2 2 3" xfId="30029" xr:uid="{9F41A6FE-DFB0-4E35-B640-81CD2238FA82}"/>
    <cellStyle name="Moneda 2 3 4 2 3 2 2 3 2 2 4" xfId="39446" xr:uid="{5B50840C-4A15-4D83-A0C9-B0D96B939FAE}"/>
    <cellStyle name="Moneda 2 3 4 2 3 2 2 3 2 3" xfId="15908" xr:uid="{67267856-8ABC-4F56-87D8-9A6896F35D64}"/>
    <cellStyle name="Moneda 2 3 4 2 3 2 2 3 2 4" xfId="25325" xr:uid="{B885C2DD-A233-404B-ABE0-31CCF820EDD4}"/>
    <cellStyle name="Moneda 2 3 4 2 3 2 2 3 2 5" xfId="34742" xr:uid="{C021D2A7-7D8A-4618-86A2-E5CB7B3ACCF6}"/>
    <cellStyle name="Moneda 2 3 4 2 3 2 2 3 3" xfId="8852" xr:uid="{7D02ED50-36BB-4B5D-AEDD-31A7FD59EF0E}"/>
    <cellStyle name="Moneda 2 3 4 2 3 2 2 3 3 2" xfId="18260" xr:uid="{069BCB4F-3148-42A6-B977-97D6596AC44F}"/>
    <cellStyle name="Moneda 2 3 4 2 3 2 2 3 3 3" xfId="27677" xr:uid="{FBBDB0E4-515E-426E-A0B9-11D16753DBFD}"/>
    <cellStyle name="Moneda 2 3 4 2 3 2 2 3 3 4" xfId="37094" xr:uid="{DE9E9319-8660-436F-A238-773B04295F7A}"/>
    <cellStyle name="Moneda 2 3 4 2 3 2 2 3 4" xfId="13556" xr:uid="{452FD0ED-4F52-45AE-A476-797C8CB903B1}"/>
    <cellStyle name="Moneda 2 3 4 2 3 2 2 3 5" xfId="22973" xr:uid="{DA7902D2-B922-4CA3-A6EB-2418616F02B8}"/>
    <cellStyle name="Moneda 2 3 4 2 3 2 2 3 6" xfId="32390" xr:uid="{1BE7DF9A-1297-4A21-AFDB-123A04625117}"/>
    <cellStyle name="Moneda 2 3 4 2 3 2 2 4" xfId="4932" xr:uid="{566B45B3-0849-461E-A416-8CF55D5084E1}"/>
    <cellStyle name="Moneda 2 3 4 2 3 2 2 4 2" xfId="9636" xr:uid="{12773A95-4927-41EB-9C0B-83E803416D25}"/>
    <cellStyle name="Moneda 2 3 4 2 3 2 2 4 2 2" xfId="19044" xr:uid="{E6A4CA27-EE20-4D65-8723-CF5AF7EEC78A}"/>
    <cellStyle name="Moneda 2 3 4 2 3 2 2 4 2 3" xfId="28461" xr:uid="{A829A7E7-054E-43F7-9500-1534047BA88D}"/>
    <cellStyle name="Moneda 2 3 4 2 3 2 2 4 2 4" xfId="37878" xr:uid="{C0A52AD2-7FC4-4B95-B52E-0ADB02C12993}"/>
    <cellStyle name="Moneda 2 3 4 2 3 2 2 4 3" xfId="14340" xr:uid="{3E00E5D5-2C03-4FE0-B9FC-CCD197688FDA}"/>
    <cellStyle name="Moneda 2 3 4 2 3 2 2 4 4" xfId="23757" xr:uid="{1A0830C5-2BAC-45F4-8D1E-E46E2C8D45D2}"/>
    <cellStyle name="Moneda 2 3 4 2 3 2 2 4 5" xfId="33174" xr:uid="{F73B4E02-C96A-412C-A05A-5CBF038F102A}"/>
    <cellStyle name="Moneda 2 3 4 2 3 2 2 5" xfId="7284" xr:uid="{BA447BB2-D492-41D1-8E43-AEA1FCB5A0AD}"/>
    <cellStyle name="Moneda 2 3 4 2 3 2 2 5 2" xfId="16692" xr:uid="{ABC7B9AD-2E31-42BA-A3B8-C8ECA45D46F2}"/>
    <cellStyle name="Moneda 2 3 4 2 3 2 2 5 3" xfId="26109" xr:uid="{35C74D99-5668-4974-9292-455C7B810959}"/>
    <cellStyle name="Moneda 2 3 4 2 3 2 2 5 4" xfId="35526" xr:uid="{06AF6D95-82D9-45B6-9BBE-1283F0D900A3}"/>
    <cellStyle name="Moneda 2 3 4 2 3 2 2 6" xfId="11988" xr:uid="{DFDAF428-C1E5-4DD3-AFBF-4E66D69CC7C8}"/>
    <cellStyle name="Moneda 2 3 4 2 3 2 2 7" xfId="21405" xr:uid="{CC4FDCE9-21CF-445A-A0D4-A24037DEE07A}"/>
    <cellStyle name="Moneda 2 3 4 2 3 2 2 8" xfId="30822" xr:uid="{A12D19EC-B93E-45AE-98A9-348ADC1DA019}"/>
    <cellStyle name="Moneda 2 3 4 2 3 2 3" xfId="2972" xr:uid="{7356957C-903C-4E61-A880-220CD4B0CEDA}"/>
    <cellStyle name="Moneda 2 3 4 2 3 2 3 2" xfId="5324" xr:uid="{A80D446B-4096-4B0A-BC38-BE916A134CA8}"/>
    <cellStyle name="Moneda 2 3 4 2 3 2 3 2 2" xfId="10028" xr:uid="{B92D6300-D9F4-4BE9-8083-1F3B0A6D97D7}"/>
    <cellStyle name="Moneda 2 3 4 2 3 2 3 2 2 2" xfId="19436" xr:uid="{9005AE2B-2A5D-4488-B06B-B32474A00DD7}"/>
    <cellStyle name="Moneda 2 3 4 2 3 2 3 2 2 3" xfId="28853" xr:uid="{81A14E30-A457-4FDE-8636-5350AC5B3FA6}"/>
    <cellStyle name="Moneda 2 3 4 2 3 2 3 2 2 4" xfId="38270" xr:uid="{9EE35FAC-E98B-4BDD-8F1E-76C07606C8AF}"/>
    <cellStyle name="Moneda 2 3 4 2 3 2 3 2 3" xfId="14732" xr:uid="{4487B623-E8DB-4676-ABEF-B9620701D01B}"/>
    <cellStyle name="Moneda 2 3 4 2 3 2 3 2 4" xfId="24149" xr:uid="{178AE712-B6E0-4FF0-AE87-D3CA0910DB01}"/>
    <cellStyle name="Moneda 2 3 4 2 3 2 3 2 5" xfId="33566" xr:uid="{FF3924C2-2175-4FDD-9A70-B54680F40550}"/>
    <cellStyle name="Moneda 2 3 4 2 3 2 3 3" xfId="7676" xr:uid="{D8AA6326-20DA-4CD7-B2BD-BD820A7C7957}"/>
    <cellStyle name="Moneda 2 3 4 2 3 2 3 3 2" xfId="17084" xr:uid="{7708F9BC-4D60-4608-AB95-A5A5B871AEB0}"/>
    <cellStyle name="Moneda 2 3 4 2 3 2 3 3 3" xfId="26501" xr:uid="{94FA3559-1152-4968-9D4D-E6695F2BC5F9}"/>
    <cellStyle name="Moneda 2 3 4 2 3 2 3 3 4" xfId="35918" xr:uid="{73FD09A0-B5C2-4509-B3C9-814F1CC8EBFF}"/>
    <cellStyle name="Moneda 2 3 4 2 3 2 3 4" xfId="12380" xr:uid="{5E579970-2EF0-4105-8AC3-487BED1F51FA}"/>
    <cellStyle name="Moneda 2 3 4 2 3 2 3 5" xfId="21797" xr:uid="{91803847-357E-4C5C-8F22-D70D3422D135}"/>
    <cellStyle name="Moneda 2 3 4 2 3 2 3 6" xfId="31214" xr:uid="{D4D8E29B-1845-4FC0-9F4A-24B687267527}"/>
    <cellStyle name="Moneda 2 3 4 2 3 2 4" xfId="3756" xr:uid="{4BBCB71E-C46B-49D4-9F7A-C2A3F5C3FF7D}"/>
    <cellStyle name="Moneda 2 3 4 2 3 2 4 2" xfId="6108" xr:uid="{6E8E449C-6F31-47A7-B9F2-2230E0A1BB9B}"/>
    <cellStyle name="Moneda 2 3 4 2 3 2 4 2 2" xfId="10812" xr:uid="{C3A907F8-51B2-44BD-B548-80F14B31845E}"/>
    <cellStyle name="Moneda 2 3 4 2 3 2 4 2 2 2" xfId="20220" xr:uid="{5AA34C26-6405-4BF4-BCBD-0835321966FD}"/>
    <cellStyle name="Moneda 2 3 4 2 3 2 4 2 2 3" xfId="29637" xr:uid="{7E1939F4-BC4E-4A2A-8ABF-A2F14396AF3F}"/>
    <cellStyle name="Moneda 2 3 4 2 3 2 4 2 2 4" xfId="39054" xr:uid="{3925FFA9-DC8B-4948-9088-E2F71898C29E}"/>
    <cellStyle name="Moneda 2 3 4 2 3 2 4 2 3" xfId="15516" xr:uid="{2D960A27-0CE9-433C-A843-D2F66DAF0C28}"/>
    <cellStyle name="Moneda 2 3 4 2 3 2 4 2 4" xfId="24933" xr:uid="{2B39CE1F-0594-4768-81B2-D88DCE74F1C3}"/>
    <cellStyle name="Moneda 2 3 4 2 3 2 4 2 5" xfId="34350" xr:uid="{4B432CF1-224A-44CE-9279-493295141FA1}"/>
    <cellStyle name="Moneda 2 3 4 2 3 2 4 3" xfId="8460" xr:uid="{1BC96618-77E8-4573-8574-7B1FEC6526D9}"/>
    <cellStyle name="Moneda 2 3 4 2 3 2 4 3 2" xfId="17868" xr:uid="{785B2BC4-C205-4080-B5D1-6D986F157639}"/>
    <cellStyle name="Moneda 2 3 4 2 3 2 4 3 3" xfId="27285" xr:uid="{48E89A28-3B6A-49A9-9859-8D01A6B1E70F}"/>
    <cellStyle name="Moneda 2 3 4 2 3 2 4 3 4" xfId="36702" xr:uid="{64098125-0B96-40D0-9B91-D5FDA01E3C7E}"/>
    <cellStyle name="Moneda 2 3 4 2 3 2 4 4" xfId="13164" xr:uid="{10B72E4E-CA4A-4942-88D8-6157388B3043}"/>
    <cellStyle name="Moneda 2 3 4 2 3 2 4 5" xfId="22581" xr:uid="{B586873C-307F-4378-BD45-7DD40CD81E56}"/>
    <cellStyle name="Moneda 2 3 4 2 3 2 4 6" xfId="31998" xr:uid="{E0B7CCB8-85A6-4E35-9F7D-756C4F89380C}"/>
    <cellStyle name="Moneda 2 3 4 2 3 2 5" xfId="4540" xr:uid="{E174F4DF-0088-4D47-94E2-9A61C9292502}"/>
    <cellStyle name="Moneda 2 3 4 2 3 2 5 2" xfId="9244" xr:uid="{9AFB4D45-CE19-41DC-879E-12C59B0EDA00}"/>
    <cellStyle name="Moneda 2 3 4 2 3 2 5 2 2" xfId="18652" xr:uid="{CD573C92-D95A-41B0-A45A-C7EA271CA8A1}"/>
    <cellStyle name="Moneda 2 3 4 2 3 2 5 2 3" xfId="28069" xr:uid="{CF528C97-837F-4EC7-9A55-775CC70D8A40}"/>
    <cellStyle name="Moneda 2 3 4 2 3 2 5 2 4" xfId="37486" xr:uid="{656ACCBD-D8DE-41FA-9854-975A4FE4EC75}"/>
    <cellStyle name="Moneda 2 3 4 2 3 2 5 3" xfId="13948" xr:uid="{BC734672-AC9E-47B0-A776-92768B7B804E}"/>
    <cellStyle name="Moneda 2 3 4 2 3 2 5 4" xfId="23365" xr:uid="{6C796A65-A7C8-447D-A8F7-EBE5BF6453A0}"/>
    <cellStyle name="Moneda 2 3 4 2 3 2 5 5" xfId="32782" xr:uid="{43CF040A-8F6C-4A2F-ADC1-538915891226}"/>
    <cellStyle name="Moneda 2 3 4 2 3 2 6" xfId="6892" xr:uid="{64BAB63A-1DDB-48F0-9F17-BA93A1001F0B}"/>
    <cellStyle name="Moneda 2 3 4 2 3 2 6 2" xfId="16300" xr:uid="{DEB6ECE2-210A-46E6-9A88-03F4460A930B}"/>
    <cellStyle name="Moneda 2 3 4 2 3 2 6 3" xfId="25717" xr:uid="{A7BFF89B-7629-4082-A4D1-A3AABC038DC6}"/>
    <cellStyle name="Moneda 2 3 4 2 3 2 6 4" xfId="35134" xr:uid="{4B646514-BE46-42BB-AF65-F70E611538CF}"/>
    <cellStyle name="Moneda 2 3 4 2 3 2 7" xfId="11596" xr:uid="{B1BD3D7A-B7E2-429A-9374-29119508B4C1}"/>
    <cellStyle name="Moneda 2 3 4 2 3 2 8" xfId="21013" xr:uid="{CD4B7644-A3AE-46D3-9220-D5A035BF192B}"/>
    <cellStyle name="Moneda 2 3 4 2 3 2 9" xfId="30430" xr:uid="{4707FBD5-F437-4E5C-BF5A-8DF186F512E0}"/>
    <cellStyle name="Moneda 2 3 4 2 3 3" xfId="2383" xr:uid="{17086929-4090-4B2E-82A8-43C80289FA25}"/>
    <cellStyle name="Moneda 2 3 4 2 3 3 2" xfId="3168" xr:uid="{1E4C8DEA-7781-4701-B832-440B716CF172}"/>
    <cellStyle name="Moneda 2 3 4 2 3 3 2 2" xfId="5520" xr:uid="{1DDEAC4D-7DAB-4634-9BFD-BA28FADFE792}"/>
    <cellStyle name="Moneda 2 3 4 2 3 3 2 2 2" xfId="10224" xr:uid="{D8DCEBF5-8363-4F72-BEB0-754D57666485}"/>
    <cellStyle name="Moneda 2 3 4 2 3 3 2 2 2 2" xfId="19632" xr:uid="{215659E7-FFBC-4080-A161-DBAB4E82E636}"/>
    <cellStyle name="Moneda 2 3 4 2 3 3 2 2 2 3" xfId="29049" xr:uid="{1389B3D4-C113-4E72-BF22-744F0791DB8C}"/>
    <cellStyle name="Moneda 2 3 4 2 3 3 2 2 2 4" xfId="38466" xr:uid="{AEF58032-7A00-491C-9D29-518B09EA6007}"/>
    <cellStyle name="Moneda 2 3 4 2 3 3 2 2 3" xfId="14928" xr:uid="{D6DEF2B8-FAC1-4D7F-94B2-5C9B17E8DB90}"/>
    <cellStyle name="Moneda 2 3 4 2 3 3 2 2 4" xfId="24345" xr:uid="{854B4049-2066-4AF5-96DB-7A365DB40BFB}"/>
    <cellStyle name="Moneda 2 3 4 2 3 3 2 2 5" xfId="33762" xr:uid="{8DF517C5-8B9F-4289-8344-00E60C143640}"/>
    <cellStyle name="Moneda 2 3 4 2 3 3 2 3" xfId="7872" xr:uid="{A58F1C7A-7698-493C-B321-0A8747ABDD72}"/>
    <cellStyle name="Moneda 2 3 4 2 3 3 2 3 2" xfId="17280" xr:uid="{C91F1567-4FAE-49CB-B811-C3FC21BAC0FF}"/>
    <cellStyle name="Moneda 2 3 4 2 3 3 2 3 3" xfId="26697" xr:uid="{61B00EFF-409C-4AA5-9F7C-8546C72BEA65}"/>
    <cellStyle name="Moneda 2 3 4 2 3 3 2 3 4" xfId="36114" xr:uid="{B3483515-BAAC-4329-8F55-1780B8B3E6A8}"/>
    <cellStyle name="Moneda 2 3 4 2 3 3 2 4" xfId="12576" xr:uid="{E6B3D396-1CE4-4B68-A0F1-B0AC9EFB8515}"/>
    <cellStyle name="Moneda 2 3 4 2 3 3 2 5" xfId="21993" xr:uid="{89FB13AE-3B58-4082-B884-8E9B31980113}"/>
    <cellStyle name="Moneda 2 3 4 2 3 3 2 6" xfId="31410" xr:uid="{C4CCB8F2-D400-445D-8FC7-F9BAE26873E7}"/>
    <cellStyle name="Moneda 2 3 4 2 3 3 3" xfId="3952" xr:uid="{B3C0965B-DE6D-40E4-86B8-4AB4AE512BC8}"/>
    <cellStyle name="Moneda 2 3 4 2 3 3 3 2" xfId="6304" xr:uid="{CBE7BB83-4B50-440B-8938-0BB1DD5208F4}"/>
    <cellStyle name="Moneda 2 3 4 2 3 3 3 2 2" xfId="11008" xr:uid="{0540658C-417A-4BF0-8F0C-47CA73B89278}"/>
    <cellStyle name="Moneda 2 3 4 2 3 3 3 2 2 2" xfId="20416" xr:uid="{FD29B439-48D1-4ABB-AF44-1241F75273F3}"/>
    <cellStyle name="Moneda 2 3 4 2 3 3 3 2 2 3" xfId="29833" xr:uid="{23A549E7-4068-435B-8D19-1F3C7084ADEE}"/>
    <cellStyle name="Moneda 2 3 4 2 3 3 3 2 2 4" xfId="39250" xr:uid="{A8F19C1F-8A77-4D98-953F-564DEA1F07FE}"/>
    <cellStyle name="Moneda 2 3 4 2 3 3 3 2 3" xfId="15712" xr:uid="{7CDF3277-0F07-4803-A50E-5DBB4D3AFC2B}"/>
    <cellStyle name="Moneda 2 3 4 2 3 3 3 2 4" xfId="25129" xr:uid="{4654F151-712A-4498-A6BB-A7C2EB1E98F3}"/>
    <cellStyle name="Moneda 2 3 4 2 3 3 3 2 5" xfId="34546" xr:uid="{6D87FABA-562C-4381-B62A-88D9E05322D2}"/>
    <cellStyle name="Moneda 2 3 4 2 3 3 3 3" xfId="8656" xr:uid="{B803694D-5B59-4FBD-82B6-31A3754E8B40}"/>
    <cellStyle name="Moneda 2 3 4 2 3 3 3 3 2" xfId="18064" xr:uid="{04457A61-A43C-4296-92F1-1B1BAE497072}"/>
    <cellStyle name="Moneda 2 3 4 2 3 3 3 3 3" xfId="27481" xr:uid="{72EAE272-8AA9-4C05-9B7F-8B85EA047E59}"/>
    <cellStyle name="Moneda 2 3 4 2 3 3 3 3 4" xfId="36898" xr:uid="{FED560E2-9C7D-4207-9213-DAAC096DA307}"/>
    <cellStyle name="Moneda 2 3 4 2 3 3 3 4" xfId="13360" xr:uid="{5040D4B5-3050-4D2D-B3F2-E4D897529088}"/>
    <cellStyle name="Moneda 2 3 4 2 3 3 3 5" xfId="22777" xr:uid="{4C4486DD-15A6-4EF1-936A-C61358D1ADDB}"/>
    <cellStyle name="Moneda 2 3 4 2 3 3 3 6" xfId="32194" xr:uid="{03E8C199-4F00-440F-B50B-DC7B638863E8}"/>
    <cellStyle name="Moneda 2 3 4 2 3 3 4" xfId="4736" xr:uid="{4328FD01-6E55-43FE-BF26-8E7DFD9939DF}"/>
    <cellStyle name="Moneda 2 3 4 2 3 3 4 2" xfId="9440" xr:uid="{38B4DDF4-A6D1-4541-980A-0113C92FE5EA}"/>
    <cellStyle name="Moneda 2 3 4 2 3 3 4 2 2" xfId="18848" xr:uid="{36B9A363-269D-4E28-82A6-54A9807B8E5D}"/>
    <cellStyle name="Moneda 2 3 4 2 3 3 4 2 3" xfId="28265" xr:uid="{A8C0E6F3-F811-4A85-BA39-360EE3381086}"/>
    <cellStyle name="Moneda 2 3 4 2 3 3 4 2 4" xfId="37682" xr:uid="{652EDC1D-9D60-4DB0-8E96-B245BF608613}"/>
    <cellStyle name="Moneda 2 3 4 2 3 3 4 3" xfId="14144" xr:uid="{58EC1EBA-2E3B-4A2D-BD41-17C939A9A770}"/>
    <cellStyle name="Moneda 2 3 4 2 3 3 4 4" xfId="23561" xr:uid="{8D4223BE-4C69-4DBA-A93E-80A4B33D2B42}"/>
    <cellStyle name="Moneda 2 3 4 2 3 3 4 5" xfId="32978" xr:uid="{603C96D1-D8B8-4C47-AF8B-6DEB48B9B355}"/>
    <cellStyle name="Moneda 2 3 4 2 3 3 5" xfId="7088" xr:uid="{DC18659D-6A10-4898-B09E-FAAF7672915B}"/>
    <cellStyle name="Moneda 2 3 4 2 3 3 5 2" xfId="16496" xr:uid="{A4AFC397-1C62-4D8B-A84A-EDFFC55ED5D0}"/>
    <cellStyle name="Moneda 2 3 4 2 3 3 5 3" xfId="25913" xr:uid="{8AB0C165-FD86-4DA7-8713-9BD91F2EAB64}"/>
    <cellStyle name="Moneda 2 3 4 2 3 3 5 4" xfId="35330" xr:uid="{53E8B706-DEA9-4B3F-BFAC-06CE461251A9}"/>
    <cellStyle name="Moneda 2 3 4 2 3 3 6" xfId="11792" xr:uid="{0F766AAF-AC7B-40F7-908D-ABF2DE4BAD7D}"/>
    <cellStyle name="Moneda 2 3 4 2 3 3 7" xfId="21209" xr:uid="{09D3550E-2880-4726-A16C-8468551DC16D}"/>
    <cellStyle name="Moneda 2 3 4 2 3 3 8" xfId="30626" xr:uid="{6AB8D152-B0A1-49A6-855D-3F41EB4DB802}"/>
    <cellStyle name="Moneda 2 3 4 2 3 4" xfId="2776" xr:uid="{F9845CA0-55FF-4952-963A-10EB902FA4E1}"/>
    <cellStyle name="Moneda 2 3 4 2 3 4 2" xfId="5128" xr:uid="{01598698-7D13-4038-9675-6AD93D73C34E}"/>
    <cellStyle name="Moneda 2 3 4 2 3 4 2 2" xfId="9832" xr:uid="{A637A6F6-5D05-4D45-B77D-B4FE15BC6C07}"/>
    <cellStyle name="Moneda 2 3 4 2 3 4 2 2 2" xfId="19240" xr:uid="{58639E83-CFEC-4731-9DD7-C2EAC1E112C1}"/>
    <cellStyle name="Moneda 2 3 4 2 3 4 2 2 3" xfId="28657" xr:uid="{2ACAE4C9-C809-43E8-9AC3-C33802A8FA63}"/>
    <cellStyle name="Moneda 2 3 4 2 3 4 2 2 4" xfId="38074" xr:uid="{A8219368-B7DA-46A2-A820-D7CEF65C0CCF}"/>
    <cellStyle name="Moneda 2 3 4 2 3 4 2 3" xfId="14536" xr:uid="{8A435E83-3925-4AEC-8C26-10A37BADF288}"/>
    <cellStyle name="Moneda 2 3 4 2 3 4 2 4" xfId="23953" xr:uid="{8F27B79B-650D-49EA-86BB-8F578AF474B6}"/>
    <cellStyle name="Moneda 2 3 4 2 3 4 2 5" xfId="33370" xr:uid="{51CEF77A-18B9-4D1A-B8AA-95087C1B7839}"/>
    <cellStyle name="Moneda 2 3 4 2 3 4 3" xfId="7480" xr:uid="{AE528180-6ECB-496D-8C8C-B34F01EF9399}"/>
    <cellStyle name="Moneda 2 3 4 2 3 4 3 2" xfId="16888" xr:uid="{8B97E338-21FE-4EDB-995A-A3CB123BB771}"/>
    <cellStyle name="Moneda 2 3 4 2 3 4 3 3" xfId="26305" xr:uid="{D4971910-A023-44AF-9824-BFA869590750}"/>
    <cellStyle name="Moneda 2 3 4 2 3 4 3 4" xfId="35722" xr:uid="{8EC6F498-C53D-4FC3-B800-EA74C6F5C998}"/>
    <cellStyle name="Moneda 2 3 4 2 3 4 4" xfId="12184" xr:uid="{D5ACC466-8ED3-47F1-A4BD-4F74D5DC5F3B}"/>
    <cellStyle name="Moneda 2 3 4 2 3 4 5" xfId="21601" xr:uid="{D761370C-5AF7-4FCB-B542-0D38544AE1DE}"/>
    <cellStyle name="Moneda 2 3 4 2 3 4 6" xfId="31018" xr:uid="{A19172F9-6BAA-4FD9-8650-6C870192A488}"/>
    <cellStyle name="Moneda 2 3 4 2 3 5" xfId="3560" xr:uid="{14F5DB28-1852-4C27-B126-91C48848B938}"/>
    <cellStyle name="Moneda 2 3 4 2 3 5 2" xfId="5912" xr:uid="{FCC42256-E238-429E-9457-8E4E7D660246}"/>
    <cellStyle name="Moneda 2 3 4 2 3 5 2 2" xfId="10616" xr:uid="{9013F2F1-7398-46FE-9BD2-1BEDD9EF9714}"/>
    <cellStyle name="Moneda 2 3 4 2 3 5 2 2 2" xfId="20024" xr:uid="{E99D1469-7CBE-4FEB-9B8F-EE4646DA025D}"/>
    <cellStyle name="Moneda 2 3 4 2 3 5 2 2 3" xfId="29441" xr:uid="{623AEAB8-DDC3-4866-B0C2-9B79AC8036CC}"/>
    <cellStyle name="Moneda 2 3 4 2 3 5 2 2 4" xfId="38858" xr:uid="{42A2BF1C-729B-498F-84DC-F86C1D828D63}"/>
    <cellStyle name="Moneda 2 3 4 2 3 5 2 3" xfId="15320" xr:uid="{D704283E-73D9-4510-AF7F-CD526880499A}"/>
    <cellStyle name="Moneda 2 3 4 2 3 5 2 4" xfId="24737" xr:uid="{BC5FA98B-8EEC-4AF3-9850-7C9CBAC7AEDB}"/>
    <cellStyle name="Moneda 2 3 4 2 3 5 2 5" xfId="34154" xr:uid="{5CCC2EF8-4943-47B8-B8E6-8BBCFB5418AF}"/>
    <cellStyle name="Moneda 2 3 4 2 3 5 3" xfId="8264" xr:uid="{17F45443-0E1F-4FF3-817B-758B537DF8E9}"/>
    <cellStyle name="Moneda 2 3 4 2 3 5 3 2" xfId="17672" xr:uid="{C8A7ABD8-DE3C-4ADD-A2FD-696BFFBC0F52}"/>
    <cellStyle name="Moneda 2 3 4 2 3 5 3 3" xfId="27089" xr:uid="{52F2E023-A998-4322-94CB-0C0B68FC2484}"/>
    <cellStyle name="Moneda 2 3 4 2 3 5 3 4" xfId="36506" xr:uid="{1CE85F79-A39E-477E-BA78-48E1D85E9B6C}"/>
    <cellStyle name="Moneda 2 3 4 2 3 5 4" xfId="12968" xr:uid="{0A0FF44D-82F4-435C-A25C-A2C2D53CCB18}"/>
    <cellStyle name="Moneda 2 3 4 2 3 5 5" xfId="22385" xr:uid="{3714F26F-21A8-42D6-A6F4-FA49932EE840}"/>
    <cellStyle name="Moneda 2 3 4 2 3 5 6" xfId="31802" xr:uid="{B73FD25A-F5FE-4DA1-A39D-F6486C43C422}"/>
    <cellStyle name="Moneda 2 3 4 2 3 6" xfId="4344" xr:uid="{CFC7DF91-D3A3-41F0-90CC-579634F47D1B}"/>
    <cellStyle name="Moneda 2 3 4 2 3 6 2" xfId="9048" xr:uid="{4829826E-63E7-47C5-A2E3-D5C0D6A1A453}"/>
    <cellStyle name="Moneda 2 3 4 2 3 6 2 2" xfId="18456" xr:uid="{FE4F606F-9143-4460-A1C4-93A69C3BE645}"/>
    <cellStyle name="Moneda 2 3 4 2 3 6 2 3" xfId="27873" xr:uid="{BC036A65-82D8-4B2E-A329-796BA7227548}"/>
    <cellStyle name="Moneda 2 3 4 2 3 6 2 4" xfId="37290" xr:uid="{D9F7C2CB-854A-41DD-A34D-21C31DB1BE55}"/>
    <cellStyle name="Moneda 2 3 4 2 3 6 3" xfId="13752" xr:uid="{8A77C340-AF21-442F-87EF-11025EA41697}"/>
    <cellStyle name="Moneda 2 3 4 2 3 6 4" xfId="23169" xr:uid="{A1603F2F-D2BA-4862-80F3-F90F33365123}"/>
    <cellStyle name="Moneda 2 3 4 2 3 6 5" xfId="32586" xr:uid="{67250F37-5B5C-4837-A15E-BF62837DD8E7}"/>
    <cellStyle name="Moneda 2 3 4 2 3 7" xfId="6696" xr:uid="{9102F476-402E-438C-B23D-5FCD426FE928}"/>
    <cellStyle name="Moneda 2 3 4 2 3 7 2" xfId="16104" xr:uid="{51E5A1D2-F501-407A-97CF-4A487354471F}"/>
    <cellStyle name="Moneda 2 3 4 2 3 7 3" xfId="25521" xr:uid="{1ADFDB96-578D-48DD-A663-615C4E0D4895}"/>
    <cellStyle name="Moneda 2 3 4 2 3 7 4" xfId="34938" xr:uid="{7D00AAEC-02F0-469D-924F-EC3AC2D85F3A}"/>
    <cellStyle name="Moneda 2 3 4 2 3 8" xfId="11400" xr:uid="{D340F158-EC90-46DA-9559-E61C9DB2693F}"/>
    <cellStyle name="Moneda 2 3 4 2 3 9" xfId="20817" xr:uid="{B85EEC15-88E3-4B09-8968-66D232603055}"/>
    <cellStyle name="Moneda 2 3 4 2 4" xfId="515" xr:uid="{0BFD505D-BC50-4047-8B85-C7057D80D7AF}"/>
    <cellStyle name="Moneda 2 3 4 2 4 10" xfId="2141" xr:uid="{45F1E51E-39EB-48F1-93C7-AC4F93C8EAFB}"/>
    <cellStyle name="Moneda 2 3 4 2 4 11" xfId="1513" xr:uid="{83016009-E2FC-4328-B499-3C94A1DD1E0A}"/>
    <cellStyle name="Moneda 2 3 4 2 4 12" xfId="40395" xr:uid="{2FA2FBEE-6219-420F-AA81-751037C7C3FC}"/>
    <cellStyle name="Moneda 2 3 4 2 4 2" xfId="2533" xr:uid="{F87E8E42-D286-4FA4-BE01-6B88F6A3ED80}"/>
    <cellStyle name="Moneda 2 3 4 2 4 2 2" xfId="3318" xr:uid="{E5F8B59B-7B0F-4B10-A943-62208BD2B623}"/>
    <cellStyle name="Moneda 2 3 4 2 4 2 2 2" xfId="5670" xr:uid="{13DEAA6D-9906-4F1E-AB0F-D2C40E0895B2}"/>
    <cellStyle name="Moneda 2 3 4 2 4 2 2 2 2" xfId="10374" xr:uid="{EB41F05E-8952-4C36-B0CE-1DBCADEDD23D}"/>
    <cellStyle name="Moneda 2 3 4 2 4 2 2 2 2 2" xfId="19782" xr:uid="{CCE517D7-4BF2-4DFB-AF2A-77EE2D72A45B}"/>
    <cellStyle name="Moneda 2 3 4 2 4 2 2 2 2 3" xfId="29199" xr:uid="{062DE871-DD18-4955-9D0C-3717A98FFBF6}"/>
    <cellStyle name="Moneda 2 3 4 2 4 2 2 2 2 4" xfId="38616" xr:uid="{9EFB1DB2-D7FC-48F1-8272-8212A30F4D58}"/>
    <cellStyle name="Moneda 2 3 4 2 4 2 2 2 3" xfId="15078" xr:uid="{FB4A9EEE-EA83-4245-8894-8E5A6E693CD1}"/>
    <cellStyle name="Moneda 2 3 4 2 4 2 2 2 4" xfId="24495" xr:uid="{4DBF5D95-F65B-460E-9DE0-48F79E723DC3}"/>
    <cellStyle name="Moneda 2 3 4 2 4 2 2 2 5" xfId="33912" xr:uid="{D45B462A-A7C4-4FB3-A742-DE3087298A72}"/>
    <cellStyle name="Moneda 2 3 4 2 4 2 2 3" xfId="8022" xr:uid="{D5F28DAF-85C9-4220-AA91-AB492A71FCE1}"/>
    <cellStyle name="Moneda 2 3 4 2 4 2 2 3 2" xfId="17430" xr:uid="{E06DF746-A7C9-45E4-9A56-23CAB1D08A4A}"/>
    <cellStyle name="Moneda 2 3 4 2 4 2 2 3 3" xfId="26847" xr:uid="{B8D36462-1C55-4629-A09A-74820F4983AB}"/>
    <cellStyle name="Moneda 2 3 4 2 4 2 2 3 4" xfId="36264" xr:uid="{483343D2-2C3D-42FB-9495-6918E5C4305A}"/>
    <cellStyle name="Moneda 2 3 4 2 4 2 2 4" xfId="12726" xr:uid="{BBD76E57-1104-44F8-AB81-6831109EBDB7}"/>
    <cellStyle name="Moneda 2 3 4 2 4 2 2 5" xfId="22143" xr:uid="{8237341F-FF56-494A-AFEA-9010204C3C2E}"/>
    <cellStyle name="Moneda 2 3 4 2 4 2 2 6" xfId="31560" xr:uid="{4CA8E16A-DA66-4B32-B957-93BD0199DDB1}"/>
    <cellStyle name="Moneda 2 3 4 2 4 2 3" xfId="4102" xr:uid="{81C88AD1-771C-4C69-8098-67DDCE307FB2}"/>
    <cellStyle name="Moneda 2 3 4 2 4 2 3 2" xfId="6454" xr:uid="{096911E1-1C3C-4B7E-9979-7365D9AF260F}"/>
    <cellStyle name="Moneda 2 3 4 2 4 2 3 2 2" xfId="11158" xr:uid="{1A0F8EA0-1E6B-4E91-8F93-740E6BA33B01}"/>
    <cellStyle name="Moneda 2 3 4 2 4 2 3 2 2 2" xfId="20566" xr:uid="{8592840E-E457-492E-8429-AAB9DA89D7DE}"/>
    <cellStyle name="Moneda 2 3 4 2 4 2 3 2 2 3" xfId="29983" xr:uid="{68BDA2D4-C74B-4FBE-95C0-19F8D9F3D2BD}"/>
    <cellStyle name="Moneda 2 3 4 2 4 2 3 2 2 4" xfId="39400" xr:uid="{6C9135B7-DA4E-4F41-B70D-E812026807A5}"/>
    <cellStyle name="Moneda 2 3 4 2 4 2 3 2 3" xfId="15862" xr:uid="{A1F14E91-61E7-4D43-81EA-ED243188F490}"/>
    <cellStyle name="Moneda 2 3 4 2 4 2 3 2 4" xfId="25279" xr:uid="{AEEBBBDC-A5E8-442F-B132-DEB620714D7F}"/>
    <cellStyle name="Moneda 2 3 4 2 4 2 3 2 5" xfId="34696" xr:uid="{E9055673-FD0D-4616-BBCB-A2522081A116}"/>
    <cellStyle name="Moneda 2 3 4 2 4 2 3 3" xfId="8806" xr:uid="{4C654FC8-6DBF-470C-B715-3B93A5A962FD}"/>
    <cellStyle name="Moneda 2 3 4 2 4 2 3 3 2" xfId="18214" xr:uid="{AC64E4B2-7AE0-4A6C-A0E0-F60F387BA92D}"/>
    <cellStyle name="Moneda 2 3 4 2 4 2 3 3 3" xfId="27631" xr:uid="{B315DEA0-8062-4030-839D-792BF8B2DDBA}"/>
    <cellStyle name="Moneda 2 3 4 2 4 2 3 3 4" xfId="37048" xr:uid="{D0878404-2D44-498D-852C-C828979E6954}"/>
    <cellStyle name="Moneda 2 3 4 2 4 2 3 4" xfId="13510" xr:uid="{C6162075-CF05-4DD2-89E8-DA4B2C693F0A}"/>
    <cellStyle name="Moneda 2 3 4 2 4 2 3 5" xfId="22927" xr:uid="{59EA0234-62F4-414A-A3EB-B8653CCBA81D}"/>
    <cellStyle name="Moneda 2 3 4 2 4 2 3 6" xfId="32344" xr:uid="{219D293C-0538-479F-B0DF-15A17BE0A1C2}"/>
    <cellStyle name="Moneda 2 3 4 2 4 2 4" xfId="4886" xr:uid="{295F8650-575C-4D1F-BC7C-6BB217C50832}"/>
    <cellStyle name="Moneda 2 3 4 2 4 2 4 2" xfId="9590" xr:uid="{641E691E-4BDF-40B1-A05D-6FA91329FAC1}"/>
    <cellStyle name="Moneda 2 3 4 2 4 2 4 2 2" xfId="18998" xr:uid="{5B7249D3-4B42-4DA4-AED2-B248546C80D1}"/>
    <cellStyle name="Moneda 2 3 4 2 4 2 4 2 3" xfId="28415" xr:uid="{49C47898-3E36-4096-8824-7F403995ECC6}"/>
    <cellStyle name="Moneda 2 3 4 2 4 2 4 2 4" xfId="37832" xr:uid="{435697E2-3976-4354-A2F7-188465057CAA}"/>
    <cellStyle name="Moneda 2 3 4 2 4 2 4 3" xfId="14294" xr:uid="{CB028968-BE1A-42C1-A62B-065996B3C333}"/>
    <cellStyle name="Moneda 2 3 4 2 4 2 4 4" xfId="23711" xr:uid="{25794592-A543-49A0-B1C6-D0F7F8E1925D}"/>
    <cellStyle name="Moneda 2 3 4 2 4 2 4 5" xfId="33128" xr:uid="{F8D1D04C-F001-4C6C-846E-A56B38ED6492}"/>
    <cellStyle name="Moneda 2 3 4 2 4 2 5" xfId="7238" xr:uid="{38A6B508-B52E-478B-B2FC-037AB20E9EEC}"/>
    <cellStyle name="Moneda 2 3 4 2 4 2 5 2" xfId="16646" xr:uid="{12F96DB5-A3E1-4669-8AD9-A06C5FAF9707}"/>
    <cellStyle name="Moneda 2 3 4 2 4 2 5 3" xfId="26063" xr:uid="{0464F949-808D-474D-B7C7-D736A4F2F257}"/>
    <cellStyle name="Moneda 2 3 4 2 4 2 5 4" xfId="35480" xr:uid="{9AA8EF68-87F8-4A0A-A7FD-FBAD96607964}"/>
    <cellStyle name="Moneda 2 3 4 2 4 2 6" xfId="11942" xr:uid="{2AC8EEF8-039F-41C6-8C9F-DC2B1CA2E0B6}"/>
    <cellStyle name="Moneda 2 3 4 2 4 2 7" xfId="21359" xr:uid="{835034AB-622D-474B-838C-05A4D29476FD}"/>
    <cellStyle name="Moneda 2 3 4 2 4 2 8" xfId="30776" xr:uid="{A3495EE4-AFBD-43AD-92B9-D9500474B36F}"/>
    <cellStyle name="Moneda 2 3 4 2 4 3" xfId="2926" xr:uid="{15DE0A7E-179A-4027-AE25-E24B07D36CD3}"/>
    <cellStyle name="Moneda 2 3 4 2 4 3 2" xfId="5278" xr:uid="{9C55EA8B-3E53-4063-8543-EE8B522E3800}"/>
    <cellStyle name="Moneda 2 3 4 2 4 3 2 2" xfId="9982" xr:uid="{C2129D1C-7879-4D34-93C0-089954DE2A1B}"/>
    <cellStyle name="Moneda 2 3 4 2 4 3 2 2 2" xfId="19390" xr:uid="{5539CE53-2828-4795-B082-7548D0341E87}"/>
    <cellStyle name="Moneda 2 3 4 2 4 3 2 2 3" xfId="28807" xr:uid="{18BD60F2-1149-4B6F-900A-C1913AFC04CD}"/>
    <cellStyle name="Moneda 2 3 4 2 4 3 2 2 4" xfId="38224" xr:uid="{5E3FC518-F3EA-48FA-90E3-F0C68D210F76}"/>
    <cellStyle name="Moneda 2 3 4 2 4 3 2 3" xfId="14686" xr:uid="{2822343F-CE75-430C-8257-7B6521DD519D}"/>
    <cellStyle name="Moneda 2 3 4 2 4 3 2 4" xfId="24103" xr:uid="{A2C03972-1338-4FBC-A742-C9E7C0002DFA}"/>
    <cellStyle name="Moneda 2 3 4 2 4 3 2 5" xfId="33520" xr:uid="{D49C285F-7CF7-4966-8A8E-1BC047312E74}"/>
    <cellStyle name="Moneda 2 3 4 2 4 3 3" xfId="7630" xr:uid="{CF3A382C-EDD2-4338-B504-258E5181A931}"/>
    <cellStyle name="Moneda 2 3 4 2 4 3 3 2" xfId="17038" xr:uid="{8ACE0115-9A07-424D-8627-2081CB9B12F4}"/>
    <cellStyle name="Moneda 2 3 4 2 4 3 3 3" xfId="26455" xr:uid="{6B2E34B2-14DE-49D7-AF8D-6F576119CA85}"/>
    <cellStyle name="Moneda 2 3 4 2 4 3 3 4" xfId="35872" xr:uid="{23524180-D58E-4A3B-8766-C7A804C374F7}"/>
    <cellStyle name="Moneda 2 3 4 2 4 3 4" xfId="12334" xr:uid="{936781D0-AB0D-49D7-9667-3CC7756E067C}"/>
    <cellStyle name="Moneda 2 3 4 2 4 3 5" xfId="21751" xr:uid="{82D71042-D1DB-4E48-A09D-E345FEB8DC01}"/>
    <cellStyle name="Moneda 2 3 4 2 4 3 6" xfId="31168" xr:uid="{CB01DEC4-F0FE-46D3-B742-1A837764DDAE}"/>
    <cellStyle name="Moneda 2 3 4 2 4 4" xfId="3710" xr:uid="{E1665052-FEF5-4555-A174-5DC4F8554834}"/>
    <cellStyle name="Moneda 2 3 4 2 4 4 2" xfId="6062" xr:uid="{DBE858E7-F26B-4855-8E4C-66F50FD9975F}"/>
    <cellStyle name="Moneda 2 3 4 2 4 4 2 2" xfId="10766" xr:uid="{130CD6B4-167F-4793-AB70-199D7EAC7FA2}"/>
    <cellStyle name="Moneda 2 3 4 2 4 4 2 2 2" xfId="20174" xr:uid="{74DE1BCC-AF0B-4E45-8CCF-1C6E8FF084AA}"/>
    <cellStyle name="Moneda 2 3 4 2 4 4 2 2 3" xfId="29591" xr:uid="{A773AC07-3846-4656-9535-531DDC11B3CB}"/>
    <cellStyle name="Moneda 2 3 4 2 4 4 2 2 4" xfId="39008" xr:uid="{F0DD7EA5-0773-4299-B548-9F191516FF37}"/>
    <cellStyle name="Moneda 2 3 4 2 4 4 2 3" xfId="15470" xr:uid="{A4C683B3-E280-4558-BF40-10F8C341724E}"/>
    <cellStyle name="Moneda 2 3 4 2 4 4 2 4" xfId="24887" xr:uid="{B3BFA48A-5BD0-480D-9D57-5EDC2CC82B10}"/>
    <cellStyle name="Moneda 2 3 4 2 4 4 2 5" xfId="34304" xr:uid="{B7C38966-262B-4B8E-B68C-ECF095FBD36F}"/>
    <cellStyle name="Moneda 2 3 4 2 4 4 3" xfId="8414" xr:uid="{36C1B12A-0329-49F3-AE20-5422626C5972}"/>
    <cellStyle name="Moneda 2 3 4 2 4 4 3 2" xfId="17822" xr:uid="{F88AC7F7-F8A6-4AF7-B0E5-DD1FFFB605DA}"/>
    <cellStyle name="Moneda 2 3 4 2 4 4 3 3" xfId="27239" xr:uid="{11FC8A0E-2A20-44B0-A770-176D5C492CB5}"/>
    <cellStyle name="Moneda 2 3 4 2 4 4 3 4" xfId="36656" xr:uid="{E86CC30A-0F30-4E34-96DA-19BF581C5E78}"/>
    <cellStyle name="Moneda 2 3 4 2 4 4 4" xfId="13118" xr:uid="{109D4D9D-3290-4976-B783-20CC675F3A35}"/>
    <cellStyle name="Moneda 2 3 4 2 4 4 5" xfId="22535" xr:uid="{AA200D26-5949-4A46-8794-7344CC5DB937}"/>
    <cellStyle name="Moneda 2 3 4 2 4 4 6" xfId="31952" xr:uid="{7EA94795-95F1-4614-9349-9FAA729B415D}"/>
    <cellStyle name="Moneda 2 3 4 2 4 5" xfId="4494" xr:uid="{19264577-40B3-48D0-B85C-0BC60AB1FF18}"/>
    <cellStyle name="Moneda 2 3 4 2 4 5 2" xfId="9198" xr:uid="{B71629B8-4BC3-4748-B1A8-DC144ECD5BDD}"/>
    <cellStyle name="Moneda 2 3 4 2 4 5 2 2" xfId="18606" xr:uid="{C197B46F-3F75-46DF-855A-6BD1F3F6AA54}"/>
    <cellStyle name="Moneda 2 3 4 2 4 5 2 3" xfId="28023" xr:uid="{7E406E9E-62A5-4CB8-A15C-E3F15EA62FD5}"/>
    <cellStyle name="Moneda 2 3 4 2 4 5 2 4" xfId="37440" xr:uid="{C041FE4C-D935-413F-8D4A-53356952E5DF}"/>
    <cellStyle name="Moneda 2 3 4 2 4 5 3" xfId="13902" xr:uid="{21791189-87F4-4A3E-BA73-87E9FCD1FF5D}"/>
    <cellStyle name="Moneda 2 3 4 2 4 5 4" xfId="23319" xr:uid="{42A205E4-EEB8-4496-8DE8-F62210DA9B8F}"/>
    <cellStyle name="Moneda 2 3 4 2 4 5 5" xfId="32736" xr:uid="{32D3D994-27A0-495C-A917-B04A401D55FC}"/>
    <cellStyle name="Moneda 2 3 4 2 4 6" xfId="6846" xr:uid="{17E59B2E-655D-477F-A5B7-7539407EBB7E}"/>
    <cellStyle name="Moneda 2 3 4 2 4 6 2" xfId="16254" xr:uid="{BEFEB5E3-312A-4818-B1EA-AECC263E9538}"/>
    <cellStyle name="Moneda 2 3 4 2 4 6 3" xfId="25671" xr:uid="{3E1EAEF6-9F8D-485D-9DE6-A6F0144C849C}"/>
    <cellStyle name="Moneda 2 3 4 2 4 6 4" xfId="35088" xr:uid="{476E28A0-3B00-46D9-8D2B-4F19C0F7C81B}"/>
    <cellStyle name="Moneda 2 3 4 2 4 7" xfId="11550" xr:uid="{F9AC231A-DC00-4A1C-8777-90D876945B5A}"/>
    <cellStyle name="Moneda 2 3 4 2 4 8" xfId="20967" xr:uid="{FE426D1B-EAF0-4B4D-8025-DCFB53147711}"/>
    <cellStyle name="Moneda 2 3 4 2 4 9" xfId="30384" xr:uid="{055B3242-4BDE-45AF-A468-FB85677FAB08}"/>
    <cellStyle name="Moneda 2 3 4 2 5" xfId="2337" xr:uid="{B70F7E74-A5F6-4829-B8EA-FC4EFD68B9C1}"/>
    <cellStyle name="Moneda 2 3 4 2 5 2" xfId="3122" xr:uid="{A850FD7B-11D4-4D8E-A5AA-BA5CA97C7C42}"/>
    <cellStyle name="Moneda 2 3 4 2 5 2 2" xfId="5474" xr:uid="{00B099D7-B582-4614-8F4B-300E509E169F}"/>
    <cellStyle name="Moneda 2 3 4 2 5 2 2 2" xfId="10178" xr:uid="{5A15EE8F-912E-4C49-B96D-A83FE10CF967}"/>
    <cellStyle name="Moneda 2 3 4 2 5 2 2 2 2" xfId="19586" xr:uid="{55C37D35-0A6A-4BB3-B79A-B48B3D6F53D5}"/>
    <cellStyle name="Moneda 2 3 4 2 5 2 2 2 3" xfId="29003" xr:uid="{7E2F9F64-D4C6-48F2-A418-35FF1D2DA8FB}"/>
    <cellStyle name="Moneda 2 3 4 2 5 2 2 2 4" xfId="38420" xr:uid="{0F34F413-D8E0-45CA-8A33-E11F7682FC09}"/>
    <cellStyle name="Moneda 2 3 4 2 5 2 2 3" xfId="14882" xr:uid="{07380351-35B5-40BE-A7CD-1151CD1B2649}"/>
    <cellStyle name="Moneda 2 3 4 2 5 2 2 4" xfId="24299" xr:uid="{485DE7AC-2E89-47BD-851C-72FA2C769EF2}"/>
    <cellStyle name="Moneda 2 3 4 2 5 2 2 5" xfId="33716" xr:uid="{484CF3AC-DB2D-430A-9C18-DBACAFA395E3}"/>
    <cellStyle name="Moneda 2 3 4 2 5 2 3" xfId="7826" xr:uid="{5FADB03A-4A23-4A6B-8F6A-686AF1095339}"/>
    <cellStyle name="Moneda 2 3 4 2 5 2 3 2" xfId="17234" xr:uid="{B12A1A5D-99F2-428D-A9CC-4CF96973FBA4}"/>
    <cellStyle name="Moneda 2 3 4 2 5 2 3 3" xfId="26651" xr:uid="{54CC8428-4C23-486A-B371-3437E0C5CAB5}"/>
    <cellStyle name="Moneda 2 3 4 2 5 2 3 4" xfId="36068" xr:uid="{1C20D935-FBA8-4876-8FAD-FA4D409D00E6}"/>
    <cellStyle name="Moneda 2 3 4 2 5 2 4" xfId="12530" xr:uid="{A2A863CE-8E47-46F0-949D-A18EA5E51BE5}"/>
    <cellStyle name="Moneda 2 3 4 2 5 2 5" xfId="21947" xr:uid="{9DF5FAA5-B246-43EF-B9E8-1240CAF371F4}"/>
    <cellStyle name="Moneda 2 3 4 2 5 2 6" xfId="31364" xr:uid="{306E1CB9-2DAB-42C6-800D-CE7500CE6E1D}"/>
    <cellStyle name="Moneda 2 3 4 2 5 3" xfId="3906" xr:uid="{0DD308F1-1D7C-458C-9105-123366AC0D79}"/>
    <cellStyle name="Moneda 2 3 4 2 5 3 2" xfId="6258" xr:uid="{ECB0A23A-B941-4861-8680-3A8773F28074}"/>
    <cellStyle name="Moneda 2 3 4 2 5 3 2 2" xfId="10962" xr:uid="{3D6637F0-B34D-4BB8-877D-9187EDDAEA60}"/>
    <cellStyle name="Moneda 2 3 4 2 5 3 2 2 2" xfId="20370" xr:uid="{84EB5CEB-916B-4026-B58D-F229F8B97A2D}"/>
    <cellStyle name="Moneda 2 3 4 2 5 3 2 2 3" xfId="29787" xr:uid="{0FA628C2-2F42-4CCF-B7EC-A3938AFF5D72}"/>
    <cellStyle name="Moneda 2 3 4 2 5 3 2 2 4" xfId="39204" xr:uid="{0FFD03DD-661E-4993-B49E-A25DAEF14947}"/>
    <cellStyle name="Moneda 2 3 4 2 5 3 2 3" xfId="15666" xr:uid="{BF3B0910-9B42-42E3-853E-E70211C5A907}"/>
    <cellStyle name="Moneda 2 3 4 2 5 3 2 4" xfId="25083" xr:uid="{71A2E857-2F95-4CDD-AA73-39F2FA69A788}"/>
    <cellStyle name="Moneda 2 3 4 2 5 3 2 5" xfId="34500" xr:uid="{6A18BBCF-604C-4E3D-A025-C86236D3E6B6}"/>
    <cellStyle name="Moneda 2 3 4 2 5 3 3" xfId="8610" xr:uid="{073FA83D-7842-4F75-9EEC-573778B25FA7}"/>
    <cellStyle name="Moneda 2 3 4 2 5 3 3 2" xfId="18018" xr:uid="{90F2B2A0-E67F-43E1-92D0-FDAF286EEBDE}"/>
    <cellStyle name="Moneda 2 3 4 2 5 3 3 3" xfId="27435" xr:uid="{9CFC7A54-FB57-453E-8E1C-94063808FC2C}"/>
    <cellStyle name="Moneda 2 3 4 2 5 3 3 4" xfId="36852" xr:uid="{92EB7C5F-8A76-41F8-B7AD-ED77D9E44048}"/>
    <cellStyle name="Moneda 2 3 4 2 5 3 4" xfId="13314" xr:uid="{FC7E73E1-8EF2-4836-B2A2-B993CC1A887C}"/>
    <cellStyle name="Moneda 2 3 4 2 5 3 5" xfId="22731" xr:uid="{665F5EAC-F388-4DE4-BA46-DE3D37D6B6AC}"/>
    <cellStyle name="Moneda 2 3 4 2 5 3 6" xfId="32148" xr:uid="{83490F3D-5DDA-40B7-849B-050971AAD5D4}"/>
    <cellStyle name="Moneda 2 3 4 2 5 4" xfId="4690" xr:uid="{87502303-BC00-4DF4-B258-2878A1B32376}"/>
    <cellStyle name="Moneda 2 3 4 2 5 4 2" xfId="9394" xr:uid="{8617B4AD-681E-4A25-9924-4FE4D6E4901B}"/>
    <cellStyle name="Moneda 2 3 4 2 5 4 2 2" xfId="18802" xr:uid="{70A0AC4D-F9E2-41C1-AE0F-DF1D5A3A82FB}"/>
    <cellStyle name="Moneda 2 3 4 2 5 4 2 3" xfId="28219" xr:uid="{DEB1F598-4DBA-4913-A0EF-643584163086}"/>
    <cellStyle name="Moneda 2 3 4 2 5 4 2 4" xfId="37636" xr:uid="{833A4974-5FEA-49AF-806C-1DF0E14CEECE}"/>
    <cellStyle name="Moneda 2 3 4 2 5 4 3" xfId="14098" xr:uid="{44E28CE2-3602-483B-A8A6-D1B7FAFECF8F}"/>
    <cellStyle name="Moneda 2 3 4 2 5 4 4" xfId="23515" xr:uid="{3A3C33AF-385B-47A6-86B4-7027FFE3CAF9}"/>
    <cellStyle name="Moneda 2 3 4 2 5 4 5" xfId="32932" xr:uid="{C63529C3-84D6-4AAD-96EA-3C08A7AE441C}"/>
    <cellStyle name="Moneda 2 3 4 2 5 5" xfId="7042" xr:uid="{55C8B627-7B83-4452-B0BD-90EF216D9B01}"/>
    <cellStyle name="Moneda 2 3 4 2 5 5 2" xfId="16450" xr:uid="{DCEEEAA7-4AFC-4016-85DA-FF2C3E217631}"/>
    <cellStyle name="Moneda 2 3 4 2 5 5 3" xfId="25867" xr:uid="{B870CA93-015E-42D4-85AB-F667F6E4C5D2}"/>
    <cellStyle name="Moneda 2 3 4 2 5 5 4" xfId="35284" xr:uid="{F6563B09-80D5-464F-A2C1-9ACA087F2B09}"/>
    <cellStyle name="Moneda 2 3 4 2 5 6" xfId="11746" xr:uid="{740B4478-AD9F-4506-870F-97BED7CDB344}"/>
    <cellStyle name="Moneda 2 3 4 2 5 7" xfId="21163" xr:uid="{2E0141B4-0FE2-435A-A358-BA9A6F9D2F09}"/>
    <cellStyle name="Moneda 2 3 4 2 5 8" xfId="30580" xr:uid="{749D7314-D18B-4576-8403-02C29EEE5052}"/>
    <cellStyle name="Moneda 2 3 4 2 6" xfId="2730" xr:uid="{5C704996-B943-42F3-B9AC-B4C5CFE492A6}"/>
    <cellStyle name="Moneda 2 3 4 2 6 2" xfId="5082" xr:uid="{4B2049EC-2948-46DB-845D-D2711B76A212}"/>
    <cellStyle name="Moneda 2 3 4 2 6 2 2" xfId="9786" xr:uid="{AEB9B5F5-F5C6-4FF9-8999-2B83E0017700}"/>
    <cellStyle name="Moneda 2 3 4 2 6 2 2 2" xfId="19194" xr:uid="{13C99226-58F4-47E5-99F1-CBC44BA947C4}"/>
    <cellStyle name="Moneda 2 3 4 2 6 2 2 3" xfId="28611" xr:uid="{F953A395-45BC-487F-8977-B86B809C658E}"/>
    <cellStyle name="Moneda 2 3 4 2 6 2 2 4" xfId="38028" xr:uid="{7F7F689A-E173-4756-87DA-A3D093BCD950}"/>
    <cellStyle name="Moneda 2 3 4 2 6 2 3" xfId="14490" xr:uid="{97E9F78B-2FF0-4DA9-A823-E08C7FB1F094}"/>
    <cellStyle name="Moneda 2 3 4 2 6 2 4" xfId="23907" xr:uid="{F53B0115-508B-47B1-BAFD-0048ED84E276}"/>
    <cellStyle name="Moneda 2 3 4 2 6 2 5" xfId="33324" xr:uid="{3B654A59-F8E1-4B27-BDF7-BB87940B759E}"/>
    <cellStyle name="Moneda 2 3 4 2 6 3" xfId="7434" xr:uid="{1FFBD34F-8F51-4960-9FDB-68496A4D2A65}"/>
    <cellStyle name="Moneda 2 3 4 2 6 3 2" xfId="16842" xr:uid="{7DAF6F23-12F1-4BFD-BA9E-2AB8578197B2}"/>
    <cellStyle name="Moneda 2 3 4 2 6 3 3" xfId="26259" xr:uid="{789E4F45-0D0D-4AF0-B91E-895E09FB10AB}"/>
    <cellStyle name="Moneda 2 3 4 2 6 3 4" xfId="35676" xr:uid="{758D7CEF-73C5-4FA3-80FC-967F67F67405}"/>
    <cellStyle name="Moneda 2 3 4 2 6 4" xfId="12138" xr:uid="{5A67E000-92EB-41B4-9230-DE0D19C27D4F}"/>
    <cellStyle name="Moneda 2 3 4 2 6 5" xfId="21555" xr:uid="{1E56CF87-B042-4A23-9FA9-51AD6D30C922}"/>
    <cellStyle name="Moneda 2 3 4 2 6 6" xfId="30972" xr:uid="{53508713-D485-4259-A88E-38FFABD0DB4B}"/>
    <cellStyle name="Moneda 2 3 4 2 7" xfId="3514" xr:uid="{9D10A82C-2559-4C1C-82D0-23B8C3B1BC97}"/>
    <cellStyle name="Moneda 2 3 4 2 7 2" xfId="5866" xr:uid="{0AFE5D65-7CFC-4881-9094-EEBC4A04318E}"/>
    <cellStyle name="Moneda 2 3 4 2 7 2 2" xfId="10570" xr:uid="{BB5A5716-AD52-4213-88DA-DBF58B4F7914}"/>
    <cellStyle name="Moneda 2 3 4 2 7 2 2 2" xfId="19978" xr:uid="{46F76110-C814-4473-B3F9-979A32F9F64E}"/>
    <cellStyle name="Moneda 2 3 4 2 7 2 2 3" xfId="29395" xr:uid="{8FD6387E-F3B1-49AB-AA52-BCE838BAD298}"/>
    <cellStyle name="Moneda 2 3 4 2 7 2 2 4" xfId="38812" xr:uid="{AD93DCB9-86B7-4C3B-9B15-2CA44984B28F}"/>
    <cellStyle name="Moneda 2 3 4 2 7 2 3" xfId="15274" xr:uid="{557339B0-01AB-41AC-952C-A933CCA0828A}"/>
    <cellStyle name="Moneda 2 3 4 2 7 2 4" xfId="24691" xr:uid="{DDE26FA0-F04F-4463-9316-EF1D21EB5314}"/>
    <cellStyle name="Moneda 2 3 4 2 7 2 5" xfId="34108" xr:uid="{62AAE12E-287B-47F2-B11A-391682DB9D21}"/>
    <cellStyle name="Moneda 2 3 4 2 7 3" xfId="8218" xr:uid="{87AD6626-347D-4AE9-957D-F6795C59CF8D}"/>
    <cellStyle name="Moneda 2 3 4 2 7 3 2" xfId="17626" xr:uid="{03D5FD9F-BFB5-4B23-927A-1FCEE5720E7D}"/>
    <cellStyle name="Moneda 2 3 4 2 7 3 3" xfId="27043" xr:uid="{3E894AE6-BFAE-46AA-A729-9A413028C166}"/>
    <cellStyle name="Moneda 2 3 4 2 7 3 4" xfId="36460" xr:uid="{0FB2A0B1-852A-465C-A6FD-5C1B501C96ED}"/>
    <cellStyle name="Moneda 2 3 4 2 7 4" xfId="12922" xr:uid="{5F421D7C-F93A-4E2C-8791-F7A0E458F13E}"/>
    <cellStyle name="Moneda 2 3 4 2 7 5" xfId="22339" xr:uid="{A439F4F5-BDF2-46A3-89AD-3213C30488FF}"/>
    <cellStyle name="Moneda 2 3 4 2 7 6" xfId="31756" xr:uid="{080473A3-8CD6-4343-B814-012F81BDEEE6}"/>
    <cellStyle name="Moneda 2 3 4 2 8" xfId="4298" xr:uid="{05C9C532-9E8E-4271-994D-6BB82E9697E6}"/>
    <cellStyle name="Moneda 2 3 4 2 8 2" xfId="9002" xr:uid="{878C849F-49E3-480E-91A4-C0D747E897C5}"/>
    <cellStyle name="Moneda 2 3 4 2 8 2 2" xfId="18410" xr:uid="{0993AC59-60DD-4A43-B7A2-7B1844BEF293}"/>
    <cellStyle name="Moneda 2 3 4 2 8 2 3" xfId="27827" xr:uid="{ED92ADDD-2F01-4887-9534-A186E00F73D2}"/>
    <cellStyle name="Moneda 2 3 4 2 8 2 4" xfId="37244" xr:uid="{A39DE965-47A2-41AA-95B7-2BCF51C921BD}"/>
    <cellStyle name="Moneda 2 3 4 2 8 3" xfId="13706" xr:uid="{2E1B2810-33FF-4B3F-99AA-0D8904C68221}"/>
    <cellStyle name="Moneda 2 3 4 2 8 4" xfId="23123" xr:uid="{D9BBE189-18A7-4894-972E-FE3B9943E708}"/>
    <cellStyle name="Moneda 2 3 4 2 8 5" xfId="32540" xr:uid="{0EFE4F9A-671D-4CD7-BCA0-C4DF69FF2941}"/>
    <cellStyle name="Moneda 2 3 4 2 9" xfId="6650" xr:uid="{77C6E8A1-E43B-428A-9988-3671F83B7634}"/>
    <cellStyle name="Moneda 2 3 4 2 9 2" xfId="16058" xr:uid="{9706FA8F-5148-411B-AA18-E7DCFCBFF4A1}"/>
    <cellStyle name="Moneda 2 3 4 2 9 3" xfId="25475" xr:uid="{69A5DD91-0785-41DC-9B2B-6F7A29B2BA0E}"/>
    <cellStyle name="Moneda 2 3 4 2 9 4" xfId="34892" xr:uid="{4FA23EF3-3195-4536-9816-B3C39B94F206}"/>
    <cellStyle name="Moneda 2 3 4 3" xfId="177" xr:uid="{81C3F4F2-3BA8-4F27-9733-B4ADF368FE5B}"/>
    <cellStyle name="Moneda 2 3 4 3 10" xfId="20742" xr:uid="{47ACF984-512D-40D6-8687-4AA2BC1B8B32}"/>
    <cellStyle name="Moneda 2 3 4 3 11" xfId="30159" xr:uid="{AB4AF540-0965-4E5B-A4B4-EC551EBE3860}"/>
    <cellStyle name="Moneda 2 3 4 3 12" xfId="1916" xr:uid="{591C2B97-C442-41AD-BFB1-F6E25DE16F76}"/>
    <cellStyle name="Moneda 2 3 4 3 13" xfId="1288" xr:uid="{3F6E617A-188B-457E-AF72-020C3A944A6C}"/>
    <cellStyle name="Moneda 2 3 4 3 14" xfId="40170" xr:uid="{92B260F4-28CA-480C-92C9-7009C6329C51}"/>
    <cellStyle name="Moneda 2 3 4 3 2" xfId="371" xr:uid="{6385F91D-8DD4-4452-843B-02B7DD0E903A}"/>
    <cellStyle name="Moneda 2 3 4 3 2 10" xfId="30280" xr:uid="{F75C1551-778D-4F00-87A8-FDABAF01AE18}"/>
    <cellStyle name="Moneda 2 3 4 3 2 11" xfId="2037" xr:uid="{1EB53153-85BD-4B38-ADD0-CFFAF3B8EB3B}"/>
    <cellStyle name="Moneda 2 3 4 3 2 12" xfId="1409" xr:uid="{8CBB00A6-E4CD-47DB-BE2F-BC9F65AE41F7}"/>
    <cellStyle name="Moneda 2 3 4 3 2 13" xfId="40291" xr:uid="{2EF306CC-8197-414A-BD7B-24EE5D479601}"/>
    <cellStyle name="Moneda 2 3 4 3 2 2" xfId="608" xr:uid="{E92EFCE0-2106-4C1C-A218-9C257BF2DB31}"/>
    <cellStyle name="Moneda 2 3 4 3 2 2 10" xfId="2233" xr:uid="{7AF757EC-3FBC-453E-8F84-C9A637889B1E}"/>
    <cellStyle name="Moneda 2 3 4 3 2 2 11" xfId="1605" xr:uid="{830B6868-8C5B-4E88-AEB4-792840C3950A}"/>
    <cellStyle name="Moneda 2 3 4 3 2 2 12" xfId="40487" xr:uid="{C6E8ED20-4517-4E65-8879-5E728DA468E6}"/>
    <cellStyle name="Moneda 2 3 4 3 2 2 2" xfId="2625" xr:uid="{92AECC6B-5299-4DD7-A2F2-13FA84587E9E}"/>
    <cellStyle name="Moneda 2 3 4 3 2 2 2 2" xfId="3410" xr:uid="{E8B82FDF-4AA1-4A27-8B4D-146F41649C91}"/>
    <cellStyle name="Moneda 2 3 4 3 2 2 2 2 2" xfId="5762" xr:uid="{61560A61-EA8F-486B-943E-5799BB88A28C}"/>
    <cellStyle name="Moneda 2 3 4 3 2 2 2 2 2 2" xfId="10466" xr:uid="{28D58111-63E2-4170-9323-4EDE24FA0105}"/>
    <cellStyle name="Moneda 2 3 4 3 2 2 2 2 2 2 2" xfId="19874" xr:uid="{835E3CE8-24BC-4C84-969B-D5CB9B9F18D3}"/>
    <cellStyle name="Moneda 2 3 4 3 2 2 2 2 2 2 3" xfId="29291" xr:uid="{60A58D5A-89FF-4A7F-9CC2-FBB7D14DEC02}"/>
    <cellStyle name="Moneda 2 3 4 3 2 2 2 2 2 2 4" xfId="38708" xr:uid="{87465A28-F69A-4258-B829-C8732D64B35E}"/>
    <cellStyle name="Moneda 2 3 4 3 2 2 2 2 2 3" xfId="15170" xr:uid="{2813997E-2BA9-439A-B760-946C5F3317AB}"/>
    <cellStyle name="Moneda 2 3 4 3 2 2 2 2 2 4" xfId="24587" xr:uid="{7CC91800-9A07-4BF4-86C2-3CCA94F2D6A6}"/>
    <cellStyle name="Moneda 2 3 4 3 2 2 2 2 2 5" xfId="34004" xr:uid="{624FF282-6137-4738-87E9-5604ECE7D7C8}"/>
    <cellStyle name="Moneda 2 3 4 3 2 2 2 2 3" xfId="8114" xr:uid="{319D59F8-0C1A-450B-B89E-98ADDD895E65}"/>
    <cellStyle name="Moneda 2 3 4 3 2 2 2 2 3 2" xfId="17522" xr:uid="{A89A0278-6EF9-423A-AD6A-14AB4C976603}"/>
    <cellStyle name="Moneda 2 3 4 3 2 2 2 2 3 3" xfId="26939" xr:uid="{C2F675C5-D3FF-4941-BACA-556DFCF16944}"/>
    <cellStyle name="Moneda 2 3 4 3 2 2 2 2 3 4" xfId="36356" xr:uid="{6F44E29A-310C-471D-B331-B44311CC0B5D}"/>
    <cellStyle name="Moneda 2 3 4 3 2 2 2 2 4" xfId="12818" xr:uid="{A1F4D66E-4905-4E42-B537-CEBC336539C4}"/>
    <cellStyle name="Moneda 2 3 4 3 2 2 2 2 5" xfId="22235" xr:uid="{10E950CA-AE76-484B-8904-549DCB8C8907}"/>
    <cellStyle name="Moneda 2 3 4 3 2 2 2 2 6" xfId="31652" xr:uid="{CC3D496C-B74D-4D0A-A69B-B1F8032ECE57}"/>
    <cellStyle name="Moneda 2 3 4 3 2 2 2 3" xfId="4194" xr:uid="{D6B0A66C-BE06-42C0-9875-7E24B962C28C}"/>
    <cellStyle name="Moneda 2 3 4 3 2 2 2 3 2" xfId="6546" xr:uid="{042FE617-3499-4E5E-92D1-43E573511A9F}"/>
    <cellStyle name="Moneda 2 3 4 3 2 2 2 3 2 2" xfId="11250" xr:uid="{A2E5BBB9-BE79-420A-A293-CDF805F64CB8}"/>
    <cellStyle name="Moneda 2 3 4 3 2 2 2 3 2 2 2" xfId="20658" xr:uid="{79C36DF3-BB65-438F-841E-67AD79164E42}"/>
    <cellStyle name="Moneda 2 3 4 3 2 2 2 3 2 2 3" xfId="30075" xr:uid="{A549782D-9CA8-4075-AE5B-0493BE51E980}"/>
    <cellStyle name="Moneda 2 3 4 3 2 2 2 3 2 2 4" xfId="39492" xr:uid="{9009E70E-B0C3-44F2-AB6B-C4B581D7F000}"/>
    <cellStyle name="Moneda 2 3 4 3 2 2 2 3 2 3" xfId="15954" xr:uid="{9B9F0C01-B75D-4A8E-A7F7-3F680A4CB369}"/>
    <cellStyle name="Moneda 2 3 4 3 2 2 2 3 2 4" xfId="25371" xr:uid="{2A0D0C66-58B0-4A6F-B09C-8535C8E5B38A}"/>
    <cellStyle name="Moneda 2 3 4 3 2 2 2 3 2 5" xfId="34788" xr:uid="{96C2E34F-C646-46AA-80B5-76D4A75E7A6A}"/>
    <cellStyle name="Moneda 2 3 4 3 2 2 2 3 3" xfId="8898" xr:uid="{E2ECD954-8216-4A9F-B816-2F8B612F1C2D}"/>
    <cellStyle name="Moneda 2 3 4 3 2 2 2 3 3 2" xfId="18306" xr:uid="{38B2D7AE-5272-480F-AE36-FD6872C63529}"/>
    <cellStyle name="Moneda 2 3 4 3 2 2 2 3 3 3" xfId="27723" xr:uid="{54B1B3A2-B385-46FB-8824-1B567FA542CD}"/>
    <cellStyle name="Moneda 2 3 4 3 2 2 2 3 3 4" xfId="37140" xr:uid="{4AB52A65-E4B7-454A-AA32-168D76902D86}"/>
    <cellStyle name="Moneda 2 3 4 3 2 2 2 3 4" xfId="13602" xr:uid="{784775E4-81C2-4B78-B009-849F8DA9DB00}"/>
    <cellStyle name="Moneda 2 3 4 3 2 2 2 3 5" xfId="23019" xr:uid="{C15C45A3-B1CA-4E77-A623-19838B075A1D}"/>
    <cellStyle name="Moneda 2 3 4 3 2 2 2 3 6" xfId="32436" xr:uid="{71D5B386-7F8D-4774-9738-B9CB398F0272}"/>
    <cellStyle name="Moneda 2 3 4 3 2 2 2 4" xfId="4978" xr:uid="{C8499B7B-FD9E-41DC-B8A6-B8A04628C986}"/>
    <cellStyle name="Moneda 2 3 4 3 2 2 2 4 2" xfId="9682" xr:uid="{6878CD3F-7578-49C2-BD10-3C118B42BD6A}"/>
    <cellStyle name="Moneda 2 3 4 3 2 2 2 4 2 2" xfId="19090" xr:uid="{5D5FB9A8-29AB-487B-B510-8CF63CD7FCEA}"/>
    <cellStyle name="Moneda 2 3 4 3 2 2 2 4 2 3" xfId="28507" xr:uid="{B6900795-CA41-4A41-9624-82CA41352854}"/>
    <cellStyle name="Moneda 2 3 4 3 2 2 2 4 2 4" xfId="37924" xr:uid="{937004E7-E22E-41A5-A57B-51EF0D73B9B4}"/>
    <cellStyle name="Moneda 2 3 4 3 2 2 2 4 3" xfId="14386" xr:uid="{CCDA65AE-3A70-40FA-98D6-6D29627AC7B3}"/>
    <cellStyle name="Moneda 2 3 4 3 2 2 2 4 4" xfId="23803" xr:uid="{AD2718CA-90F3-4B09-A821-323E24070D60}"/>
    <cellStyle name="Moneda 2 3 4 3 2 2 2 4 5" xfId="33220" xr:uid="{44BD9529-E3EC-4C31-938B-AB08A6CCE8C0}"/>
    <cellStyle name="Moneda 2 3 4 3 2 2 2 5" xfId="7330" xr:uid="{D3499640-1537-4F6C-97AF-F434C17BD93B}"/>
    <cellStyle name="Moneda 2 3 4 3 2 2 2 5 2" xfId="16738" xr:uid="{AA4369A9-F035-46BE-9E01-855793AF6504}"/>
    <cellStyle name="Moneda 2 3 4 3 2 2 2 5 3" xfId="26155" xr:uid="{5F8A1ADA-1C1C-4F68-AF01-88304D673E98}"/>
    <cellStyle name="Moneda 2 3 4 3 2 2 2 5 4" xfId="35572" xr:uid="{872DFF8F-A851-46EF-B37B-8BE9BA5FB813}"/>
    <cellStyle name="Moneda 2 3 4 3 2 2 2 6" xfId="12034" xr:uid="{11078D87-5BF4-447A-A928-1A9F64729ABA}"/>
    <cellStyle name="Moneda 2 3 4 3 2 2 2 7" xfId="21451" xr:uid="{258192AC-4CE4-4DB0-920A-BA627449A53B}"/>
    <cellStyle name="Moneda 2 3 4 3 2 2 2 8" xfId="30868" xr:uid="{C8943CFF-7C36-403C-A219-2C55C2FFCC01}"/>
    <cellStyle name="Moneda 2 3 4 3 2 2 3" xfId="3018" xr:uid="{DC11ACE6-8264-4208-892F-199D56120D46}"/>
    <cellStyle name="Moneda 2 3 4 3 2 2 3 2" xfId="5370" xr:uid="{C809A118-6E10-4146-9E50-6000834C7111}"/>
    <cellStyle name="Moneda 2 3 4 3 2 2 3 2 2" xfId="10074" xr:uid="{61E963DC-2EEC-4041-B6F6-1799D602BD6F}"/>
    <cellStyle name="Moneda 2 3 4 3 2 2 3 2 2 2" xfId="19482" xr:uid="{CC3361E7-D66B-4AED-96AD-38194DF93D12}"/>
    <cellStyle name="Moneda 2 3 4 3 2 2 3 2 2 3" xfId="28899" xr:uid="{86EFD1B1-935E-4378-A884-FCB300EB5B1E}"/>
    <cellStyle name="Moneda 2 3 4 3 2 2 3 2 2 4" xfId="38316" xr:uid="{2D657EAA-4051-4A75-BEB3-0E49E669501C}"/>
    <cellStyle name="Moneda 2 3 4 3 2 2 3 2 3" xfId="14778" xr:uid="{7AC01AC1-2C14-4364-880C-E7773FD49005}"/>
    <cellStyle name="Moneda 2 3 4 3 2 2 3 2 4" xfId="24195" xr:uid="{1DF5ABE4-01E2-4540-8CFF-D4DB8B2B347E}"/>
    <cellStyle name="Moneda 2 3 4 3 2 2 3 2 5" xfId="33612" xr:uid="{40127A6B-2E6E-494B-9DE0-E56C3BCAF2AA}"/>
    <cellStyle name="Moneda 2 3 4 3 2 2 3 3" xfId="7722" xr:uid="{F7195818-BFB2-41A5-BE51-C21DB5443CFE}"/>
    <cellStyle name="Moneda 2 3 4 3 2 2 3 3 2" xfId="17130" xr:uid="{7C498084-69DC-4582-B6C1-3D1F6309673F}"/>
    <cellStyle name="Moneda 2 3 4 3 2 2 3 3 3" xfId="26547" xr:uid="{8FF1E51E-BE25-4E4D-89A6-24E29A02B19D}"/>
    <cellStyle name="Moneda 2 3 4 3 2 2 3 3 4" xfId="35964" xr:uid="{5D657A42-BABE-4DDA-B1DE-8021662333D5}"/>
    <cellStyle name="Moneda 2 3 4 3 2 2 3 4" xfId="12426" xr:uid="{D0F4AFD2-250A-4F57-9CB5-4EA2F766B285}"/>
    <cellStyle name="Moneda 2 3 4 3 2 2 3 5" xfId="21843" xr:uid="{2C0D4AED-DC5B-499F-ADCF-44457062AA4E}"/>
    <cellStyle name="Moneda 2 3 4 3 2 2 3 6" xfId="31260" xr:uid="{F5D34867-7DA3-4703-8A49-9FFDC7AC08C8}"/>
    <cellStyle name="Moneda 2 3 4 3 2 2 4" xfId="3802" xr:uid="{EEBC21DA-7A7B-4DEE-8B64-C2742E9930BE}"/>
    <cellStyle name="Moneda 2 3 4 3 2 2 4 2" xfId="6154" xr:uid="{3977360A-7F79-43DD-9974-CECBF5B16C17}"/>
    <cellStyle name="Moneda 2 3 4 3 2 2 4 2 2" xfId="10858" xr:uid="{EA8EA94B-AF96-42CA-9FA6-687DF2B4F69C}"/>
    <cellStyle name="Moneda 2 3 4 3 2 2 4 2 2 2" xfId="20266" xr:uid="{3867DBAC-D5DD-42F8-B75D-8275AD6C1CE4}"/>
    <cellStyle name="Moneda 2 3 4 3 2 2 4 2 2 3" xfId="29683" xr:uid="{F540B499-BF04-4639-85D8-93CA07DBECB8}"/>
    <cellStyle name="Moneda 2 3 4 3 2 2 4 2 2 4" xfId="39100" xr:uid="{3BA2AEA1-EF8D-43DA-B3DE-F225D4E64528}"/>
    <cellStyle name="Moneda 2 3 4 3 2 2 4 2 3" xfId="15562" xr:uid="{9152F065-E087-48B2-AEC9-F2C839211174}"/>
    <cellStyle name="Moneda 2 3 4 3 2 2 4 2 4" xfId="24979" xr:uid="{4C2F6B2F-8CC5-41D1-BF59-10167083C1D6}"/>
    <cellStyle name="Moneda 2 3 4 3 2 2 4 2 5" xfId="34396" xr:uid="{2B8748A5-FE64-4D7C-BFA8-D8AD14BCD7F5}"/>
    <cellStyle name="Moneda 2 3 4 3 2 2 4 3" xfId="8506" xr:uid="{30BEF22C-2E7D-49A1-944A-2DD8D817D713}"/>
    <cellStyle name="Moneda 2 3 4 3 2 2 4 3 2" xfId="17914" xr:uid="{A873A4C7-ABBF-443B-8B28-8251348BC504}"/>
    <cellStyle name="Moneda 2 3 4 3 2 2 4 3 3" xfId="27331" xr:uid="{83C572BC-AE0D-4E7F-86D9-41A85F729EAC}"/>
    <cellStyle name="Moneda 2 3 4 3 2 2 4 3 4" xfId="36748" xr:uid="{DA06FF61-216C-4C0D-B3CB-C4B192DE5103}"/>
    <cellStyle name="Moneda 2 3 4 3 2 2 4 4" xfId="13210" xr:uid="{A8D073D3-770E-4A18-83D5-1ECDD7E82C7A}"/>
    <cellStyle name="Moneda 2 3 4 3 2 2 4 5" xfId="22627" xr:uid="{2FB5C602-2DD6-454C-ABF9-38F213D9C963}"/>
    <cellStyle name="Moneda 2 3 4 3 2 2 4 6" xfId="32044" xr:uid="{220B5201-3AED-45BC-8F29-2A52AEA4C247}"/>
    <cellStyle name="Moneda 2 3 4 3 2 2 5" xfId="4586" xr:uid="{6C782445-4864-4C40-AB6D-03357E21195A}"/>
    <cellStyle name="Moneda 2 3 4 3 2 2 5 2" xfId="9290" xr:uid="{81C6B185-A89E-448D-BD97-F04346A51171}"/>
    <cellStyle name="Moneda 2 3 4 3 2 2 5 2 2" xfId="18698" xr:uid="{1D28848B-0780-4385-8000-337A77678222}"/>
    <cellStyle name="Moneda 2 3 4 3 2 2 5 2 3" xfId="28115" xr:uid="{B94D5FC3-F0B1-4CFD-9BFC-55E7F36BC417}"/>
    <cellStyle name="Moneda 2 3 4 3 2 2 5 2 4" xfId="37532" xr:uid="{5BB8E5A6-A2FC-4807-B5F1-5E35A59BC0ED}"/>
    <cellStyle name="Moneda 2 3 4 3 2 2 5 3" xfId="13994" xr:uid="{235BC1C0-05BC-474B-90C5-F3D0C94FBD06}"/>
    <cellStyle name="Moneda 2 3 4 3 2 2 5 4" xfId="23411" xr:uid="{DCDFC054-0DE6-4591-BA43-D62035DE193C}"/>
    <cellStyle name="Moneda 2 3 4 3 2 2 5 5" xfId="32828" xr:uid="{A7D58C62-1157-4E89-B230-FC9ACAD20260}"/>
    <cellStyle name="Moneda 2 3 4 3 2 2 6" xfId="6938" xr:uid="{CE89AED0-2B0A-4528-AED8-946F2F540D8D}"/>
    <cellStyle name="Moneda 2 3 4 3 2 2 6 2" xfId="16346" xr:uid="{E7010A5B-8C0C-4EFF-BFA6-2A73489AFB1F}"/>
    <cellStyle name="Moneda 2 3 4 3 2 2 6 3" xfId="25763" xr:uid="{26B9C18B-8A64-437F-B6BC-0FA59C530D48}"/>
    <cellStyle name="Moneda 2 3 4 3 2 2 6 4" xfId="35180" xr:uid="{61008BCA-9A92-41F3-BC58-26B1ADD8AAB2}"/>
    <cellStyle name="Moneda 2 3 4 3 2 2 7" xfId="11642" xr:uid="{3819DB5A-C25D-45E5-BCBC-C95D76258F8C}"/>
    <cellStyle name="Moneda 2 3 4 3 2 2 8" xfId="21059" xr:uid="{060F172F-868D-4457-AB65-2AD1F6949F2A}"/>
    <cellStyle name="Moneda 2 3 4 3 2 2 9" xfId="30476" xr:uid="{2916DC79-B303-4017-B978-05FB3C0E8711}"/>
    <cellStyle name="Moneda 2 3 4 3 2 3" xfId="2429" xr:uid="{1E0FF5D8-E24E-4A15-BB4D-877C6748BFD5}"/>
    <cellStyle name="Moneda 2 3 4 3 2 3 2" xfId="3214" xr:uid="{55B82004-1D79-4EFB-A318-01B78976623D}"/>
    <cellStyle name="Moneda 2 3 4 3 2 3 2 2" xfId="5566" xr:uid="{21635BBE-1172-4CA3-92F2-BE17FB61DF42}"/>
    <cellStyle name="Moneda 2 3 4 3 2 3 2 2 2" xfId="10270" xr:uid="{AD521B60-4872-4996-B2ED-A410CE41F691}"/>
    <cellStyle name="Moneda 2 3 4 3 2 3 2 2 2 2" xfId="19678" xr:uid="{9890C842-8832-4DE9-8C32-0D820F8FAE54}"/>
    <cellStyle name="Moneda 2 3 4 3 2 3 2 2 2 3" xfId="29095" xr:uid="{A9FFE7B5-BE50-421B-AA46-E7F83D1D9E4E}"/>
    <cellStyle name="Moneda 2 3 4 3 2 3 2 2 2 4" xfId="38512" xr:uid="{03DF67C6-BAB2-40ED-8320-5CAC3C053D69}"/>
    <cellStyle name="Moneda 2 3 4 3 2 3 2 2 3" xfId="14974" xr:uid="{AEADEE0F-9770-48AB-9D68-C84819362E31}"/>
    <cellStyle name="Moneda 2 3 4 3 2 3 2 2 4" xfId="24391" xr:uid="{9321D635-D61A-434C-91EF-AD11CFF45A50}"/>
    <cellStyle name="Moneda 2 3 4 3 2 3 2 2 5" xfId="33808" xr:uid="{B63E817C-7118-436C-8A2D-DAF5FE4AA12F}"/>
    <cellStyle name="Moneda 2 3 4 3 2 3 2 3" xfId="7918" xr:uid="{CEF6A67E-3E95-4C1B-B8A7-7DF92642B114}"/>
    <cellStyle name="Moneda 2 3 4 3 2 3 2 3 2" xfId="17326" xr:uid="{1CB509B8-12CD-40FB-BF60-5456394154B7}"/>
    <cellStyle name="Moneda 2 3 4 3 2 3 2 3 3" xfId="26743" xr:uid="{261E40F8-7757-469A-B473-66B87C448B9F}"/>
    <cellStyle name="Moneda 2 3 4 3 2 3 2 3 4" xfId="36160" xr:uid="{40211C9E-0F1F-4086-8A8A-47EBBBCCC321}"/>
    <cellStyle name="Moneda 2 3 4 3 2 3 2 4" xfId="12622" xr:uid="{D096B07F-90E2-4265-8A33-643B0A4D4396}"/>
    <cellStyle name="Moneda 2 3 4 3 2 3 2 5" xfId="22039" xr:uid="{EF259CEF-B5B1-4A10-B404-E6708397FF2C}"/>
    <cellStyle name="Moneda 2 3 4 3 2 3 2 6" xfId="31456" xr:uid="{C005EDF1-B737-4450-A78A-02E813767693}"/>
    <cellStyle name="Moneda 2 3 4 3 2 3 3" xfId="3998" xr:uid="{27A88E8A-CC73-420A-9018-F9533849E21D}"/>
    <cellStyle name="Moneda 2 3 4 3 2 3 3 2" xfId="6350" xr:uid="{91B23438-2BD2-4A82-8182-38C680E499DF}"/>
    <cellStyle name="Moneda 2 3 4 3 2 3 3 2 2" xfId="11054" xr:uid="{BACF2959-D3D0-4AE5-B153-B9B4483B1CA0}"/>
    <cellStyle name="Moneda 2 3 4 3 2 3 3 2 2 2" xfId="20462" xr:uid="{76869480-E223-4AD8-9652-ED02206A4DD5}"/>
    <cellStyle name="Moneda 2 3 4 3 2 3 3 2 2 3" xfId="29879" xr:uid="{6598310C-FB32-4E85-815E-AFAC5B0FFFB5}"/>
    <cellStyle name="Moneda 2 3 4 3 2 3 3 2 2 4" xfId="39296" xr:uid="{B92C2462-62C9-4167-8BDD-36C246A96E93}"/>
    <cellStyle name="Moneda 2 3 4 3 2 3 3 2 3" xfId="15758" xr:uid="{F90D1497-FC48-4A4F-B834-B0EF04E5B53D}"/>
    <cellStyle name="Moneda 2 3 4 3 2 3 3 2 4" xfId="25175" xr:uid="{C21CB6E3-A178-4F28-8360-13811A6F47EF}"/>
    <cellStyle name="Moneda 2 3 4 3 2 3 3 2 5" xfId="34592" xr:uid="{E72E76EA-6215-4DFB-830E-55F91689F5DB}"/>
    <cellStyle name="Moneda 2 3 4 3 2 3 3 3" xfId="8702" xr:uid="{09DD6045-0D8E-4DB7-80B8-E8A52C5BA044}"/>
    <cellStyle name="Moneda 2 3 4 3 2 3 3 3 2" xfId="18110" xr:uid="{2E8C07DC-6BFD-47A7-B4F4-B12A268161D3}"/>
    <cellStyle name="Moneda 2 3 4 3 2 3 3 3 3" xfId="27527" xr:uid="{9B2E9088-0BE6-4D1C-AD31-DA0BF6B4279E}"/>
    <cellStyle name="Moneda 2 3 4 3 2 3 3 3 4" xfId="36944" xr:uid="{D16F9EF2-036F-4085-92F3-78B490DA22C5}"/>
    <cellStyle name="Moneda 2 3 4 3 2 3 3 4" xfId="13406" xr:uid="{F486DDCC-91B6-4F1B-956F-D62FB5EC859E}"/>
    <cellStyle name="Moneda 2 3 4 3 2 3 3 5" xfId="22823" xr:uid="{66E46616-ED75-4D2F-B23F-C70BA3AE84F8}"/>
    <cellStyle name="Moneda 2 3 4 3 2 3 3 6" xfId="32240" xr:uid="{71F19C56-6062-4945-A2DF-1A694C288FAA}"/>
    <cellStyle name="Moneda 2 3 4 3 2 3 4" xfId="4782" xr:uid="{87065387-4554-4A6A-A2A7-AF4ACD7C2E87}"/>
    <cellStyle name="Moneda 2 3 4 3 2 3 4 2" xfId="9486" xr:uid="{1D704762-B043-45F1-9AEF-1E50159C0682}"/>
    <cellStyle name="Moneda 2 3 4 3 2 3 4 2 2" xfId="18894" xr:uid="{2FF9A4DD-3FD1-4893-AA14-B5A955A80687}"/>
    <cellStyle name="Moneda 2 3 4 3 2 3 4 2 3" xfId="28311" xr:uid="{9FF7242F-A11A-4A72-9F73-70A7670786B4}"/>
    <cellStyle name="Moneda 2 3 4 3 2 3 4 2 4" xfId="37728" xr:uid="{3B5FB61A-C9E5-4EC3-B90C-21839A8F0CDD}"/>
    <cellStyle name="Moneda 2 3 4 3 2 3 4 3" xfId="14190" xr:uid="{A35DF7B8-DB3D-4310-B056-376485F72D77}"/>
    <cellStyle name="Moneda 2 3 4 3 2 3 4 4" xfId="23607" xr:uid="{72716737-F5BD-4DD4-A0E9-FCBF40316584}"/>
    <cellStyle name="Moneda 2 3 4 3 2 3 4 5" xfId="33024" xr:uid="{39996F96-4E78-4664-B361-0AB217530FAD}"/>
    <cellStyle name="Moneda 2 3 4 3 2 3 5" xfId="7134" xr:uid="{3756B5EC-7398-4808-AD16-6A031303A2B2}"/>
    <cellStyle name="Moneda 2 3 4 3 2 3 5 2" xfId="16542" xr:uid="{75FAFB0F-D0A0-4C41-8469-A1063BA1B53E}"/>
    <cellStyle name="Moneda 2 3 4 3 2 3 5 3" xfId="25959" xr:uid="{AC359563-44ED-4177-899E-8F58B77FE896}"/>
    <cellStyle name="Moneda 2 3 4 3 2 3 5 4" xfId="35376" xr:uid="{D91633A1-6213-4357-956F-02ADF134315D}"/>
    <cellStyle name="Moneda 2 3 4 3 2 3 6" xfId="11838" xr:uid="{FCD6017C-B769-4201-85F3-C78BED5AF93D}"/>
    <cellStyle name="Moneda 2 3 4 3 2 3 7" xfId="21255" xr:uid="{545BCA45-7B36-4302-86DA-EDD6B46347E1}"/>
    <cellStyle name="Moneda 2 3 4 3 2 3 8" xfId="30672" xr:uid="{92F8FAA1-306A-4E07-9511-C3EDB192E3E0}"/>
    <cellStyle name="Moneda 2 3 4 3 2 4" xfId="2822" xr:uid="{317CBFF6-E3F5-4C68-9E2C-0A7FDC5A3355}"/>
    <cellStyle name="Moneda 2 3 4 3 2 4 2" xfId="5174" xr:uid="{7127D35C-FC90-40F9-9794-E46841E1B235}"/>
    <cellStyle name="Moneda 2 3 4 3 2 4 2 2" xfId="9878" xr:uid="{C7856ECE-4952-41FC-A4DE-C88E8AE68658}"/>
    <cellStyle name="Moneda 2 3 4 3 2 4 2 2 2" xfId="19286" xr:uid="{BC1860AF-92B9-4AB8-B0D2-F3CB1B2B9950}"/>
    <cellStyle name="Moneda 2 3 4 3 2 4 2 2 3" xfId="28703" xr:uid="{33D296F8-17B0-462B-A875-11B9455FFCA4}"/>
    <cellStyle name="Moneda 2 3 4 3 2 4 2 2 4" xfId="38120" xr:uid="{B80876B1-A167-4C19-9348-7942778B60F1}"/>
    <cellStyle name="Moneda 2 3 4 3 2 4 2 3" xfId="14582" xr:uid="{7D824BE8-2AA7-4BC1-A77F-82AD9C1DB4A5}"/>
    <cellStyle name="Moneda 2 3 4 3 2 4 2 4" xfId="23999" xr:uid="{2BAFA18B-69C9-4AC6-93F2-39F584B5D9B1}"/>
    <cellStyle name="Moneda 2 3 4 3 2 4 2 5" xfId="33416" xr:uid="{77D7D562-0AB5-4EDB-8030-726F167042B2}"/>
    <cellStyle name="Moneda 2 3 4 3 2 4 3" xfId="7526" xr:uid="{1D0369DE-2174-4760-A24E-7A7C7ED17399}"/>
    <cellStyle name="Moneda 2 3 4 3 2 4 3 2" xfId="16934" xr:uid="{A2FA4394-81C5-4E28-84FD-E87EB8760CEB}"/>
    <cellStyle name="Moneda 2 3 4 3 2 4 3 3" xfId="26351" xr:uid="{87A69941-F0FA-442E-8746-D885E04283AA}"/>
    <cellStyle name="Moneda 2 3 4 3 2 4 3 4" xfId="35768" xr:uid="{F9EB2D63-A044-4786-9DC2-543582ED764E}"/>
    <cellStyle name="Moneda 2 3 4 3 2 4 4" xfId="12230" xr:uid="{971BF1C2-BF0F-47D0-BBC7-A11D4E083FA2}"/>
    <cellStyle name="Moneda 2 3 4 3 2 4 5" xfId="21647" xr:uid="{D78EAEAF-ACE1-475F-8E94-47E2ED1CC107}"/>
    <cellStyle name="Moneda 2 3 4 3 2 4 6" xfId="31064" xr:uid="{6CC59BE7-7AFB-41D7-827D-7C639CA80051}"/>
    <cellStyle name="Moneda 2 3 4 3 2 5" xfId="3606" xr:uid="{B949854C-EDAE-4F08-A372-5385F4F84745}"/>
    <cellStyle name="Moneda 2 3 4 3 2 5 2" xfId="5958" xr:uid="{A52D3F35-2072-4201-9C86-EFC0FF943D2B}"/>
    <cellStyle name="Moneda 2 3 4 3 2 5 2 2" xfId="10662" xr:uid="{16D35BFD-9C62-41AB-8A42-1811C0EAC549}"/>
    <cellStyle name="Moneda 2 3 4 3 2 5 2 2 2" xfId="20070" xr:uid="{0AC82E74-899B-4A0B-8568-CEF37FA6D6A2}"/>
    <cellStyle name="Moneda 2 3 4 3 2 5 2 2 3" xfId="29487" xr:uid="{16460802-8442-4309-B170-CDAE07CA8C6F}"/>
    <cellStyle name="Moneda 2 3 4 3 2 5 2 2 4" xfId="38904" xr:uid="{6B30EE2E-467A-4B99-8166-DE26BF092E0E}"/>
    <cellStyle name="Moneda 2 3 4 3 2 5 2 3" xfId="15366" xr:uid="{FD7A4A3E-90B3-43FE-A5D0-FAC0312CFF7B}"/>
    <cellStyle name="Moneda 2 3 4 3 2 5 2 4" xfId="24783" xr:uid="{A58F88B0-00DA-4510-8592-0604CF10E2C3}"/>
    <cellStyle name="Moneda 2 3 4 3 2 5 2 5" xfId="34200" xr:uid="{0E449DAE-C99F-4887-93B6-9522A04C37B9}"/>
    <cellStyle name="Moneda 2 3 4 3 2 5 3" xfId="8310" xr:uid="{DC012876-7B4D-4ABB-810D-3AF96318F486}"/>
    <cellStyle name="Moneda 2 3 4 3 2 5 3 2" xfId="17718" xr:uid="{313299C4-BEAD-4209-BADE-20E6EFC5C3D2}"/>
    <cellStyle name="Moneda 2 3 4 3 2 5 3 3" xfId="27135" xr:uid="{3D970E93-887E-4029-B4A0-81745A380923}"/>
    <cellStyle name="Moneda 2 3 4 3 2 5 3 4" xfId="36552" xr:uid="{FBFD0B0D-D4B8-45D6-867D-07D4E8C580B3}"/>
    <cellStyle name="Moneda 2 3 4 3 2 5 4" xfId="13014" xr:uid="{B28F33BE-F1DD-4F2E-B05E-80AE9DBB5396}"/>
    <cellStyle name="Moneda 2 3 4 3 2 5 5" xfId="22431" xr:uid="{977DA332-B6D4-4AC0-B0F8-666127E16587}"/>
    <cellStyle name="Moneda 2 3 4 3 2 5 6" xfId="31848" xr:uid="{418C1DA7-1E2D-4644-9B00-C14F6755C5D5}"/>
    <cellStyle name="Moneda 2 3 4 3 2 6" xfId="4390" xr:uid="{0F171723-9B7F-4483-9E4B-A72E352942A3}"/>
    <cellStyle name="Moneda 2 3 4 3 2 6 2" xfId="9094" xr:uid="{040125AF-1535-4D33-93D1-3EC377E5D27D}"/>
    <cellStyle name="Moneda 2 3 4 3 2 6 2 2" xfId="18502" xr:uid="{05DBE3BE-F3B9-41EA-BD14-DA091AD0AD39}"/>
    <cellStyle name="Moneda 2 3 4 3 2 6 2 3" xfId="27919" xr:uid="{99ACB486-8EE0-4A77-9AA8-97CC4E0BFBB0}"/>
    <cellStyle name="Moneda 2 3 4 3 2 6 2 4" xfId="37336" xr:uid="{140CF121-C343-4553-9B64-BBEAFDF0CE3B}"/>
    <cellStyle name="Moneda 2 3 4 3 2 6 3" xfId="13798" xr:uid="{58CF11B8-5D0B-4253-819E-6B4D80DC5574}"/>
    <cellStyle name="Moneda 2 3 4 3 2 6 4" xfId="23215" xr:uid="{72D277C8-DBA9-4F14-BF7E-A4E8187FAEAA}"/>
    <cellStyle name="Moneda 2 3 4 3 2 6 5" xfId="32632" xr:uid="{9D56C29E-4980-4A89-AF4C-3DA5804C6348}"/>
    <cellStyle name="Moneda 2 3 4 3 2 7" xfId="6742" xr:uid="{611F5A53-EA3E-425E-B0DF-88BB627A931A}"/>
    <cellStyle name="Moneda 2 3 4 3 2 7 2" xfId="16150" xr:uid="{13BEE70A-F823-4260-8037-63BE13C53AAD}"/>
    <cellStyle name="Moneda 2 3 4 3 2 7 3" xfId="25567" xr:uid="{F0F8EBE4-8226-4B83-8745-8A60C721D671}"/>
    <cellStyle name="Moneda 2 3 4 3 2 7 4" xfId="34984" xr:uid="{900C33A1-3062-49B8-8F5B-9DFA4B94C8B6}"/>
    <cellStyle name="Moneda 2 3 4 3 2 8" xfId="11446" xr:uid="{6B3476EE-2A47-435F-A033-4DE1386DF4D4}"/>
    <cellStyle name="Moneda 2 3 4 3 2 9" xfId="20863" xr:uid="{9102D579-9D67-4D7A-AE7C-6C148047D33F}"/>
    <cellStyle name="Moneda 2 3 4 3 3" xfId="486" xr:uid="{B028D801-4F8B-4149-B97C-8D9BD076F47D}"/>
    <cellStyle name="Moneda 2 3 4 3 3 10" xfId="2112" xr:uid="{A20A1601-9717-495F-AF8A-C795A6549B92}"/>
    <cellStyle name="Moneda 2 3 4 3 3 11" xfId="1484" xr:uid="{E43ADA39-B764-42E5-AFE2-B973B51CE8C9}"/>
    <cellStyle name="Moneda 2 3 4 3 3 12" xfId="40366" xr:uid="{C040C4E4-F23C-4BEC-95FC-81F23E239DF7}"/>
    <cellStyle name="Moneda 2 3 4 3 3 2" xfId="2504" xr:uid="{C1EF8E0B-16EA-47BB-986A-8DCEA1C042CE}"/>
    <cellStyle name="Moneda 2 3 4 3 3 2 2" xfId="3289" xr:uid="{C23E097A-C659-4D46-B4CE-13BA40516911}"/>
    <cellStyle name="Moneda 2 3 4 3 3 2 2 2" xfId="5641" xr:uid="{D3E3993B-0871-4173-B9A7-1FDF40F958FE}"/>
    <cellStyle name="Moneda 2 3 4 3 3 2 2 2 2" xfId="10345" xr:uid="{70556CF1-B0DB-45C0-B823-5A56E87B1A0B}"/>
    <cellStyle name="Moneda 2 3 4 3 3 2 2 2 2 2" xfId="19753" xr:uid="{C69CC4B9-1C99-47DA-BEE4-DD83E21B7A8C}"/>
    <cellStyle name="Moneda 2 3 4 3 3 2 2 2 2 3" xfId="29170" xr:uid="{C483404B-E050-455E-920D-2518C24D736A}"/>
    <cellStyle name="Moneda 2 3 4 3 3 2 2 2 2 4" xfId="38587" xr:uid="{80AA437C-426A-4410-B783-6F7E8018D7BB}"/>
    <cellStyle name="Moneda 2 3 4 3 3 2 2 2 3" xfId="15049" xr:uid="{C88D1C8F-2CBC-4371-B61A-F5072B2F9C86}"/>
    <cellStyle name="Moneda 2 3 4 3 3 2 2 2 4" xfId="24466" xr:uid="{A32D896B-8B17-4FA5-9300-0B8B11B772AA}"/>
    <cellStyle name="Moneda 2 3 4 3 3 2 2 2 5" xfId="33883" xr:uid="{986A74B7-8FBF-461B-A1CF-EA3B519EDAA8}"/>
    <cellStyle name="Moneda 2 3 4 3 3 2 2 3" xfId="7993" xr:uid="{096FC522-E059-4C9B-961A-57EC897D96AC}"/>
    <cellStyle name="Moneda 2 3 4 3 3 2 2 3 2" xfId="17401" xr:uid="{E96C803F-7F03-4A55-82E6-00BBBEDEB19E}"/>
    <cellStyle name="Moneda 2 3 4 3 3 2 2 3 3" xfId="26818" xr:uid="{A372FD4A-F13F-46CD-9015-1DDCB0AEDAF6}"/>
    <cellStyle name="Moneda 2 3 4 3 3 2 2 3 4" xfId="36235" xr:uid="{8F36A967-B2F2-4512-9D7A-B1467F110DEF}"/>
    <cellStyle name="Moneda 2 3 4 3 3 2 2 4" xfId="12697" xr:uid="{A46B63B9-9726-44BD-B470-CC18E1198CE8}"/>
    <cellStyle name="Moneda 2 3 4 3 3 2 2 5" xfId="22114" xr:uid="{281309FB-2050-47E0-8C36-1CEE50554FF4}"/>
    <cellStyle name="Moneda 2 3 4 3 3 2 2 6" xfId="31531" xr:uid="{9B8191DC-147C-461D-B857-C30E276F8E25}"/>
    <cellStyle name="Moneda 2 3 4 3 3 2 3" xfId="4073" xr:uid="{41F39ABE-CCDE-4E40-9B3B-491B8791718E}"/>
    <cellStyle name="Moneda 2 3 4 3 3 2 3 2" xfId="6425" xr:uid="{985CD086-C82B-416A-9CE1-66F440911B96}"/>
    <cellStyle name="Moneda 2 3 4 3 3 2 3 2 2" xfId="11129" xr:uid="{0A7A2BF1-D43E-45B0-B10C-B613E43EDD84}"/>
    <cellStyle name="Moneda 2 3 4 3 3 2 3 2 2 2" xfId="20537" xr:uid="{2B27FA44-A130-4395-99E9-B66949CD9174}"/>
    <cellStyle name="Moneda 2 3 4 3 3 2 3 2 2 3" xfId="29954" xr:uid="{874A5247-999A-4413-B1BF-C734A1226C87}"/>
    <cellStyle name="Moneda 2 3 4 3 3 2 3 2 2 4" xfId="39371" xr:uid="{EC9894BC-24A8-4C44-93D3-16BE29C86BED}"/>
    <cellStyle name="Moneda 2 3 4 3 3 2 3 2 3" xfId="15833" xr:uid="{A4CF9D4B-51E9-48FB-B1FD-529F9D9492E8}"/>
    <cellStyle name="Moneda 2 3 4 3 3 2 3 2 4" xfId="25250" xr:uid="{5EA1D8EC-5580-4AE1-B83B-741A7E87FA68}"/>
    <cellStyle name="Moneda 2 3 4 3 3 2 3 2 5" xfId="34667" xr:uid="{3B13AB7B-64F1-4016-BD25-8CFAAE4E38AA}"/>
    <cellStyle name="Moneda 2 3 4 3 3 2 3 3" xfId="8777" xr:uid="{A5891E25-07D9-42D5-A3F6-E33AC246A245}"/>
    <cellStyle name="Moneda 2 3 4 3 3 2 3 3 2" xfId="18185" xr:uid="{9257F9AF-D566-4AB7-B87D-4F3EA57234C5}"/>
    <cellStyle name="Moneda 2 3 4 3 3 2 3 3 3" xfId="27602" xr:uid="{0D5B469F-AE50-421F-9E26-AFBAA561756C}"/>
    <cellStyle name="Moneda 2 3 4 3 3 2 3 3 4" xfId="37019" xr:uid="{704AF865-C9A7-4C1C-9D73-AB216FFDBBE9}"/>
    <cellStyle name="Moneda 2 3 4 3 3 2 3 4" xfId="13481" xr:uid="{3D9F4332-B540-4F20-BAD0-CACD4181F03D}"/>
    <cellStyle name="Moneda 2 3 4 3 3 2 3 5" xfId="22898" xr:uid="{2697AD1F-63F8-472B-A4C5-E05A5288B531}"/>
    <cellStyle name="Moneda 2 3 4 3 3 2 3 6" xfId="32315" xr:uid="{D978EA06-AD16-47F9-9E96-3690EBC3663A}"/>
    <cellStyle name="Moneda 2 3 4 3 3 2 4" xfId="4857" xr:uid="{D92C4E52-9E05-458D-90D4-F32FB1FE477B}"/>
    <cellStyle name="Moneda 2 3 4 3 3 2 4 2" xfId="9561" xr:uid="{5C5471E1-FBC8-4C3E-8878-4446E272D10F}"/>
    <cellStyle name="Moneda 2 3 4 3 3 2 4 2 2" xfId="18969" xr:uid="{B9BED1F5-6801-4233-AC2D-6935B9BADEF0}"/>
    <cellStyle name="Moneda 2 3 4 3 3 2 4 2 3" xfId="28386" xr:uid="{5CA6B2E1-77A3-4A0B-80AB-4DE4F421D76B}"/>
    <cellStyle name="Moneda 2 3 4 3 3 2 4 2 4" xfId="37803" xr:uid="{05207293-0CA9-4CBA-BED2-3F7577A783A3}"/>
    <cellStyle name="Moneda 2 3 4 3 3 2 4 3" xfId="14265" xr:uid="{03DA3E85-5EC3-43D7-A244-8FE7FBE5A7EB}"/>
    <cellStyle name="Moneda 2 3 4 3 3 2 4 4" xfId="23682" xr:uid="{C015F27E-AC91-43EA-AD88-5A3982504845}"/>
    <cellStyle name="Moneda 2 3 4 3 3 2 4 5" xfId="33099" xr:uid="{F634762E-09E1-49F8-A168-477440C830AE}"/>
    <cellStyle name="Moneda 2 3 4 3 3 2 5" xfId="7209" xr:uid="{AD011B1A-CFAF-46F5-89D3-D5FE9767DA4E}"/>
    <cellStyle name="Moneda 2 3 4 3 3 2 5 2" xfId="16617" xr:uid="{B5D0704A-EC9B-4BE2-83E1-B3A04A723923}"/>
    <cellStyle name="Moneda 2 3 4 3 3 2 5 3" xfId="26034" xr:uid="{10994949-38E3-463A-83DA-AC6998A1160C}"/>
    <cellStyle name="Moneda 2 3 4 3 3 2 5 4" xfId="35451" xr:uid="{F3B7B63D-80F8-4D73-91D4-90847BE72C96}"/>
    <cellStyle name="Moneda 2 3 4 3 3 2 6" xfId="11913" xr:uid="{D034EAD5-B1EE-4434-8E6F-17FD664F2003}"/>
    <cellStyle name="Moneda 2 3 4 3 3 2 7" xfId="21330" xr:uid="{80C462FC-09BE-4847-BCD5-2EFDFFC32BD9}"/>
    <cellStyle name="Moneda 2 3 4 3 3 2 8" xfId="30747" xr:uid="{D3DD2E95-0C41-4FE6-B823-F764913277D6}"/>
    <cellStyle name="Moneda 2 3 4 3 3 3" xfId="2897" xr:uid="{D7C3E4D9-2E6D-4685-A85D-CF78EEA1670E}"/>
    <cellStyle name="Moneda 2 3 4 3 3 3 2" xfId="5249" xr:uid="{F9A6C80C-E6B8-4160-B778-3E9CBEC9B2B1}"/>
    <cellStyle name="Moneda 2 3 4 3 3 3 2 2" xfId="9953" xr:uid="{3BBC0B2B-A80C-403E-A696-53F29F5D841D}"/>
    <cellStyle name="Moneda 2 3 4 3 3 3 2 2 2" xfId="19361" xr:uid="{5891287E-5800-40B9-9702-058BEFE362EB}"/>
    <cellStyle name="Moneda 2 3 4 3 3 3 2 2 3" xfId="28778" xr:uid="{8F640EFC-7339-4438-B8D3-80B259189D53}"/>
    <cellStyle name="Moneda 2 3 4 3 3 3 2 2 4" xfId="38195" xr:uid="{ED9736FB-970A-4D9C-ABDF-5F28BDAED6E2}"/>
    <cellStyle name="Moneda 2 3 4 3 3 3 2 3" xfId="14657" xr:uid="{2308FEEB-188A-42B1-8662-175DFB2A08B1}"/>
    <cellStyle name="Moneda 2 3 4 3 3 3 2 4" xfId="24074" xr:uid="{88BBD402-57CD-4135-AD62-F5DFEABF9CFC}"/>
    <cellStyle name="Moneda 2 3 4 3 3 3 2 5" xfId="33491" xr:uid="{7C526F8B-5F9E-46CD-8C11-053FD0D31060}"/>
    <cellStyle name="Moneda 2 3 4 3 3 3 3" xfId="7601" xr:uid="{DB98C7C9-7D2B-4EEF-B396-3EDD31631FBE}"/>
    <cellStyle name="Moneda 2 3 4 3 3 3 3 2" xfId="17009" xr:uid="{43A08BD2-100B-4BF1-8939-C239453A7F71}"/>
    <cellStyle name="Moneda 2 3 4 3 3 3 3 3" xfId="26426" xr:uid="{3F63EC9A-FCFA-45D4-9F29-227A1E356873}"/>
    <cellStyle name="Moneda 2 3 4 3 3 3 3 4" xfId="35843" xr:uid="{F9E994DB-409D-4152-A482-92CE257515E0}"/>
    <cellStyle name="Moneda 2 3 4 3 3 3 4" xfId="12305" xr:uid="{3D7BE37E-358F-48A7-AAD6-5AB059912218}"/>
    <cellStyle name="Moneda 2 3 4 3 3 3 5" xfId="21722" xr:uid="{28C0DE0E-B2C7-48F1-9C8A-7580A53765CD}"/>
    <cellStyle name="Moneda 2 3 4 3 3 3 6" xfId="31139" xr:uid="{8F50AB26-E57E-418E-9F17-2B7D2945360B}"/>
    <cellStyle name="Moneda 2 3 4 3 3 4" xfId="3681" xr:uid="{643F2BC1-0B69-4172-A0C6-E467CD58824A}"/>
    <cellStyle name="Moneda 2 3 4 3 3 4 2" xfId="6033" xr:uid="{1ADB72E4-0FC9-4651-9043-C093D103717E}"/>
    <cellStyle name="Moneda 2 3 4 3 3 4 2 2" xfId="10737" xr:uid="{32A50AC7-849E-40DA-820A-39DE8C08BECA}"/>
    <cellStyle name="Moneda 2 3 4 3 3 4 2 2 2" xfId="20145" xr:uid="{3EAAD8E4-28FC-48E6-AEEE-8FB45AC900A6}"/>
    <cellStyle name="Moneda 2 3 4 3 3 4 2 2 3" xfId="29562" xr:uid="{4FF5C748-74DC-4832-9728-FAE4C0969D01}"/>
    <cellStyle name="Moneda 2 3 4 3 3 4 2 2 4" xfId="38979" xr:uid="{94269DD1-4F1A-499F-9697-36D7AB16D7AD}"/>
    <cellStyle name="Moneda 2 3 4 3 3 4 2 3" xfId="15441" xr:uid="{12D26AA1-F035-4BE2-BDE8-791541DF69E7}"/>
    <cellStyle name="Moneda 2 3 4 3 3 4 2 4" xfId="24858" xr:uid="{48893D8F-CC71-4970-81ED-39673A3A555C}"/>
    <cellStyle name="Moneda 2 3 4 3 3 4 2 5" xfId="34275" xr:uid="{1260ECCF-56F6-4E58-A5D3-5E4B40B29AAF}"/>
    <cellStyle name="Moneda 2 3 4 3 3 4 3" xfId="8385" xr:uid="{84601451-327B-43CC-9800-40296BCB9297}"/>
    <cellStyle name="Moneda 2 3 4 3 3 4 3 2" xfId="17793" xr:uid="{A62EF997-88DE-45D1-B3D8-A0E02E844B12}"/>
    <cellStyle name="Moneda 2 3 4 3 3 4 3 3" xfId="27210" xr:uid="{5D670023-4490-4BD4-BBA9-BC23D624D351}"/>
    <cellStyle name="Moneda 2 3 4 3 3 4 3 4" xfId="36627" xr:uid="{F03CC8A9-A126-48D9-8DE4-3E338D790BCC}"/>
    <cellStyle name="Moneda 2 3 4 3 3 4 4" xfId="13089" xr:uid="{FA6CECAB-AA10-4FD3-A3EB-551B4551EEF3}"/>
    <cellStyle name="Moneda 2 3 4 3 3 4 5" xfId="22506" xr:uid="{940BB27A-BEAD-42C6-ACF8-983A6AA18427}"/>
    <cellStyle name="Moneda 2 3 4 3 3 4 6" xfId="31923" xr:uid="{DE9151D9-34C0-4386-B663-5BF5C0541E08}"/>
    <cellStyle name="Moneda 2 3 4 3 3 5" xfId="4465" xr:uid="{543AA1D1-73C3-42D1-A15E-BCA85FB91F6A}"/>
    <cellStyle name="Moneda 2 3 4 3 3 5 2" xfId="9169" xr:uid="{03FA8959-7447-40B4-9A88-090E25CF61CC}"/>
    <cellStyle name="Moneda 2 3 4 3 3 5 2 2" xfId="18577" xr:uid="{2A3F0E3F-595F-4530-9D56-CCF862547C1F}"/>
    <cellStyle name="Moneda 2 3 4 3 3 5 2 3" xfId="27994" xr:uid="{07A9AECD-4830-4BA2-B199-9905EFE5F87E}"/>
    <cellStyle name="Moneda 2 3 4 3 3 5 2 4" xfId="37411" xr:uid="{CDB9DE02-3EF2-4D27-AD90-CF0D4C9C4E7A}"/>
    <cellStyle name="Moneda 2 3 4 3 3 5 3" xfId="13873" xr:uid="{9453C333-204F-4BC5-BB8E-F63920264B27}"/>
    <cellStyle name="Moneda 2 3 4 3 3 5 4" xfId="23290" xr:uid="{B80D4CE0-0B2D-4CC7-A89B-846243DC1415}"/>
    <cellStyle name="Moneda 2 3 4 3 3 5 5" xfId="32707" xr:uid="{82EB6757-D741-4307-A849-9889E33F8FA6}"/>
    <cellStyle name="Moneda 2 3 4 3 3 6" xfId="6817" xr:uid="{A6CD38BF-F3E4-4CBC-A6B8-78F8B2A454F2}"/>
    <cellStyle name="Moneda 2 3 4 3 3 6 2" xfId="16225" xr:uid="{A3EBD531-FED8-419E-A167-4EC867F70343}"/>
    <cellStyle name="Moneda 2 3 4 3 3 6 3" xfId="25642" xr:uid="{674BB4E4-8AF5-4A8F-9D90-5B9AF33A4323}"/>
    <cellStyle name="Moneda 2 3 4 3 3 6 4" xfId="35059" xr:uid="{A24A33AE-2CFE-4616-A2ED-8B26B7EB022B}"/>
    <cellStyle name="Moneda 2 3 4 3 3 7" xfId="11521" xr:uid="{F78D2F10-39EA-442A-875B-8E3B4DB06C27}"/>
    <cellStyle name="Moneda 2 3 4 3 3 8" xfId="20938" xr:uid="{BC029A15-C321-428F-A0EF-94CFD4534475}"/>
    <cellStyle name="Moneda 2 3 4 3 3 9" xfId="30355" xr:uid="{86AE40CF-40E4-41C9-A516-8B1C113D17DE}"/>
    <cellStyle name="Moneda 2 3 4 3 4" xfId="2308" xr:uid="{7421FFCB-7401-4648-9383-39D132BAC7C6}"/>
    <cellStyle name="Moneda 2 3 4 3 4 2" xfId="3093" xr:uid="{98B2C724-D40A-4CE8-9F48-7A62AA8E5577}"/>
    <cellStyle name="Moneda 2 3 4 3 4 2 2" xfId="5445" xr:uid="{9814FA4C-B74C-4AF7-BF3C-737A9A52CAD0}"/>
    <cellStyle name="Moneda 2 3 4 3 4 2 2 2" xfId="10149" xr:uid="{C3C7E78C-684A-4C88-B564-974F9045FC7D}"/>
    <cellStyle name="Moneda 2 3 4 3 4 2 2 2 2" xfId="19557" xr:uid="{797374BE-D982-41D6-A806-D88EC7C779E2}"/>
    <cellStyle name="Moneda 2 3 4 3 4 2 2 2 3" xfId="28974" xr:uid="{9CF72FF5-D235-4B1B-928A-3EFAFEB2818C}"/>
    <cellStyle name="Moneda 2 3 4 3 4 2 2 2 4" xfId="38391" xr:uid="{CBED3F3B-397B-474E-BE69-FF3AE9D111F0}"/>
    <cellStyle name="Moneda 2 3 4 3 4 2 2 3" xfId="14853" xr:uid="{CA6E1CF4-7D8C-470C-9DB3-B89B5858340D}"/>
    <cellStyle name="Moneda 2 3 4 3 4 2 2 4" xfId="24270" xr:uid="{779E484B-8800-4B54-A7DC-45E492C121C7}"/>
    <cellStyle name="Moneda 2 3 4 3 4 2 2 5" xfId="33687" xr:uid="{1E6026F8-BAE3-4F98-8A27-882470B4A211}"/>
    <cellStyle name="Moneda 2 3 4 3 4 2 3" xfId="7797" xr:uid="{60429F34-6FD5-45F9-8B42-D63B3B2DD3D0}"/>
    <cellStyle name="Moneda 2 3 4 3 4 2 3 2" xfId="17205" xr:uid="{41D36D2E-8ABA-4024-AF1A-3DF7EB3ECFB3}"/>
    <cellStyle name="Moneda 2 3 4 3 4 2 3 3" xfId="26622" xr:uid="{906C2BF3-6AD0-4D3B-8A00-4667D77CE38B}"/>
    <cellStyle name="Moneda 2 3 4 3 4 2 3 4" xfId="36039" xr:uid="{04572530-D596-4632-B6F7-FBAFC64CFA67}"/>
    <cellStyle name="Moneda 2 3 4 3 4 2 4" xfId="12501" xr:uid="{E06BE451-A6C6-42A5-BE5E-B7BBF2AFA85F}"/>
    <cellStyle name="Moneda 2 3 4 3 4 2 5" xfId="21918" xr:uid="{65748548-79F9-433B-8A4F-ECFC0620B11D}"/>
    <cellStyle name="Moneda 2 3 4 3 4 2 6" xfId="31335" xr:uid="{21B218FE-AD30-499D-9798-D9AAFCA378AB}"/>
    <cellStyle name="Moneda 2 3 4 3 4 3" xfId="3877" xr:uid="{A4CF759D-F4B1-4D7E-8411-B883F6447620}"/>
    <cellStyle name="Moneda 2 3 4 3 4 3 2" xfId="6229" xr:uid="{14FCA067-5124-47C5-A30A-AF8E9A80142E}"/>
    <cellStyle name="Moneda 2 3 4 3 4 3 2 2" xfId="10933" xr:uid="{9E6D80C2-E637-49BE-AA07-27B6F46F9169}"/>
    <cellStyle name="Moneda 2 3 4 3 4 3 2 2 2" xfId="20341" xr:uid="{AF55EDD0-4812-4E66-8940-D3529DCE657C}"/>
    <cellStyle name="Moneda 2 3 4 3 4 3 2 2 3" xfId="29758" xr:uid="{3FBBA8E8-89E4-4955-8685-E46FB3CE127A}"/>
    <cellStyle name="Moneda 2 3 4 3 4 3 2 2 4" xfId="39175" xr:uid="{5CE8CD74-18A4-42D5-A520-14056C183D65}"/>
    <cellStyle name="Moneda 2 3 4 3 4 3 2 3" xfId="15637" xr:uid="{B3F918E5-5F36-499B-B9B4-B48AFE7E4515}"/>
    <cellStyle name="Moneda 2 3 4 3 4 3 2 4" xfId="25054" xr:uid="{49ED9F48-583E-4DFD-8CA7-E481172AFD8D}"/>
    <cellStyle name="Moneda 2 3 4 3 4 3 2 5" xfId="34471" xr:uid="{43F86655-B03A-4791-AB20-8B709CB1041E}"/>
    <cellStyle name="Moneda 2 3 4 3 4 3 3" xfId="8581" xr:uid="{D0E7EC30-9B8B-405A-B47C-765B1F348A65}"/>
    <cellStyle name="Moneda 2 3 4 3 4 3 3 2" xfId="17989" xr:uid="{7F3AFEA3-2065-4D56-BE44-DFDD58DEC22E}"/>
    <cellStyle name="Moneda 2 3 4 3 4 3 3 3" xfId="27406" xr:uid="{87E778A2-7248-424D-A932-D77A24ACA06E}"/>
    <cellStyle name="Moneda 2 3 4 3 4 3 3 4" xfId="36823" xr:uid="{96789E9C-4ECE-477E-8746-BDF89BC12E08}"/>
    <cellStyle name="Moneda 2 3 4 3 4 3 4" xfId="13285" xr:uid="{A17696F2-C913-4DC9-874E-B46A994787DE}"/>
    <cellStyle name="Moneda 2 3 4 3 4 3 5" xfId="22702" xr:uid="{97E1E5B1-9C9E-4C20-8868-C2F396A2891B}"/>
    <cellStyle name="Moneda 2 3 4 3 4 3 6" xfId="32119" xr:uid="{3C00027A-656C-485A-A183-024D4EEC9908}"/>
    <cellStyle name="Moneda 2 3 4 3 4 4" xfId="4661" xr:uid="{438E00C6-9EC7-426D-B361-46718181B6DD}"/>
    <cellStyle name="Moneda 2 3 4 3 4 4 2" xfId="9365" xr:uid="{04AD3644-3FF7-44FE-A134-BB02554BCF04}"/>
    <cellStyle name="Moneda 2 3 4 3 4 4 2 2" xfId="18773" xr:uid="{3B18B949-E22E-463B-B19F-46DD58002668}"/>
    <cellStyle name="Moneda 2 3 4 3 4 4 2 3" xfId="28190" xr:uid="{070C40E9-DF57-41FE-8887-24AB4D298453}"/>
    <cellStyle name="Moneda 2 3 4 3 4 4 2 4" xfId="37607" xr:uid="{B65DAA7B-DD1A-4DF3-9F88-772661C5886D}"/>
    <cellStyle name="Moneda 2 3 4 3 4 4 3" xfId="14069" xr:uid="{ADA5A794-1725-4ED4-B9B0-842F2A5A6535}"/>
    <cellStyle name="Moneda 2 3 4 3 4 4 4" xfId="23486" xr:uid="{82277A18-0222-4CED-AFC4-70DCFB82124F}"/>
    <cellStyle name="Moneda 2 3 4 3 4 4 5" xfId="32903" xr:uid="{809C4606-5EA9-4EF7-99F4-93ECCC64BF84}"/>
    <cellStyle name="Moneda 2 3 4 3 4 5" xfId="7013" xr:uid="{D6F2B98B-BB83-4428-B9E8-5A4F62DF0240}"/>
    <cellStyle name="Moneda 2 3 4 3 4 5 2" xfId="16421" xr:uid="{5867F28B-E853-49A9-A251-2C5E21FB54A1}"/>
    <cellStyle name="Moneda 2 3 4 3 4 5 3" xfId="25838" xr:uid="{8967977A-8A88-4A4F-8EC7-A8320453FAB2}"/>
    <cellStyle name="Moneda 2 3 4 3 4 5 4" xfId="35255" xr:uid="{AE13708A-5810-4B59-81DE-0CAFFD6E3F0F}"/>
    <cellStyle name="Moneda 2 3 4 3 4 6" xfId="11717" xr:uid="{3708FE18-0347-47D7-A250-6B457538A91B}"/>
    <cellStyle name="Moneda 2 3 4 3 4 7" xfId="21134" xr:uid="{1F691A03-BC6A-4787-997A-B5A2949F60DF}"/>
    <cellStyle name="Moneda 2 3 4 3 4 8" xfId="30551" xr:uid="{DE85424E-0628-46C3-BA99-8800E92B0CAC}"/>
    <cellStyle name="Moneda 2 3 4 3 5" xfId="2701" xr:uid="{B971FE8D-299B-4793-B3DA-9FC07F159542}"/>
    <cellStyle name="Moneda 2 3 4 3 5 2" xfId="5053" xr:uid="{803B2ADD-6337-49CE-95D9-4D99B6B4AF73}"/>
    <cellStyle name="Moneda 2 3 4 3 5 2 2" xfId="9757" xr:uid="{2D7C4FE7-ED62-4EC1-BDFA-558A6DC97867}"/>
    <cellStyle name="Moneda 2 3 4 3 5 2 2 2" xfId="19165" xr:uid="{C3AAD9CF-CAC7-45CC-ADB3-BF4B86B73026}"/>
    <cellStyle name="Moneda 2 3 4 3 5 2 2 3" xfId="28582" xr:uid="{384AF8B9-B080-424F-B41B-430AA5B946C6}"/>
    <cellStyle name="Moneda 2 3 4 3 5 2 2 4" xfId="37999" xr:uid="{4D03B51D-262E-4D81-B463-1ECC5016B040}"/>
    <cellStyle name="Moneda 2 3 4 3 5 2 3" xfId="14461" xr:uid="{4F245A7C-4EC5-40F5-ADD8-18E0B421D4CD}"/>
    <cellStyle name="Moneda 2 3 4 3 5 2 4" xfId="23878" xr:uid="{CB2D2DB6-81F0-49E0-9A8E-A7DA23C39AEE}"/>
    <cellStyle name="Moneda 2 3 4 3 5 2 5" xfId="33295" xr:uid="{FB6AB45F-A977-4FC0-A684-E4126F9FDC66}"/>
    <cellStyle name="Moneda 2 3 4 3 5 3" xfId="7405" xr:uid="{103D9378-6CFF-4BEC-811C-9DD419C19A44}"/>
    <cellStyle name="Moneda 2 3 4 3 5 3 2" xfId="16813" xr:uid="{F8AA289C-7158-4E77-8ABB-A954BA4A037F}"/>
    <cellStyle name="Moneda 2 3 4 3 5 3 3" xfId="26230" xr:uid="{933AF8D7-FD2F-437C-9524-77583A0D1C75}"/>
    <cellStyle name="Moneda 2 3 4 3 5 3 4" xfId="35647" xr:uid="{9A030655-772E-4784-94D8-A3E5D59D7864}"/>
    <cellStyle name="Moneda 2 3 4 3 5 4" xfId="12109" xr:uid="{6A493C66-3F00-479D-AA28-3271445C913E}"/>
    <cellStyle name="Moneda 2 3 4 3 5 5" xfId="21526" xr:uid="{0FAAABB0-ECA3-4BB5-85E2-98868007B375}"/>
    <cellStyle name="Moneda 2 3 4 3 5 6" xfId="30943" xr:uid="{1C7ABC6A-8E31-41D2-ABC8-B7388967B363}"/>
    <cellStyle name="Moneda 2 3 4 3 6" xfId="3485" xr:uid="{15B0CBD3-CCF0-4CCC-86C0-1754EAB4F239}"/>
    <cellStyle name="Moneda 2 3 4 3 6 2" xfId="5837" xr:uid="{3A5CBC37-2672-427B-B944-349671580B51}"/>
    <cellStyle name="Moneda 2 3 4 3 6 2 2" xfId="10541" xr:uid="{563BD97F-5C44-45D1-9B76-680063E98110}"/>
    <cellStyle name="Moneda 2 3 4 3 6 2 2 2" xfId="19949" xr:uid="{F751415A-A841-446E-87CC-4DEEF5C5FC44}"/>
    <cellStyle name="Moneda 2 3 4 3 6 2 2 3" xfId="29366" xr:uid="{350F4739-CB1C-4B7B-AF09-DF72B8846703}"/>
    <cellStyle name="Moneda 2 3 4 3 6 2 2 4" xfId="38783" xr:uid="{6DF41A9D-05DE-425B-9F41-2CA6559DAD19}"/>
    <cellStyle name="Moneda 2 3 4 3 6 2 3" xfId="15245" xr:uid="{F4CD5FDE-E7F7-47F7-91B8-937DFE395C99}"/>
    <cellStyle name="Moneda 2 3 4 3 6 2 4" xfId="24662" xr:uid="{EB99325F-9A7B-4552-9183-2373EBB5C010}"/>
    <cellStyle name="Moneda 2 3 4 3 6 2 5" xfId="34079" xr:uid="{55C8053C-6E27-409C-B02B-F0DECC792658}"/>
    <cellStyle name="Moneda 2 3 4 3 6 3" xfId="8189" xr:uid="{8458A2B0-BE21-42A5-9229-15F0B70DC49B}"/>
    <cellStyle name="Moneda 2 3 4 3 6 3 2" xfId="17597" xr:uid="{C4574F81-2CC6-4549-88F3-173A129D099B}"/>
    <cellStyle name="Moneda 2 3 4 3 6 3 3" xfId="27014" xr:uid="{7C9A40BE-2EF8-44B2-85EB-AAEC43446A01}"/>
    <cellStyle name="Moneda 2 3 4 3 6 3 4" xfId="36431" xr:uid="{9D06D531-8AD5-4018-84AA-8070A26680AD}"/>
    <cellStyle name="Moneda 2 3 4 3 6 4" xfId="12893" xr:uid="{691228BF-5D90-42A2-9B1A-6579FC5BBBC3}"/>
    <cellStyle name="Moneda 2 3 4 3 6 5" xfId="22310" xr:uid="{F172DBBA-64C5-4403-B0E8-9388C2468764}"/>
    <cellStyle name="Moneda 2 3 4 3 6 6" xfId="31727" xr:uid="{AF41399F-8CE9-404D-96A1-01932A5A7586}"/>
    <cellStyle name="Moneda 2 3 4 3 7" xfId="4269" xr:uid="{B501B486-50A6-4D77-9547-21E4727B5755}"/>
    <cellStyle name="Moneda 2 3 4 3 7 2" xfId="8973" xr:uid="{63462D71-44CF-4E2D-B354-40CF7B5D2D89}"/>
    <cellStyle name="Moneda 2 3 4 3 7 2 2" xfId="18381" xr:uid="{6EBFFC0D-7A6C-48DA-BDCF-1D857B082399}"/>
    <cellStyle name="Moneda 2 3 4 3 7 2 3" xfId="27798" xr:uid="{D06ABFF5-B7CC-4C34-AF4F-253296805C82}"/>
    <cellStyle name="Moneda 2 3 4 3 7 2 4" xfId="37215" xr:uid="{E96EB854-0E6C-4F55-9B9A-99C528F62032}"/>
    <cellStyle name="Moneda 2 3 4 3 7 3" xfId="13677" xr:uid="{785A23C2-7522-4119-BC09-E43B5071A13E}"/>
    <cellStyle name="Moneda 2 3 4 3 7 4" xfId="23094" xr:uid="{00F8D05D-109E-4C91-AD55-F901B03EE2DA}"/>
    <cellStyle name="Moneda 2 3 4 3 7 5" xfId="32511" xr:uid="{82242D9B-C17A-4069-9729-4BF91C06FABD}"/>
    <cellStyle name="Moneda 2 3 4 3 8" xfId="6621" xr:uid="{4475C136-6E58-4240-98B0-4B02FE1D79D4}"/>
    <cellStyle name="Moneda 2 3 4 3 8 2" xfId="16029" xr:uid="{81BDA7CB-4AC0-4DFC-8C07-1AE694E4959E}"/>
    <cellStyle name="Moneda 2 3 4 3 8 3" xfId="25446" xr:uid="{7DF12CCF-BD34-4ACC-9287-B01C5C32D579}"/>
    <cellStyle name="Moneda 2 3 4 3 8 4" xfId="34863" xr:uid="{BFA9D30C-B2BD-4B50-8327-FF5DBA12DB99}"/>
    <cellStyle name="Moneda 2 3 4 3 9" xfId="11325" xr:uid="{A737C111-43D8-4A52-9AB8-256A5CD467AA}"/>
    <cellStyle name="Moneda 2 3 4 4" xfId="352" xr:uid="{33415B59-A3FD-4963-91B5-7A6DB953911E}"/>
    <cellStyle name="Moneda 2 3 4 4 10" xfId="30263" xr:uid="{E40BD465-E1B8-4615-98F1-07FA885D2976}"/>
    <cellStyle name="Moneda 2 3 4 4 11" xfId="2020" xr:uid="{82956018-709B-46E5-B3D7-504193EC070C}"/>
    <cellStyle name="Moneda 2 3 4 4 12" xfId="1392" xr:uid="{50BCE3B3-1720-4CE0-AC4E-9C427484FF7A}"/>
    <cellStyle name="Moneda 2 3 4 4 13" xfId="40274" xr:uid="{FC667DA1-2E68-47D3-A2DB-475BB3311AFB}"/>
    <cellStyle name="Moneda 2 3 4 4 2" xfId="591" xr:uid="{55A8DB99-5BEE-405A-AA70-B998D2CAEA44}"/>
    <cellStyle name="Moneda 2 3 4 4 2 10" xfId="2216" xr:uid="{BB440693-28AA-43B8-BAA9-839EF48F8D3C}"/>
    <cellStyle name="Moneda 2 3 4 4 2 11" xfId="1588" xr:uid="{2A95D0AD-C1EF-4B94-B59B-7EA6D8F292BF}"/>
    <cellStyle name="Moneda 2 3 4 4 2 12" xfId="40470" xr:uid="{A90FDC23-1DAF-4BDC-86A8-92584740FB6A}"/>
    <cellStyle name="Moneda 2 3 4 4 2 2" xfId="2608" xr:uid="{DA4EE6C1-4D49-479A-A9A0-400398A2C5AB}"/>
    <cellStyle name="Moneda 2 3 4 4 2 2 2" xfId="3393" xr:uid="{0769A2A3-EE6A-4899-8649-8EE11C41FECD}"/>
    <cellStyle name="Moneda 2 3 4 4 2 2 2 2" xfId="5745" xr:uid="{C0D941FE-7911-4D9C-BDA6-D48D208ACAF6}"/>
    <cellStyle name="Moneda 2 3 4 4 2 2 2 2 2" xfId="10449" xr:uid="{19B8CB39-0572-4A52-855B-002BE5F6CEAF}"/>
    <cellStyle name="Moneda 2 3 4 4 2 2 2 2 2 2" xfId="19857" xr:uid="{45D7BC9E-52F0-4E38-B4D8-825E659B726B}"/>
    <cellStyle name="Moneda 2 3 4 4 2 2 2 2 2 3" xfId="29274" xr:uid="{CB9640B1-1934-4D55-AB2E-6C7B51B00AA9}"/>
    <cellStyle name="Moneda 2 3 4 4 2 2 2 2 2 4" xfId="38691" xr:uid="{176D956A-EBA7-4EBD-B63A-E66D657A82B1}"/>
    <cellStyle name="Moneda 2 3 4 4 2 2 2 2 3" xfId="15153" xr:uid="{CE8465CE-BD0B-42DE-B514-9CAEF8231C31}"/>
    <cellStyle name="Moneda 2 3 4 4 2 2 2 2 4" xfId="24570" xr:uid="{CFA8DD54-B021-4C4B-80EF-E34A25B1AC41}"/>
    <cellStyle name="Moneda 2 3 4 4 2 2 2 2 5" xfId="33987" xr:uid="{EF2695EF-CF0C-4126-968F-1B064AB0F695}"/>
    <cellStyle name="Moneda 2 3 4 4 2 2 2 3" xfId="8097" xr:uid="{E62F6270-969B-4CBA-BEF8-92E784024CEB}"/>
    <cellStyle name="Moneda 2 3 4 4 2 2 2 3 2" xfId="17505" xr:uid="{51B0D8B9-8E60-49DE-8982-B405C061BDAE}"/>
    <cellStyle name="Moneda 2 3 4 4 2 2 2 3 3" xfId="26922" xr:uid="{BD0EE8F8-F824-415F-AFCF-C8C8481F471F}"/>
    <cellStyle name="Moneda 2 3 4 4 2 2 2 3 4" xfId="36339" xr:uid="{0CD78682-E164-4669-91B7-6CA859D2392F}"/>
    <cellStyle name="Moneda 2 3 4 4 2 2 2 4" xfId="12801" xr:uid="{0AECF724-2A84-434C-9571-64AF5FD4FB19}"/>
    <cellStyle name="Moneda 2 3 4 4 2 2 2 5" xfId="22218" xr:uid="{DBAFE0EE-5CCB-43A4-8C3B-174E83E95664}"/>
    <cellStyle name="Moneda 2 3 4 4 2 2 2 6" xfId="31635" xr:uid="{0FBE02A1-1359-42F3-A343-9EDC445D9F69}"/>
    <cellStyle name="Moneda 2 3 4 4 2 2 3" xfId="4177" xr:uid="{A2923B6A-B945-481D-AF42-6BCC3C636A0A}"/>
    <cellStyle name="Moneda 2 3 4 4 2 2 3 2" xfId="6529" xr:uid="{CDEC31AD-02D2-4056-B934-9C17329CA0A2}"/>
    <cellStyle name="Moneda 2 3 4 4 2 2 3 2 2" xfId="11233" xr:uid="{D516EEE6-27E5-4FDF-824B-712EA1C74551}"/>
    <cellStyle name="Moneda 2 3 4 4 2 2 3 2 2 2" xfId="20641" xr:uid="{0F385545-8DEA-4A97-A00A-2FE2FCC3D69F}"/>
    <cellStyle name="Moneda 2 3 4 4 2 2 3 2 2 3" xfId="30058" xr:uid="{4816FE36-16A7-44ED-9A5D-9D9B946B27D5}"/>
    <cellStyle name="Moneda 2 3 4 4 2 2 3 2 2 4" xfId="39475" xr:uid="{D0FC7278-3B4B-4251-835B-BE0A249A807E}"/>
    <cellStyle name="Moneda 2 3 4 4 2 2 3 2 3" xfId="15937" xr:uid="{87AB6125-3F8E-4E45-90B4-298BD0F4D6DA}"/>
    <cellStyle name="Moneda 2 3 4 4 2 2 3 2 4" xfId="25354" xr:uid="{869890BF-6C66-439D-A913-C6E0333EFD82}"/>
    <cellStyle name="Moneda 2 3 4 4 2 2 3 2 5" xfId="34771" xr:uid="{402217F5-8294-4AD0-A997-0A996B438DD0}"/>
    <cellStyle name="Moneda 2 3 4 4 2 2 3 3" xfId="8881" xr:uid="{7D01C9A7-DE59-4A32-B711-7E11C3279BC2}"/>
    <cellStyle name="Moneda 2 3 4 4 2 2 3 3 2" xfId="18289" xr:uid="{63184FB9-5B63-49E6-BEEC-11B36A308989}"/>
    <cellStyle name="Moneda 2 3 4 4 2 2 3 3 3" xfId="27706" xr:uid="{1DB9E373-6198-4435-BDC2-6064A2225284}"/>
    <cellStyle name="Moneda 2 3 4 4 2 2 3 3 4" xfId="37123" xr:uid="{736DC5AA-4666-4196-920C-1E3C1271AFC3}"/>
    <cellStyle name="Moneda 2 3 4 4 2 2 3 4" xfId="13585" xr:uid="{57940BF5-5342-4CB3-9C4E-383ECACECB50}"/>
    <cellStyle name="Moneda 2 3 4 4 2 2 3 5" xfId="23002" xr:uid="{30750143-125A-478A-A8DD-72954A5A5C5F}"/>
    <cellStyle name="Moneda 2 3 4 4 2 2 3 6" xfId="32419" xr:uid="{11115B30-212E-425C-B9D6-4E438C3AD5AA}"/>
    <cellStyle name="Moneda 2 3 4 4 2 2 4" xfId="4961" xr:uid="{82C48375-5B27-4B78-A1E6-A21DFB859523}"/>
    <cellStyle name="Moneda 2 3 4 4 2 2 4 2" xfId="9665" xr:uid="{F5BBA5F1-9031-4075-BB07-56BD4EEDF04C}"/>
    <cellStyle name="Moneda 2 3 4 4 2 2 4 2 2" xfId="19073" xr:uid="{C1FAF402-07E6-4971-9B5A-6C6A5EBEE9AF}"/>
    <cellStyle name="Moneda 2 3 4 4 2 2 4 2 3" xfId="28490" xr:uid="{B193ADF5-0A86-446E-B168-2B7DA6FC62EF}"/>
    <cellStyle name="Moneda 2 3 4 4 2 2 4 2 4" xfId="37907" xr:uid="{22379294-5B46-429E-9911-BAA0878519C0}"/>
    <cellStyle name="Moneda 2 3 4 4 2 2 4 3" xfId="14369" xr:uid="{8A179F28-FBCD-475B-B6CD-5B85265EE3BB}"/>
    <cellStyle name="Moneda 2 3 4 4 2 2 4 4" xfId="23786" xr:uid="{1C08E2B4-49F2-4797-8AF9-8492D2D85009}"/>
    <cellStyle name="Moneda 2 3 4 4 2 2 4 5" xfId="33203" xr:uid="{4C6EEE5D-F979-4D70-B67E-8FE3FE1AA12D}"/>
    <cellStyle name="Moneda 2 3 4 4 2 2 5" xfId="7313" xr:uid="{68F44C6A-464C-49BC-B7D2-A5D81CCEAFD4}"/>
    <cellStyle name="Moneda 2 3 4 4 2 2 5 2" xfId="16721" xr:uid="{C8573C90-5737-4207-903D-D2804DA1CAE4}"/>
    <cellStyle name="Moneda 2 3 4 4 2 2 5 3" xfId="26138" xr:uid="{3731B868-D5AB-4E49-B31A-71CCB89EEFF4}"/>
    <cellStyle name="Moneda 2 3 4 4 2 2 5 4" xfId="35555" xr:uid="{4D237C30-E614-4061-93F7-A524D6F76140}"/>
    <cellStyle name="Moneda 2 3 4 4 2 2 6" xfId="12017" xr:uid="{54137CBB-8466-424C-B01A-795F87CE1F25}"/>
    <cellStyle name="Moneda 2 3 4 4 2 2 7" xfId="21434" xr:uid="{C883AF98-FA55-499A-8FE8-9E14CB005399}"/>
    <cellStyle name="Moneda 2 3 4 4 2 2 8" xfId="30851" xr:uid="{44D5DA86-8B55-4B32-889C-CE14BF902856}"/>
    <cellStyle name="Moneda 2 3 4 4 2 3" xfId="3001" xr:uid="{D9968CCF-D9D0-4812-9A0B-EC1847BC1AC9}"/>
    <cellStyle name="Moneda 2 3 4 4 2 3 2" xfId="5353" xr:uid="{651EFEEE-1DCD-48D4-A9DF-CFB232F08BA9}"/>
    <cellStyle name="Moneda 2 3 4 4 2 3 2 2" xfId="10057" xr:uid="{C142994D-A833-4132-8110-E48BE351D848}"/>
    <cellStyle name="Moneda 2 3 4 4 2 3 2 2 2" xfId="19465" xr:uid="{5DA58E60-D301-405E-897E-EEECDFDBB0C9}"/>
    <cellStyle name="Moneda 2 3 4 4 2 3 2 2 3" xfId="28882" xr:uid="{282322DE-DCE7-4A39-A868-5440812B68C7}"/>
    <cellStyle name="Moneda 2 3 4 4 2 3 2 2 4" xfId="38299" xr:uid="{878061A7-79E3-4FFF-9FCE-E2ADC564D893}"/>
    <cellStyle name="Moneda 2 3 4 4 2 3 2 3" xfId="14761" xr:uid="{A195177F-EF47-41D7-BEE3-A13B11A5BCB5}"/>
    <cellStyle name="Moneda 2 3 4 4 2 3 2 4" xfId="24178" xr:uid="{D3F2834B-99E6-49BE-99D7-C6936E9B0126}"/>
    <cellStyle name="Moneda 2 3 4 4 2 3 2 5" xfId="33595" xr:uid="{5540F2C5-6D67-4DEC-81CA-B58CA07E3F71}"/>
    <cellStyle name="Moneda 2 3 4 4 2 3 3" xfId="7705" xr:uid="{22C28120-861E-4171-AB26-70AF218F2023}"/>
    <cellStyle name="Moneda 2 3 4 4 2 3 3 2" xfId="17113" xr:uid="{A8A77C2F-B911-4385-8EC1-5BAD81897813}"/>
    <cellStyle name="Moneda 2 3 4 4 2 3 3 3" xfId="26530" xr:uid="{45846C0D-E5A4-4287-9853-3449BBEFB581}"/>
    <cellStyle name="Moneda 2 3 4 4 2 3 3 4" xfId="35947" xr:uid="{5B037D4A-C9CE-45C2-8C57-FE8321A33D20}"/>
    <cellStyle name="Moneda 2 3 4 4 2 3 4" xfId="12409" xr:uid="{E92546F0-37E0-4C9C-832F-0633099024CE}"/>
    <cellStyle name="Moneda 2 3 4 4 2 3 5" xfId="21826" xr:uid="{398CA9F0-A7FB-4CA4-9105-EAC27F1AFF62}"/>
    <cellStyle name="Moneda 2 3 4 4 2 3 6" xfId="31243" xr:uid="{DEBB0626-A4D0-458D-A31E-A8AA518C4746}"/>
    <cellStyle name="Moneda 2 3 4 4 2 4" xfId="3785" xr:uid="{0F66A3EA-FEB6-4610-8DBF-557198155326}"/>
    <cellStyle name="Moneda 2 3 4 4 2 4 2" xfId="6137" xr:uid="{F750198C-390E-4A5B-BCDF-21E50673522D}"/>
    <cellStyle name="Moneda 2 3 4 4 2 4 2 2" xfId="10841" xr:uid="{489860B9-B08D-424E-91E0-1335650029B6}"/>
    <cellStyle name="Moneda 2 3 4 4 2 4 2 2 2" xfId="20249" xr:uid="{D4F9B202-4362-43EF-B793-F97CAE221541}"/>
    <cellStyle name="Moneda 2 3 4 4 2 4 2 2 3" xfId="29666" xr:uid="{7785F856-096D-4F4E-A3C6-2AE167D296AD}"/>
    <cellStyle name="Moneda 2 3 4 4 2 4 2 2 4" xfId="39083" xr:uid="{73C06EE6-120E-4DD7-BB16-4C9CAF89D3E8}"/>
    <cellStyle name="Moneda 2 3 4 4 2 4 2 3" xfId="15545" xr:uid="{E46343CF-65F0-43D0-B360-174F50195D81}"/>
    <cellStyle name="Moneda 2 3 4 4 2 4 2 4" xfId="24962" xr:uid="{86725044-8B03-43A8-AAD7-9C2D75CC2C9C}"/>
    <cellStyle name="Moneda 2 3 4 4 2 4 2 5" xfId="34379" xr:uid="{DD4F48A7-96DF-471E-8BE4-CCEB020934C8}"/>
    <cellStyle name="Moneda 2 3 4 4 2 4 3" xfId="8489" xr:uid="{E6B18227-D16D-4837-99DE-807AF9D574D7}"/>
    <cellStyle name="Moneda 2 3 4 4 2 4 3 2" xfId="17897" xr:uid="{B2ECEDEE-309C-4181-B508-A78319FAF63B}"/>
    <cellStyle name="Moneda 2 3 4 4 2 4 3 3" xfId="27314" xr:uid="{897CE1F6-3D90-4B09-8094-5DBE5420AEF2}"/>
    <cellStyle name="Moneda 2 3 4 4 2 4 3 4" xfId="36731" xr:uid="{DD3512B6-BA67-462B-BC2A-E8966AD5C55D}"/>
    <cellStyle name="Moneda 2 3 4 4 2 4 4" xfId="13193" xr:uid="{2808431B-D675-4636-93EB-D455293A7C70}"/>
    <cellStyle name="Moneda 2 3 4 4 2 4 5" xfId="22610" xr:uid="{AC920E61-7A34-41F8-B548-31A546E3C9DE}"/>
    <cellStyle name="Moneda 2 3 4 4 2 4 6" xfId="32027" xr:uid="{E6C15215-0833-4AFC-BE99-38D46B15AEB5}"/>
    <cellStyle name="Moneda 2 3 4 4 2 5" xfId="4569" xr:uid="{9EFA3CCE-B3F0-449F-BB5C-A50A9CBBE4AD}"/>
    <cellStyle name="Moneda 2 3 4 4 2 5 2" xfId="9273" xr:uid="{36F2CA1D-DDD8-439C-A52F-762F76726A38}"/>
    <cellStyle name="Moneda 2 3 4 4 2 5 2 2" xfId="18681" xr:uid="{89E07DF9-DC3B-454F-8551-44E710157A69}"/>
    <cellStyle name="Moneda 2 3 4 4 2 5 2 3" xfId="28098" xr:uid="{47FD8A62-0327-46FB-9CD1-F642E39A7860}"/>
    <cellStyle name="Moneda 2 3 4 4 2 5 2 4" xfId="37515" xr:uid="{453A391D-7758-4201-B6E7-FED633BF6373}"/>
    <cellStyle name="Moneda 2 3 4 4 2 5 3" xfId="13977" xr:uid="{BB148989-7E8D-4F40-AE7A-3542B451834C}"/>
    <cellStyle name="Moneda 2 3 4 4 2 5 4" xfId="23394" xr:uid="{3B492E17-AE92-4E1D-A9C5-765A9092EB7B}"/>
    <cellStyle name="Moneda 2 3 4 4 2 5 5" xfId="32811" xr:uid="{A2F99F1D-5FB2-4760-83FE-25E24F1E4CF9}"/>
    <cellStyle name="Moneda 2 3 4 4 2 6" xfId="6921" xr:uid="{831BA9D1-0C81-4E06-AE4F-0909D8C422CD}"/>
    <cellStyle name="Moneda 2 3 4 4 2 6 2" xfId="16329" xr:uid="{B3441F95-9457-42A6-959C-37480D05625C}"/>
    <cellStyle name="Moneda 2 3 4 4 2 6 3" xfId="25746" xr:uid="{5B52E149-0BE5-4192-B17F-B20C35C65A4C}"/>
    <cellStyle name="Moneda 2 3 4 4 2 6 4" xfId="35163" xr:uid="{AFF5654F-AAEA-438A-988D-6BE1BB9B2F83}"/>
    <cellStyle name="Moneda 2 3 4 4 2 7" xfId="11625" xr:uid="{1AFCD77B-2286-4608-B05C-588CE5729931}"/>
    <cellStyle name="Moneda 2 3 4 4 2 8" xfId="21042" xr:uid="{29934B6D-1EE6-4A0F-B09D-55FEB61938DB}"/>
    <cellStyle name="Moneda 2 3 4 4 2 9" xfId="30459" xr:uid="{71B49125-3E1F-40DB-A53A-34A2B400C964}"/>
    <cellStyle name="Moneda 2 3 4 4 3" xfId="2412" xr:uid="{955EE0F7-E23A-414D-9E0B-8FE7EC688DEF}"/>
    <cellStyle name="Moneda 2 3 4 4 3 2" xfId="3197" xr:uid="{4914878F-E22F-48C4-A1E8-B251857FCF6B}"/>
    <cellStyle name="Moneda 2 3 4 4 3 2 2" xfId="5549" xr:uid="{5CC67575-9874-42FB-9CE2-B3F525A595E0}"/>
    <cellStyle name="Moneda 2 3 4 4 3 2 2 2" xfId="10253" xr:uid="{F015DA02-222B-4FA3-90CE-89E61BEDFE50}"/>
    <cellStyle name="Moneda 2 3 4 4 3 2 2 2 2" xfId="19661" xr:uid="{F44404DD-C51E-4555-8058-0EAE371E6FD8}"/>
    <cellStyle name="Moneda 2 3 4 4 3 2 2 2 3" xfId="29078" xr:uid="{4DF19DF3-9AE8-4125-8D4D-A894CB8B9950}"/>
    <cellStyle name="Moneda 2 3 4 4 3 2 2 2 4" xfId="38495" xr:uid="{C075232D-EA97-4ECF-B1B1-89DB193F2831}"/>
    <cellStyle name="Moneda 2 3 4 4 3 2 2 3" xfId="14957" xr:uid="{179BC3EA-1B84-4C90-AD9E-4E60528613D5}"/>
    <cellStyle name="Moneda 2 3 4 4 3 2 2 4" xfId="24374" xr:uid="{2507FDAE-64F3-41C3-8F4C-1B7C09DA0A0C}"/>
    <cellStyle name="Moneda 2 3 4 4 3 2 2 5" xfId="33791" xr:uid="{BC3F2ED4-E439-486C-922D-24CAB5F9CDB0}"/>
    <cellStyle name="Moneda 2 3 4 4 3 2 3" xfId="7901" xr:uid="{F99D54BE-8113-4B29-9C7A-13F4AF103949}"/>
    <cellStyle name="Moneda 2 3 4 4 3 2 3 2" xfId="17309" xr:uid="{ACAAD493-96CA-4E73-B2ED-57AD797B40D2}"/>
    <cellStyle name="Moneda 2 3 4 4 3 2 3 3" xfId="26726" xr:uid="{2BBC5C98-69A2-4F76-A679-2C08D3DA361A}"/>
    <cellStyle name="Moneda 2 3 4 4 3 2 3 4" xfId="36143" xr:uid="{ED45BA2D-70B7-48AE-B702-1A03F2A0C948}"/>
    <cellStyle name="Moneda 2 3 4 4 3 2 4" xfId="12605" xr:uid="{50D7AC26-694B-4CF4-9293-DFDEE272376C}"/>
    <cellStyle name="Moneda 2 3 4 4 3 2 5" xfId="22022" xr:uid="{CF4844E4-5E43-41CD-A7AA-DBC0676EC88F}"/>
    <cellStyle name="Moneda 2 3 4 4 3 2 6" xfId="31439" xr:uid="{DA3F5092-457C-491F-9EBB-6C0074808C70}"/>
    <cellStyle name="Moneda 2 3 4 4 3 3" xfId="3981" xr:uid="{E81A821A-FD62-4BC9-B3F8-607CA5F4D4AA}"/>
    <cellStyle name="Moneda 2 3 4 4 3 3 2" xfId="6333" xr:uid="{5323A906-F954-460F-A902-D3AE2F6E97D4}"/>
    <cellStyle name="Moneda 2 3 4 4 3 3 2 2" xfId="11037" xr:uid="{362B2944-72CD-46FF-B1C2-DCBD0775B0CD}"/>
    <cellStyle name="Moneda 2 3 4 4 3 3 2 2 2" xfId="20445" xr:uid="{0FDA372D-F0F2-4115-8E21-0706D2620B77}"/>
    <cellStyle name="Moneda 2 3 4 4 3 3 2 2 3" xfId="29862" xr:uid="{DD4F5B42-4248-495D-ACB3-1F19A403A1FE}"/>
    <cellStyle name="Moneda 2 3 4 4 3 3 2 2 4" xfId="39279" xr:uid="{592C942E-1DC6-45A4-A5CC-1F87BFCB371A}"/>
    <cellStyle name="Moneda 2 3 4 4 3 3 2 3" xfId="15741" xr:uid="{7FA273AB-D5E6-4DCD-B5D5-9A3F3A0BEF90}"/>
    <cellStyle name="Moneda 2 3 4 4 3 3 2 4" xfId="25158" xr:uid="{3E15B883-1533-465C-AB0F-F65DF40E8087}"/>
    <cellStyle name="Moneda 2 3 4 4 3 3 2 5" xfId="34575" xr:uid="{852FE3A1-D625-40DB-9439-68228A1FC4A6}"/>
    <cellStyle name="Moneda 2 3 4 4 3 3 3" xfId="8685" xr:uid="{0DDEAE20-CEC0-4C27-9506-3801070F3981}"/>
    <cellStyle name="Moneda 2 3 4 4 3 3 3 2" xfId="18093" xr:uid="{7D7D5868-D868-4868-9B76-D9040F775453}"/>
    <cellStyle name="Moneda 2 3 4 4 3 3 3 3" xfId="27510" xr:uid="{9E799A64-74C1-4F5D-A3CF-7C8CB5B57C51}"/>
    <cellStyle name="Moneda 2 3 4 4 3 3 3 4" xfId="36927" xr:uid="{9216C09A-1C7F-43D3-9496-5B822DDEB4ED}"/>
    <cellStyle name="Moneda 2 3 4 4 3 3 4" xfId="13389" xr:uid="{4BE59E51-892C-4678-B006-D7FD4690C458}"/>
    <cellStyle name="Moneda 2 3 4 4 3 3 5" xfId="22806" xr:uid="{2E223944-5F8F-4FE8-AE74-B27D51C4B0AF}"/>
    <cellStyle name="Moneda 2 3 4 4 3 3 6" xfId="32223" xr:uid="{AED851FA-F0EF-4734-8A13-7A29FD6339D4}"/>
    <cellStyle name="Moneda 2 3 4 4 3 4" xfId="4765" xr:uid="{98D5E91E-D727-4663-9EDD-875D264E5825}"/>
    <cellStyle name="Moneda 2 3 4 4 3 4 2" xfId="9469" xr:uid="{146E44B9-BBAF-4C38-AB42-32CBE8EEC818}"/>
    <cellStyle name="Moneda 2 3 4 4 3 4 2 2" xfId="18877" xr:uid="{73FA3722-796F-4705-AC87-7CC7CBD7E7CD}"/>
    <cellStyle name="Moneda 2 3 4 4 3 4 2 3" xfId="28294" xr:uid="{CABCCAC1-FB5E-42E6-BC8E-ECF574BB9DC7}"/>
    <cellStyle name="Moneda 2 3 4 4 3 4 2 4" xfId="37711" xr:uid="{B2E6106B-E3D9-4EA8-9B6C-9E4334C85EC8}"/>
    <cellStyle name="Moneda 2 3 4 4 3 4 3" xfId="14173" xr:uid="{2A288865-510E-4600-B5AD-A9F2C2FEA486}"/>
    <cellStyle name="Moneda 2 3 4 4 3 4 4" xfId="23590" xr:uid="{F42A3D20-AF9B-49D3-BCD6-C24D6DFA5FE6}"/>
    <cellStyle name="Moneda 2 3 4 4 3 4 5" xfId="33007" xr:uid="{BAF35161-6EA4-4312-8028-C12A299DCD02}"/>
    <cellStyle name="Moneda 2 3 4 4 3 5" xfId="7117" xr:uid="{64337855-7286-41A4-B357-29E2473F1BA7}"/>
    <cellStyle name="Moneda 2 3 4 4 3 5 2" xfId="16525" xr:uid="{9330127E-EC14-4526-99C7-60F30440CA0B}"/>
    <cellStyle name="Moneda 2 3 4 4 3 5 3" xfId="25942" xr:uid="{0CA61534-454A-46B7-9558-B54D55AF2368}"/>
    <cellStyle name="Moneda 2 3 4 4 3 5 4" xfId="35359" xr:uid="{35D94AA6-19E7-4B49-9194-8518710F48BC}"/>
    <cellStyle name="Moneda 2 3 4 4 3 6" xfId="11821" xr:uid="{5D1E6BC8-8E37-41B2-B5CD-8F4ECD10EFFF}"/>
    <cellStyle name="Moneda 2 3 4 4 3 7" xfId="21238" xr:uid="{D01F2E81-A8FB-4954-B54D-0E3D58FC1827}"/>
    <cellStyle name="Moneda 2 3 4 4 3 8" xfId="30655" xr:uid="{30A65971-1B98-466A-8C87-43218167CC1D}"/>
    <cellStyle name="Moneda 2 3 4 4 4" xfId="2805" xr:uid="{A6E8870F-E19C-4D8A-8FAB-E03B2540B020}"/>
    <cellStyle name="Moneda 2 3 4 4 4 2" xfId="5157" xr:uid="{3C3B77A1-1FF3-47E1-A7B0-5235604DA8B8}"/>
    <cellStyle name="Moneda 2 3 4 4 4 2 2" xfId="9861" xr:uid="{690FDC18-7FD2-4308-BBCA-A0B5F7A12FEB}"/>
    <cellStyle name="Moneda 2 3 4 4 4 2 2 2" xfId="19269" xr:uid="{8447ED03-E46D-4CA3-8E72-766D2D87DF6C}"/>
    <cellStyle name="Moneda 2 3 4 4 4 2 2 3" xfId="28686" xr:uid="{CB8EBBCF-6DB4-43D0-B196-2AF8BBF257F8}"/>
    <cellStyle name="Moneda 2 3 4 4 4 2 2 4" xfId="38103" xr:uid="{438637D8-1983-44EE-8F3D-A3651C960F95}"/>
    <cellStyle name="Moneda 2 3 4 4 4 2 3" xfId="14565" xr:uid="{057899C1-3F7D-468F-A293-3EABE4DA43C6}"/>
    <cellStyle name="Moneda 2 3 4 4 4 2 4" xfId="23982" xr:uid="{2B3CEE90-220F-47DD-9AC2-CEF36AB2EFEA}"/>
    <cellStyle name="Moneda 2 3 4 4 4 2 5" xfId="33399" xr:uid="{DE3C4980-B6ED-481D-9758-3642EC52ABBE}"/>
    <cellStyle name="Moneda 2 3 4 4 4 3" xfId="7509" xr:uid="{4B5FFDC5-77FA-445F-80CA-0B4AFDACDB23}"/>
    <cellStyle name="Moneda 2 3 4 4 4 3 2" xfId="16917" xr:uid="{EB3EBF39-90F3-4422-B6F3-44AA6E682F43}"/>
    <cellStyle name="Moneda 2 3 4 4 4 3 3" xfId="26334" xr:uid="{A2ED496F-3D79-480E-96E4-8FFB3B1C8D47}"/>
    <cellStyle name="Moneda 2 3 4 4 4 3 4" xfId="35751" xr:uid="{FBFA2189-9B69-4962-8F0D-16CF821F4487}"/>
    <cellStyle name="Moneda 2 3 4 4 4 4" xfId="12213" xr:uid="{1DEC215E-9D33-4B9C-B213-9167EBE884E5}"/>
    <cellStyle name="Moneda 2 3 4 4 4 5" xfId="21630" xr:uid="{FF2762B0-3A00-4B1F-A81B-FB9534802EC9}"/>
    <cellStyle name="Moneda 2 3 4 4 4 6" xfId="31047" xr:uid="{4A16D269-FA5C-48C0-B26B-9672C888183D}"/>
    <cellStyle name="Moneda 2 3 4 4 5" xfId="3589" xr:uid="{89ADCCBB-1949-4A7B-8680-152BF6D1736A}"/>
    <cellStyle name="Moneda 2 3 4 4 5 2" xfId="5941" xr:uid="{E786CF59-7F12-4EA6-85D8-869EDB904CAB}"/>
    <cellStyle name="Moneda 2 3 4 4 5 2 2" xfId="10645" xr:uid="{78ADE243-FE15-4109-89BB-C5179420704B}"/>
    <cellStyle name="Moneda 2 3 4 4 5 2 2 2" xfId="20053" xr:uid="{D4AD5356-3580-4736-B064-F393036B2E5F}"/>
    <cellStyle name="Moneda 2 3 4 4 5 2 2 3" xfId="29470" xr:uid="{68162800-117C-48D3-B0D4-7DB65823697F}"/>
    <cellStyle name="Moneda 2 3 4 4 5 2 2 4" xfId="38887" xr:uid="{6A54F3C6-49DD-49AC-9F82-B261771AC589}"/>
    <cellStyle name="Moneda 2 3 4 4 5 2 3" xfId="15349" xr:uid="{1C71B3D9-3216-41C6-A7D9-74BA5B5DF4E1}"/>
    <cellStyle name="Moneda 2 3 4 4 5 2 4" xfId="24766" xr:uid="{78D23BCF-068B-4CBD-9E79-B8D015CDA7EA}"/>
    <cellStyle name="Moneda 2 3 4 4 5 2 5" xfId="34183" xr:uid="{53F2F42F-6FA7-4D87-8CD1-A4A699B5C104}"/>
    <cellStyle name="Moneda 2 3 4 4 5 3" xfId="8293" xr:uid="{772ED04D-933C-42B7-87F0-F1AEFE2B019E}"/>
    <cellStyle name="Moneda 2 3 4 4 5 3 2" xfId="17701" xr:uid="{029A78A3-3EEA-48AF-A047-2DD47E00F83C}"/>
    <cellStyle name="Moneda 2 3 4 4 5 3 3" xfId="27118" xr:uid="{59D34C1E-C467-4717-AF5A-AEB3B5CE1A63}"/>
    <cellStyle name="Moneda 2 3 4 4 5 3 4" xfId="36535" xr:uid="{074C0CDF-9DC8-4D5E-8871-0A4F7160E883}"/>
    <cellStyle name="Moneda 2 3 4 4 5 4" xfId="12997" xr:uid="{BBAA522D-BE68-441B-B96C-E1F3CC91CD68}"/>
    <cellStyle name="Moneda 2 3 4 4 5 5" xfId="22414" xr:uid="{F488C3A0-8518-4BB2-B396-E88E84D1FDD8}"/>
    <cellStyle name="Moneda 2 3 4 4 5 6" xfId="31831" xr:uid="{E74F6D8D-2FFA-40CB-8736-B0176AB8E7F5}"/>
    <cellStyle name="Moneda 2 3 4 4 6" xfId="4373" xr:uid="{986DC231-403A-4A74-9D6D-9278D5C21D43}"/>
    <cellStyle name="Moneda 2 3 4 4 6 2" xfId="9077" xr:uid="{F41BD764-AB8E-4160-9666-B6CE6542965F}"/>
    <cellStyle name="Moneda 2 3 4 4 6 2 2" xfId="18485" xr:uid="{A0863669-E6B0-4808-98CB-DC872BD7F68A}"/>
    <cellStyle name="Moneda 2 3 4 4 6 2 3" xfId="27902" xr:uid="{1F9C8E75-E995-463F-B73E-03F8D2170697}"/>
    <cellStyle name="Moneda 2 3 4 4 6 2 4" xfId="37319" xr:uid="{47EA902D-27F6-416F-88AA-255DFFC05479}"/>
    <cellStyle name="Moneda 2 3 4 4 6 3" xfId="13781" xr:uid="{C9C77388-4A11-4826-8D1F-9AFCCD3A2B10}"/>
    <cellStyle name="Moneda 2 3 4 4 6 4" xfId="23198" xr:uid="{19B9A530-0A53-4616-B481-4B1E68F32DC3}"/>
    <cellStyle name="Moneda 2 3 4 4 6 5" xfId="32615" xr:uid="{8CB2C5DF-5C1C-4672-9BBA-81DB82954B7B}"/>
    <cellStyle name="Moneda 2 3 4 4 7" xfId="6725" xr:uid="{55B8FA9E-DF92-43E6-A216-FBCB6A3695B7}"/>
    <cellStyle name="Moneda 2 3 4 4 7 2" xfId="16133" xr:uid="{2941B335-A41D-41A7-A27D-D8ECA30AE280}"/>
    <cellStyle name="Moneda 2 3 4 4 7 3" xfId="25550" xr:uid="{A5CE72A9-A277-4FA1-B8FF-EAB9D7F62242}"/>
    <cellStyle name="Moneda 2 3 4 4 7 4" xfId="34967" xr:uid="{DADAD491-2906-4BAE-A937-C1CD471ADB56}"/>
    <cellStyle name="Moneda 2 3 4 4 8" xfId="11429" xr:uid="{FE1A719E-8A11-42D0-88B1-CAEAEA2F1D5D}"/>
    <cellStyle name="Moneda 2 3 4 4 9" xfId="20846" xr:uid="{7D8B1386-9421-42D3-B0EB-9428BD869723}"/>
    <cellStyle name="Moneda 2 3 4 5" xfId="258" xr:uid="{396F110D-74E9-4C3A-9482-0297C8C71383}"/>
    <cellStyle name="Moneda 2 3 4 5 10" xfId="30205" xr:uid="{CAFAD278-9CBD-4241-9AD4-053FA0A067B7}"/>
    <cellStyle name="Moneda 2 3 4 5 11" xfId="1962" xr:uid="{2C45465E-3D99-4823-A1B7-0DB0D25DA83B}"/>
    <cellStyle name="Moneda 2 3 4 5 12" xfId="1334" xr:uid="{97EC8D18-515E-4D2F-8409-84B94653DC4D}"/>
    <cellStyle name="Moneda 2 3 4 5 13" xfId="40216" xr:uid="{DD31800F-2A1D-44F4-B82D-29DB55CBDD34}"/>
    <cellStyle name="Moneda 2 3 4 5 2" xfId="533" xr:uid="{8AFDD470-DA8B-4B77-BAC1-8BCADE6E0CC8}"/>
    <cellStyle name="Moneda 2 3 4 5 2 10" xfId="2158" xr:uid="{942F972F-9076-4520-BF4B-19305ABCA05B}"/>
    <cellStyle name="Moneda 2 3 4 5 2 11" xfId="1530" xr:uid="{A671B77C-37B0-486F-82BE-27FDE14947C9}"/>
    <cellStyle name="Moneda 2 3 4 5 2 12" xfId="40412" xr:uid="{2CA95626-FB78-48FF-B909-9C87705EF0EC}"/>
    <cellStyle name="Moneda 2 3 4 5 2 2" xfId="2550" xr:uid="{C6A96027-3ACF-4832-9D5D-439D158333CF}"/>
    <cellStyle name="Moneda 2 3 4 5 2 2 2" xfId="3335" xr:uid="{E55A1F12-9963-4218-B342-64BEB821B5B9}"/>
    <cellStyle name="Moneda 2 3 4 5 2 2 2 2" xfId="5687" xr:uid="{537925CE-1088-4E2F-A87E-369D691AF741}"/>
    <cellStyle name="Moneda 2 3 4 5 2 2 2 2 2" xfId="10391" xr:uid="{FC6EFE29-A1C0-44B9-BA3C-180F2F6A5B8E}"/>
    <cellStyle name="Moneda 2 3 4 5 2 2 2 2 2 2" xfId="19799" xr:uid="{5DC05049-EAF8-44DE-B92A-117BA22AE970}"/>
    <cellStyle name="Moneda 2 3 4 5 2 2 2 2 2 3" xfId="29216" xr:uid="{6BC9C569-D359-49AD-82EE-B6CD0ADE1157}"/>
    <cellStyle name="Moneda 2 3 4 5 2 2 2 2 2 4" xfId="38633" xr:uid="{6B5D2555-A42C-49A9-89FF-16C1DEA6A2E9}"/>
    <cellStyle name="Moneda 2 3 4 5 2 2 2 2 3" xfId="15095" xr:uid="{20D9B349-C529-4E8C-9616-F01D090DD66F}"/>
    <cellStyle name="Moneda 2 3 4 5 2 2 2 2 4" xfId="24512" xr:uid="{4A9146CE-2D12-4788-86E4-07A626D79D3B}"/>
    <cellStyle name="Moneda 2 3 4 5 2 2 2 2 5" xfId="33929" xr:uid="{60354908-D5BC-48FC-A50E-6203A9F4819E}"/>
    <cellStyle name="Moneda 2 3 4 5 2 2 2 3" xfId="8039" xr:uid="{CDA1538A-4EFC-48F1-B93A-AB6B014CC8C7}"/>
    <cellStyle name="Moneda 2 3 4 5 2 2 2 3 2" xfId="17447" xr:uid="{FE3EE2BB-48FB-4DF4-8900-E5146A5D62BB}"/>
    <cellStyle name="Moneda 2 3 4 5 2 2 2 3 3" xfId="26864" xr:uid="{90840FF5-D00E-412A-888F-0CB391076DE9}"/>
    <cellStyle name="Moneda 2 3 4 5 2 2 2 3 4" xfId="36281" xr:uid="{88887086-95A1-4FC6-AFA3-5B6E8D08E89E}"/>
    <cellStyle name="Moneda 2 3 4 5 2 2 2 4" xfId="12743" xr:uid="{33320293-67FD-4299-BFB4-0752E28A6F11}"/>
    <cellStyle name="Moneda 2 3 4 5 2 2 2 5" xfId="22160" xr:uid="{69873061-F0A7-4EFA-A7E9-CCCFA49A9C85}"/>
    <cellStyle name="Moneda 2 3 4 5 2 2 2 6" xfId="31577" xr:uid="{C9A49B33-AD36-4169-BC82-385B77248249}"/>
    <cellStyle name="Moneda 2 3 4 5 2 2 3" xfId="4119" xr:uid="{2CE97D75-CC5F-4C45-97AC-552EE6B38990}"/>
    <cellStyle name="Moneda 2 3 4 5 2 2 3 2" xfId="6471" xr:uid="{3ACA7575-E280-4CD6-A49E-580DDDA8441B}"/>
    <cellStyle name="Moneda 2 3 4 5 2 2 3 2 2" xfId="11175" xr:uid="{0B2CB161-EDD2-4299-B7DB-EF8E06A43C3D}"/>
    <cellStyle name="Moneda 2 3 4 5 2 2 3 2 2 2" xfId="20583" xr:uid="{A7C4C9EE-A6E3-4CA2-89B3-CCF0A8ABD81A}"/>
    <cellStyle name="Moneda 2 3 4 5 2 2 3 2 2 3" xfId="30000" xr:uid="{570CD546-1FFE-4B44-8BB8-7FCB7577A015}"/>
    <cellStyle name="Moneda 2 3 4 5 2 2 3 2 2 4" xfId="39417" xr:uid="{C54B72BE-CC0A-4ACD-842C-2A1D2F168E55}"/>
    <cellStyle name="Moneda 2 3 4 5 2 2 3 2 3" xfId="15879" xr:uid="{FBBA2874-DF1E-42F9-9BCE-1CBEFB3DE6F4}"/>
    <cellStyle name="Moneda 2 3 4 5 2 2 3 2 4" xfId="25296" xr:uid="{4E103F4B-088B-4B45-9D79-F346D66C67DA}"/>
    <cellStyle name="Moneda 2 3 4 5 2 2 3 2 5" xfId="34713" xr:uid="{4FFF5AFE-31BE-4379-8EA3-9847D67C4506}"/>
    <cellStyle name="Moneda 2 3 4 5 2 2 3 3" xfId="8823" xr:uid="{EE548958-E28E-4BD1-8003-CB7AAE51215D}"/>
    <cellStyle name="Moneda 2 3 4 5 2 2 3 3 2" xfId="18231" xr:uid="{0A499316-4844-437F-A5FC-DB462A47871D}"/>
    <cellStyle name="Moneda 2 3 4 5 2 2 3 3 3" xfId="27648" xr:uid="{51740A7B-D5F5-49E9-AD61-D88FC750AEE2}"/>
    <cellStyle name="Moneda 2 3 4 5 2 2 3 3 4" xfId="37065" xr:uid="{54767EB5-4657-4B6A-89BE-5A5921DCBC28}"/>
    <cellStyle name="Moneda 2 3 4 5 2 2 3 4" xfId="13527" xr:uid="{4CC23076-3F43-4399-B6EE-C46B1E34CCF9}"/>
    <cellStyle name="Moneda 2 3 4 5 2 2 3 5" xfId="22944" xr:uid="{61948F37-C64E-4D7A-9BBD-794BD81AF7B5}"/>
    <cellStyle name="Moneda 2 3 4 5 2 2 3 6" xfId="32361" xr:uid="{B465CC26-DE73-41F7-A65E-C75160E58FB6}"/>
    <cellStyle name="Moneda 2 3 4 5 2 2 4" xfId="4903" xr:uid="{AC9EC57F-EF92-4FB1-8E40-A750CB440836}"/>
    <cellStyle name="Moneda 2 3 4 5 2 2 4 2" xfId="9607" xr:uid="{4B61036E-0CFE-44A9-8EC4-0C06EB094DDC}"/>
    <cellStyle name="Moneda 2 3 4 5 2 2 4 2 2" xfId="19015" xr:uid="{6DF86532-7F40-4DF3-A4C6-192CEC895149}"/>
    <cellStyle name="Moneda 2 3 4 5 2 2 4 2 3" xfId="28432" xr:uid="{2872EC00-0E73-494D-9FAF-DBFA018B6760}"/>
    <cellStyle name="Moneda 2 3 4 5 2 2 4 2 4" xfId="37849" xr:uid="{B9DD586D-BFBB-47DD-A66F-667AD83D0CD6}"/>
    <cellStyle name="Moneda 2 3 4 5 2 2 4 3" xfId="14311" xr:uid="{B70C437F-027A-4FBC-8DED-0B5E21CB0DB7}"/>
    <cellStyle name="Moneda 2 3 4 5 2 2 4 4" xfId="23728" xr:uid="{5FC05C75-BE0A-4B0D-9FEE-5CEB37E476CD}"/>
    <cellStyle name="Moneda 2 3 4 5 2 2 4 5" xfId="33145" xr:uid="{CDB8B94A-63D8-4ABA-80D0-71A3AA439BA7}"/>
    <cellStyle name="Moneda 2 3 4 5 2 2 5" xfId="7255" xr:uid="{CC88D7A3-4DD0-4FAC-9FBE-07138F21B475}"/>
    <cellStyle name="Moneda 2 3 4 5 2 2 5 2" xfId="16663" xr:uid="{E2977DE9-731B-4598-8175-A6E99DD98E0A}"/>
    <cellStyle name="Moneda 2 3 4 5 2 2 5 3" xfId="26080" xr:uid="{605460E7-4062-4D3B-B45F-8DEFF2E0B491}"/>
    <cellStyle name="Moneda 2 3 4 5 2 2 5 4" xfId="35497" xr:uid="{BCD88CE9-E4BB-430A-9484-62A47AACFB6D}"/>
    <cellStyle name="Moneda 2 3 4 5 2 2 6" xfId="11959" xr:uid="{A1E21457-9149-40F5-9B35-88E623F65CD4}"/>
    <cellStyle name="Moneda 2 3 4 5 2 2 7" xfId="21376" xr:uid="{5E44E863-A0BC-46D1-BC3F-4179CF7C5AB5}"/>
    <cellStyle name="Moneda 2 3 4 5 2 2 8" xfId="30793" xr:uid="{AF8D9A78-7A68-4122-B570-8B8A5771CD78}"/>
    <cellStyle name="Moneda 2 3 4 5 2 3" xfId="2943" xr:uid="{42415881-A8E1-4DD6-AD50-CE685C79E1B7}"/>
    <cellStyle name="Moneda 2 3 4 5 2 3 2" xfId="5295" xr:uid="{DFA5EAFD-1921-4B23-93EB-42CF8D3BAD09}"/>
    <cellStyle name="Moneda 2 3 4 5 2 3 2 2" xfId="9999" xr:uid="{B6F53B86-162E-4779-8C08-9BE36A72AE65}"/>
    <cellStyle name="Moneda 2 3 4 5 2 3 2 2 2" xfId="19407" xr:uid="{B8330EFC-6FC4-427D-9547-2EA373493E15}"/>
    <cellStyle name="Moneda 2 3 4 5 2 3 2 2 3" xfId="28824" xr:uid="{9778A88C-43E2-4829-A1B8-4F25255C0FC3}"/>
    <cellStyle name="Moneda 2 3 4 5 2 3 2 2 4" xfId="38241" xr:uid="{43A0D512-3B82-40C4-B2B0-9C9D53DE2B56}"/>
    <cellStyle name="Moneda 2 3 4 5 2 3 2 3" xfId="14703" xr:uid="{3126A91B-BEAF-4A7F-94EA-9F2CA6151BDA}"/>
    <cellStyle name="Moneda 2 3 4 5 2 3 2 4" xfId="24120" xr:uid="{A52B227E-BC69-4F17-8079-BF4D8FE2F06A}"/>
    <cellStyle name="Moneda 2 3 4 5 2 3 2 5" xfId="33537" xr:uid="{FF8D45EC-3317-4F9D-AA2F-1C30C3C172C9}"/>
    <cellStyle name="Moneda 2 3 4 5 2 3 3" xfId="7647" xr:uid="{317A779E-0CE3-4469-9090-63230BE69AE3}"/>
    <cellStyle name="Moneda 2 3 4 5 2 3 3 2" xfId="17055" xr:uid="{41EF7F9E-D2A7-4223-8AAF-79F8D8EFF35B}"/>
    <cellStyle name="Moneda 2 3 4 5 2 3 3 3" xfId="26472" xr:uid="{7E4739C8-B61B-4A3A-BF95-BC3FC7BAD4C6}"/>
    <cellStyle name="Moneda 2 3 4 5 2 3 3 4" xfId="35889" xr:uid="{2A667CB0-253F-4B55-BDB1-EA83B1FF02C2}"/>
    <cellStyle name="Moneda 2 3 4 5 2 3 4" xfId="12351" xr:uid="{1913F569-1B62-4E29-9246-792689286CA4}"/>
    <cellStyle name="Moneda 2 3 4 5 2 3 5" xfId="21768" xr:uid="{4B797806-B2E2-40D2-B8E2-0DCCE1108CD1}"/>
    <cellStyle name="Moneda 2 3 4 5 2 3 6" xfId="31185" xr:uid="{C5CA9800-468B-4939-86E8-867353B81101}"/>
    <cellStyle name="Moneda 2 3 4 5 2 4" xfId="3727" xr:uid="{B4E6ED74-A69A-4AC4-962A-807355AF0622}"/>
    <cellStyle name="Moneda 2 3 4 5 2 4 2" xfId="6079" xr:uid="{ADC3A778-4B74-4015-9CA5-C6CEA5EE6D20}"/>
    <cellStyle name="Moneda 2 3 4 5 2 4 2 2" xfId="10783" xr:uid="{E936FA51-A6D1-4875-8D19-0540FA3BEDBF}"/>
    <cellStyle name="Moneda 2 3 4 5 2 4 2 2 2" xfId="20191" xr:uid="{8D4DE466-DCF8-4ACC-99F6-C88F0A4C4CCA}"/>
    <cellStyle name="Moneda 2 3 4 5 2 4 2 2 3" xfId="29608" xr:uid="{FE98E398-2B68-451C-AA76-6A4C064046D9}"/>
    <cellStyle name="Moneda 2 3 4 5 2 4 2 2 4" xfId="39025" xr:uid="{39B9F78C-2696-4286-9285-B88F27F98261}"/>
    <cellStyle name="Moneda 2 3 4 5 2 4 2 3" xfId="15487" xr:uid="{4CCDCA7C-6C95-4BF0-A1A7-D8AE5E4B3ECD}"/>
    <cellStyle name="Moneda 2 3 4 5 2 4 2 4" xfId="24904" xr:uid="{A4763E2B-4A0E-417F-A9FA-B1E243824A1C}"/>
    <cellStyle name="Moneda 2 3 4 5 2 4 2 5" xfId="34321" xr:uid="{8A41F9AE-6EE6-4D96-BC36-6E80419B309D}"/>
    <cellStyle name="Moneda 2 3 4 5 2 4 3" xfId="8431" xr:uid="{3D96CEA9-6190-44E4-8DD9-33F4E2E628BB}"/>
    <cellStyle name="Moneda 2 3 4 5 2 4 3 2" xfId="17839" xr:uid="{FB91B04C-4202-43CD-BFF6-538386F813F9}"/>
    <cellStyle name="Moneda 2 3 4 5 2 4 3 3" xfId="27256" xr:uid="{ED84B5BE-0169-4A8D-950A-3434F7C49A1B}"/>
    <cellStyle name="Moneda 2 3 4 5 2 4 3 4" xfId="36673" xr:uid="{66534948-53F1-4904-98C2-4CFAF7BB1F44}"/>
    <cellStyle name="Moneda 2 3 4 5 2 4 4" xfId="13135" xr:uid="{6417D91F-899D-4F39-A091-CE3EFE3EDFFD}"/>
    <cellStyle name="Moneda 2 3 4 5 2 4 5" xfId="22552" xr:uid="{5C95EEA6-EC74-4225-ADB6-E3182F140B4A}"/>
    <cellStyle name="Moneda 2 3 4 5 2 4 6" xfId="31969" xr:uid="{A16F8FFE-B79A-49F5-86F9-421C225E3D17}"/>
    <cellStyle name="Moneda 2 3 4 5 2 5" xfId="4511" xr:uid="{9F1B500B-9A73-4436-AEF2-870011E8B96F}"/>
    <cellStyle name="Moneda 2 3 4 5 2 5 2" xfId="9215" xr:uid="{2DD13E93-6308-40F8-8C68-579977C8933D}"/>
    <cellStyle name="Moneda 2 3 4 5 2 5 2 2" xfId="18623" xr:uid="{BAAA8241-35F9-4506-A8B8-1FE9773E6837}"/>
    <cellStyle name="Moneda 2 3 4 5 2 5 2 3" xfId="28040" xr:uid="{C13D0BCD-1335-40C3-B194-80E0CB57AB68}"/>
    <cellStyle name="Moneda 2 3 4 5 2 5 2 4" xfId="37457" xr:uid="{0C91C188-9C78-48FF-9679-E1C2386F7792}"/>
    <cellStyle name="Moneda 2 3 4 5 2 5 3" xfId="13919" xr:uid="{519EBD83-D243-4A18-82C5-BC09F866D521}"/>
    <cellStyle name="Moneda 2 3 4 5 2 5 4" xfId="23336" xr:uid="{62EE6840-B8EF-492B-8DD9-D940327BD375}"/>
    <cellStyle name="Moneda 2 3 4 5 2 5 5" xfId="32753" xr:uid="{F3A0F18F-7833-4B90-96B2-E0DBFF358D49}"/>
    <cellStyle name="Moneda 2 3 4 5 2 6" xfId="6863" xr:uid="{57CBA6C1-E03B-4D71-9E02-03E594083719}"/>
    <cellStyle name="Moneda 2 3 4 5 2 6 2" xfId="16271" xr:uid="{C3A51E3E-3CA7-47EC-A620-E29CD18DAAB8}"/>
    <cellStyle name="Moneda 2 3 4 5 2 6 3" xfId="25688" xr:uid="{6CB30A49-A75F-4340-BE42-1334C6527553}"/>
    <cellStyle name="Moneda 2 3 4 5 2 6 4" xfId="35105" xr:uid="{894AAAFC-444E-4A1D-89B9-089E85289C2F}"/>
    <cellStyle name="Moneda 2 3 4 5 2 7" xfId="11567" xr:uid="{1915E91F-7651-4609-8F91-34D3E6ADA385}"/>
    <cellStyle name="Moneda 2 3 4 5 2 8" xfId="20984" xr:uid="{5C8692F9-C68A-472B-8B81-0C0C00F5849D}"/>
    <cellStyle name="Moneda 2 3 4 5 2 9" xfId="30401" xr:uid="{DDA42FC1-FD3B-4D4F-AF3B-5D8ED1E5FE64}"/>
    <cellStyle name="Moneda 2 3 4 5 3" xfId="2354" xr:uid="{379716D5-D005-40C8-984F-62186CADC58D}"/>
    <cellStyle name="Moneda 2 3 4 5 3 2" xfId="3139" xr:uid="{5B4B66B6-E438-4C02-B4BE-7FE0AF30C820}"/>
    <cellStyle name="Moneda 2 3 4 5 3 2 2" xfId="5491" xr:uid="{C3062C8A-3B14-4959-A186-E419A9FFDAEA}"/>
    <cellStyle name="Moneda 2 3 4 5 3 2 2 2" xfId="10195" xr:uid="{8C85D818-DD6A-435F-8466-094FCFDE82B1}"/>
    <cellStyle name="Moneda 2 3 4 5 3 2 2 2 2" xfId="19603" xr:uid="{48107876-3A3C-4E84-847B-3E7D202E13B1}"/>
    <cellStyle name="Moneda 2 3 4 5 3 2 2 2 3" xfId="29020" xr:uid="{D9253D17-31C8-47B1-83AB-C2ACBEDEA370}"/>
    <cellStyle name="Moneda 2 3 4 5 3 2 2 2 4" xfId="38437" xr:uid="{92C4AE5B-4CCF-4365-A260-9B7B0C484173}"/>
    <cellStyle name="Moneda 2 3 4 5 3 2 2 3" xfId="14899" xr:uid="{BC4EBE16-4A42-44C7-B305-66438EAFF1A5}"/>
    <cellStyle name="Moneda 2 3 4 5 3 2 2 4" xfId="24316" xr:uid="{65F310D1-3221-4DE8-9155-FA78127811D5}"/>
    <cellStyle name="Moneda 2 3 4 5 3 2 2 5" xfId="33733" xr:uid="{9ED3E535-84D3-4F86-8A31-A2F41FDFB6C8}"/>
    <cellStyle name="Moneda 2 3 4 5 3 2 3" xfId="7843" xr:uid="{8F1D55FB-D5D2-4828-A057-C9A5CF2FC29C}"/>
    <cellStyle name="Moneda 2 3 4 5 3 2 3 2" xfId="17251" xr:uid="{FDAC0254-7238-4A9C-83F4-6C94FF801F1D}"/>
    <cellStyle name="Moneda 2 3 4 5 3 2 3 3" xfId="26668" xr:uid="{B307661A-F17F-49CA-B66E-964F5F315C2A}"/>
    <cellStyle name="Moneda 2 3 4 5 3 2 3 4" xfId="36085" xr:uid="{ABE9F5C8-4D97-4297-8873-BB333EBB84FC}"/>
    <cellStyle name="Moneda 2 3 4 5 3 2 4" xfId="12547" xr:uid="{E52E0895-2896-4E42-9304-6272394EAC38}"/>
    <cellStyle name="Moneda 2 3 4 5 3 2 5" xfId="21964" xr:uid="{0E0328D6-4E50-4DF6-8D65-5344A7B8629F}"/>
    <cellStyle name="Moneda 2 3 4 5 3 2 6" xfId="31381" xr:uid="{35D4697E-A5A3-4AA8-BB36-193384371553}"/>
    <cellStyle name="Moneda 2 3 4 5 3 3" xfId="3923" xr:uid="{0D543078-7360-4A16-9C63-0C8467542CE0}"/>
    <cellStyle name="Moneda 2 3 4 5 3 3 2" xfId="6275" xr:uid="{7FFFA164-5C70-4EED-B68E-716E04478488}"/>
    <cellStyle name="Moneda 2 3 4 5 3 3 2 2" xfId="10979" xr:uid="{E9D229AB-D929-4A7C-B643-BB6E4C6C261F}"/>
    <cellStyle name="Moneda 2 3 4 5 3 3 2 2 2" xfId="20387" xr:uid="{F5968EAE-AA4D-4C6E-A851-68B43C930B87}"/>
    <cellStyle name="Moneda 2 3 4 5 3 3 2 2 3" xfId="29804" xr:uid="{55867902-7CA3-4F83-967B-1E32D4A8A928}"/>
    <cellStyle name="Moneda 2 3 4 5 3 3 2 2 4" xfId="39221" xr:uid="{71F74020-509B-4978-B0DD-51D972A0DB25}"/>
    <cellStyle name="Moneda 2 3 4 5 3 3 2 3" xfId="15683" xr:uid="{4E35DBBF-6C8B-4853-B4D9-76A2A0AD4D97}"/>
    <cellStyle name="Moneda 2 3 4 5 3 3 2 4" xfId="25100" xr:uid="{7C6F124E-4115-46A3-B65E-62412864B919}"/>
    <cellStyle name="Moneda 2 3 4 5 3 3 2 5" xfId="34517" xr:uid="{353E2DA5-F7EB-4157-8FF3-0EB200D69E77}"/>
    <cellStyle name="Moneda 2 3 4 5 3 3 3" xfId="8627" xr:uid="{B6912B25-370A-4AEB-A6F3-0CFCCB1A6CAE}"/>
    <cellStyle name="Moneda 2 3 4 5 3 3 3 2" xfId="18035" xr:uid="{4ADD89CD-E38B-47F0-A3D0-318FF05D08B2}"/>
    <cellStyle name="Moneda 2 3 4 5 3 3 3 3" xfId="27452" xr:uid="{2AC30DC3-F2AF-40F1-BC4A-1A911CFA500B}"/>
    <cellStyle name="Moneda 2 3 4 5 3 3 3 4" xfId="36869" xr:uid="{8717FD14-44FC-4AED-BB42-7B419DFB5DE6}"/>
    <cellStyle name="Moneda 2 3 4 5 3 3 4" xfId="13331" xr:uid="{170C3138-E591-44DF-BF91-D6591206476C}"/>
    <cellStyle name="Moneda 2 3 4 5 3 3 5" xfId="22748" xr:uid="{73F56032-8F4C-4017-A367-EE9A0A9C4045}"/>
    <cellStyle name="Moneda 2 3 4 5 3 3 6" xfId="32165" xr:uid="{71AD8E01-4E37-4D0B-AEEF-479C41916E73}"/>
    <cellStyle name="Moneda 2 3 4 5 3 4" xfId="4707" xr:uid="{C483DCB1-696F-420E-BC1D-3088F08E53F1}"/>
    <cellStyle name="Moneda 2 3 4 5 3 4 2" xfId="9411" xr:uid="{4ABF0529-E39E-40F3-8900-CE493CA422AC}"/>
    <cellStyle name="Moneda 2 3 4 5 3 4 2 2" xfId="18819" xr:uid="{1FDC32BC-610B-4A13-8FFD-EA530074C3A3}"/>
    <cellStyle name="Moneda 2 3 4 5 3 4 2 3" xfId="28236" xr:uid="{90EDA2DD-470B-44AA-9FB6-C61DCFF6F363}"/>
    <cellStyle name="Moneda 2 3 4 5 3 4 2 4" xfId="37653" xr:uid="{DD313B43-2C39-4D00-99B5-B00064CD5990}"/>
    <cellStyle name="Moneda 2 3 4 5 3 4 3" xfId="14115" xr:uid="{1C9D4231-1932-4A14-AAD9-48EE787EC583}"/>
    <cellStyle name="Moneda 2 3 4 5 3 4 4" xfId="23532" xr:uid="{25266E59-E2BE-449D-86FB-DD1C536CE42A}"/>
    <cellStyle name="Moneda 2 3 4 5 3 4 5" xfId="32949" xr:uid="{A1543EA3-DC46-40DF-ADEC-BED1234615A2}"/>
    <cellStyle name="Moneda 2 3 4 5 3 5" xfId="7059" xr:uid="{2AE4EA6B-6E27-4E9B-B55D-11B66D7E6E72}"/>
    <cellStyle name="Moneda 2 3 4 5 3 5 2" xfId="16467" xr:uid="{F262EFB3-29C7-4268-9627-581C2A86E3EE}"/>
    <cellStyle name="Moneda 2 3 4 5 3 5 3" xfId="25884" xr:uid="{601CA9D2-D1BA-442F-ABED-7AF89FABBD64}"/>
    <cellStyle name="Moneda 2 3 4 5 3 5 4" xfId="35301" xr:uid="{32554A47-1101-4739-A284-AB1B9650D60C}"/>
    <cellStyle name="Moneda 2 3 4 5 3 6" xfId="11763" xr:uid="{EC7C5379-BA10-42DB-A758-55656CAEA405}"/>
    <cellStyle name="Moneda 2 3 4 5 3 7" xfId="21180" xr:uid="{8C42504B-DD21-411C-85E2-EC17874D924F}"/>
    <cellStyle name="Moneda 2 3 4 5 3 8" xfId="30597" xr:uid="{B9FE153A-8037-4764-B622-76B711517386}"/>
    <cellStyle name="Moneda 2 3 4 5 4" xfId="2747" xr:uid="{CB247F84-2D1F-4EB4-80F3-8F6E6BA1B5F7}"/>
    <cellStyle name="Moneda 2 3 4 5 4 2" xfId="5099" xr:uid="{095EE81C-859B-459F-A113-7D0D5F2173EB}"/>
    <cellStyle name="Moneda 2 3 4 5 4 2 2" xfId="9803" xr:uid="{5ED1AE34-13E3-41BC-BF33-AC3C08303DCE}"/>
    <cellStyle name="Moneda 2 3 4 5 4 2 2 2" xfId="19211" xr:uid="{7D8C41ED-041D-436E-9238-7369276F059A}"/>
    <cellStyle name="Moneda 2 3 4 5 4 2 2 3" xfId="28628" xr:uid="{1348EAFD-F09E-4A9E-9FD8-74CD514EF01C}"/>
    <cellStyle name="Moneda 2 3 4 5 4 2 2 4" xfId="38045" xr:uid="{0727F9FE-C40E-4C06-947E-065057FDC15D}"/>
    <cellStyle name="Moneda 2 3 4 5 4 2 3" xfId="14507" xr:uid="{34806AC7-8816-4299-ACE2-9F8DDB3BECDC}"/>
    <cellStyle name="Moneda 2 3 4 5 4 2 4" xfId="23924" xr:uid="{DB7CD73E-2A27-4543-A570-67A038612F56}"/>
    <cellStyle name="Moneda 2 3 4 5 4 2 5" xfId="33341" xr:uid="{F7C0A9AB-2B46-450A-9890-F5E7DE04CA3E}"/>
    <cellStyle name="Moneda 2 3 4 5 4 3" xfId="7451" xr:uid="{1FF1D946-2F61-4949-A165-EFCBAC4A0C12}"/>
    <cellStyle name="Moneda 2 3 4 5 4 3 2" xfId="16859" xr:uid="{A0F2D9F7-4529-4F39-891D-D8A1AA8E0D19}"/>
    <cellStyle name="Moneda 2 3 4 5 4 3 3" xfId="26276" xr:uid="{751EE040-99B2-4482-AE58-5C032D3AF84D}"/>
    <cellStyle name="Moneda 2 3 4 5 4 3 4" xfId="35693" xr:uid="{3A0A88F8-7E0E-42E6-8D36-41ECE0999773}"/>
    <cellStyle name="Moneda 2 3 4 5 4 4" xfId="12155" xr:uid="{C71B8ABE-F7CA-4BBF-B770-78059CC76820}"/>
    <cellStyle name="Moneda 2 3 4 5 4 5" xfId="21572" xr:uid="{68CBAB1F-F7B6-4A0C-AA9E-2636422713E2}"/>
    <cellStyle name="Moneda 2 3 4 5 4 6" xfId="30989" xr:uid="{167AF68C-F249-4717-B674-1B5FCD1FD288}"/>
    <cellStyle name="Moneda 2 3 4 5 5" xfId="3531" xr:uid="{21569FF3-2AF4-46E4-9FB6-B2ABCEB37577}"/>
    <cellStyle name="Moneda 2 3 4 5 5 2" xfId="5883" xr:uid="{FE1D2B45-184F-4923-BC8B-8C86CF1FA767}"/>
    <cellStyle name="Moneda 2 3 4 5 5 2 2" xfId="10587" xr:uid="{C27E7789-F6D4-43B3-8220-52E4EE0B9279}"/>
    <cellStyle name="Moneda 2 3 4 5 5 2 2 2" xfId="19995" xr:uid="{91482CA9-6AFD-4E32-B219-7CBFC3D95281}"/>
    <cellStyle name="Moneda 2 3 4 5 5 2 2 3" xfId="29412" xr:uid="{E7372A76-FF46-4350-A8FF-232789B890A2}"/>
    <cellStyle name="Moneda 2 3 4 5 5 2 2 4" xfId="38829" xr:uid="{EA5B2415-47AB-481E-9DD7-D3B21F653119}"/>
    <cellStyle name="Moneda 2 3 4 5 5 2 3" xfId="15291" xr:uid="{0443D2A0-EB55-44D0-8F64-66E72D711E2D}"/>
    <cellStyle name="Moneda 2 3 4 5 5 2 4" xfId="24708" xr:uid="{B65C3441-C1FC-440B-9983-D8E8D36F825D}"/>
    <cellStyle name="Moneda 2 3 4 5 5 2 5" xfId="34125" xr:uid="{300C65A1-7492-41E6-B2D9-6EB8A912A1BB}"/>
    <cellStyle name="Moneda 2 3 4 5 5 3" xfId="8235" xr:uid="{50C82C86-478A-4552-BD02-0FA35ECBE7BC}"/>
    <cellStyle name="Moneda 2 3 4 5 5 3 2" xfId="17643" xr:uid="{5D2B55A3-D99F-4B1D-A143-5FCE76CB59B9}"/>
    <cellStyle name="Moneda 2 3 4 5 5 3 3" xfId="27060" xr:uid="{D0FA67E5-7DF9-4961-90DA-7FD1B9C9C21E}"/>
    <cellStyle name="Moneda 2 3 4 5 5 3 4" xfId="36477" xr:uid="{A49235A5-97A1-4956-AB34-DA408513B2C8}"/>
    <cellStyle name="Moneda 2 3 4 5 5 4" xfId="12939" xr:uid="{E9E33596-4612-4AB9-B3C7-2602F36C9959}"/>
    <cellStyle name="Moneda 2 3 4 5 5 5" xfId="22356" xr:uid="{8B175A84-2FF7-4205-BB3E-C7E63468EFD1}"/>
    <cellStyle name="Moneda 2 3 4 5 5 6" xfId="31773" xr:uid="{4A2A962C-DEEA-4F4F-8ABA-23D65C1262D1}"/>
    <cellStyle name="Moneda 2 3 4 5 6" xfId="4315" xr:uid="{A899D35B-34E1-4609-905E-4A74A65885A8}"/>
    <cellStyle name="Moneda 2 3 4 5 6 2" xfId="9019" xr:uid="{D711E0BA-8D92-4873-ACB1-B56750529526}"/>
    <cellStyle name="Moneda 2 3 4 5 6 2 2" xfId="18427" xr:uid="{133D7A54-1872-4352-A6A3-462C3A5C367E}"/>
    <cellStyle name="Moneda 2 3 4 5 6 2 3" xfId="27844" xr:uid="{13807E48-AB8F-4ADF-80C1-74E6697CBE0F}"/>
    <cellStyle name="Moneda 2 3 4 5 6 2 4" xfId="37261" xr:uid="{864EAD48-DADE-43F6-9FF5-B96F2E014788}"/>
    <cellStyle name="Moneda 2 3 4 5 6 3" xfId="13723" xr:uid="{E48A6695-D26D-4D11-A7CB-EC00671DE87B}"/>
    <cellStyle name="Moneda 2 3 4 5 6 4" xfId="23140" xr:uid="{48076527-4C45-4BA7-9123-8DB83CF60CB8}"/>
    <cellStyle name="Moneda 2 3 4 5 6 5" xfId="32557" xr:uid="{C2CF19A8-670A-4C01-8A57-9950DF77B124}"/>
    <cellStyle name="Moneda 2 3 4 5 7" xfId="6667" xr:uid="{42CF09C4-DF76-41AA-9D86-4B18F29E57BA}"/>
    <cellStyle name="Moneda 2 3 4 5 7 2" xfId="16075" xr:uid="{817A7AE4-07A9-46FE-8277-7F2174B61154}"/>
    <cellStyle name="Moneda 2 3 4 5 7 3" xfId="25492" xr:uid="{A3202C21-9C24-433E-8A7A-2A85B99D0E79}"/>
    <cellStyle name="Moneda 2 3 4 5 7 4" xfId="34909" xr:uid="{2C415F97-DED9-4597-B7AC-1B09F4590B57}"/>
    <cellStyle name="Moneda 2 3 4 5 8" xfId="11371" xr:uid="{CEAB4B92-907A-4C85-91B7-2F20DCE33D08}"/>
    <cellStyle name="Moneda 2 3 4 5 9" xfId="20788" xr:uid="{96ED4EC9-FA7E-45AA-8D85-4552FD438CE2}"/>
    <cellStyle name="Moneda 2 3 4 6" xfId="469" xr:uid="{DC6B4B77-07C0-417E-8D4A-44AB33BA5DC5}"/>
    <cellStyle name="Moneda 2 3 4 6 10" xfId="2095" xr:uid="{68D10296-AADF-44B8-A975-7608600FAABE}"/>
    <cellStyle name="Moneda 2 3 4 6 11" xfId="1467" xr:uid="{4CE4FB07-36C0-43B0-A6A2-B64C23BB5509}"/>
    <cellStyle name="Moneda 2 3 4 6 12" xfId="40349" xr:uid="{036B70A4-297E-4CC6-B912-868038BF7BF9}"/>
    <cellStyle name="Moneda 2 3 4 6 2" xfId="2487" xr:uid="{325CFC2B-A044-46AD-A627-68326DBF3880}"/>
    <cellStyle name="Moneda 2 3 4 6 2 2" xfId="3272" xr:uid="{498A86CD-0F55-4BFC-84EC-198E7BBF9B97}"/>
    <cellStyle name="Moneda 2 3 4 6 2 2 2" xfId="5624" xr:uid="{CA144AA7-2B4A-4B56-B762-B775F8A11624}"/>
    <cellStyle name="Moneda 2 3 4 6 2 2 2 2" xfId="10328" xr:uid="{BF7C2941-7F71-48DA-913D-B76FA380B560}"/>
    <cellStyle name="Moneda 2 3 4 6 2 2 2 2 2" xfId="19736" xr:uid="{FCFB7A5C-F03C-4285-B84C-2F2FE7FAFCBB}"/>
    <cellStyle name="Moneda 2 3 4 6 2 2 2 2 3" xfId="29153" xr:uid="{BB54BE41-8C07-4955-9777-C856DAC9B9B5}"/>
    <cellStyle name="Moneda 2 3 4 6 2 2 2 2 4" xfId="38570" xr:uid="{9FB28D81-31B2-4E57-B5AE-C5423AD813E4}"/>
    <cellStyle name="Moneda 2 3 4 6 2 2 2 3" xfId="15032" xr:uid="{2EB10A08-E6D6-4FF7-A983-E96EA18214D7}"/>
    <cellStyle name="Moneda 2 3 4 6 2 2 2 4" xfId="24449" xr:uid="{AD5065F0-B724-4C2C-9B0C-DDF31F40FAEB}"/>
    <cellStyle name="Moneda 2 3 4 6 2 2 2 5" xfId="33866" xr:uid="{BC920B95-FED7-4CBE-AC0C-EC441F851B0A}"/>
    <cellStyle name="Moneda 2 3 4 6 2 2 3" xfId="7976" xr:uid="{98FD34CD-80C9-494E-A130-AB0330570D8A}"/>
    <cellStyle name="Moneda 2 3 4 6 2 2 3 2" xfId="17384" xr:uid="{4915F3C7-A7F3-4393-98EE-FEA1C9562644}"/>
    <cellStyle name="Moneda 2 3 4 6 2 2 3 3" xfId="26801" xr:uid="{99463D6C-96C1-424C-9B4E-F39D0CF4DFAA}"/>
    <cellStyle name="Moneda 2 3 4 6 2 2 3 4" xfId="36218" xr:uid="{BFECC7D7-ECFB-4AFC-A32E-B24B81044B54}"/>
    <cellStyle name="Moneda 2 3 4 6 2 2 4" xfId="12680" xr:uid="{B0918995-AF63-4956-ACFE-A6BE6B2FE025}"/>
    <cellStyle name="Moneda 2 3 4 6 2 2 5" xfId="22097" xr:uid="{1602907B-59D5-4F45-BC7D-2F02C16F1DAD}"/>
    <cellStyle name="Moneda 2 3 4 6 2 2 6" xfId="31514" xr:uid="{D8537D0F-C919-4158-B152-DE71674AD588}"/>
    <cellStyle name="Moneda 2 3 4 6 2 3" xfId="4056" xr:uid="{9E48001B-D39F-4233-BA3B-F79BD828DEBB}"/>
    <cellStyle name="Moneda 2 3 4 6 2 3 2" xfId="6408" xr:uid="{25876E07-A6FE-4258-BFDB-8BBCF1A2E0D4}"/>
    <cellStyle name="Moneda 2 3 4 6 2 3 2 2" xfId="11112" xr:uid="{6E514708-E426-4427-9C0E-C840E15F5E6F}"/>
    <cellStyle name="Moneda 2 3 4 6 2 3 2 2 2" xfId="20520" xr:uid="{84D94546-A444-4D71-9C2F-966C20B62B30}"/>
    <cellStyle name="Moneda 2 3 4 6 2 3 2 2 3" xfId="29937" xr:uid="{B92E7B9B-6562-4FB9-8026-B20C6E4AC682}"/>
    <cellStyle name="Moneda 2 3 4 6 2 3 2 2 4" xfId="39354" xr:uid="{07CDDA5C-1B11-4DC7-B6AA-CAE7CB3A7428}"/>
    <cellStyle name="Moneda 2 3 4 6 2 3 2 3" xfId="15816" xr:uid="{046946FF-01DF-42BC-9F90-E6AAF75D1AA9}"/>
    <cellStyle name="Moneda 2 3 4 6 2 3 2 4" xfId="25233" xr:uid="{756F265B-3049-4E03-B17C-666D84CA2CDE}"/>
    <cellStyle name="Moneda 2 3 4 6 2 3 2 5" xfId="34650" xr:uid="{EE7C7272-B611-4E82-8BBB-F6CE7D607F8D}"/>
    <cellStyle name="Moneda 2 3 4 6 2 3 3" xfId="8760" xr:uid="{412006DA-D900-436B-AD26-4774D8DF231C}"/>
    <cellStyle name="Moneda 2 3 4 6 2 3 3 2" xfId="18168" xr:uid="{5DBD3635-5F8E-41A7-A6DB-11DC8AE62671}"/>
    <cellStyle name="Moneda 2 3 4 6 2 3 3 3" xfId="27585" xr:uid="{5F71DA6B-231A-4BB5-92EB-6DAB394317F3}"/>
    <cellStyle name="Moneda 2 3 4 6 2 3 3 4" xfId="37002" xr:uid="{2DA182A6-D965-461B-AF94-95AE0F35201B}"/>
    <cellStyle name="Moneda 2 3 4 6 2 3 4" xfId="13464" xr:uid="{A25200B6-8AA6-44F6-824C-32024675EA1C}"/>
    <cellStyle name="Moneda 2 3 4 6 2 3 5" xfId="22881" xr:uid="{D98BA4D2-ADCF-498E-A57F-EA89E0028416}"/>
    <cellStyle name="Moneda 2 3 4 6 2 3 6" xfId="32298" xr:uid="{26EAD119-3D5E-45F1-B6D9-6F5F13F894FE}"/>
    <cellStyle name="Moneda 2 3 4 6 2 4" xfId="4840" xr:uid="{E76F4DBA-17F9-437D-875F-68CEAD6BA703}"/>
    <cellStyle name="Moneda 2 3 4 6 2 4 2" xfId="9544" xr:uid="{A0CEC36D-1558-4DBC-AC5C-CCF74E7072C2}"/>
    <cellStyle name="Moneda 2 3 4 6 2 4 2 2" xfId="18952" xr:uid="{D831D7B8-362A-4BCD-8369-A21C630F52A1}"/>
    <cellStyle name="Moneda 2 3 4 6 2 4 2 3" xfId="28369" xr:uid="{4A277D17-8E52-4E5A-96E1-A036DD9CD5C9}"/>
    <cellStyle name="Moneda 2 3 4 6 2 4 2 4" xfId="37786" xr:uid="{D3D4AA6F-5259-4C67-B088-A845178F0B17}"/>
    <cellStyle name="Moneda 2 3 4 6 2 4 3" xfId="14248" xr:uid="{4A752A6C-1BFF-4E5E-9D67-2120105863A0}"/>
    <cellStyle name="Moneda 2 3 4 6 2 4 4" xfId="23665" xr:uid="{26B20F2C-8825-4427-95A6-924835E1DD5B}"/>
    <cellStyle name="Moneda 2 3 4 6 2 4 5" xfId="33082" xr:uid="{6BAAB684-3193-4CAC-9FF2-4F2AC44CC70B}"/>
    <cellStyle name="Moneda 2 3 4 6 2 5" xfId="7192" xr:uid="{29D0A9C9-D58F-466D-896D-E55948C37C4D}"/>
    <cellStyle name="Moneda 2 3 4 6 2 5 2" xfId="16600" xr:uid="{5794D8CF-1629-4279-9D10-C56337748229}"/>
    <cellStyle name="Moneda 2 3 4 6 2 5 3" xfId="26017" xr:uid="{9A1A7828-6666-412C-B35E-0917E4E9D721}"/>
    <cellStyle name="Moneda 2 3 4 6 2 5 4" xfId="35434" xr:uid="{7AEF3A76-E9FA-490C-B2AC-475D724D023A}"/>
    <cellStyle name="Moneda 2 3 4 6 2 6" xfId="11896" xr:uid="{0F0B7585-5967-4CB3-93BB-4A9FBA2F75A9}"/>
    <cellStyle name="Moneda 2 3 4 6 2 7" xfId="21313" xr:uid="{813D52C5-35EE-4F96-BC0B-B703D8CE12C8}"/>
    <cellStyle name="Moneda 2 3 4 6 2 8" xfId="30730" xr:uid="{FB60CAC2-3E71-4655-AF38-ED3E6183CF52}"/>
    <cellStyle name="Moneda 2 3 4 6 3" xfId="2880" xr:uid="{6BF55333-0F27-43E5-8EB1-D0027CFB094D}"/>
    <cellStyle name="Moneda 2 3 4 6 3 2" xfId="5232" xr:uid="{C6B7AC1A-4D39-42A3-B828-198560DD8A40}"/>
    <cellStyle name="Moneda 2 3 4 6 3 2 2" xfId="9936" xr:uid="{36112DE6-D3AD-41DC-90ED-C041016C0149}"/>
    <cellStyle name="Moneda 2 3 4 6 3 2 2 2" xfId="19344" xr:uid="{53109845-5222-4F7F-852E-CEA98036724A}"/>
    <cellStyle name="Moneda 2 3 4 6 3 2 2 3" xfId="28761" xr:uid="{9D4A9A4A-27B2-408D-845B-2E7B5ECF6F11}"/>
    <cellStyle name="Moneda 2 3 4 6 3 2 2 4" xfId="38178" xr:uid="{D5FD3591-8771-4047-916B-F1C237BD0BD1}"/>
    <cellStyle name="Moneda 2 3 4 6 3 2 3" xfId="14640" xr:uid="{41093D53-35EF-404B-BC0E-3A4DCA99C147}"/>
    <cellStyle name="Moneda 2 3 4 6 3 2 4" xfId="24057" xr:uid="{F0D49D4C-E1E6-4F51-83BC-019A37A809FC}"/>
    <cellStyle name="Moneda 2 3 4 6 3 2 5" xfId="33474" xr:uid="{8E244C3C-B48F-4D4B-9094-6435B462C257}"/>
    <cellStyle name="Moneda 2 3 4 6 3 3" xfId="7584" xr:uid="{AFFE5006-1652-4A45-8F65-BE77D6355A53}"/>
    <cellStyle name="Moneda 2 3 4 6 3 3 2" xfId="16992" xr:uid="{697A92DB-DA71-4A69-8893-2FFBF85BDE87}"/>
    <cellStyle name="Moneda 2 3 4 6 3 3 3" xfId="26409" xr:uid="{73E57749-8E0F-4123-B077-71A1C8A67EF0}"/>
    <cellStyle name="Moneda 2 3 4 6 3 3 4" xfId="35826" xr:uid="{AF1D63DD-0FC8-45D7-A9DB-45921C793482}"/>
    <cellStyle name="Moneda 2 3 4 6 3 4" xfId="12288" xr:uid="{E8B5A55F-81BB-45DD-BD9B-F95AD8A52584}"/>
    <cellStyle name="Moneda 2 3 4 6 3 5" xfId="21705" xr:uid="{267C974F-A78A-474D-AB78-9B397E5EF4DD}"/>
    <cellStyle name="Moneda 2 3 4 6 3 6" xfId="31122" xr:uid="{F80A217C-CC14-41B7-891D-50A7016BCB07}"/>
    <cellStyle name="Moneda 2 3 4 6 4" xfId="3664" xr:uid="{322C565B-4FFC-432C-A1AA-7FBCEFAE9D73}"/>
    <cellStyle name="Moneda 2 3 4 6 4 2" xfId="6016" xr:uid="{EC7F6FBB-886B-41FC-AB07-916138160726}"/>
    <cellStyle name="Moneda 2 3 4 6 4 2 2" xfId="10720" xr:uid="{673CD172-F8FB-417E-B324-D588A40BFC28}"/>
    <cellStyle name="Moneda 2 3 4 6 4 2 2 2" xfId="20128" xr:uid="{BEB7809D-5237-445B-9266-493343F2E8D7}"/>
    <cellStyle name="Moneda 2 3 4 6 4 2 2 3" xfId="29545" xr:uid="{246EA325-50A6-4767-8ED5-066617293F08}"/>
    <cellStyle name="Moneda 2 3 4 6 4 2 2 4" xfId="38962" xr:uid="{4FE251F7-BE52-4F58-A5B5-7E745CCC1AA7}"/>
    <cellStyle name="Moneda 2 3 4 6 4 2 3" xfId="15424" xr:uid="{FDB7A0E8-9A77-45B7-B577-9E4C5FA31598}"/>
    <cellStyle name="Moneda 2 3 4 6 4 2 4" xfId="24841" xr:uid="{8E99D753-E833-4C62-A21E-795FA609994B}"/>
    <cellStyle name="Moneda 2 3 4 6 4 2 5" xfId="34258" xr:uid="{F68890CB-47BA-410A-B1FF-BAD5FBDD1325}"/>
    <cellStyle name="Moneda 2 3 4 6 4 3" xfId="8368" xr:uid="{38D7D695-B0A0-4CE8-A8D8-E765FC292B81}"/>
    <cellStyle name="Moneda 2 3 4 6 4 3 2" xfId="17776" xr:uid="{5678AF64-4E21-4CB0-8A89-6D5C84E5BF26}"/>
    <cellStyle name="Moneda 2 3 4 6 4 3 3" xfId="27193" xr:uid="{B54D6FAA-C78B-4E0F-AB47-1A5A6E5FA752}"/>
    <cellStyle name="Moneda 2 3 4 6 4 3 4" xfId="36610" xr:uid="{DE360A09-A8E3-4E5F-A991-8BB3896B4367}"/>
    <cellStyle name="Moneda 2 3 4 6 4 4" xfId="13072" xr:uid="{5A8CD9D9-613D-486B-9363-C89B86BA3DFD}"/>
    <cellStyle name="Moneda 2 3 4 6 4 5" xfId="22489" xr:uid="{5F314BB5-C3CC-4926-BED6-0D7BF19D501B}"/>
    <cellStyle name="Moneda 2 3 4 6 4 6" xfId="31906" xr:uid="{BED8CC6E-F95D-41EC-A192-AC8EF03BC463}"/>
    <cellStyle name="Moneda 2 3 4 6 5" xfId="4448" xr:uid="{AE55472A-4C4A-4D63-881A-600200754B02}"/>
    <cellStyle name="Moneda 2 3 4 6 5 2" xfId="9152" xr:uid="{32B77ACF-2734-4955-B0A1-0B245FF40846}"/>
    <cellStyle name="Moneda 2 3 4 6 5 2 2" xfId="18560" xr:uid="{57C294F8-F26F-4524-BE78-5D11854BAB56}"/>
    <cellStyle name="Moneda 2 3 4 6 5 2 3" xfId="27977" xr:uid="{EB35BCF2-A816-46B2-AEFE-DE4585387300}"/>
    <cellStyle name="Moneda 2 3 4 6 5 2 4" xfId="37394" xr:uid="{26028FFC-2C9F-4C91-85BD-694BE129B892}"/>
    <cellStyle name="Moneda 2 3 4 6 5 3" xfId="13856" xr:uid="{0CE7E133-8527-4BE7-8CFD-12D03290D6C0}"/>
    <cellStyle name="Moneda 2 3 4 6 5 4" xfId="23273" xr:uid="{FFDEAB9F-4BE7-4DDE-B66E-2C3DE5055929}"/>
    <cellStyle name="Moneda 2 3 4 6 5 5" xfId="32690" xr:uid="{EA1E27F1-8F0D-43B3-B50F-6BFDCE7F93C3}"/>
    <cellStyle name="Moneda 2 3 4 6 6" xfId="6800" xr:uid="{60F00145-C8AB-4BA9-B27C-9E0E7FAE9FA3}"/>
    <cellStyle name="Moneda 2 3 4 6 6 2" xfId="16208" xr:uid="{FA04421D-F08B-4D37-99B1-16DE926E0CE0}"/>
    <cellStyle name="Moneda 2 3 4 6 6 3" xfId="25625" xr:uid="{D38BEB7D-736E-4C7E-B13A-6E0DE7F53F20}"/>
    <cellStyle name="Moneda 2 3 4 6 6 4" xfId="35042" xr:uid="{7545F6D2-24E7-491A-BF25-4BACDABC46DD}"/>
    <cellStyle name="Moneda 2 3 4 6 7" xfId="11504" xr:uid="{D5717D8E-8F42-45C9-843A-8AE1F60CB29C}"/>
    <cellStyle name="Moneda 2 3 4 6 8" xfId="20921" xr:uid="{495EFA87-61D4-4280-ABB6-62B29D7AE2CE}"/>
    <cellStyle name="Moneda 2 3 4 6 9" xfId="30338" xr:uid="{62056AF1-B39E-4FA1-BDF8-423E60617AA8}"/>
    <cellStyle name="Moneda 2 3 4 7" xfId="2291" xr:uid="{2E8D7236-225B-4AEB-AB07-F72451190FBE}"/>
    <cellStyle name="Moneda 2 3 4 7 2" xfId="3076" xr:uid="{8B60798F-9056-4612-BE4B-1BD5BF73B361}"/>
    <cellStyle name="Moneda 2 3 4 7 2 2" xfId="5428" xr:uid="{E45FA237-DBD2-4EDF-9BFA-5EB74EF3D65E}"/>
    <cellStyle name="Moneda 2 3 4 7 2 2 2" xfId="10132" xr:uid="{97B380A8-A1C4-4516-845D-29E2F5EBA6CC}"/>
    <cellStyle name="Moneda 2 3 4 7 2 2 2 2" xfId="19540" xr:uid="{6E2F0A16-ED0C-4619-B14F-6D0101F9B1BC}"/>
    <cellStyle name="Moneda 2 3 4 7 2 2 2 3" xfId="28957" xr:uid="{45CC3390-A696-4E74-8EE7-2238EC696195}"/>
    <cellStyle name="Moneda 2 3 4 7 2 2 2 4" xfId="38374" xr:uid="{2D1D4221-E4C4-4039-A137-32BB8426454D}"/>
    <cellStyle name="Moneda 2 3 4 7 2 2 3" xfId="14836" xr:uid="{D28BDB4A-6C89-45B5-AE93-A674248352AA}"/>
    <cellStyle name="Moneda 2 3 4 7 2 2 4" xfId="24253" xr:uid="{37AE0FA8-4A1E-4C5C-9E29-7F584E4C57DB}"/>
    <cellStyle name="Moneda 2 3 4 7 2 2 5" xfId="33670" xr:uid="{C90DEE32-2421-4851-BA9C-54221E2E22D1}"/>
    <cellStyle name="Moneda 2 3 4 7 2 3" xfId="7780" xr:uid="{3E906D2F-E5C2-4ACD-B142-2CB2EA6C8374}"/>
    <cellStyle name="Moneda 2 3 4 7 2 3 2" xfId="17188" xr:uid="{74662EFC-72F5-4CD0-9D2D-709F4F7B0384}"/>
    <cellStyle name="Moneda 2 3 4 7 2 3 3" xfId="26605" xr:uid="{283F2856-58D3-44C5-BC8B-E01FDFFAC8E6}"/>
    <cellStyle name="Moneda 2 3 4 7 2 3 4" xfId="36022" xr:uid="{3971AD04-6FD3-4149-BBCC-DA8CA4E27C6E}"/>
    <cellStyle name="Moneda 2 3 4 7 2 4" xfId="12484" xr:uid="{15D0A8EB-C886-4302-B8B0-6CCC51E4B4BD}"/>
    <cellStyle name="Moneda 2 3 4 7 2 5" xfId="21901" xr:uid="{6AF67F94-3B11-40D2-9004-12902AF1C257}"/>
    <cellStyle name="Moneda 2 3 4 7 2 6" xfId="31318" xr:uid="{7F3A3193-7FF0-4330-92E4-D1552D5DAC51}"/>
    <cellStyle name="Moneda 2 3 4 7 3" xfId="3860" xr:uid="{89E19A2F-68C3-4EC5-AE66-AAA83E702904}"/>
    <cellStyle name="Moneda 2 3 4 7 3 2" xfId="6212" xr:uid="{2C8AC183-B162-4E96-99C6-EEE30F6CEACE}"/>
    <cellStyle name="Moneda 2 3 4 7 3 2 2" xfId="10916" xr:uid="{8ABAD69A-9F80-4D13-95AD-0094396D64BA}"/>
    <cellStyle name="Moneda 2 3 4 7 3 2 2 2" xfId="20324" xr:uid="{6154A6D8-C164-49FC-AB02-EBB85919B654}"/>
    <cellStyle name="Moneda 2 3 4 7 3 2 2 3" xfId="29741" xr:uid="{B264C698-F1CD-4181-8E22-BBA7B5AA3E2B}"/>
    <cellStyle name="Moneda 2 3 4 7 3 2 2 4" xfId="39158" xr:uid="{56499D78-91B0-4C20-9896-90B74DD347CF}"/>
    <cellStyle name="Moneda 2 3 4 7 3 2 3" xfId="15620" xr:uid="{29386FF5-8442-4B5F-8209-2F17D2825D7D}"/>
    <cellStyle name="Moneda 2 3 4 7 3 2 4" xfId="25037" xr:uid="{8E843A3F-9965-4FE5-B129-A0991B98AD4E}"/>
    <cellStyle name="Moneda 2 3 4 7 3 2 5" xfId="34454" xr:uid="{F1933429-F30E-41B8-8DAE-C0334556C69A}"/>
    <cellStyle name="Moneda 2 3 4 7 3 3" xfId="8564" xr:uid="{92DB1532-6D54-4D10-AA95-CABF5C13D34C}"/>
    <cellStyle name="Moneda 2 3 4 7 3 3 2" xfId="17972" xr:uid="{C6556DB9-C316-4800-90C1-B580E4753B39}"/>
    <cellStyle name="Moneda 2 3 4 7 3 3 3" xfId="27389" xr:uid="{195FD3E8-E3EF-42BF-B047-B3C4FE8C2A6C}"/>
    <cellStyle name="Moneda 2 3 4 7 3 3 4" xfId="36806" xr:uid="{326B0434-A06C-431E-9B6C-64BA12455119}"/>
    <cellStyle name="Moneda 2 3 4 7 3 4" xfId="13268" xr:uid="{8FD41596-DBE0-479D-80E4-CD3D49B81301}"/>
    <cellStyle name="Moneda 2 3 4 7 3 5" xfId="22685" xr:uid="{DCEE4560-E907-42CE-946E-C80E7ED33721}"/>
    <cellStyle name="Moneda 2 3 4 7 3 6" xfId="32102" xr:uid="{372428B7-C9B8-4CF0-A4AD-EAEC5A9D7A38}"/>
    <cellStyle name="Moneda 2 3 4 7 4" xfId="4644" xr:uid="{9FF5A5B3-0FEE-459D-9F01-14C59CB93CA6}"/>
    <cellStyle name="Moneda 2 3 4 7 4 2" xfId="9348" xr:uid="{6E90E960-5917-4AB0-819E-776D63F0ED54}"/>
    <cellStyle name="Moneda 2 3 4 7 4 2 2" xfId="18756" xr:uid="{947A5B51-06E4-4AE2-8B9D-5146248EBC47}"/>
    <cellStyle name="Moneda 2 3 4 7 4 2 3" xfId="28173" xr:uid="{708FFF38-E8F0-443B-B65E-E5E73D3E7828}"/>
    <cellStyle name="Moneda 2 3 4 7 4 2 4" xfId="37590" xr:uid="{66981B29-A74F-4703-B42F-CC841D03E5EF}"/>
    <cellStyle name="Moneda 2 3 4 7 4 3" xfId="14052" xr:uid="{417790FA-B55B-4135-86F5-87738DE39B2E}"/>
    <cellStyle name="Moneda 2 3 4 7 4 4" xfId="23469" xr:uid="{31C92F04-528A-4207-8468-B5513FCDAF5E}"/>
    <cellStyle name="Moneda 2 3 4 7 4 5" xfId="32886" xr:uid="{1D30D25D-5EB9-4664-816E-0D7D7F0374BE}"/>
    <cellStyle name="Moneda 2 3 4 7 5" xfId="6996" xr:uid="{8917DC9D-CAAA-4EBE-8268-437D36F68F1F}"/>
    <cellStyle name="Moneda 2 3 4 7 5 2" xfId="16404" xr:uid="{A2ABB403-481A-4F7A-B0A9-C912F70EDAD4}"/>
    <cellStyle name="Moneda 2 3 4 7 5 3" xfId="25821" xr:uid="{F1A90B6E-7731-4BC3-AC0D-9086144C117C}"/>
    <cellStyle name="Moneda 2 3 4 7 5 4" xfId="35238" xr:uid="{B8B27588-36B0-4E74-8D22-2867DC95C91E}"/>
    <cellStyle name="Moneda 2 3 4 7 6" xfId="11700" xr:uid="{BE3D1B0A-992F-4385-AFE0-F235842685CA}"/>
    <cellStyle name="Moneda 2 3 4 7 7" xfId="21117" xr:uid="{7152A9C6-3364-429A-9AD4-5906BED87D93}"/>
    <cellStyle name="Moneda 2 3 4 7 8" xfId="30534" xr:uid="{20091413-D684-4781-9258-29FA4FD99ED2}"/>
    <cellStyle name="Moneda 2 3 4 8" xfId="2684" xr:uid="{6349608C-1AD2-44FE-89AA-C76AB877CD25}"/>
    <cellStyle name="Moneda 2 3 4 8 2" xfId="5036" xr:uid="{5812A91F-D5F3-4729-975B-42C20F60B297}"/>
    <cellStyle name="Moneda 2 3 4 8 2 2" xfId="9740" xr:uid="{59A95E8F-D51F-4864-938D-BB40B114AB18}"/>
    <cellStyle name="Moneda 2 3 4 8 2 2 2" xfId="19148" xr:uid="{35C24AED-655B-49D6-BCF6-A2BB54F32C5F}"/>
    <cellStyle name="Moneda 2 3 4 8 2 2 3" xfId="28565" xr:uid="{BC2AB462-6AFD-4F19-9C48-633325BAE5C1}"/>
    <cellStyle name="Moneda 2 3 4 8 2 2 4" xfId="37982" xr:uid="{D3D0585F-E6FA-44EE-B883-B73BA8763765}"/>
    <cellStyle name="Moneda 2 3 4 8 2 3" xfId="14444" xr:uid="{741A4A06-5E81-45F9-A32E-397441961D99}"/>
    <cellStyle name="Moneda 2 3 4 8 2 4" xfId="23861" xr:uid="{B18E38F1-5FDE-479C-90E1-8EBD255721A2}"/>
    <cellStyle name="Moneda 2 3 4 8 2 5" xfId="33278" xr:uid="{089CC249-7788-4277-8E6C-B9A671D02C9F}"/>
    <cellStyle name="Moneda 2 3 4 8 3" xfId="7388" xr:uid="{CB20C167-4309-4ED6-A6A4-BA1B85A8A341}"/>
    <cellStyle name="Moneda 2 3 4 8 3 2" xfId="16796" xr:uid="{C5BB0602-2CA0-4780-A15A-DE7F7442BB4F}"/>
    <cellStyle name="Moneda 2 3 4 8 3 3" xfId="26213" xr:uid="{EE854361-EFDD-4AA4-8F3B-39441588E488}"/>
    <cellStyle name="Moneda 2 3 4 8 3 4" xfId="35630" xr:uid="{FFAF0495-A9E7-48A2-8A9F-C39AC83DE0AF}"/>
    <cellStyle name="Moneda 2 3 4 8 4" xfId="12092" xr:uid="{7B680CE9-30CD-4DD0-AD25-50E37B433C83}"/>
    <cellStyle name="Moneda 2 3 4 8 5" xfId="21509" xr:uid="{21746386-F0CA-4A3C-AFDD-EC081C030B30}"/>
    <cellStyle name="Moneda 2 3 4 8 6" xfId="30926" xr:uid="{8CCC8847-7DFA-4827-8527-22190420F674}"/>
    <cellStyle name="Moneda 2 3 4 9" xfId="3468" xr:uid="{5ED4ABF4-DDE1-479B-B637-273BA1A3A0F7}"/>
    <cellStyle name="Moneda 2 3 4 9 2" xfId="5820" xr:uid="{638F518B-0655-4A2B-8155-56DB5CD4031A}"/>
    <cellStyle name="Moneda 2 3 4 9 2 2" xfId="10524" xr:uid="{BD4D61DF-D27E-4AF8-80F1-1CB31E1A310C}"/>
    <cellStyle name="Moneda 2 3 4 9 2 2 2" xfId="19932" xr:uid="{E1A717DC-6CA5-41B6-B027-D718AD28BDA7}"/>
    <cellStyle name="Moneda 2 3 4 9 2 2 3" xfId="29349" xr:uid="{AEB52FA1-E841-4E20-90D5-D4A71E763AAD}"/>
    <cellStyle name="Moneda 2 3 4 9 2 2 4" xfId="38766" xr:uid="{8E3D0869-43E1-4F52-9448-2A849E7A1D1A}"/>
    <cellStyle name="Moneda 2 3 4 9 2 3" xfId="15228" xr:uid="{438CD250-3818-4558-B4AF-7A97C3D4A031}"/>
    <cellStyle name="Moneda 2 3 4 9 2 4" xfId="24645" xr:uid="{EDDDBE12-7E4B-4695-9E34-618281C560A6}"/>
    <cellStyle name="Moneda 2 3 4 9 2 5" xfId="34062" xr:uid="{F65A4EA5-7F88-4D9D-91D8-2709E981D5F0}"/>
    <cellStyle name="Moneda 2 3 4 9 3" xfId="8172" xr:uid="{457A2002-120C-4ABB-AD2E-419F2138C485}"/>
    <cellStyle name="Moneda 2 3 4 9 3 2" xfId="17580" xr:uid="{251554B5-A7E0-4A59-B468-CCE6DD852E51}"/>
    <cellStyle name="Moneda 2 3 4 9 3 3" xfId="26997" xr:uid="{1B1BF79A-D57B-4295-AE5E-E6EE0664CBF9}"/>
    <cellStyle name="Moneda 2 3 4 9 3 4" xfId="36414" xr:uid="{4BEC7519-E449-474C-920D-D053AC893C13}"/>
    <cellStyle name="Moneda 2 3 4 9 4" xfId="12876" xr:uid="{DAA54FC8-9E29-4E46-A32B-93F079379F6E}"/>
    <cellStyle name="Moneda 2 3 4 9 5" xfId="22293" xr:uid="{0048B32A-2496-4F5A-AB62-035D66E35188}"/>
    <cellStyle name="Moneda 2 3 4 9 6" xfId="31710" xr:uid="{DE83B393-C95E-4EA2-92F9-88E5E0EBE36A}"/>
    <cellStyle name="Moneda 2 3 5" xfId="138" xr:uid="{1BF99690-BD9B-4183-91DB-4EC7F558A691}"/>
    <cellStyle name="Moneda 2 3 5 10" xfId="6599" xr:uid="{85BCE49D-35E7-43DE-9808-6D751EBAA6CE}"/>
    <cellStyle name="Moneda 2 3 5 10 2" xfId="16007" xr:uid="{F0DC4913-54B3-488E-97AA-A9018E2CA4A9}"/>
    <cellStyle name="Moneda 2 3 5 10 3" xfId="25424" xr:uid="{92BE287E-C18E-4E59-AC54-68BF0A18F8A7}"/>
    <cellStyle name="Moneda 2 3 5 10 4" xfId="34841" xr:uid="{B067919D-A377-4A09-AC0B-B429FF5212E0}"/>
    <cellStyle name="Moneda 2 3 5 11" xfId="11303" xr:uid="{8A4EF476-C08F-4152-9732-2D284278A63F}"/>
    <cellStyle name="Moneda 2 3 5 12" xfId="20720" xr:uid="{DABD6330-12CE-4837-8086-E90814CBE3C5}"/>
    <cellStyle name="Moneda 2 3 5 13" xfId="30137" xr:uid="{665AF630-20DF-4BA6-9319-4D67B948D3CB}"/>
    <cellStyle name="Moneda 2 3 5 14" xfId="1894" xr:uid="{6A32CE46-0CF5-407A-A502-A9AD9246B4E4}"/>
    <cellStyle name="Moneda 2 3 5 15" xfId="1266" xr:uid="{27F8638B-083E-49C8-BB76-522F67557134}"/>
    <cellStyle name="Moneda 2 3 5 16" xfId="40148" xr:uid="{D867B5BC-8A99-40B6-99EB-B475E70D31BF}"/>
    <cellStyle name="Moneda 2 3 5 2" xfId="225" xr:uid="{C08B70EF-CF25-426F-A832-FBF808E236DD}"/>
    <cellStyle name="Moneda 2 3 5 2 10" xfId="20766" xr:uid="{C8037D54-041F-46BA-942B-854E615F3382}"/>
    <cellStyle name="Moneda 2 3 5 2 11" xfId="30183" xr:uid="{7719193D-D312-464D-B7F9-74967A792F1E}"/>
    <cellStyle name="Moneda 2 3 5 2 12" xfId="1940" xr:uid="{6E53F6DA-96D3-490B-ADA9-6364AE471E7B}"/>
    <cellStyle name="Moneda 2 3 5 2 13" xfId="1312" xr:uid="{9FD47BCD-6926-4ACA-881F-DDA7FC80AC30}"/>
    <cellStyle name="Moneda 2 3 5 2 14" xfId="40194" xr:uid="{E76C27BE-38CD-4D72-8B06-C0684C5CC1B5}"/>
    <cellStyle name="Moneda 2 3 5 2 2" xfId="418" xr:uid="{55A0D4CF-C826-49A8-9570-D134F791D008}"/>
    <cellStyle name="Moneda 2 3 5 2 2 10" xfId="30304" xr:uid="{EF006110-667C-4E42-9E8E-1208D963EA7D}"/>
    <cellStyle name="Moneda 2 3 5 2 2 11" xfId="2061" xr:uid="{9D2B230F-0922-41D3-ADE3-4AA299DAE09A}"/>
    <cellStyle name="Moneda 2 3 5 2 2 12" xfId="1433" xr:uid="{BA048D41-93EA-4E6D-9CC7-0BB0BED9BA1D}"/>
    <cellStyle name="Moneda 2 3 5 2 2 13" xfId="40315" xr:uid="{279EDDB6-EBE8-452B-8583-CBC3A287432A}"/>
    <cellStyle name="Moneda 2 3 5 2 2 2" xfId="632" xr:uid="{C37858CA-6D93-4D0A-B162-58913E37423D}"/>
    <cellStyle name="Moneda 2 3 5 2 2 2 10" xfId="2257" xr:uid="{483AE291-B2B9-4524-BEEE-52738408C3E4}"/>
    <cellStyle name="Moneda 2 3 5 2 2 2 11" xfId="1629" xr:uid="{CFADEB72-BAF9-4C62-9206-3BDC03F1B5F0}"/>
    <cellStyle name="Moneda 2 3 5 2 2 2 12" xfId="40511" xr:uid="{F0A2CCC6-176F-4A2D-AA29-8E0CA361811F}"/>
    <cellStyle name="Moneda 2 3 5 2 2 2 2" xfId="2649" xr:uid="{946139C6-FBEE-4D2C-BA20-730D95AC1D48}"/>
    <cellStyle name="Moneda 2 3 5 2 2 2 2 2" xfId="3434" xr:uid="{0613B22B-120F-4959-989D-0A295EC04799}"/>
    <cellStyle name="Moneda 2 3 5 2 2 2 2 2 2" xfId="5786" xr:uid="{E47B249D-14C3-420D-860C-8AE8296D3781}"/>
    <cellStyle name="Moneda 2 3 5 2 2 2 2 2 2 2" xfId="10490" xr:uid="{62F28ED4-2E29-41F5-BB44-6D8BED1054F5}"/>
    <cellStyle name="Moneda 2 3 5 2 2 2 2 2 2 2 2" xfId="19898" xr:uid="{6AC070C8-B60B-4A65-A4DB-C8824E984C8D}"/>
    <cellStyle name="Moneda 2 3 5 2 2 2 2 2 2 2 3" xfId="29315" xr:uid="{4A221B0F-6816-4C70-B57B-985C66099055}"/>
    <cellStyle name="Moneda 2 3 5 2 2 2 2 2 2 2 4" xfId="38732" xr:uid="{EBA930DF-D967-4EED-A36B-FA11D7969E65}"/>
    <cellStyle name="Moneda 2 3 5 2 2 2 2 2 2 3" xfId="15194" xr:uid="{7745A5B0-ACB0-49E4-A66B-33EC7E56D56E}"/>
    <cellStyle name="Moneda 2 3 5 2 2 2 2 2 2 4" xfId="24611" xr:uid="{3566CAE7-AD65-48C5-A7C5-6B7E2669FEB7}"/>
    <cellStyle name="Moneda 2 3 5 2 2 2 2 2 2 5" xfId="34028" xr:uid="{7F58F653-000B-4C2F-90C5-84A719065326}"/>
    <cellStyle name="Moneda 2 3 5 2 2 2 2 2 3" xfId="8138" xr:uid="{A9985F21-E564-4B59-9C04-80CC166E41F1}"/>
    <cellStyle name="Moneda 2 3 5 2 2 2 2 2 3 2" xfId="17546" xr:uid="{0BDB18D0-603D-40AB-BA68-4BC594852D78}"/>
    <cellStyle name="Moneda 2 3 5 2 2 2 2 2 3 3" xfId="26963" xr:uid="{FD885A7C-D67B-4385-B865-7DDBDB918391}"/>
    <cellStyle name="Moneda 2 3 5 2 2 2 2 2 3 4" xfId="36380" xr:uid="{A2BC24BC-54A1-4B94-AC85-6E7918D714AC}"/>
    <cellStyle name="Moneda 2 3 5 2 2 2 2 2 4" xfId="12842" xr:uid="{55E499EE-2DF7-427B-AFF9-B130C5B27621}"/>
    <cellStyle name="Moneda 2 3 5 2 2 2 2 2 5" xfId="22259" xr:uid="{4C6BE96B-2452-46FC-9CBF-974BB847686D}"/>
    <cellStyle name="Moneda 2 3 5 2 2 2 2 2 6" xfId="31676" xr:uid="{57B3E045-4C69-4B5B-BF27-184933BC0F54}"/>
    <cellStyle name="Moneda 2 3 5 2 2 2 2 3" xfId="4218" xr:uid="{2EE80399-095D-4F28-A2FF-3BCB6CC713E8}"/>
    <cellStyle name="Moneda 2 3 5 2 2 2 2 3 2" xfId="6570" xr:uid="{7A95BF6F-D9D9-4183-93F4-E8DC515E1617}"/>
    <cellStyle name="Moneda 2 3 5 2 2 2 2 3 2 2" xfId="11274" xr:uid="{449FB90F-A3D6-48CB-B8E2-085C5B0272DB}"/>
    <cellStyle name="Moneda 2 3 5 2 2 2 2 3 2 2 2" xfId="20682" xr:uid="{FAB6F4F1-5395-402F-806B-53D232E160E2}"/>
    <cellStyle name="Moneda 2 3 5 2 2 2 2 3 2 2 3" xfId="30099" xr:uid="{12E44F35-8454-4CC8-8D83-92C387D2864D}"/>
    <cellStyle name="Moneda 2 3 5 2 2 2 2 3 2 2 4" xfId="39516" xr:uid="{C78C8B58-21F7-4B7C-82F6-49571909C697}"/>
    <cellStyle name="Moneda 2 3 5 2 2 2 2 3 2 3" xfId="15978" xr:uid="{7210EC99-3332-4594-AEBF-22F7C938CFED}"/>
    <cellStyle name="Moneda 2 3 5 2 2 2 2 3 2 4" xfId="25395" xr:uid="{C43064AF-79D4-4DAE-8A4A-6339C76AD392}"/>
    <cellStyle name="Moneda 2 3 5 2 2 2 2 3 2 5" xfId="34812" xr:uid="{DD4824A0-8B23-4444-868E-F29D5C3AEACE}"/>
    <cellStyle name="Moneda 2 3 5 2 2 2 2 3 3" xfId="8922" xr:uid="{16899BD7-6B4A-4D13-8074-23B37B98A916}"/>
    <cellStyle name="Moneda 2 3 5 2 2 2 2 3 3 2" xfId="18330" xr:uid="{467E1B08-AAC0-4716-AD0C-AF17E52921FF}"/>
    <cellStyle name="Moneda 2 3 5 2 2 2 2 3 3 3" xfId="27747" xr:uid="{CF0F1749-F957-489D-9480-10F8584BCB22}"/>
    <cellStyle name="Moneda 2 3 5 2 2 2 2 3 3 4" xfId="37164" xr:uid="{78EC2DC4-018D-4467-9678-19CDD0D5D70E}"/>
    <cellStyle name="Moneda 2 3 5 2 2 2 2 3 4" xfId="13626" xr:uid="{6C6D7C81-6C58-44D0-B25A-34145E185607}"/>
    <cellStyle name="Moneda 2 3 5 2 2 2 2 3 5" xfId="23043" xr:uid="{815888E2-1F72-42A0-84C9-16B1D7B83079}"/>
    <cellStyle name="Moneda 2 3 5 2 2 2 2 3 6" xfId="32460" xr:uid="{F1EDFFED-75D8-4845-91F8-7BCD9E8E3D0D}"/>
    <cellStyle name="Moneda 2 3 5 2 2 2 2 4" xfId="5002" xr:uid="{6124B007-FF7F-444E-9F6F-A5BADB9D9FD8}"/>
    <cellStyle name="Moneda 2 3 5 2 2 2 2 4 2" xfId="9706" xr:uid="{37989341-F287-4EA2-B58A-E40EF3E89D02}"/>
    <cellStyle name="Moneda 2 3 5 2 2 2 2 4 2 2" xfId="19114" xr:uid="{5755811D-7BFC-4B51-9741-803FCEDA1677}"/>
    <cellStyle name="Moneda 2 3 5 2 2 2 2 4 2 3" xfId="28531" xr:uid="{4173DAA1-E8D5-49E1-8243-1AF5EEE99498}"/>
    <cellStyle name="Moneda 2 3 5 2 2 2 2 4 2 4" xfId="37948" xr:uid="{E2472C7E-5FF8-4A32-8191-F2827DE009D7}"/>
    <cellStyle name="Moneda 2 3 5 2 2 2 2 4 3" xfId="14410" xr:uid="{AC14198F-6E0C-43D9-B3CC-D399750FD9AB}"/>
    <cellStyle name="Moneda 2 3 5 2 2 2 2 4 4" xfId="23827" xr:uid="{9FD7F5E6-A1AB-48A6-9A72-4EF40BE7F6C8}"/>
    <cellStyle name="Moneda 2 3 5 2 2 2 2 4 5" xfId="33244" xr:uid="{2F9031B0-847E-4D91-9C5A-3DDAC2128C0C}"/>
    <cellStyle name="Moneda 2 3 5 2 2 2 2 5" xfId="7354" xr:uid="{71BF0489-0D31-4575-BAB8-279C2F98B87C}"/>
    <cellStyle name="Moneda 2 3 5 2 2 2 2 5 2" xfId="16762" xr:uid="{762B4820-35C2-48DE-93D5-AD0D0DBAC69A}"/>
    <cellStyle name="Moneda 2 3 5 2 2 2 2 5 3" xfId="26179" xr:uid="{5A3F934A-FFBC-40AF-B865-C6A53F869AF8}"/>
    <cellStyle name="Moneda 2 3 5 2 2 2 2 5 4" xfId="35596" xr:uid="{CEC20795-41FB-4525-8C3E-5D4769AFF00E}"/>
    <cellStyle name="Moneda 2 3 5 2 2 2 2 6" xfId="12058" xr:uid="{AF48F6A6-830B-43FD-A514-7A8587A7889C}"/>
    <cellStyle name="Moneda 2 3 5 2 2 2 2 7" xfId="21475" xr:uid="{15E89982-9706-453D-8841-ECEB7C0686E0}"/>
    <cellStyle name="Moneda 2 3 5 2 2 2 2 8" xfId="30892" xr:uid="{DA968A2C-71A0-45D6-A38B-C70D1D4A1274}"/>
    <cellStyle name="Moneda 2 3 5 2 2 2 3" xfId="3042" xr:uid="{53804CA6-9C75-4067-A43E-0089C280DADC}"/>
    <cellStyle name="Moneda 2 3 5 2 2 2 3 2" xfId="5394" xr:uid="{F262892E-F266-4285-8144-504B43030C27}"/>
    <cellStyle name="Moneda 2 3 5 2 2 2 3 2 2" xfId="10098" xr:uid="{C1A4C336-3B2A-499F-AD18-336A42F1315D}"/>
    <cellStyle name="Moneda 2 3 5 2 2 2 3 2 2 2" xfId="19506" xr:uid="{4BB3521A-5B96-4779-9631-214711831098}"/>
    <cellStyle name="Moneda 2 3 5 2 2 2 3 2 2 3" xfId="28923" xr:uid="{4684833A-59FD-4FFE-ACBE-0FB68A802DB0}"/>
    <cellStyle name="Moneda 2 3 5 2 2 2 3 2 2 4" xfId="38340" xr:uid="{6F77C899-D46E-4360-9283-C2444E06C5E5}"/>
    <cellStyle name="Moneda 2 3 5 2 2 2 3 2 3" xfId="14802" xr:uid="{0411FC04-2206-4DE1-9931-0E782B2DF1CA}"/>
    <cellStyle name="Moneda 2 3 5 2 2 2 3 2 4" xfId="24219" xr:uid="{48E884F7-FB9B-4E6E-B985-F738597F1F73}"/>
    <cellStyle name="Moneda 2 3 5 2 2 2 3 2 5" xfId="33636" xr:uid="{814E9133-35D4-449E-8923-E6C11FB23229}"/>
    <cellStyle name="Moneda 2 3 5 2 2 2 3 3" xfId="7746" xr:uid="{413ABB1E-5800-49A6-989F-2B487FE91B19}"/>
    <cellStyle name="Moneda 2 3 5 2 2 2 3 3 2" xfId="17154" xr:uid="{0D9B58D7-6622-4935-BEDA-A5CF77167081}"/>
    <cellStyle name="Moneda 2 3 5 2 2 2 3 3 3" xfId="26571" xr:uid="{E3768B0F-7CCF-446F-A3F0-7E72F05CD74E}"/>
    <cellStyle name="Moneda 2 3 5 2 2 2 3 3 4" xfId="35988" xr:uid="{41BA1D44-34D4-4804-B155-F685FAAA9B3B}"/>
    <cellStyle name="Moneda 2 3 5 2 2 2 3 4" xfId="12450" xr:uid="{CF153A5D-5E9A-47B0-B460-3991D3878735}"/>
    <cellStyle name="Moneda 2 3 5 2 2 2 3 5" xfId="21867" xr:uid="{60287CE5-CD9F-4E0C-81A2-1CCF36EDDBA9}"/>
    <cellStyle name="Moneda 2 3 5 2 2 2 3 6" xfId="31284" xr:uid="{564D81B6-56AC-4D7D-9160-9BB2680BBB9B}"/>
    <cellStyle name="Moneda 2 3 5 2 2 2 4" xfId="3826" xr:uid="{537B36ED-C93F-46F2-89DA-7E60C555BC7D}"/>
    <cellStyle name="Moneda 2 3 5 2 2 2 4 2" xfId="6178" xr:uid="{A0DB1F07-6E84-4914-8CA9-8435E630FC26}"/>
    <cellStyle name="Moneda 2 3 5 2 2 2 4 2 2" xfId="10882" xr:uid="{E53BD8BA-8B9E-4631-8B08-E60B61DE71D6}"/>
    <cellStyle name="Moneda 2 3 5 2 2 2 4 2 2 2" xfId="20290" xr:uid="{185E3CE8-CF7F-4099-8E56-5DC248C7CD45}"/>
    <cellStyle name="Moneda 2 3 5 2 2 2 4 2 2 3" xfId="29707" xr:uid="{3BE85ECE-1F46-41FB-9879-F7252719910F}"/>
    <cellStyle name="Moneda 2 3 5 2 2 2 4 2 2 4" xfId="39124" xr:uid="{F77C0687-DC46-4799-8BBE-AD10E7C45B5A}"/>
    <cellStyle name="Moneda 2 3 5 2 2 2 4 2 3" xfId="15586" xr:uid="{1DE8D12A-9252-47CA-A7A1-8E404A9A215C}"/>
    <cellStyle name="Moneda 2 3 5 2 2 2 4 2 4" xfId="25003" xr:uid="{DB25174F-8C98-4122-8660-D1E58810496C}"/>
    <cellStyle name="Moneda 2 3 5 2 2 2 4 2 5" xfId="34420" xr:uid="{D2FBF865-EB20-4FA3-A4B4-A8D4882EB860}"/>
    <cellStyle name="Moneda 2 3 5 2 2 2 4 3" xfId="8530" xr:uid="{EBC1D61D-A8AF-4A2F-8C3B-42120A543673}"/>
    <cellStyle name="Moneda 2 3 5 2 2 2 4 3 2" xfId="17938" xr:uid="{74D036EF-5B8A-41FE-B8A9-68A48BFAD3DF}"/>
    <cellStyle name="Moneda 2 3 5 2 2 2 4 3 3" xfId="27355" xr:uid="{209F7B6E-8D15-4BE7-B1C7-CC3BC53927C6}"/>
    <cellStyle name="Moneda 2 3 5 2 2 2 4 3 4" xfId="36772" xr:uid="{48B9B07E-DD04-4BC3-ABE6-FF2B96F5AB7B}"/>
    <cellStyle name="Moneda 2 3 5 2 2 2 4 4" xfId="13234" xr:uid="{7995F6F8-E54B-4C5C-A765-6A35E9E216E8}"/>
    <cellStyle name="Moneda 2 3 5 2 2 2 4 5" xfId="22651" xr:uid="{8EA27CD2-8E85-46CD-82B2-DBB7C9571532}"/>
    <cellStyle name="Moneda 2 3 5 2 2 2 4 6" xfId="32068" xr:uid="{94298E3F-4288-49CA-89DE-E29FEF3B3151}"/>
    <cellStyle name="Moneda 2 3 5 2 2 2 5" xfId="4610" xr:uid="{DA1F694E-FFAA-4306-A9F2-9D9BAA62A535}"/>
    <cellStyle name="Moneda 2 3 5 2 2 2 5 2" xfId="9314" xr:uid="{1A97AF72-1C24-4E94-9323-F276B5554513}"/>
    <cellStyle name="Moneda 2 3 5 2 2 2 5 2 2" xfId="18722" xr:uid="{52EB54FA-37FA-44CC-BF08-91D80B53EC48}"/>
    <cellStyle name="Moneda 2 3 5 2 2 2 5 2 3" xfId="28139" xr:uid="{39413F9B-6ED1-4A97-BF8E-3923714112B7}"/>
    <cellStyle name="Moneda 2 3 5 2 2 2 5 2 4" xfId="37556" xr:uid="{817CDE05-3FD6-45D2-B0C8-A8535A89FB50}"/>
    <cellStyle name="Moneda 2 3 5 2 2 2 5 3" xfId="14018" xr:uid="{FDB0ED4E-E26B-4081-A540-E43C7533810F}"/>
    <cellStyle name="Moneda 2 3 5 2 2 2 5 4" xfId="23435" xr:uid="{621272CE-A2A6-4C40-A074-E8D80933041A}"/>
    <cellStyle name="Moneda 2 3 5 2 2 2 5 5" xfId="32852" xr:uid="{61692B05-D1EF-42DE-A674-E0F1B4E5AAA8}"/>
    <cellStyle name="Moneda 2 3 5 2 2 2 6" xfId="6962" xr:uid="{00EA0BBC-6708-41A0-A68B-06DBA3F56701}"/>
    <cellStyle name="Moneda 2 3 5 2 2 2 6 2" xfId="16370" xr:uid="{E8D64F99-8AE6-4773-8888-186CE3FEB1E0}"/>
    <cellStyle name="Moneda 2 3 5 2 2 2 6 3" xfId="25787" xr:uid="{9224FF6B-EAAD-4ABB-A037-2F2E7332E98F}"/>
    <cellStyle name="Moneda 2 3 5 2 2 2 6 4" xfId="35204" xr:uid="{4C50BBC9-A1B3-4899-B111-68851601969A}"/>
    <cellStyle name="Moneda 2 3 5 2 2 2 7" xfId="11666" xr:uid="{F794E918-C342-4404-B3D0-32577EC5B601}"/>
    <cellStyle name="Moneda 2 3 5 2 2 2 8" xfId="21083" xr:uid="{9408A6BC-B14B-4FC7-B4E9-AC3006E97231}"/>
    <cellStyle name="Moneda 2 3 5 2 2 2 9" xfId="30500" xr:uid="{A779E0F4-5966-4388-9087-AD751FE8A9B0}"/>
    <cellStyle name="Moneda 2 3 5 2 2 3" xfId="2453" xr:uid="{44D19931-3CD0-44BF-8490-A5AB3A036D90}"/>
    <cellStyle name="Moneda 2 3 5 2 2 3 2" xfId="3238" xr:uid="{8C915050-557F-4F3C-BCDC-1E84ABA6CFDB}"/>
    <cellStyle name="Moneda 2 3 5 2 2 3 2 2" xfId="5590" xr:uid="{4C178743-0123-4235-ABD9-592B97D895AA}"/>
    <cellStyle name="Moneda 2 3 5 2 2 3 2 2 2" xfId="10294" xr:uid="{34E8A70A-8D4F-4746-9E85-6777063722F9}"/>
    <cellStyle name="Moneda 2 3 5 2 2 3 2 2 2 2" xfId="19702" xr:uid="{36DA9ED2-A3F9-4BE0-90C2-848BBEDD8A03}"/>
    <cellStyle name="Moneda 2 3 5 2 2 3 2 2 2 3" xfId="29119" xr:uid="{3147DC0D-F6B1-4B18-8C96-FA700B7AAB00}"/>
    <cellStyle name="Moneda 2 3 5 2 2 3 2 2 2 4" xfId="38536" xr:uid="{41A66E77-9E2E-40B7-8CA7-2B4C47ABDCDC}"/>
    <cellStyle name="Moneda 2 3 5 2 2 3 2 2 3" xfId="14998" xr:uid="{7D47BF17-9541-4CE4-B6DD-301C54C3E957}"/>
    <cellStyle name="Moneda 2 3 5 2 2 3 2 2 4" xfId="24415" xr:uid="{76FFE9E7-A32F-451C-A40E-387B695A9688}"/>
    <cellStyle name="Moneda 2 3 5 2 2 3 2 2 5" xfId="33832" xr:uid="{1FDBAC9A-7A7C-4A98-A89E-91D49C4E60B1}"/>
    <cellStyle name="Moneda 2 3 5 2 2 3 2 3" xfId="7942" xr:uid="{3D500226-44E3-441B-8512-09931A605806}"/>
    <cellStyle name="Moneda 2 3 5 2 2 3 2 3 2" xfId="17350" xr:uid="{38FE878B-805D-4371-89A1-356B436BAFD5}"/>
    <cellStyle name="Moneda 2 3 5 2 2 3 2 3 3" xfId="26767" xr:uid="{2BD4BA73-4058-438A-9D36-8600081B3B2F}"/>
    <cellStyle name="Moneda 2 3 5 2 2 3 2 3 4" xfId="36184" xr:uid="{35D84199-2A22-45E7-BD05-977B382501E5}"/>
    <cellStyle name="Moneda 2 3 5 2 2 3 2 4" xfId="12646" xr:uid="{5A2A58B0-CD3C-4560-B0A8-955F91D2B899}"/>
    <cellStyle name="Moneda 2 3 5 2 2 3 2 5" xfId="22063" xr:uid="{DBE671DB-0960-4308-80B7-1AFB96DF7266}"/>
    <cellStyle name="Moneda 2 3 5 2 2 3 2 6" xfId="31480" xr:uid="{37D6E0E3-1576-4896-BD16-0C897A7F7993}"/>
    <cellStyle name="Moneda 2 3 5 2 2 3 3" xfId="4022" xr:uid="{A7128D66-5B92-4B16-9E82-D17B5527CB2B}"/>
    <cellStyle name="Moneda 2 3 5 2 2 3 3 2" xfId="6374" xr:uid="{C89825AD-4B5A-41A9-A3FD-6FC7A74D9D58}"/>
    <cellStyle name="Moneda 2 3 5 2 2 3 3 2 2" xfId="11078" xr:uid="{ED115D92-8D9A-47B2-8DA9-881C3447F75F}"/>
    <cellStyle name="Moneda 2 3 5 2 2 3 3 2 2 2" xfId="20486" xr:uid="{231D49FD-6F60-4AA6-9914-89ED1D608F96}"/>
    <cellStyle name="Moneda 2 3 5 2 2 3 3 2 2 3" xfId="29903" xr:uid="{7F811828-EC58-4403-9823-E1CB20FF7233}"/>
    <cellStyle name="Moneda 2 3 5 2 2 3 3 2 2 4" xfId="39320" xr:uid="{C8E393FD-85F5-46A9-9E6A-D1317C64FB29}"/>
    <cellStyle name="Moneda 2 3 5 2 2 3 3 2 3" xfId="15782" xr:uid="{EB9AD983-EFDC-4D65-B230-289BE7A75E28}"/>
    <cellStyle name="Moneda 2 3 5 2 2 3 3 2 4" xfId="25199" xr:uid="{FD141143-3144-4187-9E09-10924D4B045B}"/>
    <cellStyle name="Moneda 2 3 5 2 2 3 3 2 5" xfId="34616" xr:uid="{13CA8163-81DA-40C1-9FCE-BD917E788BAE}"/>
    <cellStyle name="Moneda 2 3 5 2 2 3 3 3" xfId="8726" xr:uid="{A26C1E41-F682-49D7-8C4C-EFF90203F7EB}"/>
    <cellStyle name="Moneda 2 3 5 2 2 3 3 3 2" xfId="18134" xr:uid="{969F06AC-C54E-450C-8A78-E1E5B0CA4609}"/>
    <cellStyle name="Moneda 2 3 5 2 2 3 3 3 3" xfId="27551" xr:uid="{62205B7B-BB53-4698-9949-8F354AE6F560}"/>
    <cellStyle name="Moneda 2 3 5 2 2 3 3 3 4" xfId="36968" xr:uid="{619EC37C-D093-4E2C-BF63-8BA0C484FDED}"/>
    <cellStyle name="Moneda 2 3 5 2 2 3 3 4" xfId="13430" xr:uid="{ADC1E9B3-47DF-4102-AEC0-EDEF79750081}"/>
    <cellStyle name="Moneda 2 3 5 2 2 3 3 5" xfId="22847" xr:uid="{F4E51783-4066-4917-945C-8F67E5781187}"/>
    <cellStyle name="Moneda 2 3 5 2 2 3 3 6" xfId="32264" xr:uid="{0C9FA456-821A-4809-A95A-C9B87BFF25E3}"/>
    <cellStyle name="Moneda 2 3 5 2 2 3 4" xfId="4806" xr:uid="{BDE8CD6A-A292-493E-8AB2-EF3108C8AFD2}"/>
    <cellStyle name="Moneda 2 3 5 2 2 3 4 2" xfId="9510" xr:uid="{37740EE1-F659-4E25-A831-A5A71C992BAC}"/>
    <cellStyle name="Moneda 2 3 5 2 2 3 4 2 2" xfId="18918" xr:uid="{B185376A-FFD5-43BB-B5E4-66F943A10D2C}"/>
    <cellStyle name="Moneda 2 3 5 2 2 3 4 2 3" xfId="28335" xr:uid="{DC534BEC-BF72-40CB-83BA-40B3543D4F86}"/>
    <cellStyle name="Moneda 2 3 5 2 2 3 4 2 4" xfId="37752" xr:uid="{537F0E5D-66DD-4594-99A9-760C64E33F27}"/>
    <cellStyle name="Moneda 2 3 5 2 2 3 4 3" xfId="14214" xr:uid="{DBE2DBB2-8998-4942-BF72-4FFC1554597D}"/>
    <cellStyle name="Moneda 2 3 5 2 2 3 4 4" xfId="23631" xr:uid="{343842EC-0259-41FC-ADA6-14EAEAC405CE}"/>
    <cellStyle name="Moneda 2 3 5 2 2 3 4 5" xfId="33048" xr:uid="{C6ED4714-49D8-4D44-9D29-20D3F5FE1E7B}"/>
    <cellStyle name="Moneda 2 3 5 2 2 3 5" xfId="7158" xr:uid="{3BB1E868-235B-4F32-8734-F6C9883C6EF6}"/>
    <cellStyle name="Moneda 2 3 5 2 2 3 5 2" xfId="16566" xr:uid="{31764E51-3315-412E-872B-A9C257F943C6}"/>
    <cellStyle name="Moneda 2 3 5 2 2 3 5 3" xfId="25983" xr:uid="{F0F8BEAD-BF9C-4118-BD70-9C0701B31340}"/>
    <cellStyle name="Moneda 2 3 5 2 2 3 5 4" xfId="35400" xr:uid="{757962E8-3B42-4E2A-891D-2D7E09E6E209}"/>
    <cellStyle name="Moneda 2 3 5 2 2 3 6" xfId="11862" xr:uid="{8B4A2F67-088C-41B0-9A65-2C4057FAEA51}"/>
    <cellStyle name="Moneda 2 3 5 2 2 3 7" xfId="21279" xr:uid="{5037C2DC-B1CD-4557-8284-85AA402E7277}"/>
    <cellStyle name="Moneda 2 3 5 2 2 3 8" xfId="30696" xr:uid="{D3EB5D57-3541-40E1-B5E2-9C5884D0222D}"/>
    <cellStyle name="Moneda 2 3 5 2 2 4" xfId="2846" xr:uid="{7486BAAB-3058-4181-AB30-9A68C6153C2F}"/>
    <cellStyle name="Moneda 2 3 5 2 2 4 2" xfId="5198" xr:uid="{DC6D6065-575D-4DEB-8386-7078AF62BE7A}"/>
    <cellStyle name="Moneda 2 3 5 2 2 4 2 2" xfId="9902" xr:uid="{28D8F443-99D1-4751-9708-CAEC99D15F25}"/>
    <cellStyle name="Moneda 2 3 5 2 2 4 2 2 2" xfId="19310" xr:uid="{5534D65F-FCBA-4A9A-9BDE-7E259F1894B5}"/>
    <cellStyle name="Moneda 2 3 5 2 2 4 2 2 3" xfId="28727" xr:uid="{D0841EDF-8017-4EE7-B759-5742A1308C42}"/>
    <cellStyle name="Moneda 2 3 5 2 2 4 2 2 4" xfId="38144" xr:uid="{E4E8D728-0309-476B-9E4F-4DA887FB5ED3}"/>
    <cellStyle name="Moneda 2 3 5 2 2 4 2 3" xfId="14606" xr:uid="{8743100D-AC2B-4A12-848E-1DC07B48978F}"/>
    <cellStyle name="Moneda 2 3 5 2 2 4 2 4" xfId="24023" xr:uid="{48F43D5B-A8FD-45C1-AB88-1BD4C12B42A1}"/>
    <cellStyle name="Moneda 2 3 5 2 2 4 2 5" xfId="33440" xr:uid="{8CED9C8B-99C4-4AA6-B3E6-07B8AA5D6462}"/>
    <cellStyle name="Moneda 2 3 5 2 2 4 3" xfId="7550" xr:uid="{6720D8AB-27DD-49C4-9D30-2AF9F09DCC51}"/>
    <cellStyle name="Moneda 2 3 5 2 2 4 3 2" xfId="16958" xr:uid="{3F5C65F8-81D3-4DE8-9149-A7FA567B31A0}"/>
    <cellStyle name="Moneda 2 3 5 2 2 4 3 3" xfId="26375" xr:uid="{07172502-44E0-4176-ADBB-13B3FDD469AA}"/>
    <cellStyle name="Moneda 2 3 5 2 2 4 3 4" xfId="35792" xr:uid="{04D546A3-1644-4BE2-90E4-06A38FC8659C}"/>
    <cellStyle name="Moneda 2 3 5 2 2 4 4" xfId="12254" xr:uid="{B1EEEBC8-9C3E-4022-8BF8-A2F71C4D7167}"/>
    <cellStyle name="Moneda 2 3 5 2 2 4 5" xfId="21671" xr:uid="{29D7C0B7-CF62-4938-8F8C-3A68539B864A}"/>
    <cellStyle name="Moneda 2 3 5 2 2 4 6" xfId="31088" xr:uid="{06C384B2-AAE0-4112-B46E-15003E49D62B}"/>
    <cellStyle name="Moneda 2 3 5 2 2 5" xfId="3630" xr:uid="{F3EACBCF-7D34-406B-B67D-106307FD322C}"/>
    <cellStyle name="Moneda 2 3 5 2 2 5 2" xfId="5982" xr:uid="{863C2349-8082-454D-8B7E-26C4E498BDC2}"/>
    <cellStyle name="Moneda 2 3 5 2 2 5 2 2" xfId="10686" xr:uid="{702C043F-1B63-469E-A643-C4D21F98BB9C}"/>
    <cellStyle name="Moneda 2 3 5 2 2 5 2 2 2" xfId="20094" xr:uid="{01A6B42B-88DC-4D4D-8C40-D74A005C7E8C}"/>
    <cellStyle name="Moneda 2 3 5 2 2 5 2 2 3" xfId="29511" xr:uid="{5D32CF6A-25A1-4B65-BA5C-AA8381DEE5BB}"/>
    <cellStyle name="Moneda 2 3 5 2 2 5 2 2 4" xfId="38928" xr:uid="{84C60686-7EFC-43E4-8E3C-E5FA239C9A17}"/>
    <cellStyle name="Moneda 2 3 5 2 2 5 2 3" xfId="15390" xr:uid="{975068A7-FAD5-4089-B622-389198B006D2}"/>
    <cellStyle name="Moneda 2 3 5 2 2 5 2 4" xfId="24807" xr:uid="{373FAEAA-E8C4-4CCF-B87C-3788BBBFA113}"/>
    <cellStyle name="Moneda 2 3 5 2 2 5 2 5" xfId="34224" xr:uid="{79A83262-D310-41D9-ABC5-2C5E44DC936A}"/>
    <cellStyle name="Moneda 2 3 5 2 2 5 3" xfId="8334" xr:uid="{9E9C5F02-E53B-4A26-8E72-7A08A69E99D0}"/>
    <cellStyle name="Moneda 2 3 5 2 2 5 3 2" xfId="17742" xr:uid="{16B6DA5E-D495-4A15-8279-F50B412A918D}"/>
    <cellStyle name="Moneda 2 3 5 2 2 5 3 3" xfId="27159" xr:uid="{F03B4E3F-FFA2-4E72-9648-38DE0487DD2D}"/>
    <cellStyle name="Moneda 2 3 5 2 2 5 3 4" xfId="36576" xr:uid="{A1819A4F-D2B0-4E4F-84F2-12A8DE513C4C}"/>
    <cellStyle name="Moneda 2 3 5 2 2 5 4" xfId="13038" xr:uid="{07CECAED-C587-4352-95FD-F002CC9BBE91}"/>
    <cellStyle name="Moneda 2 3 5 2 2 5 5" xfId="22455" xr:uid="{7A4A3BFD-0557-4D8D-9AAC-3B089EFE7A6C}"/>
    <cellStyle name="Moneda 2 3 5 2 2 5 6" xfId="31872" xr:uid="{D8D6A008-641A-49EA-B9DB-BB6ECD972238}"/>
    <cellStyle name="Moneda 2 3 5 2 2 6" xfId="4414" xr:uid="{7AB30719-7BBA-4971-9591-3822B31EAD7D}"/>
    <cellStyle name="Moneda 2 3 5 2 2 6 2" xfId="9118" xr:uid="{E4A1B226-643B-45D3-8ABA-26FC599826C1}"/>
    <cellStyle name="Moneda 2 3 5 2 2 6 2 2" xfId="18526" xr:uid="{127961CB-FF4D-475B-A3E1-7E03F0A605FA}"/>
    <cellStyle name="Moneda 2 3 5 2 2 6 2 3" xfId="27943" xr:uid="{C9547382-B22D-40B1-97A6-76A52C366904}"/>
    <cellStyle name="Moneda 2 3 5 2 2 6 2 4" xfId="37360" xr:uid="{E8B19846-F7F8-46A9-AA20-67C7095B2797}"/>
    <cellStyle name="Moneda 2 3 5 2 2 6 3" xfId="13822" xr:uid="{7656B651-B694-4B73-8AE6-FA1886704311}"/>
    <cellStyle name="Moneda 2 3 5 2 2 6 4" xfId="23239" xr:uid="{205E9B63-6728-46D5-9E48-3F2C7AFE2EDB}"/>
    <cellStyle name="Moneda 2 3 5 2 2 6 5" xfId="32656" xr:uid="{65B2AC29-F33A-4D25-A9D7-415B8D1D91E8}"/>
    <cellStyle name="Moneda 2 3 5 2 2 7" xfId="6766" xr:uid="{0B38CD40-DE80-49F4-88DE-0E11AF28B0A2}"/>
    <cellStyle name="Moneda 2 3 5 2 2 7 2" xfId="16174" xr:uid="{9C72D891-B8E7-4F5A-A29E-6DE12512AD3A}"/>
    <cellStyle name="Moneda 2 3 5 2 2 7 3" xfId="25591" xr:uid="{5B2F481A-69B1-4490-B5FD-36C95DD99B2B}"/>
    <cellStyle name="Moneda 2 3 5 2 2 7 4" xfId="35008" xr:uid="{89B02F3E-0416-470F-B5CF-8DB3E1A71104}"/>
    <cellStyle name="Moneda 2 3 5 2 2 8" xfId="11470" xr:uid="{66C062F5-B26C-4E43-BFF9-EE401D07375D}"/>
    <cellStyle name="Moneda 2 3 5 2 2 9" xfId="20887" xr:uid="{32AF6ADE-21DD-47CE-BFE2-EAAD519C1688}"/>
    <cellStyle name="Moneda 2 3 5 2 3" xfId="510" xr:uid="{1181DA91-BAD2-4563-B752-6ADAB4C5F725}"/>
    <cellStyle name="Moneda 2 3 5 2 3 10" xfId="2136" xr:uid="{C3C60A4C-102E-4C4D-8611-08E18C47C2FF}"/>
    <cellStyle name="Moneda 2 3 5 2 3 11" xfId="1508" xr:uid="{45C6FB02-FF65-4805-90B8-D2EF03B9EAD2}"/>
    <cellStyle name="Moneda 2 3 5 2 3 12" xfId="40390" xr:uid="{E3C0F6E8-D6D3-441E-A975-C20CD4421091}"/>
    <cellStyle name="Moneda 2 3 5 2 3 2" xfId="2528" xr:uid="{D6308512-668F-471B-87BB-25D50153A90F}"/>
    <cellStyle name="Moneda 2 3 5 2 3 2 2" xfId="3313" xr:uid="{70A25742-96F7-4F03-9E23-5B0F4FDF343C}"/>
    <cellStyle name="Moneda 2 3 5 2 3 2 2 2" xfId="5665" xr:uid="{5DF79F44-8BC3-405A-8BE9-56BB53245615}"/>
    <cellStyle name="Moneda 2 3 5 2 3 2 2 2 2" xfId="10369" xr:uid="{B1C4F11E-589C-461A-A396-03A9332093A3}"/>
    <cellStyle name="Moneda 2 3 5 2 3 2 2 2 2 2" xfId="19777" xr:uid="{9C9E0F85-A528-466E-A4E8-9C617AB72C3B}"/>
    <cellStyle name="Moneda 2 3 5 2 3 2 2 2 2 3" xfId="29194" xr:uid="{F0777480-4065-4066-9C45-20C7B400AD01}"/>
    <cellStyle name="Moneda 2 3 5 2 3 2 2 2 2 4" xfId="38611" xr:uid="{B6DA6E49-910E-4E6B-81A0-6824DE2A0B37}"/>
    <cellStyle name="Moneda 2 3 5 2 3 2 2 2 3" xfId="15073" xr:uid="{0E8573C9-BCFA-4884-88CD-712AA4ADB005}"/>
    <cellStyle name="Moneda 2 3 5 2 3 2 2 2 4" xfId="24490" xr:uid="{7F5C4A1A-5FF9-4C34-BB7E-28A98012D2A6}"/>
    <cellStyle name="Moneda 2 3 5 2 3 2 2 2 5" xfId="33907" xr:uid="{AD5BBB7E-C585-4A3C-B472-71F2DB31FF9E}"/>
    <cellStyle name="Moneda 2 3 5 2 3 2 2 3" xfId="8017" xr:uid="{FF95C5C1-BF14-474D-8125-8E3E0F05E4DE}"/>
    <cellStyle name="Moneda 2 3 5 2 3 2 2 3 2" xfId="17425" xr:uid="{ED15CC0B-CAA7-4154-AA0F-45F9018094F4}"/>
    <cellStyle name="Moneda 2 3 5 2 3 2 2 3 3" xfId="26842" xr:uid="{1655E4F1-025C-4030-85E4-3D3EB3B0EAC5}"/>
    <cellStyle name="Moneda 2 3 5 2 3 2 2 3 4" xfId="36259" xr:uid="{AB9A831D-5182-4EB3-B9F8-7EC8DEEF425C}"/>
    <cellStyle name="Moneda 2 3 5 2 3 2 2 4" xfId="12721" xr:uid="{16F253FD-3707-420A-9FA9-059423E80BF6}"/>
    <cellStyle name="Moneda 2 3 5 2 3 2 2 5" xfId="22138" xr:uid="{838B5489-272B-46E4-A084-8B88ABD0F73C}"/>
    <cellStyle name="Moneda 2 3 5 2 3 2 2 6" xfId="31555" xr:uid="{1D64A578-F38B-4EF0-93AC-267B1A731EAA}"/>
    <cellStyle name="Moneda 2 3 5 2 3 2 3" xfId="4097" xr:uid="{6DCF4D5A-3C9F-45C9-AD25-7952C91EA505}"/>
    <cellStyle name="Moneda 2 3 5 2 3 2 3 2" xfId="6449" xr:uid="{AB07687E-E68D-41CF-B198-335C9B992F16}"/>
    <cellStyle name="Moneda 2 3 5 2 3 2 3 2 2" xfId="11153" xr:uid="{A8403C3A-62B3-42A8-B4DD-03F888EDEBE3}"/>
    <cellStyle name="Moneda 2 3 5 2 3 2 3 2 2 2" xfId="20561" xr:uid="{79CEF011-62C4-42D2-86D3-3D925193111A}"/>
    <cellStyle name="Moneda 2 3 5 2 3 2 3 2 2 3" xfId="29978" xr:uid="{C616C0CA-19B7-467A-85B2-9C5DEB36E8C0}"/>
    <cellStyle name="Moneda 2 3 5 2 3 2 3 2 2 4" xfId="39395" xr:uid="{A2BB5CB9-AF1A-496E-A75A-AD4897843607}"/>
    <cellStyle name="Moneda 2 3 5 2 3 2 3 2 3" xfId="15857" xr:uid="{497B0086-C2DF-4087-9E60-C3BDEE8F4E2A}"/>
    <cellStyle name="Moneda 2 3 5 2 3 2 3 2 4" xfId="25274" xr:uid="{F408DCC7-41ED-4CB2-BE1F-327B2FE28DC3}"/>
    <cellStyle name="Moneda 2 3 5 2 3 2 3 2 5" xfId="34691" xr:uid="{9C38C2B7-A1E1-4962-B175-DB581E4FE7BC}"/>
    <cellStyle name="Moneda 2 3 5 2 3 2 3 3" xfId="8801" xr:uid="{B0613D58-E01C-4DF1-96ED-79C367E74FC1}"/>
    <cellStyle name="Moneda 2 3 5 2 3 2 3 3 2" xfId="18209" xr:uid="{514005F1-9B5B-4FC0-9474-2BE9868EF395}"/>
    <cellStyle name="Moneda 2 3 5 2 3 2 3 3 3" xfId="27626" xr:uid="{D1056248-C9C6-4E92-8701-8EB244449CAD}"/>
    <cellStyle name="Moneda 2 3 5 2 3 2 3 3 4" xfId="37043" xr:uid="{BA1E8694-278B-4B32-8DDD-18F34F94706F}"/>
    <cellStyle name="Moneda 2 3 5 2 3 2 3 4" xfId="13505" xr:uid="{60B1B63A-8527-4373-BDBB-70779B198C69}"/>
    <cellStyle name="Moneda 2 3 5 2 3 2 3 5" xfId="22922" xr:uid="{E244C399-5D60-4FB8-9100-77E3FF6E32EF}"/>
    <cellStyle name="Moneda 2 3 5 2 3 2 3 6" xfId="32339" xr:uid="{DED3CA9D-46CB-4937-9707-AB5A144A3EFE}"/>
    <cellStyle name="Moneda 2 3 5 2 3 2 4" xfId="4881" xr:uid="{82A5E830-2BC9-46BC-8EE4-C8AD3576A0B9}"/>
    <cellStyle name="Moneda 2 3 5 2 3 2 4 2" xfId="9585" xr:uid="{096F0099-D47F-465B-A23F-825D7AE92C99}"/>
    <cellStyle name="Moneda 2 3 5 2 3 2 4 2 2" xfId="18993" xr:uid="{8A9BB6B4-526A-48BA-8874-34D14E954FE2}"/>
    <cellStyle name="Moneda 2 3 5 2 3 2 4 2 3" xfId="28410" xr:uid="{2BB65159-3BC4-4E0C-AC94-334275EB1EA5}"/>
    <cellStyle name="Moneda 2 3 5 2 3 2 4 2 4" xfId="37827" xr:uid="{804300A8-28E4-4776-B5E2-26503A20A6E0}"/>
    <cellStyle name="Moneda 2 3 5 2 3 2 4 3" xfId="14289" xr:uid="{CBEA2078-E6D1-4C8B-AB61-929C6205132E}"/>
    <cellStyle name="Moneda 2 3 5 2 3 2 4 4" xfId="23706" xr:uid="{CF29CBAE-5996-4264-AF97-298582C3B0DC}"/>
    <cellStyle name="Moneda 2 3 5 2 3 2 4 5" xfId="33123" xr:uid="{F390AC3B-5B0D-4AB8-9A73-0948F70343E9}"/>
    <cellStyle name="Moneda 2 3 5 2 3 2 5" xfId="7233" xr:uid="{BBA76CFD-5A01-4D7C-9C55-A984BB052780}"/>
    <cellStyle name="Moneda 2 3 5 2 3 2 5 2" xfId="16641" xr:uid="{2FCF5ED9-9A04-456E-8700-7A824C6BAD18}"/>
    <cellStyle name="Moneda 2 3 5 2 3 2 5 3" xfId="26058" xr:uid="{CD70BE1B-762D-4942-A53C-90D70DAA327E}"/>
    <cellStyle name="Moneda 2 3 5 2 3 2 5 4" xfId="35475" xr:uid="{954E5002-2C95-40BA-B564-F76984E8044C}"/>
    <cellStyle name="Moneda 2 3 5 2 3 2 6" xfId="11937" xr:uid="{DDFDF8AA-5FC9-4E64-8313-75097B22CBDC}"/>
    <cellStyle name="Moneda 2 3 5 2 3 2 7" xfId="21354" xr:uid="{6AB4F10B-0A96-4AC8-944B-8FB36D92E3E3}"/>
    <cellStyle name="Moneda 2 3 5 2 3 2 8" xfId="30771" xr:uid="{07926A69-5215-4BD7-8A23-59B0413F655C}"/>
    <cellStyle name="Moneda 2 3 5 2 3 3" xfId="2921" xr:uid="{131C08D9-01F2-4BDF-9CE3-22C3BEAE7FCB}"/>
    <cellStyle name="Moneda 2 3 5 2 3 3 2" xfId="5273" xr:uid="{C9D34E60-52B1-4711-8C6B-662F6417BE64}"/>
    <cellStyle name="Moneda 2 3 5 2 3 3 2 2" xfId="9977" xr:uid="{AF16863C-5E63-4B7F-945F-951249303FE6}"/>
    <cellStyle name="Moneda 2 3 5 2 3 3 2 2 2" xfId="19385" xr:uid="{9192A13B-A29C-4C39-8860-5A60481CC4BD}"/>
    <cellStyle name="Moneda 2 3 5 2 3 3 2 2 3" xfId="28802" xr:uid="{78342840-E953-45B8-9824-C7094C3EFBA5}"/>
    <cellStyle name="Moneda 2 3 5 2 3 3 2 2 4" xfId="38219" xr:uid="{6AA974ED-A7E1-4D3B-86E8-597698CBF025}"/>
    <cellStyle name="Moneda 2 3 5 2 3 3 2 3" xfId="14681" xr:uid="{89056533-81D1-460A-A3B6-8894D53729B1}"/>
    <cellStyle name="Moneda 2 3 5 2 3 3 2 4" xfId="24098" xr:uid="{47864039-002C-472B-82C3-244F231DBB03}"/>
    <cellStyle name="Moneda 2 3 5 2 3 3 2 5" xfId="33515" xr:uid="{13B26794-BA75-4F44-B5A2-BD767EB918ED}"/>
    <cellStyle name="Moneda 2 3 5 2 3 3 3" xfId="7625" xr:uid="{38C820CE-A48B-4767-9BB2-7080B0BDA446}"/>
    <cellStyle name="Moneda 2 3 5 2 3 3 3 2" xfId="17033" xr:uid="{F4869883-8EB1-40E0-91F7-25073D05E9F2}"/>
    <cellStyle name="Moneda 2 3 5 2 3 3 3 3" xfId="26450" xr:uid="{B9482C67-E762-4100-A587-0486CFDD672A}"/>
    <cellStyle name="Moneda 2 3 5 2 3 3 3 4" xfId="35867" xr:uid="{503A8E4C-29AD-40AE-A801-1AD856839404}"/>
    <cellStyle name="Moneda 2 3 5 2 3 3 4" xfId="12329" xr:uid="{301DCA0C-C93C-4F05-8382-86F782E6C54E}"/>
    <cellStyle name="Moneda 2 3 5 2 3 3 5" xfId="21746" xr:uid="{22B8DD33-3463-4632-8C81-829028483AD6}"/>
    <cellStyle name="Moneda 2 3 5 2 3 3 6" xfId="31163" xr:uid="{1F08253A-E840-498A-842D-223D58CD43D2}"/>
    <cellStyle name="Moneda 2 3 5 2 3 4" xfId="3705" xr:uid="{424D6EA2-2BF0-4556-A879-6D76860A78CD}"/>
    <cellStyle name="Moneda 2 3 5 2 3 4 2" xfId="6057" xr:uid="{7482CEF6-D989-4C95-8EA9-2DDDF03094B1}"/>
    <cellStyle name="Moneda 2 3 5 2 3 4 2 2" xfId="10761" xr:uid="{9158D804-06DA-4011-B1D7-6EE1F7676575}"/>
    <cellStyle name="Moneda 2 3 5 2 3 4 2 2 2" xfId="20169" xr:uid="{6FFC34D0-5853-433D-8F95-83181B21B85C}"/>
    <cellStyle name="Moneda 2 3 5 2 3 4 2 2 3" xfId="29586" xr:uid="{BC814396-F526-4050-AEF6-573BCEF9D28C}"/>
    <cellStyle name="Moneda 2 3 5 2 3 4 2 2 4" xfId="39003" xr:uid="{73A139B5-61F5-47DF-B8AF-27ED470DF64F}"/>
    <cellStyle name="Moneda 2 3 5 2 3 4 2 3" xfId="15465" xr:uid="{AD1D6E68-342D-462B-81DA-75E1616E2C25}"/>
    <cellStyle name="Moneda 2 3 5 2 3 4 2 4" xfId="24882" xr:uid="{1DA5AC54-DE51-429B-A83D-5FC661EB3F2A}"/>
    <cellStyle name="Moneda 2 3 5 2 3 4 2 5" xfId="34299" xr:uid="{64D57E2E-DC28-45E9-9637-4B49B79B52FE}"/>
    <cellStyle name="Moneda 2 3 5 2 3 4 3" xfId="8409" xr:uid="{283A86F5-35F5-4082-9D0A-0BA4966ABBB6}"/>
    <cellStyle name="Moneda 2 3 5 2 3 4 3 2" xfId="17817" xr:uid="{87D6B114-D8E6-42C3-8F58-72EBAEE132BD}"/>
    <cellStyle name="Moneda 2 3 5 2 3 4 3 3" xfId="27234" xr:uid="{F0E0EF35-CB05-4F70-8621-339F28B68337}"/>
    <cellStyle name="Moneda 2 3 5 2 3 4 3 4" xfId="36651" xr:uid="{CA46CFC4-81A0-4BEA-AE1D-D40CBB316FCE}"/>
    <cellStyle name="Moneda 2 3 5 2 3 4 4" xfId="13113" xr:uid="{E5BC7CFB-064A-4B15-81AE-0C1863E646B8}"/>
    <cellStyle name="Moneda 2 3 5 2 3 4 5" xfId="22530" xr:uid="{47C2BF93-ABD7-49B5-B06D-E13FC709B573}"/>
    <cellStyle name="Moneda 2 3 5 2 3 4 6" xfId="31947" xr:uid="{E87AE00B-02E7-477D-AECD-1F9394F4DDE6}"/>
    <cellStyle name="Moneda 2 3 5 2 3 5" xfId="4489" xr:uid="{980ADEEE-97CB-458A-A4A8-5AC03A3ABC68}"/>
    <cellStyle name="Moneda 2 3 5 2 3 5 2" xfId="9193" xr:uid="{D6F52DCD-284A-4849-87CB-8B807263580D}"/>
    <cellStyle name="Moneda 2 3 5 2 3 5 2 2" xfId="18601" xr:uid="{A0671A9E-D63E-4865-9D92-4389186995BE}"/>
    <cellStyle name="Moneda 2 3 5 2 3 5 2 3" xfId="28018" xr:uid="{DA110B9A-848B-415C-833A-EF5A51EEF33F}"/>
    <cellStyle name="Moneda 2 3 5 2 3 5 2 4" xfId="37435" xr:uid="{1E1FC5C3-8896-46AD-B0E3-F41B2C846290}"/>
    <cellStyle name="Moneda 2 3 5 2 3 5 3" xfId="13897" xr:uid="{96E08749-F7D8-4DB6-9CDF-79F1353DF374}"/>
    <cellStyle name="Moneda 2 3 5 2 3 5 4" xfId="23314" xr:uid="{F70A448F-D3BE-4FE4-9280-A84CE2A74739}"/>
    <cellStyle name="Moneda 2 3 5 2 3 5 5" xfId="32731" xr:uid="{9DF324C2-D22B-4FB1-95DF-90CD18F2BC92}"/>
    <cellStyle name="Moneda 2 3 5 2 3 6" xfId="6841" xr:uid="{D981EB40-0426-4654-B308-4207639C0EF7}"/>
    <cellStyle name="Moneda 2 3 5 2 3 6 2" xfId="16249" xr:uid="{8639B1AA-FF88-421E-AC1E-FB7F44E08B61}"/>
    <cellStyle name="Moneda 2 3 5 2 3 6 3" xfId="25666" xr:uid="{A5D022BF-4389-4A70-B02A-6C82CF6A4BB4}"/>
    <cellStyle name="Moneda 2 3 5 2 3 6 4" xfId="35083" xr:uid="{D5B31840-5F53-4A55-BC4A-5CEF292B5CC6}"/>
    <cellStyle name="Moneda 2 3 5 2 3 7" xfId="11545" xr:uid="{827E5CEA-879A-40DA-AFF9-AF4AF470E5FF}"/>
    <cellStyle name="Moneda 2 3 5 2 3 8" xfId="20962" xr:uid="{5146B7EF-EE78-4B3A-9CD7-241BBBE96868}"/>
    <cellStyle name="Moneda 2 3 5 2 3 9" xfId="30379" xr:uid="{D18A5EAE-BB03-4EC9-97A2-E7BB0D1B58B3}"/>
    <cellStyle name="Moneda 2 3 5 2 4" xfId="2332" xr:uid="{1DB9B4B3-07F1-4A8B-948A-4ABBAE63E1AE}"/>
    <cellStyle name="Moneda 2 3 5 2 4 2" xfId="3117" xr:uid="{B7A1DA5E-30CA-4AC0-8061-B712260E00D8}"/>
    <cellStyle name="Moneda 2 3 5 2 4 2 2" xfId="5469" xr:uid="{305A1CC1-72B8-4982-AECE-F818A295C4E7}"/>
    <cellStyle name="Moneda 2 3 5 2 4 2 2 2" xfId="10173" xr:uid="{4BDE386B-9A09-45A8-8338-14E8A083689D}"/>
    <cellStyle name="Moneda 2 3 5 2 4 2 2 2 2" xfId="19581" xr:uid="{5A23DCC9-CE9C-4091-8821-1611E0F32E0C}"/>
    <cellStyle name="Moneda 2 3 5 2 4 2 2 2 3" xfId="28998" xr:uid="{46ECA0C9-8ED9-4983-83F2-1979FB024E47}"/>
    <cellStyle name="Moneda 2 3 5 2 4 2 2 2 4" xfId="38415" xr:uid="{5EB77D83-E7F4-4996-BF57-8DB5ED5A804C}"/>
    <cellStyle name="Moneda 2 3 5 2 4 2 2 3" xfId="14877" xr:uid="{6C515833-0A15-4003-B263-74663192A03A}"/>
    <cellStyle name="Moneda 2 3 5 2 4 2 2 4" xfId="24294" xr:uid="{ADA08E8C-6187-49E6-B727-F8E284F2A6B7}"/>
    <cellStyle name="Moneda 2 3 5 2 4 2 2 5" xfId="33711" xr:uid="{1E2077DE-C890-4BB3-ABE6-886E1AAAD9EF}"/>
    <cellStyle name="Moneda 2 3 5 2 4 2 3" xfId="7821" xr:uid="{35947409-AF56-46C9-9E67-12B8AB9E5FE2}"/>
    <cellStyle name="Moneda 2 3 5 2 4 2 3 2" xfId="17229" xr:uid="{81BB4494-D24C-4E24-9449-B2B7366BDD37}"/>
    <cellStyle name="Moneda 2 3 5 2 4 2 3 3" xfId="26646" xr:uid="{89AB08B2-76A9-4EAA-9455-962D9B3509B4}"/>
    <cellStyle name="Moneda 2 3 5 2 4 2 3 4" xfId="36063" xr:uid="{3B1A4B24-74CF-4A82-A9C3-2E11D05AC81E}"/>
    <cellStyle name="Moneda 2 3 5 2 4 2 4" xfId="12525" xr:uid="{45D5A1A6-0F60-4F42-B927-5B98EA19B117}"/>
    <cellStyle name="Moneda 2 3 5 2 4 2 5" xfId="21942" xr:uid="{F5680B63-4363-4E96-B545-AD0C7FF1EE89}"/>
    <cellStyle name="Moneda 2 3 5 2 4 2 6" xfId="31359" xr:uid="{814BEFA5-94C8-4A2F-A0CA-256504D7E44A}"/>
    <cellStyle name="Moneda 2 3 5 2 4 3" xfId="3901" xr:uid="{24FDD3F8-3026-4880-BD7C-9123A1A23127}"/>
    <cellStyle name="Moneda 2 3 5 2 4 3 2" xfId="6253" xr:uid="{9BA40CDC-2873-401A-A807-C2FE1B9E03B6}"/>
    <cellStyle name="Moneda 2 3 5 2 4 3 2 2" xfId="10957" xr:uid="{E09E0E9B-8629-4E40-BC74-DDFB0A3E0292}"/>
    <cellStyle name="Moneda 2 3 5 2 4 3 2 2 2" xfId="20365" xr:uid="{76B4AC0D-D1A3-4BF0-A649-A8E82EF71802}"/>
    <cellStyle name="Moneda 2 3 5 2 4 3 2 2 3" xfId="29782" xr:uid="{1DBA4016-5986-4774-BFD9-46C6078182A3}"/>
    <cellStyle name="Moneda 2 3 5 2 4 3 2 2 4" xfId="39199" xr:uid="{E2A34160-F7F0-40B8-A4B0-090FB02108D4}"/>
    <cellStyle name="Moneda 2 3 5 2 4 3 2 3" xfId="15661" xr:uid="{AF6CED55-9D2B-4CDA-80E8-31CA0DB6A56E}"/>
    <cellStyle name="Moneda 2 3 5 2 4 3 2 4" xfId="25078" xr:uid="{5203C0E7-4C0D-418B-B191-BC699DE49756}"/>
    <cellStyle name="Moneda 2 3 5 2 4 3 2 5" xfId="34495" xr:uid="{59424DD4-AECF-49E6-AEB2-69739B639C5E}"/>
    <cellStyle name="Moneda 2 3 5 2 4 3 3" xfId="8605" xr:uid="{F4AFC6B8-E66C-4E78-A70E-4573D546B996}"/>
    <cellStyle name="Moneda 2 3 5 2 4 3 3 2" xfId="18013" xr:uid="{C2BD07CB-0333-4F52-9A83-B41F91289C0F}"/>
    <cellStyle name="Moneda 2 3 5 2 4 3 3 3" xfId="27430" xr:uid="{41E9DCEC-A577-4D62-9D2B-6FAD52A184E8}"/>
    <cellStyle name="Moneda 2 3 5 2 4 3 3 4" xfId="36847" xr:uid="{ED509892-E3AF-4FA1-91CA-637BFDADAA65}"/>
    <cellStyle name="Moneda 2 3 5 2 4 3 4" xfId="13309" xr:uid="{878BD46B-E043-4B6F-8540-DE8423D1F00B}"/>
    <cellStyle name="Moneda 2 3 5 2 4 3 5" xfId="22726" xr:uid="{2C2E4E02-05C2-43C4-8B40-232125326A62}"/>
    <cellStyle name="Moneda 2 3 5 2 4 3 6" xfId="32143" xr:uid="{C61237ED-E0E3-440E-8545-618720D95637}"/>
    <cellStyle name="Moneda 2 3 5 2 4 4" xfId="4685" xr:uid="{1E5ED48A-A971-4D05-9719-330F7466FE39}"/>
    <cellStyle name="Moneda 2 3 5 2 4 4 2" xfId="9389" xr:uid="{52F64ED1-C67E-40E9-8A78-738DD30F261A}"/>
    <cellStyle name="Moneda 2 3 5 2 4 4 2 2" xfId="18797" xr:uid="{B191E16A-30E1-454B-99C9-FB38F82EEC77}"/>
    <cellStyle name="Moneda 2 3 5 2 4 4 2 3" xfId="28214" xr:uid="{9C574ED9-1143-471B-8C2B-2E209B0F7463}"/>
    <cellStyle name="Moneda 2 3 5 2 4 4 2 4" xfId="37631" xr:uid="{39042E4B-62EB-4E4A-B871-D4B142029901}"/>
    <cellStyle name="Moneda 2 3 5 2 4 4 3" xfId="14093" xr:uid="{23A248D8-ACC7-4E18-BA6A-A5D8469C0071}"/>
    <cellStyle name="Moneda 2 3 5 2 4 4 4" xfId="23510" xr:uid="{32A39038-C14B-4E0B-B9E4-1CF11EA6959E}"/>
    <cellStyle name="Moneda 2 3 5 2 4 4 5" xfId="32927" xr:uid="{24DFEF47-CDC1-4ACD-937B-038D5ECD6193}"/>
    <cellStyle name="Moneda 2 3 5 2 4 5" xfId="7037" xr:uid="{1C69EE9C-C472-4F45-A83C-14530BC492E7}"/>
    <cellStyle name="Moneda 2 3 5 2 4 5 2" xfId="16445" xr:uid="{B2CDF98C-3934-4521-A2E8-968EB6722A17}"/>
    <cellStyle name="Moneda 2 3 5 2 4 5 3" xfId="25862" xr:uid="{E7420A38-ADD8-4CCF-A3E8-86E6D7CD3AE2}"/>
    <cellStyle name="Moneda 2 3 5 2 4 5 4" xfId="35279" xr:uid="{27331B8C-FAF2-4A2E-8F05-3CBC72B2A914}"/>
    <cellStyle name="Moneda 2 3 5 2 4 6" xfId="11741" xr:uid="{16B9CB75-B3FC-424D-A15B-F9C782A6B7A4}"/>
    <cellStyle name="Moneda 2 3 5 2 4 7" xfId="21158" xr:uid="{F96924B2-7F80-40BF-BCE2-99FC8A1D31A3}"/>
    <cellStyle name="Moneda 2 3 5 2 4 8" xfId="30575" xr:uid="{2F035ABA-BB17-4ABE-8210-A182531D4485}"/>
    <cellStyle name="Moneda 2 3 5 2 5" xfId="2725" xr:uid="{EABB6C6A-6D96-4075-BBED-15E70976B965}"/>
    <cellStyle name="Moneda 2 3 5 2 5 2" xfId="5077" xr:uid="{DBF45E8B-7625-473D-B26D-27D0A706262E}"/>
    <cellStyle name="Moneda 2 3 5 2 5 2 2" xfId="9781" xr:uid="{CFE01AEF-C104-4038-B3E0-D2E856B6BC59}"/>
    <cellStyle name="Moneda 2 3 5 2 5 2 2 2" xfId="19189" xr:uid="{F69E49C5-6707-4C13-8CAB-50CF6C3F2CFC}"/>
    <cellStyle name="Moneda 2 3 5 2 5 2 2 3" xfId="28606" xr:uid="{2A3F28D2-A1F4-4B78-AF6C-0FB9AA6469C3}"/>
    <cellStyle name="Moneda 2 3 5 2 5 2 2 4" xfId="38023" xr:uid="{B60C17B3-846A-40C2-B842-92DF5AAB6BDB}"/>
    <cellStyle name="Moneda 2 3 5 2 5 2 3" xfId="14485" xr:uid="{F47D6460-76D2-4479-BA08-7E29F90EF893}"/>
    <cellStyle name="Moneda 2 3 5 2 5 2 4" xfId="23902" xr:uid="{00CB9C35-9A3D-4FDC-B1A8-F257613B2563}"/>
    <cellStyle name="Moneda 2 3 5 2 5 2 5" xfId="33319" xr:uid="{CC095BED-A938-4129-AF16-ADF4B26194B6}"/>
    <cellStyle name="Moneda 2 3 5 2 5 3" xfId="7429" xr:uid="{73B0BC22-5812-4E28-9B75-BBB67BE7DD23}"/>
    <cellStyle name="Moneda 2 3 5 2 5 3 2" xfId="16837" xr:uid="{88087FD6-66A9-4FF8-A9CB-6406D11493AE}"/>
    <cellStyle name="Moneda 2 3 5 2 5 3 3" xfId="26254" xr:uid="{F486A8D5-5245-4FF6-8F3F-29EE0EE88897}"/>
    <cellStyle name="Moneda 2 3 5 2 5 3 4" xfId="35671" xr:uid="{A44B9CF9-3389-4BBA-B12D-8FF21CD5B7C8}"/>
    <cellStyle name="Moneda 2 3 5 2 5 4" xfId="12133" xr:uid="{328FCA55-CAC3-43F6-BA9A-56AA705BEC80}"/>
    <cellStyle name="Moneda 2 3 5 2 5 5" xfId="21550" xr:uid="{7C21E601-90FB-4E80-825E-4E778003F25E}"/>
    <cellStyle name="Moneda 2 3 5 2 5 6" xfId="30967" xr:uid="{85AE2CD6-0985-4400-9922-61EDCA38CA16}"/>
    <cellStyle name="Moneda 2 3 5 2 6" xfId="3509" xr:uid="{F3A837FB-CBCE-4D22-B872-9D043792DE3A}"/>
    <cellStyle name="Moneda 2 3 5 2 6 2" xfId="5861" xr:uid="{C6A97BF3-A1D2-4E03-ABBF-E2D8FC54FA1D}"/>
    <cellStyle name="Moneda 2 3 5 2 6 2 2" xfId="10565" xr:uid="{13760FBA-A0E3-4BEC-BBAF-88C3FED114A2}"/>
    <cellStyle name="Moneda 2 3 5 2 6 2 2 2" xfId="19973" xr:uid="{22925DB8-05EC-43F5-AC69-07CF51533FA1}"/>
    <cellStyle name="Moneda 2 3 5 2 6 2 2 3" xfId="29390" xr:uid="{E963C1D6-D724-43BE-8C52-6465042DCA3E}"/>
    <cellStyle name="Moneda 2 3 5 2 6 2 2 4" xfId="38807" xr:uid="{E8B4DB4B-4B3F-4BF4-9C94-C1F0E6390B8B}"/>
    <cellStyle name="Moneda 2 3 5 2 6 2 3" xfId="15269" xr:uid="{B67B0FBA-EDD9-4810-B5BF-4CED1A09D0CB}"/>
    <cellStyle name="Moneda 2 3 5 2 6 2 4" xfId="24686" xr:uid="{4CF1F3E9-DB4F-4BEB-8CA1-E60BEFDCBDFF}"/>
    <cellStyle name="Moneda 2 3 5 2 6 2 5" xfId="34103" xr:uid="{D5AD6480-2A61-4130-81A5-1EC0A6EA015C}"/>
    <cellStyle name="Moneda 2 3 5 2 6 3" xfId="8213" xr:uid="{9EBDF361-C6C7-4069-A3C4-6199AC15A274}"/>
    <cellStyle name="Moneda 2 3 5 2 6 3 2" xfId="17621" xr:uid="{BA543105-9175-48C9-831B-0204824A4711}"/>
    <cellStyle name="Moneda 2 3 5 2 6 3 3" xfId="27038" xr:uid="{1641A4FC-0CD0-4565-94D9-2D133869C85E}"/>
    <cellStyle name="Moneda 2 3 5 2 6 3 4" xfId="36455" xr:uid="{80732EF9-ECF2-4AD2-848F-E11CFB8EE227}"/>
    <cellStyle name="Moneda 2 3 5 2 6 4" xfId="12917" xr:uid="{907173A5-E712-4D14-B551-04A0604A062E}"/>
    <cellStyle name="Moneda 2 3 5 2 6 5" xfId="22334" xr:uid="{2EA3734D-EDAA-4C1A-8B24-7D8A33019B52}"/>
    <cellStyle name="Moneda 2 3 5 2 6 6" xfId="31751" xr:uid="{F4CF4F6D-60DD-47FA-B833-D0C42BA0F071}"/>
    <cellStyle name="Moneda 2 3 5 2 7" xfId="4293" xr:uid="{0164BE13-0436-4E83-9FB3-92A941E1A506}"/>
    <cellStyle name="Moneda 2 3 5 2 7 2" xfId="8997" xr:uid="{5D38ED5E-2FAB-48C2-866E-DA8A5A0AE65D}"/>
    <cellStyle name="Moneda 2 3 5 2 7 2 2" xfId="18405" xr:uid="{B27DC1BB-57F5-46F7-B3C0-1EAB4DEC9C90}"/>
    <cellStyle name="Moneda 2 3 5 2 7 2 3" xfId="27822" xr:uid="{1FA4CC56-3EDB-4A9C-8292-EA27710826BA}"/>
    <cellStyle name="Moneda 2 3 5 2 7 2 4" xfId="37239" xr:uid="{4587E2DB-CF61-4B82-9FE4-0206035A9C47}"/>
    <cellStyle name="Moneda 2 3 5 2 7 3" xfId="13701" xr:uid="{26EAAA3A-9DD9-4948-B55B-AA97D42D124F}"/>
    <cellStyle name="Moneda 2 3 5 2 7 4" xfId="23118" xr:uid="{56941C8E-AEB3-47FE-A7C8-6BD0B72F2F90}"/>
    <cellStyle name="Moneda 2 3 5 2 7 5" xfId="32535" xr:uid="{5486D8CE-F575-4A5F-BECB-A90DBF1FE9A1}"/>
    <cellStyle name="Moneda 2 3 5 2 8" xfId="6645" xr:uid="{BF9415CE-D375-44B3-863B-0B82596D451B}"/>
    <cellStyle name="Moneda 2 3 5 2 8 2" xfId="16053" xr:uid="{40880656-E704-4815-8804-E111E25166EC}"/>
    <cellStyle name="Moneda 2 3 5 2 8 3" xfId="25470" xr:uid="{66FCF04E-6819-46A5-B796-49A3FFF13194}"/>
    <cellStyle name="Moneda 2 3 5 2 8 4" xfId="34887" xr:uid="{5D4DA40E-299C-4DA2-9717-F3F9427AF4A8}"/>
    <cellStyle name="Moneda 2 3 5 2 9" xfId="11349" xr:uid="{0D53A0C7-7222-476A-B715-26FE2FC56E3C}"/>
    <cellStyle name="Moneda 2 3 5 3" xfId="337" xr:uid="{FBF0473A-F868-4079-AA6A-98CA2348FA7E}"/>
    <cellStyle name="Moneda 2 3 5 3 10" xfId="30258" xr:uid="{238E9456-CA53-4562-92C4-45B91E377BC3}"/>
    <cellStyle name="Moneda 2 3 5 3 11" xfId="2015" xr:uid="{E1EED168-3F28-46EA-91BA-739650CE30F1}"/>
    <cellStyle name="Moneda 2 3 5 3 12" xfId="1387" xr:uid="{F085FF5C-9032-4C66-B0E9-A757FBE899A0}"/>
    <cellStyle name="Moneda 2 3 5 3 13" xfId="40269" xr:uid="{4B133C28-D2DB-46B8-A791-A23D24DF82EC}"/>
    <cellStyle name="Moneda 2 3 5 3 2" xfId="586" xr:uid="{2EEFD57F-16C8-44E4-87C8-1247FE47FB2F}"/>
    <cellStyle name="Moneda 2 3 5 3 2 10" xfId="2211" xr:uid="{F6C251B3-BF8B-4B87-88EB-47713A316EC9}"/>
    <cellStyle name="Moneda 2 3 5 3 2 11" xfId="1583" xr:uid="{63883784-B8FF-45C7-AD53-1D2FCE0918F1}"/>
    <cellStyle name="Moneda 2 3 5 3 2 12" xfId="40465" xr:uid="{88107187-68CA-4AF7-9D8A-5D664E3F959C}"/>
    <cellStyle name="Moneda 2 3 5 3 2 2" xfId="2603" xr:uid="{56F441B8-9181-4221-9B1B-F2E34E18528F}"/>
    <cellStyle name="Moneda 2 3 5 3 2 2 2" xfId="3388" xr:uid="{7013CC7B-902C-4A5B-828E-27DF38A68D6D}"/>
    <cellStyle name="Moneda 2 3 5 3 2 2 2 2" xfId="5740" xr:uid="{8E54576F-A40C-4C73-8A02-3FABC3E4B38F}"/>
    <cellStyle name="Moneda 2 3 5 3 2 2 2 2 2" xfId="10444" xr:uid="{34E38595-ADCC-4155-A8F9-779E966154E9}"/>
    <cellStyle name="Moneda 2 3 5 3 2 2 2 2 2 2" xfId="19852" xr:uid="{7CDE9CE7-4F13-4EFA-B54C-F11A3141F4E2}"/>
    <cellStyle name="Moneda 2 3 5 3 2 2 2 2 2 3" xfId="29269" xr:uid="{E2F9B02A-70CB-406A-9696-17B5B0DFBE1E}"/>
    <cellStyle name="Moneda 2 3 5 3 2 2 2 2 2 4" xfId="38686" xr:uid="{BE7D0F6E-C60F-437F-86C0-F33B364FEDA9}"/>
    <cellStyle name="Moneda 2 3 5 3 2 2 2 2 3" xfId="15148" xr:uid="{D87D980C-840B-488F-AF57-FCCB898A8A08}"/>
    <cellStyle name="Moneda 2 3 5 3 2 2 2 2 4" xfId="24565" xr:uid="{E5DA6B15-387E-4EC4-9C4A-237AB2189E86}"/>
    <cellStyle name="Moneda 2 3 5 3 2 2 2 2 5" xfId="33982" xr:uid="{CEB5C658-C878-495D-B75F-B713E2FDC219}"/>
    <cellStyle name="Moneda 2 3 5 3 2 2 2 3" xfId="8092" xr:uid="{867D8F43-6DD2-4B53-B7E8-8521011A7642}"/>
    <cellStyle name="Moneda 2 3 5 3 2 2 2 3 2" xfId="17500" xr:uid="{48A5DA0D-FC7F-4EF4-BFE7-6FC909497B2F}"/>
    <cellStyle name="Moneda 2 3 5 3 2 2 2 3 3" xfId="26917" xr:uid="{349599E2-EA1C-4BB2-99BA-307E2412D551}"/>
    <cellStyle name="Moneda 2 3 5 3 2 2 2 3 4" xfId="36334" xr:uid="{B1151E1E-CE72-45F4-97E4-18F31D46961F}"/>
    <cellStyle name="Moneda 2 3 5 3 2 2 2 4" xfId="12796" xr:uid="{6039789D-7805-41A2-B8BD-30DBB95ABA9F}"/>
    <cellStyle name="Moneda 2 3 5 3 2 2 2 5" xfId="22213" xr:uid="{95CB32A9-F82E-4115-9412-6D1482F46DE8}"/>
    <cellStyle name="Moneda 2 3 5 3 2 2 2 6" xfId="31630" xr:uid="{3E879B61-C626-426A-B21C-2A70FDB1779C}"/>
    <cellStyle name="Moneda 2 3 5 3 2 2 3" xfId="4172" xr:uid="{C870B35A-BA1E-457B-AFA7-E20E257AEB51}"/>
    <cellStyle name="Moneda 2 3 5 3 2 2 3 2" xfId="6524" xr:uid="{B0248616-E750-45B3-B714-964E6A88C533}"/>
    <cellStyle name="Moneda 2 3 5 3 2 2 3 2 2" xfId="11228" xr:uid="{B85FF84A-0A48-4C63-AA49-1D9D3E5DDFA5}"/>
    <cellStyle name="Moneda 2 3 5 3 2 2 3 2 2 2" xfId="20636" xr:uid="{D96087DC-EF41-42C0-BA8D-84F672D9BD53}"/>
    <cellStyle name="Moneda 2 3 5 3 2 2 3 2 2 3" xfId="30053" xr:uid="{5350E686-3794-484F-9B6B-542BEF02C8B6}"/>
    <cellStyle name="Moneda 2 3 5 3 2 2 3 2 2 4" xfId="39470" xr:uid="{48738B71-ECB0-42B0-925A-4E17B65F2FCE}"/>
    <cellStyle name="Moneda 2 3 5 3 2 2 3 2 3" xfId="15932" xr:uid="{1B60943B-E88A-4C9D-A82C-C686DA1B21CD}"/>
    <cellStyle name="Moneda 2 3 5 3 2 2 3 2 4" xfId="25349" xr:uid="{959C472E-3F6C-4CC5-8CD4-3A4C3E9CD824}"/>
    <cellStyle name="Moneda 2 3 5 3 2 2 3 2 5" xfId="34766" xr:uid="{28061238-B719-4480-86D4-FC3D2C7E4B9F}"/>
    <cellStyle name="Moneda 2 3 5 3 2 2 3 3" xfId="8876" xr:uid="{BCA9FC5E-3A2A-4FBE-9DE9-5469005B76BD}"/>
    <cellStyle name="Moneda 2 3 5 3 2 2 3 3 2" xfId="18284" xr:uid="{A7F93B87-1651-4DA0-A28A-1421238D6062}"/>
    <cellStyle name="Moneda 2 3 5 3 2 2 3 3 3" xfId="27701" xr:uid="{9AE5D61B-0F67-41B3-B756-12ABB808019E}"/>
    <cellStyle name="Moneda 2 3 5 3 2 2 3 3 4" xfId="37118" xr:uid="{E76F1C2C-4CCD-4080-84A6-2D19DD757CAA}"/>
    <cellStyle name="Moneda 2 3 5 3 2 2 3 4" xfId="13580" xr:uid="{EEB5F4D9-EA2E-46ED-9334-5FB3033ABD09}"/>
    <cellStyle name="Moneda 2 3 5 3 2 2 3 5" xfId="22997" xr:uid="{6272A41F-855E-4348-9011-541FD4587D3B}"/>
    <cellStyle name="Moneda 2 3 5 3 2 2 3 6" xfId="32414" xr:uid="{2E3851B7-F2FB-49A2-A0F7-D1713283447F}"/>
    <cellStyle name="Moneda 2 3 5 3 2 2 4" xfId="4956" xr:uid="{5FA5AF4F-7388-4C26-8C55-D7A65EA4BA94}"/>
    <cellStyle name="Moneda 2 3 5 3 2 2 4 2" xfId="9660" xr:uid="{B06BC4D2-0934-4F5D-8A5A-90094FB5F1B3}"/>
    <cellStyle name="Moneda 2 3 5 3 2 2 4 2 2" xfId="19068" xr:uid="{1C409601-BAC8-4119-9CB0-F3BBB9D8A98F}"/>
    <cellStyle name="Moneda 2 3 5 3 2 2 4 2 3" xfId="28485" xr:uid="{BDFE84E3-59E0-43FE-990F-D6CEF8154548}"/>
    <cellStyle name="Moneda 2 3 5 3 2 2 4 2 4" xfId="37902" xr:uid="{E074285D-3544-45EA-8831-EFCC74DB05DA}"/>
    <cellStyle name="Moneda 2 3 5 3 2 2 4 3" xfId="14364" xr:uid="{4CFD1318-0C4F-4B46-B668-E2EC3EA3F7DE}"/>
    <cellStyle name="Moneda 2 3 5 3 2 2 4 4" xfId="23781" xr:uid="{3A6AF5EC-58DF-4FFB-8BB0-A13F53B28D8D}"/>
    <cellStyle name="Moneda 2 3 5 3 2 2 4 5" xfId="33198" xr:uid="{E3A81CEE-E51B-4CB6-BC00-7EB4A037B6F4}"/>
    <cellStyle name="Moneda 2 3 5 3 2 2 5" xfId="7308" xr:uid="{829BB8E8-29A5-4083-A012-34A5CD8C43DF}"/>
    <cellStyle name="Moneda 2 3 5 3 2 2 5 2" xfId="16716" xr:uid="{EC9502B5-9253-4A7E-98D3-31C635063CA5}"/>
    <cellStyle name="Moneda 2 3 5 3 2 2 5 3" xfId="26133" xr:uid="{047F8849-8D2E-481C-9D2B-7FC3F2628B51}"/>
    <cellStyle name="Moneda 2 3 5 3 2 2 5 4" xfId="35550" xr:uid="{F5779399-08B5-43D5-9E52-BBF317120918}"/>
    <cellStyle name="Moneda 2 3 5 3 2 2 6" xfId="12012" xr:uid="{FA4A1373-B025-49BF-8F5C-38850C65BA64}"/>
    <cellStyle name="Moneda 2 3 5 3 2 2 7" xfId="21429" xr:uid="{3978D5EC-9AC6-4F43-B530-E9BA6A421693}"/>
    <cellStyle name="Moneda 2 3 5 3 2 2 8" xfId="30846" xr:uid="{EB3AB7BA-A026-4A60-98EE-9B17C4598594}"/>
    <cellStyle name="Moneda 2 3 5 3 2 3" xfId="2996" xr:uid="{45F879F1-8106-4CA7-A3FD-E9E9E8E46593}"/>
    <cellStyle name="Moneda 2 3 5 3 2 3 2" xfId="5348" xr:uid="{5A83D6D4-0B8C-44F2-9B3A-F9A9A2D94826}"/>
    <cellStyle name="Moneda 2 3 5 3 2 3 2 2" xfId="10052" xr:uid="{47999D74-3ACA-40B5-B307-00DC4B110EBB}"/>
    <cellStyle name="Moneda 2 3 5 3 2 3 2 2 2" xfId="19460" xr:uid="{8FD0EBA9-EB4D-424B-9DD6-064A56A2A61E}"/>
    <cellStyle name="Moneda 2 3 5 3 2 3 2 2 3" xfId="28877" xr:uid="{C681F472-C35B-4BD2-A957-14B37FB30192}"/>
    <cellStyle name="Moneda 2 3 5 3 2 3 2 2 4" xfId="38294" xr:uid="{7A96C878-1575-4A90-9019-D5BF9E95F107}"/>
    <cellStyle name="Moneda 2 3 5 3 2 3 2 3" xfId="14756" xr:uid="{6C90A87C-AB8C-472B-856B-0B1E96D3C807}"/>
    <cellStyle name="Moneda 2 3 5 3 2 3 2 4" xfId="24173" xr:uid="{2EA2FED0-B9FD-4C4D-A292-A570A6A84E68}"/>
    <cellStyle name="Moneda 2 3 5 3 2 3 2 5" xfId="33590" xr:uid="{7E456F96-DA59-43D5-A5F0-019323DA65F9}"/>
    <cellStyle name="Moneda 2 3 5 3 2 3 3" xfId="7700" xr:uid="{B07B515D-9983-48F3-AA93-5396A1294F50}"/>
    <cellStyle name="Moneda 2 3 5 3 2 3 3 2" xfId="17108" xr:uid="{93808C02-46AF-4FBC-86A7-0DBFBD961BC0}"/>
    <cellStyle name="Moneda 2 3 5 3 2 3 3 3" xfId="26525" xr:uid="{30A1E6DA-416E-4E06-8AF7-5C0133F6FAD5}"/>
    <cellStyle name="Moneda 2 3 5 3 2 3 3 4" xfId="35942" xr:uid="{309978CF-0435-40E1-942D-8E3B417BB11E}"/>
    <cellStyle name="Moneda 2 3 5 3 2 3 4" xfId="12404" xr:uid="{428E8D86-5F17-45B5-9596-B75AFF3C8C33}"/>
    <cellStyle name="Moneda 2 3 5 3 2 3 5" xfId="21821" xr:uid="{4EB84708-0FA4-4D69-A084-53336142B8F2}"/>
    <cellStyle name="Moneda 2 3 5 3 2 3 6" xfId="31238" xr:uid="{6AC475D7-DB59-4E4C-913C-F53F8AC4D0D9}"/>
    <cellStyle name="Moneda 2 3 5 3 2 4" xfId="3780" xr:uid="{5BC422DF-DDAE-45CA-9B1A-8463FCAB1F2F}"/>
    <cellStyle name="Moneda 2 3 5 3 2 4 2" xfId="6132" xr:uid="{D57431AA-9B76-4039-8B57-65A2F0C1B4CF}"/>
    <cellStyle name="Moneda 2 3 5 3 2 4 2 2" xfId="10836" xr:uid="{D7BCA994-A306-4653-BED0-85356EDFB207}"/>
    <cellStyle name="Moneda 2 3 5 3 2 4 2 2 2" xfId="20244" xr:uid="{B872D524-EEBE-4B3A-BE02-73109D3FEB3B}"/>
    <cellStyle name="Moneda 2 3 5 3 2 4 2 2 3" xfId="29661" xr:uid="{2E6DC884-6621-430B-AEA9-38B2A3CC0BAD}"/>
    <cellStyle name="Moneda 2 3 5 3 2 4 2 2 4" xfId="39078" xr:uid="{87898B92-FA0C-4757-92FF-E6D562EEC6B7}"/>
    <cellStyle name="Moneda 2 3 5 3 2 4 2 3" xfId="15540" xr:uid="{D49227FF-1567-42B0-A28A-1FF55ED55170}"/>
    <cellStyle name="Moneda 2 3 5 3 2 4 2 4" xfId="24957" xr:uid="{8EB9946A-63B9-4CB4-A5A2-6B51F2EECCD4}"/>
    <cellStyle name="Moneda 2 3 5 3 2 4 2 5" xfId="34374" xr:uid="{3EF58099-2835-494B-B004-AEBE66E102F7}"/>
    <cellStyle name="Moneda 2 3 5 3 2 4 3" xfId="8484" xr:uid="{9AB3A899-08B3-45F3-87D0-A04F10B74B9F}"/>
    <cellStyle name="Moneda 2 3 5 3 2 4 3 2" xfId="17892" xr:uid="{01719528-6523-4C2B-A7D8-B079601CD33D}"/>
    <cellStyle name="Moneda 2 3 5 3 2 4 3 3" xfId="27309" xr:uid="{8567E36D-A02C-4C29-A20C-3F4C1CFA2479}"/>
    <cellStyle name="Moneda 2 3 5 3 2 4 3 4" xfId="36726" xr:uid="{F88994F0-CC27-46E0-85B6-CA8D0FEE182A}"/>
    <cellStyle name="Moneda 2 3 5 3 2 4 4" xfId="13188" xr:uid="{3856F00E-783F-4B89-B3EC-8A9AAB1393A5}"/>
    <cellStyle name="Moneda 2 3 5 3 2 4 5" xfId="22605" xr:uid="{5803AAB3-7E96-47EC-87A0-43DFF41ED1A4}"/>
    <cellStyle name="Moneda 2 3 5 3 2 4 6" xfId="32022" xr:uid="{27195263-489B-423F-BECA-7F7C78472010}"/>
    <cellStyle name="Moneda 2 3 5 3 2 5" xfId="4564" xr:uid="{86EB2527-C319-45EA-A3B3-97C97F3ED90F}"/>
    <cellStyle name="Moneda 2 3 5 3 2 5 2" xfId="9268" xr:uid="{C906235A-5435-402A-870E-35C667F4A101}"/>
    <cellStyle name="Moneda 2 3 5 3 2 5 2 2" xfId="18676" xr:uid="{AEC902A4-19B7-44B4-8802-3894D3977BB8}"/>
    <cellStyle name="Moneda 2 3 5 3 2 5 2 3" xfId="28093" xr:uid="{763B21D0-0D94-42C9-A475-354605D08C95}"/>
    <cellStyle name="Moneda 2 3 5 3 2 5 2 4" xfId="37510" xr:uid="{2F7CC7D3-9046-47F6-B809-2DC8EB5A4261}"/>
    <cellStyle name="Moneda 2 3 5 3 2 5 3" xfId="13972" xr:uid="{58A2BD38-0378-4669-810A-F9DC4ED9BB1A}"/>
    <cellStyle name="Moneda 2 3 5 3 2 5 4" xfId="23389" xr:uid="{9933EFA8-89A6-46BE-9B54-C1C753BDC301}"/>
    <cellStyle name="Moneda 2 3 5 3 2 5 5" xfId="32806" xr:uid="{79516E65-58DA-4CC8-A531-4F78CCE1A518}"/>
    <cellStyle name="Moneda 2 3 5 3 2 6" xfId="6916" xr:uid="{B7F1C587-9CC4-4F4C-886D-C013B4D0AE62}"/>
    <cellStyle name="Moneda 2 3 5 3 2 6 2" xfId="16324" xr:uid="{A6488D01-76EA-46AD-BF8C-7671B547202E}"/>
    <cellStyle name="Moneda 2 3 5 3 2 6 3" xfId="25741" xr:uid="{89C14E0D-0326-4BFD-977F-CFE1D9470973}"/>
    <cellStyle name="Moneda 2 3 5 3 2 6 4" xfId="35158" xr:uid="{35ECE601-6659-4017-953D-C7EFB6AD2FC3}"/>
    <cellStyle name="Moneda 2 3 5 3 2 7" xfId="11620" xr:uid="{4B5B140B-244E-4C12-9053-58B44A2D120D}"/>
    <cellStyle name="Moneda 2 3 5 3 2 8" xfId="21037" xr:uid="{FD699BAD-FB89-48C8-B95F-EC9B58B9E24F}"/>
    <cellStyle name="Moneda 2 3 5 3 2 9" xfId="30454" xr:uid="{7AAA779D-5C2A-4980-B185-02C7B85CE4E5}"/>
    <cellStyle name="Moneda 2 3 5 3 3" xfId="2407" xr:uid="{3B08F288-A76D-4B74-84C6-153BD8CF5DE6}"/>
    <cellStyle name="Moneda 2 3 5 3 3 2" xfId="3192" xr:uid="{082BE572-C340-41F0-9AA1-5A3E94559CDA}"/>
    <cellStyle name="Moneda 2 3 5 3 3 2 2" xfId="5544" xr:uid="{F5B56A80-5B12-470F-BE54-21730299729E}"/>
    <cellStyle name="Moneda 2 3 5 3 3 2 2 2" xfId="10248" xr:uid="{32DE6D0F-15CF-4B6E-94D8-FA4F4F0AF92F}"/>
    <cellStyle name="Moneda 2 3 5 3 3 2 2 2 2" xfId="19656" xr:uid="{E736741F-55E0-4158-A7EC-B7D34F63480A}"/>
    <cellStyle name="Moneda 2 3 5 3 3 2 2 2 3" xfId="29073" xr:uid="{399E8FAE-B4A8-4E71-BEE1-F7A9D67DB8CF}"/>
    <cellStyle name="Moneda 2 3 5 3 3 2 2 2 4" xfId="38490" xr:uid="{A069C637-EE30-4C31-80B8-E6EA1BC41EEA}"/>
    <cellStyle name="Moneda 2 3 5 3 3 2 2 3" xfId="14952" xr:uid="{EAFB209D-F8BC-4850-9248-214648957697}"/>
    <cellStyle name="Moneda 2 3 5 3 3 2 2 4" xfId="24369" xr:uid="{A6202AC9-75C1-4402-B4F5-A33E0D6EED6A}"/>
    <cellStyle name="Moneda 2 3 5 3 3 2 2 5" xfId="33786" xr:uid="{6AE09B7D-7255-4F0F-823A-14AA68F9C0DE}"/>
    <cellStyle name="Moneda 2 3 5 3 3 2 3" xfId="7896" xr:uid="{F6839971-6652-4752-BA22-E96E98ED4FA6}"/>
    <cellStyle name="Moneda 2 3 5 3 3 2 3 2" xfId="17304" xr:uid="{3BB64373-6A5A-4112-9B34-D2BAD7BC0880}"/>
    <cellStyle name="Moneda 2 3 5 3 3 2 3 3" xfId="26721" xr:uid="{1B9A1233-0350-4863-A9C3-16CFB4B7F69D}"/>
    <cellStyle name="Moneda 2 3 5 3 3 2 3 4" xfId="36138" xr:uid="{3EE62C75-6778-4D79-B1DB-C5CAB342E10C}"/>
    <cellStyle name="Moneda 2 3 5 3 3 2 4" xfId="12600" xr:uid="{19BF7F05-FC26-49D8-8D94-70FB18DC295B}"/>
    <cellStyle name="Moneda 2 3 5 3 3 2 5" xfId="22017" xr:uid="{3583B48F-A56E-4C4A-8F14-66BBAE653206}"/>
    <cellStyle name="Moneda 2 3 5 3 3 2 6" xfId="31434" xr:uid="{287159BE-18E7-40BC-A9E0-68A37D8B2D29}"/>
    <cellStyle name="Moneda 2 3 5 3 3 3" xfId="3976" xr:uid="{25DBF175-09EF-4EB1-A473-E6DF2307E705}"/>
    <cellStyle name="Moneda 2 3 5 3 3 3 2" xfId="6328" xr:uid="{6A904E78-79B7-4006-8EC2-AFFB80629635}"/>
    <cellStyle name="Moneda 2 3 5 3 3 3 2 2" xfId="11032" xr:uid="{9546AC3D-F9D7-4480-A65A-AEA92A77E657}"/>
    <cellStyle name="Moneda 2 3 5 3 3 3 2 2 2" xfId="20440" xr:uid="{48B372A0-7480-4845-96A3-D3AFA5AB2CDE}"/>
    <cellStyle name="Moneda 2 3 5 3 3 3 2 2 3" xfId="29857" xr:uid="{52601163-E0C7-4FBC-A74B-FE48DD966FD2}"/>
    <cellStyle name="Moneda 2 3 5 3 3 3 2 2 4" xfId="39274" xr:uid="{63E3F36B-5B09-4152-9E02-B26C4F97C450}"/>
    <cellStyle name="Moneda 2 3 5 3 3 3 2 3" xfId="15736" xr:uid="{55674224-CA3D-42AE-BCDB-9FBBE7F604DA}"/>
    <cellStyle name="Moneda 2 3 5 3 3 3 2 4" xfId="25153" xr:uid="{2E01B94A-3D6E-4BCB-B07E-154316A67208}"/>
    <cellStyle name="Moneda 2 3 5 3 3 3 2 5" xfId="34570" xr:uid="{576D4006-DED5-4589-8D92-915796B450B1}"/>
    <cellStyle name="Moneda 2 3 5 3 3 3 3" xfId="8680" xr:uid="{0499ED83-D04F-4E1C-B306-F60D7775B6F1}"/>
    <cellStyle name="Moneda 2 3 5 3 3 3 3 2" xfId="18088" xr:uid="{3D2A2675-D80F-4A25-B79F-9AC1D42ACF9D}"/>
    <cellStyle name="Moneda 2 3 5 3 3 3 3 3" xfId="27505" xr:uid="{A2AAAFBB-4BA6-4006-AAFA-9D3A6E0E2882}"/>
    <cellStyle name="Moneda 2 3 5 3 3 3 3 4" xfId="36922" xr:uid="{EAC0B3E3-FCB4-423D-A0FC-5DFC1C135BE7}"/>
    <cellStyle name="Moneda 2 3 5 3 3 3 4" xfId="13384" xr:uid="{E7E35A3D-A669-49EF-9139-C38481B5D9A7}"/>
    <cellStyle name="Moneda 2 3 5 3 3 3 5" xfId="22801" xr:uid="{8408EB2A-FB30-44D7-BE1D-E8D8D32FAF38}"/>
    <cellStyle name="Moneda 2 3 5 3 3 3 6" xfId="32218" xr:uid="{CF6BB392-9275-498B-A316-2CC552CF0D2C}"/>
    <cellStyle name="Moneda 2 3 5 3 3 4" xfId="4760" xr:uid="{2DF01155-E534-4EA0-A40C-FC6167A7E014}"/>
    <cellStyle name="Moneda 2 3 5 3 3 4 2" xfId="9464" xr:uid="{85777123-0164-4265-AB24-D907C35FD550}"/>
    <cellStyle name="Moneda 2 3 5 3 3 4 2 2" xfId="18872" xr:uid="{E20EA66B-E2A1-4924-AD38-932C29463FA7}"/>
    <cellStyle name="Moneda 2 3 5 3 3 4 2 3" xfId="28289" xr:uid="{1DA564ED-FB61-4D1E-AD01-0959C62F9046}"/>
    <cellStyle name="Moneda 2 3 5 3 3 4 2 4" xfId="37706" xr:uid="{DB40CD9E-3D43-4B4E-AF7A-A490BE9EBA0F}"/>
    <cellStyle name="Moneda 2 3 5 3 3 4 3" xfId="14168" xr:uid="{788BC8FE-3E00-40E7-97E8-2D9397B653FF}"/>
    <cellStyle name="Moneda 2 3 5 3 3 4 4" xfId="23585" xr:uid="{707848CC-3C8B-421E-B583-F7CF7FC94F96}"/>
    <cellStyle name="Moneda 2 3 5 3 3 4 5" xfId="33002" xr:uid="{60B52208-375A-4836-B304-D33B27B368F1}"/>
    <cellStyle name="Moneda 2 3 5 3 3 5" xfId="7112" xr:uid="{8F30A96F-7F2C-453C-A2D4-DDDD81125677}"/>
    <cellStyle name="Moneda 2 3 5 3 3 5 2" xfId="16520" xr:uid="{D00E0445-E6AE-4709-8F40-90220B74D4BF}"/>
    <cellStyle name="Moneda 2 3 5 3 3 5 3" xfId="25937" xr:uid="{01802004-ADEF-4C05-8183-49633E9CB8B9}"/>
    <cellStyle name="Moneda 2 3 5 3 3 5 4" xfId="35354" xr:uid="{5337B97B-1680-4162-87F5-ABD103F4E343}"/>
    <cellStyle name="Moneda 2 3 5 3 3 6" xfId="11816" xr:uid="{8F3816A4-10CE-42DB-BB92-75D95445BDB8}"/>
    <cellStyle name="Moneda 2 3 5 3 3 7" xfId="21233" xr:uid="{443760DC-9F6B-4C35-8334-46B5CFE4137A}"/>
    <cellStyle name="Moneda 2 3 5 3 3 8" xfId="30650" xr:uid="{A4A0B233-7706-454B-8F06-E1C8FD8E3BE3}"/>
    <cellStyle name="Moneda 2 3 5 3 4" xfId="2800" xr:uid="{7AC1CA77-E1B5-4722-9017-4513CC903F5E}"/>
    <cellStyle name="Moneda 2 3 5 3 4 2" xfId="5152" xr:uid="{27E9D591-1B36-402A-8525-334F627C386D}"/>
    <cellStyle name="Moneda 2 3 5 3 4 2 2" xfId="9856" xr:uid="{09D7550B-D8C7-4B4B-AF39-221F3832A4EE}"/>
    <cellStyle name="Moneda 2 3 5 3 4 2 2 2" xfId="19264" xr:uid="{3D759D2A-6E13-4869-9B2F-7105B3602F0B}"/>
    <cellStyle name="Moneda 2 3 5 3 4 2 2 3" xfId="28681" xr:uid="{F69333BA-0BCD-431C-AACA-8DBC63E63C4F}"/>
    <cellStyle name="Moneda 2 3 5 3 4 2 2 4" xfId="38098" xr:uid="{1A88F329-18F1-47E5-982B-40E0BD24BA7B}"/>
    <cellStyle name="Moneda 2 3 5 3 4 2 3" xfId="14560" xr:uid="{B1DFFE7F-2037-4BED-8C77-56281BEC2B42}"/>
    <cellStyle name="Moneda 2 3 5 3 4 2 4" xfId="23977" xr:uid="{8D4FE814-DDE1-4E90-87E6-4967D80D7A8E}"/>
    <cellStyle name="Moneda 2 3 5 3 4 2 5" xfId="33394" xr:uid="{32318493-C648-4B00-B5D2-A4F91D4AF43E}"/>
    <cellStyle name="Moneda 2 3 5 3 4 3" xfId="7504" xr:uid="{5D78628A-93A0-4C0B-ACC5-1AFF62B5BE9F}"/>
    <cellStyle name="Moneda 2 3 5 3 4 3 2" xfId="16912" xr:uid="{24D0C070-3DC6-403A-8E32-44AD29A3D80F}"/>
    <cellStyle name="Moneda 2 3 5 3 4 3 3" xfId="26329" xr:uid="{4BCE853C-8640-4956-89B6-C6CA45D9E751}"/>
    <cellStyle name="Moneda 2 3 5 3 4 3 4" xfId="35746" xr:uid="{80096443-2C98-430C-919E-F8CD7E954835}"/>
    <cellStyle name="Moneda 2 3 5 3 4 4" xfId="12208" xr:uid="{01745851-B027-4BF1-8E33-4C16895D6816}"/>
    <cellStyle name="Moneda 2 3 5 3 4 5" xfId="21625" xr:uid="{35724E51-368A-4ABC-AC51-BDBF4678FF71}"/>
    <cellStyle name="Moneda 2 3 5 3 4 6" xfId="31042" xr:uid="{FC90BDD5-320A-41B5-AD15-F20E2DF2FAA7}"/>
    <cellStyle name="Moneda 2 3 5 3 5" xfId="3584" xr:uid="{A0A0263B-51DF-4501-AB2F-E05BE763F3C9}"/>
    <cellStyle name="Moneda 2 3 5 3 5 2" xfId="5936" xr:uid="{9C82096D-9609-41D6-BAFD-06DDD50D0348}"/>
    <cellStyle name="Moneda 2 3 5 3 5 2 2" xfId="10640" xr:uid="{78E632FF-A36A-4D64-978B-76D6528FC62D}"/>
    <cellStyle name="Moneda 2 3 5 3 5 2 2 2" xfId="20048" xr:uid="{0E769B92-F081-4E8F-9F78-D470E08AE299}"/>
    <cellStyle name="Moneda 2 3 5 3 5 2 2 3" xfId="29465" xr:uid="{35257980-0860-483D-9E44-D3AC8BBA61CC}"/>
    <cellStyle name="Moneda 2 3 5 3 5 2 2 4" xfId="38882" xr:uid="{EF5BB65D-CA31-46B1-9EB3-4AB39EEBAD4E}"/>
    <cellStyle name="Moneda 2 3 5 3 5 2 3" xfId="15344" xr:uid="{4D3A5A67-5E68-4472-B97D-6517ABC7774B}"/>
    <cellStyle name="Moneda 2 3 5 3 5 2 4" xfId="24761" xr:uid="{22E401AA-B6AC-45F3-B902-98EF17B3F424}"/>
    <cellStyle name="Moneda 2 3 5 3 5 2 5" xfId="34178" xr:uid="{9D0ACCD9-D09D-4020-B45B-0B6107D41568}"/>
    <cellStyle name="Moneda 2 3 5 3 5 3" xfId="8288" xr:uid="{262CCCE4-9B14-483E-96B9-D12222A46DE5}"/>
    <cellStyle name="Moneda 2 3 5 3 5 3 2" xfId="17696" xr:uid="{1A422308-6315-4DB8-BB8E-1EE9D746FE78}"/>
    <cellStyle name="Moneda 2 3 5 3 5 3 3" xfId="27113" xr:uid="{3E6CA439-16CA-4C93-940F-A4F7CA01883D}"/>
    <cellStyle name="Moneda 2 3 5 3 5 3 4" xfId="36530" xr:uid="{901CD7E3-5283-4ADA-A7F5-0DAC00018D98}"/>
    <cellStyle name="Moneda 2 3 5 3 5 4" xfId="12992" xr:uid="{82F9044D-47C8-4769-85C2-9298F8548C3F}"/>
    <cellStyle name="Moneda 2 3 5 3 5 5" xfId="22409" xr:uid="{84403026-7CC3-4046-92D6-0CA2BF16E7CF}"/>
    <cellStyle name="Moneda 2 3 5 3 5 6" xfId="31826" xr:uid="{42EF1E9B-4A92-4A47-BFF2-B0828B9879C3}"/>
    <cellStyle name="Moneda 2 3 5 3 6" xfId="4368" xr:uid="{C0041863-E02B-4B6A-8386-E0C3296CD700}"/>
    <cellStyle name="Moneda 2 3 5 3 6 2" xfId="9072" xr:uid="{FAAF6BCE-5D4C-43D1-B889-09D921683387}"/>
    <cellStyle name="Moneda 2 3 5 3 6 2 2" xfId="18480" xr:uid="{D896EEC7-F2CA-42C4-927A-E78234F67CCF}"/>
    <cellStyle name="Moneda 2 3 5 3 6 2 3" xfId="27897" xr:uid="{21E880E2-EEDA-461D-9533-244F6AE99778}"/>
    <cellStyle name="Moneda 2 3 5 3 6 2 4" xfId="37314" xr:uid="{2D0C08E2-B166-4E45-BEEB-52B1CF525133}"/>
    <cellStyle name="Moneda 2 3 5 3 6 3" xfId="13776" xr:uid="{05A93F2C-29AF-4506-B065-9E929CE4406B}"/>
    <cellStyle name="Moneda 2 3 5 3 6 4" xfId="23193" xr:uid="{9DB0D903-DC23-432A-AC70-76CB5A038CF9}"/>
    <cellStyle name="Moneda 2 3 5 3 6 5" xfId="32610" xr:uid="{FD84600E-D186-4D9F-ABCE-A2882586592B}"/>
    <cellStyle name="Moneda 2 3 5 3 7" xfId="6720" xr:uid="{281F0944-67B1-43A1-BC3A-0891F5858FB7}"/>
    <cellStyle name="Moneda 2 3 5 3 7 2" xfId="16128" xr:uid="{EB29516F-DF98-4E8D-997E-BC8A297F3F31}"/>
    <cellStyle name="Moneda 2 3 5 3 7 3" xfId="25545" xr:uid="{80A4B3EE-54EB-4917-B0A4-445E371286FF}"/>
    <cellStyle name="Moneda 2 3 5 3 7 4" xfId="34962" xr:uid="{D0C09D28-E752-4229-B69D-64E83F949DF3}"/>
    <cellStyle name="Moneda 2 3 5 3 8" xfId="11424" xr:uid="{294F04F0-85AE-4984-BBF7-7A1C5185C9F1}"/>
    <cellStyle name="Moneda 2 3 5 3 9" xfId="20841" xr:uid="{6220DE2F-14A1-49A0-A439-CCD693DBF6B5}"/>
    <cellStyle name="Moneda 2 3 5 4" xfId="282" xr:uid="{9AF24235-B51F-4CCD-A8E4-46801692E6ED}"/>
    <cellStyle name="Moneda 2 3 5 4 10" xfId="30229" xr:uid="{A11D8804-BB64-4CD3-80B2-B69C40B80CF7}"/>
    <cellStyle name="Moneda 2 3 5 4 11" xfId="1986" xr:uid="{30D40BE9-7A2A-4DB7-80DA-966B231289DD}"/>
    <cellStyle name="Moneda 2 3 5 4 12" xfId="1358" xr:uid="{992A597C-6F59-45A4-A2D2-B801F3DCBEF4}"/>
    <cellStyle name="Moneda 2 3 5 4 13" xfId="40240" xr:uid="{BAE09FA3-59D3-488D-AD2F-417780DE8218}"/>
    <cellStyle name="Moneda 2 3 5 4 2" xfId="557" xr:uid="{05390C4E-9062-4EF5-B5C2-366E27961E81}"/>
    <cellStyle name="Moneda 2 3 5 4 2 10" xfId="2182" xr:uid="{FE358B25-4104-4C73-B170-F04523AAAC67}"/>
    <cellStyle name="Moneda 2 3 5 4 2 11" xfId="1554" xr:uid="{EBAED338-3A79-4492-812E-B42D1A9B1019}"/>
    <cellStyle name="Moneda 2 3 5 4 2 12" xfId="40436" xr:uid="{89A29D92-4C92-4128-A8DB-044E777E1E9D}"/>
    <cellStyle name="Moneda 2 3 5 4 2 2" xfId="2574" xr:uid="{3411362A-86B8-4DED-BCCE-1F1FEE6347E6}"/>
    <cellStyle name="Moneda 2 3 5 4 2 2 2" xfId="3359" xr:uid="{3AFAE6DC-D89B-4375-A286-73C51949B3E8}"/>
    <cellStyle name="Moneda 2 3 5 4 2 2 2 2" xfId="5711" xr:uid="{4EBB47EA-61E5-42B8-9FFA-EF7B2C69DF23}"/>
    <cellStyle name="Moneda 2 3 5 4 2 2 2 2 2" xfId="10415" xr:uid="{217027B0-3A93-4AEB-94D5-3ADB29D357DB}"/>
    <cellStyle name="Moneda 2 3 5 4 2 2 2 2 2 2" xfId="19823" xr:uid="{A2141BFD-1A94-4FE6-AEF0-3232AAD74617}"/>
    <cellStyle name="Moneda 2 3 5 4 2 2 2 2 2 3" xfId="29240" xr:uid="{67FBC1D6-95FF-4A07-B9D2-E117FE509C47}"/>
    <cellStyle name="Moneda 2 3 5 4 2 2 2 2 2 4" xfId="38657" xr:uid="{3CEE5272-E19D-43B3-9008-41781C598244}"/>
    <cellStyle name="Moneda 2 3 5 4 2 2 2 2 3" xfId="15119" xr:uid="{6A51179B-0A83-45DD-8285-CF63124FFEBD}"/>
    <cellStyle name="Moneda 2 3 5 4 2 2 2 2 4" xfId="24536" xr:uid="{5349DAD9-1B95-4CDF-9C87-B148E2E2EEC5}"/>
    <cellStyle name="Moneda 2 3 5 4 2 2 2 2 5" xfId="33953" xr:uid="{8C07D323-78F3-41F8-8298-F3EABFE11246}"/>
    <cellStyle name="Moneda 2 3 5 4 2 2 2 3" xfId="8063" xr:uid="{36FC1516-8F78-45E3-8134-64B13CE85DA1}"/>
    <cellStyle name="Moneda 2 3 5 4 2 2 2 3 2" xfId="17471" xr:uid="{EC346037-534D-4E42-88E8-6A4B1C120661}"/>
    <cellStyle name="Moneda 2 3 5 4 2 2 2 3 3" xfId="26888" xr:uid="{37057F71-230F-467B-9530-FC54C28A0102}"/>
    <cellStyle name="Moneda 2 3 5 4 2 2 2 3 4" xfId="36305" xr:uid="{12257F9E-8D31-4D58-B483-B7215DDE0E3F}"/>
    <cellStyle name="Moneda 2 3 5 4 2 2 2 4" xfId="12767" xr:uid="{01B5687B-D360-490F-B3C9-CC720DCBCA3D}"/>
    <cellStyle name="Moneda 2 3 5 4 2 2 2 5" xfId="22184" xr:uid="{9AC8E7DE-91F2-4602-8AE8-EDAB863C3A33}"/>
    <cellStyle name="Moneda 2 3 5 4 2 2 2 6" xfId="31601" xr:uid="{2AD1E899-E072-4416-9345-ACB18E605325}"/>
    <cellStyle name="Moneda 2 3 5 4 2 2 3" xfId="4143" xr:uid="{A7F2B2B6-4427-4C80-90EC-8EF9D10FB1B1}"/>
    <cellStyle name="Moneda 2 3 5 4 2 2 3 2" xfId="6495" xr:uid="{035FBC65-CBF8-4C56-AB87-FE356621B8A5}"/>
    <cellStyle name="Moneda 2 3 5 4 2 2 3 2 2" xfId="11199" xr:uid="{34B40BAD-290C-430E-B2AF-14C80B06A510}"/>
    <cellStyle name="Moneda 2 3 5 4 2 2 3 2 2 2" xfId="20607" xr:uid="{E6BD5078-3A10-4FA1-9965-EBEA5738F20B}"/>
    <cellStyle name="Moneda 2 3 5 4 2 2 3 2 2 3" xfId="30024" xr:uid="{EAF3578E-4261-466C-8A13-F41E3BDA084E}"/>
    <cellStyle name="Moneda 2 3 5 4 2 2 3 2 2 4" xfId="39441" xr:uid="{1E28BCF6-06DB-4A15-8662-CA856E0D7BE2}"/>
    <cellStyle name="Moneda 2 3 5 4 2 2 3 2 3" xfId="15903" xr:uid="{4586DAFA-E0C8-48B0-A71E-06F4D76E1EDA}"/>
    <cellStyle name="Moneda 2 3 5 4 2 2 3 2 4" xfId="25320" xr:uid="{59F5E140-C5DD-4590-B70E-6BADF6B72538}"/>
    <cellStyle name="Moneda 2 3 5 4 2 2 3 2 5" xfId="34737" xr:uid="{5BD3DF69-630D-4618-8250-ADD8F98A7DAA}"/>
    <cellStyle name="Moneda 2 3 5 4 2 2 3 3" xfId="8847" xr:uid="{0153895C-786F-4651-B134-50DE3B0B6AE8}"/>
    <cellStyle name="Moneda 2 3 5 4 2 2 3 3 2" xfId="18255" xr:uid="{FF2525FD-E861-4334-9EB0-53BACF899E71}"/>
    <cellStyle name="Moneda 2 3 5 4 2 2 3 3 3" xfId="27672" xr:uid="{60FEFA17-1C51-4E0C-8FDF-374F06E6CC19}"/>
    <cellStyle name="Moneda 2 3 5 4 2 2 3 3 4" xfId="37089" xr:uid="{3A1A0762-8E01-488C-B5A8-7D66840715EA}"/>
    <cellStyle name="Moneda 2 3 5 4 2 2 3 4" xfId="13551" xr:uid="{4C0359E9-1B90-4C97-B778-F266D7CB162B}"/>
    <cellStyle name="Moneda 2 3 5 4 2 2 3 5" xfId="22968" xr:uid="{65C35470-0315-4B6D-A103-6B3069D49630}"/>
    <cellStyle name="Moneda 2 3 5 4 2 2 3 6" xfId="32385" xr:uid="{7A47FF28-F23F-4271-8182-964E27F765A1}"/>
    <cellStyle name="Moneda 2 3 5 4 2 2 4" xfId="4927" xr:uid="{950ABD55-910D-417B-AC6E-F88AC7988CBF}"/>
    <cellStyle name="Moneda 2 3 5 4 2 2 4 2" xfId="9631" xr:uid="{FFE1B64F-D66F-46FE-9A1D-52E4969E2606}"/>
    <cellStyle name="Moneda 2 3 5 4 2 2 4 2 2" xfId="19039" xr:uid="{AE0498E7-78D2-41DE-A707-D54363581D94}"/>
    <cellStyle name="Moneda 2 3 5 4 2 2 4 2 3" xfId="28456" xr:uid="{64FDA7CB-3544-4813-9294-AFE629064100}"/>
    <cellStyle name="Moneda 2 3 5 4 2 2 4 2 4" xfId="37873" xr:uid="{789101D4-5589-4D8F-988D-DF93B519DF2E}"/>
    <cellStyle name="Moneda 2 3 5 4 2 2 4 3" xfId="14335" xr:uid="{6291E144-866D-4AAA-ABAB-38A93525DCE2}"/>
    <cellStyle name="Moneda 2 3 5 4 2 2 4 4" xfId="23752" xr:uid="{3350AC08-16B4-400B-9701-B8FDEA71B2DC}"/>
    <cellStyle name="Moneda 2 3 5 4 2 2 4 5" xfId="33169" xr:uid="{0D62FC00-BFCB-4309-9BC5-33354BB44CC7}"/>
    <cellStyle name="Moneda 2 3 5 4 2 2 5" xfId="7279" xr:uid="{0E3BE185-DB4E-465E-A2D1-05142D51EDCD}"/>
    <cellStyle name="Moneda 2 3 5 4 2 2 5 2" xfId="16687" xr:uid="{F4073EF4-5C07-45DB-9A2C-61889E3DA8CB}"/>
    <cellStyle name="Moneda 2 3 5 4 2 2 5 3" xfId="26104" xr:uid="{0B41278A-38E3-4E2F-9E6B-1166E6CADBBF}"/>
    <cellStyle name="Moneda 2 3 5 4 2 2 5 4" xfId="35521" xr:uid="{25C10F28-C5D8-4F35-A106-2EA304F84D55}"/>
    <cellStyle name="Moneda 2 3 5 4 2 2 6" xfId="11983" xr:uid="{95F750A6-9CAD-46F0-BE19-1CCB79E7A67F}"/>
    <cellStyle name="Moneda 2 3 5 4 2 2 7" xfId="21400" xr:uid="{731D5003-A89F-4F6D-B7F9-72252CECE103}"/>
    <cellStyle name="Moneda 2 3 5 4 2 2 8" xfId="30817" xr:uid="{F9F437C9-5B90-4042-B3C8-B496DE8F638A}"/>
    <cellStyle name="Moneda 2 3 5 4 2 3" xfId="2967" xr:uid="{55226362-196B-4A19-BA17-F587BCB774D8}"/>
    <cellStyle name="Moneda 2 3 5 4 2 3 2" xfId="5319" xr:uid="{1AF8263F-E4A4-4925-977E-A57C15AD576E}"/>
    <cellStyle name="Moneda 2 3 5 4 2 3 2 2" xfId="10023" xr:uid="{4069121C-A4C3-4CC6-91E7-084C8CB5BE65}"/>
    <cellStyle name="Moneda 2 3 5 4 2 3 2 2 2" xfId="19431" xr:uid="{D995516D-A6FB-43C1-9728-F97C3212DBD4}"/>
    <cellStyle name="Moneda 2 3 5 4 2 3 2 2 3" xfId="28848" xr:uid="{C2611A9F-1EA5-4C34-B6B4-88F54CA12517}"/>
    <cellStyle name="Moneda 2 3 5 4 2 3 2 2 4" xfId="38265" xr:uid="{B1C7346F-443E-4B0B-95AC-E61F7384676F}"/>
    <cellStyle name="Moneda 2 3 5 4 2 3 2 3" xfId="14727" xr:uid="{3E4030F2-B8A4-486F-BBA6-FDC014406A67}"/>
    <cellStyle name="Moneda 2 3 5 4 2 3 2 4" xfId="24144" xr:uid="{5DC1A5A8-F936-49DB-A4D6-9F6CB260D879}"/>
    <cellStyle name="Moneda 2 3 5 4 2 3 2 5" xfId="33561" xr:uid="{B0D80AB9-3AF2-4AE3-BED8-38B15D671604}"/>
    <cellStyle name="Moneda 2 3 5 4 2 3 3" xfId="7671" xr:uid="{3BEC16C9-FBC4-4E30-900F-5F0791311BC8}"/>
    <cellStyle name="Moneda 2 3 5 4 2 3 3 2" xfId="17079" xr:uid="{0F156187-B8EB-46D7-84C0-95A4DF00CBBC}"/>
    <cellStyle name="Moneda 2 3 5 4 2 3 3 3" xfId="26496" xr:uid="{D8918BD3-E4AE-46CA-8EF3-EDD248AA6651}"/>
    <cellStyle name="Moneda 2 3 5 4 2 3 3 4" xfId="35913" xr:uid="{6F0ECF5D-FE8A-45A5-8521-106D793AA129}"/>
    <cellStyle name="Moneda 2 3 5 4 2 3 4" xfId="12375" xr:uid="{89FA5C0B-9524-4ED4-B690-FBB9ECD763C9}"/>
    <cellStyle name="Moneda 2 3 5 4 2 3 5" xfId="21792" xr:uid="{5846377B-2817-446F-A6E6-97E94FF43373}"/>
    <cellStyle name="Moneda 2 3 5 4 2 3 6" xfId="31209" xr:uid="{952D37F3-E343-4973-88FE-15E94DF7F62F}"/>
    <cellStyle name="Moneda 2 3 5 4 2 4" xfId="3751" xr:uid="{0FB66263-58DB-4E40-BB20-BB1D9DD8B345}"/>
    <cellStyle name="Moneda 2 3 5 4 2 4 2" xfId="6103" xr:uid="{E93C1C96-E9F4-4635-AD67-CE8082A99A22}"/>
    <cellStyle name="Moneda 2 3 5 4 2 4 2 2" xfId="10807" xr:uid="{DB605A02-B423-4F18-AE57-0DE44BE32852}"/>
    <cellStyle name="Moneda 2 3 5 4 2 4 2 2 2" xfId="20215" xr:uid="{ABA3F195-EF56-48D7-B37A-E5FDEA40FF85}"/>
    <cellStyle name="Moneda 2 3 5 4 2 4 2 2 3" xfId="29632" xr:uid="{C5D29EA4-FB9C-4C37-A0F9-E5410852C811}"/>
    <cellStyle name="Moneda 2 3 5 4 2 4 2 2 4" xfId="39049" xr:uid="{4CC77386-12CE-47DD-88FA-B762D747F636}"/>
    <cellStyle name="Moneda 2 3 5 4 2 4 2 3" xfId="15511" xr:uid="{536CD3D1-C4F5-4060-BE05-01C08C4D8CDA}"/>
    <cellStyle name="Moneda 2 3 5 4 2 4 2 4" xfId="24928" xr:uid="{EE88FC61-8B0C-44E0-BE7F-7CD92FD42975}"/>
    <cellStyle name="Moneda 2 3 5 4 2 4 2 5" xfId="34345" xr:uid="{31580607-0DF0-4335-8394-F73DC2C24793}"/>
    <cellStyle name="Moneda 2 3 5 4 2 4 3" xfId="8455" xr:uid="{471C9410-9BA4-4D12-880F-A13FE6523855}"/>
    <cellStyle name="Moneda 2 3 5 4 2 4 3 2" xfId="17863" xr:uid="{BBD8740C-1A0F-4990-8637-9D3687DED3A4}"/>
    <cellStyle name="Moneda 2 3 5 4 2 4 3 3" xfId="27280" xr:uid="{93C56B60-5DF2-4BC0-BBF8-60A303534C8F}"/>
    <cellStyle name="Moneda 2 3 5 4 2 4 3 4" xfId="36697" xr:uid="{E8BEF82E-3C65-42FB-92EC-78B54FA301C7}"/>
    <cellStyle name="Moneda 2 3 5 4 2 4 4" xfId="13159" xr:uid="{2A3D8F97-B005-4A1E-8999-49D44F32231E}"/>
    <cellStyle name="Moneda 2 3 5 4 2 4 5" xfId="22576" xr:uid="{4BA66D0D-97C8-4461-BE80-C03E1DB4F271}"/>
    <cellStyle name="Moneda 2 3 5 4 2 4 6" xfId="31993" xr:uid="{7D1F91EA-6636-4B11-8816-2F436E96D293}"/>
    <cellStyle name="Moneda 2 3 5 4 2 5" xfId="4535" xr:uid="{3E42E2D8-68DD-49D8-9047-767B9E85C077}"/>
    <cellStyle name="Moneda 2 3 5 4 2 5 2" xfId="9239" xr:uid="{4C84A407-F071-496A-B76F-1233F38EF3A2}"/>
    <cellStyle name="Moneda 2 3 5 4 2 5 2 2" xfId="18647" xr:uid="{B29B33D2-3BC8-40F4-ACF2-897252443385}"/>
    <cellStyle name="Moneda 2 3 5 4 2 5 2 3" xfId="28064" xr:uid="{9BC6102D-FE63-43B2-8992-CB54F54CC45F}"/>
    <cellStyle name="Moneda 2 3 5 4 2 5 2 4" xfId="37481" xr:uid="{D4BC703D-63BE-48B9-9B45-284279B7941C}"/>
    <cellStyle name="Moneda 2 3 5 4 2 5 3" xfId="13943" xr:uid="{7524ECC0-DAD4-4515-8E9E-32733E22C598}"/>
    <cellStyle name="Moneda 2 3 5 4 2 5 4" xfId="23360" xr:uid="{32741A67-54D1-49AE-AE9F-ADF543E04610}"/>
    <cellStyle name="Moneda 2 3 5 4 2 5 5" xfId="32777" xr:uid="{5C0B698A-2BFD-4077-8FAA-3B838186A2E9}"/>
    <cellStyle name="Moneda 2 3 5 4 2 6" xfId="6887" xr:uid="{7E54BD2F-DE1B-4EDE-993C-1DA6C1354687}"/>
    <cellStyle name="Moneda 2 3 5 4 2 6 2" xfId="16295" xr:uid="{EA11E931-BAC5-498D-AB73-2664AF43831F}"/>
    <cellStyle name="Moneda 2 3 5 4 2 6 3" xfId="25712" xr:uid="{DF1FF148-48E1-4D8B-8B92-A1049C4AEBE3}"/>
    <cellStyle name="Moneda 2 3 5 4 2 6 4" xfId="35129" xr:uid="{45F61C30-1F24-440D-908C-E546A714A86A}"/>
    <cellStyle name="Moneda 2 3 5 4 2 7" xfId="11591" xr:uid="{3C6EA128-1BE4-42E8-B6D4-D31A2F4C8B8B}"/>
    <cellStyle name="Moneda 2 3 5 4 2 8" xfId="21008" xr:uid="{0164FE71-AFA1-4D58-B1ED-441A15BD9CD2}"/>
    <cellStyle name="Moneda 2 3 5 4 2 9" xfId="30425" xr:uid="{8703A9D6-21FC-4A56-B9D3-28790AB7FB0C}"/>
    <cellStyle name="Moneda 2 3 5 4 3" xfId="2378" xr:uid="{9B8ABFE3-C08C-440F-B6BC-0D0CE55D60C3}"/>
    <cellStyle name="Moneda 2 3 5 4 3 2" xfId="3163" xr:uid="{C73A17B4-1FF2-4462-95FA-76DFA8A6F00D}"/>
    <cellStyle name="Moneda 2 3 5 4 3 2 2" xfId="5515" xr:uid="{7DAF86EA-DD2C-4FDD-ABC3-6A8863C40093}"/>
    <cellStyle name="Moneda 2 3 5 4 3 2 2 2" xfId="10219" xr:uid="{9000AB31-C904-4071-9238-82BCBED4B8FB}"/>
    <cellStyle name="Moneda 2 3 5 4 3 2 2 2 2" xfId="19627" xr:uid="{5FC5ADB8-6DF6-4DD5-A8C8-F12432757E2B}"/>
    <cellStyle name="Moneda 2 3 5 4 3 2 2 2 3" xfId="29044" xr:uid="{7220AF3F-171C-4F6B-86C0-1D59B335F734}"/>
    <cellStyle name="Moneda 2 3 5 4 3 2 2 2 4" xfId="38461" xr:uid="{DEF3C519-B3AD-4EE1-AB18-210DE7B060D5}"/>
    <cellStyle name="Moneda 2 3 5 4 3 2 2 3" xfId="14923" xr:uid="{99B88439-B781-40D3-A5BA-C2551F284AAF}"/>
    <cellStyle name="Moneda 2 3 5 4 3 2 2 4" xfId="24340" xr:uid="{93201E13-0151-4174-A3FA-EB5B24A3F618}"/>
    <cellStyle name="Moneda 2 3 5 4 3 2 2 5" xfId="33757" xr:uid="{196E1847-07E6-4622-B39D-AEAA7A23123B}"/>
    <cellStyle name="Moneda 2 3 5 4 3 2 3" xfId="7867" xr:uid="{6A087AD0-C796-440B-AC97-85F050D53D5D}"/>
    <cellStyle name="Moneda 2 3 5 4 3 2 3 2" xfId="17275" xr:uid="{58E24D02-62E6-4EC5-B749-6D9C8674EAC6}"/>
    <cellStyle name="Moneda 2 3 5 4 3 2 3 3" xfId="26692" xr:uid="{E32572A2-C237-4B4D-A114-5227AE1B5103}"/>
    <cellStyle name="Moneda 2 3 5 4 3 2 3 4" xfId="36109" xr:uid="{CA6A10A9-7B4F-40FB-9596-6C9922E17B83}"/>
    <cellStyle name="Moneda 2 3 5 4 3 2 4" xfId="12571" xr:uid="{0256FFAD-1E23-4B5A-85AE-9938BB9C4B9B}"/>
    <cellStyle name="Moneda 2 3 5 4 3 2 5" xfId="21988" xr:uid="{F7B98C3E-8341-4B12-A9D9-6BF69364ADD2}"/>
    <cellStyle name="Moneda 2 3 5 4 3 2 6" xfId="31405" xr:uid="{3EDE8864-C370-43AD-9189-119125887FBB}"/>
    <cellStyle name="Moneda 2 3 5 4 3 3" xfId="3947" xr:uid="{35AF184F-AB9A-4A5D-802C-160EB39F420A}"/>
    <cellStyle name="Moneda 2 3 5 4 3 3 2" xfId="6299" xr:uid="{18B04600-1EC4-4866-9E82-D04A4FB29AA4}"/>
    <cellStyle name="Moneda 2 3 5 4 3 3 2 2" xfId="11003" xr:uid="{A966094A-B7DA-4C02-BDE0-53C7FB5365AC}"/>
    <cellStyle name="Moneda 2 3 5 4 3 3 2 2 2" xfId="20411" xr:uid="{53D5A6B5-AE85-46E8-B76C-C355925C1FE7}"/>
    <cellStyle name="Moneda 2 3 5 4 3 3 2 2 3" xfId="29828" xr:uid="{C61BAA12-A3AE-4D93-B479-A9597AD02BB4}"/>
    <cellStyle name="Moneda 2 3 5 4 3 3 2 2 4" xfId="39245" xr:uid="{55BCFD9E-CB2A-4D2B-93FE-498B1C44196E}"/>
    <cellStyle name="Moneda 2 3 5 4 3 3 2 3" xfId="15707" xr:uid="{14FEBC3D-223B-4BFF-989C-D7480220BF05}"/>
    <cellStyle name="Moneda 2 3 5 4 3 3 2 4" xfId="25124" xr:uid="{980B8135-B8A5-4B48-A093-B5117F137BAC}"/>
    <cellStyle name="Moneda 2 3 5 4 3 3 2 5" xfId="34541" xr:uid="{79F0C21F-6265-4149-BA4B-98B693F6ED3E}"/>
    <cellStyle name="Moneda 2 3 5 4 3 3 3" xfId="8651" xr:uid="{D63399E8-6F23-4B36-AFE4-7E2280EF07EB}"/>
    <cellStyle name="Moneda 2 3 5 4 3 3 3 2" xfId="18059" xr:uid="{14B92276-32E7-469E-9A01-23A4CD90D855}"/>
    <cellStyle name="Moneda 2 3 5 4 3 3 3 3" xfId="27476" xr:uid="{153FC682-6BB6-4DEA-8631-787CF910C46C}"/>
    <cellStyle name="Moneda 2 3 5 4 3 3 3 4" xfId="36893" xr:uid="{8154BCF9-CC54-4556-BB86-DDF09422A047}"/>
    <cellStyle name="Moneda 2 3 5 4 3 3 4" xfId="13355" xr:uid="{A0E57357-94AE-4562-9EE1-2BB44B76DA84}"/>
    <cellStyle name="Moneda 2 3 5 4 3 3 5" xfId="22772" xr:uid="{BBF06CFB-4ACF-4F48-9DEA-64E524C315AA}"/>
    <cellStyle name="Moneda 2 3 5 4 3 3 6" xfId="32189" xr:uid="{955F04C2-4D79-4BEF-9935-9D5FB8B9CFBB}"/>
    <cellStyle name="Moneda 2 3 5 4 3 4" xfId="4731" xr:uid="{947A6F5B-EBD4-4AC9-ADE6-CF361CD8C198}"/>
    <cellStyle name="Moneda 2 3 5 4 3 4 2" xfId="9435" xr:uid="{F32E14C9-4510-4A54-AB32-80803F368AAE}"/>
    <cellStyle name="Moneda 2 3 5 4 3 4 2 2" xfId="18843" xr:uid="{B8713549-06BE-4A0E-8B19-03FDBBDC9F83}"/>
    <cellStyle name="Moneda 2 3 5 4 3 4 2 3" xfId="28260" xr:uid="{B7D39053-ED90-4AEF-8050-7F4A479F60AB}"/>
    <cellStyle name="Moneda 2 3 5 4 3 4 2 4" xfId="37677" xr:uid="{416361AA-995D-407F-95D2-8DECB07748C0}"/>
    <cellStyle name="Moneda 2 3 5 4 3 4 3" xfId="14139" xr:uid="{700B4209-88FC-4A72-A051-3CDC1BD437D6}"/>
    <cellStyle name="Moneda 2 3 5 4 3 4 4" xfId="23556" xr:uid="{FD0D2C40-FCA6-4F89-8F96-DD7C06C5AA5A}"/>
    <cellStyle name="Moneda 2 3 5 4 3 4 5" xfId="32973" xr:uid="{359262B4-C03A-4D20-87FE-B5D52B6DAF71}"/>
    <cellStyle name="Moneda 2 3 5 4 3 5" xfId="7083" xr:uid="{548C07F8-076B-43C7-9C85-87AF2CECB009}"/>
    <cellStyle name="Moneda 2 3 5 4 3 5 2" xfId="16491" xr:uid="{A755E0F9-2056-4188-8008-BBE16107B9FF}"/>
    <cellStyle name="Moneda 2 3 5 4 3 5 3" xfId="25908" xr:uid="{92B2C7B0-5E4D-47A1-861B-59F7DC40F7A7}"/>
    <cellStyle name="Moneda 2 3 5 4 3 5 4" xfId="35325" xr:uid="{E0EF73FB-A711-469A-AE9E-F709EDA59107}"/>
    <cellStyle name="Moneda 2 3 5 4 3 6" xfId="11787" xr:uid="{C8967E49-4D1A-4028-ABA3-46FDBAB60F69}"/>
    <cellStyle name="Moneda 2 3 5 4 3 7" xfId="21204" xr:uid="{978BE7E2-739A-438D-B804-E1AAE39FDDC9}"/>
    <cellStyle name="Moneda 2 3 5 4 3 8" xfId="30621" xr:uid="{A659F353-E7B7-4BEA-9C9F-D4F0D4547EE1}"/>
    <cellStyle name="Moneda 2 3 5 4 4" xfId="2771" xr:uid="{4D7E25F0-87B9-4F53-92BC-A9CBE85903DB}"/>
    <cellStyle name="Moneda 2 3 5 4 4 2" xfId="5123" xr:uid="{46E2B2CB-7540-41EA-9174-F9F6D5759149}"/>
    <cellStyle name="Moneda 2 3 5 4 4 2 2" xfId="9827" xr:uid="{338A7649-E8D4-45D0-9067-CE70D160B75F}"/>
    <cellStyle name="Moneda 2 3 5 4 4 2 2 2" xfId="19235" xr:uid="{5D3DCA18-E34F-4F25-AC29-125F58E0FA3D}"/>
    <cellStyle name="Moneda 2 3 5 4 4 2 2 3" xfId="28652" xr:uid="{A5552B77-332C-4674-A932-D47353C954D8}"/>
    <cellStyle name="Moneda 2 3 5 4 4 2 2 4" xfId="38069" xr:uid="{96C162D5-E27C-4735-BF90-C8F1C6B67C83}"/>
    <cellStyle name="Moneda 2 3 5 4 4 2 3" xfId="14531" xr:uid="{E3BAB612-A760-4296-8115-CBFD3FE657FD}"/>
    <cellStyle name="Moneda 2 3 5 4 4 2 4" xfId="23948" xr:uid="{63A4B77F-3800-4239-BE02-7091E46307FA}"/>
    <cellStyle name="Moneda 2 3 5 4 4 2 5" xfId="33365" xr:uid="{9243A60A-167A-4935-BC01-9B9EB1FB7D4D}"/>
    <cellStyle name="Moneda 2 3 5 4 4 3" xfId="7475" xr:uid="{C7DA2EC2-9651-42F4-8C74-B6EDC6826632}"/>
    <cellStyle name="Moneda 2 3 5 4 4 3 2" xfId="16883" xr:uid="{692B24CC-B102-4EEE-B64C-2BB7D6A33340}"/>
    <cellStyle name="Moneda 2 3 5 4 4 3 3" xfId="26300" xr:uid="{9B6F2693-74A2-4B78-AA18-E89BE93E16D9}"/>
    <cellStyle name="Moneda 2 3 5 4 4 3 4" xfId="35717" xr:uid="{0E63FF53-5FA3-4A80-A062-E93D02A76A97}"/>
    <cellStyle name="Moneda 2 3 5 4 4 4" xfId="12179" xr:uid="{75097BEC-DB45-43CF-870E-00EDBAB0505E}"/>
    <cellStyle name="Moneda 2 3 5 4 4 5" xfId="21596" xr:uid="{A5CE527A-5562-4C32-AF7E-FF832C6F998E}"/>
    <cellStyle name="Moneda 2 3 5 4 4 6" xfId="31013" xr:uid="{C4154A52-A9A2-4697-BDAE-E50DC022DDEF}"/>
    <cellStyle name="Moneda 2 3 5 4 5" xfId="3555" xr:uid="{B89E93C5-8FA9-4FDC-AC53-EEB0ECF092D0}"/>
    <cellStyle name="Moneda 2 3 5 4 5 2" xfId="5907" xr:uid="{6E342741-8775-4B32-BDA3-1787EF780253}"/>
    <cellStyle name="Moneda 2 3 5 4 5 2 2" xfId="10611" xr:uid="{59FA1146-5188-4586-90AA-C6C5E5B5B658}"/>
    <cellStyle name="Moneda 2 3 5 4 5 2 2 2" xfId="20019" xr:uid="{2296EB80-68E5-4EA3-AE43-CD03DC7E13AC}"/>
    <cellStyle name="Moneda 2 3 5 4 5 2 2 3" xfId="29436" xr:uid="{46089038-E5AA-4049-BC1C-1030DF083B7B}"/>
    <cellStyle name="Moneda 2 3 5 4 5 2 2 4" xfId="38853" xr:uid="{4D4FF1F6-76A7-48BF-8A7D-42FF6B222274}"/>
    <cellStyle name="Moneda 2 3 5 4 5 2 3" xfId="15315" xr:uid="{FF4233FB-D811-4C7E-A50F-755E0C20E45D}"/>
    <cellStyle name="Moneda 2 3 5 4 5 2 4" xfId="24732" xr:uid="{83BD308E-F6A2-453A-B67A-0E279BEF69F0}"/>
    <cellStyle name="Moneda 2 3 5 4 5 2 5" xfId="34149" xr:uid="{325A62C8-953E-4A32-9E17-B180E3DD0FE4}"/>
    <cellStyle name="Moneda 2 3 5 4 5 3" xfId="8259" xr:uid="{92BCD477-E3DC-4ECA-A325-67F082CE41F6}"/>
    <cellStyle name="Moneda 2 3 5 4 5 3 2" xfId="17667" xr:uid="{C933D98F-4E39-48CB-8D50-E102425920C2}"/>
    <cellStyle name="Moneda 2 3 5 4 5 3 3" xfId="27084" xr:uid="{FD2906A5-5753-43D0-8F10-980066012083}"/>
    <cellStyle name="Moneda 2 3 5 4 5 3 4" xfId="36501" xr:uid="{5A9D2B85-9AA0-4354-B291-0D9E37A4AAC1}"/>
    <cellStyle name="Moneda 2 3 5 4 5 4" xfId="12963" xr:uid="{8A085B08-1656-4DF5-ABD2-5E099E337B4D}"/>
    <cellStyle name="Moneda 2 3 5 4 5 5" xfId="22380" xr:uid="{773DE1BB-59B6-4943-91C6-205573644DCB}"/>
    <cellStyle name="Moneda 2 3 5 4 5 6" xfId="31797" xr:uid="{B24699F7-1C11-4135-ACCC-5389D8CB94E6}"/>
    <cellStyle name="Moneda 2 3 5 4 6" xfId="4339" xr:uid="{939C561A-96A2-4F7C-BBEA-D73415613A8A}"/>
    <cellStyle name="Moneda 2 3 5 4 6 2" xfId="9043" xr:uid="{FE721F75-1FFF-433D-85FE-2CA67B8E1910}"/>
    <cellStyle name="Moneda 2 3 5 4 6 2 2" xfId="18451" xr:uid="{D37A1051-6948-4287-AADE-20F1FBC5151E}"/>
    <cellStyle name="Moneda 2 3 5 4 6 2 3" xfId="27868" xr:uid="{BDD34AFD-41E5-4CAE-9C1C-8F29F1D95D0B}"/>
    <cellStyle name="Moneda 2 3 5 4 6 2 4" xfId="37285" xr:uid="{29024824-E163-459F-8D1C-62DD89F1CAEB}"/>
    <cellStyle name="Moneda 2 3 5 4 6 3" xfId="13747" xr:uid="{5099243A-5915-448F-95D9-D8EE51E64482}"/>
    <cellStyle name="Moneda 2 3 5 4 6 4" xfId="23164" xr:uid="{F4366794-DAD8-4875-AD71-72ADF0385E49}"/>
    <cellStyle name="Moneda 2 3 5 4 6 5" xfId="32581" xr:uid="{39282306-6BF5-43D1-95EE-04F9305A58F9}"/>
    <cellStyle name="Moneda 2 3 5 4 7" xfId="6691" xr:uid="{47E42055-9798-4C05-93D0-117E1942CC90}"/>
    <cellStyle name="Moneda 2 3 5 4 7 2" xfId="16099" xr:uid="{0DE694C9-E8BF-4079-825F-1191FBCEF8F6}"/>
    <cellStyle name="Moneda 2 3 5 4 7 3" xfId="25516" xr:uid="{168E5573-1320-4F86-9178-8E86F899639C}"/>
    <cellStyle name="Moneda 2 3 5 4 7 4" xfId="34933" xr:uid="{76E279C9-0D9D-48D6-BCFC-187CDA36BB7B}"/>
    <cellStyle name="Moneda 2 3 5 4 8" xfId="11395" xr:uid="{6CD59552-DF24-40D1-ABEE-CD1E1A098D37}"/>
    <cellStyle name="Moneda 2 3 5 4 9" xfId="20812" xr:uid="{C0E5202A-B55E-42BB-9C74-AC0455301FE0}"/>
    <cellStyle name="Moneda 2 3 5 5" xfId="464" xr:uid="{89B9E3B6-99FB-4BE0-9DCA-7B85B78E049F}"/>
    <cellStyle name="Moneda 2 3 5 5 10" xfId="2090" xr:uid="{D7A6DFFC-5F06-4829-A865-3D5F9E885F7A}"/>
    <cellStyle name="Moneda 2 3 5 5 11" xfId="1462" xr:uid="{A8AC5072-8EB7-4831-A128-0334086E80A7}"/>
    <cellStyle name="Moneda 2 3 5 5 12" xfId="40344" xr:uid="{5ACFE247-D3E7-4DB7-A725-094EA5D8AB67}"/>
    <cellStyle name="Moneda 2 3 5 5 2" xfId="2482" xr:uid="{FB2D7F92-0CC6-48A2-9A6C-A6376845234B}"/>
    <cellStyle name="Moneda 2 3 5 5 2 2" xfId="3267" xr:uid="{8E0DF8CB-6306-4046-8FBA-66FFD30324F2}"/>
    <cellStyle name="Moneda 2 3 5 5 2 2 2" xfId="5619" xr:uid="{8EA3E927-BFA4-4B11-A108-81884275C469}"/>
    <cellStyle name="Moneda 2 3 5 5 2 2 2 2" xfId="10323" xr:uid="{B61D039B-0165-4525-AD95-1DBEB0D00BDC}"/>
    <cellStyle name="Moneda 2 3 5 5 2 2 2 2 2" xfId="19731" xr:uid="{91D0D46A-9513-42AE-AEFB-D730DD40B14B}"/>
    <cellStyle name="Moneda 2 3 5 5 2 2 2 2 3" xfId="29148" xr:uid="{B0B5DE68-C73F-47C0-A41C-EFDE7A0D5831}"/>
    <cellStyle name="Moneda 2 3 5 5 2 2 2 2 4" xfId="38565" xr:uid="{4EEA3131-01FF-4AFD-AA5D-9A09CE2B2498}"/>
    <cellStyle name="Moneda 2 3 5 5 2 2 2 3" xfId="15027" xr:uid="{AE46A896-B363-49F7-B012-6AE90A8D1346}"/>
    <cellStyle name="Moneda 2 3 5 5 2 2 2 4" xfId="24444" xr:uid="{70DA6684-E4A3-44FB-BA3D-75B13FBF59CF}"/>
    <cellStyle name="Moneda 2 3 5 5 2 2 2 5" xfId="33861" xr:uid="{6D943927-0C83-4CB8-9B92-035D22BFD4E5}"/>
    <cellStyle name="Moneda 2 3 5 5 2 2 3" xfId="7971" xr:uid="{5F1A69F4-51CF-46AE-B59A-CE05166FF3CB}"/>
    <cellStyle name="Moneda 2 3 5 5 2 2 3 2" xfId="17379" xr:uid="{9690AB7D-E288-4B7E-8652-4ABC9A5C999F}"/>
    <cellStyle name="Moneda 2 3 5 5 2 2 3 3" xfId="26796" xr:uid="{7D53C7F2-4BDD-4B05-B078-1841E634EA06}"/>
    <cellStyle name="Moneda 2 3 5 5 2 2 3 4" xfId="36213" xr:uid="{CDD12F2F-C0CA-4E06-940C-4EEDA1331EF5}"/>
    <cellStyle name="Moneda 2 3 5 5 2 2 4" xfId="12675" xr:uid="{0C50FB97-9933-4A82-96CD-B343C7ABFC2A}"/>
    <cellStyle name="Moneda 2 3 5 5 2 2 5" xfId="22092" xr:uid="{6CD297AD-35D2-430F-B3D8-F080BF155B58}"/>
    <cellStyle name="Moneda 2 3 5 5 2 2 6" xfId="31509" xr:uid="{34103287-8394-45C0-A1BB-EA5EC1325B8A}"/>
    <cellStyle name="Moneda 2 3 5 5 2 3" xfId="4051" xr:uid="{D4C4A2DF-F14B-4F62-AAFB-F93BD067F7D2}"/>
    <cellStyle name="Moneda 2 3 5 5 2 3 2" xfId="6403" xr:uid="{2C5DA387-51F7-42B3-BE74-970950235B4A}"/>
    <cellStyle name="Moneda 2 3 5 5 2 3 2 2" xfId="11107" xr:uid="{6EACE35C-8C93-4F7F-B71F-3BF60B83E8B3}"/>
    <cellStyle name="Moneda 2 3 5 5 2 3 2 2 2" xfId="20515" xr:uid="{AB97CEDC-12FF-4B06-B7A2-C1FDDE9D5391}"/>
    <cellStyle name="Moneda 2 3 5 5 2 3 2 2 3" xfId="29932" xr:uid="{BCE0D2F3-F07E-4825-B822-44755CD37F01}"/>
    <cellStyle name="Moneda 2 3 5 5 2 3 2 2 4" xfId="39349" xr:uid="{06FE1B6E-EE12-455E-8594-0A50C1A68CA6}"/>
    <cellStyle name="Moneda 2 3 5 5 2 3 2 3" xfId="15811" xr:uid="{7C69F397-D708-4C11-BD53-1547BC7E5C57}"/>
    <cellStyle name="Moneda 2 3 5 5 2 3 2 4" xfId="25228" xr:uid="{1DF24E0E-A1D5-48DC-8911-E003F43AC3F9}"/>
    <cellStyle name="Moneda 2 3 5 5 2 3 2 5" xfId="34645" xr:uid="{719511C8-47CD-4F3A-991A-4678EB12F2FE}"/>
    <cellStyle name="Moneda 2 3 5 5 2 3 3" xfId="8755" xr:uid="{7F92FBF6-BB1C-40A6-9B2C-15698ECCBBFA}"/>
    <cellStyle name="Moneda 2 3 5 5 2 3 3 2" xfId="18163" xr:uid="{214D2479-8E32-495B-8C7C-53D337758C10}"/>
    <cellStyle name="Moneda 2 3 5 5 2 3 3 3" xfId="27580" xr:uid="{79244D33-EB85-4D95-B934-C67CC6B1148A}"/>
    <cellStyle name="Moneda 2 3 5 5 2 3 3 4" xfId="36997" xr:uid="{96DE9650-7C22-4CAA-8B12-B1E22F2C86AC}"/>
    <cellStyle name="Moneda 2 3 5 5 2 3 4" xfId="13459" xr:uid="{E783A099-1828-4D36-A076-AA0FEA9CE498}"/>
    <cellStyle name="Moneda 2 3 5 5 2 3 5" xfId="22876" xr:uid="{F5DD9CEE-405A-44D6-B275-E251A64C8ECF}"/>
    <cellStyle name="Moneda 2 3 5 5 2 3 6" xfId="32293" xr:uid="{C4F240EE-18C1-46BB-865B-575F37A13CC0}"/>
    <cellStyle name="Moneda 2 3 5 5 2 4" xfId="4835" xr:uid="{E27652B0-401D-4222-BCBC-5117BB2A2BF9}"/>
    <cellStyle name="Moneda 2 3 5 5 2 4 2" xfId="9539" xr:uid="{156462AC-9F8C-4323-9FC2-ED6682741C80}"/>
    <cellStyle name="Moneda 2 3 5 5 2 4 2 2" xfId="18947" xr:uid="{ECE81194-35EB-4212-B7E0-C94EB5FDB76E}"/>
    <cellStyle name="Moneda 2 3 5 5 2 4 2 3" xfId="28364" xr:uid="{2666C065-D152-4D37-8F38-00E0B700AC32}"/>
    <cellStyle name="Moneda 2 3 5 5 2 4 2 4" xfId="37781" xr:uid="{24BC8E4E-74AA-4F3B-9E06-E5387B23BA97}"/>
    <cellStyle name="Moneda 2 3 5 5 2 4 3" xfId="14243" xr:uid="{866CC5C7-DEC9-4E39-8ECC-5E9192D12433}"/>
    <cellStyle name="Moneda 2 3 5 5 2 4 4" xfId="23660" xr:uid="{94AD89BC-40B7-4FE7-9EB7-C906EC4ECE15}"/>
    <cellStyle name="Moneda 2 3 5 5 2 4 5" xfId="33077" xr:uid="{BEA63B47-6FB1-466E-ABE5-16EF1EECCAC5}"/>
    <cellStyle name="Moneda 2 3 5 5 2 5" xfId="7187" xr:uid="{A1BFF593-20D3-4323-BC79-FE36183B4204}"/>
    <cellStyle name="Moneda 2 3 5 5 2 5 2" xfId="16595" xr:uid="{E3C18FE1-D5B0-4AB3-AC02-A26086FD328D}"/>
    <cellStyle name="Moneda 2 3 5 5 2 5 3" xfId="26012" xr:uid="{B0EA1DC7-4683-4FB9-B831-D931E85B5D3A}"/>
    <cellStyle name="Moneda 2 3 5 5 2 5 4" xfId="35429" xr:uid="{E0DD7ED1-029B-46B7-A407-66BD1DE78DB7}"/>
    <cellStyle name="Moneda 2 3 5 5 2 6" xfId="11891" xr:uid="{619365D2-4C75-4854-932D-9C63884CDDA8}"/>
    <cellStyle name="Moneda 2 3 5 5 2 7" xfId="21308" xr:uid="{C632C7BA-AEAC-47CD-92A7-B3973B96BBB7}"/>
    <cellStyle name="Moneda 2 3 5 5 2 8" xfId="30725" xr:uid="{25461D25-48E4-4B3E-A7F6-C610C86F6346}"/>
    <cellStyle name="Moneda 2 3 5 5 3" xfId="2875" xr:uid="{8F8E108D-F9EB-441A-BBC9-A8A24F7A6500}"/>
    <cellStyle name="Moneda 2 3 5 5 3 2" xfId="5227" xr:uid="{5BCAC9D2-0A44-4C3E-A750-9B3B3D870299}"/>
    <cellStyle name="Moneda 2 3 5 5 3 2 2" xfId="9931" xr:uid="{B904768D-C36C-4C0D-A2F6-778F224C7B49}"/>
    <cellStyle name="Moneda 2 3 5 5 3 2 2 2" xfId="19339" xr:uid="{8FABB12D-6B6B-4339-847A-1AD1AD205DAA}"/>
    <cellStyle name="Moneda 2 3 5 5 3 2 2 3" xfId="28756" xr:uid="{7CEC7A42-6DF8-44AF-9D5A-90AAC887C853}"/>
    <cellStyle name="Moneda 2 3 5 5 3 2 2 4" xfId="38173" xr:uid="{7D9AF34A-CAA0-4F09-8442-C7308F57A041}"/>
    <cellStyle name="Moneda 2 3 5 5 3 2 3" xfId="14635" xr:uid="{0F17F286-6CF8-4EF1-A2ED-FD90EA9579D5}"/>
    <cellStyle name="Moneda 2 3 5 5 3 2 4" xfId="24052" xr:uid="{0540A1BB-F98B-4F67-B80F-6C569D4C7F9A}"/>
    <cellStyle name="Moneda 2 3 5 5 3 2 5" xfId="33469" xr:uid="{89C9C53A-A259-4234-8060-ED397954E244}"/>
    <cellStyle name="Moneda 2 3 5 5 3 3" xfId="7579" xr:uid="{5F36B9F4-D9E0-4364-8D34-D08EC52F065C}"/>
    <cellStyle name="Moneda 2 3 5 5 3 3 2" xfId="16987" xr:uid="{979E6B7F-D564-402C-8BD4-55416BBB6B22}"/>
    <cellStyle name="Moneda 2 3 5 5 3 3 3" xfId="26404" xr:uid="{2940E644-1651-4200-887B-17B072518764}"/>
    <cellStyle name="Moneda 2 3 5 5 3 3 4" xfId="35821" xr:uid="{975C4CB3-5ACC-4D2D-AAC4-9C807E331981}"/>
    <cellStyle name="Moneda 2 3 5 5 3 4" xfId="12283" xr:uid="{AC8F1A18-D347-42AB-8770-BF624E16B072}"/>
    <cellStyle name="Moneda 2 3 5 5 3 5" xfId="21700" xr:uid="{B3CAEF15-48F8-4006-A22C-D40423D3B4DA}"/>
    <cellStyle name="Moneda 2 3 5 5 3 6" xfId="31117" xr:uid="{CD49DBFE-3C6E-4862-A6C2-8C4E49BCAE0C}"/>
    <cellStyle name="Moneda 2 3 5 5 4" xfId="3659" xr:uid="{98C98A5C-C524-4F8D-82F9-632D3954E0FE}"/>
    <cellStyle name="Moneda 2 3 5 5 4 2" xfId="6011" xr:uid="{C5A32A73-4B41-48A4-B464-CCF116880E25}"/>
    <cellStyle name="Moneda 2 3 5 5 4 2 2" xfId="10715" xr:uid="{C83A574D-6EB7-4B2D-A10E-B6651FD8BBE8}"/>
    <cellStyle name="Moneda 2 3 5 5 4 2 2 2" xfId="20123" xr:uid="{BF1967E3-07C8-47D7-B6F7-D8E76EAF09F9}"/>
    <cellStyle name="Moneda 2 3 5 5 4 2 2 3" xfId="29540" xr:uid="{AD2DDB18-D72C-4EAD-A6E9-A51A35669DD5}"/>
    <cellStyle name="Moneda 2 3 5 5 4 2 2 4" xfId="38957" xr:uid="{BDF1280F-062B-4310-91C5-BAF2F4FDF6D3}"/>
    <cellStyle name="Moneda 2 3 5 5 4 2 3" xfId="15419" xr:uid="{8156FA80-79DD-43C8-B9C9-F5EBFDBB10E4}"/>
    <cellStyle name="Moneda 2 3 5 5 4 2 4" xfId="24836" xr:uid="{DC022C76-93AC-4ABB-A9E2-5E00C37D35FA}"/>
    <cellStyle name="Moneda 2 3 5 5 4 2 5" xfId="34253" xr:uid="{E3E63BEF-8FA4-4A02-ABDE-608352DDDF21}"/>
    <cellStyle name="Moneda 2 3 5 5 4 3" xfId="8363" xr:uid="{2BF386C1-B592-464C-8473-D9F861705240}"/>
    <cellStyle name="Moneda 2 3 5 5 4 3 2" xfId="17771" xr:uid="{7CB5321C-0ED2-4FEA-844E-33BC7E2D49D9}"/>
    <cellStyle name="Moneda 2 3 5 5 4 3 3" xfId="27188" xr:uid="{24784746-D546-41F6-B4CC-0FC95983494F}"/>
    <cellStyle name="Moneda 2 3 5 5 4 3 4" xfId="36605" xr:uid="{DACA125C-1274-45CC-A67E-D72315989280}"/>
    <cellStyle name="Moneda 2 3 5 5 4 4" xfId="13067" xr:uid="{17A9CE02-A3E6-437C-A00A-9F962662EF65}"/>
    <cellStyle name="Moneda 2 3 5 5 4 5" xfId="22484" xr:uid="{4F5807F2-20EF-4DBC-BA52-4911C01ED476}"/>
    <cellStyle name="Moneda 2 3 5 5 4 6" xfId="31901" xr:uid="{45AAD294-5E54-44AA-89DF-D7839173A151}"/>
    <cellStyle name="Moneda 2 3 5 5 5" xfId="4443" xr:uid="{83DC6617-E6EE-4862-AADB-C858EE828998}"/>
    <cellStyle name="Moneda 2 3 5 5 5 2" xfId="9147" xr:uid="{4E736AFE-5291-40EE-9940-C300E1024470}"/>
    <cellStyle name="Moneda 2 3 5 5 5 2 2" xfId="18555" xr:uid="{701CF627-39F9-4419-9956-D70C4283E53F}"/>
    <cellStyle name="Moneda 2 3 5 5 5 2 3" xfId="27972" xr:uid="{E37EEDE4-7B3C-4BD6-B0EA-FBC9B3036158}"/>
    <cellStyle name="Moneda 2 3 5 5 5 2 4" xfId="37389" xr:uid="{B46CBE10-8CAB-4B64-A2A5-2D7A2F58171F}"/>
    <cellStyle name="Moneda 2 3 5 5 5 3" xfId="13851" xr:uid="{D98E598C-4678-425B-9C98-33926F055D05}"/>
    <cellStyle name="Moneda 2 3 5 5 5 4" xfId="23268" xr:uid="{D633A84A-799B-4180-B7B0-AF084B7A7C04}"/>
    <cellStyle name="Moneda 2 3 5 5 5 5" xfId="32685" xr:uid="{4A215653-3BBB-4A89-BB83-A46DBED25A54}"/>
    <cellStyle name="Moneda 2 3 5 5 6" xfId="6795" xr:uid="{C1B94A17-EF79-4E8C-85FF-A98121382CA1}"/>
    <cellStyle name="Moneda 2 3 5 5 6 2" xfId="16203" xr:uid="{5EE457CB-4493-45F6-8A4A-FB6AD9E8860F}"/>
    <cellStyle name="Moneda 2 3 5 5 6 3" xfId="25620" xr:uid="{53E53860-F90F-47AD-A7BC-FD28E6822EF9}"/>
    <cellStyle name="Moneda 2 3 5 5 6 4" xfId="35037" xr:uid="{034599A5-B90C-48A8-8D89-A9153ADA1BA5}"/>
    <cellStyle name="Moneda 2 3 5 5 7" xfId="11499" xr:uid="{C1F2BA3E-DC62-4953-BAD9-E97E3751A7C9}"/>
    <cellStyle name="Moneda 2 3 5 5 8" xfId="20916" xr:uid="{4B8D0884-F430-4DC2-9EFE-61FF08100F4C}"/>
    <cellStyle name="Moneda 2 3 5 5 9" xfId="30333" xr:uid="{92B584F6-621D-4C67-8D62-5DC1EABA9ACB}"/>
    <cellStyle name="Moneda 2 3 5 6" xfId="2286" xr:uid="{7FB2DF47-1E21-451E-A224-5EDB99F58730}"/>
    <cellStyle name="Moneda 2 3 5 6 2" xfId="3071" xr:uid="{746E4986-98CB-47FD-9471-4A0BC7B1B250}"/>
    <cellStyle name="Moneda 2 3 5 6 2 2" xfId="5423" xr:uid="{22314ADE-A81E-47E8-932C-37986337FD0B}"/>
    <cellStyle name="Moneda 2 3 5 6 2 2 2" xfId="10127" xr:uid="{6C6D7EA9-635B-4FB3-B430-DBECD104C8E1}"/>
    <cellStyle name="Moneda 2 3 5 6 2 2 2 2" xfId="19535" xr:uid="{A7FD0C4C-72DC-4FC6-A869-9E59FB9A9261}"/>
    <cellStyle name="Moneda 2 3 5 6 2 2 2 3" xfId="28952" xr:uid="{10B3B9D4-5730-4607-96F7-A1E6DE4ABC2A}"/>
    <cellStyle name="Moneda 2 3 5 6 2 2 2 4" xfId="38369" xr:uid="{E2C17914-1577-4B67-AE88-B4E0BD5813F6}"/>
    <cellStyle name="Moneda 2 3 5 6 2 2 3" xfId="14831" xr:uid="{84972F94-D3FC-450D-B504-FB99DB29B390}"/>
    <cellStyle name="Moneda 2 3 5 6 2 2 4" xfId="24248" xr:uid="{15FD9C42-E479-42A4-A554-B44D0FDE6037}"/>
    <cellStyle name="Moneda 2 3 5 6 2 2 5" xfId="33665" xr:uid="{CB58F93B-6E40-43FD-8034-5BDFE8030792}"/>
    <cellStyle name="Moneda 2 3 5 6 2 3" xfId="7775" xr:uid="{11203857-014D-49CC-8104-CE50C0983FB1}"/>
    <cellStyle name="Moneda 2 3 5 6 2 3 2" xfId="17183" xr:uid="{53996AC3-084B-4DF7-9E37-F26A5697B3F5}"/>
    <cellStyle name="Moneda 2 3 5 6 2 3 3" xfId="26600" xr:uid="{38D47E19-2292-4CE9-81CD-1547BDEE7B9C}"/>
    <cellStyle name="Moneda 2 3 5 6 2 3 4" xfId="36017" xr:uid="{8414A6FB-0809-4B38-9F01-6F8712003467}"/>
    <cellStyle name="Moneda 2 3 5 6 2 4" xfId="12479" xr:uid="{EAB6FD32-0CB0-4934-85FE-152231526A2D}"/>
    <cellStyle name="Moneda 2 3 5 6 2 5" xfId="21896" xr:uid="{5134DF1D-1538-42D0-B4E0-20DBDA6B2FF9}"/>
    <cellStyle name="Moneda 2 3 5 6 2 6" xfId="31313" xr:uid="{42FEA3EA-1C0A-42D5-BBC2-F9490A671ADD}"/>
    <cellStyle name="Moneda 2 3 5 6 3" xfId="3855" xr:uid="{4AE97198-5A7F-4891-AE8B-4CAE606D58F1}"/>
    <cellStyle name="Moneda 2 3 5 6 3 2" xfId="6207" xr:uid="{A26D8F9C-7670-464D-A07A-36A23463ACA2}"/>
    <cellStyle name="Moneda 2 3 5 6 3 2 2" xfId="10911" xr:uid="{03945677-D84B-432D-98ED-A48E3EB17F83}"/>
    <cellStyle name="Moneda 2 3 5 6 3 2 2 2" xfId="20319" xr:uid="{B5CD65DB-C0EE-4973-AED7-B3E515254A10}"/>
    <cellStyle name="Moneda 2 3 5 6 3 2 2 3" xfId="29736" xr:uid="{285D5623-8601-4E8E-9FCC-2733F3557D4F}"/>
    <cellStyle name="Moneda 2 3 5 6 3 2 2 4" xfId="39153" xr:uid="{87534132-2CA6-4846-B780-E732BAFAC097}"/>
    <cellStyle name="Moneda 2 3 5 6 3 2 3" xfId="15615" xr:uid="{0301AB8D-FDF3-48D5-98BA-94F8C07860E6}"/>
    <cellStyle name="Moneda 2 3 5 6 3 2 4" xfId="25032" xr:uid="{8C84CD65-55A9-49E4-9B0A-E4C5248D72CB}"/>
    <cellStyle name="Moneda 2 3 5 6 3 2 5" xfId="34449" xr:uid="{A4C1F3C8-3CAD-4869-BECE-D6CBE23E1C03}"/>
    <cellStyle name="Moneda 2 3 5 6 3 3" xfId="8559" xr:uid="{3420C292-9E75-4BA6-AA29-65461C24DCC8}"/>
    <cellStyle name="Moneda 2 3 5 6 3 3 2" xfId="17967" xr:uid="{BD983C3B-047E-4C9E-B159-D56687CC4ABE}"/>
    <cellStyle name="Moneda 2 3 5 6 3 3 3" xfId="27384" xr:uid="{F08C37ED-2856-4A49-8D46-4872688EB278}"/>
    <cellStyle name="Moneda 2 3 5 6 3 3 4" xfId="36801" xr:uid="{9B2C5545-B062-461B-BA45-5A8D2DF55154}"/>
    <cellStyle name="Moneda 2 3 5 6 3 4" xfId="13263" xr:uid="{8AB4BC8C-F132-45C5-B985-A0A186948D55}"/>
    <cellStyle name="Moneda 2 3 5 6 3 5" xfId="22680" xr:uid="{05871D29-E44B-4D62-8757-63C2E5B8FEAE}"/>
    <cellStyle name="Moneda 2 3 5 6 3 6" xfId="32097" xr:uid="{490C07CE-E3F1-4FF6-87B6-170DE2B4C1D4}"/>
    <cellStyle name="Moneda 2 3 5 6 4" xfId="4639" xr:uid="{F8264D28-1E94-4458-8D9C-78988A91C9F3}"/>
    <cellStyle name="Moneda 2 3 5 6 4 2" xfId="9343" xr:uid="{DEFDD51A-FA4C-49BC-996D-D6E6D5873E9F}"/>
    <cellStyle name="Moneda 2 3 5 6 4 2 2" xfId="18751" xr:uid="{5185D7FE-8C34-466B-85FD-A51DEEE9025C}"/>
    <cellStyle name="Moneda 2 3 5 6 4 2 3" xfId="28168" xr:uid="{49BF4767-57E2-44A6-89AA-A861E47E9F4C}"/>
    <cellStyle name="Moneda 2 3 5 6 4 2 4" xfId="37585" xr:uid="{AB7C30A8-8395-41F2-8689-CA10272C1E50}"/>
    <cellStyle name="Moneda 2 3 5 6 4 3" xfId="14047" xr:uid="{A7F2FCD3-C8D8-4152-B15B-7F5F3CC05682}"/>
    <cellStyle name="Moneda 2 3 5 6 4 4" xfId="23464" xr:uid="{C92F3E66-CB03-4D53-B1F0-1105C7F9F258}"/>
    <cellStyle name="Moneda 2 3 5 6 4 5" xfId="32881" xr:uid="{081DE222-4A44-4CBA-AF1B-299F67F673B2}"/>
    <cellStyle name="Moneda 2 3 5 6 5" xfId="6991" xr:uid="{2166F706-104C-4BC8-A6D0-AE9174E3B7D4}"/>
    <cellStyle name="Moneda 2 3 5 6 5 2" xfId="16399" xr:uid="{5D5C2F12-BB9D-40A5-89AF-097ABF9AD867}"/>
    <cellStyle name="Moneda 2 3 5 6 5 3" xfId="25816" xr:uid="{D469441A-2AA9-4DC3-9B35-269A9E1AC32A}"/>
    <cellStyle name="Moneda 2 3 5 6 5 4" xfId="35233" xr:uid="{F8A307DB-BAC9-4771-882D-9247140BF5EC}"/>
    <cellStyle name="Moneda 2 3 5 6 6" xfId="11695" xr:uid="{D974CB88-96A8-49F0-9560-8A66DE12B280}"/>
    <cellStyle name="Moneda 2 3 5 6 7" xfId="21112" xr:uid="{EADE9448-6F49-4CEC-AC0C-916EE6DFDDE8}"/>
    <cellStyle name="Moneda 2 3 5 6 8" xfId="30529" xr:uid="{13F17D81-CFCA-4550-92E0-70B30CFB8327}"/>
    <cellStyle name="Moneda 2 3 5 7" xfId="2679" xr:uid="{59A3C6BF-CB31-4199-982A-6D41A180EB5E}"/>
    <cellStyle name="Moneda 2 3 5 7 2" xfId="5031" xr:uid="{C392F2D9-E1E0-4A21-89B5-0BC366D966A2}"/>
    <cellStyle name="Moneda 2 3 5 7 2 2" xfId="9735" xr:uid="{14B4E41A-C3D1-4F3C-B1A1-4D004315D4D1}"/>
    <cellStyle name="Moneda 2 3 5 7 2 2 2" xfId="19143" xr:uid="{B5D3E4FC-A74E-4761-844A-15B2B41FC0D5}"/>
    <cellStyle name="Moneda 2 3 5 7 2 2 3" xfId="28560" xr:uid="{CC14BB3E-6F1E-4D7F-9CAB-9A0966AFF214}"/>
    <cellStyle name="Moneda 2 3 5 7 2 2 4" xfId="37977" xr:uid="{88B3FF47-82AF-4E47-BB5D-8669AAD1C2E7}"/>
    <cellStyle name="Moneda 2 3 5 7 2 3" xfId="14439" xr:uid="{CD7FA7D4-0FB3-4006-AE8B-54AABEF1454B}"/>
    <cellStyle name="Moneda 2 3 5 7 2 4" xfId="23856" xr:uid="{0D7C2675-5734-4D8E-B50F-0CD8A347C273}"/>
    <cellStyle name="Moneda 2 3 5 7 2 5" xfId="33273" xr:uid="{A618C779-82E2-4B92-8731-DE8B2657D41A}"/>
    <cellStyle name="Moneda 2 3 5 7 3" xfId="7383" xr:uid="{4910ED2D-9028-429D-BA5B-412E40FA8027}"/>
    <cellStyle name="Moneda 2 3 5 7 3 2" xfId="16791" xr:uid="{745BF1C0-BFAB-4B1E-8618-5311E97F90D1}"/>
    <cellStyle name="Moneda 2 3 5 7 3 3" xfId="26208" xr:uid="{610D833C-822C-40A7-88F1-9CDCA58D14B1}"/>
    <cellStyle name="Moneda 2 3 5 7 3 4" xfId="35625" xr:uid="{642EE080-5CF7-4D29-9189-F584CC8E5345}"/>
    <cellStyle name="Moneda 2 3 5 7 4" xfId="12087" xr:uid="{8F38B3D9-8DC9-401E-9BF7-0431BA1BF1B6}"/>
    <cellStyle name="Moneda 2 3 5 7 5" xfId="21504" xr:uid="{2F92F037-BE50-4302-A7EF-42995F5B4C89}"/>
    <cellStyle name="Moneda 2 3 5 7 6" xfId="30921" xr:uid="{2F240B0C-0BCD-4B37-9F30-90C96BA1978B}"/>
    <cellStyle name="Moneda 2 3 5 8" xfId="3463" xr:uid="{9BB23ECD-ED10-4300-B98B-4E8753B853C9}"/>
    <cellStyle name="Moneda 2 3 5 8 2" xfId="5815" xr:uid="{48844FEE-9056-4658-95F1-D1A84B131DB0}"/>
    <cellStyle name="Moneda 2 3 5 8 2 2" xfId="10519" xr:uid="{1D8F70AE-5554-480D-9970-83C5DD538613}"/>
    <cellStyle name="Moneda 2 3 5 8 2 2 2" xfId="19927" xr:uid="{EC510A41-6CFA-4532-9FDE-3F0CF42DA31C}"/>
    <cellStyle name="Moneda 2 3 5 8 2 2 3" xfId="29344" xr:uid="{C600CEE7-5268-4B03-BF49-D536CDC53E4C}"/>
    <cellStyle name="Moneda 2 3 5 8 2 2 4" xfId="38761" xr:uid="{D721F52F-F7A4-46EB-91CF-8F17CC657EFE}"/>
    <cellStyle name="Moneda 2 3 5 8 2 3" xfId="15223" xr:uid="{C32EDD5C-D956-4177-8E73-5DEEF19DCA77}"/>
    <cellStyle name="Moneda 2 3 5 8 2 4" xfId="24640" xr:uid="{7BFE8805-A888-4219-B2D0-C85A47840556}"/>
    <cellStyle name="Moneda 2 3 5 8 2 5" xfId="34057" xr:uid="{AD9E68B7-69B8-4970-B039-978FFFA63B64}"/>
    <cellStyle name="Moneda 2 3 5 8 3" xfId="8167" xr:uid="{A7F2744E-34BD-4DA4-A8D7-8695250583CD}"/>
    <cellStyle name="Moneda 2 3 5 8 3 2" xfId="17575" xr:uid="{A51BF453-63AC-44C3-A656-45A28DF76538}"/>
    <cellStyle name="Moneda 2 3 5 8 3 3" xfId="26992" xr:uid="{FE1DA7AA-C889-435A-A08C-125CA35B4710}"/>
    <cellStyle name="Moneda 2 3 5 8 3 4" xfId="36409" xr:uid="{EBB46795-9BE6-44A3-8F80-7B68E27C11ED}"/>
    <cellStyle name="Moneda 2 3 5 8 4" xfId="12871" xr:uid="{A4763581-19BE-4B84-87BD-E77736C14189}"/>
    <cellStyle name="Moneda 2 3 5 8 5" xfId="22288" xr:uid="{79F5675F-2795-47B6-9088-7B5FB10418FA}"/>
    <cellStyle name="Moneda 2 3 5 8 6" xfId="31705" xr:uid="{A32409B4-9B5B-4A70-983E-846A8B3F0920}"/>
    <cellStyle name="Moneda 2 3 5 9" xfId="4247" xr:uid="{3CCEC276-CE9A-4B61-B597-990749F5BEB7}"/>
    <cellStyle name="Moneda 2 3 5 9 2" xfId="8951" xr:uid="{EF3CAF1B-DB56-490F-B137-61C62C941BFC}"/>
    <cellStyle name="Moneda 2 3 5 9 2 2" xfId="18359" xr:uid="{518F409F-429C-4A2F-9AD7-96E16388A1A6}"/>
    <cellStyle name="Moneda 2 3 5 9 2 3" xfId="27776" xr:uid="{EBD6FC05-4442-4F12-A7C4-A6D309A991C2}"/>
    <cellStyle name="Moneda 2 3 5 9 2 4" xfId="37193" xr:uid="{74760CF0-1156-428F-B547-2BF31049449C}"/>
    <cellStyle name="Moneda 2 3 5 9 3" xfId="13655" xr:uid="{20119125-8FA0-41CF-A619-E968CAE5C5DA}"/>
    <cellStyle name="Moneda 2 3 5 9 4" xfId="23072" xr:uid="{4A5C5DF0-4E51-445B-925E-42799CC0BA19}"/>
    <cellStyle name="Moneda 2 3 5 9 5" xfId="32489" xr:uid="{01E338F1-4AE0-457E-8547-4F85112B7446}"/>
    <cellStyle name="Moneda 2 3 6" xfId="191" xr:uid="{AA8CC5D6-69AA-43C8-A3C4-F117D174DF2F}"/>
    <cellStyle name="Moneda 2 3 6 10" xfId="11337" xr:uid="{65A26829-C8C6-494C-8C47-7F288E1C4FB9}"/>
    <cellStyle name="Moneda 2 3 6 11" xfId="20754" xr:uid="{D34B6574-C9E8-41F2-B684-65DAFBE1C6E6}"/>
    <cellStyle name="Moneda 2 3 6 12" xfId="30171" xr:uid="{42F794C2-8C71-4CE4-8690-68874ADD7D04}"/>
    <cellStyle name="Moneda 2 3 6 13" xfId="1928" xr:uid="{FCF8638B-2964-4777-8A2A-917504193EC0}"/>
    <cellStyle name="Moneda 2 3 6 14" xfId="1300" xr:uid="{17D454F7-F731-45A8-90D3-6714849C5F5F}"/>
    <cellStyle name="Moneda 2 3 6 15" xfId="40182" xr:uid="{29C31617-1C3F-4E67-B703-360AFF58D967}"/>
    <cellStyle name="Moneda 2 3 6 2" xfId="385" xr:uid="{8E72A03C-22C4-4D4F-99F8-50E19E81ADF8}"/>
    <cellStyle name="Moneda 2 3 6 2 10" xfId="30292" xr:uid="{C96765E9-B4B3-4254-BD98-B17163BC2B5F}"/>
    <cellStyle name="Moneda 2 3 6 2 11" xfId="2049" xr:uid="{6BBD330A-C9D9-40C0-BBA8-C8A55A1EF57B}"/>
    <cellStyle name="Moneda 2 3 6 2 12" xfId="1421" xr:uid="{EF77C5EA-E22D-4AFC-B54F-87E004751F06}"/>
    <cellStyle name="Moneda 2 3 6 2 13" xfId="40303" xr:uid="{8E956091-8C34-47A5-AB2F-3D7C64556C3E}"/>
    <cellStyle name="Moneda 2 3 6 2 2" xfId="620" xr:uid="{EA4BFC37-B17A-4B88-AF19-73C002F1EB35}"/>
    <cellStyle name="Moneda 2 3 6 2 2 10" xfId="2245" xr:uid="{3B80D81C-96DF-4DBB-97D4-42F37B0B02C6}"/>
    <cellStyle name="Moneda 2 3 6 2 2 11" xfId="1617" xr:uid="{1CE04CE5-D7F9-433C-8424-DF32130C6945}"/>
    <cellStyle name="Moneda 2 3 6 2 2 12" xfId="40499" xr:uid="{BB14C65D-FAB5-4D1E-B947-40FF2B9C333B}"/>
    <cellStyle name="Moneda 2 3 6 2 2 2" xfId="2637" xr:uid="{E6CDF7C1-8C6D-4534-8399-1CC3DF0D4B2C}"/>
    <cellStyle name="Moneda 2 3 6 2 2 2 2" xfId="3422" xr:uid="{872E62DB-8E1D-4C0B-9445-F15E5F06B39B}"/>
    <cellStyle name="Moneda 2 3 6 2 2 2 2 2" xfId="5774" xr:uid="{AF6693B7-612E-4902-89F9-B5922D2509A9}"/>
    <cellStyle name="Moneda 2 3 6 2 2 2 2 2 2" xfId="10478" xr:uid="{297B4FA7-A8D3-4B82-A673-7F29F070E054}"/>
    <cellStyle name="Moneda 2 3 6 2 2 2 2 2 2 2" xfId="19886" xr:uid="{5CF2F3D7-43F3-4CFB-9AF2-B5A703B79ACC}"/>
    <cellStyle name="Moneda 2 3 6 2 2 2 2 2 2 3" xfId="29303" xr:uid="{067173FA-AB5B-42B7-BC95-84D1854D5BCB}"/>
    <cellStyle name="Moneda 2 3 6 2 2 2 2 2 2 4" xfId="38720" xr:uid="{4D69CC84-CF4C-4738-88C6-CA03F0E4E346}"/>
    <cellStyle name="Moneda 2 3 6 2 2 2 2 2 3" xfId="15182" xr:uid="{CB438A77-CDD8-4FED-9644-4294611827D9}"/>
    <cellStyle name="Moneda 2 3 6 2 2 2 2 2 4" xfId="24599" xr:uid="{E211A715-2DED-459B-92B0-29DF1077E597}"/>
    <cellStyle name="Moneda 2 3 6 2 2 2 2 2 5" xfId="34016" xr:uid="{3EFF58CD-8B9C-4DD3-BFAC-460027E0F350}"/>
    <cellStyle name="Moneda 2 3 6 2 2 2 2 3" xfId="8126" xr:uid="{92D78E16-2E5F-4A51-A15A-52F4995DC252}"/>
    <cellStyle name="Moneda 2 3 6 2 2 2 2 3 2" xfId="17534" xr:uid="{5A72B28E-D983-4952-93EC-C1F426D94052}"/>
    <cellStyle name="Moneda 2 3 6 2 2 2 2 3 3" xfId="26951" xr:uid="{140A84D5-D1B4-4C19-A9D1-D21C4816369A}"/>
    <cellStyle name="Moneda 2 3 6 2 2 2 2 3 4" xfId="36368" xr:uid="{C7E49CCC-3318-49D1-850F-1B2486B20141}"/>
    <cellStyle name="Moneda 2 3 6 2 2 2 2 4" xfId="12830" xr:uid="{AB487335-8ADA-4179-B5F2-3F92342412A7}"/>
    <cellStyle name="Moneda 2 3 6 2 2 2 2 5" xfId="22247" xr:uid="{3A2ACE46-FC18-44EE-A0D2-5A45633BAABB}"/>
    <cellStyle name="Moneda 2 3 6 2 2 2 2 6" xfId="31664" xr:uid="{DE511107-01F6-4EE0-996E-0D50E08CB562}"/>
    <cellStyle name="Moneda 2 3 6 2 2 2 3" xfId="4206" xr:uid="{DDD4242F-8044-4972-AE67-539EAB9828F9}"/>
    <cellStyle name="Moneda 2 3 6 2 2 2 3 2" xfId="6558" xr:uid="{C7ABCC99-12AB-4E03-9D48-1D454FF42E37}"/>
    <cellStyle name="Moneda 2 3 6 2 2 2 3 2 2" xfId="11262" xr:uid="{AD4C44D3-F6CB-47D6-B9D9-2F3F7CEAEDAF}"/>
    <cellStyle name="Moneda 2 3 6 2 2 2 3 2 2 2" xfId="20670" xr:uid="{C5D575C5-11B5-4284-872A-EFFF68AF0AA5}"/>
    <cellStyle name="Moneda 2 3 6 2 2 2 3 2 2 3" xfId="30087" xr:uid="{B430BB78-07C1-43DB-90FD-6AC107148115}"/>
    <cellStyle name="Moneda 2 3 6 2 2 2 3 2 2 4" xfId="39504" xr:uid="{A5E0396F-DE24-42C1-A302-2D87DCEC572A}"/>
    <cellStyle name="Moneda 2 3 6 2 2 2 3 2 3" xfId="15966" xr:uid="{1F1834B2-6F92-459C-A02F-F26D79312956}"/>
    <cellStyle name="Moneda 2 3 6 2 2 2 3 2 4" xfId="25383" xr:uid="{F6EBE450-13F0-4F26-A5D1-450D0303C67B}"/>
    <cellStyle name="Moneda 2 3 6 2 2 2 3 2 5" xfId="34800" xr:uid="{50D574A8-FE93-4D9E-AD89-670FA8BE1B38}"/>
    <cellStyle name="Moneda 2 3 6 2 2 2 3 3" xfId="8910" xr:uid="{24B578CB-E7FE-4943-8021-3D58E6955DEC}"/>
    <cellStyle name="Moneda 2 3 6 2 2 2 3 3 2" xfId="18318" xr:uid="{32053743-2D18-4C91-A968-C6C276C9308F}"/>
    <cellStyle name="Moneda 2 3 6 2 2 2 3 3 3" xfId="27735" xr:uid="{8C45CB0A-BBCB-432B-8C27-B9EC6419613E}"/>
    <cellStyle name="Moneda 2 3 6 2 2 2 3 3 4" xfId="37152" xr:uid="{E2A2774C-8602-4CDB-A1B3-B589994F3D82}"/>
    <cellStyle name="Moneda 2 3 6 2 2 2 3 4" xfId="13614" xr:uid="{62124D17-2933-4B4A-8795-2A2A19C20928}"/>
    <cellStyle name="Moneda 2 3 6 2 2 2 3 5" xfId="23031" xr:uid="{D456CA26-2A5F-41CC-B1E5-00C4AEB457FF}"/>
    <cellStyle name="Moneda 2 3 6 2 2 2 3 6" xfId="32448" xr:uid="{CE8BD36C-A7C0-4865-9044-8A18FF336413}"/>
    <cellStyle name="Moneda 2 3 6 2 2 2 4" xfId="4990" xr:uid="{3B497BCA-5492-42E5-B2F4-E1B5B2B0E5D9}"/>
    <cellStyle name="Moneda 2 3 6 2 2 2 4 2" xfId="9694" xr:uid="{DDFFC898-A9C9-444F-ADC1-8C4700D192EC}"/>
    <cellStyle name="Moneda 2 3 6 2 2 2 4 2 2" xfId="19102" xr:uid="{84DAC7C5-B383-4839-8CE6-D98FE0EEC4BB}"/>
    <cellStyle name="Moneda 2 3 6 2 2 2 4 2 3" xfId="28519" xr:uid="{9A4BBD2E-C16B-41BE-BC43-7ACA8A3FFDB4}"/>
    <cellStyle name="Moneda 2 3 6 2 2 2 4 2 4" xfId="37936" xr:uid="{37B330E4-C0B9-428F-A0D1-0C81F0A4A268}"/>
    <cellStyle name="Moneda 2 3 6 2 2 2 4 3" xfId="14398" xr:uid="{716046D8-06B9-43F9-9D8F-F3BCAA40B8A7}"/>
    <cellStyle name="Moneda 2 3 6 2 2 2 4 4" xfId="23815" xr:uid="{D0232358-8681-4154-B123-CB4A68DF80CA}"/>
    <cellStyle name="Moneda 2 3 6 2 2 2 4 5" xfId="33232" xr:uid="{BF27D234-9496-4D52-9D17-FE5FCE4913D0}"/>
    <cellStyle name="Moneda 2 3 6 2 2 2 5" xfId="7342" xr:uid="{CAADF3F9-7A7C-4786-B0E9-329B0B693FE1}"/>
    <cellStyle name="Moneda 2 3 6 2 2 2 5 2" xfId="16750" xr:uid="{CB481A95-B227-47D6-B39A-AB1982F04FC5}"/>
    <cellStyle name="Moneda 2 3 6 2 2 2 5 3" xfId="26167" xr:uid="{5492ADAD-B466-47E5-8280-881B9EF379BB}"/>
    <cellStyle name="Moneda 2 3 6 2 2 2 5 4" xfId="35584" xr:uid="{3D601952-4F1B-489E-B884-5E86EF73D1A0}"/>
    <cellStyle name="Moneda 2 3 6 2 2 2 6" xfId="12046" xr:uid="{DDE812FD-984A-4C6D-9CE4-127D9DE6466A}"/>
    <cellStyle name="Moneda 2 3 6 2 2 2 7" xfId="21463" xr:uid="{E889FF57-AC2D-476E-A7D2-BC67363F83BE}"/>
    <cellStyle name="Moneda 2 3 6 2 2 2 8" xfId="30880" xr:uid="{E64FB698-C6D8-41AC-9FA0-EEFC1CB8CC73}"/>
    <cellStyle name="Moneda 2 3 6 2 2 3" xfId="3030" xr:uid="{F82B2A6F-F7E3-462A-A0EC-C28D93C16B5F}"/>
    <cellStyle name="Moneda 2 3 6 2 2 3 2" xfId="5382" xr:uid="{E14E2639-322B-4257-B1BD-4BEA592ED6D1}"/>
    <cellStyle name="Moneda 2 3 6 2 2 3 2 2" xfId="10086" xr:uid="{51C18F90-011A-490A-872E-EDEB405FB1AD}"/>
    <cellStyle name="Moneda 2 3 6 2 2 3 2 2 2" xfId="19494" xr:uid="{B24401C5-4E5C-4C96-9091-790586908FDE}"/>
    <cellStyle name="Moneda 2 3 6 2 2 3 2 2 3" xfId="28911" xr:uid="{22B797EF-1A66-4AF7-90F6-281A21299AB5}"/>
    <cellStyle name="Moneda 2 3 6 2 2 3 2 2 4" xfId="38328" xr:uid="{856EADEE-1827-4CBD-868A-7C36C92B0518}"/>
    <cellStyle name="Moneda 2 3 6 2 2 3 2 3" xfId="14790" xr:uid="{15862388-30B1-4ACF-A9F3-D6822F16B8EC}"/>
    <cellStyle name="Moneda 2 3 6 2 2 3 2 4" xfId="24207" xr:uid="{D6DA0C16-8B82-4C8D-9C18-911CBF3343FB}"/>
    <cellStyle name="Moneda 2 3 6 2 2 3 2 5" xfId="33624" xr:uid="{F566B78C-B4D2-493B-8C5F-32F0232659EB}"/>
    <cellStyle name="Moneda 2 3 6 2 2 3 3" xfId="7734" xr:uid="{591CB664-8160-4558-8655-27DD6B1A518D}"/>
    <cellStyle name="Moneda 2 3 6 2 2 3 3 2" xfId="17142" xr:uid="{7CE3ABAF-8E69-4F8B-9F1A-25712C6E16BB}"/>
    <cellStyle name="Moneda 2 3 6 2 2 3 3 3" xfId="26559" xr:uid="{98567BD2-0B95-4B4C-A7A6-16721A1E875A}"/>
    <cellStyle name="Moneda 2 3 6 2 2 3 3 4" xfId="35976" xr:uid="{FFD9C9A1-05E1-44CF-95AB-75B1E64081EC}"/>
    <cellStyle name="Moneda 2 3 6 2 2 3 4" xfId="12438" xr:uid="{DFA79B46-2E69-45B1-92C9-C82AA6331092}"/>
    <cellStyle name="Moneda 2 3 6 2 2 3 5" xfId="21855" xr:uid="{B0D591A0-B516-459A-85A2-F63726AA8E58}"/>
    <cellStyle name="Moneda 2 3 6 2 2 3 6" xfId="31272" xr:uid="{78E8C23A-6364-45EC-A4C5-396278AB5CFF}"/>
    <cellStyle name="Moneda 2 3 6 2 2 4" xfId="3814" xr:uid="{81671F5E-B439-4B96-A787-DCA9B3E6F3EE}"/>
    <cellStyle name="Moneda 2 3 6 2 2 4 2" xfId="6166" xr:uid="{EDD2205B-227B-4863-A609-F39D9E4DDD10}"/>
    <cellStyle name="Moneda 2 3 6 2 2 4 2 2" xfId="10870" xr:uid="{CA6E3EED-C816-491F-9C99-81B0151AD038}"/>
    <cellStyle name="Moneda 2 3 6 2 2 4 2 2 2" xfId="20278" xr:uid="{7966D34F-FB65-444B-BD92-D4E50667819E}"/>
    <cellStyle name="Moneda 2 3 6 2 2 4 2 2 3" xfId="29695" xr:uid="{915D840B-F698-4482-AE87-4C06B0B73DA3}"/>
    <cellStyle name="Moneda 2 3 6 2 2 4 2 2 4" xfId="39112" xr:uid="{47BADA89-32C1-4F49-B08D-FFCBDDA8C79F}"/>
    <cellStyle name="Moneda 2 3 6 2 2 4 2 3" xfId="15574" xr:uid="{8CFD21E7-8B05-46FB-B237-B3A45806F704}"/>
    <cellStyle name="Moneda 2 3 6 2 2 4 2 4" xfId="24991" xr:uid="{224C6BB3-C753-44D0-A953-6E4A2E47CEE2}"/>
    <cellStyle name="Moneda 2 3 6 2 2 4 2 5" xfId="34408" xr:uid="{16A2C213-D608-45D6-97A4-F42D22F6B1EA}"/>
    <cellStyle name="Moneda 2 3 6 2 2 4 3" xfId="8518" xr:uid="{1DD8BF82-7B93-486F-BAA6-B5DCDC849C7E}"/>
    <cellStyle name="Moneda 2 3 6 2 2 4 3 2" xfId="17926" xr:uid="{68789867-604C-48F5-A6E8-6F064E121273}"/>
    <cellStyle name="Moneda 2 3 6 2 2 4 3 3" xfId="27343" xr:uid="{7359EA6E-FE95-44A2-A482-2D63C0EC7785}"/>
    <cellStyle name="Moneda 2 3 6 2 2 4 3 4" xfId="36760" xr:uid="{02475588-C661-4BDF-8AA2-C5DF456AD9FF}"/>
    <cellStyle name="Moneda 2 3 6 2 2 4 4" xfId="13222" xr:uid="{5146C281-28F8-4FBF-B374-27976214F9D5}"/>
    <cellStyle name="Moneda 2 3 6 2 2 4 5" xfId="22639" xr:uid="{5CF0A0CA-4C9B-43D3-9F0D-0BFE0782AC78}"/>
    <cellStyle name="Moneda 2 3 6 2 2 4 6" xfId="32056" xr:uid="{1E09FB8C-BB2D-466E-8F9C-7183BB89F7CE}"/>
    <cellStyle name="Moneda 2 3 6 2 2 5" xfId="4598" xr:uid="{7A76F194-750E-496E-A6E0-596500657368}"/>
    <cellStyle name="Moneda 2 3 6 2 2 5 2" xfId="9302" xr:uid="{73BF8503-184E-4F9E-A725-39FDC88C5549}"/>
    <cellStyle name="Moneda 2 3 6 2 2 5 2 2" xfId="18710" xr:uid="{D7625F55-BAA0-4E5B-AEAF-A33E34DD6926}"/>
    <cellStyle name="Moneda 2 3 6 2 2 5 2 3" xfId="28127" xr:uid="{3E28E99A-343F-454F-8518-C2B291C51300}"/>
    <cellStyle name="Moneda 2 3 6 2 2 5 2 4" xfId="37544" xr:uid="{D93EBF31-30B7-419D-9B5D-3C876A56D351}"/>
    <cellStyle name="Moneda 2 3 6 2 2 5 3" xfId="14006" xr:uid="{B3F0C37F-6548-42D8-9A83-732679E7EBEE}"/>
    <cellStyle name="Moneda 2 3 6 2 2 5 4" xfId="23423" xr:uid="{644D4D77-6AA8-4775-A588-CACA0BDD1841}"/>
    <cellStyle name="Moneda 2 3 6 2 2 5 5" xfId="32840" xr:uid="{65C2EE79-A530-441B-A763-F1CC73A11318}"/>
    <cellStyle name="Moneda 2 3 6 2 2 6" xfId="6950" xr:uid="{274DE195-63C2-42B2-98D9-5225BCC42908}"/>
    <cellStyle name="Moneda 2 3 6 2 2 6 2" xfId="16358" xr:uid="{0D812F3A-EDA8-40BF-A6D5-53418420BFF6}"/>
    <cellStyle name="Moneda 2 3 6 2 2 6 3" xfId="25775" xr:uid="{2CDAF722-55D0-4C87-BF7C-8FC6CB2E9E19}"/>
    <cellStyle name="Moneda 2 3 6 2 2 6 4" xfId="35192" xr:uid="{24B41731-4CD5-4405-847F-70EEDFED549F}"/>
    <cellStyle name="Moneda 2 3 6 2 2 7" xfId="11654" xr:uid="{4663C48D-33FE-4DA9-84E9-9A8D78F2621A}"/>
    <cellStyle name="Moneda 2 3 6 2 2 8" xfId="21071" xr:uid="{333DF842-6F1C-481D-A077-CEAD3B59101D}"/>
    <cellStyle name="Moneda 2 3 6 2 2 9" xfId="30488" xr:uid="{83CE43D5-5702-4047-9D18-CAD89BF5D3B5}"/>
    <cellStyle name="Moneda 2 3 6 2 3" xfId="2441" xr:uid="{7CA032A2-2650-4E6B-A038-235E01CB45B9}"/>
    <cellStyle name="Moneda 2 3 6 2 3 2" xfId="3226" xr:uid="{50CC0BBD-350F-4380-B149-16C720BFCE97}"/>
    <cellStyle name="Moneda 2 3 6 2 3 2 2" xfId="5578" xr:uid="{7894F9FA-9A32-4C19-B44E-FC3F73E131E8}"/>
    <cellStyle name="Moneda 2 3 6 2 3 2 2 2" xfId="10282" xr:uid="{F99A36A2-9872-4339-B108-888DC7FA5E9C}"/>
    <cellStyle name="Moneda 2 3 6 2 3 2 2 2 2" xfId="19690" xr:uid="{2CCE3F65-B176-499E-AA01-85F6B559F444}"/>
    <cellStyle name="Moneda 2 3 6 2 3 2 2 2 3" xfId="29107" xr:uid="{A8DBB375-A17B-497E-8030-64494082ED6E}"/>
    <cellStyle name="Moneda 2 3 6 2 3 2 2 2 4" xfId="38524" xr:uid="{805200C1-EEBD-466C-BA44-7736FF1D643E}"/>
    <cellStyle name="Moneda 2 3 6 2 3 2 2 3" xfId="14986" xr:uid="{7DA93CD1-F6D7-4EEA-8F74-448285A27F6E}"/>
    <cellStyle name="Moneda 2 3 6 2 3 2 2 4" xfId="24403" xr:uid="{CE1DDE5E-2A62-4EB9-90D5-003CAB08C366}"/>
    <cellStyle name="Moneda 2 3 6 2 3 2 2 5" xfId="33820" xr:uid="{C678813E-30F1-4165-AEC4-CEB90A90844F}"/>
    <cellStyle name="Moneda 2 3 6 2 3 2 3" xfId="7930" xr:uid="{8F81ABC7-B3C9-44E6-843E-082AAEFC18D4}"/>
    <cellStyle name="Moneda 2 3 6 2 3 2 3 2" xfId="17338" xr:uid="{ED0FA9AA-4744-4C83-830D-BB18365804C0}"/>
    <cellStyle name="Moneda 2 3 6 2 3 2 3 3" xfId="26755" xr:uid="{610E30BD-9DFB-4499-B164-3F7C43E4034D}"/>
    <cellStyle name="Moneda 2 3 6 2 3 2 3 4" xfId="36172" xr:uid="{43055854-AAFB-4DE6-A691-A301F3EA649C}"/>
    <cellStyle name="Moneda 2 3 6 2 3 2 4" xfId="12634" xr:uid="{87E90ACC-675C-4E45-9AA4-AA7D1EA1C7FA}"/>
    <cellStyle name="Moneda 2 3 6 2 3 2 5" xfId="22051" xr:uid="{82EC69E6-0802-4BC8-B9FB-C9AC91FBE72D}"/>
    <cellStyle name="Moneda 2 3 6 2 3 2 6" xfId="31468" xr:uid="{A8820D79-FE70-49D3-872C-B11A44301C03}"/>
    <cellStyle name="Moneda 2 3 6 2 3 3" xfId="4010" xr:uid="{A5C1DC71-91DC-4F9E-B187-67736DFB473E}"/>
    <cellStyle name="Moneda 2 3 6 2 3 3 2" xfId="6362" xr:uid="{E5B600EC-4312-4D76-80B7-0365B07DEC2B}"/>
    <cellStyle name="Moneda 2 3 6 2 3 3 2 2" xfId="11066" xr:uid="{F0D4CFD3-9A02-41F8-B43A-387ABB46B938}"/>
    <cellStyle name="Moneda 2 3 6 2 3 3 2 2 2" xfId="20474" xr:uid="{FAC2B623-EAE7-4B37-844A-7A0133211B4E}"/>
    <cellStyle name="Moneda 2 3 6 2 3 3 2 2 3" xfId="29891" xr:uid="{7CC45A77-F971-4600-AA72-2BB760535DE7}"/>
    <cellStyle name="Moneda 2 3 6 2 3 3 2 2 4" xfId="39308" xr:uid="{1AEBB80B-9F83-4C8D-B04D-999BDD837B0B}"/>
    <cellStyle name="Moneda 2 3 6 2 3 3 2 3" xfId="15770" xr:uid="{E2903033-7186-4FA2-A09C-4BD10957D5A1}"/>
    <cellStyle name="Moneda 2 3 6 2 3 3 2 4" xfId="25187" xr:uid="{BF4403ED-21F4-4789-B7E6-72DACCB9592A}"/>
    <cellStyle name="Moneda 2 3 6 2 3 3 2 5" xfId="34604" xr:uid="{498A8410-C421-4D8C-8338-E91875E78333}"/>
    <cellStyle name="Moneda 2 3 6 2 3 3 3" xfId="8714" xr:uid="{50EC7AE5-6804-445D-A3ED-B5A181D457F2}"/>
    <cellStyle name="Moneda 2 3 6 2 3 3 3 2" xfId="18122" xr:uid="{7AAA738C-7B66-4C37-83E0-C456138721E1}"/>
    <cellStyle name="Moneda 2 3 6 2 3 3 3 3" xfId="27539" xr:uid="{46EA6CBC-BBC3-4E70-BEE9-3F4DB3C76616}"/>
    <cellStyle name="Moneda 2 3 6 2 3 3 3 4" xfId="36956" xr:uid="{CB6434D9-3BA9-4CBF-ABB3-A9EA00F00B94}"/>
    <cellStyle name="Moneda 2 3 6 2 3 3 4" xfId="13418" xr:uid="{7E7AB9D9-4AE6-4A09-B70D-FF574CD600EF}"/>
    <cellStyle name="Moneda 2 3 6 2 3 3 5" xfId="22835" xr:uid="{1D8B1070-E216-4546-B746-D9368F21DA15}"/>
    <cellStyle name="Moneda 2 3 6 2 3 3 6" xfId="32252" xr:uid="{3F6DEBBF-B5AB-40C0-AA5C-6425D8D71D92}"/>
    <cellStyle name="Moneda 2 3 6 2 3 4" xfId="4794" xr:uid="{01089004-D48A-488E-80BB-B36E61C147C2}"/>
    <cellStyle name="Moneda 2 3 6 2 3 4 2" xfId="9498" xr:uid="{A05FAE4C-6BA2-4978-8E8B-597D3BAAF816}"/>
    <cellStyle name="Moneda 2 3 6 2 3 4 2 2" xfId="18906" xr:uid="{E9E01BC8-6C8A-4365-9668-088EDC1936D8}"/>
    <cellStyle name="Moneda 2 3 6 2 3 4 2 3" xfId="28323" xr:uid="{BBFC9C47-16D0-425A-9080-06D0D6A86C40}"/>
    <cellStyle name="Moneda 2 3 6 2 3 4 2 4" xfId="37740" xr:uid="{AB054675-4AFC-4C67-B771-EEB7477694E8}"/>
    <cellStyle name="Moneda 2 3 6 2 3 4 3" xfId="14202" xr:uid="{46571219-160C-4513-9BAD-4D5794A345FD}"/>
    <cellStyle name="Moneda 2 3 6 2 3 4 4" xfId="23619" xr:uid="{DE9597F5-02D1-483A-8619-A1C5006A2599}"/>
    <cellStyle name="Moneda 2 3 6 2 3 4 5" xfId="33036" xr:uid="{04BA9078-146C-468B-8D3C-24E04D13BB98}"/>
    <cellStyle name="Moneda 2 3 6 2 3 5" xfId="7146" xr:uid="{04B2F806-0CEC-477F-A1E1-D6163CEBD3FE}"/>
    <cellStyle name="Moneda 2 3 6 2 3 5 2" xfId="16554" xr:uid="{00FDCEB7-453E-4BC5-8C12-B419C41973FE}"/>
    <cellStyle name="Moneda 2 3 6 2 3 5 3" xfId="25971" xr:uid="{492A6635-5FE4-41E5-B6EC-9C5152935590}"/>
    <cellStyle name="Moneda 2 3 6 2 3 5 4" xfId="35388" xr:uid="{275BAB60-9A78-4D07-9FC5-E79BF016D373}"/>
    <cellStyle name="Moneda 2 3 6 2 3 6" xfId="11850" xr:uid="{9C3A29D8-38CB-4B93-8235-5C124E51480B}"/>
    <cellStyle name="Moneda 2 3 6 2 3 7" xfId="21267" xr:uid="{F91D71A9-EBF2-427A-9EF4-ECAEB4872ED8}"/>
    <cellStyle name="Moneda 2 3 6 2 3 8" xfId="30684" xr:uid="{BC0002D2-6048-43F4-8726-192E51820AE2}"/>
    <cellStyle name="Moneda 2 3 6 2 4" xfId="2834" xr:uid="{84922D07-7D4A-4BE4-84A8-299F71E193F6}"/>
    <cellStyle name="Moneda 2 3 6 2 4 2" xfId="5186" xr:uid="{01B3D26A-CCE9-454A-B7D8-26B3106B199E}"/>
    <cellStyle name="Moneda 2 3 6 2 4 2 2" xfId="9890" xr:uid="{09BD08EA-A00D-412B-B9CB-69B1D78E2675}"/>
    <cellStyle name="Moneda 2 3 6 2 4 2 2 2" xfId="19298" xr:uid="{0E197265-2774-4D01-AD62-9BBF4D87043E}"/>
    <cellStyle name="Moneda 2 3 6 2 4 2 2 3" xfId="28715" xr:uid="{E8771DAD-6C7B-4A52-8319-258BE212D39B}"/>
    <cellStyle name="Moneda 2 3 6 2 4 2 2 4" xfId="38132" xr:uid="{F4D207A2-0A4F-435A-87F5-D742F958A048}"/>
    <cellStyle name="Moneda 2 3 6 2 4 2 3" xfId="14594" xr:uid="{1021FDAB-7A2A-4BF2-B71B-CEAC94D5E3A3}"/>
    <cellStyle name="Moneda 2 3 6 2 4 2 4" xfId="24011" xr:uid="{83318C12-7E88-43E6-A0D2-029ECCAF1D96}"/>
    <cellStyle name="Moneda 2 3 6 2 4 2 5" xfId="33428" xr:uid="{D2F2EB2B-7878-4F83-B4D9-3B9B8456CDC4}"/>
    <cellStyle name="Moneda 2 3 6 2 4 3" xfId="7538" xr:uid="{88AFE84C-EEE0-42EC-A178-3BD69C67736A}"/>
    <cellStyle name="Moneda 2 3 6 2 4 3 2" xfId="16946" xr:uid="{C4BAB4C3-B473-41F8-AB39-0E31BE99F80D}"/>
    <cellStyle name="Moneda 2 3 6 2 4 3 3" xfId="26363" xr:uid="{EC1BEEBB-4303-4789-9918-083C6503FF06}"/>
    <cellStyle name="Moneda 2 3 6 2 4 3 4" xfId="35780" xr:uid="{A364EB54-96DC-4017-A419-EF31CF50FBD4}"/>
    <cellStyle name="Moneda 2 3 6 2 4 4" xfId="12242" xr:uid="{872B3F19-2781-462D-A388-0B21D10DB570}"/>
    <cellStyle name="Moneda 2 3 6 2 4 5" xfId="21659" xr:uid="{870E3883-DADE-488A-8F4E-E26159D65045}"/>
    <cellStyle name="Moneda 2 3 6 2 4 6" xfId="31076" xr:uid="{6CE1EC0E-4A95-46B1-9423-8759AD766C91}"/>
    <cellStyle name="Moneda 2 3 6 2 5" xfId="3618" xr:uid="{D4F2341C-C0CF-44B8-9A7F-87FD4FA1E48C}"/>
    <cellStyle name="Moneda 2 3 6 2 5 2" xfId="5970" xr:uid="{CAE8E443-4706-4984-A52B-D9EB7B6F6279}"/>
    <cellStyle name="Moneda 2 3 6 2 5 2 2" xfId="10674" xr:uid="{68167BF4-CFFB-4FA8-BBFE-A30C189618AF}"/>
    <cellStyle name="Moneda 2 3 6 2 5 2 2 2" xfId="20082" xr:uid="{327F2748-81FD-4445-B2DF-9CD4E059F7E5}"/>
    <cellStyle name="Moneda 2 3 6 2 5 2 2 3" xfId="29499" xr:uid="{0258A3A5-20A0-462D-92E3-443C11BA7ED8}"/>
    <cellStyle name="Moneda 2 3 6 2 5 2 2 4" xfId="38916" xr:uid="{2C4518C5-426E-4693-9397-F94E9EF69EC4}"/>
    <cellStyle name="Moneda 2 3 6 2 5 2 3" xfId="15378" xr:uid="{F08E34F9-8730-4E44-BCB7-58321B0F3A45}"/>
    <cellStyle name="Moneda 2 3 6 2 5 2 4" xfId="24795" xr:uid="{CD594D6E-C1F2-48B1-8430-2121950C39E3}"/>
    <cellStyle name="Moneda 2 3 6 2 5 2 5" xfId="34212" xr:uid="{F7C195BE-BD25-4864-8B20-B88DAFEF6FB9}"/>
    <cellStyle name="Moneda 2 3 6 2 5 3" xfId="8322" xr:uid="{8C34E70C-686C-495D-96F3-9C29F7D4B076}"/>
    <cellStyle name="Moneda 2 3 6 2 5 3 2" xfId="17730" xr:uid="{63A7FA96-5D4D-4CD8-BC2B-5617E67F5936}"/>
    <cellStyle name="Moneda 2 3 6 2 5 3 3" xfId="27147" xr:uid="{01E17E1B-727A-4DC6-ABCE-B7ACC0422418}"/>
    <cellStyle name="Moneda 2 3 6 2 5 3 4" xfId="36564" xr:uid="{D12451DF-88E5-4762-915C-AE49C18E23D0}"/>
    <cellStyle name="Moneda 2 3 6 2 5 4" xfId="13026" xr:uid="{7438D8D9-90B0-4BFB-93C2-8D674BAAEF39}"/>
    <cellStyle name="Moneda 2 3 6 2 5 5" xfId="22443" xr:uid="{C932C1CE-CD53-4F5A-B87F-D5D367C657C8}"/>
    <cellStyle name="Moneda 2 3 6 2 5 6" xfId="31860" xr:uid="{D158D60B-3D67-4737-A66D-A12F53649148}"/>
    <cellStyle name="Moneda 2 3 6 2 6" xfId="4402" xr:uid="{AC2CEB84-C49A-4083-AD6A-FCA73D68BC6A}"/>
    <cellStyle name="Moneda 2 3 6 2 6 2" xfId="9106" xr:uid="{1F4E367C-C89A-4E03-B899-7E9C0F58F963}"/>
    <cellStyle name="Moneda 2 3 6 2 6 2 2" xfId="18514" xr:uid="{FF6CE5E9-AD54-484B-BD9D-30EB1D447B38}"/>
    <cellStyle name="Moneda 2 3 6 2 6 2 3" xfId="27931" xr:uid="{19808E24-16B2-4A2D-9EF7-FFED1AF33EE1}"/>
    <cellStyle name="Moneda 2 3 6 2 6 2 4" xfId="37348" xr:uid="{B42C5C51-8965-4F32-96F2-3997B3F58707}"/>
    <cellStyle name="Moneda 2 3 6 2 6 3" xfId="13810" xr:uid="{0093B3EF-4FD7-4A4B-A13F-2449C6E50FEB}"/>
    <cellStyle name="Moneda 2 3 6 2 6 4" xfId="23227" xr:uid="{8A3AD6AE-A543-4C9C-8A28-702F7EF0BCE1}"/>
    <cellStyle name="Moneda 2 3 6 2 6 5" xfId="32644" xr:uid="{D9225B95-4630-47D1-B1E3-09A51ABF0A21}"/>
    <cellStyle name="Moneda 2 3 6 2 7" xfId="6754" xr:uid="{0E840B9F-BE73-4001-99EE-6A9B105D64CE}"/>
    <cellStyle name="Moneda 2 3 6 2 7 2" xfId="16162" xr:uid="{D396CF14-304B-4318-8709-3A38A593BDF4}"/>
    <cellStyle name="Moneda 2 3 6 2 7 3" xfId="25579" xr:uid="{2B560D93-C8E3-459B-97CD-A0D7FC97ACF5}"/>
    <cellStyle name="Moneda 2 3 6 2 7 4" xfId="34996" xr:uid="{48779F92-08D5-4AA4-9BA9-C1722AF5A45F}"/>
    <cellStyle name="Moneda 2 3 6 2 8" xfId="11458" xr:uid="{6FA98F5D-98BF-4688-9DA9-1594C9CF9D8C}"/>
    <cellStyle name="Moneda 2 3 6 2 9" xfId="20875" xr:uid="{15C72E30-5701-4429-80E2-A47A6D26929F}"/>
    <cellStyle name="Moneda 2 3 6 3" xfId="270" xr:uid="{E2100BAE-E88E-4614-8192-BA5CD333E4F5}"/>
    <cellStyle name="Moneda 2 3 6 3 10" xfId="30217" xr:uid="{6E76B3A7-FD71-4F73-8569-D1ACEB660277}"/>
    <cellStyle name="Moneda 2 3 6 3 11" xfId="1974" xr:uid="{0A8AB80D-CD1D-456B-91F5-519289D2D1FA}"/>
    <cellStyle name="Moneda 2 3 6 3 12" xfId="1346" xr:uid="{6598167D-E535-45E0-BEF6-A9BB2FC1E389}"/>
    <cellStyle name="Moneda 2 3 6 3 13" xfId="40228" xr:uid="{7302BFE0-EE1D-49C4-8E15-FFEB09C10001}"/>
    <cellStyle name="Moneda 2 3 6 3 2" xfId="545" xr:uid="{BB0BBDA1-7731-4A8B-8734-464A64AFDF88}"/>
    <cellStyle name="Moneda 2 3 6 3 2 10" xfId="2170" xr:uid="{7F96E9EE-B3BF-451D-AC1B-1C05D0C80856}"/>
    <cellStyle name="Moneda 2 3 6 3 2 11" xfId="1542" xr:uid="{5C1B0067-7E35-4575-84EC-8399F5AE9B6E}"/>
    <cellStyle name="Moneda 2 3 6 3 2 12" xfId="40424" xr:uid="{12A7A03D-D773-4758-A11B-29F10F68561D}"/>
    <cellStyle name="Moneda 2 3 6 3 2 2" xfId="2562" xr:uid="{1EA84121-BB57-44BB-A9F8-220D1DEAE8AB}"/>
    <cellStyle name="Moneda 2 3 6 3 2 2 2" xfId="3347" xr:uid="{8630C3AF-8FA9-4E31-8CBE-5591775403E4}"/>
    <cellStyle name="Moneda 2 3 6 3 2 2 2 2" xfId="5699" xr:uid="{EEDB8C91-2EF6-407F-9328-A960BBDE584E}"/>
    <cellStyle name="Moneda 2 3 6 3 2 2 2 2 2" xfId="10403" xr:uid="{03935265-61EF-4025-8530-2FA6EA1EA0C2}"/>
    <cellStyle name="Moneda 2 3 6 3 2 2 2 2 2 2" xfId="19811" xr:uid="{7E428BFE-E9E6-4529-BB5E-973DB1E36722}"/>
    <cellStyle name="Moneda 2 3 6 3 2 2 2 2 2 3" xfId="29228" xr:uid="{8070AAC2-A9CF-4E42-8E18-779D5C5B1C4F}"/>
    <cellStyle name="Moneda 2 3 6 3 2 2 2 2 2 4" xfId="38645" xr:uid="{37BEA13E-5CDF-4A3C-8805-D8B704BFC395}"/>
    <cellStyle name="Moneda 2 3 6 3 2 2 2 2 3" xfId="15107" xr:uid="{F494F806-E7A5-4A08-A666-F45E089F3F66}"/>
    <cellStyle name="Moneda 2 3 6 3 2 2 2 2 4" xfId="24524" xr:uid="{26569666-ABFF-4394-8684-8EEDEAF539EB}"/>
    <cellStyle name="Moneda 2 3 6 3 2 2 2 2 5" xfId="33941" xr:uid="{11765588-79C5-4ECE-AAE5-46F9729EB03F}"/>
    <cellStyle name="Moneda 2 3 6 3 2 2 2 3" xfId="8051" xr:uid="{79F409C7-C580-4703-9B01-DB869AF7068E}"/>
    <cellStyle name="Moneda 2 3 6 3 2 2 2 3 2" xfId="17459" xr:uid="{978D05A7-5B89-491A-8D75-B5539631DD1D}"/>
    <cellStyle name="Moneda 2 3 6 3 2 2 2 3 3" xfId="26876" xr:uid="{44DD3ECF-F79E-4C2C-A39B-37CF6C5A1EA2}"/>
    <cellStyle name="Moneda 2 3 6 3 2 2 2 3 4" xfId="36293" xr:uid="{D551F37E-5B90-46AD-B7A6-0AE043D3D418}"/>
    <cellStyle name="Moneda 2 3 6 3 2 2 2 4" xfId="12755" xr:uid="{163AE176-35D8-4623-872C-2E516CA17A7D}"/>
    <cellStyle name="Moneda 2 3 6 3 2 2 2 5" xfId="22172" xr:uid="{948C4370-E868-4547-ACCE-09CF9E7BFE92}"/>
    <cellStyle name="Moneda 2 3 6 3 2 2 2 6" xfId="31589" xr:uid="{3B44DA81-AFDE-4461-A6EB-AC8228F992A3}"/>
    <cellStyle name="Moneda 2 3 6 3 2 2 3" xfId="4131" xr:uid="{A1F11520-45B4-4EF0-A032-8445BA7C5EFE}"/>
    <cellStyle name="Moneda 2 3 6 3 2 2 3 2" xfId="6483" xr:uid="{BE341136-1CE3-4D68-A8A1-3A68DC65197F}"/>
    <cellStyle name="Moneda 2 3 6 3 2 2 3 2 2" xfId="11187" xr:uid="{CD52EC71-A164-4B4C-8083-B7CD95DA3862}"/>
    <cellStyle name="Moneda 2 3 6 3 2 2 3 2 2 2" xfId="20595" xr:uid="{74FC9A9C-AD5C-4D14-B284-02C3665CEDA9}"/>
    <cellStyle name="Moneda 2 3 6 3 2 2 3 2 2 3" xfId="30012" xr:uid="{84341928-D0E1-4FB4-859A-8BB14A61FAAB}"/>
    <cellStyle name="Moneda 2 3 6 3 2 2 3 2 2 4" xfId="39429" xr:uid="{EE190EFA-7924-4E5B-9E5D-D4BEB36F5F4B}"/>
    <cellStyle name="Moneda 2 3 6 3 2 2 3 2 3" xfId="15891" xr:uid="{20B9E709-8C57-4041-99AA-77B4975B7C08}"/>
    <cellStyle name="Moneda 2 3 6 3 2 2 3 2 4" xfId="25308" xr:uid="{5A6444DC-6A3E-4D01-ABA0-8E1B9789112E}"/>
    <cellStyle name="Moneda 2 3 6 3 2 2 3 2 5" xfId="34725" xr:uid="{9B04B47F-1EDF-4857-8473-8EFCA1DCABE6}"/>
    <cellStyle name="Moneda 2 3 6 3 2 2 3 3" xfId="8835" xr:uid="{F88001F3-0A3B-4BB2-AF3F-4F2CD95AD3E7}"/>
    <cellStyle name="Moneda 2 3 6 3 2 2 3 3 2" xfId="18243" xr:uid="{0A1F8A64-461B-449C-9BCB-9C93EEC9984A}"/>
    <cellStyle name="Moneda 2 3 6 3 2 2 3 3 3" xfId="27660" xr:uid="{12595709-1AB0-407E-B2B8-619029766C01}"/>
    <cellStyle name="Moneda 2 3 6 3 2 2 3 3 4" xfId="37077" xr:uid="{B6734B26-24E8-41D4-A1C1-AB2876271CD7}"/>
    <cellStyle name="Moneda 2 3 6 3 2 2 3 4" xfId="13539" xr:uid="{7B2FE1DB-FB37-46CE-89C4-42C9AED26C22}"/>
    <cellStyle name="Moneda 2 3 6 3 2 2 3 5" xfId="22956" xr:uid="{A28110E8-346A-4D71-A0A1-AEDE03BD434B}"/>
    <cellStyle name="Moneda 2 3 6 3 2 2 3 6" xfId="32373" xr:uid="{90DC02DB-C0CD-49AD-9DCC-4F8E06310CED}"/>
    <cellStyle name="Moneda 2 3 6 3 2 2 4" xfId="4915" xr:uid="{8C16446F-74FD-40F1-9822-41B61247500E}"/>
    <cellStyle name="Moneda 2 3 6 3 2 2 4 2" xfId="9619" xr:uid="{68419D08-EAB8-424A-A720-55A35A94B689}"/>
    <cellStyle name="Moneda 2 3 6 3 2 2 4 2 2" xfId="19027" xr:uid="{7CD6DC8F-58F6-4396-AA3B-1AC145A1D81D}"/>
    <cellStyle name="Moneda 2 3 6 3 2 2 4 2 3" xfId="28444" xr:uid="{CE378F56-CE0B-4408-A0CE-71717146F5B1}"/>
    <cellStyle name="Moneda 2 3 6 3 2 2 4 2 4" xfId="37861" xr:uid="{CC9066CB-89CE-4A7B-AF5D-2EA1665B14C0}"/>
    <cellStyle name="Moneda 2 3 6 3 2 2 4 3" xfId="14323" xr:uid="{FE317E0C-D0E0-4881-8C8E-3E0948202043}"/>
    <cellStyle name="Moneda 2 3 6 3 2 2 4 4" xfId="23740" xr:uid="{0D184B5C-404C-411C-AA71-8C9E994886C8}"/>
    <cellStyle name="Moneda 2 3 6 3 2 2 4 5" xfId="33157" xr:uid="{BFFFE55F-8810-456C-8AE4-6B9CC926B90C}"/>
    <cellStyle name="Moneda 2 3 6 3 2 2 5" xfId="7267" xr:uid="{B121E94A-E0A3-4118-8C04-FE00C62F1A81}"/>
    <cellStyle name="Moneda 2 3 6 3 2 2 5 2" xfId="16675" xr:uid="{840EE9CE-A4C1-42D9-880B-6AD0EB68C506}"/>
    <cellStyle name="Moneda 2 3 6 3 2 2 5 3" xfId="26092" xr:uid="{A753F964-4CA2-4580-B35B-29D007415FBE}"/>
    <cellStyle name="Moneda 2 3 6 3 2 2 5 4" xfId="35509" xr:uid="{CF0A9D88-D0A4-4E08-B4CF-D1D069F00CE4}"/>
    <cellStyle name="Moneda 2 3 6 3 2 2 6" xfId="11971" xr:uid="{0669A9AB-CE0E-4A28-A32D-43E8533C7C73}"/>
    <cellStyle name="Moneda 2 3 6 3 2 2 7" xfId="21388" xr:uid="{95237EF4-9C47-4D79-A58F-2EEF9F31B788}"/>
    <cellStyle name="Moneda 2 3 6 3 2 2 8" xfId="30805" xr:uid="{8B4D99C7-B36F-48C0-BF36-1762A8554C5C}"/>
    <cellStyle name="Moneda 2 3 6 3 2 3" xfId="2955" xr:uid="{86A35C77-9632-4726-A59A-F489897FF463}"/>
    <cellStyle name="Moneda 2 3 6 3 2 3 2" xfId="5307" xr:uid="{70863B93-66EA-47C9-9674-3CA355F3B8AF}"/>
    <cellStyle name="Moneda 2 3 6 3 2 3 2 2" xfId="10011" xr:uid="{5DAEC228-2F04-46EE-B4DC-1A9865B6EB8F}"/>
    <cellStyle name="Moneda 2 3 6 3 2 3 2 2 2" xfId="19419" xr:uid="{85D7F304-77D3-418B-B5B6-8CB30AE8BA30}"/>
    <cellStyle name="Moneda 2 3 6 3 2 3 2 2 3" xfId="28836" xr:uid="{42BF35C7-BB69-4AE0-9F84-9F356E732A40}"/>
    <cellStyle name="Moneda 2 3 6 3 2 3 2 2 4" xfId="38253" xr:uid="{998D8172-F97D-4281-9B25-7435AF9E4BA0}"/>
    <cellStyle name="Moneda 2 3 6 3 2 3 2 3" xfId="14715" xr:uid="{59D92B4B-8B87-4BF2-BA3A-A8800EF2E56F}"/>
    <cellStyle name="Moneda 2 3 6 3 2 3 2 4" xfId="24132" xr:uid="{C03CFFE5-A322-4829-BD7B-EB171E59B853}"/>
    <cellStyle name="Moneda 2 3 6 3 2 3 2 5" xfId="33549" xr:uid="{AACA0E38-3B72-4151-8945-3D77CCF75AAA}"/>
    <cellStyle name="Moneda 2 3 6 3 2 3 3" xfId="7659" xr:uid="{91362F9B-711E-4F63-B1CB-BF110F68922B}"/>
    <cellStyle name="Moneda 2 3 6 3 2 3 3 2" xfId="17067" xr:uid="{BD7A3D37-4E43-472D-8551-9C7CE9D37319}"/>
    <cellStyle name="Moneda 2 3 6 3 2 3 3 3" xfId="26484" xr:uid="{38B345FD-5043-432C-99E3-97BABCABCE19}"/>
    <cellStyle name="Moneda 2 3 6 3 2 3 3 4" xfId="35901" xr:uid="{722DF526-EA5A-468C-A114-9E00981F548E}"/>
    <cellStyle name="Moneda 2 3 6 3 2 3 4" xfId="12363" xr:uid="{6B27EE88-6C7B-4232-A5C2-67CDDB192819}"/>
    <cellStyle name="Moneda 2 3 6 3 2 3 5" xfId="21780" xr:uid="{0502A3E9-5A15-43EB-8518-F5F4993B3AAE}"/>
    <cellStyle name="Moneda 2 3 6 3 2 3 6" xfId="31197" xr:uid="{36D9D050-6835-41EA-86A5-9A21EB335183}"/>
    <cellStyle name="Moneda 2 3 6 3 2 4" xfId="3739" xr:uid="{20962384-06BA-45C2-98BE-BE38D1E405E0}"/>
    <cellStyle name="Moneda 2 3 6 3 2 4 2" xfId="6091" xr:uid="{F3656085-84F7-48FD-BE7F-9A21979771AF}"/>
    <cellStyle name="Moneda 2 3 6 3 2 4 2 2" xfId="10795" xr:uid="{230D4AA0-D187-4E47-9A41-42155C7A396A}"/>
    <cellStyle name="Moneda 2 3 6 3 2 4 2 2 2" xfId="20203" xr:uid="{0620F748-E199-4B01-B5C9-913BF0AEA2B9}"/>
    <cellStyle name="Moneda 2 3 6 3 2 4 2 2 3" xfId="29620" xr:uid="{6021752E-E3D1-44B1-B8E8-84F86ABDED7E}"/>
    <cellStyle name="Moneda 2 3 6 3 2 4 2 2 4" xfId="39037" xr:uid="{81115F1C-C290-465F-9558-F2C35BBFAB8F}"/>
    <cellStyle name="Moneda 2 3 6 3 2 4 2 3" xfId="15499" xr:uid="{02B67422-DBC8-4B94-A235-1FF6878DD7C0}"/>
    <cellStyle name="Moneda 2 3 6 3 2 4 2 4" xfId="24916" xr:uid="{C1116A14-1B69-4D11-BBFD-29AC06B9825D}"/>
    <cellStyle name="Moneda 2 3 6 3 2 4 2 5" xfId="34333" xr:uid="{6C6374CE-6607-4651-B330-BC505647942F}"/>
    <cellStyle name="Moneda 2 3 6 3 2 4 3" xfId="8443" xr:uid="{492D4A8F-12FC-42CA-81D0-3D9A98399E8E}"/>
    <cellStyle name="Moneda 2 3 6 3 2 4 3 2" xfId="17851" xr:uid="{F2BFC1C2-03FD-4364-A3E1-E9E5D149AEE3}"/>
    <cellStyle name="Moneda 2 3 6 3 2 4 3 3" xfId="27268" xr:uid="{3EC0BC2B-AAD2-4A13-972A-F3768589C8EC}"/>
    <cellStyle name="Moneda 2 3 6 3 2 4 3 4" xfId="36685" xr:uid="{9B997FCA-224E-4A19-BE16-DCBBE8E073C3}"/>
    <cellStyle name="Moneda 2 3 6 3 2 4 4" xfId="13147" xr:uid="{CC1534E6-4FF6-4157-A3F7-919D96C1FB6D}"/>
    <cellStyle name="Moneda 2 3 6 3 2 4 5" xfId="22564" xr:uid="{671FC261-2F9B-4075-8156-4812240A3B71}"/>
    <cellStyle name="Moneda 2 3 6 3 2 4 6" xfId="31981" xr:uid="{8DBD938F-9A10-4120-93F8-3A1DCE57054C}"/>
    <cellStyle name="Moneda 2 3 6 3 2 5" xfId="4523" xr:uid="{698A879D-5E93-4F73-94FB-358710588E06}"/>
    <cellStyle name="Moneda 2 3 6 3 2 5 2" xfId="9227" xr:uid="{8386A86C-BE02-4699-AB18-8E3374B32CC7}"/>
    <cellStyle name="Moneda 2 3 6 3 2 5 2 2" xfId="18635" xr:uid="{FDA65D84-CBBF-44E3-B25A-747C0F095A77}"/>
    <cellStyle name="Moneda 2 3 6 3 2 5 2 3" xfId="28052" xr:uid="{BB5145C0-56FB-4ADA-B54A-9E764D424E17}"/>
    <cellStyle name="Moneda 2 3 6 3 2 5 2 4" xfId="37469" xr:uid="{24399853-7C6E-4ACA-8A9B-39508153FA7E}"/>
    <cellStyle name="Moneda 2 3 6 3 2 5 3" xfId="13931" xr:uid="{152DCA1C-A433-464D-B8A4-2B119A778B66}"/>
    <cellStyle name="Moneda 2 3 6 3 2 5 4" xfId="23348" xr:uid="{6DF99A93-686A-4793-8005-B6A54BB3FB64}"/>
    <cellStyle name="Moneda 2 3 6 3 2 5 5" xfId="32765" xr:uid="{50B99374-8399-4630-83FD-3A29FED13F6A}"/>
    <cellStyle name="Moneda 2 3 6 3 2 6" xfId="6875" xr:uid="{B6C658EE-B840-431A-85B5-424C41DA7A7A}"/>
    <cellStyle name="Moneda 2 3 6 3 2 6 2" xfId="16283" xr:uid="{A66EEA8F-989C-4275-B3E8-24EC812E0D0B}"/>
    <cellStyle name="Moneda 2 3 6 3 2 6 3" xfId="25700" xr:uid="{EE23CD11-2EC1-4168-93C1-32D9E4491BE3}"/>
    <cellStyle name="Moneda 2 3 6 3 2 6 4" xfId="35117" xr:uid="{107EC44E-E398-4038-9A37-DB8BC8548D61}"/>
    <cellStyle name="Moneda 2 3 6 3 2 7" xfId="11579" xr:uid="{113DB92B-7922-44F6-AD0A-222B7235D7CC}"/>
    <cellStyle name="Moneda 2 3 6 3 2 8" xfId="20996" xr:uid="{32130CFA-F782-4F85-9DE7-47A7D14A54D0}"/>
    <cellStyle name="Moneda 2 3 6 3 2 9" xfId="30413" xr:uid="{F51EAEB0-414A-4A2F-BE9D-686C1D064438}"/>
    <cellStyle name="Moneda 2 3 6 3 3" xfId="2366" xr:uid="{F025ADAC-F24E-4041-AA4F-724D28698CD5}"/>
    <cellStyle name="Moneda 2 3 6 3 3 2" xfId="3151" xr:uid="{DD555772-1C5B-4739-B1FA-9B54555797B6}"/>
    <cellStyle name="Moneda 2 3 6 3 3 2 2" xfId="5503" xr:uid="{D717F580-E258-40CE-BF8E-6F6EC7EBC318}"/>
    <cellStyle name="Moneda 2 3 6 3 3 2 2 2" xfId="10207" xr:uid="{54DD42FB-7D43-4F03-9F70-FD676173D025}"/>
    <cellStyle name="Moneda 2 3 6 3 3 2 2 2 2" xfId="19615" xr:uid="{E197A42E-35E5-4F24-B0BA-6CC913253590}"/>
    <cellStyle name="Moneda 2 3 6 3 3 2 2 2 3" xfId="29032" xr:uid="{2CA2DF31-4094-41D6-AD97-DDF4BBB19563}"/>
    <cellStyle name="Moneda 2 3 6 3 3 2 2 2 4" xfId="38449" xr:uid="{267C3895-099C-495C-ABB9-6565E3A2825C}"/>
    <cellStyle name="Moneda 2 3 6 3 3 2 2 3" xfId="14911" xr:uid="{B6374530-AA55-4C44-AFCC-CECEA77735BB}"/>
    <cellStyle name="Moneda 2 3 6 3 3 2 2 4" xfId="24328" xr:uid="{D85FA337-91E9-4CB0-9F16-3BFEDAF7DFAC}"/>
    <cellStyle name="Moneda 2 3 6 3 3 2 2 5" xfId="33745" xr:uid="{506A0BF7-2380-4666-8A18-0C2FEA3FB36C}"/>
    <cellStyle name="Moneda 2 3 6 3 3 2 3" xfId="7855" xr:uid="{057D2F3E-3F83-4499-8823-FDE6008A1279}"/>
    <cellStyle name="Moneda 2 3 6 3 3 2 3 2" xfId="17263" xr:uid="{8C762C40-9AB5-482B-9E8F-1E25838D3262}"/>
    <cellStyle name="Moneda 2 3 6 3 3 2 3 3" xfId="26680" xr:uid="{32CEA063-B7C4-4F84-BB5A-A0697AA2E4F2}"/>
    <cellStyle name="Moneda 2 3 6 3 3 2 3 4" xfId="36097" xr:uid="{F8F8D1C8-96F7-4CE5-ABF4-AFA26EB521C4}"/>
    <cellStyle name="Moneda 2 3 6 3 3 2 4" xfId="12559" xr:uid="{73D99347-0C0A-4514-A359-CC1C714080D1}"/>
    <cellStyle name="Moneda 2 3 6 3 3 2 5" xfId="21976" xr:uid="{5286F6E4-4270-48FF-A253-6542CD96F2E3}"/>
    <cellStyle name="Moneda 2 3 6 3 3 2 6" xfId="31393" xr:uid="{2F56DC22-46C1-4BFA-B786-D0818CB36301}"/>
    <cellStyle name="Moneda 2 3 6 3 3 3" xfId="3935" xr:uid="{AA97D1A5-4435-4AAC-B257-2F30AE071799}"/>
    <cellStyle name="Moneda 2 3 6 3 3 3 2" xfId="6287" xr:uid="{A5CD9F7C-5094-4CFD-9735-CB79BA63F110}"/>
    <cellStyle name="Moneda 2 3 6 3 3 3 2 2" xfId="10991" xr:uid="{4EDB8825-C0AF-4769-8341-F497DA879B7C}"/>
    <cellStyle name="Moneda 2 3 6 3 3 3 2 2 2" xfId="20399" xr:uid="{87F0D1D6-C868-4706-86E7-B16C824FD8F1}"/>
    <cellStyle name="Moneda 2 3 6 3 3 3 2 2 3" xfId="29816" xr:uid="{8696D10C-2151-4BC8-9269-F7C4CEE90C74}"/>
    <cellStyle name="Moneda 2 3 6 3 3 3 2 2 4" xfId="39233" xr:uid="{E6E50493-7102-49B8-84CB-87CCA3792A8D}"/>
    <cellStyle name="Moneda 2 3 6 3 3 3 2 3" xfId="15695" xr:uid="{3749480D-067A-4F49-9EF2-47D8DA0F2F20}"/>
    <cellStyle name="Moneda 2 3 6 3 3 3 2 4" xfId="25112" xr:uid="{BD88AD05-894E-4C18-AC8A-D66302AF1FD0}"/>
    <cellStyle name="Moneda 2 3 6 3 3 3 2 5" xfId="34529" xr:uid="{0F0C3664-5E90-4DA8-930A-C6491CB6457B}"/>
    <cellStyle name="Moneda 2 3 6 3 3 3 3" xfId="8639" xr:uid="{A5D70682-0E86-4195-A9B2-864765E08FEC}"/>
    <cellStyle name="Moneda 2 3 6 3 3 3 3 2" xfId="18047" xr:uid="{CFCE0F9A-DE24-4B68-82FB-2853D6857D53}"/>
    <cellStyle name="Moneda 2 3 6 3 3 3 3 3" xfId="27464" xr:uid="{0B583389-7B63-44C6-9B6D-3E7C8417DB5C}"/>
    <cellStyle name="Moneda 2 3 6 3 3 3 3 4" xfId="36881" xr:uid="{319D98DE-8658-4672-996F-6E2B5B39DDDC}"/>
    <cellStyle name="Moneda 2 3 6 3 3 3 4" xfId="13343" xr:uid="{E2CCF49F-C885-44E6-8564-F7679C29CC76}"/>
    <cellStyle name="Moneda 2 3 6 3 3 3 5" xfId="22760" xr:uid="{A51F20E9-1530-48C7-8501-464AF0F3243D}"/>
    <cellStyle name="Moneda 2 3 6 3 3 3 6" xfId="32177" xr:uid="{A94A0240-A60B-4E8A-9575-B8CEC658B26A}"/>
    <cellStyle name="Moneda 2 3 6 3 3 4" xfId="4719" xr:uid="{5D031045-BBB1-4057-9CA1-6219F545906F}"/>
    <cellStyle name="Moneda 2 3 6 3 3 4 2" xfId="9423" xr:uid="{089E0938-9055-4097-B983-4FF73E3378A7}"/>
    <cellStyle name="Moneda 2 3 6 3 3 4 2 2" xfId="18831" xr:uid="{9D3F53FE-911D-42A8-8935-48AF4B663794}"/>
    <cellStyle name="Moneda 2 3 6 3 3 4 2 3" xfId="28248" xr:uid="{0B302863-5E9E-4E92-A1D8-B73F06F67DE3}"/>
    <cellStyle name="Moneda 2 3 6 3 3 4 2 4" xfId="37665" xr:uid="{A42EB58F-55ED-41A1-8722-EA42D24290AB}"/>
    <cellStyle name="Moneda 2 3 6 3 3 4 3" xfId="14127" xr:uid="{616E58DB-2D8F-4FCA-9A2D-D42159CA2385}"/>
    <cellStyle name="Moneda 2 3 6 3 3 4 4" xfId="23544" xr:uid="{98EB5130-FA87-42CA-9BAB-D599092D666D}"/>
    <cellStyle name="Moneda 2 3 6 3 3 4 5" xfId="32961" xr:uid="{7587C344-E648-469B-843E-E09B8EC2484F}"/>
    <cellStyle name="Moneda 2 3 6 3 3 5" xfId="7071" xr:uid="{09F470B2-8C85-4A5E-AD11-281FBB8DB848}"/>
    <cellStyle name="Moneda 2 3 6 3 3 5 2" xfId="16479" xr:uid="{7656B5D1-1240-417B-9683-7C7C0954C616}"/>
    <cellStyle name="Moneda 2 3 6 3 3 5 3" xfId="25896" xr:uid="{33D8E843-6A63-4BCB-A0A4-0972B13EA323}"/>
    <cellStyle name="Moneda 2 3 6 3 3 5 4" xfId="35313" xr:uid="{B653D8E5-3E3D-4136-87D1-A5C718834C40}"/>
    <cellStyle name="Moneda 2 3 6 3 3 6" xfId="11775" xr:uid="{FD061EDA-49A2-433A-973F-D4CA24DF2C67}"/>
    <cellStyle name="Moneda 2 3 6 3 3 7" xfId="21192" xr:uid="{A2E9234A-FEEC-4C32-AE0D-54958D83BDFE}"/>
    <cellStyle name="Moneda 2 3 6 3 3 8" xfId="30609" xr:uid="{BF4D8D83-3BF0-482C-925C-CB88AAC54524}"/>
    <cellStyle name="Moneda 2 3 6 3 4" xfId="2759" xr:uid="{BCF59616-17CD-4342-BD83-29A75BE8990C}"/>
    <cellStyle name="Moneda 2 3 6 3 4 2" xfId="5111" xr:uid="{D2B2B6AF-C031-4561-B53A-955DB53D8F0F}"/>
    <cellStyle name="Moneda 2 3 6 3 4 2 2" xfId="9815" xr:uid="{389CF836-85D2-428A-9F67-C8DF48244733}"/>
    <cellStyle name="Moneda 2 3 6 3 4 2 2 2" xfId="19223" xr:uid="{908CB346-E9F0-4132-962F-971C8CD46CF0}"/>
    <cellStyle name="Moneda 2 3 6 3 4 2 2 3" xfId="28640" xr:uid="{772AF07D-3ADB-4B1A-8D94-372EABBAA097}"/>
    <cellStyle name="Moneda 2 3 6 3 4 2 2 4" xfId="38057" xr:uid="{AD8DAF31-E365-486C-8CCB-EB91BF3F0FF6}"/>
    <cellStyle name="Moneda 2 3 6 3 4 2 3" xfId="14519" xr:uid="{CFF24DE3-6DEE-42A3-BAC9-EE3BF17462A6}"/>
    <cellStyle name="Moneda 2 3 6 3 4 2 4" xfId="23936" xr:uid="{989D21E1-AE2D-4BD9-B846-0DEC81EE796F}"/>
    <cellStyle name="Moneda 2 3 6 3 4 2 5" xfId="33353" xr:uid="{FE8A9896-B7C4-4E37-ABE4-89E86F4682B4}"/>
    <cellStyle name="Moneda 2 3 6 3 4 3" xfId="7463" xr:uid="{55940953-D887-446E-907B-CF1980A06544}"/>
    <cellStyle name="Moneda 2 3 6 3 4 3 2" xfId="16871" xr:uid="{DEE60DAD-54D1-4DEB-BE6F-FEDB841A8686}"/>
    <cellStyle name="Moneda 2 3 6 3 4 3 3" xfId="26288" xr:uid="{12516052-5459-408D-B0D9-1B728D5DF1FA}"/>
    <cellStyle name="Moneda 2 3 6 3 4 3 4" xfId="35705" xr:uid="{A4B60BD5-3CEC-40C7-803B-260107694715}"/>
    <cellStyle name="Moneda 2 3 6 3 4 4" xfId="12167" xr:uid="{A6273B08-2D1E-48FE-BB8E-173F29072871}"/>
    <cellStyle name="Moneda 2 3 6 3 4 5" xfId="21584" xr:uid="{E849C5F7-8226-4563-89D3-8FCA11363C07}"/>
    <cellStyle name="Moneda 2 3 6 3 4 6" xfId="31001" xr:uid="{F4CB58ED-D522-45AC-BB44-B22757D65B79}"/>
    <cellStyle name="Moneda 2 3 6 3 5" xfId="3543" xr:uid="{B09112D0-ECD0-4E92-BCBC-38F98A109774}"/>
    <cellStyle name="Moneda 2 3 6 3 5 2" xfId="5895" xr:uid="{B22266EC-3322-437A-B9B4-B03A49A90F5A}"/>
    <cellStyle name="Moneda 2 3 6 3 5 2 2" xfId="10599" xr:uid="{2FAF5B7A-59EA-4302-A891-61D5B24C60E8}"/>
    <cellStyle name="Moneda 2 3 6 3 5 2 2 2" xfId="20007" xr:uid="{9F9244A1-6510-49A4-85B1-5E7A1E8BFA6E}"/>
    <cellStyle name="Moneda 2 3 6 3 5 2 2 3" xfId="29424" xr:uid="{5B47F6B1-50A9-4FB0-BAF9-D2581A2C6D32}"/>
    <cellStyle name="Moneda 2 3 6 3 5 2 2 4" xfId="38841" xr:uid="{F1E79B2F-EFB0-465C-8693-57FD2CF98444}"/>
    <cellStyle name="Moneda 2 3 6 3 5 2 3" xfId="15303" xr:uid="{FD337889-9D2D-4656-B01E-72DE856F8955}"/>
    <cellStyle name="Moneda 2 3 6 3 5 2 4" xfId="24720" xr:uid="{95FD6654-B868-4A75-B43F-61FAFDD65BF9}"/>
    <cellStyle name="Moneda 2 3 6 3 5 2 5" xfId="34137" xr:uid="{688FCA65-47FF-4D25-B560-86858D1D3987}"/>
    <cellStyle name="Moneda 2 3 6 3 5 3" xfId="8247" xr:uid="{FD57178E-96C0-4153-80BA-16A13D31E3A6}"/>
    <cellStyle name="Moneda 2 3 6 3 5 3 2" xfId="17655" xr:uid="{D929E285-518C-44B1-BBD1-4151A2DAD6DE}"/>
    <cellStyle name="Moneda 2 3 6 3 5 3 3" xfId="27072" xr:uid="{78A2792D-29D7-4940-BF86-7B6170267A30}"/>
    <cellStyle name="Moneda 2 3 6 3 5 3 4" xfId="36489" xr:uid="{9EE6F21B-EB1B-44CF-B868-16687ACB3BA9}"/>
    <cellStyle name="Moneda 2 3 6 3 5 4" xfId="12951" xr:uid="{C97DDD83-7E65-44A9-91B6-8DDBA0B314C1}"/>
    <cellStyle name="Moneda 2 3 6 3 5 5" xfId="22368" xr:uid="{31077C97-3D3D-4AC7-82B3-C92747C5D535}"/>
    <cellStyle name="Moneda 2 3 6 3 5 6" xfId="31785" xr:uid="{0017D2B1-448E-4281-8D22-855B2836EDC4}"/>
    <cellStyle name="Moneda 2 3 6 3 6" xfId="4327" xr:uid="{F1055ACB-E77C-46A8-9E70-05E190996811}"/>
    <cellStyle name="Moneda 2 3 6 3 6 2" xfId="9031" xr:uid="{D61796B1-355C-4854-840B-4ECC99105830}"/>
    <cellStyle name="Moneda 2 3 6 3 6 2 2" xfId="18439" xr:uid="{34A03F03-8878-42FB-9C94-F19608375CBF}"/>
    <cellStyle name="Moneda 2 3 6 3 6 2 3" xfId="27856" xr:uid="{66ED48D3-FDB6-43B1-9363-E7B00D2A6365}"/>
    <cellStyle name="Moneda 2 3 6 3 6 2 4" xfId="37273" xr:uid="{C002563A-50AC-4C61-B4C6-60661C0DE3E5}"/>
    <cellStyle name="Moneda 2 3 6 3 6 3" xfId="13735" xr:uid="{839AF21C-AE9E-4A1A-8227-EA362687D8FD}"/>
    <cellStyle name="Moneda 2 3 6 3 6 4" xfId="23152" xr:uid="{E709789F-E112-472C-800F-674F841C490E}"/>
    <cellStyle name="Moneda 2 3 6 3 6 5" xfId="32569" xr:uid="{2CF91191-D744-4CE4-839E-C770FA9BF507}"/>
    <cellStyle name="Moneda 2 3 6 3 7" xfId="6679" xr:uid="{3D9B8354-006E-40EB-9A36-B62585955074}"/>
    <cellStyle name="Moneda 2 3 6 3 7 2" xfId="16087" xr:uid="{98421BBC-E96D-46AE-B10F-4CE19628CA82}"/>
    <cellStyle name="Moneda 2 3 6 3 7 3" xfId="25504" xr:uid="{AF1260F0-0E8F-48BD-A83A-9D1A2BFB2C78}"/>
    <cellStyle name="Moneda 2 3 6 3 7 4" xfId="34921" xr:uid="{0E456FDB-DD69-4DBE-9A9A-5AFCCB23C9E4}"/>
    <cellStyle name="Moneda 2 3 6 3 8" xfId="11383" xr:uid="{01D28201-2B5C-4AB9-A130-78386D48C33E}"/>
    <cellStyle name="Moneda 2 3 6 3 9" xfId="20800" xr:uid="{4FA65183-4117-4365-A533-BFD0751BC8F3}"/>
    <cellStyle name="Moneda 2 3 6 4" xfId="498" xr:uid="{12559031-7901-4ED2-9931-1C0CD46D7890}"/>
    <cellStyle name="Moneda 2 3 6 4 10" xfId="2124" xr:uid="{B077FF72-B8C0-45F7-9870-F70B47E60814}"/>
    <cellStyle name="Moneda 2 3 6 4 11" xfId="1496" xr:uid="{FC2AE92C-60E9-4C44-A818-EAB03C46D604}"/>
    <cellStyle name="Moneda 2 3 6 4 12" xfId="40378" xr:uid="{2CFD3F50-0250-4B28-ABD0-59ED4F407756}"/>
    <cellStyle name="Moneda 2 3 6 4 2" xfId="2516" xr:uid="{4F8828A2-3873-47D8-B872-D903167AD4A6}"/>
    <cellStyle name="Moneda 2 3 6 4 2 2" xfId="3301" xr:uid="{EDF7DAC8-F725-489C-BC0D-E86D92A60CF6}"/>
    <cellStyle name="Moneda 2 3 6 4 2 2 2" xfId="5653" xr:uid="{8E8CA98F-9E8E-4E8F-B9D2-15445B59AC1B}"/>
    <cellStyle name="Moneda 2 3 6 4 2 2 2 2" xfId="10357" xr:uid="{AFE354AE-6331-4775-9CED-032B05744F8C}"/>
    <cellStyle name="Moneda 2 3 6 4 2 2 2 2 2" xfId="19765" xr:uid="{BBCC8A44-8EB0-42FA-97AD-6D49803F483C}"/>
    <cellStyle name="Moneda 2 3 6 4 2 2 2 2 3" xfId="29182" xr:uid="{714B543B-1E2E-4BAF-9AF7-1EBE0420296A}"/>
    <cellStyle name="Moneda 2 3 6 4 2 2 2 2 4" xfId="38599" xr:uid="{794A11F8-CFF3-49F9-9E63-ACD629378B76}"/>
    <cellStyle name="Moneda 2 3 6 4 2 2 2 3" xfId="15061" xr:uid="{0A247069-9F6E-4081-A2BD-6098F476058E}"/>
    <cellStyle name="Moneda 2 3 6 4 2 2 2 4" xfId="24478" xr:uid="{26F2FDA1-C253-4310-B272-3E41CDABA45C}"/>
    <cellStyle name="Moneda 2 3 6 4 2 2 2 5" xfId="33895" xr:uid="{B0A498C7-2181-4E1E-BCBA-F40982087BD4}"/>
    <cellStyle name="Moneda 2 3 6 4 2 2 3" xfId="8005" xr:uid="{21719273-2EC8-422E-9945-F378A5CF5313}"/>
    <cellStyle name="Moneda 2 3 6 4 2 2 3 2" xfId="17413" xr:uid="{EB14E8C1-F6B6-4CCC-84B0-452A2D61467E}"/>
    <cellStyle name="Moneda 2 3 6 4 2 2 3 3" xfId="26830" xr:uid="{2B0CC47B-C636-421D-B8DB-705036B0E125}"/>
    <cellStyle name="Moneda 2 3 6 4 2 2 3 4" xfId="36247" xr:uid="{D61C82C5-CC3F-4CCF-9B26-A958E736E764}"/>
    <cellStyle name="Moneda 2 3 6 4 2 2 4" xfId="12709" xr:uid="{D371D709-BF1F-4AB1-9115-9AE0246A3375}"/>
    <cellStyle name="Moneda 2 3 6 4 2 2 5" xfId="22126" xr:uid="{B5D9DB6A-EFF2-484A-B9D3-D1C307E0E332}"/>
    <cellStyle name="Moneda 2 3 6 4 2 2 6" xfId="31543" xr:uid="{03B8172D-AC7B-47FB-A694-358CD93B0D10}"/>
    <cellStyle name="Moneda 2 3 6 4 2 3" xfId="4085" xr:uid="{194827D9-0676-41E3-88F8-269F1590D047}"/>
    <cellStyle name="Moneda 2 3 6 4 2 3 2" xfId="6437" xr:uid="{A1A52059-3A61-4A75-8221-2F2513830EE9}"/>
    <cellStyle name="Moneda 2 3 6 4 2 3 2 2" xfId="11141" xr:uid="{5327913C-6440-45D0-86A6-1D0A47AFACC5}"/>
    <cellStyle name="Moneda 2 3 6 4 2 3 2 2 2" xfId="20549" xr:uid="{D0608D82-3CC4-41EE-B3E7-614BF10E8E20}"/>
    <cellStyle name="Moneda 2 3 6 4 2 3 2 2 3" xfId="29966" xr:uid="{EAD78E2C-2E42-4400-AFE5-53EE3A44575C}"/>
    <cellStyle name="Moneda 2 3 6 4 2 3 2 2 4" xfId="39383" xr:uid="{67441EE2-EAA3-4137-AF73-D8CC7B11B970}"/>
    <cellStyle name="Moneda 2 3 6 4 2 3 2 3" xfId="15845" xr:uid="{66D0EED3-BCE7-4E62-BADC-6D735657A800}"/>
    <cellStyle name="Moneda 2 3 6 4 2 3 2 4" xfId="25262" xr:uid="{AA63B8FF-BAF9-432C-A7E0-08FAB4294031}"/>
    <cellStyle name="Moneda 2 3 6 4 2 3 2 5" xfId="34679" xr:uid="{795102FE-AA2E-40E7-8B84-BF0D9BB8C8F6}"/>
    <cellStyle name="Moneda 2 3 6 4 2 3 3" xfId="8789" xr:uid="{4822C478-F02F-48C1-962A-C9B7F950160E}"/>
    <cellStyle name="Moneda 2 3 6 4 2 3 3 2" xfId="18197" xr:uid="{DEDD4FE4-B124-458B-8939-7888611773F0}"/>
    <cellStyle name="Moneda 2 3 6 4 2 3 3 3" xfId="27614" xr:uid="{A54C166D-D08C-48E5-977A-9113D925C082}"/>
    <cellStyle name="Moneda 2 3 6 4 2 3 3 4" xfId="37031" xr:uid="{4B2F4492-973F-40EF-9D1D-3584D66A2319}"/>
    <cellStyle name="Moneda 2 3 6 4 2 3 4" xfId="13493" xr:uid="{8AD3724C-BBA6-4388-91C9-7DF9B10F4128}"/>
    <cellStyle name="Moneda 2 3 6 4 2 3 5" xfId="22910" xr:uid="{E713B171-3B62-433B-8770-90A14B527CA2}"/>
    <cellStyle name="Moneda 2 3 6 4 2 3 6" xfId="32327" xr:uid="{AFC74F01-DA4C-411D-AE12-81646875F9EC}"/>
    <cellStyle name="Moneda 2 3 6 4 2 4" xfId="4869" xr:uid="{FB1356EA-822A-476F-ABB4-6D152ACCEA9D}"/>
    <cellStyle name="Moneda 2 3 6 4 2 4 2" xfId="9573" xr:uid="{42E1B4E3-1DA8-4E5B-8C4D-4E6BB1C4556A}"/>
    <cellStyle name="Moneda 2 3 6 4 2 4 2 2" xfId="18981" xr:uid="{9D8CBEA1-C166-4953-B2F5-5DA9837FC5B4}"/>
    <cellStyle name="Moneda 2 3 6 4 2 4 2 3" xfId="28398" xr:uid="{0D5000F6-F50C-4800-8878-CE21E8C2F9F0}"/>
    <cellStyle name="Moneda 2 3 6 4 2 4 2 4" xfId="37815" xr:uid="{51CF6BFC-C211-42A5-8CEC-F95FDBFB2FA6}"/>
    <cellStyle name="Moneda 2 3 6 4 2 4 3" xfId="14277" xr:uid="{A9136242-DAD1-44DF-91D1-51A49A16B5F1}"/>
    <cellStyle name="Moneda 2 3 6 4 2 4 4" xfId="23694" xr:uid="{6B9FC063-1D47-470F-A418-38243501E166}"/>
    <cellStyle name="Moneda 2 3 6 4 2 4 5" xfId="33111" xr:uid="{B44A1B78-453E-481D-9C1E-B3A0D18AB21A}"/>
    <cellStyle name="Moneda 2 3 6 4 2 5" xfId="7221" xr:uid="{822A1EFB-BCC5-4499-B81C-5CA99660DDD2}"/>
    <cellStyle name="Moneda 2 3 6 4 2 5 2" xfId="16629" xr:uid="{FF995276-E0A0-444F-842D-206AE068E158}"/>
    <cellStyle name="Moneda 2 3 6 4 2 5 3" xfId="26046" xr:uid="{69C5311A-C237-46AD-AE08-6E72DD2AFB94}"/>
    <cellStyle name="Moneda 2 3 6 4 2 5 4" xfId="35463" xr:uid="{534D8397-421D-4324-A2A2-B81E74EC88EA}"/>
    <cellStyle name="Moneda 2 3 6 4 2 6" xfId="11925" xr:uid="{AC66C2A7-2590-44F3-A8D7-656A14D157A5}"/>
    <cellStyle name="Moneda 2 3 6 4 2 7" xfId="21342" xr:uid="{39248409-B870-4F96-96E7-4BF916286667}"/>
    <cellStyle name="Moneda 2 3 6 4 2 8" xfId="30759" xr:uid="{14D7C30D-F4CF-48F0-8F5D-9098838FCF4D}"/>
    <cellStyle name="Moneda 2 3 6 4 3" xfId="2909" xr:uid="{2647DFAB-C2BC-4635-A723-E88CC10BF16D}"/>
    <cellStyle name="Moneda 2 3 6 4 3 2" xfId="5261" xr:uid="{5EE43CDD-1DEC-44FE-B6F1-7924E050911C}"/>
    <cellStyle name="Moneda 2 3 6 4 3 2 2" xfId="9965" xr:uid="{57C3F774-191E-4419-8532-713B87BA1D4F}"/>
    <cellStyle name="Moneda 2 3 6 4 3 2 2 2" xfId="19373" xr:uid="{65689FDC-E653-4369-8FC3-44C818C1D5B9}"/>
    <cellStyle name="Moneda 2 3 6 4 3 2 2 3" xfId="28790" xr:uid="{6F1F2526-0E1F-4E2D-8A3B-0C55221F8D1D}"/>
    <cellStyle name="Moneda 2 3 6 4 3 2 2 4" xfId="38207" xr:uid="{84853BA5-AB39-477E-BFC5-D7ADD730824E}"/>
    <cellStyle name="Moneda 2 3 6 4 3 2 3" xfId="14669" xr:uid="{AB8477B1-9796-4E48-9B7B-7197FC4BB3A0}"/>
    <cellStyle name="Moneda 2 3 6 4 3 2 4" xfId="24086" xr:uid="{4795ECF4-C18E-4026-99E8-1ABF723E27E3}"/>
    <cellStyle name="Moneda 2 3 6 4 3 2 5" xfId="33503" xr:uid="{7ED03068-28FF-48D9-B2C1-6B8B4931A621}"/>
    <cellStyle name="Moneda 2 3 6 4 3 3" xfId="7613" xr:uid="{324C2DD1-60C3-4DFC-8658-C561D7DDB4D2}"/>
    <cellStyle name="Moneda 2 3 6 4 3 3 2" xfId="17021" xr:uid="{4FAF24F3-7218-4A52-AE68-272ABEDD97D6}"/>
    <cellStyle name="Moneda 2 3 6 4 3 3 3" xfId="26438" xr:uid="{A4BEE43B-743D-45DF-A37C-CA70BE248C20}"/>
    <cellStyle name="Moneda 2 3 6 4 3 3 4" xfId="35855" xr:uid="{5E84148E-CA39-42B7-9194-68505DF7B2A6}"/>
    <cellStyle name="Moneda 2 3 6 4 3 4" xfId="12317" xr:uid="{652496F4-7095-4D4F-B591-857FF12F5F2B}"/>
    <cellStyle name="Moneda 2 3 6 4 3 5" xfId="21734" xr:uid="{77701067-2121-4038-A265-3ACAF6719DEC}"/>
    <cellStyle name="Moneda 2 3 6 4 3 6" xfId="31151" xr:uid="{F7C4C165-3FF2-4D51-BAFA-022DE379DB37}"/>
    <cellStyle name="Moneda 2 3 6 4 4" xfId="3693" xr:uid="{C3174F70-97FC-4CEB-8DEB-6D8DBCDB6784}"/>
    <cellStyle name="Moneda 2 3 6 4 4 2" xfId="6045" xr:uid="{99132A39-5AEC-489D-A085-C89BCFC3F842}"/>
    <cellStyle name="Moneda 2 3 6 4 4 2 2" xfId="10749" xr:uid="{302BD698-29B0-4995-B4AA-FD8D5E11C81C}"/>
    <cellStyle name="Moneda 2 3 6 4 4 2 2 2" xfId="20157" xr:uid="{D291F1A9-6623-4041-98B3-D24C325E2C02}"/>
    <cellStyle name="Moneda 2 3 6 4 4 2 2 3" xfId="29574" xr:uid="{8AFCA31F-B6D3-469F-B0A1-842EE7542B60}"/>
    <cellStyle name="Moneda 2 3 6 4 4 2 2 4" xfId="38991" xr:uid="{8DCECAF4-1BBF-44DA-8F1C-399136F6EA36}"/>
    <cellStyle name="Moneda 2 3 6 4 4 2 3" xfId="15453" xr:uid="{9EF5E2D5-0E61-40DE-8388-B19F73E4472D}"/>
    <cellStyle name="Moneda 2 3 6 4 4 2 4" xfId="24870" xr:uid="{DFC9E5C7-CD67-40FA-AE5F-B5DDE790F6D9}"/>
    <cellStyle name="Moneda 2 3 6 4 4 2 5" xfId="34287" xr:uid="{89BD837F-EBC2-4DBB-A766-D90A903341DE}"/>
    <cellStyle name="Moneda 2 3 6 4 4 3" xfId="8397" xr:uid="{2D64B1A7-8BB4-4AF6-A60B-B26B390205EA}"/>
    <cellStyle name="Moneda 2 3 6 4 4 3 2" xfId="17805" xr:uid="{1EE8BE00-059C-41CC-AF8F-1DD3535D56F7}"/>
    <cellStyle name="Moneda 2 3 6 4 4 3 3" xfId="27222" xr:uid="{0F019083-CA2B-45C6-9766-076252DBAA71}"/>
    <cellStyle name="Moneda 2 3 6 4 4 3 4" xfId="36639" xr:uid="{57D7AA7F-B757-4639-A30D-891620D9812D}"/>
    <cellStyle name="Moneda 2 3 6 4 4 4" xfId="13101" xr:uid="{1940502E-1E27-4924-89DA-1302E4D2B525}"/>
    <cellStyle name="Moneda 2 3 6 4 4 5" xfId="22518" xr:uid="{8FD34075-78ED-44FF-94BC-27B45E29804D}"/>
    <cellStyle name="Moneda 2 3 6 4 4 6" xfId="31935" xr:uid="{3C720B4B-2B9C-427C-A4EF-AC353EAF6FDB}"/>
    <cellStyle name="Moneda 2 3 6 4 5" xfId="4477" xr:uid="{0D40567D-3E15-442E-8721-61F293F9DD8D}"/>
    <cellStyle name="Moneda 2 3 6 4 5 2" xfId="9181" xr:uid="{E558B8C7-3BA9-4496-A576-FFAA3E5ECDAA}"/>
    <cellStyle name="Moneda 2 3 6 4 5 2 2" xfId="18589" xr:uid="{8FF75EF7-6B0A-4727-A486-9975781F0F8E}"/>
    <cellStyle name="Moneda 2 3 6 4 5 2 3" xfId="28006" xr:uid="{465AF86A-D318-46FC-BBB2-F90BF3BE6048}"/>
    <cellStyle name="Moneda 2 3 6 4 5 2 4" xfId="37423" xr:uid="{31B95DA2-62AC-461B-BBDA-DEAAF40237B2}"/>
    <cellStyle name="Moneda 2 3 6 4 5 3" xfId="13885" xr:uid="{14E3F674-D4E6-4D69-82AE-B40714696606}"/>
    <cellStyle name="Moneda 2 3 6 4 5 4" xfId="23302" xr:uid="{41F53D8E-98EE-4710-A544-1F4698DDA5FA}"/>
    <cellStyle name="Moneda 2 3 6 4 5 5" xfId="32719" xr:uid="{4081EA04-A85F-44D4-A653-BD9FEF97243A}"/>
    <cellStyle name="Moneda 2 3 6 4 6" xfId="6829" xr:uid="{96996BAA-F087-44C8-9456-84B7BCFA7D7E}"/>
    <cellStyle name="Moneda 2 3 6 4 6 2" xfId="16237" xr:uid="{52B9089E-B6AE-43AD-9517-3E5AB9834239}"/>
    <cellStyle name="Moneda 2 3 6 4 6 3" xfId="25654" xr:uid="{210A9BEA-2800-455E-B970-0DDED3025F5A}"/>
    <cellStyle name="Moneda 2 3 6 4 6 4" xfId="35071" xr:uid="{84B0D876-4724-4CA8-A0B3-C69DFDD9B957}"/>
    <cellStyle name="Moneda 2 3 6 4 7" xfId="11533" xr:uid="{75FFF73F-1E54-4514-99BA-FF23377B3073}"/>
    <cellStyle name="Moneda 2 3 6 4 8" xfId="20950" xr:uid="{00D8676C-E38A-4855-ACB8-0A8A7E54F9C8}"/>
    <cellStyle name="Moneda 2 3 6 4 9" xfId="30367" xr:uid="{700DC67F-2CB2-4752-B05C-430034F21EE1}"/>
    <cellStyle name="Moneda 2 3 6 5" xfId="2320" xr:uid="{1F964EB6-1E6E-409B-A6EA-10672145BE07}"/>
    <cellStyle name="Moneda 2 3 6 5 2" xfId="3105" xr:uid="{C85265A9-41AC-43FB-A4C9-79E14ED6EE32}"/>
    <cellStyle name="Moneda 2 3 6 5 2 2" xfId="5457" xr:uid="{24DDC10F-E5DB-45CF-AF5E-BA9BEC102466}"/>
    <cellStyle name="Moneda 2 3 6 5 2 2 2" xfId="10161" xr:uid="{E8368D41-690E-4808-ADA5-CDB96A3A84A8}"/>
    <cellStyle name="Moneda 2 3 6 5 2 2 2 2" xfId="19569" xr:uid="{2AA569B7-135C-4B0B-90DD-31A41F212F52}"/>
    <cellStyle name="Moneda 2 3 6 5 2 2 2 3" xfId="28986" xr:uid="{65F522C8-3A12-4010-B44A-08B2A335CF97}"/>
    <cellStyle name="Moneda 2 3 6 5 2 2 2 4" xfId="38403" xr:uid="{046FA36F-DDD6-4304-BAB8-3AB90015F24E}"/>
    <cellStyle name="Moneda 2 3 6 5 2 2 3" xfId="14865" xr:uid="{B978F637-D0FA-4899-B362-BDFAE20AE20B}"/>
    <cellStyle name="Moneda 2 3 6 5 2 2 4" xfId="24282" xr:uid="{37F97257-0915-4201-AEE0-A294B6F3DFB6}"/>
    <cellStyle name="Moneda 2 3 6 5 2 2 5" xfId="33699" xr:uid="{3FF59B20-9B89-4E91-A429-3A4A94427A97}"/>
    <cellStyle name="Moneda 2 3 6 5 2 3" xfId="7809" xr:uid="{35737B76-CB37-4ACC-ADD2-140D4F39B9C9}"/>
    <cellStyle name="Moneda 2 3 6 5 2 3 2" xfId="17217" xr:uid="{D41FA5B1-DF61-4E45-A2EC-CB5E0D1A09C0}"/>
    <cellStyle name="Moneda 2 3 6 5 2 3 3" xfId="26634" xr:uid="{66854EFD-96AA-4694-A273-53CCA6CAD5A8}"/>
    <cellStyle name="Moneda 2 3 6 5 2 3 4" xfId="36051" xr:uid="{0467F176-9C0E-4048-AB56-CDF5BDDE72B9}"/>
    <cellStyle name="Moneda 2 3 6 5 2 4" xfId="12513" xr:uid="{D48ACF24-2EE5-413B-B7E1-4A81AA97D510}"/>
    <cellStyle name="Moneda 2 3 6 5 2 5" xfId="21930" xr:uid="{A4EB69A7-C3BF-40FE-B670-434BD8B8F0C4}"/>
    <cellStyle name="Moneda 2 3 6 5 2 6" xfId="31347" xr:uid="{8A8F05DA-7423-4B88-86DA-39971E2B042A}"/>
    <cellStyle name="Moneda 2 3 6 5 3" xfId="3889" xr:uid="{C03B2C30-D50E-4E43-A751-7B5B0847A4DB}"/>
    <cellStyle name="Moneda 2 3 6 5 3 2" xfId="6241" xr:uid="{7B029890-6CDC-4913-AD00-7B23A3385B2B}"/>
    <cellStyle name="Moneda 2 3 6 5 3 2 2" xfId="10945" xr:uid="{B19551BF-0B70-4228-8B9D-A1315ADBCE9A}"/>
    <cellStyle name="Moneda 2 3 6 5 3 2 2 2" xfId="20353" xr:uid="{465568EA-D6E7-4EC6-937D-1C29E00D8EAD}"/>
    <cellStyle name="Moneda 2 3 6 5 3 2 2 3" xfId="29770" xr:uid="{A1DEB169-75E9-4683-9795-CB9FACB60664}"/>
    <cellStyle name="Moneda 2 3 6 5 3 2 2 4" xfId="39187" xr:uid="{A7E0D9C7-3B70-40A8-BF67-1D82FECAC02A}"/>
    <cellStyle name="Moneda 2 3 6 5 3 2 3" xfId="15649" xr:uid="{B82239C9-2987-4030-9B4E-92A7BB7B4D87}"/>
    <cellStyle name="Moneda 2 3 6 5 3 2 4" xfId="25066" xr:uid="{D36005BC-73B7-4876-840F-749DB7663F98}"/>
    <cellStyle name="Moneda 2 3 6 5 3 2 5" xfId="34483" xr:uid="{5B0E0BAF-B643-4344-A235-3D1B9EC08C75}"/>
    <cellStyle name="Moneda 2 3 6 5 3 3" xfId="8593" xr:uid="{29E8D295-B9EA-403F-B074-78BE92D91A58}"/>
    <cellStyle name="Moneda 2 3 6 5 3 3 2" xfId="18001" xr:uid="{7CB0F37D-74C9-4F91-B404-BE9C41F219AF}"/>
    <cellStyle name="Moneda 2 3 6 5 3 3 3" xfId="27418" xr:uid="{811B9844-EEE2-4017-8778-4AA3CD91EC85}"/>
    <cellStyle name="Moneda 2 3 6 5 3 3 4" xfId="36835" xr:uid="{FA4F62B5-784E-4541-A8B1-CABB9874DF47}"/>
    <cellStyle name="Moneda 2 3 6 5 3 4" xfId="13297" xr:uid="{CF9481A4-DBFF-4404-896C-6A9F0C9872F6}"/>
    <cellStyle name="Moneda 2 3 6 5 3 5" xfId="22714" xr:uid="{9F6B8DC3-B49A-4ACA-B07F-96B86D0D5BA4}"/>
    <cellStyle name="Moneda 2 3 6 5 3 6" xfId="32131" xr:uid="{F20722A4-9837-4494-8EEF-512D6099EC20}"/>
    <cellStyle name="Moneda 2 3 6 5 4" xfId="4673" xr:uid="{D0E569A9-613B-4213-8CB8-CE67EC1688C2}"/>
    <cellStyle name="Moneda 2 3 6 5 4 2" xfId="9377" xr:uid="{C1F064FD-10B7-43AA-93F1-E8CE0F7722D0}"/>
    <cellStyle name="Moneda 2 3 6 5 4 2 2" xfId="18785" xr:uid="{D65F1E81-99FC-4B52-86A4-C4DF0ECEB7D8}"/>
    <cellStyle name="Moneda 2 3 6 5 4 2 3" xfId="28202" xr:uid="{6EC0E34B-16DA-4308-A115-09FB7B2CBDBD}"/>
    <cellStyle name="Moneda 2 3 6 5 4 2 4" xfId="37619" xr:uid="{80471F73-D2C6-40CB-A0A3-522963A962B4}"/>
    <cellStyle name="Moneda 2 3 6 5 4 3" xfId="14081" xr:uid="{57E78C08-E168-4512-A354-F50D3B39ED9E}"/>
    <cellStyle name="Moneda 2 3 6 5 4 4" xfId="23498" xr:uid="{A6519121-67C6-4FD2-AC97-8B1E5EE214DD}"/>
    <cellStyle name="Moneda 2 3 6 5 4 5" xfId="32915" xr:uid="{3CEFBF4E-0C7E-4087-9649-52552F621D1A}"/>
    <cellStyle name="Moneda 2 3 6 5 5" xfId="7025" xr:uid="{2035A38D-CA52-406A-9FFB-6A1AC0A741EC}"/>
    <cellStyle name="Moneda 2 3 6 5 5 2" xfId="16433" xr:uid="{6CFE8C2A-FA2B-4739-817F-FFC798E60A28}"/>
    <cellStyle name="Moneda 2 3 6 5 5 3" xfId="25850" xr:uid="{5422337A-D7FF-4326-9ECD-E62996FE3B84}"/>
    <cellStyle name="Moneda 2 3 6 5 5 4" xfId="35267" xr:uid="{788BEC8E-4F35-44A3-98F9-A408871768EF}"/>
    <cellStyle name="Moneda 2 3 6 5 6" xfId="11729" xr:uid="{668571FC-3158-41F4-A821-782B73A5A5E3}"/>
    <cellStyle name="Moneda 2 3 6 5 7" xfId="21146" xr:uid="{208DE307-0A5C-45EE-BDAE-B5474DF6AF98}"/>
    <cellStyle name="Moneda 2 3 6 5 8" xfId="30563" xr:uid="{073C478B-2E6C-4060-9E0F-0341BEDE5456}"/>
    <cellStyle name="Moneda 2 3 6 6" xfId="2713" xr:uid="{BD3599E3-A00A-440E-848E-BFFE035CEF19}"/>
    <cellStyle name="Moneda 2 3 6 6 2" xfId="5065" xr:uid="{39E051BC-09C1-4802-A225-BA87257CC323}"/>
    <cellStyle name="Moneda 2 3 6 6 2 2" xfId="9769" xr:uid="{8B0281C1-07E9-4594-A5AB-46224D3DEEC8}"/>
    <cellStyle name="Moneda 2 3 6 6 2 2 2" xfId="19177" xr:uid="{104548B2-D9EE-4F30-891C-BE2236CB5355}"/>
    <cellStyle name="Moneda 2 3 6 6 2 2 3" xfId="28594" xr:uid="{C9878B77-EA05-44E3-A272-82271C4631EF}"/>
    <cellStyle name="Moneda 2 3 6 6 2 2 4" xfId="38011" xr:uid="{259E4428-EA46-4359-958B-4C481EE690DE}"/>
    <cellStyle name="Moneda 2 3 6 6 2 3" xfId="14473" xr:uid="{D1B9698A-0B5E-49FF-83F0-647D822FE269}"/>
    <cellStyle name="Moneda 2 3 6 6 2 4" xfId="23890" xr:uid="{F85C8CB7-11E5-4F3B-A80A-A1F5AB7902CF}"/>
    <cellStyle name="Moneda 2 3 6 6 2 5" xfId="33307" xr:uid="{40D85526-3871-4215-93CD-AAAEB78544E0}"/>
    <cellStyle name="Moneda 2 3 6 6 3" xfId="7417" xr:uid="{53A09174-4A1C-40BF-8B0C-656DE309A81F}"/>
    <cellStyle name="Moneda 2 3 6 6 3 2" xfId="16825" xr:uid="{4B5F83FB-2150-46FF-80AF-26359D23E502}"/>
    <cellStyle name="Moneda 2 3 6 6 3 3" xfId="26242" xr:uid="{DF28581C-DA96-4977-8144-019C8ADFB7B7}"/>
    <cellStyle name="Moneda 2 3 6 6 3 4" xfId="35659" xr:uid="{7710A0F3-797E-4E47-8D20-C5AF24538EF8}"/>
    <cellStyle name="Moneda 2 3 6 6 4" xfId="12121" xr:uid="{37F505B0-9FB2-4513-9D36-A68C2462C161}"/>
    <cellStyle name="Moneda 2 3 6 6 5" xfId="21538" xr:uid="{2FB48924-D122-439A-B692-167B85ADB225}"/>
    <cellStyle name="Moneda 2 3 6 6 6" xfId="30955" xr:uid="{19D60184-C9D4-4130-865E-401758493FE8}"/>
    <cellStyle name="Moneda 2 3 6 7" xfId="3497" xr:uid="{424BE203-F629-4B4A-A4E1-692497E57DB1}"/>
    <cellStyle name="Moneda 2 3 6 7 2" xfId="5849" xr:uid="{5F874976-3341-4044-9099-18BF768A1C25}"/>
    <cellStyle name="Moneda 2 3 6 7 2 2" xfId="10553" xr:uid="{11ABC87D-1EC0-48C6-8B6C-B7BF2C2D221F}"/>
    <cellStyle name="Moneda 2 3 6 7 2 2 2" xfId="19961" xr:uid="{B1050B8F-8B6F-47B8-9D25-08B1988B6B60}"/>
    <cellStyle name="Moneda 2 3 6 7 2 2 3" xfId="29378" xr:uid="{A4CEAEAE-1A16-4D5E-8B89-FA24208853DC}"/>
    <cellStyle name="Moneda 2 3 6 7 2 2 4" xfId="38795" xr:uid="{91508451-0C20-40B1-AC6C-4954EA7E5400}"/>
    <cellStyle name="Moneda 2 3 6 7 2 3" xfId="15257" xr:uid="{1AA89ABC-0C43-47F2-8594-320BFD3C7695}"/>
    <cellStyle name="Moneda 2 3 6 7 2 4" xfId="24674" xr:uid="{5B638AB9-28DD-4991-B881-C6EE61826ECA}"/>
    <cellStyle name="Moneda 2 3 6 7 2 5" xfId="34091" xr:uid="{EFC145ED-2815-46C3-9C77-CEA50EDB5653}"/>
    <cellStyle name="Moneda 2 3 6 7 3" xfId="8201" xr:uid="{6B1D024E-818D-46A9-971D-3CBBE4E74E6C}"/>
    <cellStyle name="Moneda 2 3 6 7 3 2" xfId="17609" xr:uid="{731D313F-1D95-4E42-8088-F9A51A8381B5}"/>
    <cellStyle name="Moneda 2 3 6 7 3 3" xfId="27026" xr:uid="{A720C770-0BC0-48B4-B5AD-2AD502CF4F5C}"/>
    <cellStyle name="Moneda 2 3 6 7 3 4" xfId="36443" xr:uid="{2A7717B4-A2FB-4FB3-B111-2864165B6439}"/>
    <cellStyle name="Moneda 2 3 6 7 4" xfId="12905" xr:uid="{0B02EFD1-F467-45F8-8A70-14C4BCE6F40F}"/>
    <cellStyle name="Moneda 2 3 6 7 5" xfId="22322" xr:uid="{1E1AEAE4-2851-4F96-8263-C872647D1910}"/>
    <cellStyle name="Moneda 2 3 6 7 6" xfId="31739" xr:uid="{AFCD709C-4DD5-45DB-8574-BFC734AC1A6F}"/>
    <cellStyle name="Moneda 2 3 6 8" xfId="4281" xr:uid="{F71B6A6A-F4DF-4E6B-83E5-E7345A8062F9}"/>
    <cellStyle name="Moneda 2 3 6 8 2" xfId="8985" xr:uid="{7AEDA971-1352-407E-86E9-FD11AF123EED}"/>
    <cellStyle name="Moneda 2 3 6 8 2 2" xfId="18393" xr:uid="{057DD35C-5090-4D74-AC2C-0AB1845E6F83}"/>
    <cellStyle name="Moneda 2 3 6 8 2 3" xfId="27810" xr:uid="{01A1FBE1-0C01-4AF1-863D-587C211EBAE6}"/>
    <cellStyle name="Moneda 2 3 6 8 2 4" xfId="37227" xr:uid="{E9102B33-D428-456F-B839-C75CA435494F}"/>
    <cellStyle name="Moneda 2 3 6 8 3" xfId="13689" xr:uid="{E223E5EA-53E0-4911-A545-03F027BD3E03}"/>
    <cellStyle name="Moneda 2 3 6 8 4" xfId="23106" xr:uid="{AD6DFDC4-D75F-4AD4-AC85-9D01B474C22E}"/>
    <cellStyle name="Moneda 2 3 6 8 5" xfId="32523" xr:uid="{9F33A9A7-E30C-4186-961D-B71AE70D3FE6}"/>
    <cellStyle name="Moneda 2 3 6 9" xfId="6633" xr:uid="{6CB8566C-90F8-484E-A0B6-70088C4671D7}"/>
    <cellStyle name="Moneda 2 3 6 9 2" xfId="16041" xr:uid="{266A2686-F7C0-4DD0-AC49-414C7DEAA385}"/>
    <cellStyle name="Moneda 2 3 6 9 3" xfId="25458" xr:uid="{A8014977-2941-4C6E-82EF-AAF53375417D}"/>
    <cellStyle name="Moneda 2 3 6 9 4" xfId="34875" xr:uid="{D0AF62FE-63EF-4E32-86C2-9D3F256D8BA5}"/>
    <cellStyle name="Moneda 2 3 7" xfId="172" xr:uid="{EFA2CA2A-36E4-49E3-971A-EE0FF279CA7D}"/>
    <cellStyle name="Moneda 2 3 7 10" xfId="20737" xr:uid="{F9DDA397-C64A-466C-920A-2ECDF15BEF2B}"/>
    <cellStyle name="Moneda 2 3 7 11" xfId="30154" xr:uid="{316D59C2-D9DB-4799-8B5F-5B0ADA2F86BD}"/>
    <cellStyle name="Moneda 2 3 7 12" xfId="1911" xr:uid="{7A0A015E-3B89-4211-8ED7-05EC89DE6612}"/>
    <cellStyle name="Moneda 2 3 7 13" xfId="1283" xr:uid="{CD554716-FE02-4ED3-9F30-BAAB253830BD}"/>
    <cellStyle name="Moneda 2 3 7 14" xfId="40165" xr:uid="{55690E6E-82DB-4038-8B1A-8EE77BF53A7E}"/>
    <cellStyle name="Moneda 2 3 7 2" xfId="366" xr:uid="{62800C43-94A5-44DE-A1FA-589D74CEA6B2}"/>
    <cellStyle name="Moneda 2 3 7 2 10" xfId="30275" xr:uid="{DAB81082-30C4-4924-A300-87AC9B1432CE}"/>
    <cellStyle name="Moneda 2 3 7 2 11" xfId="2032" xr:uid="{4D6F45A1-C7C9-4AA5-96F0-6A7544BD64C4}"/>
    <cellStyle name="Moneda 2 3 7 2 12" xfId="1404" xr:uid="{1BB26409-4647-4CDA-AE0B-FCFDB1D4691D}"/>
    <cellStyle name="Moneda 2 3 7 2 13" xfId="40286" xr:uid="{C56DD29C-2715-4800-9010-33D24DB83370}"/>
    <cellStyle name="Moneda 2 3 7 2 2" xfId="603" xr:uid="{D28E7A90-3147-46EE-B04D-96FCFD5B3E2D}"/>
    <cellStyle name="Moneda 2 3 7 2 2 10" xfId="2228" xr:uid="{79ADF552-8261-49C3-B48A-C9A93F5A299C}"/>
    <cellStyle name="Moneda 2 3 7 2 2 11" xfId="1600" xr:uid="{B5A37CC9-699B-4E96-AAAC-1920EC69176B}"/>
    <cellStyle name="Moneda 2 3 7 2 2 12" xfId="40482" xr:uid="{8C57918C-16B9-41FD-B61D-B59E78B478C0}"/>
    <cellStyle name="Moneda 2 3 7 2 2 2" xfId="2620" xr:uid="{44D0C523-76AA-4A6F-A397-15B21E5AD80B}"/>
    <cellStyle name="Moneda 2 3 7 2 2 2 2" xfId="3405" xr:uid="{0D0DB6F7-6E9E-42AB-871F-F35687A1940A}"/>
    <cellStyle name="Moneda 2 3 7 2 2 2 2 2" xfId="5757" xr:uid="{3082530F-53BF-42E0-B016-F9AFF23728BD}"/>
    <cellStyle name="Moneda 2 3 7 2 2 2 2 2 2" xfId="10461" xr:uid="{451590BA-B2D5-4653-95AA-7BB34F70F714}"/>
    <cellStyle name="Moneda 2 3 7 2 2 2 2 2 2 2" xfId="19869" xr:uid="{0BF0D226-614C-46D5-88DF-7687BF5710E1}"/>
    <cellStyle name="Moneda 2 3 7 2 2 2 2 2 2 3" xfId="29286" xr:uid="{44708A21-CB03-4C13-9D2C-10906ABCD6E1}"/>
    <cellStyle name="Moneda 2 3 7 2 2 2 2 2 2 4" xfId="38703" xr:uid="{E6DC33E2-22B4-4EDF-AA12-E95DE6ACE1A0}"/>
    <cellStyle name="Moneda 2 3 7 2 2 2 2 2 3" xfId="15165" xr:uid="{302CDB55-CAA3-4986-9226-6784E005774A}"/>
    <cellStyle name="Moneda 2 3 7 2 2 2 2 2 4" xfId="24582" xr:uid="{8E9A78B8-3072-4A6D-A19D-B99B8D2080BC}"/>
    <cellStyle name="Moneda 2 3 7 2 2 2 2 2 5" xfId="33999" xr:uid="{1BCB7D75-C06B-4D5B-947B-78529B713BD9}"/>
    <cellStyle name="Moneda 2 3 7 2 2 2 2 3" xfId="8109" xr:uid="{16E9B460-5C43-43D7-90A9-A94FDC194815}"/>
    <cellStyle name="Moneda 2 3 7 2 2 2 2 3 2" xfId="17517" xr:uid="{5E087E79-E9A5-4414-B18C-8D6103A7790E}"/>
    <cellStyle name="Moneda 2 3 7 2 2 2 2 3 3" xfId="26934" xr:uid="{8C48EAAA-F43D-4381-A09F-87475CC1796C}"/>
    <cellStyle name="Moneda 2 3 7 2 2 2 2 3 4" xfId="36351" xr:uid="{90588511-C4CB-445B-B875-0EE8E2777794}"/>
    <cellStyle name="Moneda 2 3 7 2 2 2 2 4" xfId="12813" xr:uid="{4C138AB3-2177-4F54-A30D-58A71B188690}"/>
    <cellStyle name="Moneda 2 3 7 2 2 2 2 5" xfId="22230" xr:uid="{D3CE8922-2A5D-4606-B819-2A70A4EB5A29}"/>
    <cellStyle name="Moneda 2 3 7 2 2 2 2 6" xfId="31647" xr:uid="{2026691D-8508-46B2-8339-908AB3D1A122}"/>
    <cellStyle name="Moneda 2 3 7 2 2 2 3" xfId="4189" xr:uid="{B430CDF5-9F2A-4600-8A6B-36A504CBB6C3}"/>
    <cellStyle name="Moneda 2 3 7 2 2 2 3 2" xfId="6541" xr:uid="{B6F63447-93C5-4AF7-A9FD-B8F413D5B7D2}"/>
    <cellStyle name="Moneda 2 3 7 2 2 2 3 2 2" xfId="11245" xr:uid="{E61FF460-A38B-45E8-9A3A-56883BD1226C}"/>
    <cellStyle name="Moneda 2 3 7 2 2 2 3 2 2 2" xfId="20653" xr:uid="{7E6AE726-25D4-4C16-9DB1-9B52A2730CD9}"/>
    <cellStyle name="Moneda 2 3 7 2 2 2 3 2 2 3" xfId="30070" xr:uid="{9DE2EBA7-0945-4762-A47F-11E82F188BD7}"/>
    <cellStyle name="Moneda 2 3 7 2 2 2 3 2 2 4" xfId="39487" xr:uid="{B7B7F28E-3D0D-42B1-996F-F5BE7108F8E0}"/>
    <cellStyle name="Moneda 2 3 7 2 2 2 3 2 3" xfId="15949" xr:uid="{4F248B00-3DA0-44CD-85B4-5062D4EE605A}"/>
    <cellStyle name="Moneda 2 3 7 2 2 2 3 2 4" xfId="25366" xr:uid="{85813AFF-9D84-48CC-B410-F73A19D60CCE}"/>
    <cellStyle name="Moneda 2 3 7 2 2 2 3 2 5" xfId="34783" xr:uid="{15FA10B4-3FE3-4793-90F6-F9E43E2B1AC6}"/>
    <cellStyle name="Moneda 2 3 7 2 2 2 3 3" xfId="8893" xr:uid="{BBA62F68-1795-462B-A328-7759D4F526C1}"/>
    <cellStyle name="Moneda 2 3 7 2 2 2 3 3 2" xfId="18301" xr:uid="{61B0BF25-B1CD-49EA-84F4-1753BCEF6BB4}"/>
    <cellStyle name="Moneda 2 3 7 2 2 2 3 3 3" xfId="27718" xr:uid="{910C1CAE-F924-4E50-87B2-1DAB6AE5D530}"/>
    <cellStyle name="Moneda 2 3 7 2 2 2 3 3 4" xfId="37135" xr:uid="{222173D1-7F22-4EE3-AAD7-834EBB363AE7}"/>
    <cellStyle name="Moneda 2 3 7 2 2 2 3 4" xfId="13597" xr:uid="{F0B1340E-2A36-4AF6-90B6-7C82F0E43AC8}"/>
    <cellStyle name="Moneda 2 3 7 2 2 2 3 5" xfId="23014" xr:uid="{CFC73B19-AD50-48C4-A3EC-7FC6947613EA}"/>
    <cellStyle name="Moneda 2 3 7 2 2 2 3 6" xfId="32431" xr:uid="{0460E06A-6334-451D-8660-A54013BCF5B8}"/>
    <cellStyle name="Moneda 2 3 7 2 2 2 4" xfId="4973" xr:uid="{E54124D8-461E-4A9C-8B89-1DFA32DAFE7D}"/>
    <cellStyle name="Moneda 2 3 7 2 2 2 4 2" xfId="9677" xr:uid="{FEC7EC15-FD79-4A2C-B2D3-0A86061008B4}"/>
    <cellStyle name="Moneda 2 3 7 2 2 2 4 2 2" xfId="19085" xr:uid="{3F0DE99E-F7C4-4155-9BF7-2657A183F731}"/>
    <cellStyle name="Moneda 2 3 7 2 2 2 4 2 3" xfId="28502" xr:uid="{037AAD6F-832F-45BD-BF4E-7C0E044BA8ED}"/>
    <cellStyle name="Moneda 2 3 7 2 2 2 4 2 4" xfId="37919" xr:uid="{68F596B5-7741-4FBC-97CA-D3CF04A21A00}"/>
    <cellStyle name="Moneda 2 3 7 2 2 2 4 3" xfId="14381" xr:uid="{363951C7-FBFB-4139-A803-F60EC75B62C0}"/>
    <cellStyle name="Moneda 2 3 7 2 2 2 4 4" xfId="23798" xr:uid="{60D3804E-4C22-4A48-8353-06030DA7F886}"/>
    <cellStyle name="Moneda 2 3 7 2 2 2 4 5" xfId="33215" xr:uid="{70B2B674-2FEC-4778-B32C-56ED0C339277}"/>
    <cellStyle name="Moneda 2 3 7 2 2 2 5" xfId="7325" xr:uid="{10052641-500E-49F3-B909-B916452ECE96}"/>
    <cellStyle name="Moneda 2 3 7 2 2 2 5 2" xfId="16733" xr:uid="{D1AE3E2F-9AD5-4760-9BC7-5B9284BE2BE3}"/>
    <cellStyle name="Moneda 2 3 7 2 2 2 5 3" xfId="26150" xr:uid="{07B9749B-9EA5-4E3F-90BA-404F7135F103}"/>
    <cellStyle name="Moneda 2 3 7 2 2 2 5 4" xfId="35567" xr:uid="{7B20417A-DE0A-46F8-8AF2-C41020637EEF}"/>
    <cellStyle name="Moneda 2 3 7 2 2 2 6" xfId="12029" xr:uid="{5AB51AD3-0197-4732-A1E4-6169592467C1}"/>
    <cellStyle name="Moneda 2 3 7 2 2 2 7" xfId="21446" xr:uid="{ECC7CF31-524F-4D07-B395-1B6BBEA31286}"/>
    <cellStyle name="Moneda 2 3 7 2 2 2 8" xfId="30863" xr:uid="{66644B01-CB2E-40E9-BF50-3A4A56F00B8C}"/>
    <cellStyle name="Moneda 2 3 7 2 2 3" xfId="3013" xr:uid="{C760D0C8-94FB-4221-850D-A2883DAA7B77}"/>
    <cellStyle name="Moneda 2 3 7 2 2 3 2" xfId="5365" xr:uid="{577B7BA2-3D76-4C5C-9351-FAB3EFD3612A}"/>
    <cellStyle name="Moneda 2 3 7 2 2 3 2 2" xfId="10069" xr:uid="{281D2513-43FD-47BA-B69D-7183DEEE624C}"/>
    <cellStyle name="Moneda 2 3 7 2 2 3 2 2 2" xfId="19477" xr:uid="{ABB0EDE6-07AC-462C-9638-3FEEEF8531F3}"/>
    <cellStyle name="Moneda 2 3 7 2 2 3 2 2 3" xfId="28894" xr:uid="{4EB2289E-3E8F-4241-A1E7-E0A208FFAA9C}"/>
    <cellStyle name="Moneda 2 3 7 2 2 3 2 2 4" xfId="38311" xr:uid="{99062D64-C150-433E-A4F7-74E05C1B6DEC}"/>
    <cellStyle name="Moneda 2 3 7 2 2 3 2 3" xfId="14773" xr:uid="{B6A1ED51-5016-41F8-A7B0-9787234A0421}"/>
    <cellStyle name="Moneda 2 3 7 2 2 3 2 4" xfId="24190" xr:uid="{A05E3326-B6F1-4926-92AC-17F17B04D9D6}"/>
    <cellStyle name="Moneda 2 3 7 2 2 3 2 5" xfId="33607" xr:uid="{C1C284FA-8893-4EBE-B92F-E7AB027F3805}"/>
    <cellStyle name="Moneda 2 3 7 2 2 3 3" xfId="7717" xr:uid="{FB9D9D57-247D-4C0C-956C-098049706446}"/>
    <cellStyle name="Moneda 2 3 7 2 2 3 3 2" xfId="17125" xr:uid="{284CA788-3C05-48D9-9BC2-5D2A5859078E}"/>
    <cellStyle name="Moneda 2 3 7 2 2 3 3 3" xfId="26542" xr:uid="{55050C9B-E659-4E5B-B0CE-876755C4607E}"/>
    <cellStyle name="Moneda 2 3 7 2 2 3 3 4" xfId="35959" xr:uid="{5F90179F-8759-47A6-994C-267311AD3486}"/>
    <cellStyle name="Moneda 2 3 7 2 2 3 4" xfId="12421" xr:uid="{9FEDA28B-F9BA-4F39-A56C-4A4EF3218278}"/>
    <cellStyle name="Moneda 2 3 7 2 2 3 5" xfId="21838" xr:uid="{9DBEF0C3-9FFE-4D81-AA94-05EC8B588FD8}"/>
    <cellStyle name="Moneda 2 3 7 2 2 3 6" xfId="31255" xr:uid="{4D84B950-7E59-4F9F-996B-B3D9D3EE3D22}"/>
    <cellStyle name="Moneda 2 3 7 2 2 4" xfId="3797" xr:uid="{9916B5D5-F07A-4F54-9B5E-0BB99B8A4E3F}"/>
    <cellStyle name="Moneda 2 3 7 2 2 4 2" xfId="6149" xr:uid="{E6065B75-2169-4FF2-92C4-5E34E0FBDFF0}"/>
    <cellStyle name="Moneda 2 3 7 2 2 4 2 2" xfId="10853" xr:uid="{225DFEED-557B-4FAF-B10A-29C6C3B0A3B5}"/>
    <cellStyle name="Moneda 2 3 7 2 2 4 2 2 2" xfId="20261" xr:uid="{42F5E5E0-A54F-467E-8E7C-AFE60650D5F9}"/>
    <cellStyle name="Moneda 2 3 7 2 2 4 2 2 3" xfId="29678" xr:uid="{4FD7ADB6-1B5D-4059-A76D-10C303056496}"/>
    <cellStyle name="Moneda 2 3 7 2 2 4 2 2 4" xfId="39095" xr:uid="{9B9D56DB-3920-4AE8-93BE-A2C011E6C909}"/>
    <cellStyle name="Moneda 2 3 7 2 2 4 2 3" xfId="15557" xr:uid="{57D4168F-D9D6-4D80-B0A0-6B102C019AD1}"/>
    <cellStyle name="Moneda 2 3 7 2 2 4 2 4" xfId="24974" xr:uid="{5B750B53-9B6F-4851-B8BC-ECC900BDCE4B}"/>
    <cellStyle name="Moneda 2 3 7 2 2 4 2 5" xfId="34391" xr:uid="{10FC2ADD-80FC-4263-B964-C4F050EC43B9}"/>
    <cellStyle name="Moneda 2 3 7 2 2 4 3" xfId="8501" xr:uid="{5FF5DDBA-C1EC-4F3E-8B5B-D7210BD59A1E}"/>
    <cellStyle name="Moneda 2 3 7 2 2 4 3 2" xfId="17909" xr:uid="{8530C39D-CFE0-4A74-A207-B7667368D44E}"/>
    <cellStyle name="Moneda 2 3 7 2 2 4 3 3" xfId="27326" xr:uid="{84CEF1F0-142C-4056-8456-CA8CEFD02E4C}"/>
    <cellStyle name="Moneda 2 3 7 2 2 4 3 4" xfId="36743" xr:uid="{3E9BB0C6-47C6-480D-B974-1DBF20BB8A10}"/>
    <cellStyle name="Moneda 2 3 7 2 2 4 4" xfId="13205" xr:uid="{F945410A-455A-4BD7-9F36-22117033713E}"/>
    <cellStyle name="Moneda 2 3 7 2 2 4 5" xfId="22622" xr:uid="{FB640663-574B-4C62-8322-108C0374F2DD}"/>
    <cellStyle name="Moneda 2 3 7 2 2 4 6" xfId="32039" xr:uid="{A79386E3-F4AD-4D94-BDDA-2E7F436C140E}"/>
    <cellStyle name="Moneda 2 3 7 2 2 5" xfId="4581" xr:uid="{F52D6810-8BED-492D-938B-A405648F170F}"/>
    <cellStyle name="Moneda 2 3 7 2 2 5 2" xfId="9285" xr:uid="{360DECCB-D56F-4CA9-81D4-409F35AE41D1}"/>
    <cellStyle name="Moneda 2 3 7 2 2 5 2 2" xfId="18693" xr:uid="{614ED3F9-4D3F-46EA-B52F-5B445FDDD645}"/>
    <cellStyle name="Moneda 2 3 7 2 2 5 2 3" xfId="28110" xr:uid="{9D73EE4C-6387-4217-8D49-69BF2B1D6255}"/>
    <cellStyle name="Moneda 2 3 7 2 2 5 2 4" xfId="37527" xr:uid="{C8699C50-060E-406E-B7C6-65D0477972D9}"/>
    <cellStyle name="Moneda 2 3 7 2 2 5 3" xfId="13989" xr:uid="{6A6571C2-E030-442A-AF00-54609B4F24F2}"/>
    <cellStyle name="Moneda 2 3 7 2 2 5 4" xfId="23406" xr:uid="{2BE1947C-06B0-4D10-88C0-D2FE2F4A5879}"/>
    <cellStyle name="Moneda 2 3 7 2 2 5 5" xfId="32823" xr:uid="{7D4C2BC2-0435-4FF6-952A-FD49F135FA32}"/>
    <cellStyle name="Moneda 2 3 7 2 2 6" xfId="6933" xr:uid="{AD208A39-E600-4BDC-BC0E-1A139D79EE29}"/>
    <cellStyle name="Moneda 2 3 7 2 2 6 2" xfId="16341" xr:uid="{8B62E13C-A69E-4FF9-879A-F858964B4C73}"/>
    <cellStyle name="Moneda 2 3 7 2 2 6 3" xfId="25758" xr:uid="{CBF6A5A2-A800-4038-8F37-89284DE32910}"/>
    <cellStyle name="Moneda 2 3 7 2 2 6 4" xfId="35175" xr:uid="{4BC5084F-37A9-4BC0-90A3-BFBE4956FFDC}"/>
    <cellStyle name="Moneda 2 3 7 2 2 7" xfId="11637" xr:uid="{4B3E33D2-565A-4E28-A3A7-E7128BC10764}"/>
    <cellStyle name="Moneda 2 3 7 2 2 8" xfId="21054" xr:uid="{A91B31D9-074D-4D5C-9286-728E0D67A97D}"/>
    <cellStyle name="Moneda 2 3 7 2 2 9" xfId="30471" xr:uid="{7F403499-51C3-48FB-BE77-E203E7D58B72}"/>
    <cellStyle name="Moneda 2 3 7 2 3" xfId="2424" xr:uid="{416BEDF4-20C1-4FAC-99B3-42315D197286}"/>
    <cellStyle name="Moneda 2 3 7 2 3 2" xfId="3209" xr:uid="{91255966-746C-45A8-95D9-AE3AE19060C9}"/>
    <cellStyle name="Moneda 2 3 7 2 3 2 2" xfId="5561" xr:uid="{15E50988-9A79-4337-8CCB-22DE38688518}"/>
    <cellStyle name="Moneda 2 3 7 2 3 2 2 2" xfId="10265" xr:uid="{0F04B90B-CCF7-4F95-A25F-6FBA657B16DB}"/>
    <cellStyle name="Moneda 2 3 7 2 3 2 2 2 2" xfId="19673" xr:uid="{A1FF7A7A-6D9D-4E7A-BD6C-C68189EB8585}"/>
    <cellStyle name="Moneda 2 3 7 2 3 2 2 2 3" xfId="29090" xr:uid="{F240F9B5-EA63-44FF-AA72-36CAB1823F9E}"/>
    <cellStyle name="Moneda 2 3 7 2 3 2 2 2 4" xfId="38507" xr:uid="{DABAFBCB-A7D4-47B7-B9F9-B2728DECBC75}"/>
    <cellStyle name="Moneda 2 3 7 2 3 2 2 3" xfId="14969" xr:uid="{683E9D0B-56F4-4F70-A7DC-3F7A25736F41}"/>
    <cellStyle name="Moneda 2 3 7 2 3 2 2 4" xfId="24386" xr:uid="{B8954767-2F52-46AF-BDF5-3C3F85C8616E}"/>
    <cellStyle name="Moneda 2 3 7 2 3 2 2 5" xfId="33803" xr:uid="{9003BA2F-9BF6-45F0-A6B3-C64DA36BF93F}"/>
    <cellStyle name="Moneda 2 3 7 2 3 2 3" xfId="7913" xr:uid="{892310D6-204E-477C-88FF-36CC4A4AB36B}"/>
    <cellStyle name="Moneda 2 3 7 2 3 2 3 2" xfId="17321" xr:uid="{9113C629-A953-44AB-8F4B-9E7A7CDCC4FB}"/>
    <cellStyle name="Moneda 2 3 7 2 3 2 3 3" xfId="26738" xr:uid="{C112FE3D-09E6-458C-B4E3-DA91FF94909A}"/>
    <cellStyle name="Moneda 2 3 7 2 3 2 3 4" xfId="36155" xr:uid="{0C556AC4-6B0A-417F-8C25-B75A22441A45}"/>
    <cellStyle name="Moneda 2 3 7 2 3 2 4" xfId="12617" xr:uid="{A12B8939-ED3D-4881-ADF1-D92FA8AE7F21}"/>
    <cellStyle name="Moneda 2 3 7 2 3 2 5" xfId="22034" xr:uid="{42168DA8-8B4F-40F3-AE17-C66F3D093545}"/>
    <cellStyle name="Moneda 2 3 7 2 3 2 6" xfId="31451" xr:uid="{AA01F72D-D857-4567-87DF-FB0F3A49CD09}"/>
    <cellStyle name="Moneda 2 3 7 2 3 3" xfId="3993" xr:uid="{BF706336-9AA3-4E1A-B9EF-A3FBEC5939E2}"/>
    <cellStyle name="Moneda 2 3 7 2 3 3 2" xfId="6345" xr:uid="{D3B05F72-68C1-459B-8424-B536D2336C7F}"/>
    <cellStyle name="Moneda 2 3 7 2 3 3 2 2" xfId="11049" xr:uid="{E450CF73-D489-4894-AE37-D928413195DC}"/>
    <cellStyle name="Moneda 2 3 7 2 3 3 2 2 2" xfId="20457" xr:uid="{6A9EAFAC-E1A5-4845-A9CA-78A5727B6CD6}"/>
    <cellStyle name="Moneda 2 3 7 2 3 3 2 2 3" xfId="29874" xr:uid="{C110FFE3-C10A-46C3-8F5C-AA0229157520}"/>
    <cellStyle name="Moneda 2 3 7 2 3 3 2 2 4" xfId="39291" xr:uid="{CE6BBCE5-658E-4BC2-B693-E6F157EDF1D0}"/>
    <cellStyle name="Moneda 2 3 7 2 3 3 2 3" xfId="15753" xr:uid="{8D8E4757-0874-43D6-B7F3-8DE42ED06E12}"/>
    <cellStyle name="Moneda 2 3 7 2 3 3 2 4" xfId="25170" xr:uid="{2D7D7147-88E5-4ADD-A37A-A4BF5C16C1AD}"/>
    <cellStyle name="Moneda 2 3 7 2 3 3 2 5" xfId="34587" xr:uid="{DBB06F64-A1C7-41B3-8186-FEC3044273B6}"/>
    <cellStyle name="Moneda 2 3 7 2 3 3 3" xfId="8697" xr:uid="{395C402B-2CB1-4846-8FBC-DEADE81C6276}"/>
    <cellStyle name="Moneda 2 3 7 2 3 3 3 2" xfId="18105" xr:uid="{D2A7097D-4763-45AB-A160-404EBD3C0024}"/>
    <cellStyle name="Moneda 2 3 7 2 3 3 3 3" xfId="27522" xr:uid="{C566510A-9600-4438-90D7-84D1B6954711}"/>
    <cellStyle name="Moneda 2 3 7 2 3 3 3 4" xfId="36939" xr:uid="{A4DA0681-DA03-4617-8E93-469BE96BFBDE}"/>
    <cellStyle name="Moneda 2 3 7 2 3 3 4" xfId="13401" xr:uid="{475DC348-0D1F-4A82-8B57-7E47D0D8BD6E}"/>
    <cellStyle name="Moneda 2 3 7 2 3 3 5" xfId="22818" xr:uid="{713237D3-57EB-4483-B57C-67A4B0EB4B34}"/>
    <cellStyle name="Moneda 2 3 7 2 3 3 6" xfId="32235" xr:uid="{DB9A2240-2838-47AE-ABE0-EA77DFD4ADE4}"/>
    <cellStyle name="Moneda 2 3 7 2 3 4" xfId="4777" xr:uid="{24619CCB-DBC6-4D9A-AB78-C7CBA6BF9AFF}"/>
    <cellStyle name="Moneda 2 3 7 2 3 4 2" xfId="9481" xr:uid="{4AD7300C-266E-4FFB-8687-DBF9FBAD21E2}"/>
    <cellStyle name="Moneda 2 3 7 2 3 4 2 2" xfId="18889" xr:uid="{C2E566F1-354D-4110-9493-183F811FB57C}"/>
    <cellStyle name="Moneda 2 3 7 2 3 4 2 3" xfId="28306" xr:uid="{0E7855D6-866A-4119-8F2E-780213249648}"/>
    <cellStyle name="Moneda 2 3 7 2 3 4 2 4" xfId="37723" xr:uid="{4D04BD95-F804-42A4-A7F0-9D64E030CC64}"/>
    <cellStyle name="Moneda 2 3 7 2 3 4 3" xfId="14185" xr:uid="{086A5B4F-4831-426A-8A5C-9C972734CEBD}"/>
    <cellStyle name="Moneda 2 3 7 2 3 4 4" xfId="23602" xr:uid="{09943A6E-C941-401B-9410-F0CD367929E0}"/>
    <cellStyle name="Moneda 2 3 7 2 3 4 5" xfId="33019" xr:uid="{6F0CD05C-0E5E-4AFF-9D75-5D659358907B}"/>
    <cellStyle name="Moneda 2 3 7 2 3 5" xfId="7129" xr:uid="{E1540D20-07B4-4C9A-AF73-29B88F7FB7FF}"/>
    <cellStyle name="Moneda 2 3 7 2 3 5 2" xfId="16537" xr:uid="{4503D992-DBEB-4088-8E05-151DBF2207AC}"/>
    <cellStyle name="Moneda 2 3 7 2 3 5 3" xfId="25954" xr:uid="{60C60497-0B67-4812-81FC-BE3708BEF215}"/>
    <cellStyle name="Moneda 2 3 7 2 3 5 4" xfId="35371" xr:uid="{DECE8AB5-62C3-449B-9681-138BCEDB2490}"/>
    <cellStyle name="Moneda 2 3 7 2 3 6" xfId="11833" xr:uid="{2D621253-184B-4861-8190-827B6FC9284B}"/>
    <cellStyle name="Moneda 2 3 7 2 3 7" xfId="21250" xr:uid="{EA7F21FE-4C3C-4CBE-B033-C0E42F63D956}"/>
    <cellStyle name="Moneda 2 3 7 2 3 8" xfId="30667" xr:uid="{C801EE16-2D23-45FD-9C96-A74EC0B86E74}"/>
    <cellStyle name="Moneda 2 3 7 2 4" xfId="2817" xr:uid="{A0CCF182-827F-4B05-9522-ABF9CB450DD3}"/>
    <cellStyle name="Moneda 2 3 7 2 4 2" xfId="5169" xr:uid="{CF5A5499-2022-495A-AEAD-449DA3C5E9BC}"/>
    <cellStyle name="Moneda 2 3 7 2 4 2 2" xfId="9873" xr:uid="{0AA1A1BA-9DA9-40CC-8C2F-60F473B531BE}"/>
    <cellStyle name="Moneda 2 3 7 2 4 2 2 2" xfId="19281" xr:uid="{EC3A8707-6EDE-4778-BEFD-AFA7B85C695C}"/>
    <cellStyle name="Moneda 2 3 7 2 4 2 2 3" xfId="28698" xr:uid="{FB63DAE3-E33E-44D0-B22D-DA3AA30F40A1}"/>
    <cellStyle name="Moneda 2 3 7 2 4 2 2 4" xfId="38115" xr:uid="{0B458C20-926F-4216-BD1D-0834A57C300D}"/>
    <cellStyle name="Moneda 2 3 7 2 4 2 3" xfId="14577" xr:uid="{26AB4B71-BF1C-481F-9B76-10282D7F9590}"/>
    <cellStyle name="Moneda 2 3 7 2 4 2 4" xfId="23994" xr:uid="{48545D8F-E878-442E-9EDD-CB70B1C18991}"/>
    <cellStyle name="Moneda 2 3 7 2 4 2 5" xfId="33411" xr:uid="{F9F6066A-1499-47E5-9041-20E5CA80F754}"/>
    <cellStyle name="Moneda 2 3 7 2 4 3" xfId="7521" xr:uid="{052B2A83-8500-4836-91DE-6CBBF95898BF}"/>
    <cellStyle name="Moneda 2 3 7 2 4 3 2" xfId="16929" xr:uid="{2AE54903-4693-4004-858F-0144A3BEE725}"/>
    <cellStyle name="Moneda 2 3 7 2 4 3 3" xfId="26346" xr:uid="{B40CE9AC-EE95-499F-89F8-438F44EA6ADC}"/>
    <cellStyle name="Moneda 2 3 7 2 4 3 4" xfId="35763" xr:uid="{8C517DEB-45C5-4697-A5F1-C1ED1BC8A0FA}"/>
    <cellStyle name="Moneda 2 3 7 2 4 4" xfId="12225" xr:uid="{44EF79F1-91EA-490D-8C41-773EA12FA492}"/>
    <cellStyle name="Moneda 2 3 7 2 4 5" xfId="21642" xr:uid="{CA7AAC31-8671-49FB-B175-F428208B21B3}"/>
    <cellStyle name="Moneda 2 3 7 2 4 6" xfId="31059" xr:uid="{C63E54B1-E61E-4B3E-9FDF-E60A7E248DF2}"/>
    <cellStyle name="Moneda 2 3 7 2 5" xfId="3601" xr:uid="{43B9A688-5CC2-4545-8930-263C06042659}"/>
    <cellStyle name="Moneda 2 3 7 2 5 2" xfId="5953" xr:uid="{AC3836FF-4B01-4A5D-8316-4DB9BA3E0426}"/>
    <cellStyle name="Moneda 2 3 7 2 5 2 2" xfId="10657" xr:uid="{485C1EF5-2376-4E05-AD24-199935946F33}"/>
    <cellStyle name="Moneda 2 3 7 2 5 2 2 2" xfId="20065" xr:uid="{59CF4429-719F-445D-ADC9-00CCF3D60F8B}"/>
    <cellStyle name="Moneda 2 3 7 2 5 2 2 3" xfId="29482" xr:uid="{2DF06853-8501-45F6-8A02-A18BB82AC90F}"/>
    <cellStyle name="Moneda 2 3 7 2 5 2 2 4" xfId="38899" xr:uid="{3DEE1E1D-EBF5-4FA0-AF07-5B70BE7B36AB}"/>
    <cellStyle name="Moneda 2 3 7 2 5 2 3" xfId="15361" xr:uid="{E9ECFD38-1615-4DA8-8212-C33978A2BE44}"/>
    <cellStyle name="Moneda 2 3 7 2 5 2 4" xfId="24778" xr:uid="{1D0BC4A3-C3BE-4B69-8686-C898CCC7713E}"/>
    <cellStyle name="Moneda 2 3 7 2 5 2 5" xfId="34195" xr:uid="{AC8BE349-E1D7-431C-B76C-CF673E23B15D}"/>
    <cellStyle name="Moneda 2 3 7 2 5 3" xfId="8305" xr:uid="{31DE57C7-16D0-46E7-8789-86DA4F65556D}"/>
    <cellStyle name="Moneda 2 3 7 2 5 3 2" xfId="17713" xr:uid="{618233B2-80C6-42DE-9C20-D52ED36BB722}"/>
    <cellStyle name="Moneda 2 3 7 2 5 3 3" xfId="27130" xr:uid="{1EBA13CE-9B09-4365-9CD4-5D3A02A4944C}"/>
    <cellStyle name="Moneda 2 3 7 2 5 3 4" xfId="36547" xr:uid="{87269868-17B4-4A78-8320-78FEADCF566B}"/>
    <cellStyle name="Moneda 2 3 7 2 5 4" xfId="13009" xr:uid="{1C330A3B-C84A-4E99-9094-4D4D9A517AB7}"/>
    <cellStyle name="Moneda 2 3 7 2 5 5" xfId="22426" xr:uid="{E445AAF5-CBFB-410D-BCDA-3C7A47954A4E}"/>
    <cellStyle name="Moneda 2 3 7 2 5 6" xfId="31843" xr:uid="{1E3F0B80-1FC3-42C4-A8A7-D949F4728ED9}"/>
    <cellStyle name="Moneda 2 3 7 2 6" xfId="4385" xr:uid="{79589088-EBAC-48D8-9A95-79D236E93A50}"/>
    <cellStyle name="Moneda 2 3 7 2 6 2" xfId="9089" xr:uid="{DAC5E0F4-1A18-4DAA-8DF1-7B5B57893C88}"/>
    <cellStyle name="Moneda 2 3 7 2 6 2 2" xfId="18497" xr:uid="{49D163F9-B3F1-4362-A041-FA0E7292E14C}"/>
    <cellStyle name="Moneda 2 3 7 2 6 2 3" xfId="27914" xr:uid="{5AC2CAA8-613A-49CB-BF4E-344C8501991A}"/>
    <cellStyle name="Moneda 2 3 7 2 6 2 4" xfId="37331" xr:uid="{11C5A42F-2B99-4590-A3CC-C72E350BA3E9}"/>
    <cellStyle name="Moneda 2 3 7 2 6 3" xfId="13793" xr:uid="{30DB9699-F9F7-44BA-B73B-2EC7F36C5102}"/>
    <cellStyle name="Moneda 2 3 7 2 6 4" xfId="23210" xr:uid="{DEBB039C-9B99-4941-A247-CC2CC46164AC}"/>
    <cellStyle name="Moneda 2 3 7 2 6 5" xfId="32627" xr:uid="{71565484-5013-422B-841F-70D37A1806EA}"/>
    <cellStyle name="Moneda 2 3 7 2 7" xfId="6737" xr:uid="{0761C882-A479-457C-A206-64A0A0903E5F}"/>
    <cellStyle name="Moneda 2 3 7 2 7 2" xfId="16145" xr:uid="{A7641D8F-31D9-48E2-8912-46E07B39DAD5}"/>
    <cellStyle name="Moneda 2 3 7 2 7 3" xfId="25562" xr:uid="{3943D68D-55DC-4532-B290-AE5836324942}"/>
    <cellStyle name="Moneda 2 3 7 2 7 4" xfId="34979" xr:uid="{87C5C87C-3E28-4ACA-A5D5-2D70638B9AA6}"/>
    <cellStyle name="Moneda 2 3 7 2 8" xfId="11441" xr:uid="{5297E912-6F35-436F-B574-AF9315486FA9}"/>
    <cellStyle name="Moneda 2 3 7 2 9" xfId="20858" xr:uid="{2354240B-C90A-467F-A10F-32658390C82C}"/>
    <cellStyle name="Moneda 2 3 7 3" xfId="481" xr:uid="{15C7CF0A-E2A2-41EE-9362-E18A23B30F57}"/>
    <cellStyle name="Moneda 2 3 7 3 10" xfId="2107" xr:uid="{70A72D43-A91A-4A73-B4ED-4CA90A4405F2}"/>
    <cellStyle name="Moneda 2 3 7 3 11" xfId="1479" xr:uid="{3D1C2994-31F7-4693-AA36-A226144AFE37}"/>
    <cellStyle name="Moneda 2 3 7 3 12" xfId="40361" xr:uid="{DBCB0433-D036-4C25-9043-BF4613F793FF}"/>
    <cellStyle name="Moneda 2 3 7 3 2" xfId="2499" xr:uid="{8F148DA7-F323-4873-A8E1-EB712FA1CCD7}"/>
    <cellStyle name="Moneda 2 3 7 3 2 2" xfId="3284" xr:uid="{00FB6B75-7D71-4E4B-B575-964E2D3B194A}"/>
    <cellStyle name="Moneda 2 3 7 3 2 2 2" xfId="5636" xr:uid="{7CC599D6-8A1B-4694-96C4-37A4ED8E50BB}"/>
    <cellStyle name="Moneda 2 3 7 3 2 2 2 2" xfId="10340" xr:uid="{EAD2C9E6-F4F8-4EB8-8D3E-DB09E9ECA07C}"/>
    <cellStyle name="Moneda 2 3 7 3 2 2 2 2 2" xfId="19748" xr:uid="{8E29E442-9852-4959-B182-3D076AD7CFA8}"/>
    <cellStyle name="Moneda 2 3 7 3 2 2 2 2 3" xfId="29165" xr:uid="{0138CC72-08C1-4046-AE62-6A021B15447D}"/>
    <cellStyle name="Moneda 2 3 7 3 2 2 2 2 4" xfId="38582" xr:uid="{FA2D89BD-0923-4768-8318-57ED578FA5C0}"/>
    <cellStyle name="Moneda 2 3 7 3 2 2 2 3" xfId="15044" xr:uid="{EA971500-457B-41E6-AA10-F4905DA6F811}"/>
    <cellStyle name="Moneda 2 3 7 3 2 2 2 4" xfId="24461" xr:uid="{9DD451B8-2C73-400D-902A-3B07374AF078}"/>
    <cellStyle name="Moneda 2 3 7 3 2 2 2 5" xfId="33878" xr:uid="{BA00C6B7-CD30-499B-8502-B616F07B1B3A}"/>
    <cellStyle name="Moneda 2 3 7 3 2 2 3" xfId="7988" xr:uid="{33943AB7-5D38-45E2-9F6F-69D0BD31D601}"/>
    <cellStyle name="Moneda 2 3 7 3 2 2 3 2" xfId="17396" xr:uid="{709A3248-3F95-4A37-8428-BB298A5F9FA3}"/>
    <cellStyle name="Moneda 2 3 7 3 2 2 3 3" xfId="26813" xr:uid="{8C428E82-29D4-4935-BEB6-168A15842A9F}"/>
    <cellStyle name="Moneda 2 3 7 3 2 2 3 4" xfId="36230" xr:uid="{FCC8C6DF-7BC1-4E45-A9D8-4E504BE84497}"/>
    <cellStyle name="Moneda 2 3 7 3 2 2 4" xfId="12692" xr:uid="{2C0D5491-546E-4C90-9989-B3833F977F75}"/>
    <cellStyle name="Moneda 2 3 7 3 2 2 5" xfId="22109" xr:uid="{D67F902B-5A2C-4978-915D-BF3DA66AA5B8}"/>
    <cellStyle name="Moneda 2 3 7 3 2 2 6" xfId="31526" xr:uid="{2887AA67-D468-4E64-9B0B-870E0FFDA915}"/>
    <cellStyle name="Moneda 2 3 7 3 2 3" xfId="4068" xr:uid="{0A88757D-B4D4-472A-A135-2F1F59F82E57}"/>
    <cellStyle name="Moneda 2 3 7 3 2 3 2" xfId="6420" xr:uid="{7DC82568-4865-4FDF-A7D4-4FBEC67DA404}"/>
    <cellStyle name="Moneda 2 3 7 3 2 3 2 2" xfId="11124" xr:uid="{D2ECFABA-0598-4619-A79B-5E975D77D793}"/>
    <cellStyle name="Moneda 2 3 7 3 2 3 2 2 2" xfId="20532" xr:uid="{32D1ECD3-539A-4BA8-ADFA-C8C2FE867592}"/>
    <cellStyle name="Moneda 2 3 7 3 2 3 2 2 3" xfId="29949" xr:uid="{32BE95FD-AE9F-4560-AF5B-CBE8A5183D3E}"/>
    <cellStyle name="Moneda 2 3 7 3 2 3 2 2 4" xfId="39366" xr:uid="{8338F22A-EEFE-47D6-B231-5FE35E51D6CF}"/>
    <cellStyle name="Moneda 2 3 7 3 2 3 2 3" xfId="15828" xr:uid="{D54EB889-3B21-45BB-A704-3459351B96AF}"/>
    <cellStyle name="Moneda 2 3 7 3 2 3 2 4" xfId="25245" xr:uid="{7E5D5AAA-9C3D-49A8-AED9-23050CA5D56A}"/>
    <cellStyle name="Moneda 2 3 7 3 2 3 2 5" xfId="34662" xr:uid="{4939ACDA-4DD4-4568-A708-E776FF229028}"/>
    <cellStyle name="Moneda 2 3 7 3 2 3 3" xfId="8772" xr:uid="{D7C4E34B-AF84-4A57-849A-B82B3D8CE327}"/>
    <cellStyle name="Moneda 2 3 7 3 2 3 3 2" xfId="18180" xr:uid="{89930E49-D6EE-43A3-8F23-607B04A6187B}"/>
    <cellStyle name="Moneda 2 3 7 3 2 3 3 3" xfId="27597" xr:uid="{7648DD0D-5732-4A6B-8F49-8E74226B22B5}"/>
    <cellStyle name="Moneda 2 3 7 3 2 3 3 4" xfId="37014" xr:uid="{2F9A5B52-D054-4CCF-863D-7C9B9B501012}"/>
    <cellStyle name="Moneda 2 3 7 3 2 3 4" xfId="13476" xr:uid="{BA905DEA-CC76-442A-8833-8EEEE349E16D}"/>
    <cellStyle name="Moneda 2 3 7 3 2 3 5" xfId="22893" xr:uid="{6BA28C05-21FA-4FA6-85BD-7E05F0F4179C}"/>
    <cellStyle name="Moneda 2 3 7 3 2 3 6" xfId="32310" xr:uid="{95745E49-7BA3-43BA-94BC-6DFEEB2E5721}"/>
    <cellStyle name="Moneda 2 3 7 3 2 4" xfId="4852" xr:uid="{4C33E2BB-860D-48E1-A7B0-ACF661BC7622}"/>
    <cellStyle name="Moneda 2 3 7 3 2 4 2" xfId="9556" xr:uid="{DD8DEEDC-5B29-4CBE-9C01-11FFC3136C4E}"/>
    <cellStyle name="Moneda 2 3 7 3 2 4 2 2" xfId="18964" xr:uid="{A6E786F2-FE54-47E1-B564-E21D248B9EB2}"/>
    <cellStyle name="Moneda 2 3 7 3 2 4 2 3" xfId="28381" xr:uid="{009DE0CC-3FD3-477E-BE3E-EF8880C4B03C}"/>
    <cellStyle name="Moneda 2 3 7 3 2 4 2 4" xfId="37798" xr:uid="{718CD1CE-1330-44EC-9AD1-ACB7C9FD4362}"/>
    <cellStyle name="Moneda 2 3 7 3 2 4 3" xfId="14260" xr:uid="{374390B3-7D61-4723-BBDA-962754FB1C41}"/>
    <cellStyle name="Moneda 2 3 7 3 2 4 4" xfId="23677" xr:uid="{AB0F9F66-BEAB-44EE-97C1-C06415F8ED21}"/>
    <cellStyle name="Moneda 2 3 7 3 2 4 5" xfId="33094" xr:uid="{BBDF4B75-4F2A-4856-809A-97A0275E69B8}"/>
    <cellStyle name="Moneda 2 3 7 3 2 5" xfId="7204" xr:uid="{C429DD4E-5F9F-4917-90EE-6B99878D239E}"/>
    <cellStyle name="Moneda 2 3 7 3 2 5 2" xfId="16612" xr:uid="{1720C53A-13D2-4C37-B2E8-236C2388BEC2}"/>
    <cellStyle name="Moneda 2 3 7 3 2 5 3" xfId="26029" xr:uid="{5FCDE1B0-9EC8-4EB4-AC48-85032ACCB0EF}"/>
    <cellStyle name="Moneda 2 3 7 3 2 5 4" xfId="35446" xr:uid="{40645A04-3F6C-4BFA-A871-F05BD70963A9}"/>
    <cellStyle name="Moneda 2 3 7 3 2 6" xfId="11908" xr:uid="{54FA2D1B-C132-49A6-98D4-25E916F54D4E}"/>
    <cellStyle name="Moneda 2 3 7 3 2 7" xfId="21325" xr:uid="{8D12A78B-069B-43DA-825C-60C9BF009DCE}"/>
    <cellStyle name="Moneda 2 3 7 3 2 8" xfId="30742" xr:uid="{4FB31779-32C1-4CE3-A42C-D8AF42243103}"/>
    <cellStyle name="Moneda 2 3 7 3 3" xfId="2892" xr:uid="{0DBE9B10-BED3-4B2B-93B0-BE1A58EE4E9E}"/>
    <cellStyle name="Moneda 2 3 7 3 3 2" xfId="5244" xr:uid="{8AEDC87F-7B21-4F84-8C5A-402E08DFF01B}"/>
    <cellStyle name="Moneda 2 3 7 3 3 2 2" xfId="9948" xr:uid="{F361DDB4-C2A8-484E-82AF-5CB4517A7387}"/>
    <cellStyle name="Moneda 2 3 7 3 3 2 2 2" xfId="19356" xr:uid="{C4BF860B-AC68-4CB7-87A0-0F8F629D5AF1}"/>
    <cellStyle name="Moneda 2 3 7 3 3 2 2 3" xfId="28773" xr:uid="{EE72439E-7533-4031-B007-809AEA246181}"/>
    <cellStyle name="Moneda 2 3 7 3 3 2 2 4" xfId="38190" xr:uid="{EEB74D3C-5263-4A42-A8E3-E505B90DFA42}"/>
    <cellStyle name="Moneda 2 3 7 3 3 2 3" xfId="14652" xr:uid="{83B263D1-C2E1-4951-89E6-332C4B61839A}"/>
    <cellStyle name="Moneda 2 3 7 3 3 2 4" xfId="24069" xr:uid="{E7E5DFA8-C34B-4652-B301-EF92F718A647}"/>
    <cellStyle name="Moneda 2 3 7 3 3 2 5" xfId="33486" xr:uid="{60BCD091-116D-4E66-8D70-DC157DC38E00}"/>
    <cellStyle name="Moneda 2 3 7 3 3 3" xfId="7596" xr:uid="{1CCB5C9D-268D-48E6-AECE-1BD5960301FD}"/>
    <cellStyle name="Moneda 2 3 7 3 3 3 2" xfId="17004" xr:uid="{D1E57318-009E-498D-B02A-67E3F8260935}"/>
    <cellStyle name="Moneda 2 3 7 3 3 3 3" xfId="26421" xr:uid="{3168039F-7728-4F51-BB33-4FD6C36203FE}"/>
    <cellStyle name="Moneda 2 3 7 3 3 3 4" xfId="35838" xr:uid="{9C4AF3D8-0493-41BB-8737-3694DB3C4994}"/>
    <cellStyle name="Moneda 2 3 7 3 3 4" xfId="12300" xr:uid="{99E22F66-BF95-45D9-9B4F-CC523F47C805}"/>
    <cellStyle name="Moneda 2 3 7 3 3 5" xfId="21717" xr:uid="{EB3D8D33-7F9D-4602-9A4B-2981DC4763DF}"/>
    <cellStyle name="Moneda 2 3 7 3 3 6" xfId="31134" xr:uid="{B9A5F320-2DFE-49F5-900D-D07B98C809A2}"/>
    <cellStyle name="Moneda 2 3 7 3 4" xfId="3676" xr:uid="{A19BCBF7-6827-4EBE-A979-4693ECB68B35}"/>
    <cellStyle name="Moneda 2 3 7 3 4 2" xfId="6028" xr:uid="{B120F236-816B-4914-9C63-AC917E3C04FE}"/>
    <cellStyle name="Moneda 2 3 7 3 4 2 2" xfId="10732" xr:uid="{F3F8C765-EA25-4241-8B54-93A6C57A41E4}"/>
    <cellStyle name="Moneda 2 3 7 3 4 2 2 2" xfId="20140" xr:uid="{AEA5DB56-FDFA-4288-A771-BFC1AB846B27}"/>
    <cellStyle name="Moneda 2 3 7 3 4 2 2 3" xfId="29557" xr:uid="{E020D865-EBB2-47C3-AEE3-BDF46C8D65F7}"/>
    <cellStyle name="Moneda 2 3 7 3 4 2 2 4" xfId="38974" xr:uid="{655AB491-2B02-4EE4-ADED-D84EFAD4335F}"/>
    <cellStyle name="Moneda 2 3 7 3 4 2 3" xfId="15436" xr:uid="{BCDC12BF-A422-47E4-B4C9-ECC196C1A28A}"/>
    <cellStyle name="Moneda 2 3 7 3 4 2 4" xfId="24853" xr:uid="{EB5EB112-0BA3-4159-9167-2A841678072B}"/>
    <cellStyle name="Moneda 2 3 7 3 4 2 5" xfId="34270" xr:uid="{B2EE43E4-7178-4993-93AE-207DB1C0BBC7}"/>
    <cellStyle name="Moneda 2 3 7 3 4 3" xfId="8380" xr:uid="{07F01501-0384-4B80-82F0-66ECF5222416}"/>
    <cellStyle name="Moneda 2 3 7 3 4 3 2" xfId="17788" xr:uid="{9C8C2A89-CA00-418E-8FDF-A10BB6DD93EF}"/>
    <cellStyle name="Moneda 2 3 7 3 4 3 3" xfId="27205" xr:uid="{603F2636-DE5D-43CF-BDE9-1F814FB3E622}"/>
    <cellStyle name="Moneda 2 3 7 3 4 3 4" xfId="36622" xr:uid="{CDFBE688-6868-4D53-9A2B-3EE644638B9B}"/>
    <cellStyle name="Moneda 2 3 7 3 4 4" xfId="13084" xr:uid="{755CB5E7-AD87-4A2F-953B-73BB83F1AFA9}"/>
    <cellStyle name="Moneda 2 3 7 3 4 5" xfId="22501" xr:uid="{7D886D9F-ABCB-4E14-88B0-7B65DF585374}"/>
    <cellStyle name="Moneda 2 3 7 3 4 6" xfId="31918" xr:uid="{2856E3B3-C104-440F-84A8-795B830C0E06}"/>
    <cellStyle name="Moneda 2 3 7 3 5" xfId="4460" xr:uid="{ECCB0132-9B45-4B94-99E9-A76F81DFA906}"/>
    <cellStyle name="Moneda 2 3 7 3 5 2" xfId="9164" xr:uid="{7978A648-D301-4F47-917C-0B712D38CA2C}"/>
    <cellStyle name="Moneda 2 3 7 3 5 2 2" xfId="18572" xr:uid="{AF3B07AD-014E-42EA-86E2-2F8D44033B72}"/>
    <cellStyle name="Moneda 2 3 7 3 5 2 3" xfId="27989" xr:uid="{75FDFF19-1D52-4F2D-9432-96F54B4E1A83}"/>
    <cellStyle name="Moneda 2 3 7 3 5 2 4" xfId="37406" xr:uid="{2B7BEC58-13AF-4B3B-8F27-0B4D0959C8E6}"/>
    <cellStyle name="Moneda 2 3 7 3 5 3" xfId="13868" xr:uid="{F13B9D2F-8A79-414F-A3EC-77589EF44520}"/>
    <cellStyle name="Moneda 2 3 7 3 5 4" xfId="23285" xr:uid="{493A19A8-7437-42CC-977C-157D24CC42B9}"/>
    <cellStyle name="Moneda 2 3 7 3 5 5" xfId="32702" xr:uid="{022BF47D-FD3E-480C-9ECE-4945AE7A0771}"/>
    <cellStyle name="Moneda 2 3 7 3 6" xfId="6812" xr:uid="{5C090117-9D53-45C5-B4FB-AE62B196EFB9}"/>
    <cellStyle name="Moneda 2 3 7 3 6 2" xfId="16220" xr:uid="{9691FD8E-0BAD-4791-B376-0F2C4B5224F9}"/>
    <cellStyle name="Moneda 2 3 7 3 6 3" xfId="25637" xr:uid="{9FE40F99-2C26-4211-861A-2D08ACB2DCE4}"/>
    <cellStyle name="Moneda 2 3 7 3 6 4" xfId="35054" xr:uid="{A06F12BA-49F4-459B-9B2E-FAB21708F334}"/>
    <cellStyle name="Moneda 2 3 7 3 7" xfId="11516" xr:uid="{FA86537E-1685-4F9B-9EE3-CA833A6B085E}"/>
    <cellStyle name="Moneda 2 3 7 3 8" xfId="20933" xr:uid="{69AEE024-FE06-4095-A1D4-BC345373708A}"/>
    <cellStyle name="Moneda 2 3 7 3 9" xfId="30350" xr:uid="{391DB7F0-C5E2-4B5F-B4E2-B084C8880DE5}"/>
    <cellStyle name="Moneda 2 3 7 4" xfId="2303" xr:uid="{EAC0DCC8-555C-4354-822D-EE4EBD51CBBA}"/>
    <cellStyle name="Moneda 2 3 7 4 2" xfId="3088" xr:uid="{AF6F587A-A351-4C08-AB33-5EB946FC50F8}"/>
    <cellStyle name="Moneda 2 3 7 4 2 2" xfId="5440" xr:uid="{690CFBFB-AA0C-4811-98B2-74C20B7BBBA1}"/>
    <cellStyle name="Moneda 2 3 7 4 2 2 2" xfId="10144" xr:uid="{AE8DB207-1FEC-4CC1-B4EE-46FBFD19D986}"/>
    <cellStyle name="Moneda 2 3 7 4 2 2 2 2" xfId="19552" xr:uid="{61F7CF4C-F6AB-4B1F-A883-B109B5ABFD7F}"/>
    <cellStyle name="Moneda 2 3 7 4 2 2 2 3" xfId="28969" xr:uid="{774128D3-74FE-4DA9-806F-72FCA6016C4C}"/>
    <cellStyle name="Moneda 2 3 7 4 2 2 2 4" xfId="38386" xr:uid="{7E4AADAB-3690-4B08-9B30-59B21D6ABA19}"/>
    <cellStyle name="Moneda 2 3 7 4 2 2 3" xfId="14848" xr:uid="{65E29272-D36B-4227-BC85-2575C04C286A}"/>
    <cellStyle name="Moneda 2 3 7 4 2 2 4" xfId="24265" xr:uid="{F42837E6-B5BA-4ED8-8774-7FC64DCF7D86}"/>
    <cellStyle name="Moneda 2 3 7 4 2 2 5" xfId="33682" xr:uid="{DA8566FE-2E4D-417C-B925-40A3F2BA67A6}"/>
    <cellStyle name="Moneda 2 3 7 4 2 3" xfId="7792" xr:uid="{02A257AB-0E44-40E2-8E9C-550F63ABC5C2}"/>
    <cellStyle name="Moneda 2 3 7 4 2 3 2" xfId="17200" xr:uid="{70F59CB0-4665-4919-B227-1BD7C92F70C6}"/>
    <cellStyle name="Moneda 2 3 7 4 2 3 3" xfId="26617" xr:uid="{FE6BFE53-3E72-466F-92E6-E0F06C497604}"/>
    <cellStyle name="Moneda 2 3 7 4 2 3 4" xfId="36034" xr:uid="{DB40CC43-F078-4C96-83BB-8EF578D56AF0}"/>
    <cellStyle name="Moneda 2 3 7 4 2 4" xfId="12496" xr:uid="{49FC596D-0454-4811-B3E6-95DC3CF9B708}"/>
    <cellStyle name="Moneda 2 3 7 4 2 5" xfId="21913" xr:uid="{56540345-329B-4439-B615-5E91E92DFFFC}"/>
    <cellStyle name="Moneda 2 3 7 4 2 6" xfId="31330" xr:uid="{CA3D0149-249B-42C9-9210-46EF5052A773}"/>
    <cellStyle name="Moneda 2 3 7 4 3" xfId="3872" xr:uid="{E3F275BA-2F9E-41A9-A0AB-58F2AF5631AE}"/>
    <cellStyle name="Moneda 2 3 7 4 3 2" xfId="6224" xr:uid="{9268445C-8EFB-4672-8EB8-E5A391436497}"/>
    <cellStyle name="Moneda 2 3 7 4 3 2 2" xfId="10928" xr:uid="{988E810C-1CAF-40B0-8A59-88230AED4B89}"/>
    <cellStyle name="Moneda 2 3 7 4 3 2 2 2" xfId="20336" xr:uid="{7842715D-D3EC-430B-B28E-FB3A44047750}"/>
    <cellStyle name="Moneda 2 3 7 4 3 2 2 3" xfId="29753" xr:uid="{E43D7219-8316-4AD7-945F-F4CBC8B89449}"/>
    <cellStyle name="Moneda 2 3 7 4 3 2 2 4" xfId="39170" xr:uid="{65D845B4-7DBE-46C8-9483-60E732DBDA39}"/>
    <cellStyle name="Moneda 2 3 7 4 3 2 3" xfId="15632" xr:uid="{5CD5AD4F-61CB-475F-BD94-921DEFF727E1}"/>
    <cellStyle name="Moneda 2 3 7 4 3 2 4" xfId="25049" xr:uid="{AC667DC9-2FB2-4AF9-8A0D-B0FE54351EA2}"/>
    <cellStyle name="Moneda 2 3 7 4 3 2 5" xfId="34466" xr:uid="{C6A0EFAF-48A4-4886-994F-F759A863E1F9}"/>
    <cellStyle name="Moneda 2 3 7 4 3 3" xfId="8576" xr:uid="{A74F5118-7920-4DC8-BE2F-C6E031A421D2}"/>
    <cellStyle name="Moneda 2 3 7 4 3 3 2" xfId="17984" xr:uid="{884A118B-E923-4D01-855A-FDAEA4B83A9F}"/>
    <cellStyle name="Moneda 2 3 7 4 3 3 3" xfId="27401" xr:uid="{295F4403-E4EB-4B4D-A244-B95E2EF51D21}"/>
    <cellStyle name="Moneda 2 3 7 4 3 3 4" xfId="36818" xr:uid="{10A2072E-9DE4-4525-A363-6BBA2EF17D85}"/>
    <cellStyle name="Moneda 2 3 7 4 3 4" xfId="13280" xr:uid="{016E6631-7DC4-4D51-ACF9-0A1C93A3E2BD}"/>
    <cellStyle name="Moneda 2 3 7 4 3 5" xfId="22697" xr:uid="{73B23A37-86FB-4829-9B71-5F759D5E5E5C}"/>
    <cellStyle name="Moneda 2 3 7 4 3 6" xfId="32114" xr:uid="{EB06230B-6272-4326-8017-4D8D3DE5379B}"/>
    <cellStyle name="Moneda 2 3 7 4 4" xfId="4656" xr:uid="{D15BEA00-4DE0-4C51-B6B8-CD1AEC1001C6}"/>
    <cellStyle name="Moneda 2 3 7 4 4 2" xfId="9360" xr:uid="{3FB731A7-09B0-435B-A464-1A28F88448A6}"/>
    <cellStyle name="Moneda 2 3 7 4 4 2 2" xfId="18768" xr:uid="{0240534D-144E-449B-A6EE-346FB24ECBAB}"/>
    <cellStyle name="Moneda 2 3 7 4 4 2 3" xfId="28185" xr:uid="{B6EB4195-EF8D-428F-BA9B-DEEC12E53573}"/>
    <cellStyle name="Moneda 2 3 7 4 4 2 4" xfId="37602" xr:uid="{A451CB94-A323-4E36-A020-334BF2941857}"/>
    <cellStyle name="Moneda 2 3 7 4 4 3" xfId="14064" xr:uid="{5288E01F-9357-46A0-BDD9-D472F33D9901}"/>
    <cellStyle name="Moneda 2 3 7 4 4 4" xfId="23481" xr:uid="{6D23D881-E6C8-446D-929A-FA3613FFED7A}"/>
    <cellStyle name="Moneda 2 3 7 4 4 5" xfId="32898" xr:uid="{6FCDD93F-72F3-42D2-976A-14D10CF824F5}"/>
    <cellStyle name="Moneda 2 3 7 4 5" xfId="7008" xr:uid="{23BA9530-695F-48B8-85F9-E4102DF9D952}"/>
    <cellStyle name="Moneda 2 3 7 4 5 2" xfId="16416" xr:uid="{B7C85E36-21A9-4687-8D1A-7BF978DB6C9D}"/>
    <cellStyle name="Moneda 2 3 7 4 5 3" xfId="25833" xr:uid="{3A952BCE-D259-4740-B0AE-8AE05308B9C3}"/>
    <cellStyle name="Moneda 2 3 7 4 5 4" xfId="35250" xr:uid="{1B74FB38-20D6-442E-BBE7-3C5569D76A8D}"/>
    <cellStyle name="Moneda 2 3 7 4 6" xfId="11712" xr:uid="{39356DCC-A818-4B30-8B5B-3EFF7FDE3F76}"/>
    <cellStyle name="Moneda 2 3 7 4 7" xfId="21129" xr:uid="{34B48B4F-2B7B-4840-A6B8-B6A0B9DFFAC6}"/>
    <cellStyle name="Moneda 2 3 7 4 8" xfId="30546" xr:uid="{DFE076B8-A795-4557-BE3A-B1F6629198FD}"/>
    <cellStyle name="Moneda 2 3 7 5" xfId="2696" xr:uid="{A603F543-6161-4D1C-9825-CA6ECA271734}"/>
    <cellStyle name="Moneda 2 3 7 5 2" xfId="5048" xr:uid="{4BFDED4E-BE38-4596-B22F-3323EEA5A4C4}"/>
    <cellStyle name="Moneda 2 3 7 5 2 2" xfId="9752" xr:uid="{63025F04-BEEF-4261-9836-A680050DA136}"/>
    <cellStyle name="Moneda 2 3 7 5 2 2 2" xfId="19160" xr:uid="{65C95AE7-5894-4631-9710-8BC70A57C35A}"/>
    <cellStyle name="Moneda 2 3 7 5 2 2 3" xfId="28577" xr:uid="{D21FBBE8-7E1A-47C7-815E-95642FED4AD5}"/>
    <cellStyle name="Moneda 2 3 7 5 2 2 4" xfId="37994" xr:uid="{D6906814-71BE-4FEE-AD87-05E6335E8A7D}"/>
    <cellStyle name="Moneda 2 3 7 5 2 3" xfId="14456" xr:uid="{C500E7ED-328E-436B-B65B-9C78FFA773AC}"/>
    <cellStyle name="Moneda 2 3 7 5 2 4" xfId="23873" xr:uid="{D5C3A12E-66EC-44B3-BCB5-42256CC9E308}"/>
    <cellStyle name="Moneda 2 3 7 5 2 5" xfId="33290" xr:uid="{3678CFBA-E3AD-4BDD-81B7-3E92B16A41CB}"/>
    <cellStyle name="Moneda 2 3 7 5 3" xfId="7400" xr:uid="{5BD4FDA5-D74A-4209-AC57-0E1D95139C81}"/>
    <cellStyle name="Moneda 2 3 7 5 3 2" xfId="16808" xr:uid="{324F33DE-FB85-412B-8012-833A79706FFD}"/>
    <cellStyle name="Moneda 2 3 7 5 3 3" xfId="26225" xr:uid="{307519FB-48A1-49E4-91DB-0C497414CBC4}"/>
    <cellStyle name="Moneda 2 3 7 5 3 4" xfId="35642" xr:uid="{C0CDAA85-6059-4EC4-9FB1-91CB24E95707}"/>
    <cellStyle name="Moneda 2 3 7 5 4" xfId="12104" xr:uid="{0B74704F-FAC1-4815-AB5D-11DE809F9C4C}"/>
    <cellStyle name="Moneda 2 3 7 5 5" xfId="21521" xr:uid="{52BDA63E-4DD8-4388-9B2F-1E5FA5E41CE7}"/>
    <cellStyle name="Moneda 2 3 7 5 6" xfId="30938" xr:uid="{A4CFB488-05E2-4D42-AF68-45CE30256F86}"/>
    <cellStyle name="Moneda 2 3 7 6" xfId="3480" xr:uid="{DD3BAF04-1E74-46A6-88DA-F7CBC5C537AF}"/>
    <cellStyle name="Moneda 2 3 7 6 2" xfId="5832" xr:uid="{0D1A3B54-9979-4E12-9466-A61B5A3BEC75}"/>
    <cellStyle name="Moneda 2 3 7 6 2 2" xfId="10536" xr:uid="{C32540C8-66D4-4A52-9C2D-7D01E96D32C2}"/>
    <cellStyle name="Moneda 2 3 7 6 2 2 2" xfId="19944" xr:uid="{885C417A-5AB7-4BCA-BCD4-5F101ED10E28}"/>
    <cellStyle name="Moneda 2 3 7 6 2 2 3" xfId="29361" xr:uid="{D487E163-1B0B-40E9-B211-1DC2493BDCB4}"/>
    <cellStyle name="Moneda 2 3 7 6 2 2 4" xfId="38778" xr:uid="{2C1D6884-DB83-4DBD-BB3A-549AB3DDD5C2}"/>
    <cellStyle name="Moneda 2 3 7 6 2 3" xfId="15240" xr:uid="{5C6607E1-A723-4B12-8225-5D6F71FD0283}"/>
    <cellStyle name="Moneda 2 3 7 6 2 4" xfId="24657" xr:uid="{ED288D5A-F722-410F-BAF5-33E13D13BC0B}"/>
    <cellStyle name="Moneda 2 3 7 6 2 5" xfId="34074" xr:uid="{EF247825-C911-4CF7-B29A-A28EFB792CB3}"/>
    <cellStyle name="Moneda 2 3 7 6 3" xfId="8184" xr:uid="{7E8559F8-39AA-4FA8-BD7B-B7D9A2338BFD}"/>
    <cellStyle name="Moneda 2 3 7 6 3 2" xfId="17592" xr:uid="{0F9309C0-AFD3-4BBA-A7BE-C04FD3CF6957}"/>
    <cellStyle name="Moneda 2 3 7 6 3 3" xfId="27009" xr:uid="{16A38099-D40C-42CB-83E3-A2CF0BE7101F}"/>
    <cellStyle name="Moneda 2 3 7 6 3 4" xfId="36426" xr:uid="{B4881A0A-249D-491A-AA1A-FAF56B98E86E}"/>
    <cellStyle name="Moneda 2 3 7 6 4" xfId="12888" xr:uid="{FC70607C-2B02-4743-AEF8-EAEF1B0C861A}"/>
    <cellStyle name="Moneda 2 3 7 6 5" xfId="22305" xr:uid="{CB16A3F8-6B67-4022-9A28-7D8EA8AA2F91}"/>
    <cellStyle name="Moneda 2 3 7 6 6" xfId="31722" xr:uid="{0F711FB9-6F62-48E9-96E3-0EBDE0D6D940}"/>
    <cellStyle name="Moneda 2 3 7 7" xfId="4264" xr:uid="{485ACE4B-BBC5-4ED5-9898-E53302A32F2B}"/>
    <cellStyle name="Moneda 2 3 7 7 2" xfId="8968" xr:uid="{CAA62E2E-8797-4761-AD3D-C9D5478F9DB5}"/>
    <cellStyle name="Moneda 2 3 7 7 2 2" xfId="18376" xr:uid="{20C2A165-B18F-4342-9144-86AE59A6356A}"/>
    <cellStyle name="Moneda 2 3 7 7 2 3" xfId="27793" xr:uid="{513417E6-B784-4871-9DCD-CE79BED36555}"/>
    <cellStyle name="Moneda 2 3 7 7 2 4" xfId="37210" xr:uid="{4EDE9737-EAA1-4B61-AA66-B3309258A529}"/>
    <cellStyle name="Moneda 2 3 7 7 3" xfId="13672" xr:uid="{EC298C30-B1C7-4A55-A352-CED11AE3FA0D}"/>
    <cellStyle name="Moneda 2 3 7 7 4" xfId="23089" xr:uid="{EED226C0-8428-4A34-93F6-EF88AD39063C}"/>
    <cellStyle name="Moneda 2 3 7 7 5" xfId="32506" xr:uid="{5FD37E14-B0BF-4681-A652-272496B8B315}"/>
    <cellStyle name="Moneda 2 3 7 8" xfId="6616" xr:uid="{A8682125-9026-4A8E-AF54-287E5B63BCE4}"/>
    <cellStyle name="Moneda 2 3 7 8 2" xfId="16024" xr:uid="{B768FE0B-A2F8-4F92-B366-A3DF7E21402F}"/>
    <cellStyle name="Moneda 2 3 7 8 3" xfId="25441" xr:uid="{B0794C1B-70A0-469F-A033-437E8939C3D9}"/>
    <cellStyle name="Moneda 2 3 7 8 4" xfId="34858" xr:uid="{9A589A5D-CEA6-4651-99BB-A8F044978244}"/>
    <cellStyle name="Moneda 2 3 7 9" xfId="11320" xr:uid="{D14FB5EC-89FA-4743-B20A-D5E10D709456}"/>
    <cellStyle name="Moneda 2 3 8" xfId="302" xr:uid="{A24713F8-7010-4852-8D98-88418684F4B6}"/>
    <cellStyle name="Moneda 2 3 8 10" xfId="30246" xr:uid="{04292C2A-78E6-4FA6-A802-5DAD3DF18D96}"/>
    <cellStyle name="Moneda 2 3 8 11" xfId="2003" xr:uid="{096CFDBC-76EE-423A-8592-9382465EDC36}"/>
    <cellStyle name="Moneda 2 3 8 12" xfId="1375" xr:uid="{1F88D756-200A-4779-9ACA-B5A0B944DD4F}"/>
    <cellStyle name="Moneda 2 3 8 13" xfId="40257" xr:uid="{AC8602D1-8133-464D-9B7C-2F17344159AF}"/>
    <cellStyle name="Moneda 2 3 8 2" xfId="574" xr:uid="{E4F1D7F6-FEEB-4B37-A4DD-EDA13F0834B8}"/>
    <cellStyle name="Moneda 2 3 8 2 10" xfId="2199" xr:uid="{67D7D7C7-A537-4819-A136-9A880F1835F3}"/>
    <cellStyle name="Moneda 2 3 8 2 11" xfId="1571" xr:uid="{DF582077-D181-4BB7-9CB0-8D9246ACAD1D}"/>
    <cellStyle name="Moneda 2 3 8 2 12" xfId="40453" xr:uid="{3DD14340-EB94-468E-8C27-A2BDA50BE242}"/>
    <cellStyle name="Moneda 2 3 8 2 2" xfId="2591" xr:uid="{31CE37FC-C3D4-4078-9046-BAEA839E258F}"/>
    <cellStyle name="Moneda 2 3 8 2 2 2" xfId="3376" xr:uid="{27BCBDC8-FB8B-4559-A80C-55683179BE43}"/>
    <cellStyle name="Moneda 2 3 8 2 2 2 2" xfId="5728" xr:uid="{8CE3EA45-C3F2-4B0F-BB39-C0855C0E9CB3}"/>
    <cellStyle name="Moneda 2 3 8 2 2 2 2 2" xfId="10432" xr:uid="{DC866DD2-6FD6-4753-8C6F-FA2D63206F3B}"/>
    <cellStyle name="Moneda 2 3 8 2 2 2 2 2 2" xfId="19840" xr:uid="{C5049313-0FE4-42D8-8664-ADB63D5D75E3}"/>
    <cellStyle name="Moneda 2 3 8 2 2 2 2 2 3" xfId="29257" xr:uid="{2568618D-C08B-4B43-9598-50F98137829D}"/>
    <cellStyle name="Moneda 2 3 8 2 2 2 2 2 4" xfId="38674" xr:uid="{F65942FA-1499-4B27-9D82-7054072B96BD}"/>
    <cellStyle name="Moneda 2 3 8 2 2 2 2 3" xfId="15136" xr:uid="{E96FFA11-7435-40FF-92EC-2AFC1ECEB8F3}"/>
    <cellStyle name="Moneda 2 3 8 2 2 2 2 4" xfId="24553" xr:uid="{6E8484FE-EA98-41AE-8C09-069926CA0CC5}"/>
    <cellStyle name="Moneda 2 3 8 2 2 2 2 5" xfId="33970" xr:uid="{144EF57F-660F-43E9-A810-F620F38AED9C}"/>
    <cellStyle name="Moneda 2 3 8 2 2 2 3" xfId="8080" xr:uid="{F8FBB6D5-41C1-4411-8AE5-F062861D9D31}"/>
    <cellStyle name="Moneda 2 3 8 2 2 2 3 2" xfId="17488" xr:uid="{D5483E22-BEF1-4D89-A507-90F7983BC13A}"/>
    <cellStyle name="Moneda 2 3 8 2 2 2 3 3" xfId="26905" xr:uid="{544E95EC-77A3-4C1E-936B-D79BA9952BE5}"/>
    <cellStyle name="Moneda 2 3 8 2 2 2 3 4" xfId="36322" xr:uid="{7E27E9FF-287A-4B86-893A-1247484F361B}"/>
    <cellStyle name="Moneda 2 3 8 2 2 2 4" xfId="12784" xr:uid="{1F27C609-B7F4-42C2-A93A-95EB97694F13}"/>
    <cellStyle name="Moneda 2 3 8 2 2 2 5" xfId="22201" xr:uid="{92B020D8-F726-4874-8B0B-11B6D8E7BF9D}"/>
    <cellStyle name="Moneda 2 3 8 2 2 2 6" xfId="31618" xr:uid="{EBF87379-D678-4DAD-9751-8F647310FC92}"/>
    <cellStyle name="Moneda 2 3 8 2 2 3" xfId="4160" xr:uid="{184082B9-50A5-4A43-9710-35A3C6900049}"/>
    <cellStyle name="Moneda 2 3 8 2 2 3 2" xfId="6512" xr:uid="{7C13FCA3-DBE8-457E-AB80-5AA6A3E484E0}"/>
    <cellStyle name="Moneda 2 3 8 2 2 3 2 2" xfId="11216" xr:uid="{3A94789D-03FF-4C63-AA4E-4CBEAF96DA04}"/>
    <cellStyle name="Moneda 2 3 8 2 2 3 2 2 2" xfId="20624" xr:uid="{3AEE4AB0-A2C9-4D71-8913-EAA2996C1AB4}"/>
    <cellStyle name="Moneda 2 3 8 2 2 3 2 2 3" xfId="30041" xr:uid="{2825FE21-EAEF-4C8E-87C5-9F1C8BE5777C}"/>
    <cellStyle name="Moneda 2 3 8 2 2 3 2 2 4" xfId="39458" xr:uid="{951CC51F-0399-41A8-BCC8-E9B189014442}"/>
    <cellStyle name="Moneda 2 3 8 2 2 3 2 3" xfId="15920" xr:uid="{F75668EE-BC2E-4B01-9068-E4E9FC268291}"/>
    <cellStyle name="Moneda 2 3 8 2 2 3 2 4" xfId="25337" xr:uid="{E81BDE81-32F0-4109-B0A3-EFDC5EE3D16D}"/>
    <cellStyle name="Moneda 2 3 8 2 2 3 2 5" xfId="34754" xr:uid="{4D1AEF6E-B1B1-4AC9-806A-6B0B4E917038}"/>
    <cellStyle name="Moneda 2 3 8 2 2 3 3" xfId="8864" xr:uid="{BC5FE854-A269-44FD-BAB1-F2757AC54928}"/>
    <cellStyle name="Moneda 2 3 8 2 2 3 3 2" xfId="18272" xr:uid="{B54BCE75-1BFF-4AE3-9854-7485D77DA155}"/>
    <cellStyle name="Moneda 2 3 8 2 2 3 3 3" xfId="27689" xr:uid="{8FD9FDAA-3890-456D-BD38-0E7A90B68E0D}"/>
    <cellStyle name="Moneda 2 3 8 2 2 3 3 4" xfId="37106" xr:uid="{90F554F3-8406-412B-8B7F-11E3046666A3}"/>
    <cellStyle name="Moneda 2 3 8 2 2 3 4" xfId="13568" xr:uid="{F51DBEA0-8615-44B8-B088-CED5CC0672F0}"/>
    <cellStyle name="Moneda 2 3 8 2 2 3 5" xfId="22985" xr:uid="{C76DAF6C-2D67-4AB4-9453-DD2979D3E601}"/>
    <cellStyle name="Moneda 2 3 8 2 2 3 6" xfId="32402" xr:uid="{A36440DD-29DD-4F01-8B5D-14593DBE504C}"/>
    <cellStyle name="Moneda 2 3 8 2 2 4" xfId="4944" xr:uid="{D50CD2CD-AE71-4B02-ADA2-6ED910D13DC9}"/>
    <cellStyle name="Moneda 2 3 8 2 2 4 2" xfId="9648" xr:uid="{5C4F61DD-4AFB-4504-88DD-0127564CB52D}"/>
    <cellStyle name="Moneda 2 3 8 2 2 4 2 2" xfId="19056" xr:uid="{E86B7AF7-98B1-4BE7-8C6F-A83E98F6BB49}"/>
    <cellStyle name="Moneda 2 3 8 2 2 4 2 3" xfId="28473" xr:uid="{EC904463-6134-41EB-A94F-31562EEC139C}"/>
    <cellStyle name="Moneda 2 3 8 2 2 4 2 4" xfId="37890" xr:uid="{577EA2F0-9E01-4E6D-8AB8-71D3363E9BB1}"/>
    <cellStyle name="Moneda 2 3 8 2 2 4 3" xfId="14352" xr:uid="{D939F199-A2C3-4639-9377-82DEE5F6CFB2}"/>
    <cellStyle name="Moneda 2 3 8 2 2 4 4" xfId="23769" xr:uid="{6B884CCC-366D-4C4E-8849-2CFFC1A2AAA9}"/>
    <cellStyle name="Moneda 2 3 8 2 2 4 5" xfId="33186" xr:uid="{913FEC3A-E816-4A5D-86E2-C384D94DC560}"/>
    <cellStyle name="Moneda 2 3 8 2 2 5" xfId="7296" xr:uid="{C4205D40-C022-4678-B7BB-5C530B4CD9A2}"/>
    <cellStyle name="Moneda 2 3 8 2 2 5 2" xfId="16704" xr:uid="{B4BB4CDC-6687-4EED-9BE7-75D93A3E814F}"/>
    <cellStyle name="Moneda 2 3 8 2 2 5 3" xfId="26121" xr:uid="{22069ABB-2B42-477C-8771-37E1240B15F7}"/>
    <cellStyle name="Moneda 2 3 8 2 2 5 4" xfId="35538" xr:uid="{874D3C19-F4BC-45B2-A9E0-E7ED19E50205}"/>
    <cellStyle name="Moneda 2 3 8 2 2 6" xfId="12000" xr:uid="{E205224A-9367-42B3-A0CA-76F54AE78CEC}"/>
    <cellStyle name="Moneda 2 3 8 2 2 7" xfId="21417" xr:uid="{BDCDD918-F69B-4A86-931E-5FC71337932E}"/>
    <cellStyle name="Moneda 2 3 8 2 2 8" xfId="30834" xr:uid="{D25D0310-22F0-404B-8291-B59C0AC9EBA9}"/>
    <cellStyle name="Moneda 2 3 8 2 3" xfId="2984" xr:uid="{89184DA2-93FE-4BC8-87AD-8CB565A59F81}"/>
    <cellStyle name="Moneda 2 3 8 2 3 2" xfId="5336" xr:uid="{2CA32B76-FCA7-421D-9E5E-011341F3E327}"/>
    <cellStyle name="Moneda 2 3 8 2 3 2 2" xfId="10040" xr:uid="{5C0CB8F5-8B0B-4FD3-A64C-C7E075C6EA96}"/>
    <cellStyle name="Moneda 2 3 8 2 3 2 2 2" xfId="19448" xr:uid="{86051B33-DCB3-42B4-90ED-04C672FC0075}"/>
    <cellStyle name="Moneda 2 3 8 2 3 2 2 3" xfId="28865" xr:uid="{DED5A312-F1E8-4973-AB9B-A60B83BB71E5}"/>
    <cellStyle name="Moneda 2 3 8 2 3 2 2 4" xfId="38282" xr:uid="{8A5310B6-9046-45C7-A137-77000989ED42}"/>
    <cellStyle name="Moneda 2 3 8 2 3 2 3" xfId="14744" xr:uid="{73817DB0-4246-4B7A-B725-81E2A23E2DF2}"/>
    <cellStyle name="Moneda 2 3 8 2 3 2 4" xfId="24161" xr:uid="{A4C449DA-F07E-4140-9599-F06651B2E176}"/>
    <cellStyle name="Moneda 2 3 8 2 3 2 5" xfId="33578" xr:uid="{C750BF5F-FA86-46FF-83B1-28380ED2D840}"/>
    <cellStyle name="Moneda 2 3 8 2 3 3" xfId="7688" xr:uid="{2AEF0681-F8C4-43F9-A909-94EC534B11F3}"/>
    <cellStyle name="Moneda 2 3 8 2 3 3 2" xfId="17096" xr:uid="{0745D13A-5A35-48F6-AEA9-A7FDE3428472}"/>
    <cellStyle name="Moneda 2 3 8 2 3 3 3" xfId="26513" xr:uid="{2C2E4302-C297-4962-8DAC-DE8FCF1A2E33}"/>
    <cellStyle name="Moneda 2 3 8 2 3 3 4" xfId="35930" xr:uid="{C45A12C3-C460-4565-8B6C-B754FB78853A}"/>
    <cellStyle name="Moneda 2 3 8 2 3 4" xfId="12392" xr:uid="{5DF1E51B-1B8B-4F7A-8A93-E0B49D416CF3}"/>
    <cellStyle name="Moneda 2 3 8 2 3 5" xfId="21809" xr:uid="{51FDECA1-3A9A-4F8E-96DA-448D7E1E5D80}"/>
    <cellStyle name="Moneda 2 3 8 2 3 6" xfId="31226" xr:uid="{E86E4C0D-49B3-4F54-B31E-188697399917}"/>
    <cellStyle name="Moneda 2 3 8 2 4" xfId="3768" xr:uid="{1CEDD1A6-A5C4-4FED-A152-9DDB08410309}"/>
    <cellStyle name="Moneda 2 3 8 2 4 2" xfId="6120" xr:uid="{27AE2BD1-E65A-4FAC-B833-8F85B444910C}"/>
    <cellStyle name="Moneda 2 3 8 2 4 2 2" xfId="10824" xr:uid="{3C2AFF6A-6201-49C7-913E-3DEC8208F06A}"/>
    <cellStyle name="Moneda 2 3 8 2 4 2 2 2" xfId="20232" xr:uid="{5B649762-F067-46AB-9991-AC8450F2DBD8}"/>
    <cellStyle name="Moneda 2 3 8 2 4 2 2 3" xfId="29649" xr:uid="{DFBB1E64-E1FA-4447-81A9-2510FB322732}"/>
    <cellStyle name="Moneda 2 3 8 2 4 2 2 4" xfId="39066" xr:uid="{CFC6E89C-4AD3-4290-A167-1BF4EBEE00EF}"/>
    <cellStyle name="Moneda 2 3 8 2 4 2 3" xfId="15528" xr:uid="{ACA72729-9203-4C35-A3D5-9608FE5946AC}"/>
    <cellStyle name="Moneda 2 3 8 2 4 2 4" xfId="24945" xr:uid="{13BE15EF-8203-440F-9E51-FEB7F58411BB}"/>
    <cellStyle name="Moneda 2 3 8 2 4 2 5" xfId="34362" xr:uid="{6E6CE037-6ABD-4F3B-B472-74A99722CF55}"/>
    <cellStyle name="Moneda 2 3 8 2 4 3" xfId="8472" xr:uid="{902C3CDF-06E2-42BD-8DA2-86BC8D610320}"/>
    <cellStyle name="Moneda 2 3 8 2 4 3 2" xfId="17880" xr:uid="{D60C9129-710F-4472-A971-B3B48618C873}"/>
    <cellStyle name="Moneda 2 3 8 2 4 3 3" xfId="27297" xr:uid="{B55933ED-DF32-4098-890F-88EAA682076E}"/>
    <cellStyle name="Moneda 2 3 8 2 4 3 4" xfId="36714" xr:uid="{0F6ADEA4-EA4E-42B5-931D-C0AC33094827}"/>
    <cellStyle name="Moneda 2 3 8 2 4 4" xfId="13176" xr:uid="{54F75895-6232-41FC-ADB3-8035BE10D1FD}"/>
    <cellStyle name="Moneda 2 3 8 2 4 5" xfId="22593" xr:uid="{5044A7FE-2E6E-43F7-8624-5232C857F420}"/>
    <cellStyle name="Moneda 2 3 8 2 4 6" xfId="32010" xr:uid="{085E1C30-A9BC-4F97-8BDF-934AB116AC4A}"/>
    <cellStyle name="Moneda 2 3 8 2 5" xfId="4552" xr:uid="{5E8D3560-1AF8-4C8C-BBC0-36B9B4A588F8}"/>
    <cellStyle name="Moneda 2 3 8 2 5 2" xfId="9256" xr:uid="{42DD1C3C-DBDE-4F98-AD43-FCD39CACDE37}"/>
    <cellStyle name="Moneda 2 3 8 2 5 2 2" xfId="18664" xr:uid="{46D786EE-5518-4762-A641-C29A80404C40}"/>
    <cellStyle name="Moneda 2 3 8 2 5 2 3" xfId="28081" xr:uid="{AC66898E-2BAF-475B-AEFB-0C6408D07D39}"/>
    <cellStyle name="Moneda 2 3 8 2 5 2 4" xfId="37498" xr:uid="{42B64C77-AE64-43B0-889D-FD8AF10C3859}"/>
    <cellStyle name="Moneda 2 3 8 2 5 3" xfId="13960" xr:uid="{E2A42ACF-F89E-400C-B7F0-EF8BC099411A}"/>
    <cellStyle name="Moneda 2 3 8 2 5 4" xfId="23377" xr:uid="{4538D134-E10E-4FC7-85B6-C5D4FAF9D571}"/>
    <cellStyle name="Moneda 2 3 8 2 5 5" xfId="32794" xr:uid="{93A135D4-076E-4319-BF36-217A2AB69DE4}"/>
    <cellStyle name="Moneda 2 3 8 2 6" xfId="6904" xr:uid="{8DFB2E2E-4496-44D6-8CBF-9E633C50A870}"/>
    <cellStyle name="Moneda 2 3 8 2 6 2" xfId="16312" xr:uid="{CFEF2915-39D3-4FD7-91F7-E7DC9DA9F9E5}"/>
    <cellStyle name="Moneda 2 3 8 2 6 3" xfId="25729" xr:uid="{466C8596-7FC8-4BA5-81C6-F40DB7E6A893}"/>
    <cellStyle name="Moneda 2 3 8 2 6 4" xfId="35146" xr:uid="{81E5DB63-2FCE-4E66-B9C2-20E92373FB88}"/>
    <cellStyle name="Moneda 2 3 8 2 7" xfId="11608" xr:uid="{4BA82F0C-B3C1-48CB-BF68-C179D363CB80}"/>
    <cellStyle name="Moneda 2 3 8 2 8" xfId="21025" xr:uid="{B6A35957-13D0-4DED-ACF9-BE00399D7A72}"/>
    <cellStyle name="Moneda 2 3 8 2 9" xfId="30442" xr:uid="{63DA6A7F-CCD7-40ED-9F81-09F248A292E1}"/>
    <cellStyle name="Moneda 2 3 8 3" xfId="2395" xr:uid="{DC4EC4D9-A2FA-418C-AF8D-9D998593E325}"/>
    <cellStyle name="Moneda 2 3 8 3 2" xfId="3180" xr:uid="{7DC1F326-32B9-48DF-BAF6-083A784413B8}"/>
    <cellStyle name="Moneda 2 3 8 3 2 2" xfId="5532" xr:uid="{6572F9DC-AFE4-4E1B-849D-6FEE3F109F4B}"/>
    <cellStyle name="Moneda 2 3 8 3 2 2 2" xfId="10236" xr:uid="{E9A1E68D-439D-42C6-A044-2BAFD132134B}"/>
    <cellStyle name="Moneda 2 3 8 3 2 2 2 2" xfId="19644" xr:uid="{0C3B99CC-B4A4-4B5B-B33F-B3FB246534B7}"/>
    <cellStyle name="Moneda 2 3 8 3 2 2 2 3" xfId="29061" xr:uid="{56E66160-648E-4514-A5B1-B78B45B7D521}"/>
    <cellStyle name="Moneda 2 3 8 3 2 2 2 4" xfId="38478" xr:uid="{11FFD8FA-4580-4B2C-99EC-35A1EFE4748F}"/>
    <cellStyle name="Moneda 2 3 8 3 2 2 3" xfId="14940" xr:uid="{A6F94EF7-7101-4C51-BFE1-D07807B62144}"/>
    <cellStyle name="Moneda 2 3 8 3 2 2 4" xfId="24357" xr:uid="{1AC41951-3AE6-437C-BD5A-5EF8F91F497D}"/>
    <cellStyle name="Moneda 2 3 8 3 2 2 5" xfId="33774" xr:uid="{E34404E5-5FA6-4AF9-8154-8F0840BA723F}"/>
    <cellStyle name="Moneda 2 3 8 3 2 3" xfId="7884" xr:uid="{1AF7C77C-1117-4398-98C2-0A2B5597430D}"/>
    <cellStyle name="Moneda 2 3 8 3 2 3 2" xfId="17292" xr:uid="{53F1FF49-8EC2-412F-BD57-F47B53AD9BCF}"/>
    <cellStyle name="Moneda 2 3 8 3 2 3 3" xfId="26709" xr:uid="{1845EF00-7E1A-4AB7-B80C-A95892741716}"/>
    <cellStyle name="Moneda 2 3 8 3 2 3 4" xfId="36126" xr:uid="{89BFB0D5-30A2-494A-B97E-A0F2CFA23376}"/>
    <cellStyle name="Moneda 2 3 8 3 2 4" xfId="12588" xr:uid="{3090B2EA-9B62-473F-9A7E-422CB1F02F4A}"/>
    <cellStyle name="Moneda 2 3 8 3 2 5" xfId="22005" xr:uid="{8F1634B6-F735-4586-9DF9-B3EDC94A2AE1}"/>
    <cellStyle name="Moneda 2 3 8 3 2 6" xfId="31422" xr:uid="{0AE3E86A-8279-481C-AB59-87609122581B}"/>
    <cellStyle name="Moneda 2 3 8 3 3" xfId="3964" xr:uid="{D871A643-B007-4F8D-AA84-9435C73B5DC1}"/>
    <cellStyle name="Moneda 2 3 8 3 3 2" xfId="6316" xr:uid="{DAFB4CED-703A-4442-9286-CAE34199C88F}"/>
    <cellStyle name="Moneda 2 3 8 3 3 2 2" xfId="11020" xr:uid="{2B08AC83-1CE7-4640-BD85-B0E9C18CED5E}"/>
    <cellStyle name="Moneda 2 3 8 3 3 2 2 2" xfId="20428" xr:uid="{F53877EC-BAF3-4B3D-855E-C181AE011835}"/>
    <cellStyle name="Moneda 2 3 8 3 3 2 2 3" xfId="29845" xr:uid="{4C42FC6F-9AC9-4844-A982-60CC7E027554}"/>
    <cellStyle name="Moneda 2 3 8 3 3 2 2 4" xfId="39262" xr:uid="{555ED0E0-E471-4245-AC8F-F4B193434D61}"/>
    <cellStyle name="Moneda 2 3 8 3 3 2 3" xfId="15724" xr:uid="{7E3FE129-1BE7-4988-8427-230D359FB0FF}"/>
    <cellStyle name="Moneda 2 3 8 3 3 2 4" xfId="25141" xr:uid="{DF468897-76B2-4CFC-B8BD-4077DFC5CF0A}"/>
    <cellStyle name="Moneda 2 3 8 3 3 2 5" xfId="34558" xr:uid="{92B8AB38-4BB6-453D-BB65-C2B1F5FFB1BE}"/>
    <cellStyle name="Moneda 2 3 8 3 3 3" xfId="8668" xr:uid="{1C36505B-D68C-47D3-A0B0-2732856AA942}"/>
    <cellStyle name="Moneda 2 3 8 3 3 3 2" xfId="18076" xr:uid="{96E55A88-755F-4A73-98DF-6574EC5D8CFE}"/>
    <cellStyle name="Moneda 2 3 8 3 3 3 3" xfId="27493" xr:uid="{4B43EDD5-8A3F-4424-849B-5B9FDB739C08}"/>
    <cellStyle name="Moneda 2 3 8 3 3 3 4" xfId="36910" xr:uid="{4971148F-2390-4B0E-AFE5-CC42FDDBC779}"/>
    <cellStyle name="Moneda 2 3 8 3 3 4" xfId="13372" xr:uid="{58E71804-E419-4899-9601-686745A40A51}"/>
    <cellStyle name="Moneda 2 3 8 3 3 5" xfId="22789" xr:uid="{AD9C67C5-A392-4C13-A6F7-7B4D08FBE81F}"/>
    <cellStyle name="Moneda 2 3 8 3 3 6" xfId="32206" xr:uid="{D5E23D60-B3CD-4F65-BA7B-346C8DC4A993}"/>
    <cellStyle name="Moneda 2 3 8 3 4" xfId="4748" xr:uid="{1581401A-94B6-4749-A175-2B89820CFB5D}"/>
    <cellStyle name="Moneda 2 3 8 3 4 2" xfId="9452" xr:uid="{1610DBD4-50A4-43E1-8005-46A058AC2122}"/>
    <cellStyle name="Moneda 2 3 8 3 4 2 2" xfId="18860" xr:uid="{2C923999-5D21-4435-98DA-84F9284C9C3A}"/>
    <cellStyle name="Moneda 2 3 8 3 4 2 3" xfId="28277" xr:uid="{37833B31-58B7-4204-B6D6-0B45EA57ABFC}"/>
    <cellStyle name="Moneda 2 3 8 3 4 2 4" xfId="37694" xr:uid="{97726206-56F5-4A79-A5A3-E62D5B176756}"/>
    <cellStyle name="Moneda 2 3 8 3 4 3" xfId="14156" xr:uid="{0D20DA99-671F-46C0-9628-34E08B3962CB}"/>
    <cellStyle name="Moneda 2 3 8 3 4 4" xfId="23573" xr:uid="{381B5A55-C198-40D8-ABB7-5AA1D6D71BCF}"/>
    <cellStyle name="Moneda 2 3 8 3 4 5" xfId="32990" xr:uid="{3A07E90B-346C-4EED-AEBF-EFAC1E3B7078}"/>
    <cellStyle name="Moneda 2 3 8 3 5" xfId="7100" xr:uid="{37D718AC-DA2B-44EA-B50A-B22836113354}"/>
    <cellStyle name="Moneda 2 3 8 3 5 2" xfId="16508" xr:uid="{50EDA578-C676-4003-9A3A-74F7A6F75111}"/>
    <cellStyle name="Moneda 2 3 8 3 5 3" xfId="25925" xr:uid="{5EC45359-3D2B-4132-A2E1-5C1A3B6A4D05}"/>
    <cellStyle name="Moneda 2 3 8 3 5 4" xfId="35342" xr:uid="{B384D069-53F7-4460-8349-26F84CD50972}"/>
    <cellStyle name="Moneda 2 3 8 3 6" xfId="11804" xr:uid="{80063162-42BB-4564-B304-9BB1F14C7F96}"/>
    <cellStyle name="Moneda 2 3 8 3 7" xfId="21221" xr:uid="{B632773E-96B8-4F57-983D-036005FA4F67}"/>
    <cellStyle name="Moneda 2 3 8 3 8" xfId="30638" xr:uid="{5071DF17-6DC8-453F-B6B5-D5D032BB1D34}"/>
    <cellStyle name="Moneda 2 3 8 4" xfId="2788" xr:uid="{9E47A8B3-AFC6-4F5A-B6F7-1BC1A86B4B0A}"/>
    <cellStyle name="Moneda 2 3 8 4 2" xfId="5140" xr:uid="{0498F7DD-C47A-4B07-BBC1-55EAB7DE1E9E}"/>
    <cellStyle name="Moneda 2 3 8 4 2 2" xfId="9844" xr:uid="{F09A21E3-035A-4DC4-8999-08BB2E062FA6}"/>
    <cellStyle name="Moneda 2 3 8 4 2 2 2" xfId="19252" xr:uid="{D602303F-3C1D-4A71-94BE-B50706A5C1C7}"/>
    <cellStyle name="Moneda 2 3 8 4 2 2 3" xfId="28669" xr:uid="{53687935-11BE-4F3A-9722-0B83F4F114CE}"/>
    <cellStyle name="Moneda 2 3 8 4 2 2 4" xfId="38086" xr:uid="{41782FF9-E3F1-4089-AD24-37DFAE9BE671}"/>
    <cellStyle name="Moneda 2 3 8 4 2 3" xfId="14548" xr:uid="{5C386A58-2401-43FF-A792-CC24F3107E5D}"/>
    <cellStyle name="Moneda 2 3 8 4 2 4" xfId="23965" xr:uid="{809755CF-D953-495E-AEDB-E8ACECD15E41}"/>
    <cellStyle name="Moneda 2 3 8 4 2 5" xfId="33382" xr:uid="{E39AC9D2-E09E-45ED-BF73-8ED2B53D418C}"/>
    <cellStyle name="Moneda 2 3 8 4 3" xfId="7492" xr:uid="{2BAEA5B6-3498-4737-9668-9B78CE2044FF}"/>
    <cellStyle name="Moneda 2 3 8 4 3 2" xfId="16900" xr:uid="{802BC2B6-659E-4607-9CF0-11A407ADC855}"/>
    <cellStyle name="Moneda 2 3 8 4 3 3" xfId="26317" xr:uid="{965E2019-6BB6-4FD2-A753-EF65E56EF595}"/>
    <cellStyle name="Moneda 2 3 8 4 3 4" xfId="35734" xr:uid="{3CDEC57F-3174-4019-A68B-7653C910020D}"/>
    <cellStyle name="Moneda 2 3 8 4 4" xfId="12196" xr:uid="{50A5FD62-235E-4B17-989B-D04CDAEFD712}"/>
    <cellStyle name="Moneda 2 3 8 4 5" xfId="21613" xr:uid="{72FCF1C6-A082-4584-9AB3-5FAD7D234C03}"/>
    <cellStyle name="Moneda 2 3 8 4 6" xfId="31030" xr:uid="{170FA7D9-2F86-40AE-903B-A5E1FAFC37B4}"/>
    <cellStyle name="Moneda 2 3 8 5" xfId="3572" xr:uid="{24155073-94AC-4925-AEC8-7F548FA1D2DD}"/>
    <cellStyle name="Moneda 2 3 8 5 2" xfId="5924" xr:uid="{D13F2892-1490-45B4-BFBA-5D9A0C0E8DAE}"/>
    <cellStyle name="Moneda 2 3 8 5 2 2" xfId="10628" xr:uid="{245A5515-AC3D-4BA0-A385-D8192B046759}"/>
    <cellStyle name="Moneda 2 3 8 5 2 2 2" xfId="20036" xr:uid="{AA4E61F3-77D3-4E51-BC80-433B4B330AB0}"/>
    <cellStyle name="Moneda 2 3 8 5 2 2 3" xfId="29453" xr:uid="{EAF92B9F-4CAC-498B-A403-43657DA74FC2}"/>
    <cellStyle name="Moneda 2 3 8 5 2 2 4" xfId="38870" xr:uid="{BCE0E065-1E94-4750-B778-C0351217A72A}"/>
    <cellStyle name="Moneda 2 3 8 5 2 3" xfId="15332" xr:uid="{4CD53470-58BF-48B0-9D69-11090A31CD3D}"/>
    <cellStyle name="Moneda 2 3 8 5 2 4" xfId="24749" xr:uid="{B9B53273-50DA-48F1-B844-683EE2338AB6}"/>
    <cellStyle name="Moneda 2 3 8 5 2 5" xfId="34166" xr:uid="{57BBEE78-3A2F-4B51-BE50-ABFE1E1394F1}"/>
    <cellStyle name="Moneda 2 3 8 5 3" xfId="8276" xr:uid="{4F0F17DC-EA86-48AB-8128-2ED6B84A336D}"/>
    <cellStyle name="Moneda 2 3 8 5 3 2" xfId="17684" xr:uid="{B996CEC0-8AC1-4FA0-896F-AAAFE1C3BCC1}"/>
    <cellStyle name="Moneda 2 3 8 5 3 3" xfId="27101" xr:uid="{219951C5-1402-4E67-8D2E-498ECFFA51B2}"/>
    <cellStyle name="Moneda 2 3 8 5 3 4" xfId="36518" xr:uid="{3D00301C-A27E-4197-88A5-ABD746A38D65}"/>
    <cellStyle name="Moneda 2 3 8 5 4" xfId="12980" xr:uid="{3966994D-7429-4F2E-BB8C-98D6D4398CE8}"/>
    <cellStyle name="Moneda 2 3 8 5 5" xfId="22397" xr:uid="{43C92A6D-798F-4589-803B-7E7D9AC90299}"/>
    <cellStyle name="Moneda 2 3 8 5 6" xfId="31814" xr:uid="{AE641D00-5266-44A6-8BD4-B49F2CBF4172}"/>
    <cellStyle name="Moneda 2 3 8 6" xfId="4356" xr:uid="{7C456C86-1F1A-4C68-A351-9E7CB14804EE}"/>
    <cellStyle name="Moneda 2 3 8 6 2" xfId="9060" xr:uid="{C83AB7B7-C324-4B5B-A9E0-D412B9B69848}"/>
    <cellStyle name="Moneda 2 3 8 6 2 2" xfId="18468" xr:uid="{1E381BB5-B329-409F-ACF7-927F40679A44}"/>
    <cellStyle name="Moneda 2 3 8 6 2 3" xfId="27885" xr:uid="{91E6EF13-7517-4608-9AEC-2CC877D1931B}"/>
    <cellStyle name="Moneda 2 3 8 6 2 4" xfId="37302" xr:uid="{44013B67-6289-4CE0-A4FB-8AA36B9A3AA6}"/>
    <cellStyle name="Moneda 2 3 8 6 3" xfId="13764" xr:uid="{1D3B43B8-E19A-490E-B7EB-687860F21F7F}"/>
    <cellStyle name="Moneda 2 3 8 6 4" xfId="23181" xr:uid="{AABA6797-E1A0-4B4F-BAF2-9C77FCCE3D46}"/>
    <cellStyle name="Moneda 2 3 8 6 5" xfId="32598" xr:uid="{DD7DFBD6-E380-4B8A-9807-30A94A3C3D78}"/>
    <cellStyle name="Moneda 2 3 8 7" xfId="6708" xr:uid="{66AF5C91-D73A-44A8-BC4D-82792521C90C}"/>
    <cellStyle name="Moneda 2 3 8 7 2" xfId="16116" xr:uid="{3CAC118A-CDF2-44C8-829E-359E8D740841}"/>
    <cellStyle name="Moneda 2 3 8 7 3" xfId="25533" xr:uid="{F2B23CF3-BEFD-4EA3-AF93-CA94E0CBD045}"/>
    <cellStyle name="Moneda 2 3 8 7 4" xfId="34950" xr:uid="{46FAAEAA-D732-49F3-BF2A-95410FC7F6C5}"/>
    <cellStyle name="Moneda 2 3 8 8" xfId="11412" xr:uid="{16EB0ACA-A63A-4FB5-8B54-CC8A196C4AB5}"/>
    <cellStyle name="Moneda 2 3 8 9" xfId="20829" xr:uid="{ADB3FAB9-D707-4A72-87F6-9C34179AAC54}"/>
    <cellStyle name="Moneda 2 3 9" xfId="253" xr:uid="{7BA56B8E-527F-458C-8D5D-3AD1FC93D59B}"/>
    <cellStyle name="Moneda 2 3 9 10" xfId="30200" xr:uid="{06872570-3873-4C0A-A3A4-6799201B0343}"/>
    <cellStyle name="Moneda 2 3 9 11" xfId="1957" xr:uid="{567D2910-42EA-4CC0-BAEA-E34F9E5C4ED4}"/>
    <cellStyle name="Moneda 2 3 9 12" xfId="1329" xr:uid="{86BC88AC-C3F1-40B3-A736-FB86ACFF1218}"/>
    <cellStyle name="Moneda 2 3 9 13" xfId="40211" xr:uid="{D4D38FCF-027A-4E36-A1C9-8C84C52D53A2}"/>
    <cellStyle name="Moneda 2 3 9 2" xfId="528" xr:uid="{484CA79A-E761-4762-9A8D-BB7B5B59842B}"/>
    <cellStyle name="Moneda 2 3 9 2 10" xfId="2153" xr:uid="{9F7E510C-3A81-4BD6-8196-3FE622C3A79E}"/>
    <cellStyle name="Moneda 2 3 9 2 11" xfId="1525" xr:uid="{813D5A7B-16B8-4D43-B8E3-8BA73D2F18D1}"/>
    <cellStyle name="Moneda 2 3 9 2 12" xfId="40407" xr:uid="{FBFD6EF7-568E-4028-8D61-169282E71DE1}"/>
    <cellStyle name="Moneda 2 3 9 2 2" xfId="2545" xr:uid="{5773DED9-9A46-4B26-A634-0205217E94F9}"/>
    <cellStyle name="Moneda 2 3 9 2 2 2" xfId="3330" xr:uid="{E589EA1D-7F34-4597-B14D-6EB88CE61D36}"/>
    <cellStyle name="Moneda 2 3 9 2 2 2 2" xfId="5682" xr:uid="{C81B4C2C-6997-4BD0-80B8-4F667BF0F2FB}"/>
    <cellStyle name="Moneda 2 3 9 2 2 2 2 2" xfId="10386" xr:uid="{9244956C-6212-424B-B4DE-E202B47B7F5D}"/>
    <cellStyle name="Moneda 2 3 9 2 2 2 2 2 2" xfId="19794" xr:uid="{E5CD9F37-0240-467C-8A4B-C5E6E4BD13B0}"/>
    <cellStyle name="Moneda 2 3 9 2 2 2 2 2 3" xfId="29211" xr:uid="{81E96B84-2FAA-454B-9804-6A4040E7F83B}"/>
    <cellStyle name="Moneda 2 3 9 2 2 2 2 2 4" xfId="38628" xr:uid="{CC1990F3-8A5F-44E3-921E-4C93D83E3ED1}"/>
    <cellStyle name="Moneda 2 3 9 2 2 2 2 3" xfId="15090" xr:uid="{0DFCA182-D504-4528-9719-3C2E9591D263}"/>
    <cellStyle name="Moneda 2 3 9 2 2 2 2 4" xfId="24507" xr:uid="{0B0A6F2C-8F38-48A5-B2C1-5AAA42447086}"/>
    <cellStyle name="Moneda 2 3 9 2 2 2 2 5" xfId="33924" xr:uid="{D0AC4542-EB9E-40B0-8D35-212D80C0197F}"/>
    <cellStyle name="Moneda 2 3 9 2 2 2 3" xfId="8034" xr:uid="{9885B7B7-2789-4B84-9FEA-5C5442FE7D3D}"/>
    <cellStyle name="Moneda 2 3 9 2 2 2 3 2" xfId="17442" xr:uid="{52997E96-31D1-41FB-B776-C6A4C0333F6A}"/>
    <cellStyle name="Moneda 2 3 9 2 2 2 3 3" xfId="26859" xr:uid="{B4CD7D88-C339-442C-9A26-D1ABB5F20266}"/>
    <cellStyle name="Moneda 2 3 9 2 2 2 3 4" xfId="36276" xr:uid="{C0199327-24D5-4E1F-A871-821EA4B4575E}"/>
    <cellStyle name="Moneda 2 3 9 2 2 2 4" xfId="12738" xr:uid="{908C835A-F753-473F-864B-86B3B88779ED}"/>
    <cellStyle name="Moneda 2 3 9 2 2 2 5" xfId="22155" xr:uid="{E765CF0B-B2DD-4D5B-A89B-5011DF191098}"/>
    <cellStyle name="Moneda 2 3 9 2 2 2 6" xfId="31572" xr:uid="{88CC9D53-1D29-4829-A755-1BAC7EBFEA75}"/>
    <cellStyle name="Moneda 2 3 9 2 2 3" xfId="4114" xr:uid="{2F5F1841-9D00-44C6-BE1A-D964767F8BAB}"/>
    <cellStyle name="Moneda 2 3 9 2 2 3 2" xfId="6466" xr:uid="{A3A224CD-C148-4B51-B3B3-9E7B090F4CFE}"/>
    <cellStyle name="Moneda 2 3 9 2 2 3 2 2" xfId="11170" xr:uid="{9A79A7BF-7E48-4CE6-87EC-361E3233313A}"/>
    <cellStyle name="Moneda 2 3 9 2 2 3 2 2 2" xfId="20578" xr:uid="{E4E03C31-19E9-407F-B091-6DD911936BAC}"/>
    <cellStyle name="Moneda 2 3 9 2 2 3 2 2 3" xfId="29995" xr:uid="{D671023D-742E-4740-9F55-1F9441F45464}"/>
    <cellStyle name="Moneda 2 3 9 2 2 3 2 2 4" xfId="39412" xr:uid="{630F5E04-6C75-4546-9557-B4BF43287182}"/>
    <cellStyle name="Moneda 2 3 9 2 2 3 2 3" xfId="15874" xr:uid="{195D0A9C-D558-4C6D-A4C1-E6CA9ECB1953}"/>
    <cellStyle name="Moneda 2 3 9 2 2 3 2 4" xfId="25291" xr:uid="{951F658B-584F-46E0-BD6E-060BDDE1E231}"/>
    <cellStyle name="Moneda 2 3 9 2 2 3 2 5" xfId="34708" xr:uid="{153161CE-A484-40EA-BACF-3FBDD008C33D}"/>
    <cellStyle name="Moneda 2 3 9 2 2 3 3" xfId="8818" xr:uid="{87229B5F-AC09-4CAA-911C-0A8EAA7F4D8C}"/>
    <cellStyle name="Moneda 2 3 9 2 2 3 3 2" xfId="18226" xr:uid="{6ACB16D9-E77F-4A22-AE3F-3350611C1A19}"/>
    <cellStyle name="Moneda 2 3 9 2 2 3 3 3" xfId="27643" xr:uid="{3F052193-3475-4EB0-BE4D-A3D793E58F90}"/>
    <cellStyle name="Moneda 2 3 9 2 2 3 3 4" xfId="37060" xr:uid="{F060C572-13F4-4DCB-B3A2-195857A94D0C}"/>
    <cellStyle name="Moneda 2 3 9 2 2 3 4" xfId="13522" xr:uid="{A1BDF057-960E-4328-9B17-7824FD2C2106}"/>
    <cellStyle name="Moneda 2 3 9 2 2 3 5" xfId="22939" xr:uid="{063F0BA5-ACBE-4D73-9DA9-5461C4436BAD}"/>
    <cellStyle name="Moneda 2 3 9 2 2 3 6" xfId="32356" xr:uid="{EC4119A2-4843-4FAF-98E8-A328D0E189B9}"/>
    <cellStyle name="Moneda 2 3 9 2 2 4" xfId="4898" xr:uid="{645F4136-38A5-40AE-85F8-29066AAF3279}"/>
    <cellStyle name="Moneda 2 3 9 2 2 4 2" xfId="9602" xr:uid="{BE4E65D9-8FF8-4A9A-8506-135B84FD26A3}"/>
    <cellStyle name="Moneda 2 3 9 2 2 4 2 2" xfId="19010" xr:uid="{EA08114B-F317-49F8-81D0-67925054FE0D}"/>
    <cellStyle name="Moneda 2 3 9 2 2 4 2 3" xfId="28427" xr:uid="{24A602E1-834D-4337-991C-D5219EA565B0}"/>
    <cellStyle name="Moneda 2 3 9 2 2 4 2 4" xfId="37844" xr:uid="{3944F0A8-CFA1-407E-A7F5-23788492CE14}"/>
    <cellStyle name="Moneda 2 3 9 2 2 4 3" xfId="14306" xr:uid="{8201194B-D669-4268-AA3C-2749B73FC38F}"/>
    <cellStyle name="Moneda 2 3 9 2 2 4 4" xfId="23723" xr:uid="{F272EBDE-FF6B-42D0-B725-CAE507ABA65D}"/>
    <cellStyle name="Moneda 2 3 9 2 2 4 5" xfId="33140" xr:uid="{8F26112C-D797-4093-AA1C-5F250D580009}"/>
    <cellStyle name="Moneda 2 3 9 2 2 5" xfId="7250" xr:uid="{5177F8E4-653C-4C9B-9AF1-63A6653A2DE3}"/>
    <cellStyle name="Moneda 2 3 9 2 2 5 2" xfId="16658" xr:uid="{F618933A-9EB3-4F60-A9DB-C08E6A88A6C5}"/>
    <cellStyle name="Moneda 2 3 9 2 2 5 3" xfId="26075" xr:uid="{6395F1A7-4246-408A-9739-0D1B1FF46224}"/>
    <cellStyle name="Moneda 2 3 9 2 2 5 4" xfId="35492" xr:uid="{530CAE39-3AA1-436D-B4E0-FF813BF572D3}"/>
    <cellStyle name="Moneda 2 3 9 2 2 6" xfId="11954" xr:uid="{07DE03EE-F4A9-4CFC-921F-99C86594CF31}"/>
    <cellStyle name="Moneda 2 3 9 2 2 7" xfId="21371" xr:uid="{A5FD359B-5A2E-4909-8883-2B0564A2DAA4}"/>
    <cellStyle name="Moneda 2 3 9 2 2 8" xfId="30788" xr:uid="{ECF5A217-E90B-464E-AD5C-A7D3E9DA2437}"/>
    <cellStyle name="Moneda 2 3 9 2 3" xfId="2938" xr:uid="{F3184A95-65ED-43DC-9428-1A6A35255637}"/>
    <cellStyle name="Moneda 2 3 9 2 3 2" xfId="5290" xr:uid="{3D5A6526-1078-4062-AC0E-1833D79E7633}"/>
    <cellStyle name="Moneda 2 3 9 2 3 2 2" xfId="9994" xr:uid="{04638D3E-893A-418B-A544-9FF4DCEBCBA1}"/>
    <cellStyle name="Moneda 2 3 9 2 3 2 2 2" xfId="19402" xr:uid="{C2847221-CC77-48F8-9A69-B70D75A3F7DE}"/>
    <cellStyle name="Moneda 2 3 9 2 3 2 2 3" xfId="28819" xr:uid="{BCBF35C2-2ED0-4D76-B59E-7CA9C4FE8D14}"/>
    <cellStyle name="Moneda 2 3 9 2 3 2 2 4" xfId="38236" xr:uid="{F9154905-DCDC-4F1D-B83E-5259910F5DC1}"/>
    <cellStyle name="Moneda 2 3 9 2 3 2 3" xfId="14698" xr:uid="{85D37DCD-45D5-41B4-BB89-03ED57DF852D}"/>
    <cellStyle name="Moneda 2 3 9 2 3 2 4" xfId="24115" xr:uid="{DC427723-EB33-4E47-9578-50F23B0A51F4}"/>
    <cellStyle name="Moneda 2 3 9 2 3 2 5" xfId="33532" xr:uid="{8E2FD819-1FC5-4538-9D9D-996B78F8DD8D}"/>
    <cellStyle name="Moneda 2 3 9 2 3 3" xfId="7642" xr:uid="{3FC3455C-A422-4D93-AAF3-7990065CD609}"/>
    <cellStyle name="Moneda 2 3 9 2 3 3 2" xfId="17050" xr:uid="{7F8D1D1E-F09A-4D30-A62E-B8CBC7CFE308}"/>
    <cellStyle name="Moneda 2 3 9 2 3 3 3" xfId="26467" xr:uid="{EAEB7CB1-B5FA-4C3F-8EF3-AAD9C501C308}"/>
    <cellStyle name="Moneda 2 3 9 2 3 3 4" xfId="35884" xr:uid="{ADC17CEC-D663-4E3A-86D9-54B7A83ECAC8}"/>
    <cellStyle name="Moneda 2 3 9 2 3 4" xfId="12346" xr:uid="{3F063A8C-D809-472B-81C3-732D17D64EB8}"/>
    <cellStyle name="Moneda 2 3 9 2 3 5" xfId="21763" xr:uid="{6C0805FA-7CF3-4B43-B7A1-3E8EA3FDDE6A}"/>
    <cellStyle name="Moneda 2 3 9 2 3 6" xfId="31180" xr:uid="{D59A8431-BB39-43A0-A03D-7101BA55CD70}"/>
    <cellStyle name="Moneda 2 3 9 2 4" xfId="3722" xr:uid="{15A4C0EA-E26F-4EF5-9634-854CBF0F65F4}"/>
    <cellStyle name="Moneda 2 3 9 2 4 2" xfId="6074" xr:uid="{CA56BA44-CE90-4746-8DA8-F3402E672C18}"/>
    <cellStyle name="Moneda 2 3 9 2 4 2 2" xfId="10778" xr:uid="{744598BF-F308-4C55-AF12-92566EFB85C3}"/>
    <cellStyle name="Moneda 2 3 9 2 4 2 2 2" xfId="20186" xr:uid="{0641F164-1A4D-407B-8F37-66A99B3559C0}"/>
    <cellStyle name="Moneda 2 3 9 2 4 2 2 3" xfId="29603" xr:uid="{EEFA15ED-C9CF-45C8-BEDB-6571AB583E3E}"/>
    <cellStyle name="Moneda 2 3 9 2 4 2 2 4" xfId="39020" xr:uid="{07B45E3F-DDC6-4BB5-99B4-7CF4D33C5924}"/>
    <cellStyle name="Moneda 2 3 9 2 4 2 3" xfId="15482" xr:uid="{3AF1160B-D135-4A6D-883D-9106050EF441}"/>
    <cellStyle name="Moneda 2 3 9 2 4 2 4" xfId="24899" xr:uid="{C20965E1-200C-4DA6-8B7F-BD6F6EB9B39C}"/>
    <cellStyle name="Moneda 2 3 9 2 4 2 5" xfId="34316" xr:uid="{EF194828-D4E7-49D7-9BD9-AFD6B0BDE59E}"/>
    <cellStyle name="Moneda 2 3 9 2 4 3" xfId="8426" xr:uid="{D2FD2C1D-99E6-4BEA-9BD1-6C3519A5A832}"/>
    <cellStyle name="Moneda 2 3 9 2 4 3 2" xfId="17834" xr:uid="{8E373C19-7ED9-4F08-80B2-5C05B2FF76E3}"/>
    <cellStyle name="Moneda 2 3 9 2 4 3 3" xfId="27251" xr:uid="{67751C40-8A45-432D-BBFE-3EDE54F9EA52}"/>
    <cellStyle name="Moneda 2 3 9 2 4 3 4" xfId="36668" xr:uid="{0AEA0B6D-4E2F-479F-910C-A458C509C5A8}"/>
    <cellStyle name="Moneda 2 3 9 2 4 4" xfId="13130" xr:uid="{06141B35-D88A-40A5-ACEA-712801C57418}"/>
    <cellStyle name="Moneda 2 3 9 2 4 5" xfId="22547" xr:uid="{BEE7FBA9-05C9-4D10-8F7E-7C394DA59549}"/>
    <cellStyle name="Moneda 2 3 9 2 4 6" xfId="31964" xr:uid="{8DFADC76-B890-4E52-BAE1-F62B43300295}"/>
    <cellStyle name="Moneda 2 3 9 2 5" xfId="4506" xr:uid="{18A0FD11-9D8D-4043-8203-C871B42CA827}"/>
    <cellStyle name="Moneda 2 3 9 2 5 2" xfId="9210" xr:uid="{562EC29D-36D6-4BC8-A080-FDF0AC833BA2}"/>
    <cellStyle name="Moneda 2 3 9 2 5 2 2" xfId="18618" xr:uid="{F1E92E2B-D9B2-4831-B09C-BF2E69B65B5A}"/>
    <cellStyle name="Moneda 2 3 9 2 5 2 3" xfId="28035" xr:uid="{6B76CFC2-A0F0-47EF-A9BC-E0538E3A8C0F}"/>
    <cellStyle name="Moneda 2 3 9 2 5 2 4" xfId="37452" xr:uid="{F3E85AA8-E892-4890-B9F4-7538E52EADA2}"/>
    <cellStyle name="Moneda 2 3 9 2 5 3" xfId="13914" xr:uid="{857A0657-9D86-4A9B-A29D-EF426D8A11C1}"/>
    <cellStyle name="Moneda 2 3 9 2 5 4" xfId="23331" xr:uid="{11D59B33-825F-41D3-B12B-92F89B03C382}"/>
    <cellStyle name="Moneda 2 3 9 2 5 5" xfId="32748" xr:uid="{61459CA3-42B4-4A3B-837E-C9949CAD8C16}"/>
    <cellStyle name="Moneda 2 3 9 2 6" xfId="6858" xr:uid="{14B17EE7-329E-4146-827A-712393439099}"/>
    <cellStyle name="Moneda 2 3 9 2 6 2" xfId="16266" xr:uid="{ECB9DA36-3489-43BC-9C66-71B45E6F2C60}"/>
    <cellStyle name="Moneda 2 3 9 2 6 3" xfId="25683" xr:uid="{69D110CB-DC6B-4950-8843-1998258DC7A5}"/>
    <cellStyle name="Moneda 2 3 9 2 6 4" xfId="35100" xr:uid="{8B6705F0-622A-415F-9560-7F92A42D2857}"/>
    <cellStyle name="Moneda 2 3 9 2 7" xfId="11562" xr:uid="{CDC63719-406D-4480-A069-6F9B3089554E}"/>
    <cellStyle name="Moneda 2 3 9 2 8" xfId="20979" xr:uid="{FDEE1CAB-3BC9-4F9D-8ADE-2B8964BCEE99}"/>
    <cellStyle name="Moneda 2 3 9 2 9" xfId="30396" xr:uid="{9A298D18-EFE3-4C4E-8B56-C6BD19C03A61}"/>
    <cellStyle name="Moneda 2 3 9 3" xfId="2349" xr:uid="{A3A72C4C-1C39-4D69-B3F9-C6CB9DC3FD23}"/>
    <cellStyle name="Moneda 2 3 9 3 2" xfId="3134" xr:uid="{2D380B29-64FF-4AB1-A242-D39BAAD2A69A}"/>
    <cellStyle name="Moneda 2 3 9 3 2 2" xfId="5486" xr:uid="{82D5AE00-F5A5-41FB-9D92-14A481078330}"/>
    <cellStyle name="Moneda 2 3 9 3 2 2 2" xfId="10190" xr:uid="{8339650F-2F3C-455A-B193-4A7D863C2773}"/>
    <cellStyle name="Moneda 2 3 9 3 2 2 2 2" xfId="19598" xr:uid="{C57E9FB1-3F59-4722-917F-070B9FB36E08}"/>
    <cellStyle name="Moneda 2 3 9 3 2 2 2 3" xfId="29015" xr:uid="{A2E5AAED-DCB5-457A-8BA2-7F518287908B}"/>
    <cellStyle name="Moneda 2 3 9 3 2 2 2 4" xfId="38432" xr:uid="{99CF3163-59F4-47B5-AF8A-5E478EA566CA}"/>
    <cellStyle name="Moneda 2 3 9 3 2 2 3" xfId="14894" xr:uid="{30CBD421-B635-436F-A614-D71BB2F0B63D}"/>
    <cellStyle name="Moneda 2 3 9 3 2 2 4" xfId="24311" xr:uid="{6B062A10-6E34-4638-BBFD-B635E15E8F94}"/>
    <cellStyle name="Moneda 2 3 9 3 2 2 5" xfId="33728" xr:uid="{8A08087B-B01C-4759-A6CA-7804D2F134B5}"/>
    <cellStyle name="Moneda 2 3 9 3 2 3" xfId="7838" xr:uid="{3897BF02-CDC4-425C-B35B-B4B8BE11F725}"/>
    <cellStyle name="Moneda 2 3 9 3 2 3 2" xfId="17246" xr:uid="{3FB79D94-339C-4B76-8F25-B7F420CD9444}"/>
    <cellStyle name="Moneda 2 3 9 3 2 3 3" xfId="26663" xr:uid="{96725191-A1A4-478C-BC95-0E1C01F010DD}"/>
    <cellStyle name="Moneda 2 3 9 3 2 3 4" xfId="36080" xr:uid="{FDACAE22-608A-40C9-86AD-D9E97E06BF62}"/>
    <cellStyle name="Moneda 2 3 9 3 2 4" xfId="12542" xr:uid="{079E986B-234B-4437-AEFA-022C48AEA1F5}"/>
    <cellStyle name="Moneda 2 3 9 3 2 5" xfId="21959" xr:uid="{C49BF634-D94C-41E6-867A-4B3413CCEB70}"/>
    <cellStyle name="Moneda 2 3 9 3 2 6" xfId="31376" xr:uid="{9EE34A0F-FAB9-419B-8E94-C1F5EFE6EA70}"/>
    <cellStyle name="Moneda 2 3 9 3 3" xfId="3918" xr:uid="{A3BA0797-C211-4FD2-BA04-CFC8E1773AE3}"/>
    <cellStyle name="Moneda 2 3 9 3 3 2" xfId="6270" xr:uid="{65D6127C-AE84-4B52-8A21-6316C87F60EE}"/>
    <cellStyle name="Moneda 2 3 9 3 3 2 2" xfId="10974" xr:uid="{EA9C8DA1-4B23-4369-BE68-C05C864313FD}"/>
    <cellStyle name="Moneda 2 3 9 3 3 2 2 2" xfId="20382" xr:uid="{89BE0183-2025-4989-97EC-87566F00BDF0}"/>
    <cellStyle name="Moneda 2 3 9 3 3 2 2 3" xfId="29799" xr:uid="{9B28A187-1209-47C3-BB9B-E9E746CEA7F6}"/>
    <cellStyle name="Moneda 2 3 9 3 3 2 2 4" xfId="39216" xr:uid="{6B8164BB-499B-41E6-ACF4-E0C2B635F219}"/>
    <cellStyle name="Moneda 2 3 9 3 3 2 3" xfId="15678" xr:uid="{CADDAACB-F420-4F80-9577-BF76EBDE8151}"/>
    <cellStyle name="Moneda 2 3 9 3 3 2 4" xfId="25095" xr:uid="{04C6EE99-0D6A-4F72-8CFA-0440F95BD4C2}"/>
    <cellStyle name="Moneda 2 3 9 3 3 2 5" xfId="34512" xr:uid="{984DDFF4-72BA-427A-BF04-721AB51DDAE1}"/>
    <cellStyle name="Moneda 2 3 9 3 3 3" xfId="8622" xr:uid="{97BBC4D1-1587-4270-8CB9-5C3641CD0D66}"/>
    <cellStyle name="Moneda 2 3 9 3 3 3 2" xfId="18030" xr:uid="{4C763B93-8829-445F-BA4B-7ABA037EC1B8}"/>
    <cellStyle name="Moneda 2 3 9 3 3 3 3" xfId="27447" xr:uid="{CCF0A3A5-0154-484E-83E5-6900D3ACFD77}"/>
    <cellStyle name="Moneda 2 3 9 3 3 3 4" xfId="36864" xr:uid="{93A99C14-DAD6-4199-9F9F-785079CF0CEB}"/>
    <cellStyle name="Moneda 2 3 9 3 3 4" xfId="13326" xr:uid="{2C6B460B-3234-4896-8363-35529485F1ED}"/>
    <cellStyle name="Moneda 2 3 9 3 3 5" xfId="22743" xr:uid="{7C2BABF2-EBE2-4CC6-ABD5-2D544F04A2EA}"/>
    <cellStyle name="Moneda 2 3 9 3 3 6" xfId="32160" xr:uid="{99F4B84C-9CD0-4113-89C3-AB89C8867960}"/>
    <cellStyle name="Moneda 2 3 9 3 4" xfId="4702" xr:uid="{97D5415C-9149-4D4A-A2B9-B037D9073CEB}"/>
    <cellStyle name="Moneda 2 3 9 3 4 2" xfId="9406" xr:uid="{E477A48A-B428-4CC3-9833-0AC2ABB33582}"/>
    <cellStyle name="Moneda 2 3 9 3 4 2 2" xfId="18814" xr:uid="{23A679EA-267C-4F6A-86FB-90F52C80D356}"/>
    <cellStyle name="Moneda 2 3 9 3 4 2 3" xfId="28231" xr:uid="{8A32843F-CD05-4327-9A0E-E8AB606AE3ED}"/>
    <cellStyle name="Moneda 2 3 9 3 4 2 4" xfId="37648" xr:uid="{BB9CD4C9-C21A-4416-AEAF-277B16D60D6B}"/>
    <cellStyle name="Moneda 2 3 9 3 4 3" xfId="14110" xr:uid="{1579F4DA-60BF-422A-A4F6-CB8661F5B4CC}"/>
    <cellStyle name="Moneda 2 3 9 3 4 4" xfId="23527" xr:uid="{0009E8B3-1513-4B45-B4A7-C81BF5B9F949}"/>
    <cellStyle name="Moneda 2 3 9 3 4 5" xfId="32944" xr:uid="{10CFA062-B70D-4E8D-A5BA-6ABCF3413977}"/>
    <cellStyle name="Moneda 2 3 9 3 5" xfId="7054" xr:uid="{44FBF2A5-E080-4010-8AF5-3BD4B25660FB}"/>
    <cellStyle name="Moneda 2 3 9 3 5 2" xfId="16462" xr:uid="{F4853ED9-2CA2-44ED-82B0-08DC7513AE4A}"/>
    <cellStyle name="Moneda 2 3 9 3 5 3" xfId="25879" xr:uid="{56F7E0EC-0912-421C-982C-56F1154D9553}"/>
    <cellStyle name="Moneda 2 3 9 3 5 4" xfId="35296" xr:uid="{E96392C9-1742-4826-B0E0-4EF685305AA0}"/>
    <cellStyle name="Moneda 2 3 9 3 6" xfId="11758" xr:uid="{CD9263D2-177E-4BC3-87F3-E6D88D951E96}"/>
    <cellStyle name="Moneda 2 3 9 3 7" xfId="21175" xr:uid="{D33EC574-AA54-4055-9E1B-D495312DA867}"/>
    <cellStyle name="Moneda 2 3 9 3 8" xfId="30592" xr:uid="{4C0CE921-B343-4B6A-8B1F-0A26849F1031}"/>
    <cellStyle name="Moneda 2 3 9 4" xfId="2742" xr:uid="{A6F99152-C721-4DE6-9CD0-2BC400472797}"/>
    <cellStyle name="Moneda 2 3 9 4 2" xfId="5094" xr:uid="{C061FB5C-9474-456A-B2F9-D7E70F138A9B}"/>
    <cellStyle name="Moneda 2 3 9 4 2 2" xfId="9798" xr:uid="{65936B20-3A40-48D1-A9F9-DA08E5900F89}"/>
    <cellStyle name="Moneda 2 3 9 4 2 2 2" xfId="19206" xr:uid="{3DF37AD6-39B9-44D2-BEF8-1FFD239D0EB2}"/>
    <cellStyle name="Moneda 2 3 9 4 2 2 3" xfId="28623" xr:uid="{4AE5C696-D299-4A35-BB63-B21E195F86A7}"/>
    <cellStyle name="Moneda 2 3 9 4 2 2 4" xfId="38040" xr:uid="{5E2FED3E-99C9-462A-B047-D96A2C77DF3E}"/>
    <cellStyle name="Moneda 2 3 9 4 2 3" xfId="14502" xr:uid="{180FA2C7-03ED-4082-A67E-27868D979C95}"/>
    <cellStyle name="Moneda 2 3 9 4 2 4" xfId="23919" xr:uid="{1BE130B1-9C03-4324-9029-B006EBC2411E}"/>
    <cellStyle name="Moneda 2 3 9 4 2 5" xfId="33336" xr:uid="{724C0BAC-9DB6-43CF-9303-D42C0717D02D}"/>
    <cellStyle name="Moneda 2 3 9 4 3" xfId="7446" xr:uid="{744B0AD5-C85B-4F81-992C-EFC944EFDEA1}"/>
    <cellStyle name="Moneda 2 3 9 4 3 2" xfId="16854" xr:uid="{2801F5E5-90FD-43C2-80D4-FB372CF461B2}"/>
    <cellStyle name="Moneda 2 3 9 4 3 3" xfId="26271" xr:uid="{5BFA8CEA-4C45-484C-86EE-541D49CA6531}"/>
    <cellStyle name="Moneda 2 3 9 4 3 4" xfId="35688" xr:uid="{1BB515E4-955E-4F22-BE0F-35F8659FE42F}"/>
    <cellStyle name="Moneda 2 3 9 4 4" xfId="12150" xr:uid="{68F9A600-0AF6-4CAF-B7F8-58A5906B11E1}"/>
    <cellStyle name="Moneda 2 3 9 4 5" xfId="21567" xr:uid="{BFB54E9A-00CD-451B-8B03-3A273909740B}"/>
    <cellStyle name="Moneda 2 3 9 4 6" xfId="30984" xr:uid="{D3DBD358-6560-4D08-A77A-8C7E1A352690}"/>
    <cellStyle name="Moneda 2 3 9 5" xfId="3526" xr:uid="{B1DC2443-BA4E-4FA6-BFBA-F7273663C2F6}"/>
    <cellStyle name="Moneda 2 3 9 5 2" xfId="5878" xr:uid="{0677F057-B4D3-42E5-BD72-0154562E4539}"/>
    <cellStyle name="Moneda 2 3 9 5 2 2" xfId="10582" xr:uid="{D0DA2169-A81E-4D10-8F2F-11DCB0DBBAAB}"/>
    <cellStyle name="Moneda 2 3 9 5 2 2 2" xfId="19990" xr:uid="{B0792B38-CADE-49A9-94DF-6EEB577C49FC}"/>
    <cellStyle name="Moneda 2 3 9 5 2 2 3" xfId="29407" xr:uid="{1B7DA072-2D25-4FC1-B8BB-28EA7E863467}"/>
    <cellStyle name="Moneda 2 3 9 5 2 2 4" xfId="38824" xr:uid="{537CFAB7-A59B-45DE-A52F-36D0A1AA62C2}"/>
    <cellStyle name="Moneda 2 3 9 5 2 3" xfId="15286" xr:uid="{9C033684-EA18-42C0-A1AD-9EB162157BA5}"/>
    <cellStyle name="Moneda 2 3 9 5 2 4" xfId="24703" xr:uid="{C5D66AE0-4040-4D0A-9BFC-ABED00998A03}"/>
    <cellStyle name="Moneda 2 3 9 5 2 5" xfId="34120" xr:uid="{A9D738F5-6900-40A6-BAB9-06DB08A05B13}"/>
    <cellStyle name="Moneda 2 3 9 5 3" xfId="8230" xr:uid="{AB195124-E8AA-4073-90AC-6BB04EBEDCDE}"/>
    <cellStyle name="Moneda 2 3 9 5 3 2" xfId="17638" xr:uid="{4D9F870C-AC6F-49AE-8C7E-210957C99A40}"/>
    <cellStyle name="Moneda 2 3 9 5 3 3" xfId="27055" xr:uid="{7361249C-41E5-4A17-B01C-E469DBB68ECD}"/>
    <cellStyle name="Moneda 2 3 9 5 3 4" xfId="36472" xr:uid="{11F639F8-94BF-4A45-A16A-B212CDCF4624}"/>
    <cellStyle name="Moneda 2 3 9 5 4" xfId="12934" xr:uid="{A66EDA82-5CA9-4AC2-B726-9C8A90AC9235}"/>
    <cellStyle name="Moneda 2 3 9 5 5" xfId="22351" xr:uid="{D646CF5A-8227-4824-8706-40C595FF7C9C}"/>
    <cellStyle name="Moneda 2 3 9 5 6" xfId="31768" xr:uid="{7EEB2F45-C392-422E-B960-FD40D58F9C5E}"/>
    <cellStyle name="Moneda 2 3 9 6" xfId="4310" xr:uid="{470436A6-B4FF-4C0A-91C6-750353F47C8A}"/>
    <cellStyle name="Moneda 2 3 9 6 2" xfId="9014" xr:uid="{10204E9B-7EB1-4263-B623-AD06B5BB95E6}"/>
    <cellStyle name="Moneda 2 3 9 6 2 2" xfId="18422" xr:uid="{9FF51523-3DC6-451B-8792-6CD9467CA0FD}"/>
    <cellStyle name="Moneda 2 3 9 6 2 3" xfId="27839" xr:uid="{8EC899EB-B9DE-41E5-A6F1-310EC455DA78}"/>
    <cellStyle name="Moneda 2 3 9 6 2 4" xfId="37256" xr:uid="{5A7F8DE5-44D0-405B-B4F8-CAB648974A18}"/>
    <cellStyle name="Moneda 2 3 9 6 3" xfId="13718" xr:uid="{955E20FA-2610-447B-950B-303498C96AE0}"/>
    <cellStyle name="Moneda 2 3 9 6 4" xfId="23135" xr:uid="{52ADF950-E60E-49E9-954B-03D4C30DFF4F}"/>
    <cellStyle name="Moneda 2 3 9 6 5" xfId="32552" xr:uid="{BDDCF517-0018-4743-9FF3-BBCABAC5DA70}"/>
    <cellStyle name="Moneda 2 3 9 7" xfId="6662" xr:uid="{44D00D86-21E8-4A20-BDD8-DF05576DE223}"/>
    <cellStyle name="Moneda 2 3 9 7 2" xfId="16070" xr:uid="{C3D2CC12-E3D0-48E5-8F58-F02E44EAB6D0}"/>
    <cellStyle name="Moneda 2 3 9 7 3" xfId="25487" xr:uid="{5155EF2E-6D2D-4C95-B82B-35680EB609A0}"/>
    <cellStyle name="Moneda 2 3 9 7 4" xfId="34904" xr:uid="{18EF09F7-AA8F-4948-8B9B-90710AF10B73}"/>
    <cellStyle name="Moneda 2 3 9 8" xfId="11366" xr:uid="{6F0C6EC0-3905-441A-88BC-EA2D13D95C30}"/>
    <cellStyle name="Moneda 2 3 9 9" xfId="20783" xr:uid="{E52A5035-1C6C-4C37-9F0D-4214B3B93186}"/>
    <cellStyle name="Moneda 2 4" xfId="92" xr:uid="{7E66C9BA-63C8-41BD-9A3C-816508726722}"/>
    <cellStyle name="Moneda 2 4 10" xfId="787" xr:uid="{FFDC6593-9E70-4A2F-A0BA-2D6145E9D2AE}"/>
    <cellStyle name="Moneda 2 4 10 10" xfId="1645" xr:uid="{F3683865-CD57-4299-A8C4-5F4D7980AAF5}"/>
    <cellStyle name="Moneda 2 4 10 11" xfId="40527" xr:uid="{39AA881F-81E4-443B-9D98-0E631411A713}"/>
    <cellStyle name="Moneda 2 4 10 2" xfId="3060" xr:uid="{51CC2C4F-32A7-4220-9060-3D22DAFA5AB0}"/>
    <cellStyle name="Moneda 2 4 10 2 2" xfId="5412" xr:uid="{D58FAC4F-E3E2-4906-BAB5-6FF68B333749}"/>
    <cellStyle name="Moneda 2 4 10 2 2 2" xfId="10116" xr:uid="{1346A5E7-6633-491C-9215-CBF3D8E3D360}"/>
    <cellStyle name="Moneda 2 4 10 2 2 2 2" xfId="19524" xr:uid="{8054EA79-A125-4AB4-A8F3-91E19C4B257D}"/>
    <cellStyle name="Moneda 2 4 10 2 2 2 3" xfId="28941" xr:uid="{74061571-831D-457C-8F10-9A51AF17735E}"/>
    <cellStyle name="Moneda 2 4 10 2 2 2 4" xfId="38358" xr:uid="{2AF8BB83-272A-42A7-9A5C-75D4FB64F842}"/>
    <cellStyle name="Moneda 2 4 10 2 2 3" xfId="14820" xr:uid="{A50AC691-DED3-4A0E-80F4-6C6564CDC723}"/>
    <cellStyle name="Moneda 2 4 10 2 2 4" xfId="24237" xr:uid="{ED296886-A1A9-45E2-9F96-96C8F5C382BE}"/>
    <cellStyle name="Moneda 2 4 10 2 2 5" xfId="33654" xr:uid="{F9C1B616-95D7-4F43-85EB-6035DD5522E9}"/>
    <cellStyle name="Moneda 2 4 10 2 3" xfId="7764" xr:uid="{1A33DDF6-9713-4623-A9DB-04B622650587}"/>
    <cellStyle name="Moneda 2 4 10 2 3 2" xfId="17172" xr:uid="{FD7EA701-F28D-4A3E-A596-D70E3F982DE9}"/>
    <cellStyle name="Moneda 2 4 10 2 3 3" xfId="26589" xr:uid="{3ACC8F58-AA5E-4900-A0D9-DA6B928587A1}"/>
    <cellStyle name="Moneda 2 4 10 2 3 4" xfId="36006" xr:uid="{19136375-2C43-4438-9F3F-C8D8BDE3A2C0}"/>
    <cellStyle name="Moneda 2 4 10 2 4" xfId="12468" xr:uid="{D63C3A4C-6009-40F4-B77B-B7A37261B667}"/>
    <cellStyle name="Moneda 2 4 10 2 5" xfId="21885" xr:uid="{FFD093A3-8DE0-4ACD-BDD5-404C542D01EA}"/>
    <cellStyle name="Moneda 2 4 10 2 6" xfId="31302" xr:uid="{217B2869-D8DF-4986-8CF2-16BE5DFC3177}"/>
    <cellStyle name="Moneda 2 4 10 3" xfId="3844" xr:uid="{252891A4-8D9D-486D-9511-D828837936AE}"/>
    <cellStyle name="Moneda 2 4 10 3 2" xfId="6196" xr:uid="{69848BFF-D8AC-4FB4-92F8-BD03D30BAFA3}"/>
    <cellStyle name="Moneda 2 4 10 3 2 2" xfId="10900" xr:uid="{3A4FF748-5BC6-4A7F-8885-EA75A977BA1F}"/>
    <cellStyle name="Moneda 2 4 10 3 2 2 2" xfId="20308" xr:uid="{D4019A68-724C-4DE0-BC64-D33343F4E203}"/>
    <cellStyle name="Moneda 2 4 10 3 2 2 3" xfId="29725" xr:uid="{EE5D68DD-05C1-4FE1-8110-2EA5A7FF1EEC}"/>
    <cellStyle name="Moneda 2 4 10 3 2 2 4" xfId="39142" xr:uid="{7FAC2F62-38B1-46A7-BA94-921145E26A2D}"/>
    <cellStyle name="Moneda 2 4 10 3 2 3" xfId="15604" xr:uid="{7630DA03-C82C-455B-8EE1-CEB9A084B626}"/>
    <cellStyle name="Moneda 2 4 10 3 2 4" xfId="25021" xr:uid="{43E01881-AC75-4BC2-ACE6-449090537716}"/>
    <cellStyle name="Moneda 2 4 10 3 2 5" xfId="34438" xr:uid="{78422C3C-D8CA-4175-B5BE-A51955FF5739}"/>
    <cellStyle name="Moneda 2 4 10 3 3" xfId="8548" xr:uid="{746703D2-B168-4075-85BA-18A2853DB10F}"/>
    <cellStyle name="Moneda 2 4 10 3 3 2" xfId="17956" xr:uid="{5639D125-5A21-42A4-B964-BA721591F612}"/>
    <cellStyle name="Moneda 2 4 10 3 3 3" xfId="27373" xr:uid="{53F396B2-53EC-4E1D-8246-3ACD90C3F53F}"/>
    <cellStyle name="Moneda 2 4 10 3 3 4" xfId="36790" xr:uid="{FB670431-EA7A-4BBB-81DA-6C7FDACF11C7}"/>
    <cellStyle name="Moneda 2 4 10 3 4" xfId="13252" xr:uid="{BFA380E8-120C-493C-A57E-964E79E8BF59}"/>
    <cellStyle name="Moneda 2 4 10 3 5" xfId="22669" xr:uid="{BB9A9502-B963-4F23-9DC8-3C787260DC46}"/>
    <cellStyle name="Moneda 2 4 10 3 6" xfId="32086" xr:uid="{AEF95DC9-4C94-486D-9BA1-3CA4B3868A40}"/>
    <cellStyle name="Moneda 2 4 10 4" xfId="4628" xr:uid="{9271C59C-F681-4FB7-891E-EF003ECA9134}"/>
    <cellStyle name="Moneda 2 4 10 4 2" xfId="9332" xr:uid="{8D52E64B-2AB8-409E-9378-7B71D8517E28}"/>
    <cellStyle name="Moneda 2 4 10 4 2 2" xfId="18740" xr:uid="{25398486-EC80-4750-97FC-BE67A2834BC6}"/>
    <cellStyle name="Moneda 2 4 10 4 2 3" xfId="28157" xr:uid="{95995E95-BB97-460C-83DC-E50FC5AFA387}"/>
    <cellStyle name="Moneda 2 4 10 4 2 4" xfId="37574" xr:uid="{F3D8B3C9-7CB2-4576-817E-27E15711D2CE}"/>
    <cellStyle name="Moneda 2 4 10 4 3" xfId="14036" xr:uid="{4D885F3C-3248-431D-9571-6E0EDE93A433}"/>
    <cellStyle name="Moneda 2 4 10 4 4" xfId="23453" xr:uid="{D989C7B2-E62D-4928-9A03-55EE1FF87811}"/>
    <cellStyle name="Moneda 2 4 10 4 5" xfId="32870" xr:uid="{5173ABA4-CA5D-491A-9ED8-309EE8C5BA00}"/>
    <cellStyle name="Moneda 2 4 10 5" xfId="6980" xr:uid="{1A174DE0-A803-48EF-B5D7-9465F80E7FA8}"/>
    <cellStyle name="Moneda 2 4 10 5 2" xfId="16388" xr:uid="{D42A753B-C792-420E-ACCD-15AB36EA0DD8}"/>
    <cellStyle name="Moneda 2 4 10 5 3" xfId="25805" xr:uid="{AA8816F4-E745-4CD0-86F1-D8B72BBC673D}"/>
    <cellStyle name="Moneda 2 4 10 5 4" xfId="35222" xr:uid="{85F6CA88-4D19-42C2-B4C4-E13F74E030F4}"/>
    <cellStyle name="Moneda 2 4 10 6" xfId="11684" xr:uid="{1B1ADA0D-4201-42B7-905F-3DA74BF413CE}"/>
    <cellStyle name="Moneda 2 4 10 7" xfId="21101" xr:uid="{DFB23C51-BE26-445E-81DB-532532DCB804}"/>
    <cellStyle name="Moneda 2 4 10 8" xfId="30518" xr:uid="{269E973D-44D1-4C02-B6AB-2BDB652B6131}"/>
    <cellStyle name="Moneda 2 4 10 9" xfId="2275" xr:uid="{F4362409-5865-4A88-B599-19386AC4F7B8}"/>
    <cellStyle name="Moneda 2 4 11" xfId="2668" xr:uid="{B0C2F1C5-131E-4E4C-BB71-1C7448722DDF}"/>
    <cellStyle name="Moneda 2 4 11 2" xfId="5020" xr:uid="{BCE3F728-4CFE-4B0E-A2B7-06A74E98A0EB}"/>
    <cellStyle name="Moneda 2 4 11 2 2" xfId="9724" xr:uid="{B5644B38-2435-46E4-960E-4CB4F7EA18DE}"/>
    <cellStyle name="Moneda 2 4 11 2 2 2" xfId="19132" xr:uid="{837D8B49-30F6-4FE8-BB6C-B4F024485F36}"/>
    <cellStyle name="Moneda 2 4 11 2 2 3" xfId="28549" xr:uid="{187403D1-670D-4502-83F9-53752BC903FB}"/>
    <cellStyle name="Moneda 2 4 11 2 2 4" xfId="37966" xr:uid="{4B8D145C-FF29-477D-9388-CF63C4554326}"/>
    <cellStyle name="Moneda 2 4 11 2 3" xfId="14428" xr:uid="{59E6F1AA-5F42-4DEC-9D99-ED03B438EBF7}"/>
    <cellStyle name="Moneda 2 4 11 2 4" xfId="23845" xr:uid="{59B318D4-18F4-40B8-9493-5A81C613574A}"/>
    <cellStyle name="Moneda 2 4 11 2 5" xfId="33262" xr:uid="{089CA957-CB46-4536-83B9-6FE43B291C35}"/>
    <cellStyle name="Moneda 2 4 11 3" xfId="7372" xr:uid="{D45B1384-E9CE-4801-9BD9-53B42017A2A8}"/>
    <cellStyle name="Moneda 2 4 11 3 2" xfId="16780" xr:uid="{7E208989-2F24-4B07-813B-87616D944A85}"/>
    <cellStyle name="Moneda 2 4 11 3 3" xfId="26197" xr:uid="{AEFC78C1-B429-4ACC-935D-98E896ECDA79}"/>
    <cellStyle name="Moneda 2 4 11 3 4" xfId="35614" xr:uid="{966D0E8B-C017-48A3-B8DC-911D9903A2C7}"/>
    <cellStyle name="Moneda 2 4 11 4" xfId="12076" xr:uid="{578593FD-A654-4655-B0A5-2F16A8D67194}"/>
    <cellStyle name="Moneda 2 4 11 5" xfId="21493" xr:uid="{21A62A5F-4E3A-4E0B-B76D-CFCF16B23BBB}"/>
    <cellStyle name="Moneda 2 4 11 6" xfId="30910" xr:uid="{67687C13-2ED8-496B-8644-4D1E8476BDAC}"/>
    <cellStyle name="Moneda 2 4 12" xfId="3452" xr:uid="{20C7E4EB-3162-4FF5-9B9D-8F2BF32FED03}"/>
    <cellStyle name="Moneda 2 4 12 2" xfId="5804" xr:uid="{4F699225-1C50-45C8-A411-0DAFF1B58FB6}"/>
    <cellStyle name="Moneda 2 4 12 2 2" xfId="10508" xr:uid="{D820A3DF-DF4F-4C6E-9DED-0F3A66EE3F1B}"/>
    <cellStyle name="Moneda 2 4 12 2 2 2" xfId="19916" xr:uid="{38F5D86C-9CB5-4509-BE09-731D4CF9A326}"/>
    <cellStyle name="Moneda 2 4 12 2 2 3" xfId="29333" xr:uid="{2F0E850D-1621-4155-A11B-4CB6E3FFC214}"/>
    <cellStyle name="Moneda 2 4 12 2 2 4" xfId="38750" xr:uid="{00BD0552-F180-4401-ACF4-8C0781AFEDFA}"/>
    <cellStyle name="Moneda 2 4 12 2 3" xfId="15212" xr:uid="{9572870B-7CC3-457C-A65A-5CEA0E615439}"/>
    <cellStyle name="Moneda 2 4 12 2 4" xfId="24629" xr:uid="{C67479F1-B51B-4A6A-9BE2-000575660135}"/>
    <cellStyle name="Moneda 2 4 12 2 5" xfId="34046" xr:uid="{7492F4CF-A436-4EBE-A615-E292D3BF78C0}"/>
    <cellStyle name="Moneda 2 4 12 3" xfId="8156" xr:uid="{B6723ED8-DF4C-46AE-B668-9AF93B354748}"/>
    <cellStyle name="Moneda 2 4 12 3 2" xfId="17564" xr:uid="{02391724-9245-43FA-80A7-2106082B043E}"/>
    <cellStyle name="Moneda 2 4 12 3 3" xfId="26981" xr:uid="{F9858921-3C94-42C9-8071-33231962E6BB}"/>
    <cellStyle name="Moneda 2 4 12 3 4" xfId="36398" xr:uid="{F0E77BBD-FE54-4A73-8BB5-63CD0A95BA8D}"/>
    <cellStyle name="Moneda 2 4 12 4" xfId="12860" xr:uid="{DF4AAA0A-2E9C-4B21-95FA-4F150F91A0DD}"/>
    <cellStyle name="Moneda 2 4 12 5" xfId="22277" xr:uid="{414946A0-DEBF-4B20-B4B6-E4C3B18F4487}"/>
    <cellStyle name="Moneda 2 4 12 6" xfId="31694" xr:uid="{9035A54C-7694-4871-874A-5B63C3F8F09B}"/>
    <cellStyle name="Moneda 2 4 13" xfId="4236" xr:uid="{C5E7B1D8-EAC8-4216-9593-FB5C7FFBB8B0}"/>
    <cellStyle name="Moneda 2 4 13 2" xfId="8940" xr:uid="{B223779A-AFC9-49AB-9E66-35166DCFF68B}"/>
    <cellStyle name="Moneda 2 4 13 2 2" xfId="18348" xr:uid="{A912589B-A085-4A73-B25A-5EEB5EF281BF}"/>
    <cellStyle name="Moneda 2 4 13 2 3" xfId="27765" xr:uid="{A21AE535-5E82-4498-B618-4962A3D845B5}"/>
    <cellStyle name="Moneda 2 4 13 2 4" xfId="37182" xr:uid="{36F2B405-6AC3-4270-A92B-424371743B07}"/>
    <cellStyle name="Moneda 2 4 13 3" xfId="13644" xr:uid="{41D29946-9E4F-40BC-87F5-692F9E87942F}"/>
    <cellStyle name="Moneda 2 4 13 4" xfId="23061" xr:uid="{426B1799-9364-45C8-93F6-0497E78F5F7C}"/>
    <cellStyle name="Moneda 2 4 13 5" xfId="32478" xr:uid="{B452DA4A-0BD3-4AA6-B584-39626BEFD0F6}"/>
    <cellStyle name="Moneda 2 4 14" xfId="6588" xr:uid="{24416C37-65DA-4B5A-927E-8AB64822FCEF}"/>
    <cellStyle name="Moneda 2 4 14 2" xfId="15996" xr:uid="{C4A40460-632E-4B04-B15F-68AC9E47A950}"/>
    <cellStyle name="Moneda 2 4 14 3" xfId="25413" xr:uid="{3F220BB8-E187-4BD0-8F29-EB4F652A19BC}"/>
    <cellStyle name="Moneda 2 4 14 4" xfId="34830" xr:uid="{7438EACD-44D1-4E96-8C03-B4A97DF7391B}"/>
    <cellStyle name="Moneda 2 4 15" xfId="11292" xr:uid="{B0BCE01A-24E5-43F7-BA15-5358D4CD420E}"/>
    <cellStyle name="Moneda 2 4 16" xfId="20709" xr:uid="{1FB77952-A67A-464A-A3B1-A20A7A9A4FB5}"/>
    <cellStyle name="Moneda 2 4 17" xfId="30126" xr:uid="{3555BC6C-9E2C-4F4E-8219-A5577DBD1DA2}"/>
    <cellStyle name="Moneda 2 4 18" xfId="39545" xr:uid="{1D13D4D8-214A-47A6-8E19-9807BC5EC8EE}"/>
    <cellStyle name="Moneda 2 4 19" xfId="39816" xr:uid="{CFD34912-FEE6-4B22-B710-378FC63890E7}"/>
    <cellStyle name="Moneda 2 4 2" xfId="101" xr:uid="{1DCD2C14-DA64-47B4-B935-D5D6DB4DEF3D}"/>
    <cellStyle name="Moneda 2 4 2 10" xfId="3458" xr:uid="{FB1EC0C7-63F6-47B2-95D4-D94E39EB4E3A}"/>
    <cellStyle name="Moneda 2 4 2 10 2" xfId="5810" xr:uid="{CD8CE6DC-D676-4AE6-81B1-002D2FBBC444}"/>
    <cellStyle name="Moneda 2 4 2 10 2 2" xfId="10514" xr:uid="{54E312BB-E6A6-49E3-94D8-0655A4F11110}"/>
    <cellStyle name="Moneda 2 4 2 10 2 2 2" xfId="19922" xr:uid="{92F74DF5-7F31-43EB-9D23-771FAC1E1827}"/>
    <cellStyle name="Moneda 2 4 2 10 2 2 3" xfId="29339" xr:uid="{92CCDBD9-6365-4D6E-A9E1-9D1952CB5778}"/>
    <cellStyle name="Moneda 2 4 2 10 2 2 4" xfId="38756" xr:uid="{82BF15A0-3B32-45B9-BD0F-10D99D18AB7C}"/>
    <cellStyle name="Moneda 2 4 2 10 2 3" xfId="15218" xr:uid="{2120E9A2-3392-400B-B9DA-676743BFF2FE}"/>
    <cellStyle name="Moneda 2 4 2 10 2 4" xfId="24635" xr:uid="{E3795A2E-E442-48C8-BDDD-C821CF79006B}"/>
    <cellStyle name="Moneda 2 4 2 10 2 5" xfId="34052" xr:uid="{C27C3916-B3DE-4EB9-B926-0A6625A3335B}"/>
    <cellStyle name="Moneda 2 4 2 10 3" xfId="8162" xr:uid="{757F4DBD-1322-4804-BDC9-8594C2D49460}"/>
    <cellStyle name="Moneda 2 4 2 10 3 2" xfId="17570" xr:uid="{07EE2A36-9AA4-49C4-A875-10B857FF95F3}"/>
    <cellStyle name="Moneda 2 4 2 10 3 3" xfId="26987" xr:uid="{5DC67DE8-F647-4F11-8651-C222ED4CB98B}"/>
    <cellStyle name="Moneda 2 4 2 10 3 4" xfId="36404" xr:uid="{4BD3E67A-E4C9-490C-B725-52F6667E6E74}"/>
    <cellStyle name="Moneda 2 4 2 10 4" xfId="12866" xr:uid="{964F6CCC-6ADB-4C7C-A074-9556B77162CD}"/>
    <cellStyle name="Moneda 2 4 2 10 5" xfId="22283" xr:uid="{28A1F6F2-214B-4A78-AA4E-4584E08C1F71}"/>
    <cellStyle name="Moneda 2 4 2 10 6" xfId="31700" xr:uid="{BD870826-ED17-42D6-AF98-567888E30A87}"/>
    <cellStyle name="Moneda 2 4 2 11" xfId="4242" xr:uid="{D732A8E0-5975-44F7-B8C1-C95DD35B31D2}"/>
    <cellStyle name="Moneda 2 4 2 11 2" xfId="8946" xr:uid="{30900232-0F54-42B6-B933-C52675BFA2F4}"/>
    <cellStyle name="Moneda 2 4 2 11 2 2" xfId="18354" xr:uid="{2DD409DA-3C2C-4707-A851-8F0595CEEAFA}"/>
    <cellStyle name="Moneda 2 4 2 11 2 3" xfId="27771" xr:uid="{095BD3D1-D676-4293-B569-D9D7156D1A6F}"/>
    <cellStyle name="Moneda 2 4 2 11 2 4" xfId="37188" xr:uid="{07BF7FEC-ADC1-45AF-9C01-A2590AD1A16A}"/>
    <cellStyle name="Moneda 2 4 2 11 3" xfId="13650" xr:uid="{42EED644-7439-4353-AE01-E15CB820E07A}"/>
    <cellStyle name="Moneda 2 4 2 11 4" xfId="23067" xr:uid="{BAE502BA-8A70-48AB-A2D1-2524B991A48A}"/>
    <cellStyle name="Moneda 2 4 2 11 5" xfId="32484" xr:uid="{48C90541-BA12-439A-8257-DD548E4E315F}"/>
    <cellStyle name="Moneda 2 4 2 12" xfId="6594" xr:uid="{B818FC14-F867-453C-9DC1-B990E917E395}"/>
    <cellStyle name="Moneda 2 4 2 12 2" xfId="16002" xr:uid="{B1FE3877-D010-4014-A960-229E75C478DC}"/>
    <cellStyle name="Moneda 2 4 2 12 3" xfId="25419" xr:uid="{0631997B-9813-46F6-A525-2670CDAF0D22}"/>
    <cellStyle name="Moneda 2 4 2 12 4" xfId="34836" xr:uid="{860E9A34-8F1F-4345-8D45-7DFCCE7C03D1}"/>
    <cellStyle name="Moneda 2 4 2 13" xfId="11298" xr:uid="{5C2FCBEC-F37F-4A56-86B2-CA53E30F955A}"/>
    <cellStyle name="Moneda 2 4 2 14" xfId="20715" xr:uid="{7F7BFF79-B942-46E9-AE18-E60B2CD54889}"/>
    <cellStyle name="Moneda 2 4 2 15" xfId="30132" xr:uid="{247BF9CC-B2E3-4761-B02E-98F9C553587C}"/>
    <cellStyle name="Moneda 2 4 2 16" xfId="39561" xr:uid="{594011F9-786A-4653-B3CE-33F40A4C8DE3}"/>
    <cellStyle name="Moneda 2 4 2 17" xfId="39833" xr:uid="{93CEDF44-4D8D-498F-9D58-2982A1FF5354}"/>
    <cellStyle name="Moneda 2 4 2 18" xfId="1889" xr:uid="{18ECBF2D-3026-44EC-8306-B4A987B53472}"/>
    <cellStyle name="Moneda 2 4 2 19" xfId="1261" xr:uid="{C890FD3D-E9B8-46F7-B644-65B4385E3BCC}"/>
    <cellStyle name="Moneda 2 4 2 2" xfId="160" xr:uid="{F245370F-E4B1-4EBD-9F49-AF3EA9EF5C48}"/>
    <cellStyle name="Moneda 2 4 2 2 10" xfId="6611" xr:uid="{744C45EF-C993-438A-95F1-DD48C44E1636}"/>
    <cellStyle name="Moneda 2 4 2 2 10 2" xfId="16019" xr:uid="{6F6CA8AF-020C-4DB6-B647-E2699D57C9A5}"/>
    <cellStyle name="Moneda 2 4 2 2 10 3" xfId="25436" xr:uid="{17CF5424-02AE-4DC6-9C86-A7307C6B13AA}"/>
    <cellStyle name="Moneda 2 4 2 2 10 4" xfId="34853" xr:uid="{1691E5BE-98F7-4FF6-96BF-B6F0CC623CD5}"/>
    <cellStyle name="Moneda 2 4 2 2 11" xfId="11315" xr:uid="{ABE2EF04-B2B3-4DD1-80DB-FC79B2CA01BE}"/>
    <cellStyle name="Moneda 2 4 2 2 12" xfId="20732" xr:uid="{F3C8F482-41BD-4B12-929F-D4C6A6607450}"/>
    <cellStyle name="Moneda 2 4 2 2 13" xfId="30149" xr:uid="{C94313D6-BA87-4D15-9697-65C63AAEF439}"/>
    <cellStyle name="Moneda 2 4 2 2 14" xfId="39639" xr:uid="{9056EFE6-7FEC-4644-A019-2555EF98D48E}"/>
    <cellStyle name="Moneda 2 4 2 2 15" xfId="39898" xr:uid="{55BE5248-F8D0-4A9D-85A7-9D5724060248}"/>
    <cellStyle name="Moneda 2 4 2 2 16" xfId="1906" xr:uid="{76C01265-2242-4207-BAD0-7E591647E40B}"/>
    <cellStyle name="Moneda 2 4 2 2 17" xfId="1278" xr:uid="{5DDEE027-F0B4-4402-8332-76441A317CC0}"/>
    <cellStyle name="Moneda 2 4 2 2 18" xfId="40160" xr:uid="{D08F2FAC-AD47-46EE-8848-D910F23A0342}"/>
    <cellStyle name="Moneda 2 4 2 2 2" xfId="247" xr:uid="{BB4E7B1F-CCDB-4906-A41D-CF7B7D5CD2BF}"/>
    <cellStyle name="Moneda 2 4 2 2 2 10" xfId="20778" xr:uid="{D6929E78-E64F-40F9-AAC0-FB314130796B}"/>
    <cellStyle name="Moneda 2 4 2 2 2 11" xfId="30195" xr:uid="{72C1FCB9-6113-4C5C-AD06-C0E40303B582}"/>
    <cellStyle name="Moneda 2 4 2 2 2 12" xfId="39703" xr:uid="{493663FA-7176-47EA-A80B-97AE5A9D48DC}"/>
    <cellStyle name="Moneda 2 4 2 2 2 13" xfId="39962" xr:uid="{02089019-B85C-46BB-B28E-7EBDE151186B}"/>
    <cellStyle name="Moneda 2 4 2 2 2 14" xfId="1952" xr:uid="{6E575FD1-C838-47C5-9AA0-18631D2DD52A}"/>
    <cellStyle name="Moneda 2 4 2 2 2 15" xfId="1324" xr:uid="{B6564932-5A4E-41D1-B1A2-836228EA1959}"/>
    <cellStyle name="Moneda 2 4 2 2 2 16" xfId="40206" xr:uid="{28033FD4-AD01-4DE7-A894-F4EC776BA7CF}"/>
    <cellStyle name="Moneda 2 4 2 2 2 2" xfId="441" xr:uid="{800546D9-C8A5-4A44-83F7-26CCAADF8E92}"/>
    <cellStyle name="Moneda 2 4 2 2 2 2 10" xfId="30316" xr:uid="{EE576ECE-4D94-4D79-BCD9-6DEC37E65BB6}"/>
    <cellStyle name="Moneda 2 4 2 2 2 2 11" xfId="2073" xr:uid="{D42A5E15-3E3E-473F-A5A0-2A51E5F77C87}"/>
    <cellStyle name="Moneda 2 4 2 2 2 2 12" xfId="1445" xr:uid="{63133C16-3A4E-4CA5-97AB-B185A99EA572}"/>
    <cellStyle name="Moneda 2 4 2 2 2 2 13" xfId="40327" xr:uid="{576C836B-C767-4CC5-BAD9-13B290C0BEEB}"/>
    <cellStyle name="Moneda 2 4 2 2 2 2 2" xfId="644" xr:uid="{63F9E8CB-F63B-4D88-A304-23A367E6BF0F}"/>
    <cellStyle name="Moneda 2 4 2 2 2 2 2 10" xfId="2269" xr:uid="{DD3A55CF-DADE-4B36-B4F9-57B5DA98B848}"/>
    <cellStyle name="Moneda 2 4 2 2 2 2 2 11" xfId="1641" xr:uid="{1606759B-35EB-4415-B16F-4D99F0580250}"/>
    <cellStyle name="Moneda 2 4 2 2 2 2 2 12" xfId="40523" xr:uid="{50C934EF-5025-4ED1-A5F8-E9E67B190B15}"/>
    <cellStyle name="Moneda 2 4 2 2 2 2 2 2" xfId="2661" xr:uid="{984EB147-BC05-4014-AEED-349A452E81BF}"/>
    <cellStyle name="Moneda 2 4 2 2 2 2 2 2 2" xfId="3446" xr:uid="{9E272DD7-3929-4E91-A04A-7DF4BE64D77E}"/>
    <cellStyle name="Moneda 2 4 2 2 2 2 2 2 2 2" xfId="5798" xr:uid="{503C4314-0FA3-448B-88B7-650365419C93}"/>
    <cellStyle name="Moneda 2 4 2 2 2 2 2 2 2 2 2" xfId="10502" xr:uid="{F04B0E6F-C615-499A-95FB-C6060E6B1B77}"/>
    <cellStyle name="Moneda 2 4 2 2 2 2 2 2 2 2 2 2" xfId="19910" xr:uid="{62A99F6F-3228-4F56-8FDE-E984439D9699}"/>
    <cellStyle name="Moneda 2 4 2 2 2 2 2 2 2 2 2 3" xfId="29327" xr:uid="{11FDD4EB-D57E-4E71-8F64-AAAAAAE63919}"/>
    <cellStyle name="Moneda 2 4 2 2 2 2 2 2 2 2 2 4" xfId="38744" xr:uid="{5768FD28-E8F1-4CDD-8054-8E26FECD46AB}"/>
    <cellStyle name="Moneda 2 4 2 2 2 2 2 2 2 2 3" xfId="15206" xr:uid="{2AEEFAFE-6331-4CDC-A638-23F28BE1BB09}"/>
    <cellStyle name="Moneda 2 4 2 2 2 2 2 2 2 2 4" xfId="24623" xr:uid="{D919DDC4-41F1-466F-8123-5095AF85BD93}"/>
    <cellStyle name="Moneda 2 4 2 2 2 2 2 2 2 2 5" xfId="34040" xr:uid="{64D09071-D3B0-4632-8C3B-7132A04997ED}"/>
    <cellStyle name="Moneda 2 4 2 2 2 2 2 2 2 3" xfId="8150" xr:uid="{B7FCB5E4-E5FE-4AA2-98BA-81EFD606937E}"/>
    <cellStyle name="Moneda 2 4 2 2 2 2 2 2 2 3 2" xfId="17558" xr:uid="{18763821-D81D-4DF4-B93C-F9F2DCFBBB34}"/>
    <cellStyle name="Moneda 2 4 2 2 2 2 2 2 2 3 3" xfId="26975" xr:uid="{F7037087-D7A5-4239-9371-C3AD098C9229}"/>
    <cellStyle name="Moneda 2 4 2 2 2 2 2 2 2 3 4" xfId="36392" xr:uid="{7EA68B50-F820-478E-8A31-74ECA54EF4D8}"/>
    <cellStyle name="Moneda 2 4 2 2 2 2 2 2 2 4" xfId="12854" xr:uid="{BCF66460-4890-4BAD-A842-23FB4486D322}"/>
    <cellStyle name="Moneda 2 4 2 2 2 2 2 2 2 5" xfId="22271" xr:uid="{F28C7FCF-79C8-43FA-8756-449CD1F3DD2E}"/>
    <cellStyle name="Moneda 2 4 2 2 2 2 2 2 2 6" xfId="31688" xr:uid="{69551FF6-3297-428D-8867-A042A8E87D15}"/>
    <cellStyle name="Moneda 2 4 2 2 2 2 2 2 3" xfId="4230" xr:uid="{BF684811-00E7-4FE7-A780-E1F4E88582BF}"/>
    <cellStyle name="Moneda 2 4 2 2 2 2 2 2 3 2" xfId="6582" xr:uid="{A3CC7389-A249-4F16-BAAA-2204258327C3}"/>
    <cellStyle name="Moneda 2 4 2 2 2 2 2 2 3 2 2" xfId="11286" xr:uid="{0C67B88A-CCD2-40D7-BBA2-AFBDAA7B25DA}"/>
    <cellStyle name="Moneda 2 4 2 2 2 2 2 2 3 2 2 2" xfId="20694" xr:uid="{BF91FAB0-1705-46FB-9932-B8109399E834}"/>
    <cellStyle name="Moneda 2 4 2 2 2 2 2 2 3 2 2 3" xfId="30111" xr:uid="{D960E1EE-9957-43E0-BCC8-3FAEC94A5603}"/>
    <cellStyle name="Moneda 2 4 2 2 2 2 2 2 3 2 2 4" xfId="39528" xr:uid="{9E3F1256-79D6-4445-8C55-C9832C8FCC88}"/>
    <cellStyle name="Moneda 2 4 2 2 2 2 2 2 3 2 3" xfId="15990" xr:uid="{0C9E0CD6-53E9-4F37-90B1-9A83A57FD09F}"/>
    <cellStyle name="Moneda 2 4 2 2 2 2 2 2 3 2 4" xfId="25407" xr:uid="{8C00A6EB-A296-489A-A94A-05B5E851E240}"/>
    <cellStyle name="Moneda 2 4 2 2 2 2 2 2 3 2 5" xfId="34824" xr:uid="{08954889-EC64-47C1-8B30-DD19BFD906A6}"/>
    <cellStyle name="Moneda 2 4 2 2 2 2 2 2 3 3" xfId="8934" xr:uid="{88E6E022-BF3F-4CC0-9A85-A0258A79129B}"/>
    <cellStyle name="Moneda 2 4 2 2 2 2 2 2 3 3 2" xfId="18342" xr:uid="{7DD3ADB7-E5F8-4C04-A533-8C2202D9DDB4}"/>
    <cellStyle name="Moneda 2 4 2 2 2 2 2 2 3 3 3" xfId="27759" xr:uid="{3C761698-BFB6-4D48-92D4-90E84887F927}"/>
    <cellStyle name="Moneda 2 4 2 2 2 2 2 2 3 3 4" xfId="37176" xr:uid="{C1E47D08-423F-4E03-9771-EFC7F80D3409}"/>
    <cellStyle name="Moneda 2 4 2 2 2 2 2 2 3 4" xfId="13638" xr:uid="{8B8CC77B-DC67-4663-BBE7-9B50CB0B000E}"/>
    <cellStyle name="Moneda 2 4 2 2 2 2 2 2 3 5" xfId="23055" xr:uid="{58AE6C8A-1BE4-4DC8-A04A-E46251C3BE94}"/>
    <cellStyle name="Moneda 2 4 2 2 2 2 2 2 3 6" xfId="32472" xr:uid="{229367F6-6BEF-4330-917B-37BC71D01716}"/>
    <cellStyle name="Moneda 2 4 2 2 2 2 2 2 4" xfId="5014" xr:uid="{5189E50F-39A4-4ED5-B79A-EC8C7022FF28}"/>
    <cellStyle name="Moneda 2 4 2 2 2 2 2 2 4 2" xfId="9718" xr:uid="{A998C30C-C6FF-47DD-82C4-3C4742DCAB2C}"/>
    <cellStyle name="Moneda 2 4 2 2 2 2 2 2 4 2 2" xfId="19126" xr:uid="{A05732F0-4D78-423D-92CB-0028E977E389}"/>
    <cellStyle name="Moneda 2 4 2 2 2 2 2 2 4 2 3" xfId="28543" xr:uid="{4D3D08F8-CFEF-41FE-8CE4-3BD3BEF7740F}"/>
    <cellStyle name="Moneda 2 4 2 2 2 2 2 2 4 2 4" xfId="37960" xr:uid="{40D11C95-9A32-481F-8E56-B6D262A71DF0}"/>
    <cellStyle name="Moneda 2 4 2 2 2 2 2 2 4 3" xfId="14422" xr:uid="{C81C8737-E783-405D-92B4-486A2527C0A0}"/>
    <cellStyle name="Moneda 2 4 2 2 2 2 2 2 4 4" xfId="23839" xr:uid="{0975A1A0-02B6-4434-9249-A9ECEF1BCAC7}"/>
    <cellStyle name="Moneda 2 4 2 2 2 2 2 2 4 5" xfId="33256" xr:uid="{870EE445-55B3-4D4D-83D8-DDC8FADCA5B9}"/>
    <cellStyle name="Moneda 2 4 2 2 2 2 2 2 5" xfId="7366" xr:uid="{CAE2D8E6-9069-41A3-A6C2-95A6432081A2}"/>
    <cellStyle name="Moneda 2 4 2 2 2 2 2 2 5 2" xfId="16774" xr:uid="{BD6A211F-7EFC-4434-99A7-B6FB914CAC0E}"/>
    <cellStyle name="Moneda 2 4 2 2 2 2 2 2 5 3" xfId="26191" xr:uid="{21EB0659-6721-4ACA-9FC1-AA9B29E9D155}"/>
    <cellStyle name="Moneda 2 4 2 2 2 2 2 2 5 4" xfId="35608" xr:uid="{D500B26D-6E62-4A93-8A7D-79303D1183F4}"/>
    <cellStyle name="Moneda 2 4 2 2 2 2 2 2 6" xfId="12070" xr:uid="{91B9E9A6-848E-45A4-B3E5-2C5119D94ABD}"/>
    <cellStyle name="Moneda 2 4 2 2 2 2 2 2 7" xfId="21487" xr:uid="{36E6EFB8-4F3D-409F-A641-64E0BB82D677}"/>
    <cellStyle name="Moneda 2 4 2 2 2 2 2 2 8" xfId="30904" xr:uid="{1B180E53-50E4-4C3F-900C-B1DD1FD95D58}"/>
    <cellStyle name="Moneda 2 4 2 2 2 2 2 3" xfId="3054" xr:uid="{F63B644F-3C54-4F1E-924F-6424F6291883}"/>
    <cellStyle name="Moneda 2 4 2 2 2 2 2 3 2" xfId="5406" xr:uid="{54A533FA-F30F-4B6B-B846-8D471B2C5534}"/>
    <cellStyle name="Moneda 2 4 2 2 2 2 2 3 2 2" xfId="10110" xr:uid="{1A8602DE-ACEA-41EB-9EF8-FD87F1DEEF26}"/>
    <cellStyle name="Moneda 2 4 2 2 2 2 2 3 2 2 2" xfId="19518" xr:uid="{A29EA9E2-8ADC-4B7A-8655-F6DB9CBBF914}"/>
    <cellStyle name="Moneda 2 4 2 2 2 2 2 3 2 2 3" xfId="28935" xr:uid="{6008D159-20D1-4FF4-A9D2-F2887D9D4229}"/>
    <cellStyle name="Moneda 2 4 2 2 2 2 2 3 2 2 4" xfId="38352" xr:uid="{4AD21180-9EB1-402C-AF05-238531720073}"/>
    <cellStyle name="Moneda 2 4 2 2 2 2 2 3 2 3" xfId="14814" xr:uid="{D8DF1E22-1F7A-47AB-A936-CE188E1E4720}"/>
    <cellStyle name="Moneda 2 4 2 2 2 2 2 3 2 4" xfId="24231" xr:uid="{FB4E40CD-853D-43BE-8F35-5BECE77A3535}"/>
    <cellStyle name="Moneda 2 4 2 2 2 2 2 3 2 5" xfId="33648" xr:uid="{65B58093-4C14-4FC3-BA89-C5246A8E6E0E}"/>
    <cellStyle name="Moneda 2 4 2 2 2 2 2 3 3" xfId="7758" xr:uid="{1CF67EA7-504A-4336-957F-E733782502F7}"/>
    <cellStyle name="Moneda 2 4 2 2 2 2 2 3 3 2" xfId="17166" xr:uid="{534E0AA0-5603-43FA-9065-F8B3733F0C89}"/>
    <cellStyle name="Moneda 2 4 2 2 2 2 2 3 3 3" xfId="26583" xr:uid="{9FB4E9ED-F503-4676-82D3-00FC59AE21A0}"/>
    <cellStyle name="Moneda 2 4 2 2 2 2 2 3 3 4" xfId="36000" xr:uid="{28D0D0F1-1B04-4794-87A8-0B46880272D0}"/>
    <cellStyle name="Moneda 2 4 2 2 2 2 2 3 4" xfId="12462" xr:uid="{9D47CB62-0065-42FF-B6E7-3B9458F93168}"/>
    <cellStyle name="Moneda 2 4 2 2 2 2 2 3 5" xfId="21879" xr:uid="{81E15EDF-E544-45C5-98CB-4DB55ACDEBEF}"/>
    <cellStyle name="Moneda 2 4 2 2 2 2 2 3 6" xfId="31296" xr:uid="{02C45CD4-A917-4F1D-8A8E-6D786CE585E6}"/>
    <cellStyle name="Moneda 2 4 2 2 2 2 2 4" xfId="3838" xr:uid="{9C16E02C-A580-449B-B4A1-0CB81ED5705C}"/>
    <cellStyle name="Moneda 2 4 2 2 2 2 2 4 2" xfId="6190" xr:uid="{602B4E94-CE41-4E2A-8FEA-B4C12B624C50}"/>
    <cellStyle name="Moneda 2 4 2 2 2 2 2 4 2 2" xfId="10894" xr:uid="{51509AF5-4DB0-4CE7-8744-CB3C8D9FE3BA}"/>
    <cellStyle name="Moneda 2 4 2 2 2 2 2 4 2 2 2" xfId="20302" xr:uid="{B24945C6-7AC2-4B3C-9D83-5197D3339B63}"/>
    <cellStyle name="Moneda 2 4 2 2 2 2 2 4 2 2 3" xfId="29719" xr:uid="{8B6CC5CC-4709-4B49-9B60-BEC5ED7CCA53}"/>
    <cellStyle name="Moneda 2 4 2 2 2 2 2 4 2 2 4" xfId="39136" xr:uid="{90C3B2D9-A452-417C-BC08-F617098AD454}"/>
    <cellStyle name="Moneda 2 4 2 2 2 2 2 4 2 3" xfId="15598" xr:uid="{21A0D58F-14D8-43C2-9162-67452ADEECDF}"/>
    <cellStyle name="Moneda 2 4 2 2 2 2 2 4 2 4" xfId="25015" xr:uid="{FFC3F06D-861F-41D8-8AC9-1A23C7E2070B}"/>
    <cellStyle name="Moneda 2 4 2 2 2 2 2 4 2 5" xfId="34432" xr:uid="{B7CD71BB-CC75-4914-BEB9-9069B488C96E}"/>
    <cellStyle name="Moneda 2 4 2 2 2 2 2 4 3" xfId="8542" xr:uid="{F3492640-39E7-4EE8-AAD0-2F6A9A6C72B1}"/>
    <cellStyle name="Moneda 2 4 2 2 2 2 2 4 3 2" xfId="17950" xr:uid="{3EE295D8-C0AF-4C3C-BD66-794AD80F391D}"/>
    <cellStyle name="Moneda 2 4 2 2 2 2 2 4 3 3" xfId="27367" xr:uid="{261B9C28-D61E-4F15-B5CD-A850BA768838}"/>
    <cellStyle name="Moneda 2 4 2 2 2 2 2 4 3 4" xfId="36784" xr:uid="{36DA0A1A-1572-4599-B5BD-DBBD44818664}"/>
    <cellStyle name="Moneda 2 4 2 2 2 2 2 4 4" xfId="13246" xr:uid="{CEF7E7C9-AFD3-4110-9D2E-C4D9545EF961}"/>
    <cellStyle name="Moneda 2 4 2 2 2 2 2 4 5" xfId="22663" xr:uid="{3B49AB60-013D-49B8-942D-5F3BBA7E9625}"/>
    <cellStyle name="Moneda 2 4 2 2 2 2 2 4 6" xfId="32080" xr:uid="{D334F2A6-8CA4-4B87-BE18-01157B3AEA16}"/>
    <cellStyle name="Moneda 2 4 2 2 2 2 2 5" xfId="4622" xr:uid="{603B9652-E0B9-4FEA-AE60-BAA8A379C3B3}"/>
    <cellStyle name="Moneda 2 4 2 2 2 2 2 5 2" xfId="9326" xr:uid="{12A12C1D-BAF3-45C5-8F57-E2029F2B2AEA}"/>
    <cellStyle name="Moneda 2 4 2 2 2 2 2 5 2 2" xfId="18734" xr:uid="{246BAD68-2022-48EF-8CE2-BB1F48E4C709}"/>
    <cellStyle name="Moneda 2 4 2 2 2 2 2 5 2 3" xfId="28151" xr:uid="{D4180101-1886-4CD6-AC3A-DA61BA3A0E15}"/>
    <cellStyle name="Moneda 2 4 2 2 2 2 2 5 2 4" xfId="37568" xr:uid="{451B9E61-0D27-44A7-ABAF-E8CAC1D6F4A1}"/>
    <cellStyle name="Moneda 2 4 2 2 2 2 2 5 3" xfId="14030" xr:uid="{35AB1881-90EF-4EB1-B357-A91BD8235500}"/>
    <cellStyle name="Moneda 2 4 2 2 2 2 2 5 4" xfId="23447" xr:uid="{F0218EEF-756B-46E8-8CCD-CA4141B55B28}"/>
    <cellStyle name="Moneda 2 4 2 2 2 2 2 5 5" xfId="32864" xr:uid="{0EF26330-7CAD-49E5-8963-3098EBE8B8A3}"/>
    <cellStyle name="Moneda 2 4 2 2 2 2 2 6" xfId="6974" xr:uid="{420E7368-0BFD-4443-8C1B-D3AEB60F8C6E}"/>
    <cellStyle name="Moneda 2 4 2 2 2 2 2 6 2" xfId="16382" xr:uid="{E8E05BB6-5EED-4A0C-A0ED-E5B9B4AF0E1C}"/>
    <cellStyle name="Moneda 2 4 2 2 2 2 2 6 3" xfId="25799" xr:uid="{5A19BBBC-AB2B-41F2-B079-1926AC2D905F}"/>
    <cellStyle name="Moneda 2 4 2 2 2 2 2 6 4" xfId="35216" xr:uid="{D3735831-D2F0-4D72-BB6B-C6542F8F4B7F}"/>
    <cellStyle name="Moneda 2 4 2 2 2 2 2 7" xfId="11678" xr:uid="{3002E3C5-DBED-4656-AAF8-92F87CE421AF}"/>
    <cellStyle name="Moneda 2 4 2 2 2 2 2 8" xfId="21095" xr:uid="{22B3BCC2-3D59-4BA7-9BB9-D73D8D9EE2A0}"/>
    <cellStyle name="Moneda 2 4 2 2 2 2 2 9" xfId="30512" xr:uid="{426B5E19-DFCF-49A0-A156-A3C233F79209}"/>
    <cellStyle name="Moneda 2 4 2 2 2 2 3" xfId="2465" xr:uid="{B3AD96FC-4867-472B-9008-83DDDAA0B28B}"/>
    <cellStyle name="Moneda 2 4 2 2 2 2 3 2" xfId="3250" xr:uid="{075EE02E-B6D7-464E-A8BC-1A0033FFADA0}"/>
    <cellStyle name="Moneda 2 4 2 2 2 2 3 2 2" xfId="5602" xr:uid="{A8502157-BA84-4C63-94CA-A6F67204F212}"/>
    <cellStyle name="Moneda 2 4 2 2 2 2 3 2 2 2" xfId="10306" xr:uid="{32181A89-78BF-4A2D-932F-733CCA88401C}"/>
    <cellStyle name="Moneda 2 4 2 2 2 2 3 2 2 2 2" xfId="19714" xr:uid="{1A5A9163-7808-4849-AB89-8A7EE38AC5BB}"/>
    <cellStyle name="Moneda 2 4 2 2 2 2 3 2 2 2 3" xfId="29131" xr:uid="{788D690E-8B37-4E5B-B572-C7682AE663C7}"/>
    <cellStyle name="Moneda 2 4 2 2 2 2 3 2 2 2 4" xfId="38548" xr:uid="{CDAA1B98-6835-4A53-91FF-5DD387AE0261}"/>
    <cellStyle name="Moneda 2 4 2 2 2 2 3 2 2 3" xfId="15010" xr:uid="{7E5F02A9-AE4D-4456-8339-6E788818D6FB}"/>
    <cellStyle name="Moneda 2 4 2 2 2 2 3 2 2 4" xfId="24427" xr:uid="{27233EB9-A1B1-4C16-89CA-2622693865C4}"/>
    <cellStyle name="Moneda 2 4 2 2 2 2 3 2 2 5" xfId="33844" xr:uid="{83BB8A1F-099E-403E-A425-41A1EFCDA11A}"/>
    <cellStyle name="Moneda 2 4 2 2 2 2 3 2 3" xfId="7954" xr:uid="{DB46640E-E1EB-4453-B137-0BEF850BB55C}"/>
    <cellStyle name="Moneda 2 4 2 2 2 2 3 2 3 2" xfId="17362" xr:uid="{EAE921A8-1BB5-418E-991C-134C7494F422}"/>
    <cellStyle name="Moneda 2 4 2 2 2 2 3 2 3 3" xfId="26779" xr:uid="{B38B5A81-4482-4EA3-9BE1-052C9C29B4EF}"/>
    <cellStyle name="Moneda 2 4 2 2 2 2 3 2 3 4" xfId="36196" xr:uid="{D89602BA-63E7-428A-B1EB-55D732A59E34}"/>
    <cellStyle name="Moneda 2 4 2 2 2 2 3 2 4" xfId="12658" xr:uid="{F4603A3A-6E69-4768-BDD7-D41ABD5F3B3F}"/>
    <cellStyle name="Moneda 2 4 2 2 2 2 3 2 5" xfId="22075" xr:uid="{61359A7C-3821-4860-A44B-2DF96D9E65A4}"/>
    <cellStyle name="Moneda 2 4 2 2 2 2 3 2 6" xfId="31492" xr:uid="{4934D0C9-56BF-4AFE-A887-8BEE26E2C7F9}"/>
    <cellStyle name="Moneda 2 4 2 2 2 2 3 3" xfId="4034" xr:uid="{021F3D81-4A6E-4A44-8D6A-AB3D88144261}"/>
    <cellStyle name="Moneda 2 4 2 2 2 2 3 3 2" xfId="6386" xr:uid="{430CD7ED-064D-47C9-85DB-BF6D0D8BDB23}"/>
    <cellStyle name="Moneda 2 4 2 2 2 2 3 3 2 2" xfId="11090" xr:uid="{DC7D8F8E-8012-440F-9479-30FDC3EBDC5D}"/>
    <cellStyle name="Moneda 2 4 2 2 2 2 3 3 2 2 2" xfId="20498" xr:uid="{8DEA08BA-AB77-4108-A74B-FBEB5A6E9203}"/>
    <cellStyle name="Moneda 2 4 2 2 2 2 3 3 2 2 3" xfId="29915" xr:uid="{5DA73346-96E0-4947-A2DC-8EC639083FDE}"/>
    <cellStyle name="Moneda 2 4 2 2 2 2 3 3 2 2 4" xfId="39332" xr:uid="{3E934675-CEEB-49AA-8594-67AA13858A5E}"/>
    <cellStyle name="Moneda 2 4 2 2 2 2 3 3 2 3" xfId="15794" xr:uid="{0716B432-49CB-4D7A-B26C-028E623C8FC9}"/>
    <cellStyle name="Moneda 2 4 2 2 2 2 3 3 2 4" xfId="25211" xr:uid="{C3258EE6-D1F0-4EF8-B846-CCDEC95CB078}"/>
    <cellStyle name="Moneda 2 4 2 2 2 2 3 3 2 5" xfId="34628" xr:uid="{488A07A8-078D-4218-ABDD-BC5982B4BF6E}"/>
    <cellStyle name="Moneda 2 4 2 2 2 2 3 3 3" xfId="8738" xr:uid="{C0EE3D67-1330-4180-8FB5-4B41C6D62799}"/>
    <cellStyle name="Moneda 2 4 2 2 2 2 3 3 3 2" xfId="18146" xr:uid="{AA2EBFC1-988D-4B91-97B6-08985F8D1D06}"/>
    <cellStyle name="Moneda 2 4 2 2 2 2 3 3 3 3" xfId="27563" xr:uid="{6B13A0EF-CC7D-4AD3-BA7B-CCB06CCB3F05}"/>
    <cellStyle name="Moneda 2 4 2 2 2 2 3 3 3 4" xfId="36980" xr:uid="{432CC89C-981C-4CC9-AA25-C03AA7C989A2}"/>
    <cellStyle name="Moneda 2 4 2 2 2 2 3 3 4" xfId="13442" xr:uid="{916015C2-724E-43A8-BD79-03B87CE45736}"/>
    <cellStyle name="Moneda 2 4 2 2 2 2 3 3 5" xfId="22859" xr:uid="{8EBBBAB7-F273-4C54-8ED1-A917E360B44C}"/>
    <cellStyle name="Moneda 2 4 2 2 2 2 3 3 6" xfId="32276" xr:uid="{07EC9547-CCB8-4130-BD18-C6A28C3ADE25}"/>
    <cellStyle name="Moneda 2 4 2 2 2 2 3 4" xfId="4818" xr:uid="{29E29039-EC85-4CCC-8CC8-8B6AD7EB5054}"/>
    <cellStyle name="Moneda 2 4 2 2 2 2 3 4 2" xfId="9522" xr:uid="{587CAEBC-5EB1-40D4-92E2-9803A4D563EE}"/>
    <cellStyle name="Moneda 2 4 2 2 2 2 3 4 2 2" xfId="18930" xr:uid="{D7945D00-1698-489D-B3EA-95B18FCE339C}"/>
    <cellStyle name="Moneda 2 4 2 2 2 2 3 4 2 3" xfId="28347" xr:uid="{CD87573F-3B44-46B6-8586-6384A6E0DFE0}"/>
    <cellStyle name="Moneda 2 4 2 2 2 2 3 4 2 4" xfId="37764" xr:uid="{F19F55FF-2285-4616-A9BC-49DFFEFC7231}"/>
    <cellStyle name="Moneda 2 4 2 2 2 2 3 4 3" xfId="14226" xr:uid="{1748BCF6-47B0-43A7-B4DC-48C54B7C028F}"/>
    <cellStyle name="Moneda 2 4 2 2 2 2 3 4 4" xfId="23643" xr:uid="{D39417D2-FE80-48AB-B46A-E3D797E2E48D}"/>
    <cellStyle name="Moneda 2 4 2 2 2 2 3 4 5" xfId="33060" xr:uid="{E4ADAF60-111C-471F-8217-4C3E972D383E}"/>
    <cellStyle name="Moneda 2 4 2 2 2 2 3 5" xfId="7170" xr:uid="{8080EE80-5952-4B0B-A1F8-4BE6132FAB0D}"/>
    <cellStyle name="Moneda 2 4 2 2 2 2 3 5 2" xfId="16578" xr:uid="{DC81A11F-6747-45A0-B30E-54F4F328E3C5}"/>
    <cellStyle name="Moneda 2 4 2 2 2 2 3 5 3" xfId="25995" xr:uid="{DA404D9C-773F-445C-9856-B0682B48976C}"/>
    <cellStyle name="Moneda 2 4 2 2 2 2 3 5 4" xfId="35412" xr:uid="{6C5D2033-20F1-45EF-A68A-A4294D07F962}"/>
    <cellStyle name="Moneda 2 4 2 2 2 2 3 6" xfId="11874" xr:uid="{3C8AF299-865D-4448-A2B8-9EC242744C50}"/>
    <cellStyle name="Moneda 2 4 2 2 2 2 3 7" xfId="21291" xr:uid="{63A34262-E59C-48A1-BEA8-5558DA00F33B}"/>
    <cellStyle name="Moneda 2 4 2 2 2 2 3 8" xfId="30708" xr:uid="{AB455418-FE1A-486C-A6CE-B639551CDC5E}"/>
    <cellStyle name="Moneda 2 4 2 2 2 2 4" xfId="2858" xr:uid="{282DC6CD-B8D4-43A2-8457-44AE8AB80215}"/>
    <cellStyle name="Moneda 2 4 2 2 2 2 4 2" xfId="5210" xr:uid="{374C8A2E-678A-43F6-923E-7EEEBC2EFB7A}"/>
    <cellStyle name="Moneda 2 4 2 2 2 2 4 2 2" xfId="9914" xr:uid="{BCD4DBB8-9593-47F9-9327-12F70F0828AE}"/>
    <cellStyle name="Moneda 2 4 2 2 2 2 4 2 2 2" xfId="19322" xr:uid="{67315521-4364-4603-99A4-AB6DF1B68B7A}"/>
    <cellStyle name="Moneda 2 4 2 2 2 2 4 2 2 3" xfId="28739" xr:uid="{282C6B97-972F-41F2-9C24-24B511EE0BE4}"/>
    <cellStyle name="Moneda 2 4 2 2 2 2 4 2 2 4" xfId="38156" xr:uid="{F877E16D-20A5-416E-9703-5889761B7848}"/>
    <cellStyle name="Moneda 2 4 2 2 2 2 4 2 3" xfId="14618" xr:uid="{55AACF3F-F951-42C9-97D0-E29EB191B02B}"/>
    <cellStyle name="Moneda 2 4 2 2 2 2 4 2 4" xfId="24035" xr:uid="{632563F5-BF81-4885-A4F1-2FA81A8FED1C}"/>
    <cellStyle name="Moneda 2 4 2 2 2 2 4 2 5" xfId="33452" xr:uid="{F22946EB-376F-4165-B1DF-EF8C4ADBC3B3}"/>
    <cellStyle name="Moneda 2 4 2 2 2 2 4 3" xfId="7562" xr:uid="{45311F8B-35A6-4E32-BF85-2EEA0F09FD4F}"/>
    <cellStyle name="Moneda 2 4 2 2 2 2 4 3 2" xfId="16970" xr:uid="{0B3F2796-881F-4ADE-B437-8666FF9C7E00}"/>
    <cellStyle name="Moneda 2 4 2 2 2 2 4 3 3" xfId="26387" xr:uid="{271C7D7E-6826-4E7C-AC54-18C2907837EE}"/>
    <cellStyle name="Moneda 2 4 2 2 2 2 4 3 4" xfId="35804" xr:uid="{AC9255DA-A2C3-4D17-A7C6-D2F6D0E3D924}"/>
    <cellStyle name="Moneda 2 4 2 2 2 2 4 4" xfId="12266" xr:uid="{6A43F603-212A-4957-A749-7CB6EBB072C0}"/>
    <cellStyle name="Moneda 2 4 2 2 2 2 4 5" xfId="21683" xr:uid="{95B6352D-2B82-4741-AE6C-8CBC48D35910}"/>
    <cellStyle name="Moneda 2 4 2 2 2 2 4 6" xfId="31100" xr:uid="{79A31B1E-73E2-4840-97D1-721969DFC46A}"/>
    <cellStyle name="Moneda 2 4 2 2 2 2 5" xfId="3642" xr:uid="{3E7998A7-9572-4123-8E4C-0BEEEEBE7214}"/>
    <cellStyle name="Moneda 2 4 2 2 2 2 5 2" xfId="5994" xr:uid="{07CA0D1F-A1BE-4D07-9B7F-32264A918184}"/>
    <cellStyle name="Moneda 2 4 2 2 2 2 5 2 2" xfId="10698" xr:uid="{BEBE0ED7-B981-4B59-B89F-D1DA5DF2B5ED}"/>
    <cellStyle name="Moneda 2 4 2 2 2 2 5 2 2 2" xfId="20106" xr:uid="{895DC83F-08EB-41D1-BF2D-C3FD399539B4}"/>
    <cellStyle name="Moneda 2 4 2 2 2 2 5 2 2 3" xfId="29523" xr:uid="{CC7C2B44-33A7-48C4-B446-A829FCBE4FB3}"/>
    <cellStyle name="Moneda 2 4 2 2 2 2 5 2 2 4" xfId="38940" xr:uid="{2B19377E-7C3D-480C-B544-69A34EB9BD9A}"/>
    <cellStyle name="Moneda 2 4 2 2 2 2 5 2 3" xfId="15402" xr:uid="{F441855A-89DB-47A1-9410-836F57915C60}"/>
    <cellStyle name="Moneda 2 4 2 2 2 2 5 2 4" xfId="24819" xr:uid="{B43C342C-7A9A-4EB7-95B2-6E1E93E45B15}"/>
    <cellStyle name="Moneda 2 4 2 2 2 2 5 2 5" xfId="34236" xr:uid="{72459A8E-CE56-44EF-8C3D-0D74165B08CD}"/>
    <cellStyle name="Moneda 2 4 2 2 2 2 5 3" xfId="8346" xr:uid="{6E12B9ED-57FE-4545-B1E8-434D4DC0B8C0}"/>
    <cellStyle name="Moneda 2 4 2 2 2 2 5 3 2" xfId="17754" xr:uid="{D415A42B-5ED3-4ECD-A0C9-E4F1AB1C867C}"/>
    <cellStyle name="Moneda 2 4 2 2 2 2 5 3 3" xfId="27171" xr:uid="{785A4991-AAC4-4949-8ED8-94BB9F104F59}"/>
    <cellStyle name="Moneda 2 4 2 2 2 2 5 3 4" xfId="36588" xr:uid="{0CFBB61C-B595-44C5-A2F9-2947DFA2F2DB}"/>
    <cellStyle name="Moneda 2 4 2 2 2 2 5 4" xfId="13050" xr:uid="{4BD4900B-D8B0-4889-A9D0-7C7C98FD3301}"/>
    <cellStyle name="Moneda 2 4 2 2 2 2 5 5" xfId="22467" xr:uid="{09E8B265-257F-4009-A391-CE2EF01D5D61}"/>
    <cellStyle name="Moneda 2 4 2 2 2 2 5 6" xfId="31884" xr:uid="{1F5A1625-9AA7-4F23-B950-4EBB9C377FB6}"/>
    <cellStyle name="Moneda 2 4 2 2 2 2 6" xfId="4426" xr:uid="{B72116B6-6FBA-441B-AAE1-623AB2DB0128}"/>
    <cellStyle name="Moneda 2 4 2 2 2 2 6 2" xfId="9130" xr:uid="{933D49D2-0F0E-4E1A-8D39-DE65D38F33DC}"/>
    <cellStyle name="Moneda 2 4 2 2 2 2 6 2 2" xfId="18538" xr:uid="{7D4C2A6C-B8D2-4EB5-9023-A1B4F39C8DBA}"/>
    <cellStyle name="Moneda 2 4 2 2 2 2 6 2 3" xfId="27955" xr:uid="{5C208609-CFCF-41D6-8761-6D2BB61DED77}"/>
    <cellStyle name="Moneda 2 4 2 2 2 2 6 2 4" xfId="37372" xr:uid="{13402A5D-0BC9-44F8-A9F0-36D273DC44EB}"/>
    <cellStyle name="Moneda 2 4 2 2 2 2 6 3" xfId="13834" xr:uid="{640E015F-E9FD-4C83-BEAA-86DB40DB3D7E}"/>
    <cellStyle name="Moneda 2 4 2 2 2 2 6 4" xfId="23251" xr:uid="{18F06D0E-4CB6-4832-9C55-F15CBD8A8A13}"/>
    <cellStyle name="Moneda 2 4 2 2 2 2 6 5" xfId="32668" xr:uid="{AF1BBAE9-5301-4BE0-9DA1-A19580017946}"/>
    <cellStyle name="Moneda 2 4 2 2 2 2 7" xfId="6778" xr:uid="{E0207ADA-E651-414D-8192-00009D0503E4}"/>
    <cellStyle name="Moneda 2 4 2 2 2 2 7 2" xfId="16186" xr:uid="{158E5C10-8206-48F7-A819-14F4617209B6}"/>
    <cellStyle name="Moneda 2 4 2 2 2 2 7 3" xfId="25603" xr:uid="{399A6564-6F78-4EA2-9627-B640B8B85792}"/>
    <cellStyle name="Moneda 2 4 2 2 2 2 7 4" xfId="35020" xr:uid="{E3967CCB-A60D-43AC-A790-ADB1E6EA812B}"/>
    <cellStyle name="Moneda 2 4 2 2 2 2 8" xfId="11482" xr:uid="{48363FFD-B042-4DBF-96CC-DAE3F2EF5A8D}"/>
    <cellStyle name="Moneda 2 4 2 2 2 2 9" xfId="20899" xr:uid="{6D2F6E9C-76E7-451C-9CB9-18A426F2AE8E}"/>
    <cellStyle name="Moneda 2 4 2 2 2 3" xfId="522" xr:uid="{E9B015BB-D551-4B7B-98A6-5DE7B67DEDA2}"/>
    <cellStyle name="Moneda 2 4 2 2 2 3 10" xfId="2148" xr:uid="{7582EBFE-3F0F-484B-A5F8-72C83E06C64C}"/>
    <cellStyle name="Moneda 2 4 2 2 2 3 11" xfId="1520" xr:uid="{CC1B65A1-F797-4890-B174-11E67A0F25A9}"/>
    <cellStyle name="Moneda 2 4 2 2 2 3 12" xfId="40402" xr:uid="{39175A89-277C-46C1-9741-3B68C074D034}"/>
    <cellStyle name="Moneda 2 4 2 2 2 3 2" xfId="2540" xr:uid="{46208B0B-4252-4167-B105-511E789EC90B}"/>
    <cellStyle name="Moneda 2 4 2 2 2 3 2 2" xfId="3325" xr:uid="{7E868A2C-3F2C-40AE-8891-6EC47A948FA5}"/>
    <cellStyle name="Moneda 2 4 2 2 2 3 2 2 2" xfId="5677" xr:uid="{FE77A732-007B-4128-AF17-89925F58A58B}"/>
    <cellStyle name="Moneda 2 4 2 2 2 3 2 2 2 2" xfId="10381" xr:uid="{B2AFAB21-8286-4B8A-AF89-65927B908EEF}"/>
    <cellStyle name="Moneda 2 4 2 2 2 3 2 2 2 2 2" xfId="19789" xr:uid="{BCA49006-C210-4FDE-9072-A3681B7D805E}"/>
    <cellStyle name="Moneda 2 4 2 2 2 3 2 2 2 2 3" xfId="29206" xr:uid="{A26F8826-7FFA-4FBF-920C-CF76675C8896}"/>
    <cellStyle name="Moneda 2 4 2 2 2 3 2 2 2 2 4" xfId="38623" xr:uid="{60835A9C-1E8A-41B3-B02B-AAEAB0EC7783}"/>
    <cellStyle name="Moneda 2 4 2 2 2 3 2 2 2 3" xfId="15085" xr:uid="{26A80C73-47E9-4439-85E6-50B188DD1048}"/>
    <cellStyle name="Moneda 2 4 2 2 2 3 2 2 2 4" xfId="24502" xr:uid="{5A776000-2F80-4B5E-AA25-6E7C62D6BFC8}"/>
    <cellStyle name="Moneda 2 4 2 2 2 3 2 2 2 5" xfId="33919" xr:uid="{C676308E-BE7E-4320-8F61-3EA6F659E0BF}"/>
    <cellStyle name="Moneda 2 4 2 2 2 3 2 2 3" xfId="8029" xr:uid="{02BC26A8-B126-480A-93D6-0B1247F248B6}"/>
    <cellStyle name="Moneda 2 4 2 2 2 3 2 2 3 2" xfId="17437" xr:uid="{AAE7E24B-4E66-4736-8AFC-25C5483B64A2}"/>
    <cellStyle name="Moneda 2 4 2 2 2 3 2 2 3 3" xfId="26854" xr:uid="{76526676-3272-4592-AC86-B0DEAB4F84F1}"/>
    <cellStyle name="Moneda 2 4 2 2 2 3 2 2 3 4" xfId="36271" xr:uid="{99BD8EFA-1A3E-4771-B45A-E58629C6C6B6}"/>
    <cellStyle name="Moneda 2 4 2 2 2 3 2 2 4" xfId="12733" xr:uid="{6FE80C00-666C-415A-BFF6-5B41C769609A}"/>
    <cellStyle name="Moneda 2 4 2 2 2 3 2 2 5" xfId="22150" xr:uid="{263F610B-C5B1-42CD-A064-4512FB112A09}"/>
    <cellStyle name="Moneda 2 4 2 2 2 3 2 2 6" xfId="31567" xr:uid="{29F4CCEF-237C-4A28-BAA3-AECD1928DD5C}"/>
    <cellStyle name="Moneda 2 4 2 2 2 3 2 3" xfId="4109" xr:uid="{A9D9D2D5-1A2B-4F20-9C13-0CB872E5D02D}"/>
    <cellStyle name="Moneda 2 4 2 2 2 3 2 3 2" xfId="6461" xr:uid="{6AD63CC3-2D9D-4F5B-8C67-5EE005BBE70A}"/>
    <cellStyle name="Moneda 2 4 2 2 2 3 2 3 2 2" xfId="11165" xr:uid="{55CEBE1F-AD99-4DFA-AB11-6AFEBBC155E8}"/>
    <cellStyle name="Moneda 2 4 2 2 2 3 2 3 2 2 2" xfId="20573" xr:uid="{BF1A9B30-5BAC-40EC-BB87-D88D9AABCE49}"/>
    <cellStyle name="Moneda 2 4 2 2 2 3 2 3 2 2 3" xfId="29990" xr:uid="{6FD3509C-3912-459D-A750-869AECBEFB86}"/>
    <cellStyle name="Moneda 2 4 2 2 2 3 2 3 2 2 4" xfId="39407" xr:uid="{301A1B2C-23A5-470A-98AA-8699E33486AC}"/>
    <cellStyle name="Moneda 2 4 2 2 2 3 2 3 2 3" xfId="15869" xr:uid="{31B51FCA-D501-4C7D-A9C9-9F0CBB07C087}"/>
    <cellStyle name="Moneda 2 4 2 2 2 3 2 3 2 4" xfId="25286" xr:uid="{3B0E2399-71F1-46BB-B28C-D410A457EB11}"/>
    <cellStyle name="Moneda 2 4 2 2 2 3 2 3 2 5" xfId="34703" xr:uid="{2D8F1F4A-A656-4C12-B4BC-AD2FAF831B25}"/>
    <cellStyle name="Moneda 2 4 2 2 2 3 2 3 3" xfId="8813" xr:uid="{A12F57B1-5345-45C1-B641-DB0FDAF7176F}"/>
    <cellStyle name="Moneda 2 4 2 2 2 3 2 3 3 2" xfId="18221" xr:uid="{2A13BCF5-DFA8-43D7-9C76-D24A79079D4C}"/>
    <cellStyle name="Moneda 2 4 2 2 2 3 2 3 3 3" xfId="27638" xr:uid="{63A0DF8C-6BDC-462D-9253-40A6632DC8EE}"/>
    <cellStyle name="Moneda 2 4 2 2 2 3 2 3 3 4" xfId="37055" xr:uid="{0C6BD376-4476-47BB-8864-B6052771CF07}"/>
    <cellStyle name="Moneda 2 4 2 2 2 3 2 3 4" xfId="13517" xr:uid="{737E34E2-2953-4C42-AD17-5994552319BF}"/>
    <cellStyle name="Moneda 2 4 2 2 2 3 2 3 5" xfId="22934" xr:uid="{2025CA54-E3FD-4823-BAF7-44A2A2758844}"/>
    <cellStyle name="Moneda 2 4 2 2 2 3 2 3 6" xfId="32351" xr:uid="{B413F2E1-391A-41CD-BEC5-4F5E2BB487D2}"/>
    <cellStyle name="Moneda 2 4 2 2 2 3 2 4" xfId="4893" xr:uid="{E44AFA7E-411A-46B6-AC62-F003D8A5E58A}"/>
    <cellStyle name="Moneda 2 4 2 2 2 3 2 4 2" xfId="9597" xr:uid="{FD90EB05-C75B-47CB-A39C-C30CF4251F20}"/>
    <cellStyle name="Moneda 2 4 2 2 2 3 2 4 2 2" xfId="19005" xr:uid="{3AE0726F-08BC-4E54-B0C4-441C2B29A55A}"/>
    <cellStyle name="Moneda 2 4 2 2 2 3 2 4 2 3" xfId="28422" xr:uid="{8FAE97B6-EDDD-4D13-BEE1-45529B9F6EC8}"/>
    <cellStyle name="Moneda 2 4 2 2 2 3 2 4 2 4" xfId="37839" xr:uid="{C5C7D52E-502D-4B91-9099-05143EA1462B}"/>
    <cellStyle name="Moneda 2 4 2 2 2 3 2 4 3" xfId="14301" xr:uid="{DF706B20-8A82-48AC-9B93-998B6EF054A3}"/>
    <cellStyle name="Moneda 2 4 2 2 2 3 2 4 4" xfId="23718" xr:uid="{7FEC3EB3-F1FE-4B11-951C-21732D63A2F0}"/>
    <cellStyle name="Moneda 2 4 2 2 2 3 2 4 5" xfId="33135" xr:uid="{F9F0F69F-994B-4140-A2F4-9A77FD0AE6AD}"/>
    <cellStyle name="Moneda 2 4 2 2 2 3 2 5" xfId="7245" xr:uid="{8E156B64-811E-41AC-8CE6-82E54D89D85A}"/>
    <cellStyle name="Moneda 2 4 2 2 2 3 2 5 2" xfId="16653" xr:uid="{585D23EA-B37C-4C5D-8D38-886F2AABB8AD}"/>
    <cellStyle name="Moneda 2 4 2 2 2 3 2 5 3" xfId="26070" xr:uid="{EFF264BB-FD51-41CD-8A53-57EFA0EF7826}"/>
    <cellStyle name="Moneda 2 4 2 2 2 3 2 5 4" xfId="35487" xr:uid="{4D237032-613C-4FCD-938D-67153E788778}"/>
    <cellStyle name="Moneda 2 4 2 2 2 3 2 6" xfId="11949" xr:uid="{F763BB5D-DC71-4F32-B21E-8B00A842707B}"/>
    <cellStyle name="Moneda 2 4 2 2 2 3 2 7" xfId="21366" xr:uid="{D8D9B462-55E9-41F8-A178-2F2AD9F0A9CA}"/>
    <cellStyle name="Moneda 2 4 2 2 2 3 2 8" xfId="30783" xr:uid="{8BED12D2-848F-4551-9DF1-806A89CA8EE6}"/>
    <cellStyle name="Moneda 2 4 2 2 2 3 3" xfId="2933" xr:uid="{E84332F3-81E0-497D-89BB-B13B42CE127E}"/>
    <cellStyle name="Moneda 2 4 2 2 2 3 3 2" xfId="5285" xr:uid="{6009DE70-0A37-489B-A564-743493B3C7C5}"/>
    <cellStyle name="Moneda 2 4 2 2 2 3 3 2 2" xfId="9989" xr:uid="{AF8553CF-D8BD-4BD5-B0B8-D9193AEAFFA4}"/>
    <cellStyle name="Moneda 2 4 2 2 2 3 3 2 2 2" xfId="19397" xr:uid="{E6B5D5C6-6087-4EC3-B95E-0B0718A6A603}"/>
    <cellStyle name="Moneda 2 4 2 2 2 3 3 2 2 3" xfId="28814" xr:uid="{4FAF55EC-809E-4E5E-83A5-B4B6675858DD}"/>
    <cellStyle name="Moneda 2 4 2 2 2 3 3 2 2 4" xfId="38231" xr:uid="{DD157D35-081E-4DCA-9F8B-3A29B02823F9}"/>
    <cellStyle name="Moneda 2 4 2 2 2 3 3 2 3" xfId="14693" xr:uid="{C278434B-331B-4768-B2FF-B7F54E64C115}"/>
    <cellStyle name="Moneda 2 4 2 2 2 3 3 2 4" xfId="24110" xr:uid="{D730BC1A-24E8-4870-B175-05A1B356E94F}"/>
    <cellStyle name="Moneda 2 4 2 2 2 3 3 2 5" xfId="33527" xr:uid="{DD2D8A9C-9E28-44AC-912C-E118CFF70565}"/>
    <cellStyle name="Moneda 2 4 2 2 2 3 3 3" xfId="7637" xr:uid="{316DB300-32A6-445F-93B2-7F7B34DA0E38}"/>
    <cellStyle name="Moneda 2 4 2 2 2 3 3 3 2" xfId="17045" xr:uid="{EC2116FC-C7D2-4985-BC1D-4A2EEE95938B}"/>
    <cellStyle name="Moneda 2 4 2 2 2 3 3 3 3" xfId="26462" xr:uid="{790BD544-E098-4245-8418-9B35FE5C9F3C}"/>
    <cellStyle name="Moneda 2 4 2 2 2 3 3 3 4" xfId="35879" xr:uid="{0224AB1A-ACA3-408A-9B91-3B1D5B2C288B}"/>
    <cellStyle name="Moneda 2 4 2 2 2 3 3 4" xfId="12341" xr:uid="{A6089F2E-6012-453B-8BA9-03213E05234E}"/>
    <cellStyle name="Moneda 2 4 2 2 2 3 3 5" xfId="21758" xr:uid="{E35B154A-0E07-4B52-BB76-955FD659F5C3}"/>
    <cellStyle name="Moneda 2 4 2 2 2 3 3 6" xfId="31175" xr:uid="{D9E9B973-471F-4A5D-82A5-51FB23155FF2}"/>
    <cellStyle name="Moneda 2 4 2 2 2 3 4" xfId="3717" xr:uid="{F3E7A494-1AAB-4275-AD1E-0F51B73D37AE}"/>
    <cellStyle name="Moneda 2 4 2 2 2 3 4 2" xfId="6069" xr:uid="{7A27C77A-D7F3-4F2C-8900-19E041D2F964}"/>
    <cellStyle name="Moneda 2 4 2 2 2 3 4 2 2" xfId="10773" xr:uid="{CACB9366-D531-494D-8945-B22CDBC37882}"/>
    <cellStyle name="Moneda 2 4 2 2 2 3 4 2 2 2" xfId="20181" xr:uid="{B6C50478-6DB4-4751-A5D4-2499F53877D7}"/>
    <cellStyle name="Moneda 2 4 2 2 2 3 4 2 2 3" xfId="29598" xr:uid="{19EB23C9-AFEC-402F-BCF8-2CE0C11D1F6F}"/>
    <cellStyle name="Moneda 2 4 2 2 2 3 4 2 2 4" xfId="39015" xr:uid="{5CA612E8-5B23-47F5-ACFC-4DEF76A23C09}"/>
    <cellStyle name="Moneda 2 4 2 2 2 3 4 2 3" xfId="15477" xr:uid="{478AABFA-D799-438C-BA67-9340805E6819}"/>
    <cellStyle name="Moneda 2 4 2 2 2 3 4 2 4" xfId="24894" xr:uid="{10DAAD92-ADD5-4A0F-869B-7765CF91C3C0}"/>
    <cellStyle name="Moneda 2 4 2 2 2 3 4 2 5" xfId="34311" xr:uid="{9028C937-B3C0-4614-A720-EF0C533BE6AA}"/>
    <cellStyle name="Moneda 2 4 2 2 2 3 4 3" xfId="8421" xr:uid="{FD8659FA-99DB-497B-A24A-B28D2F7E4DAD}"/>
    <cellStyle name="Moneda 2 4 2 2 2 3 4 3 2" xfId="17829" xr:uid="{52780E9C-6716-4422-8F65-AADA7410BFCE}"/>
    <cellStyle name="Moneda 2 4 2 2 2 3 4 3 3" xfId="27246" xr:uid="{8D26DF76-EC89-452B-98E3-5697ED8BD54E}"/>
    <cellStyle name="Moneda 2 4 2 2 2 3 4 3 4" xfId="36663" xr:uid="{04BB18C5-775B-493B-8D43-7D2F459048F8}"/>
    <cellStyle name="Moneda 2 4 2 2 2 3 4 4" xfId="13125" xr:uid="{D6F5E06F-7D79-4BAF-839E-AF6473CF111D}"/>
    <cellStyle name="Moneda 2 4 2 2 2 3 4 5" xfId="22542" xr:uid="{17B89FEE-429F-47E9-947D-D74C33854800}"/>
    <cellStyle name="Moneda 2 4 2 2 2 3 4 6" xfId="31959" xr:uid="{6C7B4C0A-014C-4737-BE42-79374FE935E8}"/>
    <cellStyle name="Moneda 2 4 2 2 2 3 5" xfId="4501" xr:uid="{988E159D-06DB-4466-93AF-003ED86C3126}"/>
    <cellStyle name="Moneda 2 4 2 2 2 3 5 2" xfId="9205" xr:uid="{14AC2C0D-011D-493D-8C3C-5D6909B3EA21}"/>
    <cellStyle name="Moneda 2 4 2 2 2 3 5 2 2" xfId="18613" xr:uid="{1DF0144B-6B2A-4DF9-AE2F-F747D4D5D056}"/>
    <cellStyle name="Moneda 2 4 2 2 2 3 5 2 3" xfId="28030" xr:uid="{5C3D258E-3575-4A80-8CEB-8BB60EC7D666}"/>
    <cellStyle name="Moneda 2 4 2 2 2 3 5 2 4" xfId="37447" xr:uid="{27968CBE-8A54-4A4D-ACD1-1754EB3908B5}"/>
    <cellStyle name="Moneda 2 4 2 2 2 3 5 3" xfId="13909" xr:uid="{52E5B513-7482-4456-AB59-B17DB4681962}"/>
    <cellStyle name="Moneda 2 4 2 2 2 3 5 4" xfId="23326" xr:uid="{0067F08E-11A4-4519-966C-B9F6A735C568}"/>
    <cellStyle name="Moneda 2 4 2 2 2 3 5 5" xfId="32743" xr:uid="{90446874-9FA9-461D-952D-27DE05D751C4}"/>
    <cellStyle name="Moneda 2 4 2 2 2 3 6" xfId="6853" xr:uid="{07707832-5DDD-46CD-8031-9B19736A9C33}"/>
    <cellStyle name="Moneda 2 4 2 2 2 3 6 2" xfId="16261" xr:uid="{CB4974BE-5B2D-4A4C-8FBF-082B30DC17B9}"/>
    <cellStyle name="Moneda 2 4 2 2 2 3 6 3" xfId="25678" xr:uid="{CB773F83-909B-49E3-AE8F-15AF48786FFE}"/>
    <cellStyle name="Moneda 2 4 2 2 2 3 6 4" xfId="35095" xr:uid="{23658B65-B87E-4F49-9669-6CBFF31E8567}"/>
    <cellStyle name="Moneda 2 4 2 2 2 3 7" xfId="11557" xr:uid="{F412F3D8-D9E4-47A9-93BD-258EAE0C782C}"/>
    <cellStyle name="Moneda 2 4 2 2 2 3 8" xfId="20974" xr:uid="{6E8292C9-7212-4DDB-B03F-6CA6FEB6572C}"/>
    <cellStyle name="Moneda 2 4 2 2 2 3 9" xfId="30391" xr:uid="{C49F5166-C6CF-4780-B9E0-D52B4772CF3D}"/>
    <cellStyle name="Moneda 2 4 2 2 2 4" xfId="1075" xr:uid="{770A53B1-8280-45F8-9B3C-0E78F10FD32B}"/>
    <cellStyle name="Moneda 2 4 2 2 2 4 10" xfId="1789" xr:uid="{11D18EE8-B06B-469C-9CF8-00CD6470514E}"/>
    <cellStyle name="Moneda 2 4 2 2 2 4 11" xfId="40671" xr:uid="{C0E97C20-B120-4D0A-B052-92992187977A}"/>
    <cellStyle name="Moneda 2 4 2 2 2 4 2" xfId="3129" xr:uid="{151687F3-BE1E-4858-B18D-705ED2E19369}"/>
    <cellStyle name="Moneda 2 4 2 2 2 4 2 2" xfId="5481" xr:uid="{7495E80B-86EB-40C4-BBCC-56E6873EB852}"/>
    <cellStyle name="Moneda 2 4 2 2 2 4 2 2 2" xfId="10185" xr:uid="{D3E63AFD-1E58-4957-8113-A45E26850CA9}"/>
    <cellStyle name="Moneda 2 4 2 2 2 4 2 2 2 2" xfId="19593" xr:uid="{CF292F1B-6C3E-4515-8E5A-38F256679B6A}"/>
    <cellStyle name="Moneda 2 4 2 2 2 4 2 2 2 3" xfId="29010" xr:uid="{D27DEC51-2977-419E-9EEF-6C59F9ACEE6E}"/>
    <cellStyle name="Moneda 2 4 2 2 2 4 2 2 2 4" xfId="38427" xr:uid="{22240064-5EF8-4DB0-BA82-5A30F3031A20}"/>
    <cellStyle name="Moneda 2 4 2 2 2 4 2 2 3" xfId="14889" xr:uid="{92B095B7-6145-4FD6-B7D6-8998E9E9A42B}"/>
    <cellStyle name="Moneda 2 4 2 2 2 4 2 2 4" xfId="24306" xr:uid="{25725682-4970-44FD-8B54-AFE474220E50}"/>
    <cellStyle name="Moneda 2 4 2 2 2 4 2 2 5" xfId="33723" xr:uid="{FCE67293-8098-4451-8007-C51C3C161CD1}"/>
    <cellStyle name="Moneda 2 4 2 2 2 4 2 3" xfId="7833" xr:uid="{0321AEE5-AA80-4A70-BEB4-82CF6FA22F02}"/>
    <cellStyle name="Moneda 2 4 2 2 2 4 2 3 2" xfId="17241" xr:uid="{FE208214-1463-4897-8F53-B33E870C7675}"/>
    <cellStyle name="Moneda 2 4 2 2 2 4 2 3 3" xfId="26658" xr:uid="{D45A5861-D367-43C8-B136-CE9726F7B173}"/>
    <cellStyle name="Moneda 2 4 2 2 2 4 2 3 4" xfId="36075" xr:uid="{C254191E-7D82-4A71-A0E7-2012558E4F61}"/>
    <cellStyle name="Moneda 2 4 2 2 2 4 2 4" xfId="12537" xr:uid="{3B6286E9-66ED-4282-B380-7D1B662407DC}"/>
    <cellStyle name="Moneda 2 4 2 2 2 4 2 5" xfId="21954" xr:uid="{9F824AFC-84FF-4B56-A6E6-FF2E7B139A55}"/>
    <cellStyle name="Moneda 2 4 2 2 2 4 2 6" xfId="31371" xr:uid="{6C6BCCCF-0451-4CB8-BDAF-C5009F4B9972}"/>
    <cellStyle name="Moneda 2 4 2 2 2 4 3" xfId="3913" xr:uid="{C2B517FA-10A8-41B2-B987-3BDFF884B6C0}"/>
    <cellStyle name="Moneda 2 4 2 2 2 4 3 2" xfId="6265" xr:uid="{3CA95A33-B6E4-4439-8C7D-615C2EB30497}"/>
    <cellStyle name="Moneda 2 4 2 2 2 4 3 2 2" xfId="10969" xr:uid="{AB898986-A44C-4DBB-ACB3-86D3F56C79E9}"/>
    <cellStyle name="Moneda 2 4 2 2 2 4 3 2 2 2" xfId="20377" xr:uid="{282C6A93-3F7B-40FD-8B00-B9FA116930AB}"/>
    <cellStyle name="Moneda 2 4 2 2 2 4 3 2 2 3" xfId="29794" xr:uid="{0FCAE0A4-E703-40F9-9663-AC23DADF6C0F}"/>
    <cellStyle name="Moneda 2 4 2 2 2 4 3 2 2 4" xfId="39211" xr:uid="{60895C8C-7B1B-4EE3-BABD-84F6B74A9FE2}"/>
    <cellStyle name="Moneda 2 4 2 2 2 4 3 2 3" xfId="15673" xr:uid="{9B1274D3-56B6-48E9-A39A-6681BBAA2D20}"/>
    <cellStyle name="Moneda 2 4 2 2 2 4 3 2 4" xfId="25090" xr:uid="{87A563FB-E50E-41FB-9298-9B7EB0561D5D}"/>
    <cellStyle name="Moneda 2 4 2 2 2 4 3 2 5" xfId="34507" xr:uid="{E8CD2624-B8A0-4A93-ACDE-3A12A36A41DB}"/>
    <cellStyle name="Moneda 2 4 2 2 2 4 3 3" xfId="8617" xr:uid="{4602841C-DA00-4CA2-8AD9-999ACBF23BA5}"/>
    <cellStyle name="Moneda 2 4 2 2 2 4 3 3 2" xfId="18025" xr:uid="{CCB82B1A-2202-4BC9-A8A5-53F4459B79D4}"/>
    <cellStyle name="Moneda 2 4 2 2 2 4 3 3 3" xfId="27442" xr:uid="{2F55667F-226E-41E5-829F-8DC44BF239AF}"/>
    <cellStyle name="Moneda 2 4 2 2 2 4 3 3 4" xfId="36859" xr:uid="{75655AFE-9339-4C70-A1E0-39DFEF8B5863}"/>
    <cellStyle name="Moneda 2 4 2 2 2 4 3 4" xfId="13321" xr:uid="{3A54CA6B-31BC-4C4C-AD5C-72F771DCC45B}"/>
    <cellStyle name="Moneda 2 4 2 2 2 4 3 5" xfId="22738" xr:uid="{C31AE928-1CB9-4C86-B921-823B6E6497D7}"/>
    <cellStyle name="Moneda 2 4 2 2 2 4 3 6" xfId="32155" xr:uid="{50301EF6-5EDC-4884-98F0-0C00003D4833}"/>
    <cellStyle name="Moneda 2 4 2 2 2 4 4" xfId="4697" xr:uid="{3A9E1440-9131-4471-BE24-D2B88188A213}"/>
    <cellStyle name="Moneda 2 4 2 2 2 4 4 2" xfId="9401" xr:uid="{EB5E062D-CB53-4E41-A7A3-6AA8C707308D}"/>
    <cellStyle name="Moneda 2 4 2 2 2 4 4 2 2" xfId="18809" xr:uid="{8FEE13EE-859A-4823-998A-F55FA09D1E60}"/>
    <cellStyle name="Moneda 2 4 2 2 2 4 4 2 3" xfId="28226" xr:uid="{CE579645-3986-4BB2-A206-93965D40A1F8}"/>
    <cellStyle name="Moneda 2 4 2 2 2 4 4 2 4" xfId="37643" xr:uid="{8438966A-F26B-4FB3-8468-5F2AE6DE6639}"/>
    <cellStyle name="Moneda 2 4 2 2 2 4 4 3" xfId="14105" xr:uid="{3173821C-2F73-4A67-940B-33BB20C2199E}"/>
    <cellStyle name="Moneda 2 4 2 2 2 4 4 4" xfId="23522" xr:uid="{E5535BBB-E07A-4581-8CAD-1A1507F2F0EF}"/>
    <cellStyle name="Moneda 2 4 2 2 2 4 4 5" xfId="32939" xr:uid="{5388AB52-6464-485B-94D1-50F7B1ACA058}"/>
    <cellStyle name="Moneda 2 4 2 2 2 4 5" xfId="7049" xr:uid="{53879074-0EC5-4900-B229-B2BB4F34DCA3}"/>
    <cellStyle name="Moneda 2 4 2 2 2 4 5 2" xfId="16457" xr:uid="{9041926C-987E-4C89-A83A-5CE9E5A58CD6}"/>
    <cellStyle name="Moneda 2 4 2 2 2 4 5 3" xfId="25874" xr:uid="{46CEA8F0-E80A-4293-BF16-5891B1FAE16B}"/>
    <cellStyle name="Moneda 2 4 2 2 2 4 5 4" xfId="35291" xr:uid="{050203F4-FB13-42C6-BB36-BF5789A44742}"/>
    <cellStyle name="Moneda 2 4 2 2 2 4 6" xfId="11753" xr:uid="{166EC83C-4D6D-46AA-8AB9-9BFE29019377}"/>
    <cellStyle name="Moneda 2 4 2 2 2 4 7" xfId="21170" xr:uid="{83BA29A1-FE06-414C-B4CE-D46039CD0606}"/>
    <cellStyle name="Moneda 2 4 2 2 2 4 8" xfId="30587" xr:uid="{AD26C4A0-EB8C-4057-A5FC-39D37A409BAF}"/>
    <cellStyle name="Moneda 2 4 2 2 2 4 9" xfId="2344" xr:uid="{CE9BD4B9-618C-4D29-A86E-599CFE093157}"/>
    <cellStyle name="Moneda 2 4 2 2 2 5" xfId="2737" xr:uid="{F574AD5B-FF98-4905-BD93-E5E708AC2EFC}"/>
    <cellStyle name="Moneda 2 4 2 2 2 5 2" xfId="5089" xr:uid="{63773356-EDD2-4F7D-A2A2-D08690BB40EB}"/>
    <cellStyle name="Moneda 2 4 2 2 2 5 2 2" xfId="9793" xr:uid="{F68DD2E6-EFB1-4772-8275-D26884DD2369}"/>
    <cellStyle name="Moneda 2 4 2 2 2 5 2 2 2" xfId="19201" xr:uid="{AF4C4BA0-8F31-4750-91CB-F8298D5C5445}"/>
    <cellStyle name="Moneda 2 4 2 2 2 5 2 2 3" xfId="28618" xr:uid="{A1ED0907-FF7B-4861-B313-4D15E60CB3BE}"/>
    <cellStyle name="Moneda 2 4 2 2 2 5 2 2 4" xfId="38035" xr:uid="{5EC20418-8760-4E44-8C45-281FB98C64B2}"/>
    <cellStyle name="Moneda 2 4 2 2 2 5 2 3" xfId="14497" xr:uid="{70F69D7E-EECD-4C32-A0FA-2D6CDF0BD657}"/>
    <cellStyle name="Moneda 2 4 2 2 2 5 2 4" xfId="23914" xr:uid="{92C6054F-E7AA-45AB-A7DF-B688189A76A6}"/>
    <cellStyle name="Moneda 2 4 2 2 2 5 2 5" xfId="33331" xr:uid="{D08030A2-3110-437A-8EEA-841B88C60923}"/>
    <cellStyle name="Moneda 2 4 2 2 2 5 3" xfId="7441" xr:uid="{1EE47459-E07A-4B7E-8438-9DD5E249C32D}"/>
    <cellStyle name="Moneda 2 4 2 2 2 5 3 2" xfId="16849" xr:uid="{A63AB978-DC09-4D07-B669-028F1276EA15}"/>
    <cellStyle name="Moneda 2 4 2 2 2 5 3 3" xfId="26266" xr:uid="{3F4FBDD3-16E7-47A7-8C56-F460D66221E3}"/>
    <cellStyle name="Moneda 2 4 2 2 2 5 3 4" xfId="35683" xr:uid="{C9D39339-BB55-4548-BF9A-67B0C6BBF87F}"/>
    <cellStyle name="Moneda 2 4 2 2 2 5 4" xfId="12145" xr:uid="{B9805FD0-13FC-4588-BC08-CA9DED46BEE3}"/>
    <cellStyle name="Moneda 2 4 2 2 2 5 5" xfId="21562" xr:uid="{4EB82664-5AB1-4189-8C78-3B9072987C22}"/>
    <cellStyle name="Moneda 2 4 2 2 2 5 6" xfId="30979" xr:uid="{6B96FBFF-96EA-48DC-A3E3-A4D3A5640C3F}"/>
    <cellStyle name="Moneda 2 4 2 2 2 6" xfId="3521" xr:uid="{3FD78F24-D4DD-438D-AE0D-484932467E6D}"/>
    <cellStyle name="Moneda 2 4 2 2 2 6 2" xfId="5873" xr:uid="{92670751-9B29-4E79-AD5A-868E9B4EBEB1}"/>
    <cellStyle name="Moneda 2 4 2 2 2 6 2 2" xfId="10577" xr:uid="{3CCB0C2D-09BA-4CD1-8930-B259FA22CD14}"/>
    <cellStyle name="Moneda 2 4 2 2 2 6 2 2 2" xfId="19985" xr:uid="{25F41CB0-59DD-4B80-AD5A-B26520D68686}"/>
    <cellStyle name="Moneda 2 4 2 2 2 6 2 2 3" xfId="29402" xr:uid="{F8C9C616-616B-4155-A779-DD200F32F6A5}"/>
    <cellStyle name="Moneda 2 4 2 2 2 6 2 2 4" xfId="38819" xr:uid="{4CBB9810-F288-497A-8A25-2ECED73B4491}"/>
    <cellStyle name="Moneda 2 4 2 2 2 6 2 3" xfId="15281" xr:uid="{6E3DEB9B-2336-4F2A-BF48-32E462DCCAD6}"/>
    <cellStyle name="Moneda 2 4 2 2 2 6 2 4" xfId="24698" xr:uid="{4B6C905F-5E6F-4836-8072-79A1034EC868}"/>
    <cellStyle name="Moneda 2 4 2 2 2 6 2 5" xfId="34115" xr:uid="{2EF85F81-98A0-4CCD-9D53-2478047368C6}"/>
    <cellStyle name="Moneda 2 4 2 2 2 6 3" xfId="8225" xr:uid="{B8B7BBBA-079E-4BB1-94B2-48BE69E9CC69}"/>
    <cellStyle name="Moneda 2 4 2 2 2 6 3 2" xfId="17633" xr:uid="{15E03370-9490-4038-B77B-0F93B64C272B}"/>
    <cellStyle name="Moneda 2 4 2 2 2 6 3 3" xfId="27050" xr:uid="{2F561E3A-E84E-4488-B437-4ED3977B20B7}"/>
    <cellStyle name="Moneda 2 4 2 2 2 6 3 4" xfId="36467" xr:uid="{3D4AC2D3-8681-4B6D-8344-A7EE756FD4DF}"/>
    <cellStyle name="Moneda 2 4 2 2 2 6 4" xfId="12929" xr:uid="{D86B5401-0E92-4DA1-A6AB-55FC88AF9C9B}"/>
    <cellStyle name="Moneda 2 4 2 2 2 6 5" xfId="22346" xr:uid="{500A2A06-21FC-4C0D-B470-004E26CE4772}"/>
    <cellStyle name="Moneda 2 4 2 2 2 6 6" xfId="31763" xr:uid="{2971543F-F753-43F4-BA83-EA2869DF3077}"/>
    <cellStyle name="Moneda 2 4 2 2 2 7" xfId="4305" xr:uid="{E374A34E-DBC4-4CF0-BE27-FB4B3148EBF5}"/>
    <cellStyle name="Moneda 2 4 2 2 2 7 2" xfId="9009" xr:uid="{4F880D8A-C18D-404A-BA7C-05D4939A0762}"/>
    <cellStyle name="Moneda 2 4 2 2 2 7 2 2" xfId="18417" xr:uid="{8E58B1E9-62B9-4A6D-89D0-03E1B1BB3F58}"/>
    <cellStyle name="Moneda 2 4 2 2 2 7 2 3" xfId="27834" xr:uid="{2BF391D6-5D65-4D50-8A3F-A96322B047BD}"/>
    <cellStyle name="Moneda 2 4 2 2 2 7 2 4" xfId="37251" xr:uid="{25B6A535-85E5-41B1-B3AA-2711A323ACF4}"/>
    <cellStyle name="Moneda 2 4 2 2 2 7 3" xfId="13713" xr:uid="{42E11624-957A-45B1-B492-C01686523239}"/>
    <cellStyle name="Moneda 2 4 2 2 2 7 4" xfId="23130" xr:uid="{3C93B58E-7BC3-45A4-AF00-F0175ABBE991}"/>
    <cellStyle name="Moneda 2 4 2 2 2 7 5" xfId="32547" xr:uid="{5D38DF5E-7AD6-4763-B710-6966A0376670}"/>
    <cellStyle name="Moneda 2 4 2 2 2 8" xfId="6657" xr:uid="{A2A870C9-2D20-4C26-8F6E-AA81D592D944}"/>
    <cellStyle name="Moneda 2 4 2 2 2 8 2" xfId="16065" xr:uid="{4221073F-62F7-4960-8F9B-BDA39FC6352F}"/>
    <cellStyle name="Moneda 2 4 2 2 2 8 3" xfId="25482" xr:uid="{1D64DD16-DF0C-4A50-BCA1-AEEC926F99CF}"/>
    <cellStyle name="Moneda 2 4 2 2 2 8 4" xfId="34899" xr:uid="{EC947996-E0D6-4B25-9F4D-A8D6525C3C21}"/>
    <cellStyle name="Moneda 2 4 2 2 2 9" xfId="11361" xr:uid="{199F8135-D718-4F01-BF79-DFC56148ADFD}"/>
    <cellStyle name="Moneda 2 4 2 2 3" xfId="360" xr:uid="{D3FECC27-1BB0-41DE-B892-A5D8AA487502}"/>
    <cellStyle name="Moneda 2 4 2 2 3 10" xfId="30270" xr:uid="{E7893D1A-0917-43CC-A535-602ECDCCFA7B}"/>
    <cellStyle name="Moneda 2 4 2 2 3 11" xfId="39767" xr:uid="{DFA815B1-4998-4EAD-8823-A57BAC96B54F}"/>
    <cellStyle name="Moneda 2 4 2 2 3 12" xfId="40026" xr:uid="{3550D1AF-EF20-4D84-8B57-FC616B9D8784}"/>
    <cellStyle name="Moneda 2 4 2 2 3 13" xfId="2027" xr:uid="{A59CE83A-872F-4CF0-BCEA-52180EE947B6}"/>
    <cellStyle name="Moneda 2 4 2 2 3 14" xfId="1399" xr:uid="{A371FE90-AACF-4BE9-9491-C779E12EF804}"/>
    <cellStyle name="Moneda 2 4 2 2 3 15" xfId="40281" xr:uid="{778DC417-D2D5-4D62-94A6-962A9EFFF071}"/>
    <cellStyle name="Moneda 2 4 2 2 3 2" xfId="598" xr:uid="{9BBAD0F0-6DA8-41AE-8A40-30857560A653}"/>
    <cellStyle name="Moneda 2 4 2 2 3 2 10" xfId="2223" xr:uid="{4694CED3-2111-4392-8300-40923FDCB671}"/>
    <cellStyle name="Moneda 2 4 2 2 3 2 11" xfId="1595" xr:uid="{1C231F64-F127-481C-BA8A-24850FE70377}"/>
    <cellStyle name="Moneda 2 4 2 2 3 2 12" xfId="40477" xr:uid="{190FF2C2-942D-4E5D-B302-16D8F221099F}"/>
    <cellStyle name="Moneda 2 4 2 2 3 2 2" xfId="2615" xr:uid="{E558826F-0FD0-4D5A-B379-A2113772E56A}"/>
    <cellStyle name="Moneda 2 4 2 2 3 2 2 2" xfId="3400" xr:uid="{6FCEFAE6-8914-4668-A757-2A7C35E38CA4}"/>
    <cellStyle name="Moneda 2 4 2 2 3 2 2 2 2" xfId="5752" xr:uid="{FA3BADBF-DAFB-45F1-B752-0F8B92AB8FE0}"/>
    <cellStyle name="Moneda 2 4 2 2 3 2 2 2 2 2" xfId="10456" xr:uid="{706DBC6F-2455-4140-B8CF-3F59A1D6A753}"/>
    <cellStyle name="Moneda 2 4 2 2 3 2 2 2 2 2 2" xfId="19864" xr:uid="{524FC75C-696F-4E90-8498-6D193AF0D0DC}"/>
    <cellStyle name="Moneda 2 4 2 2 3 2 2 2 2 2 3" xfId="29281" xr:uid="{59CD01A8-AD83-43E0-86EF-627621C35AEE}"/>
    <cellStyle name="Moneda 2 4 2 2 3 2 2 2 2 2 4" xfId="38698" xr:uid="{9E38DCE0-B122-4038-983A-E9B269AB7367}"/>
    <cellStyle name="Moneda 2 4 2 2 3 2 2 2 2 3" xfId="15160" xr:uid="{6385B391-05D1-4593-BB19-04BABBDDCB49}"/>
    <cellStyle name="Moneda 2 4 2 2 3 2 2 2 2 4" xfId="24577" xr:uid="{02E9682A-78C6-4C7C-9E4E-087ED2F8833D}"/>
    <cellStyle name="Moneda 2 4 2 2 3 2 2 2 2 5" xfId="33994" xr:uid="{9B49AAF8-1673-40DB-97A9-5B482BBAD409}"/>
    <cellStyle name="Moneda 2 4 2 2 3 2 2 2 3" xfId="8104" xr:uid="{97033345-F557-4443-A232-D170BE216F28}"/>
    <cellStyle name="Moneda 2 4 2 2 3 2 2 2 3 2" xfId="17512" xr:uid="{B04D05D0-BF1D-4B9F-B693-3DA6E6DB02B3}"/>
    <cellStyle name="Moneda 2 4 2 2 3 2 2 2 3 3" xfId="26929" xr:uid="{28ECFD52-80EF-42DE-8E3F-D7472562A4F2}"/>
    <cellStyle name="Moneda 2 4 2 2 3 2 2 2 3 4" xfId="36346" xr:uid="{0DC332AA-6270-4EFC-ACCD-05567ABD306A}"/>
    <cellStyle name="Moneda 2 4 2 2 3 2 2 2 4" xfId="12808" xr:uid="{9248C607-9CA3-4906-A411-CD58842458C6}"/>
    <cellStyle name="Moneda 2 4 2 2 3 2 2 2 5" xfId="22225" xr:uid="{EC900313-C041-429F-8EC6-76EF3A12C6F4}"/>
    <cellStyle name="Moneda 2 4 2 2 3 2 2 2 6" xfId="31642" xr:uid="{F5D0845E-BBD8-4127-807D-7EEFAB33298A}"/>
    <cellStyle name="Moneda 2 4 2 2 3 2 2 3" xfId="4184" xr:uid="{FBC1DE7A-064E-49BE-8266-829112C400C4}"/>
    <cellStyle name="Moneda 2 4 2 2 3 2 2 3 2" xfId="6536" xr:uid="{45B24A8E-DDC5-40E8-B98E-032D0F581D5D}"/>
    <cellStyle name="Moneda 2 4 2 2 3 2 2 3 2 2" xfId="11240" xr:uid="{5A45A6CC-4D20-4DCA-A712-E4D9A878E43E}"/>
    <cellStyle name="Moneda 2 4 2 2 3 2 2 3 2 2 2" xfId="20648" xr:uid="{E3C03A43-7C88-4597-97CC-FB5D108671C6}"/>
    <cellStyle name="Moneda 2 4 2 2 3 2 2 3 2 2 3" xfId="30065" xr:uid="{E8DDCD17-C5D5-4FFF-8F11-1C6DCE7332E1}"/>
    <cellStyle name="Moneda 2 4 2 2 3 2 2 3 2 2 4" xfId="39482" xr:uid="{0B212B1D-5E69-48AE-B3CE-87C8B9EF45B2}"/>
    <cellStyle name="Moneda 2 4 2 2 3 2 2 3 2 3" xfId="15944" xr:uid="{BE067ADE-0B33-4C8D-B279-F04C20E1B077}"/>
    <cellStyle name="Moneda 2 4 2 2 3 2 2 3 2 4" xfId="25361" xr:uid="{C62F314C-0D0B-4EE2-81D3-79CD8F0224CC}"/>
    <cellStyle name="Moneda 2 4 2 2 3 2 2 3 2 5" xfId="34778" xr:uid="{8D95E4BA-CC4F-4BA1-A21F-E5BA2B065507}"/>
    <cellStyle name="Moneda 2 4 2 2 3 2 2 3 3" xfId="8888" xr:uid="{6F4DE456-F821-4ABA-BC6D-56C3859DC68B}"/>
    <cellStyle name="Moneda 2 4 2 2 3 2 2 3 3 2" xfId="18296" xr:uid="{377650CB-2955-4D74-873B-349C49610239}"/>
    <cellStyle name="Moneda 2 4 2 2 3 2 2 3 3 3" xfId="27713" xr:uid="{534CDBAC-86A5-4A4D-830B-F0025B3C1245}"/>
    <cellStyle name="Moneda 2 4 2 2 3 2 2 3 3 4" xfId="37130" xr:uid="{873F60C6-2166-4578-BAC0-DAAD28DF4F7A}"/>
    <cellStyle name="Moneda 2 4 2 2 3 2 2 3 4" xfId="13592" xr:uid="{F77CA0C0-6FE6-499E-A426-E4C0D2225149}"/>
    <cellStyle name="Moneda 2 4 2 2 3 2 2 3 5" xfId="23009" xr:uid="{BFE29EB6-AAEF-4A78-BC73-4978883D9B38}"/>
    <cellStyle name="Moneda 2 4 2 2 3 2 2 3 6" xfId="32426" xr:uid="{AFC5065D-7011-435A-A6D8-C57574ECB15E}"/>
    <cellStyle name="Moneda 2 4 2 2 3 2 2 4" xfId="4968" xr:uid="{C115C397-1A58-4FE3-B169-BB633A0C0B1D}"/>
    <cellStyle name="Moneda 2 4 2 2 3 2 2 4 2" xfId="9672" xr:uid="{5C1E8963-F729-4A18-B4A7-29401C537A09}"/>
    <cellStyle name="Moneda 2 4 2 2 3 2 2 4 2 2" xfId="19080" xr:uid="{57DDFAAD-7F8F-436E-8A19-EBF56894B9DF}"/>
    <cellStyle name="Moneda 2 4 2 2 3 2 2 4 2 3" xfId="28497" xr:uid="{30E976A5-7899-4B79-B392-5488E1A7D812}"/>
    <cellStyle name="Moneda 2 4 2 2 3 2 2 4 2 4" xfId="37914" xr:uid="{7E6CD32F-AD46-4AB7-8B89-CC1D0C9E4D56}"/>
    <cellStyle name="Moneda 2 4 2 2 3 2 2 4 3" xfId="14376" xr:uid="{B91D6C19-E43C-4ED7-A4EE-273222C78C95}"/>
    <cellStyle name="Moneda 2 4 2 2 3 2 2 4 4" xfId="23793" xr:uid="{2C71D74C-0123-48DC-82FB-2043FCB36FA6}"/>
    <cellStyle name="Moneda 2 4 2 2 3 2 2 4 5" xfId="33210" xr:uid="{44A7B4D4-14AA-45D7-873F-369BCB87AF44}"/>
    <cellStyle name="Moneda 2 4 2 2 3 2 2 5" xfId="7320" xr:uid="{4B6CAC23-E0FE-426C-96B8-30CD74421FD5}"/>
    <cellStyle name="Moneda 2 4 2 2 3 2 2 5 2" xfId="16728" xr:uid="{B819FAE2-8142-4575-B5BC-94AA82F92AF2}"/>
    <cellStyle name="Moneda 2 4 2 2 3 2 2 5 3" xfId="26145" xr:uid="{8338950C-8A94-4DB3-928C-8D1DF81599CE}"/>
    <cellStyle name="Moneda 2 4 2 2 3 2 2 5 4" xfId="35562" xr:uid="{32459D6F-85DC-4E6B-8E7E-9C79478F1DAC}"/>
    <cellStyle name="Moneda 2 4 2 2 3 2 2 6" xfId="12024" xr:uid="{2C96567E-8249-4A2E-9251-28C9B5322AA5}"/>
    <cellStyle name="Moneda 2 4 2 2 3 2 2 7" xfId="21441" xr:uid="{D341211D-27DE-456B-AB58-A6D11C74FEB7}"/>
    <cellStyle name="Moneda 2 4 2 2 3 2 2 8" xfId="30858" xr:uid="{A3C81150-00C2-4AE7-BB73-BC22A34827BF}"/>
    <cellStyle name="Moneda 2 4 2 2 3 2 3" xfId="3008" xr:uid="{4621FF8D-30FD-4189-90DD-0400B0239C5F}"/>
    <cellStyle name="Moneda 2 4 2 2 3 2 3 2" xfId="5360" xr:uid="{016819F5-13CE-4FAD-909B-C6B360E77998}"/>
    <cellStyle name="Moneda 2 4 2 2 3 2 3 2 2" xfId="10064" xr:uid="{AEC83EA9-3D0B-46B5-8B10-F84FA1F5178E}"/>
    <cellStyle name="Moneda 2 4 2 2 3 2 3 2 2 2" xfId="19472" xr:uid="{CBF8CB0C-8C37-4780-8414-5641292F79B5}"/>
    <cellStyle name="Moneda 2 4 2 2 3 2 3 2 2 3" xfId="28889" xr:uid="{95F45C1C-CA0C-4E67-A1D5-6BC4CDD9D804}"/>
    <cellStyle name="Moneda 2 4 2 2 3 2 3 2 2 4" xfId="38306" xr:uid="{8AE2F7FA-0975-4A61-A79F-6820A1CD0298}"/>
    <cellStyle name="Moneda 2 4 2 2 3 2 3 2 3" xfId="14768" xr:uid="{F0A0BBEF-79F1-4875-B931-A506FE05A001}"/>
    <cellStyle name="Moneda 2 4 2 2 3 2 3 2 4" xfId="24185" xr:uid="{CD463072-7CBC-490C-855B-77F212A2FFBA}"/>
    <cellStyle name="Moneda 2 4 2 2 3 2 3 2 5" xfId="33602" xr:uid="{CF2559E3-C498-47A6-9B7D-BBCFED5F6DBF}"/>
    <cellStyle name="Moneda 2 4 2 2 3 2 3 3" xfId="7712" xr:uid="{E26157DB-67C2-4A22-A4C5-A01FD461F3CD}"/>
    <cellStyle name="Moneda 2 4 2 2 3 2 3 3 2" xfId="17120" xr:uid="{CBB1FE42-5AEF-40A2-AE13-002BD4561D33}"/>
    <cellStyle name="Moneda 2 4 2 2 3 2 3 3 3" xfId="26537" xr:uid="{22762628-F2A1-437A-B1DD-AAE6E6669130}"/>
    <cellStyle name="Moneda 2 4 2 2 3 2 3 3 4" xfId="35954" xr:uid="{0BD6BF29-DDCC-4027-8455-AB376ABC456F}"/>
    <cellStyle name="Moneda 2 4 2 2 3 2 3 4" xfId="12416" xr:uid="{0F1D705E-A92A-4546-ACEE-39940E5020AA}"/>
    <cellStyle name="Moneda 2 4 2 2 3 2 3 5" xfId="21833" xr:uid="{5FE6FFFA-412D-4147-9FF8-1D45CE300A8C}"/>
    <cellStyle name="Moneda 2 4 2 2 3 2 3 6" xfId="31250" xr:uid="{A4FB9D97-E9B0-46AD-8911-B11196DB5424}"/>
    <cellStyle name="Moneda 2 4 2 2 3 2 4" xfId="3792" xr:uid="{F1C99471-0AB4-49F2-89FA-B964F79A3152}"/>
    <cellStyle name="Moneda 2 4 2 2 3 2 4 2" xfId="6144" xr:uid="{472288F5-9D47-4387-8DDB-EAE9E4E2F54E}"/>
    <cellStyle name="Moneda 2 4 2 2 3 2 4 2 2" xfId="10848" xr:uid="{107DC649-DE64-46B9-BAA1-5E7788CFB9EE}"/>
    <cellStyle name="Moneda 2 4 2 2 3 2 4 2 2 2" xfId="20256" xr:uid="{830D371B-4E50-45AA-B27C-145A3195F6C6}"/>
    <cellStyle name="Moneda 2 4 2 2 3 2 4 2 2 3" xfId="29673" xr:uid="{6C15F0B2-E6DE-43C9-8194-62490A698FA8}"/>
    <cellStyle name="Moneda 2 4 2 2 3 2 4 2 2 4" xfId="39090" xr:uid="{A2F7ACE9-E020-49B2-8082-39A0BAB85711}"/>
    <cellStyle name="Moneda 2 4 2 2 3 2 4 2 3" xfId="15552" xr:uid="{598EFD0E-4DAB-4A5C-9B0A-DC44DD34B344}"/>
    <cellStyle name="Moneda 2 4 2 2 3 2 4 2 4" xfId="24969" xr:uid="{B4BDD022-464D-4859-97A0-BD9435604A53}"/>
    <cellStyle name="Moneda 2 4 2 2 3 2 4 2 5" xfId="34386" xr:uid="{471518A8-174D-4619-A1D9-887A7337A380}"/>
    <cellStyle name="Moneda 2 4 2 2 3 2 4 3" xfId="8496" xr:uid="{CF60D384-6648-4F3B-9FD1-896B2BC38FAF}"/>
    <cellStyle name="Moneda 2 4 2 2 3 2 4 3 2" xfId="17904" xr:uid="{41E3F722-5BE2-42F3-9BC6-A2DA7B259FE3}"/>
    <cellStyle name="Moneda 2 4 2 2 3 2 4 3 3" xfId="27321" xr:uid="{EE78407A-CE6C-49B8-85E6-F648F9E19EAB}"/>
    <cellStyle name="Moneda 2 4 2 2 3 2 4 3 4" xfId="36738" xr:uid="{CA97DB26-77DB-4FF0-BCB2-FD98BA301BE1}"/>
    <cellStyle name="Moneda 2 4 2 2 3 2 4 4" xfId="13200" xr:uid="{FF3B642E-A1C8-416C-80CD-9942562DC33F}"/>
    <cellStyle name="Moneda 2 4 2 2 3 2 4 5" xfId="22617" xr:uid="{1D278A6D-3E60-4650-BB4E-BBCB005A8E4E}"/>
    <cellStyle name="Moneda 2 4 2 2 3 2 4 6" xfId="32034" xr:uid="{F5BD1F58-AEA4-450E-8809-47AEE7DDACA0}"/>
    <cellStyle name="Moneda 2 4 2 2 3 2 5" xfId="4576" xr:uid="{B6B03084-2699-4D0E-8FF9-66BF8941F5A0}"/>
    <cellStyle name="Moneda 2 4 2 2 3 2 5 2" xfId="9280" xr:uid="{CB054F8A-6356-4FFD-B054-F295468B4410}"/>
    <cellStyle name="Moneda 2 4 2 2 3 2 5 2 2" xfId="18688" xr:uid="{CEF34CB3-1E74-4439-A456-658EEDD0214D}"/>
    <cellStyle name="Moneda 2 4 2 2 3 2 5 2 3" xfId="28105" xr:uid="{B2181EA4-08B5-4BDB-81C9-305A5DC310EF}"/>
    <cellStyle name="Moneda 2 4 2 2 3 2 5 2 4" xfId="37522" xr:uid="{5895A996-075D-467F-81C3-D48807D2342C}"/>
    <cellStyle name="Moneda 2 4 2 2 3 2 5 3" xfId="13984" xr:uid="{7B8ED29F-BD24-48E1-8C63-AB1A7F74BF1F}"/>
    <cellStyle name="Moneda 2 4 2 2 3 2 5 4" xfId="23401" xr:uid="{D2506695-A18E-42C8-AFA3-57D3758F9B60}"/>
    <cellStyle name="Moneda 2 4 2 2 3 2 5 5" xfId="32818" xr:uid="{9167361A-2CC4-4988-8A2D-FAC77E358940}"/>
    <cellStyle name="Moneda 2 4 2 2 3 2 6" xfId="6928" xr:uid="{387E80BA-855B-40EE-8F11-BA8C2833F2B6}"/>
    <cellStyle name="Moneda 2 4 2 2 3 2 6 2" xfId="16336" xr:uid="{6CBFDD83-1E6F-4FEF-9FB0-BB72B03FAC22}"/>
    <cellStyle name="Moneda 2 4 2 2 3 2 6 3" xfId="25753" xr:uid="{143399FB-E9EE-4DEE-A792-D1E7B1DBA61D}"/>
    <cellStyle name="Moneda 2 4 2 2 3 2 6 4" xfId="35170" xr:uid="{924B2438-FB90-4575-83C0-D01A58D079AE}"/>
    <cellStyle name="Moneda 2 4 2 2 3 2 7" xfId="11632" xr:uid="{DA956E7C-AA43-4C52-B5B7-99084863F74E}"/>
    <cellStyle name="Moneda 2 4 2 2 3 2 8" xfId="21049" xr:uid="{6F176574-F66D-49B6-BF42-6C968C39028C}"/>
    <cellStyle name="Moneda 2 4 2 2 3 2 9" xfId="30466" xr:uid="{28335B90-D931-45CB-8CA7-3AF0B86DA5FA}"/>
    <cellStyle name="Moneda 2 4 2 2 3 3" xfId="1139" xr:uid="{9378D18A-9859-47B3-93F2-E9FBA5341D1B}"/>
    <cellStyle name="Moneda 2 4 2 2 3 3 10" xfId="1853" xr:uid="{756309F9-370C-4A5C-84FF-D3DCADFFC65C}"/>
    <cellStyle name="Moneda 2 4 2 2 3 3 11" xfId="40735" xr:uid="{28C7D619-3923-4640-9A45-4BBD6C09ECDF}"/>
    <cellStyle name="Moneda 2 4 2 2 3 3 2" xfId="3204" xr:uid="{ADCEE50F-A328-4A2C-898D-19F7F99ED7C2}"/>
    <cellStyle name="Moneda 2 4 2 2 3 3 2 2" xfId="5556" xr:uid="{2675FDBE-7F4A-4225-A54E-7C155D74B78F}"/>
    <cellStyle name="Moneda 2 4 2 2 3 3 2 2 2" xfId="10260" xr:uid="{425F9CFB-EF64-4D85-B4DB-9333526F6741}"/>
    <cellStyle name="Moneda 2 4 2 2 3 3 2 2 2 2" xfId="19668" xr:uid="{64063459-6ED8-45FE-AE13-11DD5585501C}"/>
    <cellStyle name="Moneda 2 4 2 2 3 3 2 2 2 3" xfId="29085" xr:uid="{FB976C15-58A5-440E-A5D4-2203EC38FE16}"/>
    <cellStyle name="Moneda 2 4 2 2 3 3 2 2 2 4" xfId="38502" xr:uid="{2881A5B5-1655-40BB-BCC4-8DF05A0F61C4}"/>
    <cellStyle name="Moneda 2 4 2 2 3 3 2 2 3" xfId="14964" xr:uid="{2EF38842-7A61-4113-9580-8D05755140B4}"/>
    <cellStyle name="Moneda 2 4 2 2 3 3 2 2 4" xfId="24381" xr:uid="{3ADC8379-9784-42A7-9A91-2825B0BAAFA3}"/>
    <cellStyle name="Moneda 2 4 2 2 3 3 2 2 5" xfId="33798" xr:uid="{B2E926FD-36A9-4354-BA5B-685983A741B5}"/>
    <cellStyle name="Moneda 2 4 2 2 3 3 2 3" xfId="7908" xr:uid="{46B3385A-805A-47D3-9E92-44D8ACF43189}"/>
    <cellStyle name="Moneda 2 4 2 2 3 3 2 3 2" xfId="17316" xr:uid="{963F22FE-1CAB-4D07-8216-6465A5DBC5E5}"/>
    <cellStyle name="Moneda 2 4 2 2 3 3 2 3 3" xfId="26733" xr:uid="{D2F1617A-6899-4338-830D-02821535ECA9}"/>
    <cellStyle name="Moneda 2 4 2 2 3 3 2 3 4" xfId="36150" xr:uid="{DDD904B0-7300-4681-80D8-89A21132E092}"/>
    <cellStyle name="Moneda 2 4 2 2 3 3 2 4" xfId="12612" xr:uid="{D5F7BA7D-8AB7-4AE2-A86E-2AD0C0E11659}"/>
    <cellStyle name="Moneda 2 4 2 2 3 3 2 5" xfId="22029" xr:uid="{75179FDF-71DE-4E55-9223-77C31105D39D}"/>
    <cellStyle name="Moneda 2 4 2 2 3 3 2 6" xfId="31446" xr:uid="{B2C0ECD5-2868-4DC8-A34B-26AAC6D19F73}"/>
    <cellStyle name="Moneda 2 4 2 2 3 3 3" xfId="3988" xr:uid="{B0CEC799-EEC3-4E70-B897-FEAF30DF13FA}"/>
    <cellStyle name="Moneda 2 4 2 2 3 3 3 2" xfId="6340" xr:uid="{DB05D261-DDC5-4775-9FFC-3220DC6FA90A}"/>
    <cellStyle name="Moneda 2 4 2 2 3 3 3 2 2" xfId="11044" xr:uid="{E52D8CAB-5EFF-4A6B-A8BD-73B6B997544E}"/>
    <cellStyle name="Moneda 2 4 2 2 3 3 3 2 2 2" xfId="20452" xr:uid="{A3AD63C2-9E3C-4EC6-BC87-A5C4B1E95123}"/>
    <cellStyle name="Moneda 2 4 2 2 3 3 3 2 2 3" xfId="29869" xr:uid="{97E90BD6-C562-4139-92F4-7D7F3F33E217}"/>
    <cellStyle name="Moneda 2 4 2 2 3 3 3 2 2 4" xfId="39286" xr:uid="{0F09970F-2FC2-41F9-9B01-326264BC50D8}"/>
    <cellStyle name="Moneda 2 4 2 2 3 3 3 2 3" xfId="15748" xr:uid="{2ECDA1E1-FA3A-442C-9579-5884837C6A30}"/>
    <cellStyle name="Moneda 2 4 2 2 3 3 3 2 4" xfId="25165" xr:uid="{5B3B3F71-A3F8-4E02-A129-2C2440C0B051}"/>
    <cellStyle name="Moneda 2 4 2 2 3 3 3 2 5" xfId="34582" xr:uid="{058A5D1A-3481-482E-85D4-A1047CA7C6FD}"/>
    <cellStyle name="Moneda 2 4 2 2 3 3 3 3" xfId="8692" xr:uid="{6C17E270-48E3-4043-9A7A-5F0E6C452CC8}"/>
    <cellStyle name="Moneda 2 4 2 2 3 3 3 3 2" xfId="18100" xr:uid="{38E70223-759A-42BB-A03E-F237001CD41D}"/>
    <cellStyle name="Moneda 2 4 2 2 3 3 3 3 3" xfId="27517" xr:uid="{1A633BC2-B388-4933-9A65-84B1F9B85191}"/>
    <cellStyle name="Moneda 2 4 2 2 3 3 3 3 4" xfId="36934" xr:uid="{72131AC7-4BBE-48D8-A319-DBDEE6A0B3F9}"/>
    <cellStyle name="Moneda 2 4 2 2 3 3 3 4" xfId="13396" xr:uid="{3A6BA88F-A1C6-4980-9301-FD7561BE8E6E}"/>
    <cellStyle name="Moneda 2 4 2 2 3 3 3 5" xfId="22813" xr:uid="{FAC14F95-57EB-4E48-8D77-1A8A5BF31CA6}"/>
    <cellStyle name="Moneda 2 4 2 2 3 3 3 6" xfId="32230" xr:uid="{5C8A4591-F29D-4C59-93CF-A2FC5FB3C987}"/>
    <cellStyle name="Moneda 2 4 2 2 3 3 4" xfId="4772" xr:uid="{CB1CC586-BA9E-4A87-B103-D03780DBB77F}"/>
    <cellStyle name="Moneda 2 4 2 2 3 3 4 2" xfId="9476" xr:uid="{2C93AE65-7BD3-4208-BF2B-4B931074BEA0}"/>
    <cellStyle name="Moneda 2 4 2 2 3 3 4 2 2" xfId="18884" xr:uid="{69300D6C-C6DD-4B64-92A9-D166149826D9}"/>
    <cellStyle name="Moneda 2 4 2 2 3 3 4 2 3" xfId="28301" xr:uid="{9DD439B9-FE57-4481-9AEA-477BC3CFAA24}"/>
    <cellStyle name="Moneda 2 4 2 2 3 3 4 2 4" xfId="37718" xr:uid="{4E5B0AC6-90D3-4A7B-9A73-95484EA2521C}"/>
    <cellStyle name="Moneda 2 4 2 2 3 3 4 3" xfId="14180" xr:uid="{8062D52E-CA9A-4CCB-8331-4009DCA06261}"/>
    <cellStyle name="Moneda 2 4 2 2 3 3 4 4" xfId="23597" xr:uid="{A17FDAF2-6C42-4CB3-B1F8-B41535EC988C}"/>
    <cellStyle name="Moneda 2 4 2 2 3 3 4 5" xfId="33014" xr:uid="{F01F0B07-BC62-4BBC-83E7-42749055ED57}"/>
    <cellStyle name="Moneda 2 4 2 2 3 3 5" xfId="7124" xr:uid="{30F7A5FF-7BB0-4413-A83E-62C64C856DD4}"/>
    <cellStyle name="Moneda 2 4 2 2 3 3 5 2" xfId="16532" xr:uid="{69959ED7-0F36-4639-92D8-BD5B92EC0B94}"/>
    <cellStyle name="Moneda 2 4 2 2 3 3 5 3" xfId="25949" xr:uid="{3FBD7738-B7C5-4D89-9F83-4C3B600E66F3}"/>
    <cellStyle name="Moneda 2 4 2 2 3 3 5 4" xfId="35366" xr:uid="{C9874887-5D00-4A5C-8B7C-10BA9D911C7F}"/>
    <cellStyle name="Moneda 2 4 2 2 3 3 6" xfId="11828" xr:uid="{858509B4-9BA2-4106-A605-138535126F53}"/>
    <cellStyle name="Moneda 2 4 2 2 3 3 7" xfId="21245" xr:uid="{37CFD05B-5795-402B-85B7-B08251043B54}"/>
    <cellStyle name="Moneda 2 4 2 2 3 3 8" xfId="30662" xr:uid="{1A88AF7D-CF41-4D4C-A776-69330EAE1977}"/>
    <cellStyle name="Moneda 2 4 2 2 3 3 9" xfId="2419" xr:uid="{7F72779C-F3ED-4E20-BBA3-1F8B9754D59C}"/>
    <cellStyle name="Moneda 2 4 2 2 3 4" xfId="2812" xr:uid="{E4664E55-B520-46F9-ADE7-438D89AA3B5E}"/>
    <cellStyle name="Moneda 2 4 2 2 3 4 2" xfId="5164" xr:uid="{88A8F70F-CE18-49CB-AC2D-5F73352D6211}"/>
    <cellStyle name="Moneda 2 4 2 2 3 4 2 2" xfId="9868" xr:uid="{385A6A6D-292A-4677-8886-84C6E50F1EE5}"/>
    <cellStyle name="Moneda 2 4 2 2 3 4 2 2 2" xfId="19276" xr:uid="{C94188A7-6BD5-438C-B1E2-C10C0EE140BA}"/>
    <cellStyle name="Moneda 2 4 2 2 3 4 2 2 3" xfId="28693" xr:uid="{0371D576-5071-48FB-9459-95AC320B53AE}"/>
    <cellStyle name="Moneda 2 4 2 2 3 4 2 2 4" xfId="38110" xr:uid="{9D246E8D-5DD6-49B5-918C-382993B78C61}"/>
    <cellStyle name="Moneda 2 4 2 2 3 4 2 3" xfId="14572" xr:uid="{C1B7FE29-842B-4DDF-8A8C-070427BC0E8A}"/>
    <cellStyle name="Moneda 2 4 2 2 3 4 2 4" xfId="23989" xr:uid="{2D9798C3-7B39-40D5-B9E5-A65C5A6F3694}"/>
    <cellStyle name="Moneda 2 4 2 2 3 4 2 5" xfId="33406" xr:uid="{42EF0774-6C16-4CD6-A7A7-2298AC5100A6}"/>
    <cellStyle name="Moneda 2 4 2 2 3 4 3" xfId="7516" xr:uid="{6F79053C-2E57-4610-BEDA-B9E775B752CE}"/>
    <cellStyle name="Moneda 2 4 2 2 3 4 3 2" xfId="16924" xr:uid="{1B42EBAB-DE8B-41A2-AE15-194AB642327B}"/>
    <cellStyle name="Moneda 2 4 2 2 3 4 3 3" xfId="26341" xr:uid="{4B846043-6BDA-41F7-8980-E482C45C7B22}"/>
    <cellStyle name="Moneda 2 4 2 2 3 4 3 4" xfId="35758" xr:uid="{50C39DAE-009D-4D1B-B3B9-B4694FA0E41A}"/>
    <cellStyle name="Moneda 2 4 2 2 3 4 4" xfId="12220" xr:uid="{69684205-1819-4F93-800C-0D85DA3AB853}"/>
    <cellStyle name="Moneda 2 4 2 2 3 4 5" xfId="21637" xr:uid="{81B33E56-8056-4C2C-B13B-8FD91CC85B16}"/>
    <cellStyle name="Moneda 2 4 2 2 3 4 6" xfId="31054" xr:uid="{505DE0D2-0B7F-42A3-ADF7-E160D47E7339}"/>
    <cellStyle name="Moneda 2 4 2 2 3 5" xfId="3596" xr:uid="{3E8CCC4A-F28F-480C-BAA7-1096584D7C7E}"/>
    <cellStyle name="Moneda 2 4 2 2 3 5 2" xfId="5948" xr:uid="{7368346A-11D0-437A-AB13-F4B6B622FA5A}"/>
    <cellStyle name="Moneda 2 4 2 2 3 5 2 2" xfId="10652" xr:uid="{E78B8304-01A8-4AA5-AE46-F78EC7350D16}"/>
    <cellStyle name="Moneda 2 4 2 2 3 5 2 2 2" xfId="20060" xr:uid="{A7C6BD2A-4AC1-496D-B355-C71B89BDFE24}"/>
    <cellStyle name="Moneda 2 4 2 2 3 5 2 2 3" xfId="29477" xr:uid="{DA97D482-5203-4EC1-B0F1-2318000A1E55}"/>
    <cellStyle name="Moneda 2 4 2 2 3 5 2 2 4" xfId="38894" xr:uid="{C18A196C-4B82-4647-8889-DFFB8D1A53AA}"/>
    <cellStyle name="Moneda 2 4 2 2 3 5 2 3" xfId="15356" xr:uid="{C86E20A6-3490-4D02-BF5F-BDDFD9654AEB}"/>
    <cellStyle name="Moneda 2 4 2 2 3 5 2 4" xfId="24773" xr:uid="{AA4C63A2-ED07-4F05-BB9B-AE9BC92F9743}"/>
    <cellStyle name="Moneda 2 4 2 2 3 5 2 5" xfId="34190" xr:uid="{0064418C-737E-42F3-BFBC-092A048DC5FE}"/>
    <cellStyle name="Moneda 2 4 2 2 3 5 3" xfId="8300" xr:uid="{215CA2C8-D973-4265-B846-E1E8EE47EF7D}"/>
    <cellStyle name="Moneda 2 4 2 2 3 5 3 2" xfId="17708" xr:uid="{CC00CD1F-5F6F-404D-A777-8106FEBDAB49}"/>
    <cellStyle name="Moneda 2 4 2 2 3 5 3 3" xfId="27125" xr:uid="{99577231-21C0-46F6-B4A8-442635973D0B}"/>
    <cellStyle name="Moneda 2 4 2 2 3 5 3 4" xfId="36542" xr:uid="{FD6D57A8-4B47-4D82-967A-0F172397EFE1}"/>
    <cellStyle name="Moneda 2 4 2 2 3 5 4" xfId="13004" xr:uid="{160EF2D6-95D7-4B00-B9D1-79005D146365}"/>
    <cellStyle name="Moneda 2 4 2 2 3 5 5" xfId="22421" xr:uid="{829030C4-2346-45A0-A128-467AA724B9AD}"/>
    <cellStyle name="Moneda 2 4 2 2 3 5 6" xfId="31838" xr:uid="{D39EC02D-17F0-40CC-9D5C-1C3567272C0B}"/>
    <cellStyle name="Moneda 2 4 2 2 3 6" xfId="4380" xr:uid="{973EF2F0-2FEA-4180-8038-11B2407F7C1C}"/>
    <cellStyle name="Moneda 2 4 2 2 3 6 2" xfId="9084" xr:uid="{E1B6B66A-2710-464D-8423-5F46400FED9E}"/>
    <cellStyle name="Moneda 2 4 2 2 3 6 2 2" xfId="18492" xr:uid="{0EB3655D-0459-498D-A625-C956586087C5}"/>
    <cellStyle name="Moneda 2 4 2 2 3 6 2 3" xfId="27909" xr:uid="{B3AD6309-3661-4C88-A9AA-3353BC8D7F47}"/>
    <cellStyle name="Moneda 2 4 2 2 3 6 2 4" xfId="37326" xr:uid="{AD32A326-6DCA-4504-A6B1-65494A614548}"/>
    <cellStyle name="Moneda 2 4 2 2 3 6 3" xfId="13788" xr:uid="{D6CE10D5-9A79-4C99-927C-3B4207DA6A59}"/>
    <cellStyle name="Moneda 2 4 2 2 3 6 4" xfId="23205" xr:uid="{7A8E012B-0864-439F-8C7E-97AF6BEAA9B1}"/>
    <cellStyle name="Moneda 2 4 2 2 3 6 5" xfId="32622" xr:uid="{46A203BC-6E55-45A7-A6C1-10F266562EBF}"/>
    <cellStyle name="Moneda 2 4 2 2 3 7" xfId="6732" xr:uid="{286905F8-6C41-4D1A-94A1-DA26FD04ACFB}"/>
    <cellStyle name="Moneda 2 4 2 2 3 7 2" xfId="16140" xr:uid="{38203FAF-0119-4D0D-A3D5-8D85A688481B}"/>
    <cellStyle name="Moneda 2 4 2 2 3 7 3" xfId="25557" xr:uid="{5B0F70DD-CF0C-4958-9E1E-BA6FC20F1AE5}"/>
    <cellStyle name="Moneda 2 4 2 2 3 7 4" xfId="34974" xr:uid="{AE21EE78-6F6F-4E36-9C3F-261EFA947BDC}"/>
    <cellStyle name="Moneda 2 4 2 2 3 8" xfId="11436" xr:uid="{45EC1609-E99D-45EF-9AE2-C4EB880DE974}"/>
    <cellStyle name="Moneda 2 4 2 2 3 9" xfId="20853" xr:uid="{E5633DF7-8BE7-423D-99AA-868E6D6D3247}"/>
    <cellStyle name="Moneda 2 4 2 2 4" xfId="294" xr:uid="{5D204416-04E0-477D-832C-91F39B168FBF}"/>
    <cellStyle name="Moneda 2 4 2 2 4 10" xfId="30241" xr:uid="{EE4279E3-BC97-41CF-ADB8-175E659FED76}"/>
    <cellStyle name="Moneda 2 4 2 2 4 11" xfId="1998" xr:uid="{EE3E1F21-DA91-4F04-BA32-6234DFDDD051}"/>
    <cellStyle name="Moneda 2 4 2 2 4 12" xfId="1370" xr:uid="{A49CA81D-60A1-4E79-9748-4E52582AA302}"/>
    <cellStyle name="Moneda 2 4 2 2 4 13" xfId="40252" xr:uid="{8273E4D2-9781-4686-A5E9-E9EE7202BC84}"/>
    <cellStyle name="Moneda 2 4 2 2 4 2" xfId="569" xr:uid="{7EBA1EB5-421B-4700-9FE6-7F327974CA79}"/>
    <cellStyle name="Moneda 2 4 2 2 4 2 10" xfId="2194" xr:uid="{F1655CE2-4794-46AD-895F-C3D6DBBCAE85}"/>
    <cellStyle name="Moneda 2 4 2 2 4 2 11" xfId="1566" xr:uid="{BAC3A15D-1105-4417-AEBE-AC680D30AF64}"/>
    <cellStyle name="Moneda 2 4 2 2 4 2 12" xfId="40448" xr:uid="{4BA1BCFF-CD0F-4767-B26F-6D2374F64496}"/>
    <cellStyle name="Moneda 2 4 2 2 4 2 2" xfId="2586" xr:uid="{FF7BA17D-298A-4AF6-AA69-5D6E170F4AF1}"/>
    <cellStyle name="Moneda 2 4 2 2 4 2 2 2" xfId="3371" xr:uid="{D165016C-DFA7-477D-BC54-11E62E603285}"/>
    <cellStyle name="Moneda 2 4 2 2 4 2 2 2 2" xfId="5723" xr:uid="{E4AFB264-6098-4B6B-B471-E7127435713A}"/>
    <cellStyle name="Moneda 2 4 2 2 4 2 2 2 2 2" xfId="10427" xr:uid="{954A709F-0D75-4ACB-807C-26AB5E67EF37}"/>
    <cellStyle name="Moneda 2 4 2 2 4 2 2 2 2 2 2" xfId="19835" xr:uid="{1E8A411B-5A3F-4540-8BD1-35C05C4A6B64}"/>
    <cellStyle name="Moneda 2 4 2 2 4 2 2 2 2 2 3" xfId="29252" xr:uid="{5E882D16-988D-4A5E-96F5-A2F0CC051006}"/>
    <cellStyle name="Moneda 2 4 2 2 4 2 2 2 2 2 4" xfId="38669" xr:uid="{A65030ED-6418-4198-9127-A7721631F042}"/>
    <cellStyle name="Moneda 2 4 2 2 4 2 2 2 2 3" xfId="15131" xr:uid="{9931CDBF-91C8-4DFB-AFA8-13B799DA5D9E}"/>
    <cellStyle name="Moneda 2 4 2 2 4 2 2 2 2 4" xfId="24548" xr:uid="{41D31258-033E-4655-8B57-9269ABD068D9}"/>
    <cellStyle name="Moneda 2 4 2 2 4 2 2 2 2 5" xfId="33965" xr:uid="{FFAB7F7E-6671-46AB-9F7A-1489FFC6491C}"/>
    <cellStyle name="Moneda 2 4 2 2 4 2 2 2 3" xfId="8075" xr:uid="{C77654FB-5F69-4478-8A54-EC01F6F570A3}"/>
    <cellStyle name="Moneda 2 4 2 2 4 2 2 2 3 2" xfId="17483" xr:uid="{5E452972-04A4-4CA6-8CED-5A46CE35AA0D}"/>
    <cellStyle name="Moneda 2 4 2 2 4 2 2 2 3 3" xfId="26900" xr:uid="{737EE933-D7B8-4D3F-8EC5-652EBC39F79A}"/>
    <cellStyle name="Moneda 2 4 2 2 4 2 2 2 3 4" xfId="36317" xr:uid="{D273DF7D-47EB-4706-B547-C3ACA5BD1D41}"/>
    <cellStyle name="Moneda 2 4 2 2 4 2 2 2 4" xfId="12779" xr:uid="{7DF50CC5-CA79-49EF-B3CD-7CA8477D741C}"/>
    <cellStyle name="Moneda 2 4 2 2 4 2 2 2 5" xfId="22196" xr:uid="{80F0FA07-37C1-466C-99D0-A237A97533FF}"/>
    <cellStyle name="Moneda 2 4 2 2 4 2 2 2 6" xfId="31613" xr:uid="{3E2987CA-41A4-4DF4-91A0-2B8E5C02729B}"/>
    <cellStyle name="Moneda 2 4 2 2 4 2 2 3" xfId="4155" xr:uid="{C188B507-E851-4673-AB64-0A706B54FE7B}"/>
    <cellStyle name="Moneda 2 4 2 2 4 2 2 3 2" xfId="6507" xr:uid="{3B77B3A4-8F6A-4860-861E-A58DA557EFEF}"/>
    <cellStyle name="Moneda 2 4 2 2 4 2 2 3 2 2" xfId="11211" xr:uid="{C9C519F8-DA2A-42E6-A960-F1A33D4A7D8E}"/>
    <cellStyle name="Moneda 2 4 2 2 4 2 2 3 2 2 2" xfId="20619" xr:uid="{294BD2A7-A52C-4217-9942-7AFA6579B81A}"/>
    <cellStyle name="Moneda 2 4 2 2 4 2 2 3 2 2 3" xfId="30036" xr:uid="{C7E0EA84-4128-4CBE-8E0D-04146990619E}"/>
    <cellStyle name="Moneda 2 4 2 2 4 2 2 3 2 2 4" xfId="39453" xr:uid="{F89D3900-C645-42E3-8482-8796D6E05233}"/>
    <cellStyle name="Moneda 2 4 2 2 4 2 2 3 2 3" xfId="15915" xr:uid="{6D2E29EE-2B16-4D18-83DD-26F36D1C3290}"/>
    <cellStyle name="Moneda 2 4 2 2 4 2 2 3 2 4" xfId="25332" xr:uid="{028F9569-403E-46EA-8CF6-D86564CD476F}"/>
    <cellStyle name="Moneda 2 4 2 2 4 2 2 3 2 5" xfId="34749" xr:uid="{6D2AD3A3-D5A6-4554-8421-0DFEFC29C319}"/>
    <cellStyle name="Moneda 2 4 2 2 4 2 2 3 3" xfId="8859" xr:uid="{91D6EC47-2C68-454E-AF41-9F27D3551FB8}"/>
    <cellStyle name="Moneda 2 4 2 2 4 2 2 3 3 2" xfId="18267" xr:uid="{22A17C17-6A76-4064-A3BC-9D537D728468}"/>
    <cellStyle name="Moneda 2 4 2 2 4 2 2 3 3 3" xfId="27684" xr:uid="{8DADDB85-C22A-46A0-A56C-BC5E43D9F4D4}"/>
    <cellStyle name="Moneda 2 4 2 2 4 2 2 3 3 4" xfId="37101" xr:uid="{4091346E-4595-4166-91BE-BB7A6C964E14}"/>
    <cellStyle name="Moneda 2 4 2 2 4 2 2 3 4" xfId="13563" xr:uid="{0376FA6B-C03F-4833-95FC-55F57E0018DE}"/>
    <cellStyle name="Moneda 2 4 2 2 4 2 2 3 5" xfId="22980" xr:uid="{8A10A382-7967-4AC2-B563-57FB3BF8A488}"/>
    <cellStyle name="Moneda 2 4 2 2 4 2 2 3 6" xfId="32397" xr:uid="{8F6E43C0-07A9-44CF-B3D7-3B66EE24F5D9}"/>
    <cellStyle name="Moneda 2 4 2 2 4 2 2 4" xfId="4939" xr:uid="{8C01AF0E-613B-4FF5-8AC9-9A68CC1D6630}"/>
    <cellStyle name="Moneda 2 4 2 2 4 2 2 4 2" xfId="9643" xr:uid="{5E8ACE47-6C76-4726-A071-2297A190B066}"/>
    <cellStyle name="Moneda 2 4 2 2 4 2 2 4 2 2" xfId="19051" xr:uid="{7271ED5F-17C1-4259-A57B-FC64C529F27C}"/>
    <cellStyle name="Moneda 2 4 2 2 4 2 2 4 2 3" xfId="28468" xr:uid="{CF11A8CF-5F29-49A8-B3E5-421D36F3CE12}"/>
    <cellStyle name="Moneda 2 4 2 2 4 2 2 4 2 4" xfId="37885" xr:uid="{5C4BE9B7-6878-4393-B572-E82A2A638B8F}"/>
    <cellStyle name="Moneda 2 4 2 2 4 2 2 4 3" xfId="14347" xr:uid="{B7010171-BA52-4AF6-8E0F-B08BFDCA353B}"/>
    <cellStyle name="Moneda 2 4 2 2 4 2 2 4 4" xfId="23764" xr:uid="{D47F2480-2247-4589-8E5C-DDC33F035D1E}"/>
    <cellStyle name="Moneda 2 4 2 2 4 2 2 4 5" xfId="33181" xr:uid="{B25BEE9F-143C-48E3-BB85-DC13D75C75B9}"/>
    <cellStyle name="Moneda 2 4 2 2 4 2 2 5" xfId="7291" xr:uid="{13E5BFA2-EF73-4304-B2BE-727688BA965E}"/>
    <cellStyle name="Moneda 2 4 2 2 4 2 2 5 2" xfId="16699" xr:uid="{E2918C81-C4E5-4382-BFCB-06F9115D60CA}"/>
    <cellStyle name="Moneda 2 4 2 2 4 2 2 5 3" xfId="26116" xr:uid="{680DC0DE-D864-4210-92C0-AB0EF6AAB556}"/>
    <cellStyle name="Moneda 2 4 2 2 4 2 2 5 4" xfId="35533" xr:uid="{10ADBB72-9411-4A12-B152-20720CB13D16}"/>
    <cellStyle name="Moneda 2 4 2 2 4 2 2 6" xfId="11995" xr:uid="{B7D0DC8C-1E52-4D15-BB1C-510E300A9C83}"/>
    <cellStyle name="Moneda 2 4 2 2 4 2 2 7" xfId="21412" xr:uid="{340C79A3-B18B-406E-B0C9-8978188B8AD8}"/>
    <cellStyle name="Moneda 2 4 2 2 4 2 2 8" xfId="30829" xr:uid="{56794A17-DD94-49E6-8ECA-8D27D6E85D60}"/>
    <cellStyle name="Moneda 2 4 2 2 4 2 3" xfId="2979" xr:uid="{D0E056A6-A613-4A04-A8E8-2D62ED0EE9EE}"/>
    <cellStyle name="Moneda 2 4 2 2 4 2 3 2" xfId="5331" xr:uid="{11F5FA59-BC66-44B5-8FE8-A0A54EE2994F}"/>
    <cellStyle name="Moneda 2 4 2 2 4 2 3 2 2" xfId="10035" xr:uid="{000C7BCE-B266-4787-9473-A39198C63C35}"/>
    <cellStyle name="Moneda 2 4 2 2 4 2 3 2 2 2" xfId="19443" xr:uid="{6A5B8FDF-2CFD-47E2-A483-81068EA0848D}"/>
    <cellStyle name="Moneda 2 4 2 2 4 2 3 2 2 3" xfId="28860" xr:uid="{D26F159B-0874-40D0-A448-7F56AA6EE98A}"/>
    <cellStyle name="Moneda 2 4 2 2 4 2 3 2 2 4" xfId="38277" xr:uid="{77411145-4555-499E-A376-8D9A71EF27B8}"/>
    <cellStyle name="Moneda 2 4 2 2 4 2 3 2 3" xfId="14739" xr:uid="{43C8A528-2C67-4B86-B659-A73323F23871}"/>
    <cellStyle name="Moneda 2 4 2 2 4 2 3 2 4" xfId="24156" xr:uid="{9D041268-2D6B-48C0-9690-496B4D0B2340}"/>
    <cellStyle name="Moneda 2 4 2 2 4 2 3 2 5" xfId="33573" xr:uid="{2F6A7808-C7C8-4EBD-B184-BE10FD3528E4}"/>
    <cellStyle name="Moneda 2 4 2 2 4 2 3 3" xfId="7683" xr:uid="{C3A1E242-BF87-4779-A733-9E90F363E6AB}"/>
    <cellStyle name="Moneda 2 4 2 2 4 2 3 3 2" xfId="17091" xr:uid="{BAC0C30D-9DB1-434C-8426-A8AF0BE65A8A}"/>
    <cellStyle name="Moneda 2 4 2 2 4 2 3 3 3" xfId="26508" xr:uid="{B6D7A011-D647-4EF6-AB41-2959D06D08E4}"/>
    <cellStyle name="Moneda 2 4 2 2 4 2 3 3 4" xfId="35925" xr:uid="{557D9F99-FC8D-443E-B6B1-50563A3CDB42}"/>
    <cellStyle name="Moneda 2 4 2 2 4 2 3 4" xfId="12387" xr:uid="{38E1B38F-8104-49C1-B9DE-2DEB66C566BE}"/>
    <cellStyle name="Moneda 2 4 2 2 4 2 3 5" xfId="21804" xr:uid="{23CE9BBE-072D-4DDF-9BFE-88B3938F0966}"/>
    <cellStyle name="Moneda 2 4 2 2 4 2 3 6" xfId="31221" xr:uid="{DA10DF20-3C9C-4F17-9104-D45A6D33AC5F}"/>
    <cellStyle name="Moneda 2 4 2 2 4 2 4" xfId="3763" xr:uid="{660B8CBF-C34E-45B6-A3D9-014B3273DEA1}"/>
    <cellStyle name="Moneda 2 4 2 2 4 2 4 2" xfId="6115" xr:uid="{CF371F65-914A-406E-B038-CDC176456F39}"/>
    <cellStyle name="Moneda 2 4 2 2 4 2 4 2 2" xfId="10819" xr:uid="{B465173B-2E39-4FA9-AEEC-49CBD9ADF39B}"/>
    <cellStyle name="Moneda 2 4 2 2 4 2 4 2 2 2" xfId="20227" xr:uid="{349F7DD2-8890-4C9E-BF77-336C3A9B8483}"/>
    <cellStyle name="Moneda 2 4 2 2 4 2 4 2 2 3" xfId="29644" xr:uid="{2A73CF59-BFD1-4190-985A-A7AE513B97AF}"/>
    <cellStyle name="Moneda 2 4 2 2 4 2 4 2 2 4" xfId="39061" xr:uid="{EBB7D025-293C-41F3-8B19-0EF9946C78E7}"/>
    <cellStyle name="Moneda 2 4 2 2 4 2 4 2 3" xfId="15523" xr:uid="{B44060AB-5709-47FB-9BD6-8972A8985760}"/>
    <cellStyle name="Moneda 2 4 2 2 4 2 4 2 4" xfId="24940" xr:uid="{28F96950-E27D-48B8-AE39-87F73D29B006}"/>
    <cellStyle name="Moneda 2 4 2 2 4 2 4 2 5" xfId="34357" xr:uid="{B3DBED05-A77A-477E-AFE4-750168EF469E}"/>
    <cellStyle name="Moneda 2 4 2 2 4 2 4 3" xfId="8467" xr:uid="{AF42435B-12F0-4E48-9379-79015CBE5966}"/>
    <cellStyle name="Moneda 2 4 2 2 4 2 4 3 2" xfId="17875" xr:uid="{88637775-284F-40FF-B58B-21B5F0C570E0}"/>
    <cellStyle name="Moneda 2 4 2 2 4 2 4 3 3" xfId="27292" xr:uid="{57FAF554-8BE5-4591-BA47-14FDF7E9BA62}"/>
    <cellStyle name="Moneda 2 4 2 2 4 2 4 3 4" xfId="36709" xr:uid="{8EBBBF3B-1455-4EE4-8E1E-202DB940D3AE}"/>
    <cellStyle name="Moneda 2 4 2 2 4 2 4 4" xfId="13171" xr:uid="{55B78657-C97C-44C7-BB9F-F447A2A17657}"/>
    <cellStyle name="Moneda 2 4 2 2 4 2 4 5" xfId="22588" xr:uid="{73B6B8EA-749D-402E-B475-078423B5DE03}"/>
    <cellStyle name="Moneda 2 4 2 2 4 2 4 6" xfId="32005" xr:uid="{775E484E-17CF-47D2-A291-039BCC7B628D}"/>
    <cellStyle name="Moneda 2 4 2 2 4 2 5" xfId="4547" xr:uid="{97FD7EC7-82C7-4CC3-A877-A047E6574FFF}"/>
    <cellStyle name="Moneda 2 4 2 2 4 2 5 2" xfId="9251" xr:uid="{388CB0C7-A3C1-4731-90B6-9E6A7AA91D81}"/>
    <cellStyle name="Moneda 2 4 2 2 4 2 5 2 2" xfId="18659" xr:uid="{6B4E2CA4-1B28-4B39-BF66-C2E42569B8AD}"/>
    <cellStyle name="Moneda 2 4 2 2 4 2 5 2 3" xfId="28076" xr:uid="{7780E1C9-2B58-44B2-9966-BB7A951EA45C}"/>
    <cellStyle name="Moneda 2 4 2 2 4 2 5 2 4" xfId="37493" xr:uid="{EA57F7B6-3952-42E9-8092-53875E831B4C}"/>
    <cellStyle name="Moneda 2 4 2 2 4 2 5 3" xfId="13955" xr:uid="{BB558CB8-3B8A-4C59-893A-9E1CD0018734}"/>
    <cellStyle name="Moneda 2 4 2 2 4 2 5 4" xfId="23372" xr:uid="{51F34CA3-52F5-43C7-B541-97819A36F2AC}"/>
    <cellStyle name="Moneda 2 4 2 2 4 2 5 5" xfId="32789" xr:uid="{A424DFFD-49FD-409C-8003-D2DC8DFFD672}"/>
    <cellStyle name="Moneda 2 4 2 2 4 2 6" xfId="6899" xr:uid="{E252631A-7ED2-48A4-A19F-D18758DB228E}"/>
    <cellStyle name="Moneda 2 4 2 2 4 2 6 2" xfId="16307" xr:uid="{66A3829A-DF94-432F-B191-56733AFF5392}"/>
    <cellStyle name="Moneda 2 4 2 2 4 2 6 3" xfId="25724" xr:uid="{E25676E3-33AA-46DF-BB2A-AB19F8822867}"/>
    <cellStyle name="Moneda 2 4 2 2 4 2 6 4" xfId="35141" xr:uid="{EC088E36-408F-407B-B270-984E4F6841F7}"/>
    <cellStyle name="Moneda 2 4 2 2 4 2 7" xfId="11603" xr:uid="{5C04E1B6-8868-4F33-BD9F-7B0E5B933191}"/>
    <cellStyle name="Moneda 2 4 2 2 4 2 8" xfId="21020" xr:uid="{C313D37D-DCDF-4C91-AB76-33B2E65627C2}"/>
    <cellStyle name="Moneda 2 4 2 2 4 2 9" xfId="30437" xr:uid="{0791CA95-A2F1-47E1-8C71-A61FB2A6128A}"/>
    <cellStyle name="Moneda 2 4 2 2 4 3" xfId="2390" xr:uid="{C5F538D2-9DEB-4DF6-AC57-60EFCA9B11C7}"/>
    <cellStyle name="Moneda 2 4 2 2 4 3 2" xfId="3175" xr:uid="{D8662D32-3FF7-4A3A-945C-53F92D017288}"/>
    <cellStyle name="Moneda 2 4 2 2 4 3 2 2" xfId="5527" xr:uid="{38F9CFFB-0BF2-4E06-B3C8-CB0EAF547330}"/>
    <cellStyle name="Moneda 2 4 2 2 4 3 2 2 2" xfId="10231" xr:uid="{B79AC93C-2447-40FC-B9C5-22D4A280525A}"/>
    <cellStyle name="Moneda 2 4 2 2 4 3 2 2 2 2" xfId="19639" xr:uid="{CE529C86-7A59-4B84-BAD6-21557266952B}"/>
    <cellStyle name="Moneda 2 4 2 2 4 3 2 2 2 3" xfId="29056" xr:uid="{6561CA0F-8218-4B81-8A96-81CBE74252CD}"/>
    <cellStyle name="Moneda 2 4 2 2 4 3 2 2 2 4" xfId="38473" xr:uid="{8AC13CF5-1CB2-4851-A8CB-08F6C3EB9CC2}"/>
    <cellStyle name="Moneda 2 4 2 2 4 3 2 2 3" xfId="14935" xr:uid="{BA23787E-005A-4E5B-911C-18C96F2C225A}"/>
    <cellStyle name="Moneda 2 4 2 2 4 3 2 2 4" xfId="24352" xr:uid="{2D232342-1951-4D6B-8840-6B057FC4B4FD}"/>
    <cellStyle name="Moneda 2 4 2 2 4 3 2 2 5" xfId="33769" xr:uid="{B6453FB3-7B42-4CF5-8966-7805B1D76A5C}"/>
    <cellStyle name="Moneda 2 4 2 2 4 3 2 3" xfId="7879" xr:uid="{7939F02A-787E-4B39-A1CA-297069448974}"/>
    <cellStyle name="Moneda 2 4 2 2 4 3 2 3 2" xfId="17287" xr:uid="{B455FB9E-9026-49DA-B7B6-ACF6F533D548}"/>
    <cellStyle name="Moneda 2 4 2 2 4 3 2 3 3" xfId="26704" xr:uid="{7C2D538F-6464-41FB-BD55-D07030A91CCE}"/>
    <cellStyle name="Moneda 2 4 2 2 4 3 2 3 4" xfId="36121" xr:uid="{8852F6DA-2933-4284-981F-7786CAC5222D}"/>
    <cellStyle name="Moneda 2 4 2 2 4 3 2 4" xfId="12583" xr:uid="{07C20084-DC8B-48DA-B7A4-68F42F44DB41}"/>
    <cellStyle name="Moneda 2 4 2 2 4 3 2 5" xfId="22000" xr:uid="{6D9787A1-837A-491E-B5AE-7AC156DB2C11}"/>
    <cellStyle name="Moneda 2 4 2 2 4 3 2 6" xfId="31417" xr:uid="{2129E672-D0FD-46DB-A199-F01D4C7852AA}"/>
    <cellStyle name="Moneda 2 4 2 2 4 3 3" xfId="3959" xr:uid="{88845BB0-DD2F-47E4-B1E8-5535DBC83FDD}"/>
    <cellStyle name="Moneda 2 4 2 2 4 3 3 2" xfId="6311" xr:uid="{BDFE6DC3-7B00-46B6-A888-46AEFF4EC875}"/>
    <cellStyle name="Moneda 2 4 2 2 4 3 3 2 2" xfId="11015" xr:uid="{ADF4C2A0-F457-4845-B8E5-5A1EFE925EA9}"/>
    <cellStyle name="Moneda 2 4 2 2 4 3 3 2 2 2" xfId="20423" xr:uid="{ED20B24D-CBBB-49B6-9B6D-3B944594C0B1}"/>
    <cellStyle name="Moneda 2 4 2 2 4 3 3 2 2 3" xfId="29840" xr:uid="{556A3E55-9952-427E-AE46-1B9BAEDB6478}"/>
    <cellStyle name="Moneda 2 4 2 2 4 3 3 2 2 4" xfId="39257" xr:uid="{305F5791-F9EC-4FCF-A059-852CF33E473F}"/>
    <cellStyle name="Moneda 2 4 2 2 4 3 3 2 3" xfId="15719" xr:uid="{941388DE-1169-4F48-9767-EA5FAAA92FE5}"/>
    <cellStyle name="Moneda 2 4 2 2 4 3 3 2 4" xfId="25136" xr:uid="{84FD10A5-F6AD-4381-A7BF-CE4C56919085}"/>
    <cellStyle name="Moneda 2 4 2 2 4 3 3 2 5" xfId="34553" xr:uid="{A40B8B38-EC54-4122-ABF5-438051DC4359}"/>
    <cellStyle name="Moneda 2 4 2 2 4 3 3 3" xfId="8663" xr:uid="{81668FCD-533E-44BF-A476-DE0FB2CA80B7}"/>
    <cellStyle name="Moneda 2 4 2 2 4 3 3 3 2" xfId="18071" xr:uid="{6691506D-8C05-4A3D-82D0-2F76AAE2C8CD}"/>
    <cellStyle name="Moneda 2 4 2 2 4 3 3 3 3" xfId="27488" xr:uid="{46B6AAB4-8461-4FF9-AC93-CE87290D50EF}"/>
    <cellStyle name="Moneda 2 4 2 2 4 3 3 3 4" xfId="36905" xr:uid="{F7D40350-E4BC-4898-982F-799C86988A9E}"/>
    <cellStyle name="Moneda 2 4 2 2 4 3 3 4" xfId="13367" xr:uid="{DD607B26-442E-4F07-8C9F-5BD2E111FD09}"/>
    <cellStyle name="Moneda 2 4 2 2 4 3 3 5" xfId="22784" xr:uid="{6B9C4F09-0F77-487E-8AEF-E60A100F104A}"/>
    <cellStyle name="Moneda 2 4 2 2 4 3 3 6" xfId="32201" xr:uid="{7596B5D1-454B-491A-A9B9-B70EA574DD7D}"/>
    <cellStyle name="Moneda 2 4 2 2 4 3 4" xfId="4743" xr:uid="{0374FC9A-E8F1-47EF-943C-FD7FCE132BBB}"/>
    <cellStyle name="Moneda 2 4 2 2 4 3 4 2" xfId="9447" xr:uid="{6F466372-18B3-44E9-B529-6EE65BEE8D0D}"/>
    <cellStyle name="Moneda 2 4 2 2 4 3 4 2 2" xfId="18855" xr:uid="{2905671B-8D68-4E5F-AD98-D3067A56DC13}"/>
    <cellStyle name="Moneda 2 4 2 2 4 3 4 2 3" xfId="28272" xr:uid="{26A74737-47E0-4D0E-A1EA-5D4D7B093410}"/>
    <cellStyle name="Moneda 2 4 2 2 4 3 4 2 4" xfId="37689" xr:uid="{49D634C1-D0F0-4A80-9E68-C4C980C15CF8}"/>
    <cellStyle name="Moneda 2 4 2 2 4 3 4 3" xfId="14151" xr:uid="{3BC93C78-0226-4373-B74F-198B4292B66A}"/>
    <cellStyle name="Moneda 2 4 2 2 4 3 4 4" xfId="23568" xr:uid="{9CC4B1BF-013A-4603-8743-CCE95E26E3B1}"/>
    <cellStyle name="Moneda 2 4 2 2 4 3 4 5" xfId="32985" xr:uid="{718FC935-721E-4024-91CF-3192941A69D1}"/>
    <cellStyle name="Moneda 2 4 2 2 4 3 5" xfId="7095" xr:uid="{75974A2F-6464-4DFB-B388-07ADD8ADAA4C}"/>
    <cellStyle name="Moneda 2 4 2 2 4 3 5 2" xfId="16503" xr:uid="{64186095-4499-4169-A2B7-392E543E79FD}"/>
    <cellStyle name="Moneda 2 4 2 2 4 3 5 3" xfId="25920" xr:uid="{0BA0EA62-7C31-48DA-B239-A6741C1C6BC6}"/>
    <cellStyle name="Moneda 2 4 2 2 4 3 5 4" xfId="35337" xr:uid="{66C78AE2-245E-48B4-8640-A753D707B09E}"/>
    <cellStyle name="Moneda 2 4 2 2 4 3 6" xfId="11799" xr:uid="{1C9C7A38-AF5D-4FE5-A960-6AB289A6C004}"/>
    <cellStyle name="Moneda 2 4 2 2 4 3 7" xfId="21216" xr:uid="{598ABD11-676F-40BD-86AE-A78E3859EEC4}"/>
    <cellStyle name="Moneda 2 4 2 2 4 3 8" xfId="30633" xr:uid="{2411DA8C-53B2-4CA9-A84F-DC7F3894A8E1}"/>
    <cellStyle name="Moneda 2 4 2 2 4 4" xfId="2783" xr:uid="{1968E438-1E4B-45E3-8BAE-007EE19B7F77}"/>
    <cellStyle name="Moneda 2 4 2 2 4 4 2" xfId="5135" xr:uid="{030D8EEF-5108-4060-9B2F-A9DF4DF435CF}"/>
    <cellStyle name="Moneda 2 4 2 2 4 4 2 2" xfId="9839" xr:uid="{B2DA6B04-A156-4DC8-AE9A-F4762A51B569}"/>
    <cellStyle name="Moneda 2 4 2 2 4 4 2 2 2" xfId="19247" xr:uid="{94A0830C-E035-40B8-A9BF-1A0D0ABE765E}"/>
    <cellStyle name="Moneda 2 4 2 2 4 4 2 2 3" xfId="28664" xr:uid="{9BBBF308-B4AF-425D-9737-D59E11B0E594}"/>
    <cellStyle name="Moneda 2 4 2 2 4 4 2 2 4" xfId="38081" xr:uid="{4C74CE9F-B7B8-4D84-9BF6-4D2062269845}"/>
    <cellStyle name="Moneda 2 4 2 2 4 4 2 3" xfId="14543" xr:uid="{CAAA2511-242B-43F9-8C24-3280A1C0E7B4}"/>
    <cellStyle name="Moneda 2 4 2 2 4 4 2 4" xfId="23960" xr:uid="{FDCE7516-CF5F-4190-ACA3-42484AD027A1}"/>
    <cellStyle name="Moneda 2 4 2 2 4 4 2 5" xfId="33377" xr:uid="{DA7EC99E-F48E-4DCD-8B58-B57A54C59B4D}"/>
    <cellStyle name="Moneda 2 4 2 2 4 4 3" xfId="7487" xr:uid="{9FA6A6CE-F23C-4FD4-9ACB-086518D8737C}"/>
    <cellStyle name="Moneda 2 4 2 2 4 4 3 2" xfId="16895" xr:uid="{3140C2AD-DC65-445C-8268-55E58A4C3130}"/>
    <cellStyle name="Moneda 2 4 2 2 4 4 3 3" xfId="26312" xr:uid="{613D946B-09C8-40E9-AFCC-D7B7096F04CC}"/>
    <cellStyle name="Moneda 2 4 2 2 4 4 3 4" xfId="35729" xr:uid="{E871D0D9-1FFC-4AC6-ABEE-92136D0B9F54}"/>
    <cellStyle name="Moneda 2 4 2 2 4 4 4" xfId="12191" xr:uid="{D1112371-0720-4373-89D7-3EC4C9AC9D9F}"/>
    <cellStyle name="Moneda 2 4 2 2 4 4 5" xfId="21608" xr:uid="{363559C2-A5D1-4ED6-907B-C84ACCF68E64}"/>
    <cellStyle name="Moneda 2 4 2 2 4 4 6" xfId="31025" xr:uid="{2D2409B5-0CDB-410D-970D-C03AB328E875}"/>
    <cellStyle name="Moneda 2 4 2 2 4 5" xfId="3567" xr:uid="{F0E8C298-6531-43E1-9415-D3F13F49BD53}"/>
    <cellStyle name="Moneda 2 4 2 2 4 5 2" xfId="5919" xr:uid="{359B22EC-FE25-496F-A876-520CC58D0F47}"/>
    <cellStyle name="Moneda 2 4 2 2 4 5 2 2" xfId="10623" xr:uid="{DE553FAB-B7AD-4070-9CAD-B75A7524A344}"/>
    <cellStyle name="Moneda 2 4 2 2 4 5 2 2 2" xfId="20031" xr:uid="{48B43C74-E2E3-4F2F-BBB3-6E386EC98135}"/>
    <cellStyle name="Moneda 2 4 2 2 4 5 2 2 3" xfId="29448" xr:uid="{B4C57C90-E418-4C20-B0D1-AC0761A7105C}"/>
    <cellStyle name="Moneda 2 4 2 2 4 5 2 2 4" xfId="38865" xr:uid="{6C957309-108B-421D-A0FC-298099E8034D}"/>
    <cellStyle name="Moneda 2 4 2 2 4 5 2 3" xfId="15327" xr:uid="{FF761741-DE4A-43CB-9FC3-67C8344F3644}"/>
    <cellStyle name="Moneda 2 4 2 2 4 5 2 4" xfId="24744" xr:uid="{952CCD7F-6710-4041-8185-7510E0470457}"/>
    <cellStyle name="Moneda 2 4 2 2 4 5 2 5" xfId="34161" xr:uid="{150DE0BF-D815-49AC-A6F7-53F05A044D0B}"/>
    <cellStyle name="Moneda 2 4 2 2 4 5 3" xfId="8271" xr:uid="{5C537715-CE8C-4FE5-A109-84E62773F865}"/>
    <cellStyle name="Moneda 2 4 2 2 4 5 3 2" xfId="17679" xr:uid="{6E0ABEC2-A3F7-4DEB-BB67-8C252105401A}"/>
    <cellStyle name="Moneda 2 4 2 2 4 5 3 3" xfId="27096" xr:uid="{04E160F4-C5D9-4F19-9124-7C1678ACA95E}"/>
    <cellStyle name="Moneda 2 4 2 2 4 5 3 4" xfId="36513" xr:uid="{1BF8027B-B52F-4027-9119-121FFACDB62B}"/>
    <cellStyle name="Moneda 2 4 2 2 4 5 4" xfId="12975" xr:uid="{CD41295F-24B3-4975-8218-C8E9991BA146}"/>
    <cellStyle name="Moneda 2 4 2 2 4 5 5" xfId="22392" xr:uid="{54C5AEBB-182E-4037-9798-0BF05711F59D}"/>
    <cellStyle name="Moneda 2 4 2 2 4 5 6" xfId="31809" xr:uid="{983F4E5E-9823-4BB9-B220-D9B17E7B4AE5}"/>
    <cellStyle name="Moneda 2 4 2 2 4 6" xfId="4351" xr:uid="{AECABA6D-E130-4872-AAD6-E5A479FF5CA3}"/>
    <cellStyle name="Moneda 2 4 2 2 4 6 2" xfId="9055" xr:uid="{5EE667A3-BA4E-4F5C-B019-69866BD4CF82}"/>
    <cellStyle name="Moneda 2 4 2 2 4 6 2 2" xfId="18463" xr:uid="{540E28EC-E93D-44BE-816A-F52938A04ACD}"/>
    <cellStyle name="Moneda 2 4 2 2 4 6 2 3" xfId="27880" xr:uid="{2D29FDE3-F875-4363-AF0B-19535D6247AB}"/>
    <cellStyle name="Moneda 2 4 2 2 4 6 2 4" xfId="37297" xr:uid="{DCBE87E8-7B03-43CE-954E-8EA5F8DDD18E}"/>
    <cellStyle name="Moneda 2 4 2 2 4 6 3" xfId="13759" xr:uid="{0D6D30DF-1667-449C-9882-1CD542141BEE}"/>
    <cellStyle name="Moneda 2 4 2 2 4 6 4" xfId="23176" xr:uid="{6558D9AC-96A1-437E-8501-21E1BBCEDF99}"/>
    <cellStyle name="Moneda 2 4 2 2 4 6 5" xfId="32593" xr:uid="{7BE120AF-9145-44A3-B50D-0DC23DE2624C}"/>
    <cellStyle name="Moneda 2 4 2 2 4 7" xfId="6703" xr:uid="{F3A85999-F04D-4D2F-A4B2-3F676C174766}"/>
    <cellStyle name="Moneda 2 4 2 2 4 7 2" xfId="16111" xr:uid="{7315378E-483D-4057-B4DA-9AA62FFDE03B}"/>
    <cellStyle name="Moneda 2 4 2 2 4 7 3" xfId="25528" xr:uid="{57C3193C-B181-4925-A3FE-2EDB5E8AB613}"/>
    <cellStyle name="Moneda 2 4 2 2 4 7 4" xfId="34945" xr:uid="{1F8828DF-1E37-4648-8B8B-3C7BDEBDB5DB}"/>
    <cellStyle name="Moneda 2 4 2 2 4 8" xfId="11407" xr:uid="{B49EE6B4-7CA0-4FDA-B892-B439E0AD4B29}"/>
    <cellStyle name="Moneda 2 4 2 2 4 9" xfId="20824" xr:uid="{1EA76F9B-DFD9-4104-A0AD-359B35BE8882}"/>
    <cellStyle name="Moneda 2 4 2 2 5" xfId="476" xr:uid="{667B0DA4-E408-4017-8A6F-F9DE0E8266FF}"/>
    <cellStyle name="Moneda 2 4 2 2 5 10" xfId="2102" xr:uid="{7DE0B0A0-95F0-4584-8486-556216824DDC}"/>
    <cellStyle name="Moneda 2 4 2 2 5 11" xfId="1474" xr:uid="{9BE924E4-D38D-48F3-9604-420DF35BF5F7}"/>
    <cellStyle name="Moneda 2 4 2 2 5 12" xfId="40356" xr:uid="{E0C1DC41-10F1-413E-9994-F649F50CF380}"/>
    <cellStyle name="Moneda 2 4 2 2 5 2" xfId="2494" xr:uid="{7AE4E00E-0C62-4C95-AB68-77C5EE93CD19}"/>
    <cellStyle name="Moneda 2 4 2 2 5 2 2" xfId="3279" xr:uid="{13C82BFD-4198-47E3-AD0B-64632DD395E1}"/>
    <cellStyle name="Moneda 2 4 2 2 5 2 2 2" xfId="5631" xr:uid="{791A0BE5-AF98-4975-95A9-9D33FD0B1E00}"/>
    <cellStyle name="Moneda 2 4 2 2 5 2 2 2 2" xfId="10335" xr:uid="{B961CB87-8545-4700-BC05-E16C84E3F0F2}"/>
    <cellStyle name="Moneda 2 4 2 2 5 2 2 2 2 2" xfId="19743" xr:uid="{56A826A6-4803-4838-B827-87396ADF009E}"/>
    <cellStyle name="Moneda 2 4 2 2 5 2 2 2 2 3" xfId="29160" xr:uid="{F1800139-49CE-4C30-A169-856C1BD386C3}"/>
    <cellStyle name="Moneda 2 4 2 2 5 2 2 2 2 4" xfId="38577" xr:uid="{3939E4F3-D379-4231-A589-75AD8CE168F0}"/>
    <cellStyle name="Moneda 2 4 2 2 5 2 2 2 3" xfId="15039" xr:uid="{A8B20F27-6812-4A05-BF77-440D726BCC85}"/>
    <cellStyle name="Moneda 2 4 2 2 5 2 2 2 4" xfId="24456" xr:uid="{DB6D326C-EC34-4007-97B1-C75023FDF049}"/>
    <cellStyle name="Moneda 2 4 2 2 5 2 2 2 5" xfId="33873" xr:uid="{ED3C66FC-2BB8-40A2-AF39-1FC9DC364E92}"/>
    <cellStyle name="Moneda 2 4 2 2 5 2 2 3" xfId="7983" xr:uid="{1261DC8D-C302-4645-B5AC-D0A60C3A744B}"/>
    <cellStyle name="Moneda 2 4 2 2 5 2 2 3 2" xfId="17391" xr:uid="{AC9D86C3-043B-4D28-B942-544B2B81A0FB}"/>
    <cellStyle name="Moneda 2 4 2 2 5 2 2 3 3" xfId="26808" xr:uid="{49B35F45-2149-422B-9C91-B361B55A3524}"/>
    <cellStyle name="Moneda 2 4 2 2 5 2 2 3 4" xfId="36225" xr:uid="{1C2C674B-39F0-444C-BA87-7B13E003D9B6}"/>
    <cellStyle name="Moneda 2 4 2 2 5 2 2 4" xfId="12687" xr:uid="{A415F76A-7F06-4946-AB56-BB3A40D793BB}"/>
    <cellStyle name="Moneda 2 4 2 2 5 2 2 5" xfId="22104" xr:uid="{BB6F72FE-9A9A-458D-9D76-51EE408786FA}"/>
    <cellStyle name="Moneda 2 4 2 2 5 2 2 6" xfId="31521" xr:uid="{9B476D64-9F85-472E-A0F1-9465566E8784}"/>
    <cellStyle name="Moneda 2 4 2 2 5 2 3" xfId="4063" xr:uid="{2B8196A6-1CE7-4398-93B9-560784F5F88F}"/>
    <cellStyle name="Moneda 2 4 2 2 5 2 3 2" xfId="6415" xr:uid="{10273907-C7D8-4753-A326-C3E8BBBC254F}"/>
    <cellStyle name="Moneda 2 4 2 2 5 2 3 2 2" xfId="11119" xr:uid="{C0C18ABB-D6F3-4B64-AA71-CEF096301253}"/>
    <cellStyle name="Moneda 2 4 2 2 5 2 3 2 2 2" xfId="20527" xr:uid="{595147C4-5456-4380-A712-AE29E79346E4}"/>
    <cellStyle name="Moneda 2 4 2 2 5 2 3 2 2 3" xfId="29944" xr:uid="{7C7D532C-4E2E-4F53-9AFD-293A9E2E722F}"/>
    <cellStyle name="Moneda 2 4 2 2 5 2 3 2 2 4" xfId="39361" xr:uid="{A55B44B0-B6F0-40D5-AC56-31F903A97885}"/>
    <cellStyle name="Moneda 2 4 2 2 5 2 3 2 3" xfId="15823" xr:uid="{C3D6DA68-A1CC-41C5-92A7-A10DDC0E6FD9}"/>
    <cellStyle name="Moneda 2 4 2 2 5 2 3 2 4" xfId="25240" xr:uid="{CF7F6891-D8DA-40AA-98DB-65761A297D34}"/>
    <cellStyle name="Moneda 2 4 2 2 5 2 3 2 5" xfId="34657" xr:uid="{A23DD72C-4541-4736-AEF3-B19FE9457CC0}"/>
    <cellStyle name="Moneda 2 4 2 2 5 2 3 3" xfId="8767" xr:uid="{009A7849-B236-48BC-B771-6FA5C3CC0D07}"/>
    <cellStyle name="Moneda 2 4 2 2 5 2 3 3 2" xfId="18175" xr:uid="{F136B51A-2997-4BD8-8587-6E374A23A5AD}"/>
    <cellStyle name="Moneda 2 4 2 2 5 2 3 3 3" xfId="27592" xr:uid="{27C334EE-C4A7-455D-8087-DAC4AEE31089}"/>
    <cellStyle name="Moneda 2 4 2 2 5 2 3 3 4" xfId="37009" xr:uid="{C5D0414B-C619-4E9C-B5F3-10E5E01C31BD}"/>
    <cellStyle name="Moneda 2 4 2 2 5 2 3 4" xfId="13471" xr:uid="{939BD68D-B4CE-457A-A021-CBEACE0DF4E4}"/>
    <cellStyle name="Moneda 2 4 2 2 5 2 3 5" xfId="22888" xr:uid="{2321BCC1-2748-4F65-9BA0-3E1E030C4C49}"/>
    <cellStyle name="Moneda 2 4 2 2 5 2 3 6" xfId="32305" xr:uid="{20352DAE-A7BF-433E-AB9A-1DF5C88F98C2}"/>
    <cellStyle name="Moneda 2 4 2 2 5 2 4" xfId="4847" xr:uid="{45D9D423-4A8A-4EAA-9A45-CFE8FD541E9D}"/>
    <cellStyle name="Moneda 2 4 2 2 5 2 4 2" xfId="9551" xr:uid="{AFDA7BBE-7CE6-4039-977B-0E904EBBB83A}"/>
    <cellStyle name="Moneda 2 4 2 2 5 2 4 2 2" xfId="18959" xr:uid="{90CDCFED-7049-4537-B091-5C79F5B75BAB}"/>
    <cellStyle name="Moneda 2 4 2 2 5 2 4 2 3" xfId="28376" xr:uid="{E58129E5-416C-4DDF-90E9-822D0D7FA567}"/>
    <cellStyle name="Moneda 2 4 2 2 5 2 4 2 4" xfId="37793" xr:uid="{73B484B9-28FE-49C0-9BF8-864375A95DC8}"/>
    <cellStyle name="Moneda 2 4 2 2 5 2 4 3" xfId="14255" xr:uid="{1694F7BC-7391-4C04-A40A-857C13E17828}"/>
    <cellStyle name="Moneda 2 4 2 2 5 2 4 4" xfId="23672" xr:uid="{95CF6654-3E26-43D5-BE8A-A0DA4B1146EE}"/>
    <cellStyle name="Moneda 2 4 2 2 5 2 4 5" xfId="33089" xr:uid="{EAE8D1DE-2BF2-4DCD-B76A-C1E096CC05FF}"/>
    <cellStyle name="Moneda 2 4 2 2 5 2 5" xfId="7199" xr:uid="{81BB9014-8518-4EA4-814A-A195E511B18A}"/>
    <cellStyle name="Moneda 2 4 2 2 5 2 5 2" xfId="16607" xr:uid="{3823CB95-8B30-496A-AA70-969341547E44}"/>
    <cellStyle name="Moneda 2 4 2 2 5 2 5 3" xfId="26024" xr:uid="{A9BB536D-D90B-489F-85D3-7540C7D4B233}"/>
    <cellStyle name="Moneda 2 4 2 2 5 2 5 4" xfId="35441" xr:uid="{B53782A0-3329-4A3A-8BF8-73CE50C190A1}"/>
    <cellStyle name="Moneda 2 4 2 2 5 2 6" xfId="11903" xr:uid="{2F2D1946-5D67-4FB4-B327-5126FEA44E74}"/>
    <cellStyle name="Moneda 2 4 2 2 5 2 7" xfId="21320" xr:uid="{8EFAF98E-59AC-420F-B58F-0D9A4384AB50}"/>
    <cellStyle name="Moneda 2 4 2 2 5 2 8" xfId="30737" xr:uid="{946D6D87-8441-44B3-9935-F78E5CCEC736}"/>
    <cellStyle name="Moneda 2 4 2 2 5 3" xfId="2887" xr:uid="{FCCBEB33-1C9E-4B84-ACBC-ED2149B6F856}"/>
    <cellStyle name="Moneda 2 4 2 2 5 3 2" xfId="5239" xr:uid="{4C5E7473-9A9C-430C-B83B-57D178D4007F}"/>
    <cellStyle name="Moneda 2 4 2 2 5 3 2 2" xfId="9943" xr:uid="{CBAD9138-576A-464C-80A7-E0886B2E557B}"/>
    <cellStyle name="Moneda 2 4 2 2 5 3 2 2 2" xfId="19351" xr:uid="{CE20DF32-33D1-4F98-A0C1-4CA02E7CAE23}"/>
    <cellStyle name="Moneda 2 4 2 2 5 3 2 2 3" xfId="28768" xr:uid="{76A42484-9E73-48F4-9E3F-DB9EEF62B9F0}"/>
    <cellStyle name="Moneda 2 4 2 2 5 3 2 2 4" xfId="38185" xr:uid="{85E60A57-21FD-49AF-9414-CD379B7F4E4E}"/>
    <cellStyle name="Moneda 2 4 2 2 5 3 2 3" xfId="14647" xr:uid="{5C2C8A55-3122-4A31-9235-201942270427}"/>
    <cellStyle name="Moneda 2 4 2 2 5 3 2 4" xfId="24064" xr:uid="{3C72C707-3CA0-4CF8-938B-9486D17FC1A3}"/>
    <cellStyle name="Moneda 2 4 2 2 5 3 2 5" xfId="33481" xr:uid="{6F732802-DF4D-4D32-A0E7-3C43479D3C97}"/>
    <cellStyle name="Moneda 2 4 2 2 5 3 3" xfId="7591" xr:uid="{2AD3EA41-8E3D-4C50-BABE-64E6948AA4DC}"/>
    <cellStyle name="Moneda 2 4 2 2 5 3 3 2" xfId="16999" xr:uid="{1ECBADAC-FB3D-47A4-92E3-A2239D3E15B7}"/>
    <cellStyle name="Moneda 2 4 2 2 5 3 3 3" xfId="26416" xr:uid="{E6C66817-0E7B-4E0C-A5C6-979C22660646}"/>
    <cellStyle name="Moneda 2 4 2 2 5 3 3 4" xfId="35833" xr:uid="{4D316459-C4D5-49C2-96EE-055157EB3C64}"/>
    <cellStyle name="Moneda 2 4 2 2 5 3 4" xfId="12295" xr:uid="{4F1A0E5E-4AED-449B-B38B-5704DD4F44C8}"/>
    <cellStyle name="Moneda 2 4 2 2 5 3 5" xfId="21712" xr:uid="{A8022A08-05F0-4116-A9D9-6876F223E5C0}"/>
    <cellStyle name="Moneda 2 4 2 2 5 3 6" xfId="31129" xr:uid="{86F947BE-92C9-4967-8F69-96AFE02B6667}"/>
    <cellStyle name="Moneda 2 4 2 2 5 4" xfId="3671" xr:uid="{FE0F0FD8-218A-408B-8255-C93D16E9E44C}"/>
    <cellStyle name="Moneda 2 4 2 2 5 4 2" xfId="6023" xr:uid="{D708F4C7-9CF1-4A1B-AACE-FAD17DC0589A}"/>
    <cellStyle name="Moneda 2 4 2 2 5 4 2 2" xfId="10727" xr:uid="{66AC37FA-DF0B-4280-8A47-B6DF94C6C13A}"/>
    <cellStyle name="Moneda 2 4 2 2 5 4 2 2 2" xfId="20135" xr:uid="{2B930D86-B6BA-41D2-8993-E9DB05E94248}"/>
    <cellStyle name="Moneda 2 4 2 2 5 4 2 2 3" xfId="29552" xr:uid="{B47B68C2-03D8-4C0B-AC59-6A465DD1940D}"/>
    <cellStyle name="Moneda 2 4 2 2 5 4 2 2 4" xfId="38969" xr:uid="{510BF7A8-6B95-4B4C-8275-3FB67AACF323}"/>
    <cellStyle name="Moneda 2 4 2 2 5 4 2 3" xfId="15431" xr:uid="{3E9C04FD-AD00-4E4B-AE59-420B49F854AC}"/>
    <cellStyle name="Moneda 2 4 2 2 5 4 2 4" xfId="24848" xr:uid="{CE8367E3-260B-4C15-8582-65BD33901F16}"/>
    <cellStyle name="Moneda 2 4 2 2 5 4 2 5" xfId="34265" xr:uid="{3C6FDB47-49E7-4F48-915D-D35BD7DEF8E9}"/>
    <cellStyle name="Moneda 2 4 2 2 5 4 3" xfId="8375" xr:uid="{9DB1C4C6-A7FF-49DE-8510-5D900C92FB7E}"/>
    <cellStyle name="Moneda 2 4 2 2 5 4 3 2" xfId="17783" xr:uid="{45857745-DD04-4877-B5AA-894E81927D76}"/>
    <cellStyle name="Moneda 2 4 2 2 5 4 3 3" xfId="27200" xr:uid="{3D89D91C-45CF-4479-A157-9E96718AB8D8}"/>
    <cellStyle name="Moneda 2 4 2 2 5 4 3 4" xfId="36617" xr:uid="{9858D4C5-3C26-4DE4-83D2-52D415718EF3}"/>
    <cellStyle name="Moneda 2 4 2 2 5 4 4" xfId="13079" xr:uid="{D2C6769A-8D78-4E53-AE40-F141A42E391E}"/>
    <cellStyle name="Moneda 2 4 2 2 5 4 5" xfId="22496" xr:uid="{8700A8EC-0966-4902-8A10-A1826CAAFEA2}"/>
    <cellStyle name="Moneda 2 4 2 2 5 4 6" xfId="31913" xr:uid="{8DA708F3-000D-4A62-9277-CF01DEE929C6}"/>
    <cellStyle name="Moneda 2 4 2 2 5 5" xfId="4455" xr:uid="{A63B5630-547F-4CF8-9977-1AC37FF52437}"/>
    <cellStyle name="Moneda 2 4 2 2 5 5 2" xfId="9159" xr:uid="{BC53FBAB-6C9F-49EF-BF04-13A2BE98ABF6}"/>
    <cellStyle name="Moneda 2 4 2 2 5 5 2 2" xfId="18567" xr:uid="{5AF04F30-A421-40C7-ADA2-3E2598DBEE5B}"/>
    <cellStyle name="Moneda 2 4 2 2 5 5 2 3" xfId="27984" xr:uid="{D5A6137E-95CC-407A-B1EC-E588EA726311}"/>
    <cellStyle name="Moneda 2 4 2 2 5 5 2 4" xfId="37401" xr:uid="{776E1024-5278-47D5-8781-D192C6B9D3C0}"/>
    <cellStyle name="Moneda 2 4 2 2 5 5 3" xfId="13863" xr:uid="{B7BC11FA-0A6F-4B63-AEC5-0A049CAF00D4}"/>
    <cellStyle name="Moneda 2 4 2 2 5 5 4" xfId="23280" xr:uid="{0D06058B-49FF-49DA-9421-CB6671B9717B}"/>
    <cellStyle name="Moneda 2 4 2 2 5 5 5" xfId="32697" xr:uid="{718926B0-7D90-4B79-909B-1F5B928D8118}"/>
    <cellStyle name="Moneda 2 4 2 2 5 6" xfId="6807" xr:uid="{17CFE8F4-E956-4C63-BAF6-5FEF18894DAC}"/>
    <cellStyle name="Moneda 2 4 2 2 5 6 2" xfId="16215" xr:uid="{42B1BA3A-179D-4AED-9572-DCCB0BC721D7}"/>
    <cellStyle name="Moneda 2 4 2 2 5 6 3" xfId="25632" xr:uid="{B5EDE1C4-79C6-4C41-83C0-897D689D1596}"/>
    <cellStyle name="Moneda 2 4 2 2 5 6 4" xfId="35049" xr:uid="{9E11C4E5-90B5-4B56-970D-FD000B43E992}"/>
    <cellStyle name="Moneda 2 4 2 2 5 7" xfId="11511" xr:uid="{B721EAF7-EDB2-4A0B-994A-7C9001A0A81A}"/>
    <cellStyle name="Moneda 2 4 2 2 5 8" xfId="20928" xr:uid="{15DA2A35-2304-4A44-8351-E6897A7ED504}"/>
    <cellStyle name="Moneda 2 4 2 2 5 9" xfId="30345" xr:uid="{ECC13444-C443-4FDD-8D95-D1C63BEEF95B}"/>
    <cellStyle name="Moneda 2 4 2 2 6" xfId="1011" xr:uid="{F8435460-5668-4281-9A58-C5E344C999EB}"/>
    <cellStyle name="Moneda 2 4 2 2 6 10" xfId="1725" xr:uid="{37F7A4A2-DB0D-4FA1-8829-8063FFF7AAF6}"/>
    <cellStyle name="Moneda 2 4 2 2 6 11" xfId="40607" xr:uid="{940F72A2-3CC2-4667-8FAC-E097BE99FC8B}"/>
    <cellStyle name="Moneda 2 4 2 2 6 2" xfId="3083" xr:uid="{EBBF80A1-0988-4CC3-A931-1AFAD8CE179C}"/>
    <cellStyle name="Moneda 2 4 2 2 6 2 2" xfId="5435" xr:uid="{5B9EF0BE-FF45-490B-86D5-FB8839CBAC30}"/>
    <cellStyle name="Moneda 2 4 2 2 6 2 2 2" xfId="10139" xr:uid="{03CF48C2-B212-4F44-A062-46AB1CEAD778}"/>
    <cellStyle name="Moneda 2 4 2 2 6 2 2 2 2" xfId="19547" xr:uid="{B5F5C3E5-666B-41EC-A37C-8987FE6648B1}"/>
    <cellStyle name="Moneda 2 4 2 2 6 2 2 2 3" xfId="28964" xr:uid="{CA65F0C1-A9C5-4970-B0F4-FD775C38433F}"/>
    <cellStyle name="Moneda 2 4 2 2 6 2 2 2 4" xfId="38381" xr:uid="{4DC1BDB8-F390-4D15-A032-43EAD4FCC5D8}"/>
    <cellStyle name="Moneda 2 4 2 2 6 2 2 3" xfId="14843" xr:uid="{A88B4EAF-6C69-426B-81EB-E34C75650BE4}"/>
    <cellStyle name="Moneda 2 4 2 2 6 2 2 4" xfId="24260" xr:uid="{028161BB-353B-4407-965E-D2FCF034BD98}"/>
    <cellStyle name="Moneda 2 4 2 2 6 2 2 5" xfId="33677" xr:uid="{B12AF0C5-EF67-40C8-A699-6B3699D9DFF1}"/>
    <cellStyle name="Moneda 2 4 2 2 6 2 3" xfId="7787" xr:uid="{DF8D1848-D1E7-4FAA-9D02-666A02BF6366}"/>
    <cellStyle name="Moneda 2 4 2 2 6 2 3 2" xfId="17195" xr:uid="{C833B350-D375-4C1F-B5EB-C6F39521AC19}"/>
    <cellStyle name="Moneda 2 4 2 2 6 2 3 3" xfId="26612" xr:uid="{B1DE27A0-625F-4EE9-BA98-EB2CA164F035}"/>
    <cellStyle name="Moneda 2 4 2 2 6 2 3 4" xfId="36029" xr:uid="{1668F379-197A-40D5-B9B6-DEFDE6AEBC04}"/>
    <cellStyle name="Moneda 2 4 2 2 6 2 4" xfId="12491" xr:uid="{ABFEEF89-2243-4C4F-B090-7C25D3BC180F}"/>
    <cellStyle name="Moneda 2 4 2 2 6 2 5" xfId="21908" xr:uid="{60FD328C-2C05-4520-9DDB-A9BDDFD03CA5}"/>
    <cellStyle name="Moneda 2 4 2 2 6 2 6" xfId="31325" xr:uid="{61403D7E-6476-4637-9600-9864325625C0}"/>
    <cellStyle name="Moneda 2 4 2 2 6 3" xfId="3867" xr:uid="{2F2554D7-08AF-4DAB-B228-47B0BA56DD40}"/>
    <cellStyle name="Moneda 2 4 2 2 6 3 2" xfId="6219" xr:uid="{00965FA6-CB3B-4E73-875E-312BB7447E9A}"/>
    <cellStyle name="Moneda 2 4 2 2 6 3 2 2" xfId="10923" xr:uid="{2CCCAB79-8D3E-446A-AA55-231D79EB9BB4}"/>
    <cellStyle name="Moneda 2 4 2 2 6 3 2 2 2" xfId="20331" xr:uid="{5F328E8B-8F53-4244-B67E-C808C87922CD}"/>
    <cellStyle name="Moneda 2 4 2 2 6 3 2 2 3" xfId="29748" xr:uid="{DD693CCA-A48A-4845-92E5-BD8AF78DA5E8}"/>
    <cellStyle name="Moneda 2 4 2 2 6 3 2 2 4" xfId="39165" xr:uid="{5627C034-D2E4-49F6-BDDA-41592B304A2B}"/>
    <cellStyle name="Moneda 2 4 2 2 6 3 2 3" xfId="15627" xr:uid="{7283CC6A-8645-43A2-AA89-25D20A92E3DB}"/>
    <cellStyle name="Moneda 2 4 2 2 6 3 2 4" xfId="25044" xr:uid="{D6E96C1C-8780-48B5-85BB-107E1D5EB6BA}"/>
    <cellStyle name="Moneda 2 4 2 2 6 3 2 5" xfId="34461" xr:uid="{821C2302-2998-44C0-BD0B-6B5A74C69AB3}"/>
    <cellStyle name="Moneda 2 4 2 2 6 3 3" xfId="8571" xr:uid="{C3CCCD1F-5CB9-4119-A782-FB55AFB4BD68}"/>
    <cellStyle name="Moneda 2 4 2 2 6 3 3 2" xfId="17979" xr:uid="{4824690B-AC57-42E4-B3FC-FA9E2AB0F9DF}"/>
    <cellStyle name="Moneda 2 4 2 2 6 3 3 3" xfId="27396" xr:uid="{FBE4844C-2485-4603-AFDC-A77101FFD983}"/>
    <cellStyle name="Moneda 2 4 2 2 6 3 3 4" xfId="36813" xr:uid="{7C90F35F-070D-4EE8-BFE9-EDC702831D57}"/>
    <cellStyle name="Moneda 2 4 2 2 6 3 4" xfId="13275" xr:uid="{3D1CC235-4ECF-49B0-BD2B-08A72BC6FC25}"/>
    <cellStyle name="Moneda 2 4 2 2 6 3 5" xfId="22692" xr:uid="{6E0ADFDB-7E24-45F5-AFBB-DC4F430344AD}"/>
    <cellStyle name="Moneda 2 4 2 2 6 3 6" xfId="32109" xr:uid="{46AF1098-C1AC-4598-96B7-9F637E7BB1BD}"/>
    <cellStyle name="Moneda 2 4 2 2 6 4" xfId="4651" xr:uid="{E1C4B555-84FD-444C-89C5-E0E8D3FD03C3}"/>
    <cellStyle name="Moneda 2 4 2 2 6 4 2" xfId="9355" xr:uid="{096E2AA8-6A32-407A-B7FE-C5011E5BC909}"/>
    <cellStyle name="Moneda 2 4 2 2 6 4 2 2" xfId="18763" xr:uid="{688AB772-B825-4AF2-B5FE-595F00608385}"/>
    <cellStyle name="Moneda 2 4 2 2 6 4 2 3" xfId="28180" xr:uid="{8D275750-9296-4DC0-8B36-5E45D3F13648}"/>
    <cellStyle name="Moneda 2 4 2 2 6 4 2 4" xfId="37597" xr:uid="{DA7754EF-11EA-4F3C-B0C7-DC0B41B3C4A7}"/>
    <cellStyle name="Moneda 2 4 2 2 6 4 3" xfId="14059" xr:uid="{D7E5CBA1-EE00-40F5-BE0A-AEC5C32D93E1}"/>
    <cellStyle name="Moneda 2 4 2 2 6 4 4" xfId="23476" xr:uid="{CBB6CCF9-B781-46B8-9FA8-A159F2196154}"/>
    <cellStyle name="Moneda 2 4 2 2 6 4 5" xfId="32893" xr:uid="{E3944FDE-6E30-4690-B735-DF287E8A6191}"/>
    <cellStyle name="Moneda 2 4 2 2 6 5" xfId="7003" xr:uid="{B05D0978-33E3-4A83-9061-A04D67CD0B97}"/>
    <cellStyle name="Moneda 2 4 2 2 6 5 2" xfId="16411" xr:uid="{ED6E3ED3-1A1E-4D7E-BFE8-049732D2B1FF}"/>
    <cellStyle name="Moneda 2 4 2 2 6 5 3" xfId="25828" xr:uid="{17CDFE2C-3769-476F-84FA-78A59F10CB6D}"/>
    <cellStyle name="Moneda 2 4 2 2 6 5 4" xfId="35245" xr:uid="{6FAE8512-9088-4B28-989F-040BA2BAD726}"/>
    <cellStyle name="Moneda 2 4 2 2 6 6" xfId="11707" xr:uid="{88AA4ACA-16A2-41EF-81E9-C64E8C6DC8AA}"/>
    <cellStyle name="Moneda 2 4 2 2 6 7" xfId="21124" xr:uid="{334B099D-1ECD-4633-8E17-942FA2893786}"/>
    <cellStyle name="Moneda 2 4 2 2 6 8" xfId="30541" xr:uid="{E723DB4E-E728-4B2E-A5D1-C73EB19762A0}"/>
    <cellStyle name="Moneda 2 4 2 2 6 9" xfId="2298" xr:uid="{DA8293F7-8271-400F-A287-4CEBF3B49993}"/>
    <cellStyle name="Moneda 2 4 2 2 7" xfId="2691" xr:uid="{D8B33FA2-D905-4A7A-BC98-ECDB8F22CE12}"/>
    <cellStyle name="Moneda 2 4 2 2 7 2" xfId="5043" xr:uid="{3AD9E54B-04B8-4598-9EFC-71F9D40B0665}"/>
    <cellStyle name="Moneda 2 4 2 2 7 2 2" xfId="9747" xr:uid="{56A1A110-D53A-46D0-84FC-D7A7C15EA12E}"/>
    <cellStyle name="Moneda 2 4 2 2 7 2 2 2" xfId="19155" xr:uid="{DB35BE3C-0639-47D5-AB4B-DE4A67DEE455}"/>
    <cellStyle name="Moneda 2 4 2 2 7 2 2 3" xfId="28572" xr:uid="{097ED7AB-A053-48F2-946A-46F9C7C32365}"/>
    <cellStyle name="Moneda 2 4 2 2 7 2 2 4" xfId="37989" xr:uid="{D07C1042-2824-4782-BA44-53CB0036760B}"/>
    <cellStyle name="Moneda 2 4 2 2 7 2 3" xfId="14451" xr:uid="{A7142A6F-17E6-446D-A010-117811D45AEF}"/>
    <cellStyle name="Moneda 2 4 2 2 7 2 4" xfId="23868" xr:uid="{E2BDC276-A4CF-4D13-9794-D4FAFEDEC0A4}"/>
    <cellStyle name="Moneda 2 4 2 2 7 2 5" xfId="33285" xr:uid="{D871500F-A760-47A9-A902-C14F19508BA7}"/>
    <cellStyle name="Moneda 2 4 2 2 7 3" xfId="7395" xr:uid="{7FACFE1F-A75F-4950-AAF7-884EEA420932}"/>
    <cellStyle name="Moneda 2 4 2 2 7 3 2" xfId="16803" xr:uid="{E55FADD6-4B56-4713-9A9A-F8C1426F2C79}"/>
    <cellStyle name="Moneda 2 4 2 2 7 3 3" xfId="26220" xr:uid="{C7CDBD21-0CAF-4255-9C17-B58D6154BD16}"/>
    <cellStyle name="Moneda 2 4 2 2 7 3 4" xfId="35637" xr:uid="{636EFD60-1BF0-4BDA-BEED-C64A54D8CC9A}"/>
    <cellStyle name="Moneda 2 4 2 2 7 4" xfId="12099" xr:uid="{3B5B6CCB-5F89-4C9C-B46C-199F7AA9EABA}"/>
    <cellStyle name="Moneda 2 4 2 2 7 5" xfId="21516" xr:uid="{74B709F4-6FD2-41E3-9C32-68F719E20973}"/>
    <cellStyle name="Moneda 2 4 2 2 7 6" xfId="30933" xr:uid="{FB5118AF-3F56-4626-B55B-FDADFB99EB76}"/>
    <cellStyle name="Moneda 2 4 2 2 8" xfId="3475" xr:uid="{CB97C11B-DE73-430A-844C-EE1BC8B4F11D}"/>
    <cellStyle name="Moneda 2 4 2 2 8 2" xfId="5827" xr:uid="{D5BE666B-0EC9-451C-8C30-78EF60A923C7}"/>
    <cellStyle name="Moneda 2 4 2 2 8 2 2" xfId="10531" xr:uid="{C71E48B9-1D7F-4D79-9721-190B65392D98}"/>
    <cellStyle name="Moneda 2 4 2 2 8 2 2 2" xfId="19939" xr:uid="{3F1D4FEF-5C03-4D34-94A5-07BCDA8DD597}"/>
    <cellStyle name="Moneda 2 4 2 2 8 2 2 3" xfId="29356" xr:uid="{F1CA5ACB-D470-4075-89CF-B93A10F82AC2}"/>
    <cellStyle name="Moneda 2 4 2 2 8 2 2 4" xfId="38773" xr:uid="{BA6C9B2E-3F5A-457B-8480-FE424E710DF9}"/>
    <cellStyle name="Moneda 2 4 2 2 8 2 3" xfId="15235" xr:uid="{30D03F6E-2CB1-416A-8020-005279DCCC18}"/>
    <cellStyle name="Moneda 2 4 2 2 8 2 4" xfId="24652" xr:uid="{7D267CD6-BB2F-4AB3-8341-2A249837B6C2}"/>
    <cellStyle name="Moneda 2 4 2 2 8 2 5" xfId="34069" xr:uid="{B4D00A65-9EC6-4111-A411-9FB0E82B90DC}"/>
    <cellStyle name="Moneda 2 4 2 2 8 3" xfId="8179" xr:uid="{739247CB-76BF-4114-9C26-82DA8503224A}"/>
    <cellStyle name="Moneda 2 4 2 2 8 3 2" xfId="17587" xr:uid="{EDCD8011-4EFF-4EAD-90C5-82F5107BA120}"/>
    <cellStyle name="Moneda 2 4 2 2 8 3 3" xfId="27004" xr:uid="{FF18E017-FEEA-4532-BFD6-58040E65E1A9}"/>
    <cellStyle name="Moneda 2 4 2 2 8 3 4" xfId="36421" xr:uid="{4F946121-F0A1-4C41-9927-7939A9F95BCE}"/>
    <cellStyle name="Moneda 2 4 2 2 8 4" xfId="12883" xr:uid="{BF13594D-B8E8-4ECB-90DA-B3FAB02EEB51}"/>
    <cellStyle name="Moneda 2 4 2 2 8 5" xfId="22300" xr:uid="{FD37E1E0-3EE8-47DF-94BD-1A930F46E729}"/>
    <cellStyle name="Moneda 2 4 2 2 8 6" xfId="31717" xr:uid="{439A1C99-9B30-44E9-B216-27BC12AD59B1}"/>
    <cellStyle name="Moneda 2 4 2 2 9" xfId="4259" xr:uid="{DBD536F3-F525-4447-AD8F-79C15381F271}"/>
    <cellStyle name="Moneda 2 4 2 2 9 2" xfId="8963" xr:uid="{A7A4C48E-2996-4E56-A871-EA79E25F73D6}"/>
    <cellStyle name="Moneda 2 4 2 2 9 2 2" xfId="18371" xr:uid="{ABFAA3B1-9917-4E5C-A87E-EAC089B974D9}"/>
    <cellStyle name="Moneda 2 4 2 2 9 2 3" xfId="27788" xr:uid="{9F97E334-9421-45CD-9EB4-8D24AA56E77D}"/>
    <cellStyle name="Moneda 2 4 2 2 9 2 4" xfId="37205" xr:uid="{5D0827C3-39AF-47DB-9388-58D18EDFC5C9}"/>
    <cellStyle name="Moneda 2 4 2 2 9 3" xfId="13667" xr:uid="{6AE4B001-6416-4BD1-9718-9407B257336C}"/>
    <cellStyle name="Moneda 2 4 2 2 9 4" xfId="23084" xr:uid="{52BD4175-3AC7-478A-9870-B0AB191C0B3D}"/>
    <cellStyle name="Moneda 2 4 2 2 9 5" xfId="32501" xr:uid="{64BE173B-4440-45F7-97A3-15570610741E}"/>
    <cellStyle name="Moneda 2 4 2 20" xfId="40143" xr:uid="{F1D3E8BF-DEB0-4F5D-B3E8-D627129B88AD}"/>
    <cellStyle name="Moneda 2 4 2 3" xfId="199" xr:uid="{724D230D-5E7F-4626-8087-E7919E4FC4FD}"/>
    <cellStyle name="Moneda 2 4 2 3 10" xfId="11344" xr:uid="{8B945C71-6899-4F4F-8817-A95F33248EFF}"/>
    <cellStyle name="Moneda 2 4 2 3 11" xfId="20761" xr:uid="{C0A2F82E-A4FC-4CD7-A51E-F418FD10FA1E}"/>
    <cellStyle name="Moneda 2 4 2 3 12" xfId="30178" xr:uid="{54FAF37E-84A3-43B2-9386-161E8C104803}"/>
    <cellStyle name="Moneda 2 4 2 3 13" xfId="39607" xr:uid="{E5F03A33-9C71-44EC-8CA1-BE378D6499F8}"/>
    <cellStyle name="Moneda 2 4 2 3 14" xfId="39866" xr:uid="{180D10FC-FC83-4627-B091-DCE3DCC781B9}"/>
    <cellStyle name="Moneda 2 4 2 3 15" xfId="1935" xr:uid="{ECD30714-5A88-4415-91B6-4C35E12B3D91}"/>
    <cellStyle name="Moneda 2 4 2 3 16" xfId="1307" xr:uid="{8630E142-BA18-443D-9B7A-3F40969B3B8B}"/>
    <cellStyle name="Moneda 2 4 2 3 17" xfId="40189" xr:uid="{6CC5EE4F-73AF-4BA4-AAD2-C5263AC58925}"/>
    <cellStyle name="Moneda 2 4 2 3 2" xfId="393" xr:uid="{11ED695E-617B-4878-97CF-4EABAA60BFDB}"/>
    <cellStyle name="Moneda 2 4 2 3 2 10" xfId="30299" xr:uid="{1C1D7256-FFED-416E-B3CE-8C4DAD52B106}"/>
    <cellStyle name="Moneda 2 4 2 3 2 11" xfId="2056" xr:uid="{014DA98B-A51D-4EB3-AAB4-25100A4A6EAC}"/>
    <cellStyle name="Moneda 2 4 2 3 2 12" xfId="1428" xr:uid="{05016E00-B850-42E1-B458-E16BEDB13ABF}"/>
    <cellStyle name="Moneda 2 4 2 3 2 13" xfId="40310" xr:uid="{1F3FD341-9484-490B-9A54-FFC2894F1BB7}"/>
    <cellStyle name="Moneda 2 4 2 3 2 2" xfId="627" xr:uid="{CF30007F-224C-432A-BBF4-6B588EFF9473}"/>
    <cellStyle name="Moneda 2 4 2 3 2 2 10" xfId="2252" xr:uid="{9041E84F-2691-48F8-9E55-6CA6F6015B06}"/>
    <cellStyle name="Moneda 2 4 2 3 2 2 11" xfId="1624" xr:uid="{955DC279-2CC6-4AC9-81C2-35881CBE4768}"/>
    <cellStyle name="Moneda 2 4 2 3 2 2 12" xfId="40506" xr:uid="{90DA19A8-8DD2-4ECC-8075-7EB8B9035B81}"/>
    <cellStyle name="Moneda 2 4 2 3 2 2 2" xfId="2644" xr:uid="{51A5C8AC-1ECF-4C5E-A066-262E1AE50176}"/>
    <cellStyle name="Moneda 2 4 2 3 2 2 2 2" xfId="3429" xr:uid="{45B5FB26-E4D7-4154-BDA3-7F73D043004E}"/>
    <cellStyle name="Moneda 2 4 2 3 2 2 2 2 2" xfId="5781" xr:uid="{46A81E47-C47F-46B8-BD86-078D02C083B6}"/>
    <cellStyle name="Moneda 2 4 2 3 2 2 2 2 2 2" xfId="10485" xr:uid="{14E0B187-A4EF-4883-9ACD-C324DCA0DEC0}"/>
    <cellStyle name="Moneda 2 4 2 3 2 2 2 2 2 2 2" xfId="19893" xr:uid="{AE15AA23-1772-47F1-8840-5BC15DDB2069}"/>
    <cellStyle name="Moneda 2 4 2 3 2 2 2 2 2 2 3" xfId="29310" xr:uid="{CD242725-5400-4299-9DA7-D22308B33F81}"/>
    <cellStyle name="Moneda 2 4 2 3 2 2 2 2 2 2 4" xfId="38727" xr:uid="{AADD44F1-E392-40D6-BF3A-B6A28D6CB390}"/>
    <cellStyle name="Moneda 2 4 2 3 2 2 2 2 2 3" xfId="15189" xr:uid="{B90D0773-B819-4973-BF18-90A954550DE6}"/>
    <cellStyle name="Moneda 2 4 2 3 2 2 2 2 2 4" xfId="24606" xr:uid="{160ACE0A-5AF4-4909-85A9-F0172A3E886A}"/>
    <cellStyle name="Moneda 2 4 2 3 2 2 2 2 2 5" xfId="34023" xr:uid="{A2EFD82A-B903-42F8-95AC-316338404611}"/>
    <cellStyle name="Moneda 2 4 2 3 2 2 2 2 3" xfId="8133" xr:uid="{39C4E779-E2C8-42BD-8D62-9CFCE3E8CB65}"/>
    <cellStyle name="Moneda 2 4 2 3 2 2 2 2 3 2" xfId="17541" xr:uid="{72315CE1-3FC9-46A9-BDD0-3435BAF1C369}"/>
    <cellStyle name="Moneda 2 4 2 3 2 2 2 2 3 3" xfId="26958" xr:uid="{32A10A0F-65AF-4A81-8876-D9665E01E038}"/>
    <cellStyle name="Moneda 2 4 2 3 2 2 2 2 3 4" xfId="36375" xr:uid="{F9517C1B-B97B-4BA1-8439-338974ADE946}"/>
    <cellStyle name="Moneda 2 4 2 3 2 2 2 2 4" xfId="12837" xr:uid="{B6FA5B6A-DDCF-4D90-800B-54F699763A30}"/>
    <cellStyle name="Moneda 2 4 2 3 2 2 2 2 5" xfId="22254" xr:uid="{4CF0F61C-2F30-45F6-9E26-04BFAAF83594}"/>
    <cellStyle name="Moneda 2 4 2 3 2 2 2 2 6" xfId="31671" xr:uid="{6C26629E-0511-40A2-9F67-8015900C8F39}"/>
    <cellStyle name="Moneda 2 4 2 3 2 2 2 3" xfId="4213" xr:uid="{93A4742B-C531-44EF-BD2E-88B5D745C434}"/>
    <cellStyle name="Moneda 2 4 2 3 2 2 2 3 2" xfId="6565" xr:uid="{9083FFCD-A0A1-4A44-8825-ABA923A4A0BE}"/>
    <cellStyle name="Moneda 2 4 2 3 2 2 2 3 2 2" xfId="11269" xr:uid="{EE03B227-6D32-4AD7-A2E6-779CD5C13175}"/>
    <cellStyle name="Moneda 2 4 2 3 2 2 2 3 2 2 2" xfId="20677" xr:uid="{83DC9B8B-AF0B-4986-AF72-FAAFC6C33E96}"/>
    <cellStyle name="Moneda 2 4 2 3 2 2 2 3 2 2 3" xfId="30094" xr:uid="{AD305DC2-1F6A-4271-BE27-004C0B715CA0}"/>
    <cellStyle name="Moneda 2 4 2 3 2 2 2 3 2 2 4" xfId="39511" xr:uid="{AFE35EA8-F4FE-414A-AA0C-8958F0E62FBC}"/>
    <cellStyle name="Moneda 2 4 2 3 2 2 2 3 2 3" xfId="15973" xr:uid="{167BFC6C-64DF-4FB1-A3CF-7F18661AA9A8}"/>
    <cellStyle name="Moneda 2 4 2 3 2 2 2 3 2 4" xfId="25390" xr:uid="{7FB16C2A-E2A5-405D-9672-578784343BD4}"/>
    <cellStyle name="Moneda 2 4 2 3 2 2 2 3 2 5" xfId="34807" xr:uid="{2EF849D6-501C-4CFF-B6D0-43CC3D1FAEBA}"/>
    <cellStyle name="Moneda 2 4 2 3 2 2 2 3 3" xfId="8917" xr:uid="{ACAB3B00-E11E-423A-8200-44AD58320D3D}"/>
    <cellStyle name="Moneda 2 4 2 3 2 2 2 3 3 2" xfId="18325" xr:uid="{A7024EF1-098E-47FE-A6AB-477FD80D9BC0}"/>
    <cellStyle name="Moneda 2 4 2 3 2 2 2 3 3 3" xfId="27742" xr:uid="{6229BF1D-E169-43FC-9606-1004120E37FC}"/>
    <cellStyle name="Moneda 2 4 2 3 2 2 2 3 3 4" xfId="37159" xr:uid="{FE0FF9FC-11E7-44B8-BE03-815B09E7F97F}"/>
    <cellStyle name="Moneda 2 4 2 3 2 2 2 3 4" xfId="13621" xr:uid="{47613961-0661-4BDF-94CC-552271B3AB53}"/>
    <cellStyle name="Moneda 2 4 2 3 2 2 2 3 5" xfId="23038" xr:uid="{7B9A3800-291A-42A1-B2EB-2E725502E7FB}"/>
    <cellStyle name="Moneda 2 4 2 3 2 2 2 3 6" xfId="32455" xr:uid="{1FF462B0-E5CE-4DC2-8067-8FA4CE97A1B1}"/>
    <cellStyle name="Moneda 2 4 2 3 2 2 2 4" xfId="4997" xr:uid="{D2E07836-E1A9-4E4B-BE10-9E0A03BA7232}"/>
    <cellStyle name="Moneda 2 4 2 3 2 2 2 4 2" xfId="9701" xr:uid="{F9775AB6-1479-40BA-A9A4-B2A533207AC2}"/>
    <cellStyle name="Moneda 2 4 2 3 2 2 2 4 2 2" xfId="19109" xr:uid="{2C7F7DE0-1A1D-4409-88CA-F64CAC617AA6}"/>
    <cellStyle name="Moneda 2 4 2 3 2 2 2 4 2 3" xfId="28526" xr:uid="{313EA37E-87B3-4403-867F-A7E96AD72C62}"/>
    <cellStyle name="Moneda 2 4 2 3 2 2 2 4 2 4" xfId="37943" xr:uid="{E5EE5ECF-32F5-4E95-86E7-BC88C1EBD35C}"/>
    <cellStyle name="Moneda 2 4 2 3 2 2 2 4 3" xfId="14405" xr:uid="{77C854C1-B20D-4CD8-8936-CA9128A6BDC1}"/>
    <cellStyle name="Moneda 2 4 2 3 2 2 2 4 4" xfId="23822" xr:uid="{7F33CA48-DAC6-4639-B97B-1BD444EB10E0}"/>
    <cellStyle name="Moneda 2 4 2 3 2 2 2 4 5" xfId="33239" xr:uid="{A02A2F58-EC72-4FED-8020-8BEA2B29702F}"/>
    <cellStyle name="Moneda 2 4 2 3 2 2 2 5" xfId="7349" xr:uid="{FFFBD03C-6221-4EEF-869B-CBADFDB044B1}"/>
    <cellStyle name="Moneda 2 4 2 3 2 2 2 5 2" xfId="16757" xr:uid="{E0048C1C-0026-41C8-8EDB-F0BC859AEE10}"/>
    <cellStyle name="Moneda 2 4 2 3 2 2 2 5 3" xfId="26174" xr:uid="{CAFFF165-5F00-4343-8A2D-A1967F1E9D4A}"/>
    <cellStyle name="Moneda 2 4 2 3 2 2 2 5 4" xfId="35591" xr:uid="{064360AE-A174-4C68-B265-22CD4C27C8C6}"/>
    <cellStyle name="Moneda 2 4 2 3 2 2 2 6" xfId="12053" xr:uid="{BC2C5389-6442-4BA9-8A60-890B929F9557}"/>
    <cellStyle name="Moneda 2 4 2 3 2 2 2 7" xfId="21470" xr:uid="{BF06EBC1-DFD3-4E65-8604-79EC1E6997F4}"/>
    <cellStyle name="Moneda 2 4 2 3 2 2 2 8" xfId="30887" xr:uid="{7590B811-7E42-4B05-BD9B-AC4B19751ACE}"/>
    <cellStyle name="Moneda 2 4 2 3 2 2 3" xfId="3037" xr:uid="{ED2CE338-5485-43AF-B8ED-AB802D561FB6}"/>
    <cellStyle name="Moneda 2 4 2 3 2 2 3 2" xfId="5389" xr:uid="{39ECBFE8-3E20-48EE-B859-99FC84C14985}"/>
    <cellStyle name="Moneda 2 4 2 3 2 2 3 2 2" xfId="10093" xr:uid="{E8ED5D39-276B-4DB1-8DCE-A5F1B8E3EB19}"/>
    <cellStyle name="Moneda 2 4 2 3 2 2 3 2 2 2" xfId="19501" xr:uid="{6D0B3079-4549-41EB-A27C-7B4159E4D756}"/>
    <cellStyle name="Moneda 2 4 2 3 2 2 3 2 2 3" xfId="28918" xr:uid="{8502359E-BE66-4F0E-938D-689237199574}"/>
    <cellStyle name="Moneda 2 4 2 3 2 2 3 2 2 4" xfId="38335" xr:uid="{4AC58848-325E-41ED-A4EB-8C5E5754DDE8}"/>
    <cellStyle name="Moneda 2 4 2 3 2 2 3 2 3" xfId="14797" xr:uid="{2C79C989-3BD6-4CFF-ACCD-5F632510C1D8}"/>
    <cellStyle name="Moneda 2 4 2 3 2 2 3 2 4" xfId="24214" xr:uid="{83C13B8A-F46C-4F29-AC94-036319979F9F}"/>
    <cellStyle name="Moneda 2 4 2 3 2 2 3 2 5" xfId="33631" xr:uid="{EED04615-0234-4241-BADB-16464993E952}"/>
    <cellStyle name="Moneda 2 4 2 3 2 2 3 3" xfId="7741" xr:uid="{D5AC17CE-ACB0-4C2B-B9F8-93810E2B504E}"/>
    <cellStyle name="Moneda 2 4 2 3 2 2 3 3 2" xfId="17149" xr:uid="{EE95C31D-999C-43CD-BE12-3DCB9CC2F86E}"/>
    <cellStyle name="Moneda 2 4 2 3 2 2 3 3 3" xfId="26566" xr:uid="{FFF76357-57C8-40F1-A5AC-DC864CF888D0}"/>
    <cellStyle name="Moneda 2 4 2 3 2 2 3 3 4" xfId="35983" xr:uid="{62F38DB8-DFA7-42BB-881B-D03FFC50CF4B}"/>
    <cellStyle name="Moneda 2 4 2 3 2 2 3 4" xfId="12445" xr:uid="{C990932E-F014-4B76-97F0-F47AAF2998DE}"/>
    <cellStyle name="Moneda 2 4 2 3 2 2 3 5" xfId="21862" xr:uid="{162AA7C8-CD27-4CA0-A493-5F8B3A558CF4}"/>
    <cellStyle name="Moneda 2 4 2 3 2 2 3 6" xfId="31279" xr:uid="{0A0C9A91-92BF-4080-A0C4-A2AE9436C008}"/>
    <cellStyle name="Moneda 2 4 2 3 2 2 4" xfId="3821" xr:uid="{A01123C5-8C6B-43E6-A9EF-370C676F5D36}"/>
    <cellStyle name="Moneda 2 4 2 3 2 2 4 2" xfId="6173" xr:uid="{6459175A-AD39-4212-BB5D-98D1BB8AB631}"/>
    <cellStyle name="Moneda 2 4 2 3 2 2 4 2 2" xfId="10877" xr:uid="{E0D20007-FB14-46B6-8366-56835BA15762}"/>
    <cellStyle name="Moneda 2 4 2 3 2 2 4 2 2 2" xfId="20285" xr:uid="{D2F4F070-F9CA-4CFF-97F2-F4998109A372}"/>
    <cellStyle name="Moneda 2 4 2 3 2 2 4 2 2 3" xfId="29702" xr:uid="{91201C0F-BBB8-46FB-9AF6-0E251114A2C7}"/>
    <cellStyle name="Moneda 2 4 2 3 2 2 4 2 2 4" xfId="39119" xr:uid="{8C810799-1922-4991-BAB5-081F03B67EE3}"/>
    <cellStyle name="Moneda 2 4 2 3 2 2 4 2 3" xfId="15581" xr:uid="{9DB7ACE1-E6A7-48A5-B2FA-BE31E1824BC0}"/>
    <cellStyle name="Moneda 2 4 2 3 2 2 4 2 4" xfId="24998" xr:uid="{FACE1413-0416-40C1-A69C-9C83DCCC8900}"/>
    <cellStyle name="Moneda 2 4 2 3 2 2 4 2 5" xfId="34415" xr:uid="{A7057565-260A-4090-BEA3-AFB1DB74F2D6}"/>
    <cellStyle name="Moneda 2 4 2 3 2 2 4 3" xfId="8525" xr:uid="{49E0FB80-DD74-47B2-AFA1-5A1128993A2A}"/>
    <cellStyle name="Moneda 2 4 2 3 2 2 4 3 2" xfId="17933" xr:uid="{68301483-22E3-4DB5-8EB7-BB9C76011D1B}"/>
    <cellStyle name="Moneda 2 4 2 3 2 2 4 3 3" xfId="27350" xr:uid="{2C267516-E70C-46CD-B3EB-45C9C581BE9C}"/>
    <cellStyle name="Moneda 2 4 2 3 2 2 4 3 4" xfId="36767" xr:uid="{2D70B66C-AF6C-4776-8C79-F27586798CF0}"/>
    <cellStyle name="Moneda 2 4 2 3 2 2 4 4" xfId="13229" xr:uid="{80F016D5-320E-4D15-BAD7-90DD538BA83F}"/>
    <cellStyle name="Moneda 2 4 2 3 2 2 4 5" xfId="22646" xr:uid="{0A9D526E-4C12-4685-89A7-E3A3C1D93424}"/>
    <cellStyle name="Moneda 2 4 2 3 2 2 4 6" xfId="32063" xr:uid="{FE22708E-FB4C-4D35-98EE-8A3A64AC37AC}"/>
    <cellStyle name="Moneda 2 4 2 3 2 2 5" xfId="4605" xr:uid="{34BD5F82-1DD5-475D-BEF7-87C5F03E7F9E}"/>
    <cellStyle name="Moneda 2 4 2 3 2 2 5 2" xfId="9309" xr:uid="{E7AAE43C-8A65-4982-97B3-C420F94DD45D}"/>
    <cellStyle name="Moneda 2 4 2 3 2 2 5 2 2" xfId="18717" xr:uid="{51F512EC-42B2-4DE6-B220-DDF760F61CBC}"/>
    <cellStyle name="Moneda 2 4 2 3 2 2 5 2 3" xfId="28134" xr:uid="{AD7CE558-2E42-4C6C-BE92-1752E39DBB91}"/>
    <cellStyle name="Moneda 2 4 2 3 2 2 5 2 4" xfId="37551" xr:uid="{02C03AE0-C53E-4CC0-B241-6BFFB4047C95}"/>
    <cellStyle name="Moneda 2 4 2 3 2 2 5 3" xfId="14013" xr:uid="{5C0ABAD0-5BDB-4634-B9A4-BD53339AC55F}"/>
    <cellStyle name="Moneda 2 4 2 3 2 2 5 4" xfId="23430" xr:uid="{45A87E38-6206-41A1-8C2A-B6EB81465BA6}"/>
    <cellStyle name="Moneda 2 4 2 3 2 2 5 5" xfId="32847" xr:uid="{8F6A31D6-792E-4D91-83CA-C38E2B8A9CFF}"/>
    <cellStyle name="Moneda 2 4 2 3 2 2 6" xfId="6957" xr:uid="{B7051955-C409-49EF-BDFB-1E6DF3C1EA3A}"/>
    <cellStyle name="Moneda 2 4 2 3 2 2 6 2" xfId="16365" xr:uid="{76DA65A7-CC69-4E3D-B58C-AB7C1784CBB1}"/>
    <cellStyle name="Moneda 2 4 2 3 2 2 6 3" xfId="25782" xr:uid="{8289198B-5AF7-4A11-96A7-754F406EA385}"/>
    <cellStyle name="Moneda 2 4 2 3 2 2 6 4" xfId="35199" xr:uid="{0E9A075B-018B-4C7D-BA19-CEC915CC385D}"/>
    <cellStyle name="Moneda 2 4 2 3 2 2 7" xfId="11661" xr:uid="{B5A642DE-E3A1-4083-B564-46F98F06652D}"/>
    <cellStyle name="Moneda 2 4 2 3 2 2 8" xfId="21078" xr:uid="{93A0B866-963B-415B-A152-0A7808EA4A65}"/>
    <cellStyle name="Moneda 2 4 2 3 2 2 9" xfId="30495" xr:uid="{6A6A202A-2F58-4ECF-90DE-FB262649313D}"/>
    <cellStyle name="Moneda 2 4 2 3 2 3" xfId="2448" xr:uid="{A9103634-4D38-42F1-B5C3-94182B26BB8D}"/>
    <cellStyle name="Moneda 2 4 2 3 2 3 2" xfId="3233" xr:uid="{77CA2B1E-F023-4CB8-BBD6-D2878AE01EE0}"/>
    <cellStyle name="Moneda 2 4 2 3 2 3 2 2" xfId="5585" xr:uid="{4724C181-B0D0-4F0C-A33A-4B04B045F57B}"/>
    <cellStyle name="Moneda 2 4 2 3 2 3 2 2 2" xfId="10289" xr:uid="{8003D122-3DDF-4285-A83B-41F558427A8E}"/>
    <cellStyle name="Moneda 2 4 2 3 2 3 2 2 2 2" xfId="19697" xr:uid="{B8E85650-2D2F-403D-9FC3-2BB678C39431}"/>
    <cellStyle name="Moneda 2 4 2 3 2 3 2 2 2 3" xfId="29114" xr:uid="{8EE462B9-E826-478F-9055-8DF98A53DBC7}"/>
    <cellStyle name="Moneda 2 4 2 3 2 3 2 2 2 4" xfId="38531" xr:uid="{11E8572C-8B37-4230-8F66-B0E1E9D97D12}"/>
    <cellStyle name="Moneda 2 4 2 3 2 3 2 2 3" xfId="14993" xr:uid="{ADDA2739-AF80-4729-BACA-1D8B1E0CBBBC}"/>
    <cellStyle name="Moneda 2 4 2 3 2 3 2 2 4" xfId="24410" xr:uid="{3A253862-6227-47E5-A1F3-12B9CEE1954B}"/>
    <cellStyle name="Moneda 2 4 2 3 2 3 2 2 5" xfId="33827" xr:uid="{8BD8BAE2-3178-4B57-8488-BE55042B5633}"/>
    <cellStyle name="Moneda 2 4 2 3 2 3 2 3" xfId="7937" xr:uid="{833585FE-D84B-4B48-802D-2750A9C63C04}"/>
    <cellStyle name="Moneda 2 4 2 3 2 3 2 3 2" xfId="17345" xr:uid="{94739C70-6043-4975-A231-394F347A6AF5}"/>
    <cellStyle name="Moneda 2 4 2 3 2 3 2 3 3" xfId="26762" xr:uid="{BA8586D0-3334-4489-9453-717F1E1EB774}"/>
    <cellStyle name="Moneda 2 4 2 3 2 3 2 3 4" xfId="36179" xr:uid="{AD8F817B-7212-4291-B1F9-C299C1C2FBFF}"/>
    <cellStyle name="Moneda 2 4 2 3 2 3 2 4" xfId="12641" xr:uid="{6E9A9D12-AF48-4034-A06F-6DC0BAB9E6F7}"/>
    <cellStyle name="Moneda 2 4 2 3 2 3 2 5" xfId="22058" xr:uid="{18D65B19-2B3A-4B02-94AE-0294ED12A777}"/>
    <cellStyle name="Moneda 2 4 2 3 2 3 2 6" xfId="31475" xr:uid="{D6DA2EAD-C4F1-4BC8-B4A0-2E6E9848AE20}"/>
    <cellStyle name="Moneda 2 4 2 3 2 3 3" xfId="4017" xr:uid="{C7E3D058-5DA3-496B-BA1E-BA4495174FB2}"/>
    <cellStyle name="Moneda 2 4 2 3 2 3 3 2" xfId="6369" xr:uid="{010B5689-FB4B-47F9-9E18-FDE201BE799B}"/>
    <cellStyle name="Moneda 2 4 2 3 2 3 3 2 2" xfId="11073" xr:uid="{69921623-D601-4467-8EEC-8D996899E949}"/>
    <cellStyle name="Moneda 2 4 2 3 2 3 3 2 2 2" xfId="20481" xr:uid="{E84AE6D9-3A7A-4529-9E58-6088361C6808}"/>
    <cellStyle name="Moneda 2 4 2 3 2 3 3 2 2 3" xfId="29898" xr:uid="{A80D3862-99F2-4795-A4CD-E895B0FE06DA}"/>
    <cellStyle name="Moneda 2 4 2 3 2 3 3 2 2 4" xfId="39315" xr:uid="{1470DA7B-46A8-41D8-A1CE-DACD10F41B2B}"/>
    <cellStyle name="Moneda 2 4 2 3 2 3 3 2 3" xfId="15777" xr:uid="{2DD93882-B650-476C-A79C-F475F02DA8F8}"/>
    <cellStyle name="Moneda 2 4 2 3 2 3 3 2 4" xfId="25194" xr:uid="{BA0FFDDC-AA60-4C33-A294-B72E20BC43AF}"/>
    <cellStyle name="Moneda 2 4 2 3 2 3 3 2 5" xfId="34611" xr:uid="{CFAF7A62-9E7C-43F7-A086-D1DC488951DE}"/>
    <cellStyle name="Moneda 2 4 2 3 2 3 3 3" xfId="8721" xr:uid="{C4E1A609-D897-474D-98B6-D7D30163346B}"/>
    <cellStyle name="Moneda 2 4 2 3 2 3 3 3 2" xfId="18129" xr:uid="{BF12B1F7-4CE2-4B77-B601-13ED50A552DC}"/>
    <cellStyle name="Moneda 2 4 2 3 2 3 3 3 3" xfId="27546" xr:uid="{F1FA960D-3875-4969-92C4-BD6A06B7208A}"/>
    <cellStyle name="Moneda 2 4 2 3 2 3 3 3 4" xfId="36963" xr:uid="{307803D6-24D9-4AF5-B7C4-8E413166AEF5}"/>
    <cellStyle name="Moneda 2 4 2 3 2 3 3 4" xfId="13425" xr:uid="{80898455-02FC-4951-A9C8-76C2B19E47C7}"/>
    <cellStyle name="Moneda 2 4 2 3 2 3 3 5" xfId="22842" xr:uid="{02764AE3-B567-47CC-81EC-6AEA219F1985}"/>
    <cellStyle name="Moneda 2 4 2 3 2 3 3 6" xfId="32259" xr:uid="{88B21EF5-B2DE-4FD0-9921-D657B1E46DC1}"/>
    <cellStyle name="Moneda 2 4 2 3 2 3 4" xfId="4801" xr:uid="{1D47B995-D0B7-44A6-8D9D-9891A47D8E6C}"/>
    <cellStyle name="Moneda 2 4 2 3 2 3 4 2" xfId="9505" xr:uid="{717BACF2-E1E2-4F97-9E31-4F6EFB3C7FB0}"/>
    <cellStyle name="Moneda 2 4 2 3 2 3 4 2 2" xfId="18913" xr:uid="{CE13B459-02F3-4EA1-9D9E-B2CCE7662579}"/>
    <cellStyle name="Moneda 2 4 2 3 2 3 4 2 3" xfId="28330" xr:uid="{4739E4DE-BF77-4B75-916B-614CCA4154AF}"/>
    <cellStyle name="Moneda 2 4 2 3 2 3 4 2 4" xfId="37747" xr:uid="{8071BF21-D080-49C7-A3FF-ABDA478B58BB}"/>
    <cellStyle name="Moneda 2 4 2 3 2 3 4 3" xfId="14209" xr:uid="{105F12BB-0608-49E0-B618-B200A7906967}"/>
    <cellStyle name="Moneda 2 4 2 3 2 3 4 4" xfId="23626" xr:uid="{5D408006-8920-4546-944E-E2BD9E375642}"/>
    <cellStyle name="Moneda 2 4 2 3 2 3 4 5" xfId="33043" xr:uid="{754CA35C-2369-475C-A35B-E522FA174D62}"/>
    <cellStyle name="Moneda 2 4 2 3 2 3 5" xfId="7153" xr:uid="{62C75B8C-F4EB-4F7C-9421-6482D155AA7E}"/>
    <cellStyle name="Moneda 2 4 2 3 2 3 5 2" xfId="16561" xr:uid="{086BB11E-08EA-42ED-9215-07481CE6FA76}"/>
    <cellStyle name="Moneda 2 4 2 3 2 3 5 3" xfId="25978" xr:uid="{E58F0093-14B1-4618-B8AA-081E5E250C9B}"/>
    <cellStyle name="Moneda 2 4 2 3 2 3 5 4" xfId="35395" xr:uid="{DB19F6C3-C17B-473C-955E-BFBFBDB90FCD}"/>
    <cellStyle name="Moneda 2 4 2 3 2 3 6" xfId="11857" xr:uid="{42C260D4-6682-4B98-9801-A242CDBC2CB9}"/>
    <cellStyle name="Moneda 2 4 2 3 2 3 7" xfId="21274" xr:uid="{5BCE874F-7DDC-4618-AAB7-8F7D5E603741}"/>
    <cellStyle name="Moneda 2 4 2 3 2 3 8" xfId="30691" xr:uid="{8D9FE4D2-B9BF-4D4B-AC14-C244C43D0E64}"/>
    <cellStyle name="Moneda 2 4 2 3 2 4" xfId="2841" xr:uid="{96485B3E-CE55-420A-B227-63CA831267D2}"/>
    <cellStyle name="Moneda 2 4 2 3 2 4 2" xfId="5193" xr:uid="{B559D2F4-0BB4-4525-BA8E-A8A19AF81962}"/>
    <cellStyle name="Moneda 2 4 2 3 2 4 2 2" xfId="9897" xr:uid="{F1377E41-0EF8-451C-B465-E584ACA4D66F}"/>
    <cellStyle name="Moneda 2 4 2 3 2 4 2 2 2" xfId="19305" xr:uid="{DBF768F8-B869-492D-8517-524D5C1604D8}"/>
    <cellStyle name="Moneda 2 4 2 3 2 4 2 2 3" xfId="28722" xr:uid="{8BE03AB0-814B-44A9-8FBF-70BC0488809B}"/>
    <cellStyle name="Moneda 2 4 2 3 2 4 2 2 4" xfId="38139" xr:uid="{8A675184-F23F-4AC3-AEC6-8D072A99C394}"/>
    <cellStyle name="Moneda 2 4 2 3 2 4 2 3" xfId="14601" xr:uid="{B6981237-985B-49B9-9CE7-BFC61635A5B6}"/>
    <cellStyle name="Moneda 2 4 2 3 2 4 2 4" xfId="24018" xr:uid="{5A547BEF-AF2A-4393-8F89-77E3BC600817}"/>
    <cellStyle name="Moneda 2 4 2 3 2 4 2 5" xfId="33435" xr:uid="{DDBD5B7B-4CC2-40AC-863B-59E930C02E5B}"/>
    <cellStyle name="Moneda 2 4 2 3 2 4 3" xfId="7545" xr:uid="{1C6072B0-9F67-4CAF-AB77-B32031DE0F82}"/>
    <cellStyle name="Moneda 2 4 2 3 2 4 3 2" xfId="16953" xr:uid="{A95BB6DB-C70F-4E4C-8A2E-F47CE131FF42}"/>
    <cellStyle name="Moneda 2 4 2 3 2 4 3 3" xfId="26370" xr:uid="{2EFEA9D0-5ACC-4550-BEB4-994D2A1C09BB}"/>
    <cellStyle name="Moneda 2 4 2 3 2 4 3 4" xfId="35787" xr:uid="{E2389CA1-9A06-4AAA-A329-EF2EA686CEC3}"/>
    <cellStyle name="Moneda 2 4 2 3 2 4 4" xfId="12249" xr:uid="{A90B44EA-7F98-4278-B8A9-224A5EBBDD6E}"/>
    <cellStyle name="Moneda 2 4 2 3 2 4 5" xfId="21666" xr:uid="{BEBF73AC-829F-44AB-ABA4-C93B134BBC5D}"/>
    <cellStyle name="Moneda 2 4 2 3 2 4 6" xfId="31083" xr:uid="{60EC6A16-8F92-47CD-8EE4-475D606CF3A0}"/>
    <cellStyle name="Moneda 2 4 2 3 2 5" xfId="3625" xr:uid="{B116BD64-7AA5-4918-992D-01257DFDF841}"/>
    <cellStyle name="Moneda 2 4 2 3 2 5 2" xfId="5977" xr:uid="{3A2A2920-5F8D-4D28-ACD0-7ED43BCFE38B}"/>
    <cellStyle name="Moneda 2 4 2 3 2 5 2 2" xfId="10681" xr:uid="{A6DB7E49-DBDE-4FE5-9F8C-46F15AB36590}"/>
    <cellStyle name="Moneda 2 4 2 3 2 5 2 2 2" xfId="20089" xr:uid="{91841B59-DBDC-4F1B-95EB-64C8E50ADB5E}"/>
    <cellStyle name="Moneda 2 4 2 3 2 5 2 2 3" xfId="29506" xr:uid="{AD8B2DE2-338D-46C9-B407-0A429956814E}"/>
    <cellStyle name="Moneda 2 4 2 3 2 5 2 2 4" xfId="38923" xr:uid="{A272E9A9-276C-408D-B9A9-65D78673AE68}"/>
    <cellStyle name="Moneda 2 4 2 3 2 5 2 3" xfId="15385" xr:uid="{C4103FB6-7F80-4FC0-AE08-48DB859C9328}"/>
    <cellStyle name="Moneda 2 4 2 3 2 5 2 4" xfId="24802" xr:uid="{12993724-E44F-4F1D-9BE3-2DE6824F757C}"/>
    <cellStyle name="Moneda 2 4 2 3 2 5 2 5" xfId="34219" xr:uid="{7F5CDABA-5EFC-458E-A8DB-7C74544C7700}"/>
    <cellStyle name="Moneda 2 4 2 3 2 5 3" xfId="8329" xr:uid="{E07C179E-6350-494A-B18F-7C0A4DA849A1}"/>
    <cellStyle name="Moneda 2 4 2 3 2 5 3 2" xfId="17737" xr:uid="{46866542-A589-446A-9225-BC5ED0D76CB3}"/>
    <cellStyle name="Moneda 2 4 2 3 2 5 3 3" xfId="27154" xr:uid="{AE741D3F-49F1-4970-B12E-136ADC545694}"/>
    <cellStyle name="Moneda 2 4 2 3 2 5 3 4" xfId="36571" xr:uid="{18789B37-BCE1-4DE8-B9BC-CE97F3506771}"/>
    <cellStyle name="Moneda 2 4 2 3 2 5 4" xfId="13033" xr:uid="{3F284507-CF2F-4D92-B4AD-EB16DF2CF6C0}"/>
    <cellStyle name="Moneda 2 4 2 3 2 5 5" xfId="22450" xr:uid="{CAE9BAFF-596E-49E4-AB2E-5ED9EBB345DD}"/>
    <cellStyle name="Moneda 2 4 2 3 2 5 6" xfId="31867" xr:uid="{78E6647F-6469-4D23-996C-52CDF618A2BD}"/>
    <cellStyle name="Moneda 2 4 2 3 2 6" xfId="4409" xr:uid="{853D24C0-80B9-4575-976C-30268F2D2EB6}"/>
    <cellStyle name="Moneda 2 4 2 3 2 6 2" xfId="9113" xr:uid="{000F99D0-91CF-4FE8-B214-8D5993CCB3C7}"/>
    <cellStyle name="Moneda 2 4 2 3 2 6 2 2" xfId="18521" xr:uid="{2DF25902-2566-450D-9ECA-A12A5D9CC9D7}"/>
    <cellStyle name="Moneda 2 4 2 3 2 6 2 3" xfId="27938" xr:uid="{6E205D65-C07C-4AAC-BCBA-B79956A4360E}"/>
    <cellStyle name="Moneda 2 4 2 3 2 6 2 4" xfId="37355" xr:uid="{611D47A2-45AD-4193-A238-DE1B8CB8182C}"/>
    <cellStyle name="Moneda 2 4 2 3 2 6 3" xfId="13817" xr:uid="{43B380DD-C5CC-4DE4-9C5C-F2496609E837}"/>
    <cellStyle name="Moneda 2 4 2 3 2 6 4" xfId="23234" xr:uid="{71FB7CB0-93D3-4AF5-B33C-8B724ABA979C}"/>
    <cellStyle name="Moneda 2 4 2 3 2 6 5" xfId="32651" xr:uid="{92F00929-97D0-4743-8DCC-7D797F06C10D}"/>
    <cellStyle name="Moneda 2 4 2 3 2 7" xfId="6761" xr:uid="{53DB150B-BEDB-4083-959F-22034DA8A640}"/>
    <cellStyle name="Moneda 2 4 2 3 2 7 2" xfId="16169" xr:uid="{6D2E8441-2C6E-4A19-8C8D-D2936AF4D6AD}"/>
    <cellStyle name="Moneda 2 4 2 3 2 7 3" xfId="25586" xr:uid="{90363947-8C35-4A0A-95F4-CB864D4D1CBC}"/>
    <cellStyle name="Moneda 2 4 2 3 2 7 4" xfId="35003" xr:uid="{85FD3491-45EA-4A8C-8BA3-BD9887024FF1}"/>
    <cellStyle name="Moneda 2 4 2 3 2 8" xfId="11465" xr:uid="{010C4E4B-21AE-4736-9961-4D6A73676D70}"/>
    <cellStyle name="Moneda 2 4 2 3 2 9" xfId="20882" xr:uid="{33508524-C4EE-4B0D-9680-FEEFDD43CE8A}"/>
    <cellStyle name="Moneda 2 4 2 3 3" xfId="277" xr:uid="{1C74D7AF-6400-4CCC-85A7-F4A7E7370917}"/>
    <cellStyle name="Moneda 2 4 2 3 3 10" xfId="30224" xr:uid="{78C28799-281C-4697-A90A-BF5676F9030D}"/>
    <cellStyle name="Moneda 2 4 2 3 3 11" xfId="1981" xr:uid="{A50C0AB2-6381-4C35-AE83-C7B64946FC4D}"/>
    <cellStyle name="Moneda 2 4 2 3 3 12" xfId="1353" xr:uid="{B606C6D6-CD21-4C48-844B-81303B7F1890}"/>
    <cellStyle name="Moneda 2 4 2 3 3 13" xfId="40235" xr:uid="{34A69AF3-9559-4C31-BC45-1BD4A197F435}"/>
    <cellStyle name="Moneda 2 4 2 3 3 2" xfId="552" xr:uid="{944C6EDB-4298-47C9-BC8E-C358548051F8}"/>
    <cellStyle name="Moneda 2 4 2 3 3 2 10" xfId="2177" xr:uid="{D25E4F5B-FAB0-4C02-ADA1-95B9A5257E51}"/>
    <cellStyle name="Moneda 2 4 2 3 3 2 11" xfId="1549" xr:uid="{2FCAC10F-1603-4573-B68A-004C41048C6D}"/>
    <cellStyle name="Moneda 2 4 2 3 3 2 12" xfId="40431" xr:uid="{9F3915C8-D3FC-40F5-ACA0-279764CCD559}"/>
    <cellStyle name="Moneda 2 4 2 3 3 2 2" xfId="2569" xr:uid="{340F34CF-C9EF-449C-A28F-223EB4CE8FFB}"/>
    <cellStyle name="Moneda 2 4 2 3 3 2 2 2" xfId="3354" xr:uid="{C9208A20-2F71-4D5D-A572-4FF3B685EE69}"/>
    <cellStyle name="Moneda 2 4 2 3 3 2 2 2 2" xfId="5706" xr:uid="{83F49B89-D505-4A85-A524-81A475F5285C}"/>
    <cellStyle name="Moneda 2 4 2 3 3 2 2 2 2 2" xfId="10410" xr:uid="{65184F37-4591-4B38-947A-7FD60257A3E2}"/>
    <cellStyle name="Moneda 2 4 2 3 3 2 2 2 2 2 2" xfId="19818" xr:uid="{5376775A-9D6F-42F6-B9A5-2CEB4B319502}"/>
    <cellStyle name="Moneda 2 4 2 3 3 2 2 2 2 2 3" xfId="29235" xr:uid="{B05EB969-55EF-4245-8811-34DCAA7C1667}"/>
    <cellStyle name="Moneda 2 4 2 3 3 2 2 2 2 2 4" xfId="38652" xr:uid="{1DAC374E-8F16-46FB-816D-2860EB479193}"/>
    <cellStyle name="Moneda 2 4 2 3 3 2 2 2 2 3" xfId="15114" xr:uid="{69D1C9C0-A75A-4731-AB01-C21E49088EB1}"/>
    <cellStyle name="Moneda 2 4 2 3 3 2 2 2 2 4" xfId="24531" xr:uid="{FF068AC2-041C-4F46-8BA5-4D30C4209138}"/>
    <cellStyle name="Moneda 2 4 2 3 3 2 2 2 2 5" xfId="33948" xr:uid="{7D73F809-6B22-435A-8391-19C751B4966D}"/>
    <cellStyle name="Moneda 2 4 2 3 3 2 2 2 3" xfId="8058" xr:uid="{3BA683D4-5FE9-45FA-845E-4FF279A33DE5}"/>
    <cellStyle name="Moneda 2 4 2 3 3 2 2 2 3 2" xfId="17466" xr:uid="{071685BF-A59E-4C3C-902F-BFB8B166CA48}"/>
    <cellStyle name="Moneda 2 4 2 3 3 2 2 2 3 3" xfId="26883" xr:uid="{01AFAD1D-2C9F-4970-A703-F963E2E52B02}"/>
    <cellStyle name="Moneda 2 4 2 3 3 2 2 2 3 4" xfId="36300" xr:uid="{59D0135E-2A7A-4622-9DAB-3A608A3712E0}"/>
    <cellStyle name="Moneda 2 4 2 3 3 2 2 2 4" xfId="12762" xr:uid="{C6EE759A-AA36-48FA-84B8-D4A734319506}"/>
    <cellStyle name="Moneda 2 4 2 3 3 2 2 2 5" xfId="22179" xr:uid="{157428D8-D8D8-4034-A959-08730FBB0F00}"/>
    <cellStyle name="Moneda 2 4 2 3 3 2 2 2 6" xfId="31596" xr:uid="{FF171E27-7B6F-4312-AF0E-EC9882F4A847}"/>
    <cellStyle name="Moneda 2 4 2 3 3 2 2 3" xfId="4138" xr:uid="{3BC20CCD-ADB5-4208-9DCE-D852780B2D64}"/>
    <cellStyle name="Moneda 2 4 2 3 3 2 2 3 2" xfId="6490" xr:uid="{18FC0C89-9294-4DC6-AC0E-F5930F27423D}"/>
    <cellStyle name="Moneda 2 4 2 3 3 2 2 3 2 2" xfId="11194" xr:uid="{F256DE0E-3BD3-4864-9728-51824E686FA4}"/>
    <cellStyle name="Moneda 2 4 2 3 3 2 2 3 2 2 2" xfId="20602" xr:uid="{16D8DC24-91AF-4462-8281-D681F7B9A918}"/>
    <cellStyle name="Moneda 2 4 2 3 3 2 2 3 2 2 3" xfId="30019" xr:uid="{D6B0A042-427B-4EC0-9EC0-81D3A4062F8D}"/>
    <cellStyle name="Moneda 2 4 2 3 3 2 2 3 2 2 4" xfId="39436" xr:uid="{9BC40003-E958-4A2E-8F5F-37727E6E158E}"/>
    <cellStyle name="Moneda 2 4 2 3 3 2 2 3 2 3" xfId="15898" xr:uid="{F5D6B678-21AD-4036-9144-92AE0E5BE211}"/>
    <cellStyle name="Moneda 2 4 2 3 3 2 2 3 2 4" xfId="25315" xr:uid="{4C7F8940-25C4-42B2-AF77-901988CDC7F1}"/>
    <cellStyle name="Moneda 2 4 2 3 3 2 2 3 2 5" xfId="34732" xr:uid="{7B5CB8BE-4AF4-4514-8E58-CD543280B142}"/>
    <cellStyle name="Moneda 2 4 2 3 3 2 2 3 3" xfId="8842" xr:uid="{74AA5896-CB0A-4B2B-91FA-CB447D7D0CCE}"/>
    <cellStyle name="Moneda 2 4 2 3 3 2 2 3 3 2" xfId="18250" xr:uid="{19EB47BE-BFE7-441E-B1D1-CB6B11C4171F}"/>
    <cellStyle name="Moneda 2 4 2 3 3 2 2 3 3 3" xfId="27667" xr:uid="{D984347C-FB4B-4AEC-878C-32406DDFBEFF}"/>
    <cellStyle name="Moneda 2 4 2 3 3 2 2 3 3 4" xfId="37084" xr:uid="{5A55D63E-A20E-405F-9F2F-F20AF931D8FF}"/>
    <cellStyle name="Moneda 2 4 2 3 3 2 2 3 4" xfId="13546" xr:uid="{8CF83209-74F5-4619-98C2-A9246AD998A1}"/>
    <cellStyle name="Moneda 2 4 2 3 3 2 2 3 5" xfId="22963" xr:uid="{568122BA-693E-42F2-B8F2-BDB60FCE2FBA}"/>
    <cellStyle name="Moneda 2 4 2 3 3 2 2 3 6" xfId="32380" xr:uid="{90C39503-00BB-4C89-A978-AC8A5F843A38}"/>
    <cellStyle name="Moneda 2 4 2 3 3 2 2 4" xfId="4922" xr:uid="{0B90B4F7-01D8-4862-949B-BA2933E8E1DA}"/>
    <cellStyle name="Moneda 2 4 2 3 3 2 2 4 2" xfId="9626" xr:uid="{6B052DD5-C494-4648-96C0-E0B8F2AD5C9B}"/>
    <cellStyle name="Moneda 2 4 2 3 3 2 2 4 2 2" xfId="19034" xr:uid="{4185C529-EE3F-42E7-BE94-960ABAC2A58F}"/>
    <cellStyle name="Moneda 2 4 2 3 3 2 2 4 2 3" xfId="28451" xr:uid="{C627DAC9-6011-4750-B309-7BF322B14EFA}"/>
    <cellStyle name="Moneda 2 4 2 3 3 2 2 4 2 4" xfId="37868" xr:uid="{92EFA64B-526B-41EE-9D9C-5B4354D51F1C}"/>
    <cellStyle name="Moneda 2 4 2 3 3 2 2 4 3" xfId="14330" xr:uid="{1668DDCE-D4BC-4B7C-95EC-1C704643CD74}"/>
    <cellStyle name="Moneda 2 4 2 3 3 2 2 4 4" xfId="23747" xr:uid="{B8E372B0-D050-46EB-B76E-321C3FDA6AF2}"/>
    <cellStyle name="Moneda 2 4 2 3 3 2 2 4 5" xfId="33164" xr:uid="{40C2AC38-924D-461F-89ED-F3300A2CD047}"/>
    <cellStyle name="Moneda 2 4 2 3 3 2 2 5" xfId="7274" xr:uid="{CCB2B4D8-604C-4C3F-92AB-4296A4E5B683}"/>
    <cellStyle name="Moneda 2 4 2 3 3 2 2 5 2" xfId="16682" xr:uid="{32BCFDC3-10F5-4F00-BCBE-39F5A79405A6}"/>
    <cellStyle name="Moneda 2 4 2 3 3 2 2 5 3" xfId="26099" xr:uid="{81D4D340-22CE-4782-ACFA-9633A57D8FEC}"/>
    <cellStyle name="Moneda 2 4 2 3 3 2 2 5 4" xfId="35516" xr:uid="{106DC737-572E-477F-BD3C-E54534074B9D}"/>
    <cellStyle name="Moneda 2 4 2 3 3 2 2 6" xfId="11978" xr:uid="{B3DBCD42-B61D-4A06-9185-36E7226D5F26}"/>
    <cellStyle name="Moneda 2 4 2 3 3 2 2 7" xfId="21395" xr:uid="{44F01DD1-CD3A-4AED-8C6F-F62E56B6B9F3}"/>
    <cellStyle name="Moneda 2 4 2 3 3 2 2 8" xfId="30812" xr:uid="{0C42A2E6-7677-48AB-8BF7-3A36622F6A60}"/>
    <cellStyle name="Moneda 2 4 2 3 3 2 3" xfId="2962" xr:uid="{A7B1608C-5D01-4C5D-B3FB-9AEE0D1B5AFE}"/>
    <cellStyle name="Moneda 2 4 2 3 3 2 3 2" xfId="5314" xr:uid="{1B1FDE0F-78FA-4BCE-86EF-B1FCC56401F8}"/>
    <cellStyle name="Moneda 2 4 2 3 3 2 3 2 2" xfId="10018" xr:uid="{45D8E33A-85AD-4A3F-AAA3-84C06463BCDD}"/>
    <cellStyle name="Moneda 2 4 2 3 3 2 3 2 2 2" xfId="19426" xr:uid="{AB16B923-D88B-41A0-8648-81FC8CF795D7}"/>
    <cellStyle name="Moneda 2 4 2 3 3 2 3 2 2 3" xfId="28843" xr:uid="{3D20F4CA-1DF5-4C3C-89A0-F8441CB70573}"/>
    <cellStyle name="Moneda 2 4 2 3 3 2 3 2 2 4" xfId="38260" xr:uid="{49D04ACF-A40D-4A86-9167-842AEBB3AE20}"/>
    <cellStyle name="Moneda 2 4 2 3 3 2 3 2 3" xfId="14722" xr:uid="{E4E9224C-1D91-4A68-990D-2EBBA77C71EA}"/>
    <cellStyle name="Moneda 2 4 2 3 3 2 3 2 4" xfId="24139" xr:uid="{8457ADB8-EA88-469F-AD9D-FB3B5F93ED2D}"/>
    <cellStyle name="Moneda 2 4 2 3 3 2 3 2 5" xfId="33556" xr:uid="{9A5A6A77-A52E-4862-BC1C-5AF9FC18CF9F}"/>
    <cellStyle name="Moneda 2 4 2 3 3 2 3 3" xfId="7666" xr:uid="{7AD2A224-D320-49FA-853B-C9C06A2572E0}"/>
    <cellStyle name="Moneda 2 4 2 3 3 2 3 3 2" xfId="17074" xr:uid="{9600822A-C7C4-43CE-871C-A02979A44A04}"/>
    <cellStyle name="Moneda 2 4 2 3 3 2 3 3 3" xfId="26491" xr:uid="{96BF30E9-F956-4531-86DA-056F37524626}"/>
    <cellStyle name="Moneda 2 4 2 3 3 2 3 3 4" xfId="35908" xr:uid="{0994D185-A3CE-408C-A156-D8447DB3F51C}"/>
    <cellStyle name="Moneda 2 4 2 3 3 2 3 4" xfId="12370" xr:uid="{329E78E5-0E6A-4443-8EDB-86A3D2F7FEBE}"/>
    <cellStyle name="Moneda 2 4 2 3 3 2 3 5" xfId="21787" xr:uid="{3B17BB9A-A92E-4399-B0CA-B45713B97D34}"/>
    <cellStyle name="Moneda 2 4 2 3 3 2 3 6" xfId="31204" xr:uid="{11AEBAEC-8F6D-481E-9808-470E1E2EC4B5}"/>
    <cellStyle name="Moneda 2 4 2 3 3 2 4" xfId="3746" xr:uid="{FB5571B8-EBA8-4F7E-98B9-5FA34058C37B}"/>
    <cellStyle name="Moneda 2 4 2 3 3 2 4 2" xfId="6098" xr:uid="{B6D693B7-44E4-469B-AA0F-AB9B77475C85}"/>
    <cellStyle name="Moneda 2 4 2 3 3 2 4 2 2" xfId="10802" xr:uid="{0AAD6D10-92B2-4DAF-BDD4-A67949067226}"/>
    <cellStyle name="Moneda 2 4 2 3 3 2 4 2 2 2" xfId="20210" xr:uid="{FDEFA4B2-2CBB-4384-A933-B940DD7125F5}"/>
    <cellStyle name="Moneda 2 4 2 3 3 2 4 2 2 3" xfId="29627" xr:uid="{B51BE667-5D21-4CFA-B1E7-8F3C741FCD71}"/>
    <cellStyle name="Moneda 2 4 2 3 3 2 4 2 2 4" xfId="39044" xr:uid="{A0FB3CFF-9E11-4674-9CE6-DBA1DE94E39B}"/>
    <cellStyle name="Moneda 2 4 2 3 3 2 4 2 3" xfId="15506" xr:uid="{1B1A158D-C1DB-4D6E-9581-7E98A0D8FC17}"/>
    <cellStyle name="Moneda 2 4 2 3 3 2 4 2 4" xfId="24923" xr:uid="{26EFF6A0-BC07-4FA8-B4AC-802467B1C439}"/>
    <cellStyle name="Moneda 2 4 2 3 3 2 4 2 5" xfId="34340" xr:uid="{C8FDF506-E2B1-44B8-88A3-7741A5945C2C}"/>
    <cellStyle name="Moneda 2 4 2 3 3 2 4 3" xfId="8450" xr:uid="{352A9F1A-1F08-4882-8FA3-59AE7B83931D}"/>
    <cellStyle name="Moneda 2 4 2 3 3 2 4 3 2" xfId="17858" xr:uid="{59FB05E8-360A-423D-9A04-154CEAA535B3}"/>
    <cellStyle name="Moneda 2 4 2 3 3 2 4 3 3" xfId="27275" xr:uid="{AAEE8078-573E-4363-8EAD-61D1B9F2422A}"/>
    <cellStyle name="Moneda 2 4 2 3 3 2 4 3 4" xfId="36692" xr:uid="{80DAD447-F121-4116-A51F-25DBD94173B7}"/>
    <cellStyle name="Moneda 2 4 2 3 3 2 4 4" xfId="13154" xr:uid="{E11A4BFF-4E63-49D7-A0A2-9EDB6DFB6314}"/>
    <cellStyle name="Moneda 2 4 2 3 3 2 4 5" xfId="22571" xr:uid="{B8AEDE6E-C689-4119-B8C7-55381D00E1FF}"/>
    <cellStyle name="Moneda 2 4 2 3 3 2 4 6" xfId="31988" xr:uid="{5EA85045-9521-4C70-A2EA-3F91C004D0A5}"/>
    <cellStyle name="Moneda 2 4 2 3 3 2 5" xfId="4530" xr:uid="{7483BF4B-F75A-4C7F-B026-D78058D10575}"/>
    <cellStyle name="Moneda 2 4 2 3 3 2 5 2" xfId="9234" xr:uid="{2F66AED9-02E8-44E9-87F0-AA4337A429EC}"/>
    <cellStyle name="Moneda 2 4 2 3 3 2 5 2 2" xfId="18642" xr:uid="{2E6D2D2F-4CC0-424A-923D-E3340A84DB40}"/>
    <cellStyle name="Moneda 2 4 2 3 3 2 5 2 3" xfId="28059" xr:uid="{C843D662-F64B-45F1-8463-4AB8D49E6376}"/>
    <cellStyle name="Moneda 2 4 2 3 3 2 5 2 4" xfId="37476" xr:uid="{823B0D51-E3EA-456E-AFBC-09669193BC84}"/>
    <cellStyle name="Moneda 2 4 2 3 3 2 5 3" xfId="13938" xr:uid="{8621BA67-8D26-4318-B02E-A6D806AAFC5E}"/>
    <cellStyle name="Moneda 2 4 2 3 3 2 5 4" xfId="23355" xr:uid="{1266CFB4-21C8-4E06-9923-1867DD3C65D6}"/>
    <cellStyle name="Moneda 2 4 2 3 3 2 5 5" xfId="32772" xr:uid="{E48FF90A-43DF-4003-B309-8DFBBA760DE8}"/>
    <cellStyle name="Moneda 2 4 2 3 3 2 6" xfId="6882" xr:uid="{A903874E-979E-4066-A41A-F499FCF6D3E2}"/>
    <cellStyle name="Moneda 2 4 2 3 3 2 6 2" xfId="16290" xr:uid="{4BA607C4-F4DE-459C-8587-55B202166EA6}"/>
    <cellStyle name="Moneda 2 4 2 3 3 2 6 3" xfId="25707" xr:uid="{235150CC-8BA9-4792-86C0-350EDB26A41A}"/>
    <cellStyle name="Moneda 2 4 2 3 3 2 6 4" xfId="35124" xr:uid="{8E85559E-F08C-4282-826B-4A5149308273}"/>
    <cellStyle name="Moneda 2 4 2 3 3 2 7" xfId="11586" xr:uid="{A356065B-863E-4F59-BE0B-AA4EA3D7BF17}"/>
    <cellStyle name="Moneda 2 4 2 3 3 2 8" xfId="21003" xr:uid="{C653CB55-0765-4E1B-9900-38D9C20A60D0}"/>
    <cellStyle name="Moneda 2 4 2 3 3 2 9" xfId="30420" xr:uid="{61CF085B-AC45-4226-8BF2-743E7A76CEE4}"/>
    <cellStyle name="Moneda 2 4 2 3 3 3" xfId="2373" xr:uid="{E981BDE0-176D-44AC-AF39-B6845F50E202}"/>
    <cellStyle name="Moneda 2 4 2 3 3 3 2" xfId="3158" xr:uid="{26C617DB-F5FD-421A-8164-99496D16F771}"/>
    <cellStyle name="Moneda 2 4 2 3 3 3 2 2" xfId="5510" xr:uid="{5C57DB1D-30D9-4D1B-BCF1-7CC039FED305}"/>
    <cellStyle name="Moneda 2 4 2 3 3 3 2 2 2" xfId="10214" xr:uid="{03E1B3DB-F72D-4FFE-95BF-E163BFD2DD33}"/>
    <cellStyle name="Moneda 2 4 2 3 3 3 2 2 2 2" xfId="19622" xr:uid="{1F1BD8E7-96B9-4CCD-A94E-33B39B9B1035}"/>
    <cellStyle name="Moneda 2 4 2 3 3 3 2 2 2 3" xfId="29039" xr:uid="{C845F9CE-8344-41A1-BB36-1767449A251B}"/>
    <cellStyle name="Moneda 2 4 2 3 3 3 2 2 2 4" xfId="38456" xr:uid="{48F55063-BE8F-4A5C-8612-D9A2BA944116}"/>
    <cellStyle name="Moneda 2 4 2 3 3 3 2 2 3" xfId="14918" xr:uid="{1A340164-F15D-4496-B01A-5A4B404A59DB}"/>
    <cellStyle name="Moneda 2 4 2 3 3 3 2 2 4" xfId="24335" xr:uid="{B1560431-54F1-490F-BCEB-53CC93BC2739}"/>
    <cellStyle name="Moneda 2 4 2 3 3 3 2 2 5" xfId="33752" xr:uid="{78F8E1E2-EC06-437F-A469-DD0B6C3F090A}"/>
    <cellStyle name="Moneda 2 4 2 3 3 3 2 3" xfId="7862" xr:uid="{92645A16-A0CD-4C7D-BD60-FF17168B9E36}"/>
    <cellStyle name="Moneda 2 4 2 3 3 3 2 3 2" xfId="17270" xr:uid="{97DFCBF4-3C0B-4676-BB1D-655A62203DAB}"/>
    <cellStyle name="Moneda 2 4 2 3 3 3 2 3 3" xfId="26687" xr:uid="{F75EBE20-554E-44B6-9F85-A769E410A8BD}"/>
    <cellStyle name="Moneda 2 4 2 3 3 3 2 3 4" xfId="36104" xr:uid="{E3C40840-A5C7-41FC-8477-B7F671240E1B}"/>
    <cellStyle name="Moneda 2 4 2 3 3 3 2 4" xfId="12566" xr:uid="{90B8B0D8-3F48-4798-A115-C48A4363BC9E}"/>
    <cellStyle name="Moneda 2 4 2 3 3 3 2 5" xfId="21983" xr:uid="{E59F49DC-8A43-4814-A06E-CCFD8ABDF73D}"/>
    <cellStyle name="Moneda 2 4 2 3 3 3 2 6" xfId="31400" xr:uid="{50C966F9-3993-4797-80A0-0C447F32620B}"/>
    <cellStyle name="Moneda 2 4 2 3 3 3 3" xfId="3942" xr:uid="{CE81B517-8551-45A3-8C79-ED1F2DF08B80}"/>
    <cellStyle name="Moneda 2 4 2 3 3 3 3 2" xfId="6294" xr:uid="{CD385487-E02E-404C-9360-CEBBB6364264}"/>
    <cellStyle name="Moneda 2 4 2 3 3 3 3 2 2" xfId="10998" xr:uid="{D79E7700-CAAD-4BE1-97AC-E1C310BC5A5D}"/>
    <cellStyle name="Moneda 2 4 2 3 3 3 3 2 2 2" xfId="20406" xr:uid="{E64211A8-760B-4B33-8825-6071716215B9}"/>
    <cellStyle name="Moneda 2 4 2 3 3 3 3 2 2 3" xfId="29823" xr:uid="{CE008241-77C4-4BCE-B705-3E33EFBF27FC}"/>
    <cellStyle name="Moneda 2 4 2 3 3 3 3 2 2 4" xfId="39240" xr:uid="{2817B8DD-C109-4A52-A273-96BDD14D1B6F}"/>
    <cellStyle name="Moneda 2 4 2 3 3 3 3 2 3" xfId="15702" xr:uid="{93F6DC9F-386C-4EE5-9C3E-50270F084EE2}"/>
    <cellStyle name="Moneda 2 4 2 3 3 3 3 2 4" xfId="25119" xr:uid="{03DB7EFD-7CB9-4397-8DBB-7E5F4A4FCF58}"/>
    <cellStyle name="Moneda 2 4 2 3 3 3 3 2 5" xfId="34536" xr:uid="{DFB718E7-E95B-43CB-89C6-16383D4EACC7}"/>
    <cellStyle name="Moneda 2 4 2 3 3 3 3 3" xfId="8646" xr:uid="{AF74E282-0D2A-4AD7-B252-4D29D97C1EC9}"/>
    <cellStyle name="Moneda 2 4 2 3 3 3 3 3 2" xfId="18054" xr:uid="{C432B932-4B87-40ED-8AA2-EE23CAB0F7A5}"/>
    <cellStyle name="Moneda 2 4 2 3 3 3 3 3 3" xfId="27471" xr:uid="{D8AE2093-150E-40A6-AD7D-AE52E12AE736}"/>
    <cellStyle name="Moneda 2 4 2 3 3 3 3 3 4" xfId="36888" xr:uid="{AD7A0FFF-4A8A-4DD5-B0D3-B931A0F1C0A1}"/>
    <cellStyle name="Moneda 2 4 2 3 3 3 3 4" xfId="13350" xr:uid="{7A793D7C-F557-424D-9389-80C0ADC3D26D}"/>
    <cellStyle name="Moneda 2 4 2 3 3 3 3 5" xfId="22767" xr:uid="{30E380F3-1EC6-4169-B988-EC54606C02D1}"/>
    <cellStyle name="Moneda 2 4 2 3 3 3 3 6" xfId="32184" xr:uid="{26B3AE5D-DA62-440A-8EC4-FBE148167A4A}"/>
    <cellStyle name="Moneda 2 4 2 3 3 3 4" xfId="4726" xr:uid="{C56463C4-6706-48D3-B152-B6F8FDA095DE}"/>
    <cellStyle name="Moneda 2 4 2 3 3 3 4 2" xfId="9430" xr:uid="{8BE69554-CD70-4990-9EAE-8E3B3056022D}"/>
    <cellStyle name="Moneda 2 4 2 3 3 3 4 2 2" xfId="18838" xr:uid="{8FE18B7C-E6A9-4175-9EA4-788268A59445}"/>
    <cellStyle name="Moneda 2 4 2 3 3 3 4 2 3" xfId="28255" xr:uid="{260DC17D-456F-421A-BD03-ACD52536D8F6}"/>
    <cellStyle name="Moneda 2 4 2 3 3 3 4 2 4" xfId="37672" xr:uid="{FEFFD870-D6DB-41D0-AF61-6DD926AFDE3C}"/>
    <cellStyle name="Moneda 2 4 2 3 3 3 4 3" xfId="14134" xr:uid="{037A657E-603E-4F04-AC25-06151FA46786}"/>
    <cellStyle name="Moneda 2 4 2 3 3 3 4 4" xfId="23551" xr:uid="{309311BE-6697-4B48-B6D3-A9102CF18E6C}"/>
    <cellStyle name="Moneda 2 4 2 3 3 3 4 5" xfId="32968" xr:uid="{7DE7645C-A989-4732-BF08-BA3060EBF119}"/>
    <cellStyle name="Moneda 2 4 2 3 3 3 5" xfId="7078" xr:uid="{81079FDB-1ACB-447F-8B78-489D5B27E23B}"/>
    <cellStyle name="Moneda 2 4 2 3 3 3 5 2" xfId="16486" xr:uid="{E923F380-CC82-4A2C-A711-C08FCCDF970D}"/>
    <cellStyle name="Moneda 2 4 2 3 3 3 5 3" xfId="25903" xr:uid="{0DADFB36-8BCA-4479-B073-F95AFC6E251F}"/>
    <cellStyle name="Moneda 2 4 2 3 3 3 5 4" xfId="35320" xr:uid="{C81C414D-52A7-406E-BB06-4EFB86243992}"/>
    <cellStyle name="Moneda 2 4 2 3 3 3 6" xfId="11782" xr:uid="{27AA880A-D631-4772-9E28-27EE380A2780}"/>
    <cellStyle name="Moneda 2 4 2 3 3 3 7" xfId="21199" xr:uid="{DFF24C83-00C1-40DE-B7E7-AFB48A2781BA}"/>
    <cellStyle name="Moneda 2 4 2 3 3 3 8" xfId="30616" xr:uid="{73161530-C418-4EE4-BF95-4690AAD298B6}"/>
    <cellStyle name="Moneda 2 4 2 3 3 4" xfId="2766" xr:uid="{86EEF684-2C38-4762-8E38-171131EDA2A7}"/>
    <cellStyle name="Moneda 2 4 2 3 3 4 2" xfId="5118" xr:uid="{96C5DD11-B089-4938-8BFC-4849A698D123}"/>
    <cellStyle name="Moneda 2 4 2 3 3 4 2 2" xfId="9822" xr:uid="{CB697F63-7AF4-482D-9860-1339828DD521}"/>
    <cellStyle name="Moneda 2 4 2 3 3 4 2 2 2" xfId="19230" xr:uid="{A43B970D-3955-487D-96FA-84FBA1E7BA18}"/>
    <cellStyle name="Moneda 2 4 2 3 3 4 2 2 3" xfId="28647" xr:uid="{CD5FD7EB-28BA-4874-91B1-4B1BD6CE30FF}"/>
    <cellStyle name="Moneda 2 4 2 3 3 4 2 2 4" xfId="38064" xr:uid="{E550DDC4-4FE5-42CC-9472-0634E3BC035F}"/>
    <cellStyle name="Moneda 2 4 2 3 3 4 2 3" xfId="14526" xr:uid="{3DFC1F4B-4033-447A-82C3-39AD5C7C2170}"/>
    <cellStyle name="Moneda 2 4 2 3 3 4 2 4" xfId="23943" xr:uid="{EE8AADD6-C936-4D1F-9DE9-91FA98C14A3E}"/>
    <cellStyle name="Moneda 2 4 2 3 3 4 2 5" xfId="33360" xr:uid="{F60006E6-4C51-43A2-9E54-85B7AE768FCC}"/>
    <cellStyle name="Moneda 2 4 2 3 3 4 3" xfId="7470" xr:uid="{14C67DA3-0A77-4932-8AC7-54C8A33805D2}"/>
    <cellStyle name="Moneda 2 4 2 3 3 4 3 2" xfId="16878" xr:uid="{DA1B6693-0F14-4D11-A1EB-F4ABB05A6310}"/>
    <cellStyle name="Moneda 2 4 2 3 3 4 3 3" xfId="26295" xr:uid="{A563AFD3-3437-430C-A695-1B40485A5781}"/>
    <cellStyle name="Moneda 2 4 2 3 3 4 3 4" xfId="35712" xr:uid="{2769E244-40EB-45A7-9FD2-47F8B3EBF2EB}"/>
    <cellStyle name="Moneda 2 4 2 3 3 4 4" xfId="12174" xr:uid="{D94BAD3C-11BB-47F5-B299-7E0D9FE2F69F}"/>
    <cellStyle name="Moneda 2 4 2 3 3 4 5" xfId="21591" xr:uid="{DE984399-77F4-49D3-AF77-EBE4BC582D36}"/>
    <cellStyle name="Moneda 2 4 2 3 3 4 6" xfId="31008" xr:uid="{F8E82DED-BDFD-4CE1-A647-0010F69859BF}"/>
    <cellStyle name="Moneda 2 4 2 3 3 5" xfId="3550" xr:uid="{C01DA253-B7CC-4ED3-96CC-A23D5C08C874}"/>
    <cellStyle name="Moneda 2 4 2 3 3 5 2" xfId="5902" xr:uid="{9944319C-4B43-44FB-A76B-1A5542995592}"/>
    <cellStyle name="Moneda 2 4 2 3 3 5 2 2" xfId="10606" xr:uid="{30B7E352-DD51-4C11-8C9D-2FC04A70F29F}"/>
    <cellStyle name="Moneda 2 4 2 3 3 5 2 2 2" xfId="20014" xr:uid="{CE5928A7-EB11-4F6A-B663-E7E16C109543}"/>
    <cellStyle name="Moneda 2 4 2 3 3 5 2 2 3" xfId="29431" xr:uid="{BC820FEF-9C96-4AE0-A090-6D5C91B50A81}"/>
    <cellStyle name="Moneda 2 4 2 3 3 5 2 2 4" xfId="38848" xr:uid="{CAA436FF-B73D-407D-8584-92171F6628E4}"/>
    <cellStyle name="Moneda 2 4 2 3 3 5 2 3" xfId="15310" xr:uid="{E3AB5292-CCC0-4927-837A-DBB13FB524F6}"/>
    <cellStyle name="Moneda 2 4 2 3 3 5 2 4" xfId="24727" xr:uid="{1BDE5DD1-676A-4282-9277-B98AF130DE7C}"/>
    <cellStyle name="Moneda 2 4 2 3 3 5 2 5" xfId="34144" xr:uid="{C2358C8F-BD8F-44E7-BF25-BE68608DC211}"/>
    <cellStyle name="Moneda 2 4 2 3 3 5 3" xfId="8254" xr:uid="{D0D1241A-09FC-472D-ACD6-3366F1B7736B}"/>
    <cellStyle name="Moneda 2 4 2 3 3 5 3 2" xfId="17662" xr:uid="{7737EF7B-D7BE-42F3-A892-DBE6FFB61713}"/>
    <cellStyle name="Moneda 2 4 2 3 3 5 3 3" xfId="27079" xr:uid="{6EBA3C44-02C9-4D34-96E4-CB74E5F1A243}"/>
    <cellStyle name="Moneda 2 4 2 3 3 5 3 4" xfId="36496" xr:uid="{81D4A0C8-8E36-45DD-BB77-7257EBAAC7E2}"/>
    <cellStyle name="Moneda 2 4 2 3 3 5 4" xfId="12958" xr:uid="{4293CEBB-3E88-4FEE-BD85-BF9BA0066A90}"/>
    <cellStyle name="Moneda 2 4 2 3 3 5 5" xfId="22375" xr:uid="{05A696DA-062D-47DF-802F-8B34E1022961}"/>
    <cellStyle name="Moneda 2 4 2 3 3 5 6" xfId="31792" xr:uid="{0126B0F4-CAED-4A25-B677-0C56E613D49F}"/>
    <cellStyle name="Moneda 2 4 2 3 3 6" xfId="4334" xr:uid="{BBBF4136-3A13-411D-A493-6703B750E4D3}"/>
    <cellStyle name="Moneda 2 4 2 3 3 6 2" xfId="9038" xr:uid="{643DAD5D-19E9-4171-BFB9-4EA47B399BFC}"/>
    <cellStyle name="Moneda 2 4 2 3 3 6 2 2" xfId="18446" xr:uid="{1F300632-86B4-44AB-89B4-BD0CBC58E9CE}"/>
    <cellStyle name="Moneda 2 4 2 3 3 6 2 3" xfId="27863" xr:uid="{FFE259BB-70FB-4B47-B36A-37149FC049A3}"/>
    <cellStyle name="Moneda 2 4 2 3 3 6 2 4" xfId="37280" xr:uid="{5B792777-EF42-4DA3-9037-012939F363D0}"/>
    <cellStyle name="Moneda 2 4 2 3 3 6 3" xfId="13742" xr:uid="{032F1C56-E5CC-4D48-A49E-FB7110C3BE61}"/>
    <cellStyle name="Moneda 2 4 2 3 3 6 4" xfId="23159" xr:uid="{106CFF32-4A90-40B8-AE9F-C28C883222C4}"/>
    <cellStyle name="Moneda 2 4 2 3 3 6 5" xfId="32576" xr:uid="{C5A066B2-5372-4BD6-91DB-21823AA3B6EF}"/>
    <cellStyle name="Moneda 2 4 2 3 3 7" xfId="6686" xr:uid="{EC71CF3E-2EF8-4762-9DEF-2FC0EE6D5E11}"/>
    <cellStyle name="Moneda 2 4 2 3 3 7 2" xfId="16094" xr:uid="{7BD602D2-D53F-4F39-9160-B70BDB712E8A}"/>
    <cellStyle name="Moneda 2 4 2 3 3 7 3" xfId="25511" xr:uid="{A3B4EE4A-6560-4B2B-BA4C-63E236AAD324}"/>
    <cellStyle name="Moneda 2 4 2 3 3 7 4" xfId="34928" xr:uid="{7ECE3D7F-DD97-4BF6-9032-1FA06B248047}"/>
    <cellStyle name="Moneda 2 4 2 3 3 8" xfId="11390" xr:uid="{E5506C25-B4B8-4180-95FA-F8950ABC5ABF}"/>
    <cellStyle name="Moneda 2 4 2 3 3 9" xfId="20807" xr:uid="{DD89AD83-1D66-406E-A13B-8D08AA41FAC4}"/>
    <cellStyle name="Moneda 2 4 2 3 4" xfId="505" xr:uid="{0057B1CE-33B3-4BAD-8561-54536806C689}"/>
    <cellStyle name="Moneda 2 4 2 3 4 10" xfId="2131" xr:uid="{AE8B7901-84C7-4D93-BC02-72FA49EE9282}"/>
    <cellStyle name="Moneda 2 4 2 3 4 11" xfId="1503" xr:uid="{07B966FC-8069-4AFB-9FAD-0521F91285AC}"/>
    <cellStyle name="Moneda 2 4 2 3 4 12" xfId="40385" xr:uid="{F8FB178A-1F31-4605-8C0B-5F94347F3B63}"/>
    <cellStyle name="Moneda 2 4 2 3 4 2" xfId="2523" xr:uid="{BCE8D15D-3E11-4FC4-8E85-7AC07BA47C5B}"/>
    <cellStyle name="Moneda 2 4 2 3 4 2 2" xfId="3308" xr:uid="{B557C0E8-1BA3-4270-8F41-FC381010BA38}"/>
    <cellStyle name="Moneda 2 4 2 3 4 2 2 2" xfId="5660" xr:uid="{D9AD254B-B05A-4788-91D3-97679CD1CA6A}"/>
    <cellStyle name="Moneda 2 4 2 3 4 2 2 2 2" xfId="10364" xr:uid="{14E200E0-9DE4-4EE0-9C53-4418FAFED7F0}"/>
    <cellStyle name="Moneda 2 4 2 3 4 2 2 2 2 2" xfId="19772" xr:uid="{EDB14BAF-771C-44A9-9491-057A56D174A5}"/>
    <cellStyle name="Moneda 2 4 2 3 4 2 2 2 2 3" xfId="29189" xr:uid="{E18D08AD-FB9E-4A04-91A8-1C3CB6215E9A}"/>
    <cellStyle name="Moneda 2 4 2 3 4 2 2 2 2 4" xfId="38606" xr:uid="{B7BFEA5C-6F40-4A7E-BFF4-8440F0C47AB8}"/>
    <cellStyle name="Moneda 2 4 2 3 4 2 2 2 3" xfId="15068" xr:uid="{150BF529-FD36-44DA-B74D-9BFA87118C81}"/>
    <cellStyle name="Moneda 2 4 2 3 4 2 2 2 4" xfId="24485" xr:uid="{B5872806-C31B-4B24-839A-25A4BC1B84F4}"/>
    <cellStyle name="Moneda 2 4 2 3 4 2 2 2 5" xfId="33902" xr:uid="{8669070A-7E65-4B7A-979B-2A20890CC0BD}"/>
    <cellStyle name="Moneda 2 4 2 3 4 2 2 3" xfId="8012" xr:uid="{1ECF03DC-4C9E-46D4-8783-054C0AE2B6F1}"/>
    <cellStyle name="Moneda 2 4 2 3 4 2 2 3 2" xfId="17420" xr:uid="{F1FEA272-445B-4C00-9706-C3B922CCD0AD}"/>
    <cellStyle name="Moneda 2 4 2 3 4 2 2 3 3" xfId="26837" xr:uid="{565AF2C9-3AAE-40FB-BAED-4B06AF3E50B7}"/>
    <cellStyle name="Moneda 2 4 2 3 4 2 2 3 4" xfId="36254" xr:uid="{DB5C581A-62BD-4CFE-81E0-656DEAE425D4}"/>
    <cellStyle name="Moneda 2 4 2 3 4 2 2 4" xfId="12716" xr:uid="{B086FA45-66B7-4A94-87AA-7E864F8CC37F}"/>
    <cellStyle name="Moneda 2 4 2 3 4 2 2 5" xfId="22133" xr:uid="{835694A0-6BF5-4709-AC7B-9B9A587EA709}"/>
    <cellStyle name="Moneda 2 4 2 3 4 2 2 6" xfId="31550" xr:uid="{2363277B-3C47-46A4-93ED-E592F9E31460}"/>
    <cellStyle name="Moneda 2 4 2 3 4 2 3" xfId="4092" xr:uid="{943351BA-4E4B-4326-B874-63BE11942583}"/>
    <cellStyle name="Moneda 2 4 2 3 4 2 3 2" xfId="6444" xr:uid="{96401A34-4F2F-47B6-98C1-6A273C1423F3}"/>
    <cellStyle name="Moneda 2 4 2 3 4 2 3 2 2" xfId="11148" xr:uid="{BC5009C4-B704-45A0-9AC7-CA245952D0F5}"/>
    <cellStyle name="Moneda 2 4 2 3 4 2 3 2 2 2" xfId="20556" xr:uid="{EA71A4AC-6194-4FFF-B8B7-5110BD950704}"/>
    <cellStyle name="Moneda 2 4 2 3 4 2 3 2 2 3" xfId="29973" xr:uid="{98F8C6AF-4A87-422E-AB32-0ECF1A5923A0}"/>
    <cellStyle name="Moneda 2 4 2 3 4 2 3 2 2 4" xfId="39390" xr:uid="{D0619A87-965C-4812-85E7-02DD9A18E751}"/>
    <cellStyle name="Moneda 2 4 2 3 4 2 3 2 3" xfId="15852" xr:uid="{1BAF21AE-496B-4A37-B81E-7DD1A0B5727C}"/>
    <cellStyle name="Moneda 2 4 2 3 4 2 3 2 4" xfId="25269" xr:uid="{EEE5F545-A5EC-4513-8AFB-532D7F2A2FFC}"/>
    <cellStyle name="Moneda 2 4 2 3 4 2 3 2 5" xfId="34686" xr:uid="{9EDB7856-A129-4946-ABB5-D375480BCE0B}"/>
    <cellStyle name="Moneda 2 4 2 3 4 2 3 3" xfId="8796" xr:uid="{B0CB8E09-49D5-4C7D-BFD9-861593262549}"/>
    <cellStyle name="Moneda 2 4 2 3 4 2 3 3 2" xfId="18204" xr:uid="{23A322F5-7FEE-477C-B9A4-5AC82422DBD8}"/>
    <cellStyle name="Moneda 2 4 2 3 4 2 3 3 3" xfId="27621" xr:uid="{8968A8D9-0991-493D-AD27-3EF3964314AE}"/>
    <cellStyle name="Moneda 2 4 2 3 4 2 3 3 4" xfId="37038" xr:uid="{D4196D76-5172-446D-AA4B-C9E59EE30CE0}"/>
    <cellStyle name="Moneda 2 4 2 3 4 2 3 4" xfId="13500" xr:uid="{33374F5F-70E1-4482-8A4F-2E3D8A2B93EE}"/>
    <cellStyle name="Moneda 2 4 2 3 4 2 3 5" xfId="22917" xr:uid="{C56DB14A-982B-4375-A499-7D69022C0DF5}"/>
    <cellStyle name="Moneda 2 4 2 3 4 2 3 6" xfId="32334" xr:uid="{4722D9F5-0FCC-4DC1-95E6-4480554025CC}"/>
    <cellStyle name="Moneda 2 4 2 3 4 2 4" xfId="4876" xr:uid="{142E6B14-6A5D-4D7A-B412-C4A382489579}"/>
    <cellStyle name="Moneda 2 4 2 3 4 2 4 2" xfId="9580" xr:uid="{38A486FD-8D98-4B58-B637-94AEC5D13614}"/>
    <cellStyle name="Moneda 2 4 2 3 4 2 4 2 2" xfId="18988" xr:uid="{D67044DB-B403-4F36-8E1C-B9D2285D3DF7}"/>
    <cellStyle name="Moneda 2 4 2 3 4 2 4 2 3" xfId="28405" xr:uid="{1888C70C-76A5-48F9-B6D2-A64B68252132}"/>
    <cellStyle name="Moneda 2 4 2 3 4 2 4 2 4" xfId="37822" xr:uid="{F7C29002-597A-4508-86E9-1FB8E9ADA44B}"/>
    <cellStyle name="Moneda 2 4 2 3 4 2 4 3" xfId="14284" xr:uid="{BA99331F-72C8-4A75-A32B-1363BBCB9CC0}"/>
    <cellStyle name="Moneda 2 4 2 3 4 2 4 4" xfId="23701" xr:uid="{B2F65BC0-83C2-4A5C-8DA7-3F7A7F8D1D85}"/>
    <cellStyle name="Moneda 2 4 2 3 4 2 4 5" xfId="33118" xr:uid="{20590933-57C9-4C32-8156-5B6F834358BB}"/>
    <cellStyle name="Moneda 2 4 2 3 4 2 5" xfId="7228" xr:uid="{C8305686-300B-4A71-AAE5-B6C534B74984}"/>
    <cellStyle name="Moneda 2 4 2 3 4 2 5 2" xfId="16636" xr:uid="{D307DD81-FAE5-4B5E-B203-7DACD5BF0BF6}"/>
    <cellStyle name="Moneda 2 4 2 3 4 2 5 3" xfId="26053" xr:uid="{0C7F7ECA-A15C-418E-87B1-8A689D98BB20}"/>
    <cellStyle name="Moneda 2 4 2 3 4 2 5 4" xfId="35470" xr:uid="{3EC8775F-3D19-4EF5-AF47-5676023D486C}"/>
    <cellStyle name="Moneda 2 4 2 3 4 2 6" xfId="11932" xr:uid="{3D8A0BEF-B414-4D5F-A1F8-ECC9F3476255}"/>
    <cellStyle name="Moneda 2 4 2 3 4 2 7" xfId="21349" xr:uid="{46988448-1F84-43F4-B615-A6DC6D07615A}"/>
    <cellStyle name="Moneda 2 4 2 3 4 2 8" xfId="30766" xr:uid="{F219CDEA-88B0-466D-86DE-5A31328C2CD9}"/>
    <cellStyle name="Moneda 2 4 2 3 4 3" xfId="2916" xr:uid="{4B89A4CB-0864-416B-8B6E-A54ACC0BFC03}"/>
    <cellStyle name="Moneda 2 4 2 3 4 3 2" xfId="5268" xr:uid="{EBAD7720-51C6-4600-AE4D-A6C8368FE4AC}"/>
    <cellStyle name="Moneda 2 4 2 3 4 3 2 2" xfId="9972" xr:uid="{14D48080-CA81-4261-9918-48F90C732E29}"/>
    <cellStyle name="Moneda 2 4 2 3 4 3 2 2 2" xfId="19380" xr:uid="{0D1C7F7A-0656-4AB7-B696-0750E66FAC1F}"/>
    <cellStyle name="Moneda 2 4 2 3 4 3 2 2 3" xfId="28797" xr:uid="{74E1920B-6110-4DC6-8742-9AAF3F344047}"/>
    <cellStyle name="Moneda 2 4 2 3 4 3 2 2 4" xfId="38214" xr:uid="{FD1077ED-6D10-48AB-9CCA-38BFB6F7E531}"/>
    <cellStyle name="Moneda 2 4 2 3 4 3 2 3" xfId="14676" xr:uid="{72C51439-7A0E-4486-AEE5-DF409989E3E2}"/>
    <cellStyle name="Moneda 2 4 2 3 4 3 2 4" xfId="24093" xr:uid="{1661594C-4F05-42FB-8A8D-BEACD93C29E9}"/>
    <cellStyle name="Moneda 2 4 2 3 4 3 2 5" xfId="33510" xr:uid="{40AC3CD3-BF27-4F8F-8ECC-4269762BF974}"/>
    <cellStyle name="Moneda 2 4 2 3 4 3 3" xfId="7620" xr:uid="{5AC5FDA0-DA05-4AF6-8B28-4342830A32F4}"/>
    <cellStyle name="Moneda 2 4 2 3 4 3 3 2" xfId="17028" xr:uid="{41A79FD2-708D-48A3-9F17-9E3367396603}"/>
    <cellStyle name="Moneda 2 4 2 3 4 3 3 3" xfId="26445" xr:uid="{479B6C3B-34D5-4E57-B0AA-11E2FEE559F3}"/>
    <cellStyle name="Moneda 2 4 2 3 4 3 3 4" xfId="35862" xr:uid="{B1CC3901-7E4E-4995-B078-64CF056BD1B3}"/>
    <cellStyle name="Moneda 2 4 2 3 4 3 4" xfId="12324" xr:uid="{6300A735-AEDE-4A18-B4D6-C28F76B3ACA5}"/>
    <cellStyle name="Moneda 2 4 2 3 4 3 5" xfId="21741" xr:uid="{C563D34F-B20F-43D1-8E4C-38BF8CDF041D}"/>
    <cellStyle name="Moneda 2 4 2 3 4 3 6" xfId="31158" xr:uid="{8CF140A5-6447-4230-8FF5-462CFD01A5EB}"/>
    <cellStyle name="Moneda 2 4 2 3 4 4" xfId="3700" xr:uid="{FB531F96-AA65-44B6-A3C8-A2B6905B58D0}"/>
    <cellStyle name="Moneda 2 4 2 3 4 4 2" xfId="6052" xr:uid="{CE9FD54B-8824-4AE8-B52F-78D951D36C46}"/>
    <cellStyle name="Moneda 2 4 2 3 4 4 2 2" xfId="10756" xr:uid="{13BF954B-7BC9-4D39-A128-B8E7F48BBAE2}"/>
    <cellStyle name="Moneda 2 4 2 3 4 4 2 2 2" xfId="20164" xr:uid="{EAF09547-5E8F-428D-BADC-7FC4CD910F17}"/>
    <cellStyle name="Moneda 2 4 2 3 4 4 2 2 3" xfId="29581" xr:uid="{F97D2666-E922-471D-94E3-37DCDCF87E44}"/>
    <cellStyle name="Moneda 2 4 2 3 4 4 2 2 4" xfId="38998" xr:uid="{A5F2820D-0EDF-47C6-AEBE-237A37F9FDFC}"/>
    <cellStyle name="Moneda 2 4 2 3 4 4 2 3" xfId="15460" xr:uid="{F46956C5-5EFE-4B37-8845-C2E0D851D852}"/>
    <cellStyle name="Moneda 2 4 2 3 4 4 2 4" xfId="24877" xr:uid="{CD0FAC9B-AE72-4EB3-8F1E-6846153CC112}"/>
    <cellStyle name="Moneda 2 4 2 3 4 4 2 5" xfId="34294" xr:uid="{C5DBA86F-DEC9-4573-B2B9-B13AABB22242}"/>
    <cellStyle name="Moneda 2 4 2 3 4 4 3" xfId="8404" xr:uid="{DCCC275B-A1D4-4DFE-9FC7-2CAB78C40B9B}"/>
    <cellStyle name="Moneda 2 4 2 3 4 4 3 2" xfId="17812" xr:uid="{93EE52FE-8C41-4161-8505-AC17A2020E89}"/>
    <cellStyle name="Moneda 2 4 2 3 4 4 3 3" xfId="27229" xr:uid="{F37D1D90-35B6-4130-89A9-1A2A338336D0}"/>
    <cellStyle name="Moneda 2 4 2 3 4 4 3 4" xfId="36646" xr:uid="{6C82CA99-A510-4169-804C-04F11D50D6DF}"/>
    <cellStyle name="Moneda 2 4 2 3 4 4 4" xfId="13108" xr:uid="{6D1E4952-70B0-472F-A889-9FC7646D134B}"/>
    <cellStyle name="Moneda 2 4 2 3 4 4 5" xfId="22525" xr:uid="{8BC2BC10-453A-4420-BE54-38BA81FB2088}"/>
    <cellStyle name="Moneda 2 4 2 3 4 4 6" xfId="31942" xr:uid="{864B99ED-0B69-438C-ADC8-D2509E1C5EE2}"/>
    <cellStyle name="Moneda 2 4 2 3 4 5" xfId="4484" xr:uid="{3359D578-469F-4156-8588-206F01AE8150}"/>
    <cellStyle name="Moneda 2 4 2 3 4 5 2" xfId="9188" xr:uid="{34B90239-EE31-4BAA-A07D-CAC04967CE74}"/>
    <cellStyle name="Moneda 2 4 2 3 4 5 2 2" xfId="18596" xr:uid="{DA925F89-7F66-46F6-8462-8A6E526123FD}"/>
    <cellStyle name="Moneda 2 4 2 3 4 5 2 3" xfId="28013" xr:uid="{952ADCEC-E2B2-4501-A1D1-AB099730FA37}"/>
    <cellStyle name="Moneda 2 4 2 3 4 5 2 4" xfId="37430" xr:uid="{9D0AD0DC-C287-491F-8949-EC460C11059D}"/>
    <cellStyle name="Moneda 2 4 2 3 4 5 3" xfId="13892" xr:uid="{A7CA60BE-EF2F-4727-9885-83A7350E70ED}"/>
    <cellStyle name="Moneda 2 4 2 3 4 5 4" xfId="23309" xr:uid="{1B66AB84-2EF6-48B1-802C-F79CA5EF8C33}"/>
    <cellStyle name="Moneda 2 4 2 3 4 5 5" xfId="32726" xr:uid="{FA313251-A618-411A-B7C4-DC3FB8278EF4}"/>
    <cellStyle name="Moneda 2 4 2 3 4 6" xfId="6836" xr:uid="{39EB6610-3A49-4302-A8ED-237A24E0D1B2}"/>
    <cellStyle name="Moneda 2 4 2 3 4 6 2" xfId="16244" xr:uid="{EE2FB97F-8AC7-4823-91A8-417DAF533435}"/>
    <cellStyle name="Moneda 2 4 2 3 4 6 3" xfId="25661" xr:uid="{D3C2A02E-AB0F-47A9-87D7-E9E29187E8A4}"/>
    <cellStyle name="Moneda 2 4 2 3 4 6 4" xfId="35078" xr:uid="{6CF99CA8-196F-457A-9AF8-D8F69314A54F}"/>
    <cellStyle name="Moneda 2 4 2 3 4 7" xfId="11540" xr:uid="{90E11302-4EDC-414F-BA29-ACF511FC120E}"/>
    <cellStyle name="Moneda 2 4 2 3 4 8" xfId="20957" xr:uid="{81660E56-429C-4007-8D40-F21DE51AABE1}"/>
    <cellStyle name="Moneda 2 4 2 3 4 9" xfId="30374" xr:uid="{8553AE48-9D1E-4F9D-A513-47899B8CE4E8}"/>
    <cellStyle name="Moneda 2 4 2 3 5" xfId="977" xr:uid="{6316C324-4244-41EC-9701-E95202CC4FD2}"/>
    <cellStyle name="Moneda 2 4 2 3 5 10" xfId="1693" xr:uid="{6D42D960-CAE7-4600-926A-ED7CD6846C03}"/>
    <cellStyle name="Moneda 2 4 2 3 5 11" xfId="40575" xr:uid="{29CE49FF-2AE6-40DB-A6C8-2B253DF5188C}"/>
    <cellStyle name="Moneda 2 4 2 3 5 2" xfId="3112" xr:uid="{1B0DA15D-47EF-4232-84B0-E26361A619B6}"/>
    <cellStyle name="Moneda 2 4 2 3 5 2 2" xfId="5464" xr:uid="{0A8E8FC4-F3DB-4BC7-8899-F708AD4CC882}"/>
    <cellStyle name="Moneda 2 4 2 3 5 2 2 2" xfId="10168" xr:uid="{2CB934C3-FC85-4827-93FF-6F5449FD350E}"/>
    <cellStyle name="Moneda 2 4 2 3 5 2 2 2 2" xfId="19576" xr:uid="{540B924F-E91C-47AD-B348-0EFF8CA0D654}"/>
    <cellStyle name="Moneda 2 4 2 3 5 2 2 2 3" xfId="28993" xr:uid="{905A60E4-F9E3-430F-92EC-DC9BF6CDEF9F}"/>
    <cellStyle name="Moneda 2 4 2 3 5 2 2 2 4" xfId="38410" xr:uid="{020C44DD-8F78-469A-8CA1-45DAC7B32A6F}"/>
    <cellStyle name="Moneda 2 4 2 3 5 2 2 3" xfId="14872" xr:uid="{DA20CDFB-DD1C-4DF5-A165-18B0E5656F68}"/>
    <cellStyle name="Moneda 2 4 2 3 5 2 2 4" xfId="24289" xr:uid="{2E4196C1-6B73-4CD4-87E4-E73A2E1B85F0}"/>
    <cellStyle name="Moneda 2 4 2 3 5 2 2 5" xfId="33706" xr:uid="{D944F5A8-78EB-4201-B431-D664464ABAAF}"/>
    <cellStyle name="Moneda 2 4 2 3 5 2 3" xfId="7816" xr:uid="{2A908ECC-7710-4026-8800-4DE41C46B68B}"/>
    <cellStyle name="Moneda 2 4 2 3 5 2 3 2" xfId="17224" xr:uid="{ECFCC55F-1F34-4CD9-9877-F86754752F3E}"/>
    <cellStyle name="Moneda 2 4 2 3 5 2 3 3" xfId="26641" xr:uid="{E89DCDE8-C3EC-4BAB-9360-C3F4C5596B81}"/>
    <cellStyle name="Moneda 2 4 2 3 5 2 3 4" xfId="36058" xr:uid="{E48764C0-668C-44DF-9B21-7227D403A338}"/>
    <cellStyle name="Moneda 2 4 2 3 5 2 4" xfId="12520" xr:uid="{18889401-610F-4B9F-AE0B-967067DEA228}"/>
    <cellStyle name="Moneda 2 4 2 3 5 2 5" xfId="21937" xr:uid="{2A19E0E8-57C1-40B8-AFDA-B960E60A6EEC}"/>
    <cellStyle name="Moneda 2 4 2 3 5 2 6" xfId="31354" xr:uid="{7C66BA0D-4528-4672-A597-EDA06E9C5C55}"/>
    <cellStyle name="Moneda 2 4 2 3 5 3" xfId="3896" xr:uid="{4948B79C-6502-4785-9C06-98AB8C98C386}"/>
    <cellStyle name="Moneda 2 4 2 3 5 3 2" xfId="6248" xr:uid="{878AA8D2-C9B2-424D-B0B6-6087ECA924FA}"/>
    <cellStyle name="Moneda 2 4 2 3 5 3 2 2" xfId="10952" xr:uid="{11650D35-91F5-4CDB-AE9A-91720C53FE7C}"/>
    <cellStyle name="Moneda 2 4 2 3 5 3 2 2 2" xfId="20360" xr:uid="{39E32072-5568-4030-8EEA-1E74481AB8A0}"/>
    <cellStyle name="Moneda 2 4 2 3 5 3 2 2 3" xfId="29777" xr:uid="{47C68E78-AD9F-4F8F-B80C-AAEF1EA31F13}"/>
    <cellStyle name="Moneda 2 4 2 3 5 3 2 2 4" xfId="39194" xr:uid="{10BA1F78-BBE5-4A6D-86AD-B085BA564950}"/>
    <cellStyle name="Moneda 2 4 2 3 5 3 2 3" xfId="15656" xr:uid="{08C66A28-15BA-4EE8-A8D5-E665FFAB66E0}"/>
    <cellStyle name="Moneda 2 4 2 3 5 3 2 4" xfId="25073" xr:uid="{7966F259-1217-4429-912D-1F99FB624235}"/>
    <cellStyle name="Moneda 2 4 2 3 5 3 2 5" xfId="34490" xr:uid="{5D9D4989-76D0-4AD0-8A9C-9EF2D4207FC1}"/>
    <cellStyle name="Moneda 2 4 2 3 5 3 3" xfId="8600" xr:uid="{2853F9D7-2E8B-42D1-858A-EFF854239F33}"/>
    <cellStyle name="Moneda 2 4 2 3 5 3 3 2" xfId="18008" xr:uid="{304B0367-0621-4F7F-95CF-DFE99E128CE0}"/>
    <cellStyle name="Moneda 2 4 2 3 5 3 3 3" xfId="27425" xr:uid="{F426C6E9-25AA-44B3-A297-DA00101FAB9D}"/>
    <cellStyle name="Moneda 2 4 2 3 5 3 3 4" xfId="36842" xr:uid="{0A442638-6567-4523-BA94-9B3BE02E1313}"/>
    <cellStyle name="Moneda 2 4 2 3 5 3 4" xfId="13304" xr:uid="{6AF95C39-5B95-4DAF-A29E-CC06D38C2F22}"/>
    <cellStyle name="Moneda 2 4 2 3 5 3 5" xfId="22721" xr:uid="{347FFFD9-8F88-40E0-9346-B74A19AAF79C}"/>
    <cellStyle name="Moneda 2 4 2 3 5 3 6" xfId="32138" xr:uid="{BB3E0BFC-CDAD-4AE9-96A1-F717348E416B}"/>
    <cellStyle name="Moneda 2 4 2 3 5 4" xfId="4680" xr:uid="{C100917B-FF7E-4003-82C3-6C299845555A}"/>
    <cellStyle name="Moneda 2 4 2 3 5 4 2" xfId="9384" xr:uid="{FFB5C21C-8886-4812-A753-EEBC5F373D06}"/>
    <cellStyle name="Moneda 2 4 2 3 5 4 2 2" xfId="18792" xr:uid="{AC78F47C-1E5D-46AA-A3BD-397278B68E94}"/>
    <cellStyle name="Moneda 2 4 2 3 5 4 2 3" xfId="28209" xr:uid="{0121AC35-0DFB-48FA-BC62-F65C9C239C4D}"/>
    <cellStyle name="Moneda 2 4 2 3 5 4 2 4" xfId="37626" xr:uid="{5B6BA038-7137-40EA-9241-E30254B3124C}"/>
    <cellStyle name="Moneda 2 4 2 3 5 4 3" xfId="14088" xr:uid="{BBB75F79-013A-4243-BA2D-9C249AD3A4AB}"/>
    <cellStyle name="Moneda 2 4 2 3 5 4 4" xfId="23505" xr:uid="{80E3514E-EA9B-4DCA-9F89-54CC21C05789}"/>
    <cellStyle name="Moneda 2 4 2 3 5 4 5" xfId="32922" xr:uid="{AF0176FB-C008-434E-97FD-C7FD349839DC}"/>
    <cellStyle name="Moneda 2 4 2 3 5 5" xfId="7032" xr:uid="{C4E353B6-12AA-479A-86D2-E0EC73516554}"/>
    <cellStyle name="Moneda 2 4 2 3 5 5 2" xfId="16440" xr:uid="{DBD10A90-42A5-4700-B61E-19EC4AAF9F8D}"/>
    <cellStyle name="Moneda 2 4 2 3 5 5 3" xfId="25857" xr:uid="{61EACB13-0D19-411C-AB50-9A9A8A336537}"/>
    <cellStyle name="Moneda 2 4 2 3 5 5 4" xfId="35274" xr:uid="{2178DEA5-2519-414A-B5E4-8BD9E880F22B}"/>
    <cellStyle name="Moneda 2 4 2 3 5 6" xfId="11736" xr:uid="{166CF0B3-51C2-4F96-9447-696D896E02EB}"/>
    <cellStyle name="Moneda 2 4 2 3 5 7" xfId="21153" xr:uid="{2076A3F0-C0B6-4CAD-82D4-02369A2F2C69}"/>
    <cellStyle name="Moneda 2 4 2 3 5 8" xfId="30570" xr:uid="{3F9D51CB-48E6-467A-B510-1A0F102B5938}"/>
    <cellStyle name="Moneda 2 4 2 3 5 9" xfId="2327" xr:uid="{A5856484-2561-45B5-BF2C-5CBA356315A2}"/>
    <cellStyle name="Moneda 2 4 2 3 6" xfId="2720" xr:uid="{CA5AB5E3-909A-45A7-9A57-712ED3CCF523}"/>
    <cellStyle name="Moneda 2 4 2 3 6 2" xfId="5072" xr:uid="{8D3A5271-75A5-4957-B744-8118456807E0}"/>
    <cellStyle name="Moneda 2 4 2 3 6 2 2" xfId="9776" xr:uid="{262DCCC6-25FA-45AD-A0DE-6C26C523F21A}"/>
    <cellStyle name="Moneda 2 4 2 3 6 2 2 2" xfId="19184" xr:uid="{64F844E3-10D7-4B52-8034-533F4DD7E564}"/>
    <cellStyle name="Moneda 2 4 2 3 6 2 2 3" xfId="28601" xr:uid="{A406172B-D5EF-4262-A873-47BE19CB2BC2}"/>
    <cellStyle name="Moneda 2 4 2 3 6 2 2 4" xfId="38018" xr:uid="{52FD3B17-78FE-4301-AD6D-8240BBA077D5}"/>
    <cellStyle name="Moneda 2 4 2 3 6 2 3" xfId="14480" xr:uid="{82BF6215-A0BE-4423-8895-77F36C8E0DA8}"/>
    <cellStyle name="Moneda 2 4 2 3 6 2 4" xfId="23897" xr:uid="{8FB72061-CA44-4702-AAF0-D52C257B323F}"/>
    <cellStyle name="Moneda 2 4 2 3 6 2 5" xfId="33314" xr:uid="{A7174A58-677D-4189-A207-EE0ECBC6AB74}"/>
    <cellStyle name="Moneda 2 4 2 3 6 3" xfId="7424" xr:uid="{AF410CE1-C0AC-4723-A83E-C6DD6E967EA1}"/>
    <cellStyle name="Moneda 2 4 2 3 6 3 2" xfId="16832" xr:uid="{AAEB1BD8-B714-4150-8C5E-295073C9F184}"/>
    <cellStyle name="Moneda 2 4 2 3 6 3 3" xfId="26249" xr:uid="{75E6BEC5-F3CC-4D8B-869F-E4CB98819333}"/>
    <cellStyle name="Moneda 2 4 2 3 6 3 4" xfId="35666" xr:uid="{3A1902D9-30AE-4DA5-866A-8A99D29EE0D0}"/>
    <cellStyle name="Moneda 2 4 2 3 6 4" xfId="12128" xr:uid="{7632605B-7430-4840-8994-9E3D93EE13B6}"/>
    <cellStyle name="Moneda 2 4 2 3 6 5" xfId="21545" xr:uid="{8C2293A1-BC96-4C38-8422-C5632C22904C}"/>
    <cellStyle name="Moneda 2 4 2 3 6 6" xfId="30962" xr:uid="{7825C8CE-A0A6-4663-AD03-F51AE0515E0B}"/>
    <cellStyle name="Moneda 2 4 2 3 7" xfId="3504" xr:uid="{B8BD4F84-F7A7-4944-A317-EA0BD801A2C1}"/>
    <cellStyle name="Moneda 2 4 2 3 7 2" xfId="5856" xr:uid="{C0E6B8F5-EBD9-44CF-BE51-E4437E955E0E}"/>
    <cellStyle name="Moneda 2 4 2 3 7 2 2" xfId="10560" xr:uid="{CB3D834D-5299-470E-8914-7E7B82EFC0FD}"/>
    <cellStyle name="Moneda 2 4 2 3 7 2 2 2" xfId="19968" xr:uid="{FCF2E115-694D-40C2-AD07-AF428F0BBE6E}"/>
    <cellStyle name="Moneda 2 4 2 3 7 2 2 3" xfId="29385" xr:uid="{6815B0EA-D99D-4C86-99F2-E0C3BB31CED4}"/>
    <cellStyle name="Moneda 2 4 2 3 7 2 2 4" xfId="38802" xr:uid="{930B92A0-8778-4CA0-961E-07BFE510ED78}"/>
    <cellStyle name="Moneda 2 4 2 3 7 2 3" xfId="15264" xr:uid="{6ADB2824-9333-4F95-B908-C73C7E609A28}"/>
    <cellStyle name="Moneda 2 4 2 3 7 2 4" xfId="24681" xr:uid="{24D5ACBC-83B4-47DC-A51D-0A4659E5C4DE}"/>
    <cellStyle name="Moneda 2 4 2 3 7 2 5" xfId="34098" xr:uid="{DAA1E3BF-DFB4-409C-A7FC-F1685119CBEF}"/>
    <cellStyle name="Moneda 2 4 2 3 7 3" xfId="8208" xr:uid="{119D0D12-EFCB-44A5-B19A-A60E44F0A177}"/>
    <cellStyle name="Moneda 2 4 2 3 7 3 2" xfId="17616" xr:uid="{A0B1CCC4-057D-4EFE-9D9D-1AC1281C92F9}"/>
    <cellStyle name="Moneda 2 4 2 3 7 3 3" xfId="27033" xr:uid="{2FDFD46F-CDD2-4B05-804F-A92F7D6A2E53}"/>
    <cellStyle name="Moneda 2 4 2 3 7 3 4" xfId="36450" xr:uid="{D47ED59D-A17E-4480-A429-4CC322A9598F}"/>
    <cellStyle name="Moneda 2 4 2 3 7 4" xfId="12912" xr:uid="{F4064BB1-F2DF-4BA9-BAAE-3FBA3C4339F7}"/>
    <cellStyle name="Moneda 2 4 2 3 7 5" xfId="22329" xr:uid="{C6056899-462A-4538-B3BC-0C39ECB91E6C}"/>
    <cellStyle name="Moneda 2 4 2 3 7 6" xfId="31746" xr:uid="{7F7EF073-FF30-4BDD-9CC0-6A03BBB2F409}"/>
    <cellStyle name="Moneda 2 4 2 3 8" xfId="4288" xr:uid="{ADC14D2F-5233-4CA8-AF2A-C665AF625281}"/>
    <cellStyle name="Moneda 2 4 2 3 8 2" xfId="8992" xr:uid="{52568596-4377-42F8-86BE-80E11C3743B0}"/>
    <cellStyle name="Moneda 2 4 2 3 8 2 2" xfId="18400" xr:uid="{DEB29DE5-B68C-434A-B0B3-DE6B1A1B2272}"/>
    <cellStyle name="Moneda 2 4 2 3 8 2 3" xfId="27817" xr:uid="{7D63ED7B-4AB4-47CB-99E5-782DFD0C0C08}"/>
    <cellStyle name="Moneda 2 4 2 3 8 2 4" xfId="37234" xr:uid="{84832E6B-06E1-4A8B-9DAD-6B0857625870}"/>
    <cellStyle name="Moneda 2 4 2 3 8 3" xfId="13696" xr:uid="{F8663329-30B4-4195-8A11-3F1012F04535}"/>
    <cellStyle name="Moneda 2 4 2 3 8 4" xfId="23113" xr:uid="{272096A7-BE11-4B59-B7AF-B163750A26F2}"/>
    <cellStyle name="Moneda 2 4 2 3 8 5" xfId="32530" xr:uid="{E8D3E8E3-277F-4757-BA45-B72C0BC49A6A}"/>
    <cellStyle name="Moneda 2 4 2 3 9" xfId="6640" xr:uid="{6C707E7E-8129-447F-A483-335D268B1D27}"/>
    <cellStyle name="Moneda 2 4 2 3 9 2" xfId="16048" xr:uid="{C0FD3AC0-8E6F-4218-907E-56224915B4CD}"/>
    <cellStyle name="Moneda 2 4 2 3 9 3" xfId="25465" xr:uid="{80D4D9EE-CAE2-4470-9373-C6A27168133B}"/>
    <cellStyle name="Moneda 2 4 2 3 9 4" xfId="34882" xr:uid="{7F8DECD6-2A5A-4FA2-85F5-C97923B749EF}"/>
    <cellStyle name="Moneda 2 4 2 4" xfId="184" xr:uid="{CA656DCD-8447-415A-A382-9C5389A51A5B}"/>
    <cellStyle name="Moneda 2 4 2 4 10" xfId="20749" xr:uid="{3D4457B3-DD64-4DF9-A54E-2D3E4A40EB38}"/>
    <cellStyle name="Moneda 2 4 2 4 11" xfId="30166" xr:uid="{E93C3FBD-0984-46BC-9B59-03004F84F94C}"/>
    <cellStyle name="Moneda 2 4 2 4 12" xfId="39671" xr:uid="{93F3608A-12EA-41E4-9915-BB90839E8607}"/>
    <cellStyle name="Moneda 2 4 2 4 13" xfId="39930" xr:uid="{09C9949B-5DDD-4797-B594-74EAC05BC311}"/>
    <cellStyle name="Moneda 2 4 2 4 14" xfId="1923" xr:uid="{E6A62E1A-B428-46EF-82A6-40D464532305}"/>
    <cellStyle name="Moneda 2 4 2 4 15" xfId="1295" xr:uid="{4B3013AE-9A36-43E6-9917-EAB9EA33DB9E}"/>
    <cellStyle name="Moneda 2 4 2 4 16" xfId="40177" xr:uid="{95334065-AB9C-4710-848B-7AA3433ABBB8}"/>
    <cellStyle name="Moneda 2 4 2 4 2" xfId="378" xr:uid="{64B024B2-8ADC-4975-8DA7-135A5536E083}"/>
    <cellStyle name="Moneda 2 4 2 4 2 10" xfId="30287" xr:uid="{5F5C2948-7D59-4B6B-9372-1B26AA495A9F}"/>
    <cellStyle name="Moneda 2 4 2 4 2 11" xfId="2044" xr:uid="{663DEE4F-1C1B-46A7-A27C-8EA035288A23}"/>
    <cellStyle name="Moneda 2 4 2 4 2 12" xfId="1416" xr:uid="{DC792996-676C-4854-86A1-0B82372C3845}"/>
    <cellStyle name="Moneda 2 4 2 4 2 13" xfId="40298" xr:uid="{EDD5EAB5-14BA-4A02-AEB4-894C3AC0D287}"/>
    <cellStyle name="Moneda 2 4 2 4 2 2" xfId="615" xr:uid="{290384BD-A3D0-45FE-8EBD-9D57D97337F8}"/>
    <cellStyle name="Moneda 2 4 2 4 2 2 10" xfId="2240" xr:uid="{FFB1C146-92C4-440B-97C7-CD2CAC64EF29}"/>
    <cellStyle name="Moneda 2 4 2 4 2 2 11" xfId="1612" xr:uid="{D38AD3A4-70BA-4948-86EE-3E41FBCAC16C}"/>
    <cellStyle name="Moneda 2 4 2 4 2 2 12" xfId="40494" xr:uid="{63213FD0-E679-4E37-9BFC-C759D5E3B1FA}"/>
    <cellStyle name="Moneda 2 4 2 4 2 2 2" xfId="2632" xr:uid="{EA8E5173-7CF8-40AC-9A7B-8D8B705C19D0}"/>
    <cellStyle name="Moneda 2 4 2 4 2 2 2 2" xfId="3417" xr:uid="{96E18411-2C09-434E-9E16-752CFEBBC815}"/>
    <cellStyle name="Moneda 2 4 2 4 2 2 2 2 2" xfId="5769" xr:uid="{6C087D99-3898-4AEF-B0B3-BEE0C7630D97}"/>
    <cellStyle name="Moneda 2 4 2 4 2 2 2 2 2 2" xfId="10473" xr:uid="{B2CA5C1A-6D47-41A8-A9C6-FDD37E655F6B}"/>
    <cellStyle name="Moneda 2 4 2 4 2 2 2 2 2 2 2" xfId="19881" xr:uid="{89471C09-62DB-4622-B866-FAC226F5F2D4}"/>
    <cellStyle name="Moneda 2 4 2 4 2 2 2 2 2 2 3" xfId="29298" xr:uid="{FDC7B872-CC20-42E1-9187-7B2322544369}"/>
    <cellStyle name="Moneda 2 4 2 4 2 2 2 2 2 2 4" xfId="38715" xr:uid="{E7D25EB0-A71F-42F0-914C-3308D2CF32B0}"/>
    <cellStyle name="Moneda 2 4 2 4 2 2 2 2 2 3" xfId="15177" xr:uid="{EC9E227D-FF78-47DB-A514-E328856D71C3}"/>
    <cellStyle name="Moneda 2 4 2 4 2 2 2 2 2 4" xfId="24594" xr:uid="{AC7BDA27-C5D5-4BA9-93C0-79F6E5415E76}"/>
    <cellStyle name="Moneda 2 4 2 4 2 2 2 2 2 5" xfId="34011" xr:uid="{F064C1A2-BAB5-4C1F-9462-A1B486944FA6}"/>
    <cellStyle name="Moneda 2 4 2 4 2 2 2 2 3" xfId="8121" xr:uid="{92981402-D223-4A29-B4D0-B9980321F6A5}"/>
    <cellStyle name="Moneda 2 4 2 4 2 2 2 2 3 2" xfId="17529" xr:uid="{AE530667-A160-4FC4-BF11-FB512156CD8B}"/>
    <cellStyle name="Moneda 2 4 2 4 2 2 2 2 3 3" xfId="26946" xr:uid="{E3917799-78D8-40D0-B0E4-FD5094159EB8}"/>
    <cellStyle name="Moneda 2 4 2 4 2 2 2 2 3 4" xfId="36363" xr:uid="{A2C66880-4DE1-45EC-A329-E4715FE1CF55}"/>
    <cellStyle name="Moneda 2 4 2 4 2 2 2 2 4" xfId="12825" xr:uid="{D156015A-5DCB-4EFC-A6D3-85C665FD1FAA}"/>
    <cellStyle name="Moneda 2 4 2 4 2 2 2 2 5" xfId="22242" xr:uid="{AF0285C9-B13D-40FA-BB73-C809B9764544}"/>
    <cellStyle name="Moneda 2 4 2 4 2 2 2 2 6" xfId="31659" xr:uid="{B028FF17-91BA-46EA-AF49-1C847242594D}"/>
    <cellStyle name="Moneda 2 4 2 4 2 2 2 3" xfId="4201" xr:uid="{B31CBEEE-1881-4F56-A8AF-080609182357}"/>
    <cellStyle name="Moneda 2 4 2 4 2 2 2 3 2" xfId="6553" xr:uid="{A23E363D-4800-450F-98FB-244534347649}"/>
    <cellStyle name="Moneda 2 4 2 4 2 2 2 3 2 2" xfId="11257" xr:uid="{659FB067-011E-4888-AA98-57706F216D27}"/>
    <cellStyle name="Moneda 2 4 2 4 2 2 2 3 2 2 2" xfId="20665" xr:uid="{1B1174C0-804A-4277-AA6C-ADD67F871FDE}"/>
    <cellStyle name="Moneda 2 4 2 4 2 2 2 3 2 2 3" xfId="30082" xr:uid="{74DE8812-607C-4A58-8520-453D23F734FC}"/>
    <cellStyle name="Moneda 2 4 2 4 2 2 2 3 2 2 4" xfId="39499" xr:uid="{ED469E31-9E0C-458E-836E-F77EF3E608C8}"/>
    <cellStyle name="Moneda 2 4 2 4 2 2 2 3 2 3" xfId="15961" xr:uid="{A096635D-FFF7-4F9B-8A0B-C55FF75B2A55}"/>
    <cellStyle name="Moneda 2 4 2 4 2 2 2 3 2 4" xfId="25378" xr:uid="{DAC4D616-448B-4A52-BAD9-0F5EB547A378}"/>
    <cellStyle name="Moneda 2 4 2 4 2 2 2 3 2 5" xfId="34795" xr:uid="{537D6BD7-00EA-4A07-85D8-953D7BFD3C21}"/>
    <cellStyle name="Moneda 2 4 2 4 2 2 2 3 3" xfId="8905" xr:uid="{24307F66-E7BC-41A0-BC9A-08FE76A74DCC}"/>
    <cellStyle name="Moneda 2 4 2 4 2 2 2 3 3 2" xfId="18313" xr:uid="{084A923B-007E-4EAD-AA4C-8C6BB07E91E1}"/>
    <cellStyle name="Moneda 2 4 2 4 2 2 2 3 3 3" xfId="27730" xr:uid="{1A388913-9F05-4534-86BE-2E2303E05BA5}"/>
    <cellStyle name="Moneda 2 4 2 4 2 2 2 3 3 4" xfId="37147" xr:uid="{6DBC5EBC-6DB2-4EB1-A455-BCD47A65C851}"/>
    <cellStyle name="Moneda 2 4 2 4 2 2 2 3 4" xfId="13609" xr:uid="{BC142F77-D98E-48C3-BAF5-98101CB0A7F7}"/>
    <cellStyle name="Moneda 2 4 2 4 2 2 2 3 5" xfId="23026" xr:uid="{DE5D52E6-44CE-4EDD-A96A-88B0C81A22D8}"/>
    <cellStyle name="Moneda 2 4 2 4 2 2 2 3 6" xfId="32443" xr:uid="{7CD121CD-8C0D-4669-B75D-3A2A24EFB178}"/>
    <cellStyle name="Moneda 2 4 2 4 2 2 2 4" xfId="4985" xr:uid="{335D272D-CC8F-4E6A-BBE1-53036DDD8632}"/>
    <cellStyle name="Moneda 2 4 2 4 2 2 2 4 2" xfId="9689" xr:uid="{46C9ECE9-DAC6-4C3E-8F63-07FCB0BA0954}"/>
    <cellStyle name="Moneda 2 4 2 4 2 2 2 4 2 2" xfId="19097" xr:uid="{D46B2340-1225-41B0-A2B7-05429C5C2F37}"/>
    <cellStyle name="Moneda 2 4 2 4 2 2 2 4 2 3" xfId="28514" xr:uid="{65A6F57C-DB87-48F8-80FF-AE581BE6F2B3}"/>
    <cellStyle name="Moneda 2 4 2 4 2 2 2 4 2 4" xfId="37931" xr:uid="{9420BEE3-B744-4DDB-BE6E-F95A010EE5DD}"/>
    <cellStyle name="Moneda 2 4 2 4 2 2 2 4 3" xfId="14393" xr:uid="{866F8C1C-C366-4ADC-A626-32055CD9D3A8}"/>
    <cellStyle name="Moneda 2 4 2 4 2 2 2 4 4" xfId="23810" xr:uid="{8B9AFD13-4CCF-4D9B-85C9-7B71DBC9AC61}"/>
    <cellStyle name="Moneda 2 4 2 4 2 2 2 4 5" xfId="33227" xr:uid="{D931AF36-1402-40C0-A6B2-E82D729B6F30}"/>
    <cellStyle name="Moneda 2 4 2 4 2 2 2 5" xfId="7337" xr:uid="{50696516-B201-44D7-9424-1926A0FF0CC0}"/>
    <cellStyle name="Moneda 2 4 2 4 2 2 2 5 2" xfId="16745" xr:uid="{573C1D74-A826-46EB-A714-D095AF1D6944}"/>
    <cellStyle name="Moneda 2 4 2 4 2 2 2 5 3" xfId="26162" xr:uid="{808906A5-4B66-4C2A-BA37-3F82AE0C32AC}"/>
    <cellStyle name="Moneda 2 4 2 4 2 2 2 5 4" xfId="35579" xr:uid="{97B772C8-27DA-437B-A5C3-FCA818419F8E}"/>
    <cellStyle name="Moneda 2 4 2 4 2 2 2 6" xfId="12041" xr:uid="{EB4D28CE-3924-4A54-81B9-40ABCD910173}"/>
    <cellStyle name="Moneda 2 4 2 4 2 2 2 7" xfId="21458" xr:uid="{D36F5261-52C6-499B-B376-F2538181F8FA}"/>
    <cellStyle name="Moneda 2 4 2 4 2 2 2 8" xfId="30875" xr:uid="{FD04708A-2E3A-4309-BCA1-CDB1557C4A3D}"/>
    <cellStyle name="Moneda 2 4 2 4 2 2 3" xfId="3025" xr:uid="{C4DD9CCB-A7FB-42DE-8979-949B8A924C3C}"/>
    <cellStyle name="Moneda 2 4 2 4 2 2 3 2" xfId="5377" xr:uid="{93A6594D-C7AE-4BF0-8A5B-AA015769785F}"/>
    <cellStyle name="Moneda 2 4 2 4 2 2 3 2 2" xfId="10081" xr:uid="{3A39DE59-2556-41C3-BF9F-F5347B6F0CBB}"/>
    <cellStyle name="Moneda 2 4 2 4 2 2 3 2 2 2" xfId="19489" xr:uid="{9EDBBED8-AE88-40A2-B93B-B5FCA2DEF8CB}"/>
    <cellStyle name="Moneda 2 4 2 4 2 2 3 2 2 3" xfId="28906" xr:uid="{229CFE0B-DE13-43EE-B217-1E2E4BC32F3C}"/>
    <cellStyle name="Moneda 2 4 2 4 2 2 3 2 2 4" xfId="38323" xr:uid="{6AB57D3D-4B14-4152-8258-AE6504D7D098}"/>
    <cellStyle name="Moneda 2 4 2 4 2 2 3 2 3" xfId="14785" xr:uid="{8F510ED6-4DA7-4A5C-A037-2CC2F56CA2AE}"/>
    <cellStyle name="Moneda 2 4 2 4 2 2 3 2 4" xfId="24202" xr:uid="{9FEDA621-51CE-42C6-8977-70D90FB906B9}"/>
    <cellStyle name="Moneda 2 4 2 4 2 2 3 2 5" xfId="33619" xr:uid="{BE82FE74-880C-49C3-AAFA-4F349C85C7B5}"/>
    <cellStyle name="Moneda 2 4 2 4 2 2 3 3" xfId="7729" xr:uid="{983B2280-470E-4D13-BD99-073FD3CB9831}"/>
    <cellStyle name="Moneda 2 4 2 4 2 2 3 3 2" xfId="17137" xr:uid="{C6089385-CE48-4CA2-9516-0D1BD8330B97}"/>
    <cellStyle name="Moneda 2 4 2 4 2 2 3 3 3" xfId="26554" xr:uid="{49E3BCC1-EBC4-4DF4-912A-F10688AD9C41}"/>
    <cellStyle name="Moneda 2 4 2 4 2 2 3 3 4" xfId="35971" xr:uid="{12093A8A-B7ED-4B21-838E-7C3E89784B86}"/>
    <cellStyle name="Moneda 2 4 2 4 2 2 3 4" xfId="12433" xr:uid="{1BB50470-EB99-4533-8327-44FC0975DB5A}"/>
    <cellStyle name="Moneda 2 4 2 4 2 2 3 5" xfId="21850" xr:uid="{CEBF4544-75CF-4CED-8F94-C659590CEFE4}"/>
    <cellStyle name="Moneda 2 4 2 4 2 2 3 6" xfId="31267" xr:uid="{B5B18790-D6FD-4891-85BE-E518804AAB12}"/>
    <cellStyle name="Moneda 2 4 2 4 2 2 4" xfId="3809" xr:uid="{C3064121-597D-4A80-BDE7-D5C7C3D10320}"/>
    <cellStyle name="Moneda 2 4 2 4 2 2 4 2" xfId="6161" xr:uid="{A382E9C7-96C8-4D13-82DB-1D650259A513}"/>
    <cellStyle name="Moneda 2 4 2 4 2 2 4 2 2" xfId="10865" xr:uid="{1090B6F0-78A3-487C-AF25-26498274AF3C}"/>
    <cellStyle name="Moneda 2 4 2 4 2 2 4 2 2 2" xfId="20273" xr:uid="{96C3EDC1-F69E-4111-89F4-D48364ACB456}"/>
    <cellStyle name="Moneda 2 4 2 4 2 2 4 2 2 3" xfId="29690" xr:uid="{4F6D4DCB-337F-40AC-A92A-1F199D75CA05}"/>
    <cellStyle name="Moneda 2 4 2 4 2 2 4 2 2 4" xfId="39107" xr:uid="{7C3AE074-0AA1-433B-8155-29B0F4DEC264}"/>
    <cellStyle name="Moneda 2 4 2 4 2 2 4 2 3" xfId="15569" xr:uid="{64B40FBA-9558-4B5B-ADEE-4E27F1121544}"/>
    <cellStyle name="Moneda 2 4 2 4 2 2 4 2 4" xfId="24986" xr:uid="{30038B05-90A5-4989-95F2-94D51064A1AB}"/>
    <cellStyle name="Moneda 2 4 2 4 2 2 4 2 5" xfId="34403" xr:uid="{C24874A4-78FA-4E7D-8D98-AD8C59D34389}"/>
    <cellStyle name="Moneda 2 4 2 4 2 2 4 3" xfId="8513" xr:uid="{E798FB5E-FC74-4FB6-B6A2-7374D6826437}"/>
    <cellStyle name="Moneda 2 4 2 4 2 2 4 3 2" xfId="17921" xr:uid="{860EF83D-E455-4BD4-847D-E67C89EA264C}"/>
    <cellStyle name="Moneda 2 4 2 4 2 2 4 3 3" xfId="27338" xr:uid="{285DD171-08B3-4109-9814-B0B94FA540C3}"/>
    <cellStyle name="Moneda 2 4 2 4 2 2 4 3 4" xfId="36755" xr:uid="{E60552C0-A4A8-492D-A83B-32033BCB9BE2}"/>
    <cellStyle name="Moneda 2 4 2 4 2 2 4 4" xfId="13217" xr:uid="{0218752D-F663-4BC3-83F9-FE98B47C6B6E}"/>
    <cellStyle name="Moneda 2 4 2 4 2 2 4 5" xfId="22634" xr:uid="{3CB76719-7705-464F-8CF5-C95653C39928}"/>
    <cellStyle name="Moneda 2 4 2 4 2 2 4 6" xfId="32051" xr:uid="{9D107D48-448D-425F-853F-B12A3176C1CD}"/>
    <cellStyle name="Moneda 2 4 2 4 2 2 5" xfId="4593" xr:uid="{68109098-BE05-4D3A-9789-FE19B857C0BA}"/>
    <cellStyle name="Moneda 2 4 2 4 2 2 5 2" xfId="9297" xr:uid="{598A0401-7C2A-4CC5-B3C7-4753E29E0313}"/>
    <cellStyle name="Moneda 2 4 2 4 2 2 5 2 2" xfId="18705" xr:uid="{7A6E7152-06D9-495D-9053-F4872173D292}"/>
    <cellStyle name="Moneda 2 4 2 4 2 2 5 2 3" xfId="28122" xr:uid="{606AAF1C-DEDE-48E6-A0E4-42E783A48449}"/>
    <cellStyle name="Moneda 2 4 2 4 2 2 5 2 4" xfId="37539" xr:uid="{13BC36C4-A042-4484-B795-CEA8E8F55BEE}"/>
    <cellStyle name="Moneda 2 4 2 4 2 2 5 3" xfId="14001" xr:uid="{05B93348-E441-4130-873F-E01992786FDD}"/>
    <cellStyle name="Moneda 2 4 2 4 2 2 5 4" xfId="23418" xr:uid="{58D1FFD9-DCD2-4120-BBE1-9A14D2D534D9}"/>
    <cellStyle name="Moneda 2 4 2 4 2 2 5 5" xfId="32835" xr:uid="{EBDF8655-9952-433E-8D2A-9C73AA75FF38}"/>
    <cellStyle name="Moneda 2 4 2 4 2 2 6" xfId="6945" xr:uid="{E512AA73-AB16-4392-9292-1193E8193120}"/>
    <cellStyle name="Moneda 2 4 2 4 2 2 6 2" xfId="16353" xr:uid="{AA3AF1E4-F5A0-4FAD-9DC4-2AF3F6C6CB0F}"/>
    <cellStyle name="Moneda 2 4 2 4 2 2 6 3" xfId="25770" xr:uid="{F91F7110-C4F4-4ED9-A98D-4453DD33DE35}"/>
    <cellStyle name="Moneda 2 4 2 4 2 2 6 4" xfId="35187" xr:uid="{530F6C9B-AC19-46CF-8050-DCC440EAEB82}"/>
    <cellStyle name="Moneda 2 4 2 4 2 2 7" xfId="11649" xr:uid="{A9AA2E1A-EBEE-43A3-BF5B-6B2B9C5C3D2B}"/>
    <cellStyle name="Moneda 2 4 2 4 2 2 8" xfId="21066" xr:uid="{E788FA14-4A28-430C-A376-43896E41265F}"/>
    <cellStyle name="Moneda 2 4 2 4 2 2 9" xfId="30483" xr:uid="{8C130706-E263-4E25-B23B-3D640B970D58}"/>
    <cellStyle name="Moneda 2 4 2 4 2 3" xfId="2436" xr:uid="{C260022B-7A58-47F6-8426-8B369964DE4B}"/>
    <cellStyle name="Moneda 2 4 2 4 2 3 2" xfId="3221" xr:uid="{2F49DBDF-F7BA-4EF5-9A1F-8DB623ACEDA8}"/>
    <cellStyle name="Moneda 2 4 2 4 2 3 2 2" xfId="5573" xr:uid="{E5CEC282-7E9C-4D17-B2BA-F3D7454F258C}"/>
    <cellStyle name="Moneda 2 4 2 4 2 3 2 2 2" xfId="10277" xr:uid="{49FA5508-C742-4B13-B880-F9A60E6E2EED}"/>
    <cellStyle name="Moneda 2 4 2 4 2 3 2 2 2 2" xfId="19685" xr:uid="{B3118265-23EE-4484-AE09-D9174B81D513}"/>
    <cellStyle name="Moneda 2 4 2 4 2 3 2 2 2 3" xfId="29102" xr:uid="{6AAC642C-F25E-4718-BB9D-8D94642A9A48}"/>
    <cellStyle name="Moneda 2 4 2 4 2 3 2 2 2 4" xfId="38519" xr:uid="{612AF95E-6E32-4280-A9FA-0B8B57BC4D56}"/>
    <cellStyle name="Moneda 2 4 2 4 2 3 2 2 3" xfId="14981" xr:uid="{735ECBE4-FE1F-4651-91CE-CFA8AB2C0EE1}"/>
    <cellStyle name="Moneda 2 4 2 4 2 3 2 2 4" xfId="24398" xr:uid="{1344B745-9683-49E8-881E-92E0ADE30F58}"/>
    <cellStyle name="Moneda 2 4 2 4 2 3 2 2 5" xfId="33815" xr:uid="{84E69E01-169A-4BA3-97A4-E8A6EACBF073}"/>
    <cellStyle name="Moneda 2 4 2 4 2 3 2 3" xfId="7925" xr:uid="{9024702C-BF97-431E-96C8-87323378B95E}"/>
    <cellStyle name="Moneda 2 4 2 4 2 3 2 3 2" xfId="17333" xr:uid="{5A4F5F8F-002B-47C3-8346-6CBD879ABED8}"/>
    <cellStyle name="Moneda 2 4 2 4 2 3 2 3 3" xfId="26750" xr:uid="{36E2662E-02CB-4288-BC6E-AE13E1934FB3}"/>
    <cellStyle name="Moneda 2 4 2 4 2 3 2 3 4" xfId="36167" xr:uid="{4D4B067C-D43C-42E3-8D47-F32ABA5573E7}"/>
    <cellStyle name="Moneda 2 4 2 4 2 3 2 4" xfId="12629" xr:uid="{33FDAFBD-26DE-472D-9F2E-3AC7D2D7DCE6}"/>
    <cellStyle name="Moneda 2 4 2 4 2 3 2 5" xfId="22046" xr:uid="{1695E28A-9144-4AB7-B9E8-372596B3BF00}"/>
    <cellStyle name="Moneda 2 4 2 4 2 3 2 6" xfId="31463" xr:uid="{5FCD799B-3BCA-4E07-9524-635CB9C2A972}"/>
    <cellStyle name="Moneda 2 4 2 4 2 3 3" xfId="4005" xr:uid="{D0407BEA-B030-438C-9178-907214AFE03C}"/>
    <cellStyle name="Moneda 2 4 2 4 2 3 3 2" xfId="6357" xr:uid="{6BA734E7-F2BD-4EBA-B282-9656B92E65FE}"/>
    <cellStyle name="Moneda 2 4 2 4 2 3 3 2 2" xfId="11061" xr:uid="{A571D0DB-C0C3-4A55-89F0-484C0BC100F0}"/>
    <cellStyle name="Moneda 2 4 2 4 2 3 3 2 2 2" xfId="20469" xr:uid="{1235ADF2-E59D-42F5-9A37-AEF9FAAA2A83}"/>
    <cellStyle name="Moneda 2 4 2 4 2 3 3 2 2 3" xfId="29886" xr:uid="{48F9E66D-3359-4FC2-B06B-918A45C56352}"/>
    <cellStyle name="Moneda 2 4 2 4 2 3 3 2 2 4" xfId="39303" xr:uid="{DC93FC50-0FDC-4E18-BD4B-9CC20E030779}"/>
    <cellStyle name="Moneda 2 4 2 4 2 3 3 2 3" xfId="15765" xr:uid="{97178091-2987-47A1-9D92-C4AA4469A1B8}"/>
    <cellStyle name="Moneda 2 4 2 4 2 3 3 2 4" xfId="25182" xr:uid="{3BB2B681-F63E-4864-978C-96179BE7D9DE}"/>
    <cellStyle name="Moneda 2 4 2 4 2 3 3 2 5" xfId="34599" xr:uid="{CC52D4E2-0D43-4736-BBF8-743C6A3015EE}"/>
    <cellStyle name="Moneda 2 4 2 4 2 3 3 3" xfId="8709" xr:uid="{B09D393B-FF07-4149-A0EF-EC380F03A4CD}"/>
    <cellStyle name="Moneda 2 4 2 4 2 3 3 3 2" xfId="18117" xr:uid="{299F1B52-845F-4B72-9FE4-6813AFB3B11A}"/>
    <cellStyle name="Moneda 2 4 2 4 2 3 3 3 3" xfId="27534" xr:uid="{229CAA7A-6C7A-4C4B-8E2A-BB0652917386}"/>
    <cellStyle name="Moneda 2 4 2 4 2 3 3 3 4" xfId="36951" xr:uid="{5FA0D2CC-7541-4246-BFE5-FAAECD4A7286}"/>
    <cellStyle name="Moneda 2 4 2 4 2 3 3 4" xfId="13413" xr:uid="{D9335552-B923-47DC-8E60-5CE310C14640}"/>
    <cellStyle name="Moneda 2 4 2 4 2 3 3 5" xfId="22830" xr:uid="{76B75EA2-BB3E-4455-9801-94E2AE681F57}"/>
    <cellStyle name="Moneda 2 4 2 4 2 3 3 6" xfId="32247" xr:uid="{726F83B5-19BF-44C0-AC45-4F0D4FDCBDDD}"/>
    <cellStyle name="Moneda 2 4 2 4 2 3 4" xfId="4789" xr:uid="{12E6A522-6E29-4520-A0A9-0AFB4D5335F1}"/>
    <cellStyle name="Moneda 2 4 2 4 2 3 4 2" xfId="9493" xr:uid="{6B5124AD-DAFD-430F-9590-67DFDC422C4F}"/>
    <cellStyle name="Moneda 2 4 2 4 2 3 4 2 2" xfId="18901" xr:uid="{991DE62F-F6D3-4816-87C7-BC63142A7341}"/>
    <cellStyle name="Moneda 2 4 2 4 2 3 4 2 3" xfId="28318" xr:uid="{8C3D16FC-091F-467E-8233-D410A09A5799}"/>
    <cellStyle name="Moneda 2 4 2 4 2 3 4 2 4" xfId="37735" xr:uid="{9C4035B1-F3C9-4C38-BF06-E7480D886DAF}"/>
    <cellStyle name="Moneda 2 4 2 4 2 3 4 3" xfId="14197" xr:uid="{95E64BF5-E77E-4965-8781-601169F41B11}"/>
    <cellStyle name="Moneda 2 4 2 4 2 3 4 4" xfId="23614" xr:uid="{3BFBD3F0-5DAF-4DF7-BB83-A090F07CE3A2}"/>
    <cellStyle name="Moneda 2 4 2 4 2 3 4 5" xfId="33031" xr:uid="{F822BE25-B1DE-4320-A3B5-1429818BF000}"/>
    <cellStyle name="Moneda 2 4 2 4 2 3 5" xfId="7141" xr:uid="{3C6557E1-4EA6-4A9E-9714-62A6E8F15AE8}"/>
    <cellStyle name="Moneda 2 4 2 4 2 3 5 2" xfId="16549" xr:uid="{32A44ECC-6A25-4117-A0FB-2A195A46EB0D}"/>
    <cellStyle name="Moneda 2 4 2 4 2 3 5 3" xfId="25966" xr:uid="{63C12674-B143-4797-9D61-1A804C5EAB09}"/>
    <cellStyle name="Moneda 2 4 2 4 2 3 5 4" xfId="35383" xr:uid="{06D70CC9-E24C-40CA-9CCC-C3B0FE1801FD}"/>
    <cellStyle name="Moneda 2 4 2 4 2 3 6" xfId="11845" xr:uid="{F6E7609B-EA9A-43F3-BF2F-7C23B9092ED6}"/>
    <cellStyle name="Moneda 2 4 2 4 2 3 7" xfId="21262" xr:uid="{67348E82-F586-4355-B1A5-9ABA4DFFD4D0}"/>
    <cellStyle name="Moneda 2 4 2 4 2 3 8" xfId="30679" xr:uid="{524BC074-2F75-4337-9285-F18FCC607982}"/>
    <cellStyle name="Moneda 2 4 2 4 2 4" xfId="2829" xr:uid="{BD44503D-F14A-4D61-BBE0-9E88655467B6}"/>
    <cellStyle name="Moneda 2 4 2 4 2 4 2" xfId="5181" xr:uid="{2DF647F4-A8E8-47FF-81FB-75EEACAB5007}"/>
    <cellStyle name="Moneda 2 4 2 4 2 4 2 2" xfId="9885" xr:uid="{A983B886-5D54-4308-BA3F-3AC2C4CD2558}"/>
    <cellStyle name="Moneda 2 4 2 4 2 4 2 2 2" xfId="19293" xr:uid="{1D0D93F2-9C10-4B3F-ADC3-8CC68D75493D}"/>
    <cellStyle name="Moneda 2 4 2 4 2 4 2 2 3" xfId="28710" xr:uid="{20AFB732-EFE0-4C0A-9361-30B279505876}"/>
    <cellStyle name="Moneda 2 4 2 4 2 4 2 2 4" xfId="38127" xr:uid="{5B71ABBF-8A27-4B3B-83C3-ABC51BEE5795}"/>
    <cellStyle name="Moneda 2 4 2 4 2 4 2 3" xfId="14589" xr:uid="{18EFF98C-DD18-4981-AA3B-8F6FA055091D}"/>
    <cellStyle name="Moneda 2 4 2 4 2 4 2 4" xfId="24006" xr:uid="{F474C2CE-F69A-41B9-8A7E-2AAC7E1963A2}"/>
    <cellStyle name="Moneda 2 4 2 4 2 4 2 5" xfId="33423" xr:uid="{F3D6742F-CB30-42EF-953D-5FF9F0324E46}"/>
    <cellStyle name="Moneda 2 4 2 4 2 4 3" xfId="7533" xr:uid="{25EA006B-4832-4CFF-A4DE-A8A60F277B60}"/>
    <cellStyle name="Moneda 2 4 2 4 2 4 3 2" xfId="16941" xr:uid="{0B19B32C-E4B1-4CB9-9E72-840F4E051F68}"/>
    <cellStyle name="Moneda 2 4 2 4 2 4 3 3" xfId="26358" xr:uid="{03C39140-45EC-4C8D-AACA-27A7447337AC}"/>
    <cellStyle name="Moneda 2 4 2 4 2 4 3 4" xfId="35775" xr:uid="{623626A1-A14F-4706-94BF-AA5FB082B439}"/>
    <cellStyle name="Moneda 2 4 2 4 2 4 4" xfId="12237" xr:uid="{A8441AC5-E3E0-4A5F-9E43-4D09CFC75DB5}"/>
    <cellStyle name="Moneda 2 4 2 4 2 4 5" xfId="21654" xr:uid="{4F176D64-7A3D-4E94-9FE2-2F4693ED0FC9}"/>
    <cellStyle name="Moneda 2 4 2 4 2 4 6" xfId="31071" xr:uid="{83F86B21-526E-4060-A7DB-69020550263D}"/>
    <cellStyle name="Moneda 2 4 2 4 2 5" xfId="3613" xr:uid="{F460DDE8-358B-4B23-8788-8A99947E872C}"/>
    <cellStyle name="Moneda 2 4 2 4 2 5 2" xfId="5965" xr:uid="{5A0F79A4-636C-407C-89F1-6AFB42B78603}"/>
    <cellStyle name="Moneda 2 4 2 4 2 5 2 2" xfId="10669" xr:uid="{5ADA28F2-FE47-4A04-AD6A-A84FB691634F}"/>
    <cellStyle name="Moneda 2 4 2 4 2 5 2 2 2" xfId="20077" xr:uid="{168ACD5C-F3EE-45B3-AB16-44620162DC02}"/>
    <cellStyle name="Moneda 2 4 2 4 2 5 2 2 3" xfId="29494" xr:uid="{588BA728-A846-4389-9CF1-AE19A74AC91C}"/>
    <cellStyle name="Moneda 2 4 2 4 2 5 2 2 4" xfId="38911" xr:uid="{A10578AF-F708-4DA0-8142-34330E002BFB}"/>
    <cellStyle name="Moneda 2 4 2 4 2 5 2 3" xfId="15373" xr:uid="{1C7D8481-ECCF-4180-A1B5-DC6556175B6A}"/>
    <cellStyle name="Moneda 2 4 2 4 2 5 2 4" xfId="24790" xr:uid="{94CC7C8E-108F-4779-A457-6D3901D7DADE}"/>
    <cellStyle name="Moneda 2 4 2 4 2 5 2 5" xfId="34207" xr:uid="{1C1467D7-F5D2-4607-845C-A362EF693638}"/>
    <cellStyle name="Moneda 2 4 2 4 2 5 3" xfId="8317" xr:uid="{BE315BA1-B853-4157-91A9-5F721484CBE8}"/>
    <cellStyle name="Moneda 2 4 2 4 2 5 3 2" xfId="17725" xr:uid="{65387B35-E8C4-4AC7-81F2-21643AE99465}"/>
    <cellStyle name="Moneda 2 4 2 4 2 5 3 3" xfId="27142" xr:uid="{5350FF94-A9FA-4F8D-A4B3-5EFD3FDFBA23}"/>
    <cellStyle name="Moneda 2 4 2 4 2 5 3 4" xfId="36559" xr:uid="{0660A9F3-E319-4399-B4CA-DDA3FF336277}"/>
    <cellStyle name="Moneda 2 4 2 4 2 5 4" xfId="13021" xr:uid="{B1A8F784-FBC0-49D4-A41C-9DE22C6A8D01}"/>
    <cellStyle name="Moneda 2 4 2 4 2 5 5" xfId="22438" xr:uid="{97E9B6B6-722D-42EF-B6C5-9EAE55474917}"/>
    <cellStyle name="Moneda 2 4 2 4 2 5 6" xfId="31855" xr:uid="{F627E246-7499-4D24-8920-F573192D9BF1}"/>
    <cellStyle name="Moneda 2 4 2 4 2 6" xfId="4397" xr:uid="{A181C606-FA84-499F-A31C-52CAC7D31CF0}"/>
    <cellStyle name="Moneda 2 4 2 4 2 6 2" xfId="9101" xr:uid="{97A8462A-2084-4DBC-8F6A-E8F2B8CADE36}"/>
    <cellStyle name="Moneda 2 4 2 4 2 6 2 2" xfId="18509" xr:uid="{5D9ADB1E-76F4-41B0-A4AD-984927F457AD}"/>
    <cellStyle name="Moneda 2 4 2 4 2 6 2 3" xfId="27926" xr:uid="{EA561E61-45E6-4B9D-B11B-FE1EC11BD8C7}"/>
    <cellStyle name="Moneda 2 4 2 4 2 6 2 4" xfId="37343" xr:uid="{4B90883A-6FDE-49E6-A9A8-889E0EDA1D36}"/>
    <cellStyle name="Moneda 2 4 2 4 2 6 3" xfId="13805" xr:uid="{BCBBD283-BD6E-45C0-ADC0-7BD84F8DD3C1}"/>
    <cellStyle name="Moneda 2 4 2 4 2 6 4" xfId="23222" xr:uid="{9E3D303D-D42E-4E88-A7B2-E68FC5FE4046}"/>
    <cellStyle name="Moneda 2 4 2 4 2 6 5" xfId="32639" xr:uid="{372DD6F1-8175-4240-B24D-554620EA01AC}"/>
    <cellStyle name="Moneda 2 4 2 4 2 7" xfId="6749" xr:uid="{70868C1C-F684-406A-8E20-69AAE85716CC}"/>
    <cellStyle name="Moneda 2 4 2 4 2 7 2" xfId="16157" xr:uid="{098AED4C-5333-4F7B-9B98-A57FC4859639}"/>
    <cellStyle name="Moneda 2 4 2 4 2 7 3" xfId="25574" xr:uid="{C338D0A3-6BE3-492A-9721-98955FEAC5EF}"/>
    <cellStyle name="Moneda 2 4 2 4 2 7 4" xfId="34991" xr:uid="{AEAB512D-676E-4872-B8A6-3DCC3D3C478B}"/>
    <cellStyle name="Moneda 2 4 2 4 2 8" xfId="11453" xr:uid="{222F1A76-62EC-4BDB-8D82-C7C7FFBE806E}"/>
    <cellStyle name="Moneda 2 4 2 4 2 9" xfId="20870" xr:uid="{BDB0B791-6E08-4A15-B4B0-EB01AF10100C}"/>
    <cellStyle name="Moneda 2 4 2 4 3" xfId="493" xr:uid="{B097F87B-8FB4-49FC-B79E-B3A384F3AF00}"/>
    <cellStyle name="Moneda 2 4 2 4 3 10" xfId="2119" xr:uid="{53FC8282-38FE-4D39-9529-9E87919BDA45}"/>
    <cellStyle name="Moneda 2 4 2 4 3 11" xfId="1491" xr:uid="{9BCD111D-38EE-4548-B584-E34A7E412899}"/>
    <cellStyle name="Moneda 2 4 2 4 3 12" xfId="40373" xr:uid="{067CB6F3-DFC1-48BA-AC84-95A0F98C4F33}"/>
    <cellStyle name="Moneda 2 4 2 4 3 2" xfId="2511" xr:uid="{4191EECA-0A9A-495E-B797-994009A2C03A}"/>
    <cellStyle name="Moneda 2 4 2 4 3 2 2" xfId="3296" xr:uid="{734191AD-DAAB-453E-A655-01F51E75DEF1}"/>
    <cellStyle name="Moneda 2 4 2 4 3 2 2 2" xfId="5648" xr:uid="{C500BF28-6912-499B-9BEF-01FBF3DB621E}"/>
    <cellStyle name="Moneda 2 4 2 4 3 2 2 2 2" xfId="10352" xr:uid="{0A2EDB92-C32C-412F-981A-22011E1608B7}"/>
    <cellStyle name="Moneda 2 4 2 4 3 2 2 2 2 2" xfId="19760" xr:uid="{C47498FE-7539-41D0-9B82-AB8265FD797C}"/>
    <cellStyle name="Moneda 2 4 2 4 3 2 2 2 2 3" xfId="29177" xr:uid="{632AF931-79B0-4A0B-B3EA-46DA1D78BE38}"/>
    <cellStyle name="Moneda 2 4 2 4 3 2 2 2 2 4" xfId="38594" xr:uid="{D2B46D31-CDE2-456A-BE82-7B026D524D01}"/>
    <cellStyle name="Moneda 2 4 2 4 3 2 2 2 3" xfId="15056" xr:uid="{2D433ED7-BD8A-4982-907D-E37A7D6C35A4}"/>
    <cellStyle name="Moneda 2 4 2 4 3 2 2 2 4" xfId="24473" xr:uid="{ADDD66BB-2039-49C5-9046-B9690770DEFF}"/>
    <cellStyle name="Moneda 2 4 2 4 3 2 2 2 5" xfId="33890" xr:uid="{80C639AA-31BD-4A6D-9E11-4A2434FEDA62}"/>
    <cellStyle name="Moneda 2 4 2 4 3 2 2 3" xfId="8000" xr:uid="{988BFAB3-5356-4B3E-B021-E6902DB87185}"/>
    <cellStyle name="Moneda 2 4 2 4 3 2 2 3 2" xfId="17408" xr:uid="{ED687FDB-235D-4160-940C-D6604593F955}"/>
    <cellStyle name="Moneda 2 4 2 4 3 2 2 3 3" xfId="26825" xr:uid="{52D8172D-D503-40CE-BE51-88B2646BF73C}"/>
    <cellStyle name="Moneda 2 4 2 4 3 2 2 3 4" xfId="36242" xr:uid="{9722734A-4931-442B-9DE3-7F768FDB8030}"/>
    <cellStyle name="Moneda 2 4 2 4 3 2 2 4" xfId="12704" xr:uid="{D0DC2C39-CE23-4221-ADF0-004D43B4F4F6}"/>
    <cellStyle name="Moneda 2 4 2 4 3 2 2 5" xfId="22121" xr:uid="{7A5FC6AB-D6BB-4C43-B37A-65D861452206}"/>
    <cellStyle name="Moneda 2 4 2 4 3 2 2 6" xfId="31538" xr:uid="{86AF082C-06A6-433D-8984-E1E4EAFD6CC0}"/>
    <cellStyle name="Moneda 2 4 2 4 3 2 3" xfId="4080" xr:uid="{0A93D328-5E44-4571-B1CF-98FD7746CA01}"/>
    <cellStyle name="Moneda 2 4 2 4 3 2 3 2" xfId="6432" xr:uid="{812BC10B-2275-4F82-B471-622F64B71E5F}"/>
    <cellStyle name="Moneda 2 4 2 4 3 2 3 2 2" xfId="11136" xr:uid="{5FD2A5DE-1AAF-436C-80AC-A4C8B6C199D2}"/>
    <cellStyle name="Moneda 2 4 2 4 3 2 3 2 2 2" xfId="20544" xr:uid="{8CF9E8E6-4432-42F6-9D97-6379E2A80062}"/>
    <cellStyle name="Moneda 2 4 2 4 3 2 3 2 2 3" xfId="29961" xr:uid="{D636A6BE-1E0B-4E7B-9A17-66CE60160007}"/>
    <cellStyle name="Moneda 2 4 2 4 3 2 3 2 2 4" xfId="39378" xr:uid="{A12F55A5-DC18-4988-8B68-A70DB541FF60}"/>
    <cellStyle name="Moneda 2 4 2 4 3 2 3 2 3" xfId="15840" xr:uid="{7438F361-EF29-43D6-91D8-0917B156A64D}"/>
    <cellStyle name="Moneda 2 4 2 4 3 2 3 2 4" xfId="25257" xr:uid="{268DBC34-1C05-4B0B-931D-90FA577EE94F}"/>
    <cellStyle name="Moneda 2 4 2 4 3 2 3 2 5" xfId="34674" xr:uid="{375795F3-0D8F-4E24-A22E-43FA55A418EE}"/>
    <cellStyle name="Moneda 2 4 2 4 3 2 3 3" xfId="8784" xr:uid="{7D1B8696-D348-457D-BC43-8E615320529F}"/>
    <cellStyle name="Moneda 2 4 2 4 3 2 3 3 2" xfId="18192" xr:uid="{066F0CF7-FE8E-4A54-966D-0F95488623CA}"/>
    <cellStyle name="Moneda 2 4 2 4 3 2 3 3 3" xfId="27609" xr:uid="{EE10DC20-1C10-43A4-8FDE-936321487247}"/>
    <cellStyle name="Moneda 2 4 2 4 3 2 3 3 4" xfId="37026" xr:uid="{605A7D17-18A5-4208-8649-F9F189CB0A05}"/>
    <cellStyle name="Moneda 2 4 2 4 3 2 3 4" xfId="13488" xr:uid="{7E6FB91A-26AB-4342-AC2A-3D7ABEE3FEA4}"/>
    <cellStyle name="Moneda 2 4 2 4 3 2 3 5" xfId="22905" xr:uid="{AB9B6BDE-DF7E-421C-B225-CC01C0A380A4}"/>
    <cellStyle name="Moneda 2 4 2 4 3 2 3 6" xfId="32322" xr:uid="{CE91166B-AC10-41EF-9939-298026ABC137}"/>
    <cellStyle name="Moneda 2 4 2 4 3 2 4" xfId="4864" xr:uid="{D60E5673-AD18-4E29-9DA4-25231A2972F7}"/>
    <cellStyle name="Moneda 2 4 2 4 3 2 4 2" xfId="9568" xr:uid="{2BEE4F7C-4568-4398-9AE5-55E10F85FE14}"/>
    <cellStyle name="Moneda 2 4 2 4 3 2 4 2 2" xfId="18976" xr:uid="{E20BE922-C096-4409-B121-3A8C14A36D7F}"/>
    <cellStyle name="Moneda 2 4 2 4 3 2 4 2 3" xfId="28393" xr:uid="{AF1DE04A-BD55-4F45-BB93-C75288ECA76B}"/>
    <cellStyle name="Moneda 2 4 2 4 3 2 4 2 4" xfId="37810" xr:uid="{99AE1F26-C2C3-45A1-979F-8B013F608D00}"/>
    <cellStyle name="Moneda 2 4 2 4 3 2 4 3" xfId="14272" xr:uid="{2ABE5050-3328-4F95-B606-20D1C816F01C}"/>
    <cellStyle name="Moneda 2 4 2 4 3 2 4 4" xfId="23689" xr:uid="{66717422-A2A1-4DBD-AE22-991A24FE1793}"/>
    <cellStyle name="Moneda 2 4 2 4 3 2 4 5" xfId="33106" xr:uid="{F2283C85-B17F-45F9-898B-474959FFDA28}"/>
    <cellStyle name="Moneda 2 4 2 4 3 2 5" xfId="7216" xr:uid="{1A56E0AA-187E-47A9-AB44-1C6D1BAD5B3B}"/>
    <cellStyle name="Moneda 2 4 2 4 3 2 5 2" xfId="16624" xr:uid="{2F7DB850-DEC4-471E-B58A-6B061D59CF6C}"/>
    <cellStyle name="Moneda 2 4 2 4 3 2 5 3" xfId="26041" xr:uid="{1AEF4A09-D034-49AE-8CC2-347CD58F6E78}"/>
    <cellStyle name="Moneda 2 4 2 4 3 2 5 4" xfId="35458" xr:uid="{379138B8-68F0-4407-AA7D-DC61A623FF37}"/>
    <cellStyle name="Moneda 2 4 2 4 3 2 6" xfId="11920" xr:uid="{C10596E6-A078-44FE-9391-725266482D7A}"/>
    <cellStyle name="Moneda 2 4 2 4 3 2 7" xfId="21337" xr:uid="{999143B3-227D-4B06-98C7-0A3CEDF0C362}"/>
    <cellStyle name="Moneda 2 4 2 4 3 2 8" xfId="30754" xr:uid="{4977DAFF-2FCE-4F61-8D92-2FE825968B88}"/>
    <cellStyle name="Moneda 2 4 2 4 3 3" xfId="2904" xr:uid="{48469684-DC21-4E58-AF86-9A7E625669C1}"/>
    <cellStyle name="Moneda 2 4 2 4 3 3 2" xfId="5256" xr:uid="{9DA7158A-100F-458B-B605-262E9275BFFE}"/>
    <cellStyle name="Moneda 2 4 2 4 3 3 2 2" xfId="9960" xr:uid="{F64F6ADC-010B-49E6-8307-1608FCCA027F}"/>
    <cellStyle name="Moneda 2 4 2 4 3 3 2 2 2" xfId="19368" xr:uid="{5DE87874-DC9C-4857-A735-39346B22CF27}"/>
    <cellStyle name="Moneda 2 4 2 4 3 3 2 2 3" xfId="28785" xr:uid="{5B78E334-B740-43BB-A958-2A42717D5FA2}"/>
    <cellStyle name="Moneda 2 4 2 4 3 3 2 2 4" xfId="38202" xr:uid="{3A78EE34-7096-4494-86AF-7BFDA8897B0F}"/>
    <cellStyle name="Moneda 2 4 2 4 3 3 2 3" xfId="14664" xr:uid="{61C52027-5664-41DA-A7E0-A44C49670A60}"/>
    <cellStyle name="Moneda 2 4 2 4 3 3 2 4" xfId="24081" xr:uid="{F54BF18A-267A-49C6-8E96-3A24824F1D8D}"/>
    <cellStyle name="Moneda 2 4 2 4 3 3 2 5" xfId="33498" xr:uid="{46082A15-E581-4BFC-9DA5-D471D8ACFB83}"/>
    <cellStyle name="Moneda 2 4 2 4 3 3 3" xfId="7608" xr:uid="{9A92361B-4A2D-4F97-9C4A-A92B80E88B91}"/>
    <cellStyle name="Moneda 2 4 2 4 3 3 3 2" xfId="17016" xr:uid="{C466C682-C5E7-4657-BB2D-A9379E6CE023}"/>
    <cellStyle name="Moneda 2 4 2 4 3 3 3 3" xfId="26433" xr:uid="{A8AFB5DC-270E-4969-8BB1-C871119F07E7}"/>
    <cellStyle name="Moneda 2 4 2 4 3 3 3 4" xfId="35850" xr:uid="{73328754-BD3B-4057-841E-286B6D5246C3}"/>
    <cellStyle name="Moneda 2 4 2 4 3 3 4" xfId="12312" xr:uid="{2E9AFD65-B11E-456E-BEA1-F3225D08BFE5}"/>
    <cellStyle name="Moneda 2 4 2 4 3 3 5" xfId="21729" xr:uid="{1EFBA831-F9B0-43F2-A3F0-F713AEE877C9}"/>
    <cellStyle name="Moneda 2 4 2 4 3 3 6" xfId="31146" xr:uid="{D80B75FA-4024-4365-BA3C-6A8024C08672}"/>
    <cellStyle name="Moneda 2 4 2 4 3 4" xfId="3688" xr:uid="{82255BCB-2A0C-4061-A051-E1E450C393B6}"/>
    <cellStyle name="Moneda 2 4 2 4 3 4 2" xfId="6040" xr:uid="{68DD96E3-E55A-45C2-A104-6FC809257D95}"/>
    <cellStyle name="Moneda 2 4 2 4 3 4 2 2" xfId="10744" xr:uid="{97B7A2E4-BE0A-48CC-AD3A-6491F9D01E75}"/>
    <cellStyle name="Moneda 2 4 2 4 3 4 2 2 2" xfId="20152" xr:uid="{428115F7-784D-491B-A6D2-9DDD247BAF55}"/>
    <cellStyle name="Moneda 2 4 2 4 3 4 2 2 3" xfId="29569" xr:uid="{DDF60D0F-9585-4C36-BB64-3230035F820C}"/>
    <cellStyle name="Moneda 2 4 2 4 3 4 2 2 4" xfId="38986" xr:uid="{116E1C18-F8CF-4F48-BC03-A708A2600527}"/>
    <cellStyle name="Moneda 2 4 2 4 3 4 2 3" xfId="15448" xr:uid="{C51D2268-8C56-4539-A4B1-31C6B10DC40F}"/>
    <cellStyle name="Moneda 2 4 2 4 3 4 2 4" xfId="24865" xr:uid="{56A90F1B-3B04-46EF-9530-1ABE34B2C830}"/>
    <cellStyle name="Moneda 2 4 2 4 3 4 2 5" xfId="34282" xr:uid="{9151E611-32D6-4EEF-96F8-AFD63DAE58FB}"/>
    <cellStyle name="Moneda 2 4 2 4 3 4 3" xfId="8392" xr:uid="{7BD8BC75-0B9B-4172-A103-C3757C063161}"/>
    <cellStyle name="Moneda 2 4 2 4 3 4 3 2" xfId="17800" xr:uid="{82D7B115-BA2A-4DF4-A686-F9CDE46F34F5}"/>
    <cellStyle name="Moneda 2 4 2 4 3 4 3 3" xfId="27217" xr:uid="{416C6181-1603-49B2-8172-BFE101D6F981}"/>
    <cellStyle name="Moneda 2 4 2 4 3 4 3 4" xfId="36634" xr:uid="{8186459F-28EA-469F-8F72-487F84050241}"/>
    <cellStyle name="Moneda 2 4 2 4 3 4 4" xfId="13096" xr:uid="{1D9E9C1B-5ACB-4DA0-9E04-B53F8C96D87C}"/>
    <cellStyle name="Moneda 2 4 2 4 3 4 5" xfId="22513" xr:uid="{97AA767C-3212-48BB-852B-B071BFF54876}"/>
    <cellStyle name="Moneda 2 4 2 4 3 4 6" xfId="31930" xr:uid="{FA847EBF-B6AB-46B5-BE21-21E7A751C808}"/>
    <cellStyle name="Moneda 2 4 2 4 3 5" xfId="4472" xr:uid="{FCEBABA5-93EA-4C86-81EA-4F76ABC03E31}"/>
    <cellStyle name="Moneda 2 4 2 4 3 5 2" xfId="9176" xr:uid="{E4C475C3-49EC-4B95-B810-4A66F7993BF7}"/>
    <cellStyle name="Moneda 2 4 2 4 3 5 2 2" xfId="18584" xr:uid="{1E13AE3A-3D86-4FF7-BE03-161BDC9AF308}"/>
    <cellStyle name="Moneda 2 4 2 4 3 5 2 3" xfId="28001" xr:uid="{81CC7351-551D-4698-BFF9-4CD38BEB87E6}"/>
    <cellStyle name="Moneda 2 4 2 4 3 5 2 4" xfId="37418" xr:uid="{F85AC2F9-2BA1-4A33-BA36-40A4ADA2181F}"/>
    <cellStyle name="Moneda 2 4 2 4 3 5 3" xfId="13880" xr:uid="{C620924A-9A0C-40F6-9EFE-34A0DDA4C00B}"/>
    <cellStyle name="Moneda 2 4 2 4 3 5 4" xfId="23297" xr:uid="{70434F33-DDF3-446E-9717-7194DAB16FA5}"/>
    <cellStyle name="Moneda 2 4 2 4 3 5 5" xfId="32714" xr:uid="{AE023D14-3A76-41E0-8F47-80206F91E270}"/>
    <cellStyle name="Moneda 2 4 2 4 3 6" xfId="6824" xr:uid="{1CAE0966-CF0D-4DBC-852D-8A8E286B868E}"/>
    <cellStyle name="Moneda 2 4 2 4 3 6 2" xfId="16232" xr:uid="{4EBC2089-60FC-4C27-8CD3-2BB4BE9A51FE}"/>
    <cellStyle name="Moneda 2 4 2 4 3 6 3" xfId="25649" xr:uid="{A500477B-6680-4F85-87F9-FF43BD1E79EC}"/>
    <cellStyle name="Moneda 2 4 2 4 3 6 4" xfId="35066" xr:uid="{91D662AD-3BA4-4C88-9FF6-05CB6845CA8D}"/>
    <cellStyle name="Moneda 2 4 2 4 3 7" xfId="11528" xr:uid="{CB296F7D-9576-4545-83A5-B0255BAF4775}"/>
    <cellStyle name="Moneda 2 4 2 4 3 8" xfId="20945" xr:uid="{60C07B9D-2C1C-4D2F-8608-B5F72FD20523}"/>
    <cellStyle name="Moneda 2 4 2 4 3 9" xfId="30362" xr:uid="{7E171E29-D0FA-4D97-8901-2579A877F14B}"/>
    <cellStyle name="Moneda 2 4 2 4 4" xfId="1043" xr:uid="{770C41AD-0E48-457C-801D-81388A388F87}"/>
    <cellStyle name="Moneda 2 4 2 4 4 10" xfId="1757" xr:uid="{17E639F0-18E6-494B-9BC4-5B1F2C42B9D1}"/>
    <cellStyle name="Moneda 2 4 2 4 4 11" xfId="40639" xr:uid="{9AF00697-D06D-427B-97C3-A8BA5072AA41}"/>
    <cellStyle name="Moneda 2 4 2 4 4 2" xfId="3100" xr:uid="{3E60EB57-CC38-4175-8A9C-B93167CFDD0B}"/>
    <cellStyle name="Moneda 2 4 2 4 4 2 2" xfId="5452" xr:uid="{14A41AE9-8A7B-4387-AF77-1DEC1D194607}"/>
    <cellStyle name="Moneda 2 4 2 4 4 2 2 2" xfId="10156" xr:uid="{B436702D-0412-41B4-8EA2-9B8F5160F831}"/>
    <cellStyle name="Moneda 2 4 2 4 4 2 2 2 2" xfId="19564" xr:uid="{45F14534-3B8D-4377-ADD7-9112D391B851}"/>
    <cellStyle name="Moneda 2 4 2 4 4 2 2 2 3" xfId="28981" xr:uid="{2835E47E-8499-4514-BB11-F264A088E7ED}"/>
    <cellStyle name="Moneda 2 4 2 4 4 2 2 2 4" xfId="38398" xr:uid="{F8E077EA-FA71-4BF0-864C-A9180D648213}"/>
    <cellStyle name="Moneda 2 4 2 4 4 2 2 3" xfId="14860" xr:uid="{86E4CC7B-623B-4337-B1DA-78038D5E6FF3}"/>
    <cellStyle name="Moneda 2 4 2 4 4 2 2 4" xfId="24277" xr:uid="{747ADA8A-8082-4644-B5CA-7740709448D5}"/>
    <cellStyle name="Moneda 2 4 2 4 4 2 2 5" xfId="33694" xr:uid="{C0299DB2-C3EA-4842-8268-7565E5BF81BE}"/>
    <cellStyle name="Moneda 2 4 2 4 4 2 3" xfId="7804" xr:uid="{FEF2241A-00E6-4908-A7C8-9172E54929EE}"/>
    <cellStyle name="Moneda 2 4 2 4 4 2 3 2" xfId="17212" xr:uid="{667B06A2-908C-4B3F-94A9-83C715EA4AF4}"/>
    <cellStyle name="Moneda 2 4 2 4 4 2 3 3" xfId="26629" xr:uid="{034D13A6-EB82-4546-AEBA-6563BD5EE645}"/>
    <cellStyle name="Moneda 2 4 2 4 4 2 3 4" xfId="36046" xr:uid="{BEB5AE54-85D7-44FE-940D-F1A67999419B}"/>
    <cellStyle name="Moneda 2 4 2 4 4 2 4" xfId="12508" xr:uid="{3B9A22F3-8CF3-4AC9-A8CA-61B8EBE65D9B}"/>
    <cellStyle name="Moneda 2 4 2 4 4 2 5" xfId="21925" xr:uid="{8342FC87-D57D-4CCC-9C17-042333512496}"/>
    <cellStyle name="Moneda 2 4 2 4 4 2 6" xfId="31342" xr:uid="{A93E5175-4E5C-428B-999D-DF1E629E4FC0}"/>
    <cellStyle name="Moneda 2 4 2 4 4 3" xfId="3884" xr:uid="{2AD301E6-E32F-4F2B-80DA-B8FF982D6E5A}"/>
    <cellStyle name="Moneda 2 4 2 4 4 3 2" xfId="6236" xr:uid="{16AA478C-E5D9-43A8-93F0-118E8A12E4D8}"/>
    <cellStyle name="Moneda 2 4 2 4 4 3 2 2" xfId="10940" xr:uid="{35D2DC8E-7EF1-43C3-A6D9-31D9B4B72450}"/>
    <cellStyle name="Moneda 2 4 2 4 4 3 2 2 2" xfId="20348" xr:uid="{A9774A7D-1D3A-4F69-9896-D377F35B941B}"/>
    <cellStyle name="Moneda 2 4 2 4 4 3 2 2 3" xfId="29765" xr:uid="{5B4DB8C3-17BC-4C2E-9589-81CCBA49991D}"/>
    <cellStyle name="Moneda 2 4 2 4 4 3 2 2 4" xfId="39182" xr:uid="{B4BAB795-B0C4-4088-B7E6-9AFB3C06EB1A}"/>
    <cellStyle name="Moneda 2 4 2 4 4 3 2 3" xfId="15644" xr:uid="{17974A8C-D3FF-49DD-8FB4-C4E3B74E6F4F}"/>
    <cellStyle name="Moneda 2 4 2 4 4 3 2 4" xfId="25061" xr:uid="{02D56E74-2C41-444C-AF31-691A0AFF8B78}"/>
    <cellStyle name="Moneda 2 4 2 4 4 3 2 5" xfId="34478" xr:uid="{278DC809-C870-43B3-8C9D-3E9D770DE4D9}"/>
    <cellStyle name="Moneda 2 4 2 4 4 3 3" xfId="8588" xr:uid="{66EA381B-6C15-4D0F-9067-86B0EDA1C126}"/>
    <cellStyle name="Moneda 2 4 2 4 4 3 3 2" xfId="17996" xr:uid="{77F176FB-F849-4ABE-AA4F-45684907734D}"/>
    <cellStyle name="Moneda 2 4 2 4 4 3 3 3" xfId="27413" xr:uid="{1BDAD744-5AA1-4C1A-BB7C-795732F6BBDD}"/>
    <cellStyle name="Moneda 2 4 2 4 4 3 3 4" xfId="36830" xr:uid="{86E02EE0-793F-45EC-88FD-2A057EB07684}"/>
    <cellStyle name="Moneda 2 4 2 4 4 3 4" xfId="13292" xr:uid="{EEA551A6-3B98-44E1-AE98-416CA8DCA1A4}"/>
    <cellStyle name="Moneda 2 4 2 4 4 3 5" xfId="22709" xr:uid="{D6240445-8427-411C-8292-9B7AE45B52CD}"/>
    <cellStyle name="Moneda 2 4 2 4 4 3 6" xfId="32126" xr:uid="{A699F148-E8E4-4602-9F1D-4D777C2D510C}"/>
    <cellStyle name="Moneda 2 4 2 4 4 4" xfId="4668" xr:uid="{C757B71F-BAF8-46D3-89DC-FAE8AB0199F3}"/>
    <cellStyle name="Moneda 2 4 2 4 4 4 2" xfId="9372" xr:uid="{D6CC0168-3B91-4534-BE05-5DFE224DD3F4}"/>
    <cellStyle name="Moneda 2 4 2 4 4 4 2 2" xfId="18780" xr:uid="{F7555627-92E1-4F58-810D-E02D15C2F8B3}"/>
    <cellStyle name="Moneda 2 4 2 4 4 4 2 3" xfId="28197" xr:uid="{019C81CB-75A2-4CB6-BE9B-7D35FECB9916}"/>
    <cellStyle name="Moneda 2 4 2 4 4 4 2 4" xfId="37614" xr:uid="{CEA64FB5-4B5D-4AC0-8D56-54772F54D0D5}"/>
    <cellStyle name="Moneda 2 4 2 4 4 4 3" xfId="14076" xr:uid="{942F6158-436F-4A06-9C78-05BA58A43735}"/>
    <cellStyle name="Moneda 2 4 2 4 4 4 4" xfId="23493" xr:uid="{56A071EC-46B4-497A-A56E-5271ED5D38E4}"/>
    <cellStyle name="Moneda 2 4 2 4 4 4 5" xfId="32910" xr:uid="{82427809-E52A-4640-AA04-EA7E07BDC877}"/>
    <cellStyle name="Moneda 2 4 2 4 4 5" xfId="7020" xr:uid="{22551F23-E5BF-469B-92F4-38901BB203F1}"/>
    <cellStyle name="Moneda 2 4 2 4 4 5 2" xfId="16428" xr:uid="{68F5234A-BD2E-484F-86D2-DF79F015AC7F}"/>
    <cellStyle name="Moneda 2 4 2 4 4 5 3" xfId="25845" xr:uid="{ED47F151-8373-4F6F-A96F-B9B2EB0D86B3}"/>
    <cellStyle name="Moneda 2 4 2 4 4 5 4" xfId="35262" xr:uid="{761B4E96-49A1-42F6-8B29-4427BC6D3113}"/>
    <cellStyle name="Moneda 2 4 2 4 4 6" xfId="11724" xr:uid="{8F006C34-8B51-46E5-BAEA-48359F5DF94F}"/>
    <cellStyle name="Moneda 2 4 2 4 4 7" xfId="21141" xr:uid="{3CD4717A-31AE-4E9E-8387-E9DE34F6D459}"/>
    <cellStyle name="Moneda 2 4 2 4 4 8" xfId="30558" xr:uid="{D6E1C5D5-8533-4CD4-ABA3-93274855F567}"/>
    <cellStyle name="Moneda 2 4 2 4 4 9" xfId="2315" xr:uid="{E8858819-6399-4EE0-A1E6-B995D155D87F}"/>
    <cellStyle name="Moneda 2 4 2 4 5" xfId="2708" xr:uid="{CABE9946-EC9C-4506-B1CF-52E83EBEF3CA}"/>
    <cellStyle name="Moneda 2 4 2 4 5 2" xfId="5060" xr:uid="{AD29B50D-71CA-421D-8FA6-E3F8553145F5}"/>
    <cellStyle name="Moneda 2 4 2 4 5 2 2" xfId="9764" xr:uid="{4E4A6080-A352-44AD-A552-F98BA0547BB4}"/>
    <cellStyle name="Moneda 2 4 2 4 5 2 2 2" xfId="19172" xr:uid="{718EE10A-6CF5-4F8B-BDE7-AE3CF0EB7D68}"/>
    <cellStyle name="Moneda 2 4 2 4 5 2 2 3" xfId="28589" xr:uid="{ED8D42AC-DA33-4F1F-AD86-47AC91BA95F9}"/>
    <cellStyle name="Moneda 2 4 2 4 5 2 2 4" xfId="38006" xr:uid="{88E788F4-EBF4-45C8-8370-562A01099260}"/>
    <cellStyle name="Moneda 2 4 2 4 5 2 3" xfId="14468" xr:uid="{4C9ABEE4-7901-4694-A239-C82043B08595}"/>
    <cellStyle name="Moneda 2 4 2 4 5 2 4" xfId="23885" xr:uid="{CA903778-FEF4-4116-9E59-FECD6D8EE244}"/>
    <cellStyle name="Moneda 2 4 2 4 5 2 5" xfId="33302" xr:uid="{F8049721-5F76-4436-A1E0-43710EF283FE}"/>
    <cellStyle name="Moneda 2 4 2 4 5 3" xfId="7412" xr:uid="{4C33C94D-BFD6-4430-B26A-10A14B8703D5}"/>
    <cellStyle name="Moneda 2 4 2 4 5 3 2" xfId="16820" xr:uid="{E13C71BB-D74E-48EA-9D5F-AE25AA338AA8}"/>
    <cellStyle name="Moneda 2 4 2 4 5 3 3" xfId="26237" xr:uid="{DDB71453-BBAF-42D2-9E4C-1FB3023BA4AE}"/>
    <cellStyle name="Moneda 2 4 2 4 5 3 4" xfId="35654" xr:uid="{BD2AC970-AB5A-40D1-A6C8-6D6E38BBDF47}"/>
    <cellStyle name="Moneda 2 4 2 4 5 4" xfId="12116" xr:uid="{4603A394-42AC-4B1C-930B-6652BF361584}"/>
    <cellStyle name="Moneda 2 4 2 4 5 5" xfId="21533" xr:uid="{ECBB35BA-AD48-4BC4-A784-ADB007332E9F}"/>
    <cellStyle name="Moneda 2 4 2 4 5 6" xfId="30950" xr:uid="{2C8E6EB5-044B-43E7-BC6B-920F6575F4DE}"/>
    <cellStyle name="Moneda 2 4 2 4 6" xfId="3492" xr:uid="{80489DE1-3031-4026-AA3F-EAAD68D5A1B5}"/>
    <cellStyle name="Moneda 2 4 2 4 6 2" xfId="5844" xr:uid="{DE971870-0776-4590-9186-8032570E9A3D}"/>
    <cellStyle name="Moneda 2 4 2 4 6 2 2" xfId="10548" xr:uid="{7246A2D1-4C97-4249-89DE-7B60EEA65817}"/>
    <cellStyle name="Moneda 2 4 2 4 6 2 2 2" xfId="19956" xr:uid="{6E7DAFAD-5968-46B0-936F-0DB0886B17DC}"/>
    <cellStyle name="Moneda 2 4 2 4 6 2 2 3" xfId="29373" xr:uid="{D5987DE1-C8DB-445A-ADC9-26F7FFED6DF5}"/>
    <cellStyle name="Moneda 2 4 2 4 6 2 2 4" xfId="38790" xr:uid="{6B30D832-FE88-4A29-A082-D7E07CF942CB}"/>
    <cellStyle name="Moneda 2 4 2 4 6 2 3" xfId="15252" xr:uid="{FE003919-626F-4D78-BBDD-20FF17A57946}"/>
    <cellStyle name="Moneda 2 4 2 4 6 2 4" xfId="24669" xr:uid="{5BE2913F-7F3B-4EAC-A18D-753C5D959069}"/>
    <cellStyle name="Moneda 2 4 2 4 6 2 5" xfId="34086" xr:uid="{3FF21BB0-DC7A-4728-9859-2428923641C7}"/>
    <cellStyle name="Moneda 2 4 2 4 6 3" xfId="8196" xr:uid="{FA8E1E94-DA82-4C5E-B7CC-DE5A5BCF9F1A}"/>
    <cellStyle name="Moneda 2 4 2 4 6 3 2" xfId="17604" xr:uid="{A8943262-5961-4D0B-A16F-8B67B0424BD1}"/>
    <cellStyle name="Moneda 2 4 2 4 6 3 3" xfId="27021" xr:uid="{CEEDD67D-8AC6-4813-9ABF-AAD02F7EB04E}"/>
    <cellStyle name="Moneda 2 4 2 4 6 3 4" xfId="36438" xr:uid="{5562A41D-7D2B-4DED-998F-F5912C80429C}"/>
    <cellStyle name="Moneda 2 4 2 4 6 4" xfId="12900" xr:uid="{AB3F4342-CDB8-4EF7-9439-B21B8ECA764D}"/>
    <cellStyle name="Moneda 2 4 2 4 6 5" xfId="22317" xr:uid="{83A599F0-586C-4C48-84C9-55E873DAF206}"/>
    <cellStyle name="Moneda 2 4 2 4 6 6" xfId="31734" xr:uid="{7462C279-0DBA-4307-9EB6-6A3B7CAD20D7}"/>
    <cellStyle name="Moneda 2 4 2 4 7" xfId="4276" xr:uid="{7D804AB8-C86D-44C7-8601-A702D21556A7}"/>
    <cellStyle name="Moneda 2 4 2 4 7 2" xfId="8980" xr:uid="{254706D7-37B9-4868-8013-914ADFE35675}"/>
    <cellStyle name="Moneda 2 4 2 4 7 2 2" xfId="18388" xr:uid="{98359FA2-4828-4224-BEB1-DDCA08619012}"/>
    <cellStyle name="Moneda 2 4 2 4 7 2 3" xfId="27805" xr:uid="{B28E66C5-D2BA-48DC-B472-259A826BAFA4}"/>
    <cellStyle name="Moneda 2 4 2 4 7 2 4" xfId="37222" xr:uid="{7E1738F0-6526-40ED-89EF-2E267B395277}"/>
    <cellStyle name="Moneda 2 4 2 4 7 3" xfId="13684" xr:uid="{C7189B07-8AE5-4844-B6D3-97164D43188B}"/>
    <cellStyle name="Moneda 2 4 2 4 7 4" xfId="23101" xr:uid="{2158A9B5-6C7E-40E7-827E-7B9D4D0B04F8}"/>
    <cellStyle name="Moneda 2 4 2 4 7 5" xfId="32518" xr:uid="{B727C733-804B-456D-93D6-4A497E83731F}"/>
    <cellStyle name="Moneda 2 4 2 4 8" xfId="6628" xr:uid="{CBA9BBAD-5A96-49CB-BC01-93BB22517C0B}"/>
    <cellStyle name="Moneda 2 4 2 4 8 2" xfId="16036" xr:uid="{C7EDC5D2-DB62-45AA-8F52-AC8DED926676}"/>
    <cellStyle name="Moneda 2 4 2 4 8 3" xfId="25453" xr:uid="{70134D09-0808-4792-B99E-32D762DF5563}"/>
    <cellStyle name="Moneda 2 4 2 4 8 4" xfId="34870" xr:uid="{72EE2E78-3F6A-4B9F-A1C6-663470B0DBDB}"/>
    <cellStyle name="Moneda 2 4 2 4 9" xfId="11332" xr:uid="{66A069FF-B4E7-43AC-B53E-391310E79682}"/>
    <cellStyle name="Moneda 2 4 2 5" xfId="310" xr:uid="{49CD5122-8715-442D-81BD-EC8ED27A1F59}"/>
    <cellStyle name="Moneda 2 4 2 5 10" xfId="30253" xr:uid="{22B40E7E-0DB7-4B34-AF6E-5E0744E43F10}"/>
    <cellStyle name="Moneda 2 4 2 5 11" xfId="39735" xr:uid="{4692D4D2-498F-4C1F-A9F2-08FDD908AA5D}"/>
    <cellStyle name="Moneda 2 4 2 5 12" xfId="39994" xr:uid="{F9472507-A862-434E-A3CB-0A40742CC9A4}"/>
    <cellStyle name="Moneda 2 4 2 5 13" xfId="2010" xr:uid="{BD6768D8-818C-41F5-B4F0-9888227C06DC}"/>
    <cellStyle name="Moneda 2 4 2 5 14" xfId="1382" xr:uid="{6F33492D-D040-42ED-AB12-52FFDD8ED8E9}"/>
    <cellStyle name="Moneda 2 4 2 5 15" xfId="40264" xr:uid="{A29236D0-7156-471D-8679-744B978DB7F3}"/>
    <cellStyle name="Moneda 2 4 2 5 2" xfId="581" xr:uid="{99242DF2-42DF-406E-8FE0-3C8BF4E4D866}"/>
    <cellStyle name="Moneda 2 4 2 5 2 10" xfId="2206" xr:uid="{E74D1EC5-15B5-4A9D-B1F4-47E87D7A8814}"/>
    <cellStyle name="Moneda 2 4 2 5 2 11" xfId="1578" xr:uid="{9B662E38-542C-45CF-89D7-E295DA82954D}"/>
    <cellStyle name="Moneda 2 4 2 5 2 12" xfId="40460" xr:uid="{399D6400-D99E-4BFA-879B-202697EF7601}"/>
    <cellStyle name="Moneda 2 4 2 5 2 2" xfId="2598" xr:uid="{80F70324-BB11-4E62-86BA-C31305EDB0E2}"/>
    <cellStyle name="Moneda 2 4 2 5 2 2 2" xfId="3383" xr:uid="{8E06AC7A-9C78-46D3-AA49-DD690B643921}"/>
    <cellStyle name="Moneda 2 4 2 5 2 2 2 2" xfId="5735" xr:uid="{3D8F5B42-27B3-4738-934F-7A06D2B4C6A1}"/>
    <cellStyle name="Moneda 2 4 2 5 2 2 2 2 2" xfId="10439" xr:uid="{1F71A3CC-28B8-475B-AB1A-A83220DA5F1C}"/>
    <cellStyle name="Moneda 2 4 2 5 2 2 2 2 2 2" xfId="19847" xr:uid="{50422ACB-30A0-421C-BF27-3F39F528FDD6}"/>
    <cellStyle name="Moneda 2 4 2 5 2 2 2 2 2 3" xfId="29264" xr:uid="{6C7934D7-635C-4F07-A6B9-EDB302CAC068}"/>
    <cellStyle name="Moneda 2 4 2 5 2 2 2 2 2 4" xfId="38681" xr:uid="{ED47537E-BFB9-458B-9127-83386CFF5494}"/>
    <cellStyle name="Moneda 2 4 2 5 2 2 2 2 3" xfId="15143" xr:uid="{00B52A7E-A04E-49FA-A694-1FAE2FB2A66D}"/>
    <cellStyle name="Moneda 2 4 2 5 2 2 2 2 4" xfId="24560" xr:uid="{522A2C7B-9032-43EE-92EB-51F3FE6A9011}"/>
    <cellStyle name="Moneda 2 4 2 5 2 2 2 2 5" xfId="33977" xr:uid="{34B162A9-6D1B-46DC-B972-476A5D059450}"/>
    <cellStyle name="Moneda 2 4 2 5 2 2 2 3" xfId="8087" xr:uid="{3872D229-D588-47DD-AE10-FE5F5B3907AC}"/>
    <cellStyle name="Moneda 2 4 2 5 2 2 2 3 2" xfId="17495" xr:uid="{26DBC81D-E84A-4779-93C9-011C9D797F99}"/>
    <cellStyle name="Moneda 2 4 2 5 2 2 2 3 3" xfId="26912" xr:uid="{EB6763E9-DE3F-455E-B5F2-C2B0C6002097}"/>
    <cellStyle name="Moneda 2 4 2 5 2 2 2 3 4" xfId="36329" xr:uid="{A75F8362-A074-4C30-A84C-C166B5B1C970}"/>
    <cellStyle name="Moneda 2 4 2 5 2 2 2 4" xfId="12791" xr:uid="{49B341AE-FA19-40F0-B3E6-763AD07CAA99}"/>
    <cellStyle name="Moneda 2 4 2 5 2 2 2 5" xfId="22208" xr:uid="{BC695F4C-B086-450A-8369-5E6992434018}"/>
    <cellStyle name="Moneda 2 4 2 5 2 2 2 6" xfId="31625" xr:uid="{070DAC20-D54F-4B90-B57B-9ED62FB24651}"/>
    <cellStyle name="Moneda 2 4 2 5 2 2 3" xfId="4167" xr:uid="{606C8925-E440-4EA1-8443-1A65CCE4CC20}"/>
    <cellStyle name="Moneda 2 4 2 5 2 2 3 2" xfId="6519" xr:uid="{73A1A587-AEB8-4BA5-862E-2E6DFDB13E50}"/>
    <cellStyle name="Moneda 2 4 2 5 2 2 3 2 2" xfId="11223" xr:uid="{469703AC-D1DD-4EB7-A83A-2158F16493C1}"/>
    <cellStyle name="Moneda 2 4 2 5 2 2 3 2 2 2" xfId="20631" xr:uid="{9328137C-0597-4AC3-BA0D-57D3BE2B9AE9}"/>
    <cellStyle name="Moneda 2 4 2 5 2 2 3 2 2 3" xfId="30048" xr:uid="{2834C46C-9085-4AE1-9701-9A30D3E73613}"/>
    <cellStyle name="Moneda 2 4 2 5 2 2 3 2 2 4" xfId="39465" xr:uid="{1697911A-DE32-4EE5-AAF7-62A0AF2EFF1E}"/>
    <cellStyle name="Moneda 2 4 2 5 2 2 3 2 3" xfId="15927" xr:uid="{751D0518-3626-4355-A992-FE058BC8DC64}"/>
    <cellStyle name="Moneda 2 4 2 5 2 2 3 2 4" xfId="25344" xr:uid="{5E0EED37-2D99-439D-812F-2AC6E35CC879}"/>
    <cellStyle name="Moneda 2 4 2 5 2 2 3 2 5" xfId="34761" xr:uid="{67EDE082-FFDA-4783-8265-4048334D362C}"/>
    <cellStyle name="Moneda 2 4 2 5 2 2 3 3" xfId="8871" xr:uid="{8F581AAC-F5B7-4E1F-B5C9-CF9BD451BCF3}"/>
    <cellStyle name="Moneda 2 4 2 5 2 2 3 3 2" xfId="18279" xr:uid="{EDFA1DD8-FCCA-415F-A1DD-9906D99BD876}"/>
    <cellStyle name="Moneda 2 4 2 5 2 2 3 3 3" xfId="27696" xr:uid="{5FF26BED-CA3B-459F-8D3C-2176270733B0}"/>
    <cellStyle name="Moneda 2 4 2 5 2 2 3 3 4" xfId="37113" xr:uid="{A0A4B94E-AB33-4EE9-9FCA-B5311B2FCB2A}"/>
    <cellStyle name="Moneda 2 4 2 5 2 2 3 4" xfId="13575" xr:uid="{B0118212-15A2-423D-A5EE-5349986E643B}"/>
    <cellStyle name="Moneda 2 4 2 5 2 2 3 5" xfId="22992" xr:uid="{A81351F9-9596-42AB-A461-10D36CE8C256}"/>
    <cellStyle name="Moneda 2 4 2 5 2 2 3 6" xfId="32409" xr:uid="{10160902-1C91-481C-BDFC-6EE719735F53}"/>
    <cellStyle name="Moneda 2 4 2 5 2 2 4" xfId="4951" xr:uid="{C4AACB59-AA9A-4A16-90B5-434A3B063970}"/>
    <cellStyle name="Moneda 2 4 2 5 2 2 4 2" xfId="9655" xr:uid="{433A62D0-E75E-494A-8835-D25797102D09}"/>
    <cellStyle name="Moneda 2 4 2 5 2 2 4 2 2" xfId="19063" xr:uid="{25F4B5B7-6474-458F-81C2-08DFBB3FA6CB}"/>
    <cellStyle name="Moneda 2 4 2 5 2 2 4 2 3" xfId="28480" xr:uid="{3A41BF99-A416-4678-8630-F8AAFFB0B6EA}"/>
    <cellStyle name="Moneda 2 4 2 5 2 2 4 2 4" xfId="37897" xr:uid="{9DD9731D-5D0A-4151-B8FB-A79A6A4FF6F7}"/>
    <cellStyle name="Moneda 2 4 2 5 2 2 4 3" xfId="14359" xr:uid="{6F15D8D8-F4C2-4B9C-BC16-C44D37F8B8DE}"/>
    <cellStyle name="Moneda 2 4 2 5 2 2 4 4" xfId="23776" xr:uid="{B3E7FDBA-7330-426D-B948-A535431268A4}"/>
    <cellStyle name="Moneda 2 4 2 5 2 2 4 5" xfId="33193" xr:uid="{8F179ACD-81B3-4BE5-91D0-41888D5BC60C}"/>
    <cellStyle name="Moneda 2 4 2 5 2 2 5" xfId="7303" xr:uid="{B21FA879-7A2E-4EDE-AE37-EFE77405301B}"/>
    <cellStyle name="Moneda 2 4 2 5 2 2 5 2" xfId="16711" xr:uid="{2EF44815-C322-4A15-B3F2-BDDD2301A9E9}"/>
    <cellStyle name="Moneda 2 4 2 5 2 2 5 3" xfId="26128" xr:uid="{866185ED-67A1-4474-A595-D35D960D7A91}"/>
    <cellStyle name="Moneda 2 4 2 5 2 2 5 4" xfId="35545" xr:uid="{1CA4D77D-DDCA-4002-B3D2-A03620B28B51}"/>
    <cellStyle name="Moneda 2 4 2 5 2 2 6" xfId="12007" xr:uid="{E3C875FE-B00F-41AB-BDAE-6637E119A135}"/>
    <cellStyle name="Moneda 2 4 2 5 2 2 7" xfId="21424" xr:uid="{6844033B-6C2E-4166-A884-89FF17D6A66C}"/>
    <cellStyle name="Moneda 2 4 2 5 2 2 8" xfId="30841" xr:uid="{9205904F-C5F3-4823-B1B5-EDCC1223CCA3}"/>
    <cellStyle name="Moneda 2 4 2 5 2 3" xfId="2991" xr:uid="{EC7220ED-42E2-476F-B34B-E891C67DA7C0}"/>
    <cellStyle name="Moneda 2 4 2 5 2 3 2" xfId="5343" xr:uid="{D1BF4BEA-A1F0-4E4F-B7A4-F3DD5299232D}"/>
    <cellStyle name="Moneda 2 4 2 5 2 3 2 2" xfId="10047" xr:uid="{91303B39-52C2-45FC-90FC-110F8AE54866}"/>
    <cellStyle name="Moneda 2 4 2 5 2 3 2 2 2" xfId="19455" xr:uid="{7445AA25-7F61-45AD-A985-0C744A1D9BA1}"/>
    <cellStyle name="Moneda 2 4 2 5 2 3 2 2 3" xfId="28872" xr:uid="{BAD00237-9BD6-4FEE-8F3C-DA661FF70BB4}"/>
    <cellStyle name="Moneda 2 4 2 5 2 3 2 2 4" xfId="38289" xr:uid="{AA6EF5AB-0125-47D4-BB70-BDCEDEFEF246}"/>
    <cellStyle name="Moneda 2 4 2 5 2 3 2 3" xfId="14751" xr:uid="{D5B6ACA6-DF8E-47FA-B27F-82AD426FD69A}"/>
    <cellStyle name="Moneda 2 4 2 5 2 3 2 4" xfId="24168" xr:uid="{D92F1AF2-8FDE-43CC-83EA-EFFD93A4F0F9}"/>
    <cellStyle name="Moneda 2 4 2 5 2 3 2 5" xfId="33585" xr:uid="{37C588C3-4A17-4951-B393-FA0507879566}"/>
    <cellStyle name="Moneda 2 4 2 5 2 3 3" xfId="7695" xr:uid="{548AF0F3-FB0E-4AAA-A1CB-6DD879CF0D5F}"/>
    <cellStyle name="Moneda 2 4 2 5 2 3 3 2" xfId="17103" xr:uid="{F8DD6502-5112-4E89-ACE7-72C6F8207D5E}"/>
    <cellStyle name="Moneda 2 4 2 5 2 3 3 3" xfId="26520" xr:uid="{FD0AAC9F-1A5E-48C5-B738-CBB9DBE70E4B}"/>
    <cellStyle name="Moneda 2 4 2 5 2 3 3 4" xfId="35937" xr:uid="{83BAE77E-893B-47EC-86F6-CE72EB9AB1F5}"/>
    <cellStyle name="Moneda 2 4 2 5 2 3 4" xfId="12399" xr:uid="{CD6E315D-A768-4CDF-BA39-04183BB6AE47}"/>
    <cellStyle name="Moneda 2 4 2 5 2 3 5" xfId="21816" xr:uid="{A1BD26D7-EA43-4616-9E48-BB115D447D1C}"/>
    <cellStyle name="Moneda 2 4 2 5 2 3 6" xfId="31233" xr:uid="{21178C4E-CB77-4B07-BC34-B7FF28029C3D}"/>
    <cellStyle name="Moneda 2 4 2 5 2 4" xfId="3775" xr:uid="{9C903FDF-A2B7-4F1B-8F6C-9065E7B3ED30}"/>
    <cellStyle name="Moneda 2 4 2 5 2 4 2" xfId="6127" xr:uid="{60711AB0-6051-4F50-A19D-5928CA7AF82B}"/>
    <cellStyle name="Moneda 2 4 2 5 2 4 2 2" xfId="10831" xr:uid="{2E4461FD-F97A-4E73-A8F1-1A1202F74575}"/>
    <cellStyle name="Moneda 2 4 2 5 2 4 2 2 2" xfId="20239" xr:uid="{94180223-3B34-4BEC-9D38-4C28E59B026E}"/>
    <cellStyle name="Moneda 2 4 2 5 2 4 2 2 3" xfId="29656" xr:uid="{3B6D0EE7-75FA-435E-B9E8-9E88DAD86743}"/>
    <cellStyle name="Moneda 2 4 2 5 2 4 2 2 4" xfId="39073" xr:uid="{A012B3C5-C602-46B9-97D2-5B10576248C1}"/>
    <cellStyle name="Moneda 2 4 2 5 2 4 2 3" xfId="15535" xr:uid="{9E294C20-41A9-45EC-B247-F48302690B92}"/>
    <cellStyle name="Moneda 2 4 2 5 2 4 2 4" xfId="24952" xr:uid="{1801DC73-4E72-42B5-86AF-9CA2C6F486E4}"/>
    <cellStyle name="Moneda 2 4 2 5 2 4 2 5" xfId="34369" xr:uid="{C899475A-4399-4EE7-BA97-F7623D7EA751}"/>
    <cellStyle name="Moneda 2 4 2 5 2 4 3" xfId="8479" xr:uid="{89A56140-A872-4B06-8FEF-BCE96C003EFC}"/>
    <cellStyle name="Moneda 2 4 2 5 2 4 3 2" xfId="17887" xr:uid="{B9F68A2B-FB2D-44B2-9D25-7D0F059CCBF0}"/>
    <cellStyle name="Moneda 2 4 2 5 2 4 3 3" xfId="27304" xr:uid="{E8EDD560-45AD-4330-93AF-F3B3B718B0F3}"/>
    <cellStyle name="Moneda 2 4 2 5 2 4 3 4" xfId="36721" xr:uid="{A2FF93D2-E1B3-4DBC-92C2-1C15F0E01529}"/>
    <cellStyle name="Moneda 2 4 2 5 2 4 4" xfId="13183" xr:uid="{864394D2-9563-4312-8DF5-D0F7B9719BEE}"/>
    <cellStyle name="Moneda 2 4 2 5 2 4 5" xfId="22600" xr:uid="{B93FAA56-F2C7-46EB-8E11-6AE413CCC6A1}"/>
    <cellStyle name="Moneda 2 4 2 5 2 4 6" xfId="32017" xr:uid="{06055B5B-2ED0-469E-8F9A-8B58F965F2C1}"/>
    <cellStyle name="Moneda 2 4 2 5 2 5" xfId="4559" xr:uid="{18FE68CF-2299-4BFA-933B-2C121A5C97C6}"/>
    <cellStyle name="Moneda 2 4 2 5 2 5 2" xfId="9263" xr:uid="{53ADC111-C08D-4B18-9D41-2F0A9CF98086}"/>
    <cellStyle name="Moneda 2 4 2 5 2 5 2 2" xfId="18671" xr:uid="{0C7E7040-2D50-46DD-8BBA-1AEFBEC439B0}"/>
    <cellStyle name="Moneda 2 4 2 5 2 5 2 3" xfId="28088" xr:uid="{457183CD-676D-411B-9E7B-341B62C08A0F}"/>
    <cellStyle name="Moneda 2 4 2 5 2 5 2 4" xfId="37505" xr:uid="{728D4D10-E16F-461A-9EBE-7C75BBCAB560}"/>
    <cellStyle name="Moneda 2 4 2 5 2 5 3" xfId="13967" xr:uid="{64EFD01B-F6F0-443B-9BFF-CD0AE1E8A582}"/>
    <cellStyle name="Moneda 2 4 2 5 2 5 4" xfId="23384" xr:uid="{913D64DD-3BA8-4508-B29F-EE1CB3107EA3}"/>
    <cellStyle name="Moneda 2 4 2 5 2 5 5" xfId="32801" xr:uid="{166FE776-056B-41B8-B28C-8439AAA24E4F}"/>
    <cellStyle name="Moneda 2 4 2 5 2 6" xfId="6911" xr:uid="{B55D82CD-9BB8-4511-B445-AF018738FBFD}"/>
    <cellStyle name="Moneda 2 4 2 5 2 6 2" xfId="16319" xr:uid="{61764278-863E-4D97-A0FA-2B4097692CB5}"/>
    <cellStyle name="Moneda 2 4 2 5 2 6 3" xfId="25736" xr:uid="{582FF697-0E34-4DE7-8739-7565C1D2279F}"/>
    <cellStyle name="Moneda 2 4 2 5 2 6 4" xfId="35153" xr:uid="{E9805EA3-E552-4AA6-9FB3-5C7A5E25E30A}"/>
    <cellStyle name="Moneda 2 4 2 5 2 7" xfId="11615" xr:uid="{860448B7-2D9F-41F3-AE99-A2D9E2649533}"/>
    <cellStyle name="Moneda 2 4 2 5 2 8" xfId="21032" xr:uid="{30641204-5F1F-44C0-B6CB-294022B8AFFE}"/>
    <cellStyle name="Moneda 2 4 2 5 2 9" xfId="30449" xr:uid="{A02231F7-F70A-43F4-8BA2-993FEBEBB2BC}"/>
    <cellStyle name="Moneda 2 4 2 5 3" xfId="1107" xr:uid="{0134EB87-42C4-4212-9FB9-5BCCDE3A0E60}"/>
    <cellStyle name="Moneda 2 4 2 5 3 10" xfId="1821" xr:uid="{DB01CC5E-2297-4D2D-8EDF-84B38D6365DC}"/>
    <cellStyle name="Moneda 2 4 2 5 3 11" xfId="40703" xr:uid="{5D80DCAC-4EA2-40CC-9CA7-52047AA687DA}"/>
    <cellStyle name="Moneda 2 4 2 5 3 2" xfId="3187" xr:uid="{F052F152-8797-422C-9301-063714AF463D}"/>
    <cellStyle name="Moneda 2 4 2 5 3 2 2" xfId="5539" xr:uid="{68E20011-E487-4E57-9E88-1FCB26F009F4}"/>
    <cellStyle name="Moneda 2 4 2 5 3 2 2 2" xfId="10243" xr:uid="{E9F45A2F-1FD9-4445-9AA8-6105108098AB}"/>
    <cellStyle name="Moneda 2 4 2 5 3 2 2 2 2" xfId="19651" xr:uid="{EBF3308F-60F6-4B81-B99C-D7DD3EE4A483}"/>
    <cellStyle name="Moneda 2 4 2 5 3 2 2 2 3" xfId="29068" xr:uid="{254FCEAB-7DAA-4DBE-A4FD-107B32F7C259}"/>
    <cellStyle name="Moneda 2 4 2 5 3 2 2 2 4" xfId="38485" xr:uid="{CCEAE12B-215E-490C-9175-E5BCB9BCC947}"/>
    <cellStyle name="Moneda 2 4 2 5 3 2 2 3" xfId="14947" xr:uid="{B5348B5D-B786-4735-8809-E4322085326C}"/>
    <cellStyle name="Moneda 2 4 2 5 3 2 2 4" xfId="24364" xr:uid="{E6785D25-22D3-4D10-9B05-A7F9F12F387B}"/>
    <cellStyle name="Moneda 2 4 2 5 3 2 2 5" xfId="33781" xr:uid="{B0301A71-04CD-4287-AB76-D859EC9E15B3}"/>
    <cellStyle name="Moneda 2 4 2 5 3 2 3" xfId="7891" xr:uid="{754D1E7D-7776-4EC2-9D93-5E0188D417AD}"/>
    <cellStyle name="Moneda 2 4 2 5 3 2 3 2" xfId="17299" xr:uid="{E327CF14-C043-46B3-A83D-97A04E7718C7}"/>
    <cellStyle name="Moneda 2 4 2 5 3 2 3 3" xfId="26716" xr:uid="{7FE98CBF-DC03-4C34-8167-1A2AECDB7ACB}"/>
    <cellStyle name="Moneda 2 4 2 5 3 2 3 4" xfId="36133" xr:uid="{CF981E6D-5D84-4B75-9AA5-1260ED61A305}"/>
    <cellStyle name="Moneda 2 4 2 5 3 2 4" xfId="12595" xr:uid="{37842A0D-CB54-473D-95EE-8B1EB6B80C63}"/>
    <cellStyle name="Moneda 2 4 2 5 3 2 5" xfId="22012" xr:uid="{58FAB037-AAD8-443F-99E1-EF230F8AF280}"/>
    <cellStyle name="Moneda 2 4 2 5 3 2 6" xfId="31429" xr:uid="{D24D7437-3B3B-4F98-AE25-BD59AA35C611}"/>
    <cellStyle name="Moneda 2 4 2 5 3 3" xfId="3971" xr:uid="{353B0995-1898-4109-81E1-8007C62EF07C}"/>
    <cellStyle name="Moneda 2 4 2 5 3 3 2" xfId="6323" xr:uid="{F4E45B5D-EF1F-474B-B543-0C602FAB1724}"/>
    <cellStyle name="Moneda 2 4 2 5 3 3 2 2" xfId="11027" xr:uid="{2D35FE5E-AD23-4A83-BA90-FEF643F4D3BF}"/>
    <cellStyle name="Moneda 2 4 2 5 3 3 2 2 2" xfId="20435" xr:uid="{5FD0A762-ACD7-4D6D-84A3-D3C9929559A0}"/>
    <cellStyle name="Moneda 2 4 2 5 3 3 2 2 3" xfId="29852" xr:uid="{08001055-43D2-4338-B8B1-E525388199B5}"/>
    <cellStyle name="Moneda 2 4 2 5 3 3 2 2 4" xfId="39269" xr:uid="{21CC9091-BE78-41E2-A513-9BBFEC0289CA}"/>
    <cellStyle name="Moneda 2 4 2 5 3 3 2 3" xfId="15731" xr:uid="{ADFB2A2C-AC0B-46CD-9089-CD8B39FB5D8F}"/>
    <cellStyle name="Moneda 2 4 2 5 3 3 2 4" xfId="25148" xr:uid="{C435CFAD-9C6C-4695-B3D1-2881237502C2}"/>
    <cellStyle name="Moneda 2 4 2 5 3 3 2 5" xfId="34565" xr:uid="{B59910AF-4407-48FC-A19C-2525B6BF560E}"/>
    <cellStyle name="Moneda 2 4 2 5 3 3 3" xfId="8675" xr:uid="{060CAF19-1D73-4FF0-9FC4-35A0D755C36E}"/>
    <cellStyle name="Moneda 2 4 2 5 3 3 3 2" xfId="18083" xr:uid="{FC9B735B-9DF6-4DB4-B229-A93DD6DFB3C5}"/>
    <cellStyle name="Moneda 2 4 2 5 3 3 3 3" xfId="27500" xr:uid="{3D6A5652-B6E1-4CCF-B4F9-42EB9BC37D55}"/>
    <cellStyle name="Moneda 2 4 2 5 3 3 3 4" xfId="36917" xr:uid="{55E744F6-2153-4C2C-BA3C-6D1E4CBAFCAE}"/>
    <cellStyle name="Moneda 2 4 2 5 3 3 4" xfId="13379" xr:uid="{0A397CBE-5B8D-4F9E-9C59-52252EA1F77F}"/>
    <cellStyle name="Moneda 2 4 2 5 3 3 5" xfId="22796" xr:uid="{21F1550E-2C1B-4938-B586-C8F634888C57}"/>
    <cellStyle name="Moneda 2 4 2 5 3 3 6" xfId="32213" xr:uid="{CCFCC6DA-A9C7-4C17-9E9F-5A4A4B1480FE}"/>
    <cellStyle name="Moneda 2 4 2 5 3 4" xfId="4755" xr:uid="{F01AFD56-C290-4CFA-AA23-9269220CB86B}"/>
    <cellStyle name="Moneda 2 4 2 5 3 4 2" xfId="9459" xr:uid="{4F45B6E5-1E4A-4D21-98D2-1D47F35CA0F8}"/>
    <cellStyle name="Moneda 2 4 2 5 3 4 2 2" xfId="18867" xr:uid="{3A8F058D-DB0F-4C97-8BC4-A6DC120E747C}"/>
    <cellStyle name="Moneda 2 4 2 5 3 4 2 3" xfId="28284" xr:uid="{A9C8A1E6-6B74-4BEB-B4EA-B58BDABE6D00}"/>
    <cellStyle name="Moneda 2 4 2 5 3 4 2 4" xfId="37701" xr:uid="{F4632070-CB5F-4755-9107-F69795C67FC5}"/>
    <cellStyle name="Moneda 2 4 2 5 3 4 3" xfId="14163" xr:uid="{F260EE29-CEC9-4902-95B8-CF14E7A6AA36}"/>
    <cellStyle name="Moneda 2 4 2 5 3 4 4" xfId="23580" xr:uid="{654B4FF3-F3CD-4D86-8EA8-FB6F5DB54AF7}"/>
    <cellStyle name="Moneda 2 4 2 5 3 4 5" xfId="32997" xr:uid="{A6AE45EC-532E-4F99-9F58-2C0650E4D5FE}"/>
    <cellStyle name="Moneda 2 4 2 5 3 5" xfId="7107" xr:uid="{5401EB36-69B5-4DFD-A804-23F7CFB9A35B}"/>
    <cellStyle name="Moneda 2 4 2 5 3 5 2" xfId="16515" xr:uid="{8B809AC1-EDDD-4AC7-B5D4-F06E3E4D7F03}"/>
    <cellStyle name="Moneda 2 4 2 5 3 5 3" xfId="25932" xr:uid="{13BC34BF-684C-48FC-ABD1-2FB651EC5802}"/>
    <cellStyle name="Moneda 2 4 2 5 3 5 4" xfId="35349" xr:uid="{130BAA8D-0D2C-431B-AA72-48793BF5C803}"/>
    <cellStyle name="Moneda 2 4 2 5 3 6" xfId="11811" xr:uid="{CA8C8B76-E5B9-44CD-8105-885156B41C35}"/>
    <cellStyle name="Moneda 2 4 2 5 3 7" xfId="21228" xr:uid="{50184EE1-9114-48D8-A8BF-B9FECBA0AABC}"/>
    <cellStyle name="Moneda 2 4 2 5 3 8" xfId="30645" xr:uid="{B24953AA-433A-4A1F-B91F-CB916071ED48}"/>
    <cellStyle name="Moneda 2 4 2 5 3 9" xfId="2402" xr:uid="{E10462C4-F045-40A0-9D8B-11D8F1A18D0C}"/>
    <cellStyle name="Moneda 2 4 2 5 4" xfId="2795" xr:uid="{848AB8F2-B495-48E9-83F0-250C29CF1ABE}"/>
    <cellStyle name="Moneda 2 4 2 5 4 2" xfId="5147" xr:uid="{8C47D341-81D6-4AEE-B4D5-0064C1AFB32B}"/>
    <cellStyle name="Moneda 2 4 2 5 4 2 2" xfId="9851" xr:uid="{D3744C39-E30A-4F7E-90B8-643E66D34384}"/>
    <cellStyle name="Moneda 2 4 2 5 4 2 2 2" xfId="19259" xr:uid="{8EEA487F-0C8E-43C5-BC6B-25C14CF5CC26}"/>
    <cellStyle name="Moneda 2 4 2 5 4 2 2 3" xfId="28676" xr:uid="{F02A9372-AF25-4C21-9B17-4AB132DF48A4}"/>
    <cellStyle name="Moneda 2 4 2 5 4 2 2 4" xfId="38093" xr:uid="{28F9A75B-7B40-4B2F-B4C3-C0DA2FA24EF3}"/>
    <cellStyle name="Moneda 2 4 2 5 4 2 3" xfId="14555" xr:uid="{BC6972CC-FA9A-4948-9652-A801F89DBEB9}"/>
    <cellStyle name="Moneda 2 4 2 5 4 2 4" xfId="23972" xr:uid="{4219C5BD-497C-4951-B117-079F403E37D7}"/>
    <cellStyle name="Moneda 2 4 2 5 4 2 5" xfId="33389" xr:uid="{B25CFB70-410C-4BD8-8265-672A32CE536E}"/>
    <cellStyle name="Moneda 2 4 2 5 4 3" xfId="7499" xr:uid="{EEC770BD-7126-4FE7-A35C-4B7BF561D56B}"/>
    <cellStyle name="Moneda 2 4 2 5 4 3 2" xfId="16907" xr:uid="{66F62C1B-14CE-4C10-B237-4ACE8A9632D7}"/>
    <cellStyle name="Moneda 2 4 2 5 4 3 3" xfId="26324" xr:uid="{F2658D6F-D3BA-4195-B234-F86A67FF2D58}"/>
    <cellStyle name="Moneda 2 4 2 5 4 3 4" xfId="35741" xr:uid="{A4D74841-2BA4-44DB-9C57-CF6E9DF9CA61}"/>
    <cellStyle name="Moneda 2 4 2 5 4 4" xfId="12203" xr:uid="{E69F0C93-05A0-4144-AF47-93649B31835C}"/>
    <cellStyle name="Moneda 2 4 2 5 4 5" xfId="21620" xr:uid="{55751E57-83E6-470E-9A9E-0997200101B6}"/>
    <cellStyle name="Moneda 2 4 2 5 4 6" xfId="31037" xr:uid="{4FAA5C61-E76E-4F89-B509-E33788825A65}"/>
    <cellStyle name="Moneda 2 4 2 5 5" xfId="3579" xr:uid="{5DD24FD0-DE4D-4127-83C7-DB91930218E8}"/>
    <cellStyle name="Moneda 2 4 2 5 5 2" xfId="5931" xr:uid="{2E0EA7B6-265E-4F98-90E0-F72E3894615F}"/>
    <cellStyle name="Moneda 2 4 2 5 5 2 2" xfId="10635" xr:uid="{AC78C7A8-3033-47C9-BBCC-7F8684485277}"/>
    <cellStyle name="Moneda 2 4 2 5 5 2 2 2" xfId="20043" xr:uid="{54EA2235-2B81-40F8-8404-69205F526842}"/>
    <cellStyle name="Moneda 2 4 2 5 5 2 2 3" xfId="29460" xr:uid="{0BDC3A52-CD6A-435D-B101-A46FD3518BC7}"/>
    <cellStyle name="Moneda 2 4 2 5 5 2 2 4" xfId="38877" xr:uid="{C300B1C4-C4DA-4D10-9BA5-7C91D3862DE7}"/>
    <cellStyle name="Moneda 2 4 2 5 5 2 3" xfId="15339" xr:uid="{DBFDD641-54A8-4041-A6FC-FDDE130E4F5D}"/>
    <cellStyle name="Moneda 2 4 2 5 5 2 4" xfId="24756" xr:uid="{ACFB3584-0171-474B-8E30-330ED6DBF139}"/>
    <cellStyle name="Moneda 2 4 2 5 5 2 5" xfId="34173" xr:uid="{62AAE087-D83F-42DE-AFB6-23CFC033B4A9}"/>
    <cellStyle name="Moneda 2 4 2 5 5 3" xfId="8283" xr:uid="{3FB7C292-79AC-46A9-8194-8920CE0E1890}"/>
    <cellStyle name="Moneda 2 4 2 5 5 3 2" xfId="17691" xr:uid="{8FBB0D17-1E7A-4D06-BCD1-4C624CAE22E2}"/>
    <cellStyle name="Moneda 2 4 2 5 5 3 3" xfId="27108" xr:uid="{61F90743-FEE6-4B36-9F6C-F87B09D7F3FA}"/>
    <cellStyle name="Moneda 2 4 2 5 5 3 4" xfId="36525" xr:uid="{8914C834-5089-4DB4-A891-0F8DCE530AA0}"/>
    <cellStyle name="Moneda 2 4 2 5 5 4" xfId="12987" xr:uid="{AA7F224E-C48B-40E6-BDF3-EC59B967C5C4}"/>
    <cellStyle name="Moneda 2 4 2 5 5 5" xfId="22404" xr:uid="{4405CDB6-4BA2-44B5-A893-F89039CEFB0E}"/>
    <cellStyle name="Moneda 2 4 2 5 5 6" xfId="31821" xr:uid="{C936DEEF-3B68-4808-8490-93DD5209A7F1}"/>
    <cellStyle name="Moneda 2 4 2 5 6" xfId="4363" xr:uid="{22AA0471-0856-4E5E-8CBF-CCB79A4F43E1}"/>
    <cellStyle name="Moneda 2 4 2 5 6 2" xfId="9067" xr:uid="{7A7B10F5-5014-4C0C-92C4-688C7B775061}"/>
    <cellStyle name="Moneda 2 4 2 5 6 2 2" xfId="18475" xr:uid="{61504A51-565D-41AD-B23A-C5FE5ED1D0A9}"/>
    <cellStyle name="Moneda 2 4 2 5 6 2 3" xfId="27892" xr:uid="{FC242C12-24F0-4212-BB10-77BC48CED307}"/>
    <cellStyle name="Moneda 2 4 2 5 6 2 4" xfId="37309" xr:uid="{E4834B0E-7976-48F0-8061-E8DD02554634}"/>
    <cellStyle name="Moneda 2 4 2 5 6 3" xfId="13771" xr:uid="{8CA5B4D6-9979-4A6F-87C4-0CE77E90B7A8}"/>
    <cellStyle name="Moneda 2 4 2 5 6 4" xfId="23188" xr:uid="{3F6CBEE4-A595-44DB-84EB-F6C0BD11D7A4}"/>
    <cellStyle name="Moneda 2 4 2 5 6 5" xfId="32605" xr:uid="{423DFEB0-56E2-42F7-8648-55F8EED2472C}"/>
    <cellStyle name="Moneda 2 4 2 5 7" xfId="6715" xr:uid="{5DE816AE-0FDE-4A2B-BF79-78777F0173CB}"/>
    <cellStyle name="Moneda 2 4 2 5 7 2" xfId="16123" xr:uid="{BC3B729C-82CC-4CE3-B563-51BB2F4EF63A}"/>
    <cellStyle name="Moneda 2 4 2 5 7 3" xfId="25540" xr:uid="{ADC61C4A-12CE-4A56-B6C9-2334C5744897}"/>
    <cellStyle name="Moneda 2 4 2 5 7 4" xfId="34957" xr:uid="{A271A1B5-4FED-4632-9186-01FCB8C8B670}"/>
    <cellStyle name="Moneda 2 4 2 5 8" xfId="11419" xr:uid="{86DF1CD1-4D5F-41FF-A726-71875431D855}"/>
    <cellStyle name="Moneda 2 4 2 5 9" xfId="20836" xr:uid="{ADC5B7D9-CEA2-4FF3-B34F-B1D5A3AE270E}"/>
    <cellStyle name="Moneda 2 4 2 6" xfId="265" xr:uid="{D156B118-C4DE-4333-B0A3-E57FF407F146}"/>
    <cellStyle name="Moneda 2 4 2 6 10" xfId="30212" xr:uid="{3B45EA12-AE85-47C2-BD30-04E35B676CA8}"/>
    <cellStyle name="Moneda 2 4 2 6 11" xfId="1969" xr:uid="{EC4DE2D0-A231-4BFD-9DFF-83400F91E1E4}"/>
    <cellStyle name="Moneda 2 4 2 6 12" xfId="1341" xr:uid="{EF95AB2C-182F-48FD-9501-CCDD5967E151}"/>
    <cellStyle name="Moneda 2 4 2 6 13" xfId="40223" xr:uid="{D605E5E8-4982-4C9A-9B0A-FFA1E9CCF8E6}"/>
    <cellStyle name="Moneda 2 4 2 6 2" xfId="540" xr:uid="{D964B822-ADC8-4E19-A19D-9AE36B2E4BF5}"/>
    <cellStyle name="Moneda 2 4 2 6 2 10" xfId="2165" xr:uid="{92B29432-EAB4-4450-9A96-02750C3DDFE9}"/>
    <cellStyle name="Moneda 2 4 2 6 2 11" xfId="1537" xr:uid="{C1E12D1D-A7D2-4885-8D4E-7A90BFFC5D4C}"/>
    <cellStyle name="Moneda 2 4 2 6 2 12" xfId="40419" xr:uid="{F848464B-A07D-465B-8BCC-4E67F4D0933B}"/>
    <cellStyle name="Moneda 2 4 2 6 2 2" xfId="2557" xr:uid="{2689208A-62FE-4C8A-B5F4-53CCAE9EC027}"/>
    <cellStyle name="Moneda 2 4 2 6 2 2 2" xfId="3342" xr:uid="{9F8AEE9E-1975-4812-9925-C24C8EB4C0F8}"/>
    <cellStyle name="Moneda 2 4 2 6 2 2 2 2" xfId="5694" xr:uid="{0542C321-A001-4B50-A959-C4D1323FCDE2}"/>
    <cellStyle name="Moneda 2 4 2 6 2 2 2 2 2" xfId="10398" xr:uid="{4B7953B9-8D66-491C-813B-7DD639A26BEE}"/>
    <cellStyle name="Moneda 2 4 2 6 2 2 2 2 2 2" xfId="19806" xr:uid="{B3DA6AA2-22A3-4DD3-AF7F-23CAF591259C}"/>
    <cellStyle name="Moneda 2 4 2 6 2 2 2 2 2 3" xfId="29223" xr:uid="{DF1F0EA4-408F-4D4E-80BE-91508800555C}"/>
    <cellStyle name="Moneda 2 4 2 6 2 2 2 2 2 4" xfId="38640" xr:uid="{FBCB82FB-8DDB-447E-B230-C39583919189}"/>
    <cellStyle name="Moneda 2 4 2 6 2 2 2 2 3" xfId="15102" xr:uid="{62A749E8-E098-491B-8985-85A70896C352}"/>
    <cellStyle name="Moneda 2 4 2 6 2 2 2 2 4" xfId="24519" xr:uid="{AF097313-2305-4AAA-9458-791D577E6FF9}"/>
    <cellStyle name="Moneda 2 4 2 6 2 2 2 2 5" xfId="33936" xr:uid="{C64CA424-5875-42FB-ABA6-C8F0DD549DED}"/>
    <cellStyle name="Moneda 2 4 2 6 2 2 2 3" xfId="8046" xr:uid="{F8F563F9-E892-40B8-B41E-9FE993C6C110}"/>
    <cellStyle name="Moneda 2 4 2 6 2 2 2 3 2" xfId="17454" xr:uid="{9074ECC6-DD8A-4033-B4A1-C4FED6F0B0BC}"/>
    <cellStyle name="Moneda 2 4 2 6 2 2 2 3 3" xfId="26871" xr:uid="{AFC90608-C307-4757-80C8-6E473370C94E}"/>
    <cellStyle name="Moneda 2 4 2 6 2 2 2 3 4" xfId="36288" xr:uid="{9879EE8F-465F-4A82-9C0B-CCE36ABE151F}"/>
    <cellStyle name="Moneda 2 4 2 6 2 2 2 4" xfId="12750" xr:uid="{1F433AE1-5D59-4FF9-BE49-E4EEB26CAD18}"/>
    <cellStyle name="Moneda 2 4 2 6 2 2 2 5" xfId="22167" xr:uid="{219BBDEA-DAF4-4085-AD2B-40AB6237029F}"/>
    <cellStyle name="Moneda 2 4 2 6 2 2 2 6" xfId="31584" xr:uid="{01CF44EB-A4B0-4EC1-979A-1DB1D2322BED}"/>
    <cellStyle name="Moneda 2 4 2 6 2 2 3" xfId="4126" xr:uid="{E268A784-03BE-48BE-94BB-1C66817EFAA1}"/>
    <cellStyle name="Moneda 2 4 2 6 2 2 3 2" xfId="6478" xr:uid="{1ACCFF98-7443-41D8-9260-D262BF7FC41E}"/>
    <cellStyle name="Moneda 2 4 2 6 2 2 3 2 2" xfId="11182" xr:uid="{8B68A8ED-67C8-4A0A-9941-180E7532B7E6}"/>
    <cellStyle name="Moneda 2 4 2 6 2 2 3 2 2 2" xfId="20590" xr:uid="{D7A9C675-A6D9-4BEB-917A-FD957BC6DB21}"/>
    <cellStyle name="Moneda 2 4 2 6 2 2 3 2 2 3" xfId="30007" xr:uid="{4AEA4479-5C1A-4706-A70A-2BBC64927F42}"/>
    <cellStyle name="Moneda 2 4 2 6 2 2 3 2 2 4" xfId="39424" xr:uid="{4E9BCCC3-AF72-46C2-B03B-97EC2E6AF3BA}"/>
    <cellStyle name="Moneda 2 4 2 6 2 2 3 2 3" xfId="15886" xr:uid="{D8A4AB54-3147-4B45-9479-CB26B9FE60E9}"/>
    <cellStyle name="Moneda 2 4 2 6 2 2 3 2 4" xfId="25303" xr:uid="{260DCCCD-321B-4BB9-BD85-4622DBD5CDA7}"/>
    <cellStyle name="Moneda 2 4 2 6 2 2 3 2 5" xfId="34720" xr:uid="{73898EF9-3EB0-48DD-AA81-B4FD0511CDB3}"/>
    <cellStyle name="Moneda 2 4 2 6 2 2 3 3" xfId="8830" xr:uid="{83E39A10-95B7-43EE-8188-FB3DE37CD0FB}"/>
    <cellStyle name="Moneda 2 4 2 6 2 2 3 3 2" xfId="18238" xr:uid="{2A78681C-5F2D-49B7-88F2-71F682EFF121}"/>
    <cellStyle name="Moneda 2 4 2 6 2 2 3 3 3" xfId="27655" xr:uid="{F891425A-FBB4-4754-AE5D-7D599789FFF2}"/>
    <cellStyle name="Moneda 2 4 2 6 2 2 3 3 4" xfId="37072" xr:uid="{1362E40F-43FF-4034-AC83-F323DEE0B36A}"/>
    <cellStyle name="Moneda 2 4 2 6 2 2 3 4" xfId="13534" xr:uid="{FB864618-C883-4DC5-A36D-52C152731BDC}"/>
    <cellStyle name="Moneda 2 4 2 6 2 2 3 5" xfId="22951" xr:uid="{0198FBDA-794B-497A-8C4C-C5E3E0EC142D}"/>
    <cellStyle name="Moneda 2 4 2 6 2 2 3 6" xfId="32368" xr:uid="{37715388-F809-47DD-8F42-0741877F9471}"/>
    <cellStyle name="Moneda 2 4 2 6 2 2 4" xfId="4910" xr:uid="{B60104A5-8D3D-4E60-B0EC-9427CD2CE640}"/>
    <cellStyle name="Moneda 2 4 2 6 2 2 4 2" xfId="9614" xr:uid="{7E545A1D-7187-41DD-B4CF-CDAB4227737F}"/>
    <cellStyle name="Moneda 2 4 2 6 2 2 4 2 2" xfId="19022" xr:uid="{7E733263-AD71-4F0A-8353-E62F872E741F}"/>
    <cellStyle name="Moneda 2 4 2 6 2 2 4 2 3" xfId="28439" xr:uid="{BF88AF46-0A42-4F07-9BB6-655C603A7A27}"/>
    <cellStyle name="Moneda 2 4 2 6 2 2 4 2 4" xfId="37856" xr:uid="{A6435C3C-C27B-4D55-8B6F-713D404DEF16}"/>
    <cellStyle name="Moneda 2 4 2 6 2 2 4 3" xfId="14318" xr:uid="{03AE52C4-A199-4B1D-9D4D-2A9634C38282}"/>
    <cellStyle name="Moneda 2 4 2 6 2 2 4 4" xfId="23735" xr:uid="{21C4C8BC-CB9A-4E69-85E9-5CE0AAE79796}"/>
    <cellStyle name="Moneda 2 4 2 6 2 2 4 5" xfId="33152" xr:uid="{E878D4E0-A335-4FF3-B9F7-8BE73473F13C}"/>
    <cellStyle name="Moneda 2 4 2 6 2 2 5" xfId="7262" xr:uid="{97580D32-A4CE-440D-A837-13DE5B6E8E9B}"/>
    <cellStyle name="Moneda 2 4 2 6 2 2 5 2" xfId="16670" xr:uid="{649FD4A2-015B-4B66-9FCB-6126A0E49B7B}"/>
    <cellStyle name="Moneda 2 4 2 6 2 2 5 3" xfId="26087" xr:uid="{4CAFE507-958E-4BB0-8C3D-4CA8D1009173}"/>
    <cellStyle name="Moneda 2 4 2 6 2 2 5 4" xfId="35504" xr:uid="{E5A45E25-5BA6-4157-802D-0EAD05E1A843}"/>
    <cellStyle name="Moneda 2 4 2 6 2 2 6" xfId="11966" xr:uid="{22CB5902-CBC7-44F9-8C1F-B8131F2DFF58}"/>
    <cellStyle name="Moneda 2 4 2 6 2 2 7" xfId="21383" xr:uid="{F8E94A27-C62E-4229-A11D-EF653A64A875}"/>
    <cellStyle name="Moneda 2 4 2 6 2 2 8" xfId="30800" xr:uid="{C6A3BEEA-77B2-4D36-A4D0-88332FA6C9CF}"/>
    <cellStyle name="Moneda 2 4 2 6 2 3" xfId="2950" xr:uid="{4930F516-9276-497E-886C-8BA21ED0BCA9}"/>
    <cellStyle name="Moneda 2 4 2 6 2 3 2" xfId="5302" xr:uid="{1D876CFC-E6BD-43A6-B16A-EC0F912604D4}"/>
    <cellStyle name="Moneda 2 4 2 6 2 3 2 2" xfId="10006" xr:uid="{48BC85BE-B7F8-4609-83D6-B64CE2BB438D}"/>
    <cellStyle name="Moneda 2 4 2 6 2 3 2 2 2" xfId="19414" xr:uid="{B08AFCDB-84D4-4E7F-B242-6AA85C7A55B2}"/>
    <cellStyle name="Moneda 2 4 2 6 2 3 2 2 3" xfId="28831" xr:uid="{2DD07A5F-15F4-4152-8BBD-736F57084299}"/>
    <cellStyle name="Moneda 2 4 2 6 2 3 2 2 4" xfId="38248" xr:uid="{6DAAE5A8-F333-4DDA-89B4-89C714F813F8}"/>
    <cellStyle name="Moneda 2 4 2 6 2 3 2 3" xfId="14710" xr:uid="{3FDD1484-2C24-4A3D-9388-E6A9FB689EA2}"/>
    <cellStyle name="Moneda 2 4 2 6 2 3 2 4" xfId="24127" xr:uid="{9336CABF-0BDA-43E1-92AC-8A43D01CE310}"/>
    <cellStyle name="Moneda 2 4 2 6 2 3 2 5" xfId="33544" xr:uid="{52EAD6F8-538C-4C24-B66A-53C229698182}"/>
    <cellStyle name="Moneda 2 4 2 6 2 3 3" xfId="7654" xr:uid="{0AF54EE7-A435-4153-B686-E3CD3ADB6A59}"/>
    <cellStyle name="Moneda 2 4 2 6 2 3 3 2" xfId="17062" xr:uid="{D1613CDC-673F-42A2-B4E5-4C46ECD5BCA6}"/>
    <cellStyle name="Moneda 2 4 2 6 2 3 3 3" xfId="26479" xr:uid="{35ADF70C-23FF-4907-B475-2994C64A1D9D}"/>
    <cellStyle name="Moneda 2 4 2 6 2 3 3 4" xfId="35896" xr:uid="{017ED564-3195-4EF9-998F-347B79FEFF4E}"/>
    <cellStyle name="Moneda 2 4 2 6 2 3 4" xfId="12358" xr:uid="{20B84A3A-6094-4B9D-B24D-DF2888791705}"/>
    <cellStyle name="Moneda 2 4 2 6 2 3 5" xfId="21775" xr:uid="{FE21B2B2-CAB6-4465-A77E-8A64854EA6E3}"/>
    <cellStyle name="Moneda 2 4 2 6 2 3 6" xfId="31192" xr:uid="{F74D6C71-0CEF-46F3-9F45-D7E619C0656E}"/>
    <cellStyle name="Moneda 2 4 2 6 2 4" xfId="3734" xr:uid="{58A8AE85-5BEE-4828-AABA-83B12AD16543}"/>
    <cellStyle name="Moneda 2 4 2 6 2 4 2" xfId="6086" xr:uid="{9A8C2448-79BD-4B95-966B-FD6AD7D37EE3}"/>
    <cellStyle name="Moneda 2 4 2 6 2 4 2 2" xfId="10790" xr:uid="{259EFE80-9AC2-4719-B088-1C1499FF0FEC}"/>
    <cellStyle name="Moneda 2 4 2 6 2 4 2 2 2" xfId="20198" xr:uid="{077725BE-A1F7-4E5A-A99A-D9B7622BCE98}"/>
    <cellStyle name="Moneda 2 4 2 6 2 4 2 2 3" xfId="29615" xr:uid="{D51EB8EF-D05D-4DCA-801E-EAB4D262D4A7}"/>
    <cellStyle name="Moneda 2 4 2 6 2 4 2 2 4" xfId="39032" xr:uid="{DDCF818F-1BE2-456D-9147-EA9B0C4B6FDD}"/>
    <cellStyle name="Moneda 2 4 2 6 2 4 2 3" xfId="15494" xr:uid="{51FEEF16-656C-482A-A83A-5F7C0AEDFE72}"/>
    <cellStyle name="Moneda 2 4 2 6 2 4 2 4" xfId="24911" xr:uid="{305E8F22-8F54-4E98-8B6A-C5A0BDEC439E}"/>
    <cellStyle name="Moneda 2 4 2 6 2 4 2 5" xfId="34328" xr:uid="{84AEB9F1-1C68-45E2-986D-6023C2DF44DB}"/>
    <cellStyle name="Moneda 2 4 2 6 2 4 3" xfId="8438" xr:uid="{0797F766-1381-4DA9-9140-746B086642E9}"/>
    <cellStyle name="Moneda 2 4 2 6 2 4 3 2" xfId="17846" xr:uid="{CAC77AE7-E540-463A-A759-639DFEF410F5}"/>
    <cellStyle name="Moneda 2 4 2 6 2 4 3 3" xfId="27263" xr:uid="{3E8A38AA-E276-4923-878D-07E8C902618B}"/>
    <cellStyle name="Moneda 2 4 2 6 2 4 3 4" xfId="36680" xr:uid="{73378EE3-8E1A-4A67-8A28-78E12CB85A0B}"/>
    <cellStyle name="Moneda 2 4 2 6 2 4 4" xfId="13142" xr:uid="{9FB4D55C-1EBE-40F0-B53A-CB0ABF9402F5}"/>
    <cellStyle name="Moneda 2 4 2 6 2 4 5" xfId="22559" xr:uid="{F4D8CF98-C8BC-48AF-B174-F1A60161079C}"/>
    <cellStyle name="Moneda 2 4 2 6 2 4 6" xfId="31976" xr:uid="{12703BCC-5E5C-4B11-A969-90CE306D7DE9}"/>
    <cellStyle name="Moneda 2 4 2 6 2 5" xfId="4518" xr:uid="{AE86490C-0AAF-42D5-93F1-878A7B394DB4}"/>
    <cellStyle name="Moneda 2 4 2 6 2 5 2" xfId="9222" xr:uid="{6B98EDF4-8790-45AA-8399-0CECCAEC8253}"/>
    <cellStyle name="Moneda 2 4 2 6 2 5 2 2" xfId="18630" xr:uid="{8C276FB9-2C8E-4933-AE0E-7652F8B7D534}"/>
    <cellStyle name="Moneda 2 4 2 6 2 5 2 3" xfId="28047" xr:uid="{1C3B38B1-D2C6-4D4B-9039-4866272F1087}"/>
    <cellStyle name="Moneda 2 4 2 6 2 5 2 4" xfId="37464" xr:uid="{1570299C-AF24-4AF7-B6E6-823A5883F894}"/>
    <cellStyle name="Moneda 2 4 2 6 2 5 3" xfId="13926" xr:uid="{5AF1EF7A-27EC-48BD-A471-11EF76E52136}"/>
    <cellStyle name="Moneda 2 4 2 6 2 5 4" xfId="23343" xr:uid="{2046ABC9-715A-47F8-84B8-D092275AF81F}"/>
    <cellStyle name="Moneda 2 4 2 6 2 5 5" xfId="32760" xr:uid="{C0B7CFE1-C996-4EC6-B2EB-D0A5B8615E0B}"/>
    <cellStyle name="Moneda 2 4 2 6 2 6" xfId="6870" xr:uid="{D9CE84BA-457C-4FCB-BE2B-C32177542673}"/>
    <cellStyle name="Moneda 2 4 2 6 2 6 2" xfId="16278" xr:uid="{5941FC42-5BBB-49C9-B1C9-A502686A7305}"/>
    <cellStyle name="Moneda 2 4 2 6 2 6 3" xfId="25695" xr:uid="{B1DF29F1-7CD3-420F-9105-F40087B6E643}"/>
    <cellStyle name="Moneda 2 4 2 6 2 6 4" xfId="35112" xr:uid="{30508E9A-E124-4456-8BF1-E1C1F0120F7B}"/>
    <cellStyle name="Moneda 2 4 2 6 2 7" xfId="11574" xr:uid="{0655FB40-7C6C-4844-B4C8-19A6AF9B3E7A}"/>
    <cellStyle name="Moneda 2 4 2 6 2 8" xfId="20991" xr:uid="{347CF875-FCE3-415D-87C2-803906DD4F48}"/>
    <cellStyle name="Moneda 2 4 2 6 2 9" xfId="30408" xr:uid="{8B3C5CBC-6B4C-4026-B37C-91773505764D}"/>
    <cellStyle name="Moneda 2 4 2 6 3" xfId="2361" xr:uid="{74A56B55-6C27-4FC8-BDEF-D20208D6FB00}"/>
    <cellStyle name="Moneda 2 4 2 6 3 2" xfId="3146" xr:uid="{0D2CF90B-A969-4EBC-8530-38CD60FFB383}"/>
    <cellStyle name="Moneda 2 4 2 6 3 2 2" xfId="5498" xr:uid="{8EB7C1E0-F0F8-4A62-9126-F8BA21EF12B7}"/>
    <cellStyle name="Moneda 2 4 2 6 3 2 2 2" xfId="10202" xr:uid="{03B65061-ED7B-40DA-B36C-B973B3C457F8}"/>
    <cellStyle name="Moneda 2 4 2 6 3 2 2 2 2" xfId="19610" xr:uid="{B6930165-879E-4DCE-9B39-E6861C4D3E62}"/>
    <cellStyle name="Moneda 2 4 2 6 3 2 2 2 3" xfId="29027" xr:uid="{9D1FE912-7859-4EF5-AD76-B324BF8E522C}"/>
    <cellStyle name="Moneda 2 4 2 6 3 2 2 2 4" xfId="38444" xr:uid="{93CBCDE5-69EA-43F6-A181-597FD4B4DF4A}"/>
    <cellStyle name="Moneda 2 4 2 6 3 2 2 3" xfId="14906" xr:uid="{BE9ADEA0-351E-4A45-8E2A-4C77EF9C341A}"/>
    <cellStyle name="Moneda 2 4 2 6 3 2 2 4" xfId="24323" xr:uid="{AADDC164-F050-41B7-8095-90293BBC39DD}"/>
    <cellStyle name="Moneda 2 4 2 6 3 2 2 5" xfId="33740" xr:uid="{ACFB2D0F-1183-400D-9E0A-8D5D69B7F4C0}"/>
    <cellStyle name="Moneda 2 4 2 6 3 2 3" xfId="7850" xr:uid="{D7A29F5F-C18B-46FD-908E-66ED07F28549}"/>
    <cellStyle name="Moneda 2 4 2 6 3 2 3 2" xfId="17258" xr:uid="{4E42D28F-1339-448C-94E6-E1EF1F05260D}"/>
    <cellStyle name="Moneda 2 4 2 6 3 2 3 3" xfId="26675" xr:uid="{20C7D8DF-87C2-496B-80B7-7DBB29B05875}"/>
    <cellStyle name="Moneda 2 4 2 6 3 2 3 4" xfId="36092" xr:uid="{6D4983A1-E9EC-4CBB-AC5F-C052777979E4}"/>
    <cellStyle name="Moneda 2 4 2 6 3 2 4" xfId="12554" xr:uid="{6E5880BE-8EDB-4259-A885-0AB7C3C8ED52}"/>
    <cellStyle name="Moneda 2 4 2 6 3 2 5" xfId="21971" xr:uid="{A289F968-1367-4AB0-88FF-C8EFFAD5FBEE}"/>
    <cellStyle name="Moneda 2 4 2 6 3 2 6" xfId="31388" xr:uid="{E266BD4B-EF11-46A6-9579-402552D9551C}"/>
    <cellStyle name="Moneda 2 4 2 6 3 3" xfId="3930" xr:uid="{CB2CEC8D-30BC-44E2-AC0F-61AA2A35CBEA}"/>
    <cellStyle name="Moneda 2 4 2 6 3 3 2" xfId="6282" xr:uid="{492492C8-948F-4E27-8C96-D8B784A24A53}"/>
    <cellStyle name="Moneda 2 4 2 6 3 3 2 2" xfId="10986" xr:uid="{861CC486-6F4B-4644-B97F-80E46377B2D0}"/>
    <cellStyle name="Moneda 2 4 2 6 3 3 2 2 2" xfId="20394" xr:uid="{168AE3E3-CCF3-4113-822A-917EA0E83D0B}"/>
    <cellStyle name="Moneda 2 4 2 6 3 3 2 2 3" xfId="29811" xr:uid="{90720778-3EBE-42ED-AF9D-A6C70322C584}"/>
    <cellStyle name="Moneda 2 4 2 6 3 3 2 2 4" xfId="39228" xr:uid="{33EAE77E-ACC2-4692-82F5-67F5EA0F3B37}"/>
    <cellStyle name="Moneda 2 4 2 6 3 3 2 3" xfId="15690" xr:uid="{3ACEA1A8-B2F9-49D5-B45F-14B798882D41}"/>
    <cellStyle name="Moneda 2 4 2 6 3 3 2 4" xfId="25107" xr:uid="{4DA9F06C-FE94-41E8-90D4-19DBA152509E}"/>
    <cellStyle name="Moneda 2 4 2 6 3 3 2 5" xfId="34524" xr:uid="{DEED66A2-5C9C-4C6D-A67A-D821DE780C01}"/>
    <cellStyle name="Moneda 2 4 2 6 3 3 3" xfId="8634" xr:uid="{A10F6014-B456-42C1-AF4A-102FA38BCE45}"/>
    <cellStyle name="Moneda 2 4 2 6 3 3 3 2" xfId="18042" xr:uid="{E0A4CEE0-D0A6-4F0F-AC74-B4FE13C0CE28}"/>
    <cellStyle name="Moneda 2 4 2 6 3 3 3 3" xfId="27459" xr:uid="{3D8EBAAF-9A6A-44E4-B8BC-C0D0892383E8}"/>
    <cellStyle name="Moneda 2 4 2 6 3 3 3 4" xfId="36876" xr:uid="{F4E036C3-0FA5-4F66-92FC-F043BB911B73}"/>
    <cellStyle name="Moneda 2 4 2 6 3 3 4" xfId="13338" xr:uid="{C9EE8435-C497-4B15-9A6A-634B5640D608}"/>
    <cellStyle name="Moneda 2 4 2 6 3 3 5" xfId="22755" xr:uid="{2C5FDD95-4FF6-4861-B48A-D7A3954D09A3}"/>
    <cellStyle name="Moneda 2 4 2 6 3 3 6" xfId="32172" xr:uid="{9180CE50-3D5C-43DE-A262-B126FA78FCCB}"/>
    <cellStyle name="Moneda 2 4 2 6 3 4" xfId="4714" xr:uid="{67C74530-94F7-43F7-96EF-00C84B96E963}"/>
    <cellStyle name="Moneda 2 4 2 6 3 4 2" xfId="9418" xr:uid="{1C7F6381-B615-4638-8672-FBCEBF322AA1}"/>
    <cellStyle name="Moneda 2 4 2 6 3 4 2 2" xfId="18826" xr:uid="{59F095D5-B444-4AC9-8A27-EA3365BE148A}"/>
    <cellStyle name="Moneda 2 4 2 6 3 4 2 3" xfId="28243" xr:uid="{FED83AA0-66D6-452B-9169-B1F3DE8AD581}"/>
    <cellStyle name="Moneda 2 4 2 6 3 4 2 4" xfId="37660" xr:uid="{E98B8892-50FB-4BEC-B2FC-24726C460EB8}"/>
    <cellStyle name="Moneda 2 4 2 6 3 4 3" xfId="14122" xr:uid="{DC53DEE3-6103-49DB-BDED-D0BF12F39246}"/>
    <cellStyle name="Moneda 2 4 2 6 3 4 4" xfId="23539" xr:uid="{37FEDC26-B35C-4D3F-B692-CAEAE58DAB71}"/>
    <cellStyle name="Moneda 2 4 2 6 3 4 5" xfId="32956" xr:uid="{8542313F-4E08-48B6-9D0C-A554CFEDA795}"/>
    <cellStyle name="Moneda 2 4 2 6 3 5" xfId="7066" xr:uid="{67ADD5C5-09A7-4322-9539-F440D2A06EDD}"/>
    <cellStyle name="Moneda 2 4 2 6 3 5 2" xfId="16474" xr:uid="{CF80B225-8589-4DDA-BBF0-DAE4941259E3}"/>
    <cellStyle name="Moneda 2 4 2 6 3 5 3" xfId="25891" xr:uid="{2C87AB9B-0546-4EC4-AB99-82F424829B23}"/>
    <cellStyle name="Moneda 2 4 2 6 3 5 4" xfId="35308" xr:uid="{1E45700D-C43F-4D52-B21B-D35D9946E38D}"/>
    <cellStyle name="Moneda 2 4 2 6 3 6" xfId="11770" xr:uid="{17266766-9169-40F7-8598-1C838F283A26}"/>
    <cellStyle name="Moneda 2 4 2 6 3 7" xfId="21187" xr:uid="{D07DCE92-6B26-4A42-ABBE-95A4FD16F2FA}"/>
    <cellStyle name="Moneda 2 4 2 6 3 8" xfId="30604" xr:uid="{2574D14B-9FB3-4048-91C3-ABC038DD36AF}"/>
    <cellStyle name="Moneda 2 4 2 6 4" xfId="2754" xr:uid="{701BB50C-3DBB-4545-80DD-C26492AEBEB6}"/>
    <cellStyle name="Moneda 2 4 2 6 4 2" xfId="5106" xr:uid="{9B8F0D3D-B67C-4B3B-9CC7-708B7CB28CC6}"/>
    <cellStyle name="Moneda 2 4 2 6 4 2 2" xfId="9810" xr:uid="{1DE125C3-AD24-470C-8E23-3CCD1159077F}"/>
    <cellStyle name="Moneda 2 4 2 6 4 2 2 2" xfId="19218" xr:uid="{D92059ED-FB08-4F3E-A959-D9BDD090AE34}"/>
    <cellStyle name="Moneda 2 4 2 6 4 2 2 3" xfId="28635" xr:uid="{2A8A4167-D32C-4303-AD44-A5ADC12997CE}"/>
    <cellStyle name="Moneda 2 4 2 6 4 2 2 4" xfId="38052" xr:uid="{2D551505-F5B8-47F8-A12C-917BB750F938}"/>
    <cellStyle name="Moneda 2 4 2 6 4 2 3" xfId="14514" xr:uid="{D4EAB5C2-D889-4BD9-B8FF-E7E9090E0387}"/>
    <cellStyle name="Moneda 2 4 2 6 4 2 4" xfId="23931" xr:uid="{F33F3765-4DA5-40C3-B09E-77E631AB190C}"/>
    <cellStyle name="Moneda 2 4 2 6 4 2 5" xfId="33348" xr:uid="{4BDC77BF-C0C6-47D4-B02E-3C299EDF0BB1}"/>
    <cellStyle name="Moneda 2 4 2 6 4 3" xfId="7458" xr:uid="{24E5780E-9A54-4D9B-918A-E2A4CE323B17}"/>
    <cellStyle name="Moneda 2 4 2 6 4 3 2" xfId="16866" xr:uid="{F15B2C9F-FDAC-46F4-AA76-EF4539E0F1EC}"/>
    <cellStyle name="Moneda 2 4 2 6 4 3 3" xfId="26283" xr:uid="{E991D160-8152-477C-86E5-E865809B053E}"/>
    <cellStyle name="Moneda 2 4 2 6 4 3 4" xfId="35700" xr:uid="{5D4EB86C-8EDE-4359-9BD6-867D10AF01FD}"/>
    <cellStyle name="Moneda 2 4 2 6 4 4" xfId="12162" xr:uid="{F7AF4C88-ACFD-44A3-962B-1D8369E9657A}"/>
    <cellStyle name="Moneda 2 4 2 6 4 5" xfId="21579" xr:uid="{F94F0F50-9FD2-4CC2-94CB-1172CDBCAA65}"/>
    <cellStyle name="Moneda 2 4 2 6 4 6" xfId="30996" xr:uid="{9CDF4D3B-DF97-46F9-8980-5353111BD31A}"/>
    <cellStyle name="Moneda 2 4 2 6 5" xfId="3538" xr:uid="{948F37CE-D5CE-440B-96EC-7BDFF438EA2A}"/>
    <cellStyle name="Moneda 2 4 2 6 5 2" xfId="5890" xr:uid="{76E5C1BF-CB26-4C9F-B4BB-35C10405268A}"/>
    <cellStyle name="Moneda 2 4 2 6 5 2 2" xfId="10594" xr:uid="{578A462C-A88A-4C34-B1E9-5E824E4085A1}"/>
    <cellStyle name="Moneda 2 4 2 6 5 2 2 2" xfId="20002" xr:uid="{7D8FCF82-5793-44BB-B870-B46E67467A9D}"/>
    <cellStyle name="Moneda 2 4 2 6 5 2 2 3" xfId="29419" xr:uid="{E7384AE6-7545-4C62-8072-E681C5923CAD}"/>
    <cellStyle name="Moneda 2 4 2 6 5 2 2 4" xfId="38836" xr:uid="{579D36A0-5CD4-4503-813E-71A9CE8352A3}"/>
    <cellStyle name="Moneda 2 4 2 6 5 2 3" xfId="15298" xr:uid="{7DDC5EBB-019A-45F1-AF4E-3FF0F78479FE}"/>
    <cellStyle name="Moneda 2 4 2 6 5 2 4" xfId="24715" xr:uid="{33F8807D-41EC-4B62-A1EE-E43CFD428E3E}"/>
    <cellStyle name="Moneda 2 4 2 6 5 2 5" xfId="34132" xr:uid="{E6EABE37-A1A0-4B93-ACCF-C9C4BF1EAA6B}"/>
    <cellStyle name="Moneda 2 4 2 6 5 3" xfId="8242" xr:uid="{34DCB01D-7EE8-4CEA-B788-0570CD02A2E7}"/>
    <cellStyle name="Moneda 2 4 2 6 5 3 2" xfId="17650" xr:uid="{446BC804-6CE2-4A2E-9080-58417FE15EB1}"/>
    <cellStyle name="Moneda 2 4 2 6 5 3 3" xfId="27067" xr:uid="{8DD6026B-B96A-4128-B8E3-FD50AAAD45E4}"/>
    <cellStyle name="Moneda 2 4 2 6 5 3 4" xfId="36484" xr:uid="{BBB332F8-F551-4959-A438-64669E350A96}"/>
    <cellStyle name="Moneda 2 4 2 6 5 4" xfId="12946" xr:uid="{17A8EF7A-8389-4372-BFB1-399B004CBA0A}"/>
    <cellStyle name="Moneda 2 4 2 6 5 5" xfId="22363" xr:uid="{49FC4C1F-AFB7-4758-8F17-12EC6FC139BD}"/>
    <cellStyle name="Moneda 2 4 2 6 5 6" xfId="31780" xr:uid="{E05663A2-0020-4295-907A-82477A19359C}"/>
    <cellStyle name="Moneda 2 4 2 6 6" xfId="4322" xr:uid="{F9580932-2BA3-4C0B-98C3-7AD56BB9227C}"/>
    <cellStyle name="Moneda 2 4 2 6 6 2" xfId="9026" xr:uid="{9E7D8851-9E6A-4198-9850-9E6AE05405B4}"/>
    <cellStyle name="Moneda 2 4 2 6 6 2 2" xfId="18434" xr:uid="{D94B2C69-AA3E-450E-859B-0746F2FD4885}"/>
    <cellStyle name="Moneda 2 4 2 6 6 2 3" xfId="27851" xr:uid="{7F8AED7D-75FD-412F-B811-4A6A9E1C2490}"/>
    <cellStyle name="Moneda 2 4 2 6 6 2 4" xfId="37268" xr:uid="{AF589E68-BE7E-487C-BBBE-777CC96D2DB3}"/>
    <cellStyle name="Moneda 2 4 2 6 6 3" xfId="13730" xr:uid="{804C916B-9A5A-4840-B07B-DED741FD83B4}"/>
    <cellStyle name="Moneda 2 4 2 6 6 4" xfId="23147" xr:uid="{191E9BB8-63EE-42D9-A731-905B09A305DF}"/>
    <cellStyle name="Moneda 2 4 2 6 6 5" xfId="32564" xr:uid="{B84F9D31-3A54-401F-BEA2-7E99A97CE7CD}"/>
    <cellStyle name="Moneda 2 4 2 6 7" xfId="6674" xr:uid="{ABDB18A4-BA08-47C2-B39D-0F6E1A63CF20}"/>
    <cellStyle name="Moneda 2 4 2 6 7 2" xfId="16082" xr:uid="{CEE3147F-46FD-4D9B-A8B1-042E401659F7}"/>
    <cellStyle name="Moneda 2 4 2 6 7 3" xfId="25499" xr:uid="{61AB0278-AB41-481C-84DE-759D108809A5}"/>
    <cellStyle name="Moneda 2 4 2 6 7 4" xfId="34916" xr:uid="{A47D732B-243F-4A4A-9736-150AFC160EF9}"/>
    <cellStyle name="Moneda 2 4 2 6 8" xfId="11378" xr:uid="{543566C2-18FA-42AD-B7CA-DDF11A717861}"/>
    <cellStyle name="Moneda 2 4 2 6 9" xfId="20795" xr:uid="{FAD55D57-FAF1-4301-A658-E87D40227805}"/>
    <cellStyle name="Moneda 2 4 2 7" xfId="459" xr:uid="{C0AF971B-938C-4C31-BD08-2572E27FDD0D}"/>
    <cellStyle name="Moneda 2 4 2 7 10" xfId="2085" xr:uid="{E1528BC1-01FA-41BE-A42E-AA0584B3AA69}"/>
    <cellStyle name="Moneda 2 4 2 7 11" xfId="1457" xr:uid="{18BC803A-705E-47AC-B928-4850E90361C1}"/>
    <cellStyle name="Moneda 2 4 2 7 12" xfId="40339" xr:uid="{9F003DED-98B1-41FC-8FC0-38449393E47D}"/>
    <cellStyle name="Moneda 2 4 2 7 2" xfId="2477" xr:uid="{7056DA65-E360-4020-8E61-DE7364CAB5CE}"/>
    <cellStyle name="Moneda 2 4 2 7 2 2" xfId="3262" xr:uid="{B685368B-2936-4082-84E8-A2682F9A87F8}"/>
    <cellStyle name="Moneda 2 4 2 7 2 2 2" xfId="5614" xr:uid="{A265F13D-5748-4E7A-8C1E-C21D632875B4}"/>
    <cellStyle name="Moneda 2 4 2 7 2 2 2 2" xfId="10318" xr:uid="{7B318FC6-F82B-4DEF-B59D-BE1DDE3DE776}"/>
    <cellStyle name="Moneda 2 4 2 7 2 2 2 2 2" xfId="19726" xr:uid="{D433C0A4-89FA-4B41-8896-EEAACC7B0D1E}"/>
    <cellStyle name="Moneda 2 4 2 7 2 2 2 2 3" xfId="29143" xr:uid="{8B08B7B3-21DE-4B69-AE9F-C0CA11E23BDF}"/>
    <cellStyle name="Moneda 2 4 2 7 2 2 2 2 4" xfId="38560" xr:uid="{93FF6351-7159-40C7-800D-1A17334661ED}"/>
    <cellStyle name="Moneda 2 4 2 7 2 2 2 3" xfId="15022" xr:uid="{C9505006-5E32-41D0-8AC3-11AADCA63C3F}"/>
    <cellStyle name="Moneda 2 4 2 7 2 2 2 4" xfId="24439" xr:uid="{766F4A46-D6A1-4EC2-A0F3-3C1092D95A16}"/>
    <cellStyle name="Moneda 2 4 2 7 2 2 2 5" xfId="33856" xr:uid="{2242E692-D322-4E41-B095-9E3174EE8874}"/>
    <cellStyle name="Moneda 2 4 2 7 2 2 3" xfId="7966" xr:uid="{FFA72B37-8A67-4ED5-A538-41E0A6FC822A}"/>
    <cellStyle name="Moneda 2 4 2 7 2 2 3 2" xfId="17374" xr:uid="{A937AF97-A3EB-478A-978F-8216F1C565CD}"/>
    <cellStyle name="Moneda 2 4 2 7 2 2 3 3" xfId="26791" xr:uid="{6F841FC8-8F99-463A-AD85-07D3BBBE792D}"/>
    <cellStyle name="Moneda 2 4 2 7 2 2 3 4" xfId="36208" xr:uid="{F3BF3C63-3163-463B-A792-84079C66B15B}"/>
    <cellStyle name="Moneda 2 4 2 7 2 2 4" xfId="12670" xr:uid="{B316646D-7B57-401C-8FCD-140CA92551FC}"/>
    <cellStyle name="Moneda 2 4 2 7 2 2 5" xfId="22087" xr:uid="{31447561-4248-49B6-AD23-555A320B0DDD}"/>
    <cellStyle name="Moneda 2 4 2 7 2 2 6" xfId="31504" xr:uid="{7014CD1B-0806-4379-A9B7-96CCDECEE9D7}"/>
    <cellStyle name="Moneda 2 4 2 7 2 3" xfId="4046" xr:uid="{1B650C11-A704-4B29-8345-950B31B09DD6}"/>
    <cellStyle name="Moneda 2 4 2 7 2 3 2" xfId="6398" xr:uid="{027595D3-D74B-4865-81E6-83B7472EA8CE}"/>
    <cellStyle name="Moneda 2 4 2 7 2 3 2 2" xfId="11102" xr:uid="{591E8F15-2F9C-42F9-9DEA-F11D6ECC91D0}"/>
    <cellStyle name="Moneda 2 4 2 7 2 3 2 2 2" xfId="20510" xr:uid="{12F136CA-66E5-470F-A41C-A9ACFEAE795B}"/>
    <cellStyle name="Moneda 2 4 2 7 2 3 2 2 3" xfId="29927" xr:uid="{6D9FC960-4137-498B-B94E-24EE72561D60}"/>
    <cellStyle name="Moneda 2 4 2 7 2 3 2 2 4" xfId="39344" xr:uid="{7DE8D23A-4EE3-4259-A7AF-D5D0A343FE17}"/>
    <cellStyle name="Moneda 2 4 2 7 2 3 2 3" xfId="15806" xr:uid="{B728BF74-2121-4342-8237-A1B1A541B9C7}"/>
    <cellStyle name="Moneda 2 4 2 7 2 3 2 4" xfId="25223" xr:uid="{BB390BA7-834D-45B9-89AB-6BC83C7ACD02}"/>
    <cellStyle name="Moneda 2 4 2 7 2 3 2 5" xfId="34640" xr:uid="{E2FDDD72-7846-4D18-97BF-B08304750980}"/>
    <cellStyle name="Moneda 2 4 2 7 2 3 3" xfId="8750" xr:uid="{E7EB8A05-02F6-4AA5-B3F6-550E57FE6D3A}"/>
    <cellStyle name="Moneda 2 4 2 7 2 3 3 2" xfId="18158" xr:uid="{3817D577-61FA-4E66-A4E0-E6FBBB1E57A4}"/>
    <cellStyle name="Moneda 2 4 2 7 2 3 3 3" xfId="27575" xr:uid="{A40A69D1-CD75-450A-AB3A-5787DC905EE2}"/>
    <cellStyle name="Moneda 2 4 2 7 2 3 3 4" xfId="36992" xr:uid="{624661BE-8CA3-457D-8164-43D691F095B5}"/>
    <cellStyle name="Moneda 2 4 2 7 2 3 4" xfId="13454" xr:uid="{D6F6A796-F541-4D40-B778-4F99B9770479}"/>
    <cellStyle name="Moneda 2 4 2 7 2 3 5" xfId="22871" xr:uid="{9FABEB4C-3230-4824-A4B7-706AA168307A}"/>
    <cellStyle name="Moneda 2 4 2 7 2 3 6" xfId="32288" xr:uid="{177976DE-1D5C-4B1A-8730-5B6EABC2B53F}"/>
    <cellStyle name="Moneda 2 4 2 7 2 4" xfId="4830" xr:uid="{0976F872-8512-414D-966F-0D72ADAEC021}"/>
    <cellStyle name="Moneda 2 4 2 7 2 4 2" xfId="9534" xr:uid="{E60B9BB4-153A-4EF6-BDC4-55B698E7F2B3}"/>
    <cellStyle name="Moneda 2 4 2 7 2 4 2 2" xfId="18942" xr:uid="{676BC56D-918F-4A9A-8019-7B09DBBE26DC}"/>
    <cellStyle name="Moneda 2 4 2 7 2 4 2 3" xfId="28359" xr:uid="{AC331AFB-6BE3-4E3A-9281-99F6F5AE4B4B}"/>
    <cellStyle name="Moneda 2 4 2 7 2 4 2 4" xfId="37776" xr:uid="{4622FDC0-6543-436C-A618-E5258545E984}"/>
    <cellStyle name="Moneda 2 4 2 7 2 4 3" xfId="14238" xr:uid="{0C334C38-FAC5-429D-A764-33CF1308FF3C}"/>
    <cellStyle name="Moneda 2 4 2 7 2 4 4" xfId="23655" xr:uid="{F018178D-6128-4CC9-A4D5-E0FD835AAD23}"/>
    <cellStyle name="Moneda 2 4 2 7 2 4 5" xfId="33072" xr:uid="{734A78E5-F475-4BD9-8B39-E2690C5E9F43}"/>
    <cellStyle name="Moneda 2 4 2 7 2 5" xfId="7182" xr:uid="{93561AE2-B6CE-4D85-951F-8C63EE52CDEA}"/>
    <cellStyle name="Moneda 2 4 2 7 2 5 2" xfId="16590" xr:uid="{48474EE9-B244-4E51-911E-95BE21B322B1}"/>
    <cellStyle name="Moneda 2 4 2 7 2 5 3" xfId="26007" xr:uid="{8181BEB4-FDD6-4056-8190-C072626BEB0E}"/>
    <cellStyle name="Moneda 2 4 2 7 2 5 4" xfId="35424" xr:uid="{94477D45-A50F-42C4-842C-A0ED2EBB943F}"/>
    <cellStyle name="Moneda 2 4 2 7 2 6" xfId="11886" xr:uid="{A6F6D16A-4F60-46A9-9A19-9E7F67E2843E}"/>
    <cellStyle name="Moneda 2 4 2 7 2 7" xfId="21303" xr:uid="{F1D98FF2-6A0A-4DE2-9AC3-5F3071879D64}"/>
    <cellStyle name="Moneda 2 4 2 7 2 8" xfId="30720" xr:uid="{6A9E4909-F543-44B8-BBEF-1882587EFAA9}"/>
    <cellStyle name="Moneda 2 4 2 7 3" xfId="2870" xr:uid="{2230CB99-A161-4F8E-B55F-D274D3FE8FAD}"/>
    <cellStyle name="Moneda 2 4 2 7 3 2" xfId="5222" xr:uid="{1DB22D4B-A32A-484B-997C-0F0E18D2D994}"/>
    <cellStyle name="Moneda 2 4 2 7 3 2 2" xfId="9926" xr:uid="{A5F68779-ED86-4A65-A552-3B2EAFC4AF91}"/>
    <cellStyle name="Moneda 2 4 2 7 3 2 2 2" xfId="19334" xr:uid="{E6DA549E-EFDC-461F-8FA5-C039D8E9E347}"/>
    <cellStyle name="Moneda 2 4 2 7 3 2 2 3" xfId="28751" xr:uid="{A2C4F9F4-E25A-4CC0-AF26-56C3F544443B}"/>
    <cellStyle name="Moneda 2 4 2 7 3 2 2 4" xfId="38168" xr:uid="{6D619957-1FA5-4210-8945-DB0B0353B407}"/>
    <cellStyle name="Moneda 2 4 2 7 3 2 3" xfId="14630" xr:uid="{C7C1D0D2-FB43-449E-A16D-0017C59007BB}"/>
    <cellStyle name="Moneda 2 4 2 7 3 2 4" xfId="24047" xr:uid="{FAE48C61-B9D9-46AA-BDF4-8E969C6C27E3}"/>
    <cellStyle name="Moneda 2 4 2 7 3 2 5" xfId="33464" xr:uid="{3C2CD3BB-58E9-4E35-B51D-9E08F84E6DCF}"/>
    <cellStyle name="Moneda 2 4 2 7 3 3" xfId="7574" xr:uid="{50FEAF5C-B5F4-476B-8D58-395DA2144C9A}"/>
    <cellStyle name="Moneda 2 4 2 7 3 3 2" xfId="16982" xr:uid="{7036D4E1-1CD1-48C4-8CE4-CE53104276C1}"/>
    <cellStyle name="Moneda 2 4 2 7 3 3 3" xfId="26399" xr:uid="{C9388BBC-0C34-440F-927C-8F80D3D5EC4F}"/>
    <cellStyle name="Moneda 2 4 2 7 3 3 4" xfId="35816" xr:uid="{2910C061-CADC-4064-B152-0E2BA14B68A2}"/>
    <cellStyle name="Moneda 2 4 2 7 3 4" xfId="12278" xr:uid="{B47A382B-FDA7-4C80-B747-F62E3503DE72}"/>
    <cellStyle name="Moneda 2 4 2 7 3 5" xfId="21695" xr:uid="{9A7B0284-FCCF-42AB-9E5D-7EB416D74798}"/>
    <cellStyle name="Moneda 2 4 2 7 3 6" xfId="31112" xr:uid="{2442D6CA-3D5D-4C20-9446-9F6C999B2413}"/>
    <cellStyle name="Moneda 2 4 2 7 4" xfId="3654" xr:uid="{FE6044C3-25B1-4C50-BC7A-7FAEC2C83CF7}"/>
    <cellStyle name="Moneda 2 4 2 7 4 2" xfId="6006" xr:uid="{E7618EB2-8875-4E53-ABF1-409554431B25}"/>
    <cellStyle name="Moneda 2 4 2 7 4 2 2" xfId="10710" xr:uid="{B638D9B2-DDA4-42B4-9177-BE7EBA52E041}"/>
    <cellStyle name="Moneda 2 4 2 7 4 2 2 2" xfId="20118" xr:uid="{3294DF7D-45E8-474F-AA40-83418002F361}"/>
    <cellStyle name="Moneda 2 4 2 7 4 2 2 3" xfId="29535" xr:uid="{AE7BB264-B60B-4107-83D5-F89C6C0650C0}"/>
    <cellStyle name="Moneda 2 4 2 7 4 2 2 4" xfId="38952" xr:uid="{0F559A3D-75B9-4BB0-8F09-7C7E5A6D05DA}"/>
    <cellStyle name="Moneda 2 4 2 7 4 2 3" xfId="15414" xr:uid="{F8DC694F-3B79-4F02-8183-7BCA35AB0A40}"/>
    <cellStyle name="Moneda 2 4 2 7 4 2 4" xfId="24831" xr:uid="{D2A1B753-58C4-40A7-81AC-9244A74AD0CA}"/>
    <cellStyle name="Moneda 2 4 2 7 4 2 5" xfId="34248" xr:uid="{CEDCEB3F-7096-4B76-9770-B931D19AA79C}"/>
    <cellStyle name="Moneda 2 4 2 7 4 3" xfId="8358" xr:uid="{A06E392C-F114-4DFA-A94F-F32A40BAB95C}"/>
    <cellStyle name="Moneda 2 4 2 7 4 3 2" xfId="17766" xr:uid="{3642EF5F-C507-42B1-A974-C5812048AD63}"/>
    <cellStyle name="Moneda 2 4 2 7 4 3 3" xfId="27183" xr:uid="{DE888907-DDD0-4513-9561-67582CF1DF5A}"/>
    <cellStyle name="Moneda 2 4 2 7 4 3 4" xfId="36600" xr:uid="{B766DC0F-88ED-4078-8131-A89A4CC29130}"/>
    <cellStyle name="Moneda 2 4 2 7 4 4" xfId="13062" xr:uid="{BCA4DAE5-1364-478E-9232-125526F6859D}"/>
    <cellStyle name="Moneda 2 4 2 7 4 5" xfId="22479" xr:uid="{AE1F32DE-50E6-4AEB-A0BA-B36BC6BF830E}"/>
    <cellStyle name="Moneda 2 4 2 7 4 6" xfId="31896" xr:uid="{D034AF08-1AC2-4DC8-83B2-A32BE8B8497D}"/>
    <cellStyle name="Moneda 2 4 2 7 5" xfId="4438" xr:uid="{EBF69BF5-5AD8-4632-9C11-730FF8029132}"/>
    <cellStyle name="Moneda 2 4 2 7 5 2" xfId="9142" xr:uid="{3C530895-50B2-43C4-A7F4-1D55EBC7DDE1}"/>
    <cellStyle name="Moneda 2 4 2 7 5 2 2" xfId="18550" xr:uid="{0946892D-1BEF-4F81-BF19-DA1AB07893D2}"/>
    <cellStyle name="Moneda 2 4 2 7 5 2 3" xfId="27967" xr:uid="{534FFB89-6493-43FC-B158-E34D13AC4E84}"/>
    <cellStyle name="Moneda 2 4 2 7 5 2 4" xfId="37384" xr:uid="{F645CC6A-7AAE-4C49-9839-06333C65591A}"/>
    <cellStyle name="Moneda 2 4 2 7 5 3" xfId="13846" xr:uid="{2CD7793B-B686-4820-A87E-021C1F93A153}"/>
    <cellStyle name="Moneda 2 4 2 7 5 4" xfId="23263" xr:uid="{314D5F2C-9C29-4C18-AFC1-2804DFD35835}"/>
    <cellStyle name="Moneda 2 4 2 7 5 5" xfId="32680" xr:uid="{970867F5-8602-47CE-A4E5-7966BD2B1630}"/>
    <cellStyle name="Moneda 2 4 2 7 6" xfId="6790" xr:uid="{2174B3E4-F557-48B5-A790-651EC6D694E7}"/>
    <cellStyle name="Moneda 2 4 2 7 6 2" xfId="16198" xr:uid="{BC0D338B-F56E-4D91-A8B0-6007ED62B7CD}"/>
    <cellStyle name="Moneda 2 4 2 7 6 3" xfId="25615" xr:uid="{85497115-DB87-42D6-A38D-1EFCE6E6509C}"/>
    <cellStyle name="Moneda 2 4 2 7 6 4" xfId="35032" xr:uid="{4C05AA3D-DB32-411B-82D9-E6520C473A4F}"/>
    <cellStyle name="Moneda 2 4 2 7 7" xfId="11494" xr:uid="{BC6ADED0-AF80-4FBD-B602-9E9F617805C0}"/>
    <cellStyle name="Moneda 2 4 2 7 8" xfId="20911" xr:uid="{EE66AB03-A07A-4DB3-ADAA-B4EDC04C5ECE}"/>
    <cellStyle name="Moneda 2 4 2 7 9" xfId="30328" xr:uid="{41210ABD-A99E-4DBD-A2FA-22F71D84A0C5}"/>
    <cellStyle name="Moneda 2 4 2 8" xfId="814" xr:uid="{0481192E-0873-4BC5-BC50-B48F59894F66}"/>
    <cellStyle name="Moneda 2 4 2 8 10" xfId="1661" xr:uid="{34F4B88A-92F7-4681-8955-57BD8EC67694}"/>
    <cellStyle name="Moneda 2 4 2 8 11" xfId="40543" xr:uid="{C1A2440B-FD9D-4CA0-87E0-368AA3F1C71E}"/>
    <cellStyle name="Moneda 2 4 2 8 2" xfId="3066" xr:uid="{62D5D40E-0765-4CB2-95D0-3DD84F1F9CDB}"/>
    <cellStyle name="Moneda 2 4 2 8 2 2" xfId="5418" xr:uid="{B3A04CC8-1FA8-4369-BCE9-405B0C57FB0D}"/>
    <cellStyle name="Moneda 2 4 2 8 2 2 2" xfId="10122" xr:uid="{59A6AE8B-E0AD-42C8-807E-2CD2C69F131F}"/>
    <cellStyle name="Moneda 2 4 2 8 2 2 2 2" xfId="19530" xr:uid="{E67E69D9-584E-41B7-8A2F-C7D9BF4340F1}"/>
    <cellStyle name="Moneda 2 4 2 8 2 2 2 3" xfId="28947" xr:uid="{C6831939-92F5-4781-8B02-9F3F3EF5E74D}"/>
    <cellStyle name="Moneda 2 4 2 8 2 2 2 4" xfId="38364" xr:uid="{940D704C-54A4-4F07-AEB1-418C9A2A52F6}"/>
    <cellStyle name="Moneda 2 4 2 8 2 2 3" xfId="14826" xr:uid="{A81ACA7C-2921-4B4B-BFC7-679EEF7D29C4}"/>
    <cellStyle name="Moneda 2 4 2 8 2 2 4" xfId="24243" xr:uid="{1030CF24-1DE8-449F-A04F-CFAF5B1885A9}"/>
    <cellStyle name="Moneda 2 4 2 8 2 2 5" xfId="33660" xr:uid="{C76FC4CC-3342-47F4-AE8E-4F5F10C1D5E0}"/>
    <cellStyle name="Moneda 2 4 2 8 2 3" xfId="7770" xr:uid="{5581461C-0039-49BE-8AF5-9864A850C6B1}"/>
    <cellStyle name="Moneda 2 4 2 8 2 3 2" xfId="17178" xr:uid="{00EF049F-A41C-4B3F-80AE-84FF5BD26A9B}"/>
    <cellStyle name="Moneda 2 4 2 8 2 3 3" xfId="26595" xr:uid="{DD4D66A8-7EB8-4F7E-B0EA-C5DA52928F07}"/>
    <cellStyle name="Moneda 2 4 2 8 2 3 4" xfId="36012" xr:uid="{180FFA3A-48EC-4906-8906-29FA3F019996}"/>
    <cellStyle name="Moneda 2 4 2 8 2 4" xfId="12474" xr:uid="{872C340D-0707-40E5-9BDF-5BD5F96D6C3A}"/>
    <cellStyle name="Moneda 2 4 2 8 2 5" xfId="21891" xr:uid="{46F550A1-D0D8-40F0-ADCF-7A4910873B20}"/>
    <cellStyle name="Moneda 2 4 2 8 2 6" xfId="31308" xr:uid="{2A23AEBA-D27A-4F22-BB09-093657AC54B6}"/>
    <cellStyle name="Moneda 2 4 2 8 3" xfId="3850" xr:uid="{F190B270-0D66-4EF3-B5AE-E29B46A004DC}"/>
    <cellStyle name="Moneda 2 4 2 8 3 2" xfId="6202" xr:uid="{F0CAB6AC-6BEA-470A-821E-C66CA44BADAE}"/>
    <cellStyle name="Moneda 2 4 2 8 3 2 2" xfId="10906" xr:uid="{21B5450B-7EE3-4391-9B99-EEE2D4AF2822}"/>
    <cellStyle name="Moneda 2 4 2 8 3 2 2 2" xfId="20314" xr:uid="{1DF6A5D6-7D72-467F-9CA8-67301C6994B3}"/>
    <cellStyle name="Moneda 2 4 2 8 3 2 2 3" xfId="29731" xr:uid="{865C99C9-9D50-4152-98CF-167C0673EC49}"/>
    <cellStyle name="Moneda 2 4 2 8 3 2 2 4" xfId="39148" xr:uid="{B5F538BE-7B2F-4D1B-9CA7-AA042515AF40}"/>
    <cellStyle name="Moneda 2 4 2 8 3 2 3" xfId="15610" xr:uid="{85C9A3C8-9C9B-41C7-97E8-EE3DB6D57E5F}"/>
    <cellStyle name="Moneda 2 4 2 8 3 2 4" xfId="25027" xr:uid="{4C859DAB-9BF2-4B77-AFC0-6E99F2A01C3F}"/>
    <cellStyle name="Moneda 2 4 2 8 3 2 5" xfId="34444" xr:uid="{8C4B25E7-3BEF-4890-992C-A5A3FCDF1690}"/>
    <cellStyle name="Moneda 2 4 2 8 3 3" xfId="8554" xr:uid="{30AA7701-287D-457C-9207-8853880873E3}"/>
    <cellStyle name="Moneda 2 4 2 8 3 3 2" xfId="17962" xr:uid="{66B34E4A-3A48-49B6-B74E-4F1ED5A765EC}"/>
    <cellStyle name="Moneda 2 4 2 8 3 3 3" xfId="27379" xr:uid="{A72AE135-01C8-4DB5-8CE0-F734BF04C4DA}"/>
    <cellStyle name="Moneda 2 4 2 8 3 3 4" xfId="36796" xr:uid="{1CF008DC-9A9E-441C-A4DD-F94CCCD6000A}"/>
    <cellStyle name="Moneda 2 4 2 8 3 4" xfId="13258" xr:uid="{B54C2F1B-9BC0-4752-BF3B-B27D33F4FBE3}"/>
    <cellStyle name="Moneda 2 4 2 8 3 5" xfId="22675" xr:uid="{775D42E1-7BA7-44EA-94B2-E790DF163C6C}"/>
    <cellStyle name="Moneda 2 4 2 8 3 6" xfId="32092" xr:uid="{1EBD400A-C944-490A-B35B-624F202D0B89}"/>
    <cellStyle name="Moneda 2 4 2 8 4" xfId="4634" xr:uid="{F3D1E67A-2FBE-4AD5-B6B0-C8AAFFDCCC4E}"/>
    <cellStyle name="Moneda 2 4 2 8 4 2" xfId="9338" xr:uid="{65915E49-A560-4095-813C-C748C4A4DC5D}"/>
    <cellStyle name="Moneda 2 4 2 8 4 2 2" xfId="18746" xr:uid="{DA20A25B-FBAE-43F1-89EB-9D5545C9D51B}"/>
    <cellStyle name="Moneda 2 4 2 8 4 2 3" xfId="28163" xr:uid="{13EA79B5-84C0-4380-8C31-9A9677C46C36}"/>
    <cellStyle name="Moneda 2 4 2 8 4 2 4" xfId="37580" xr:uid="{A0EF37E7-2FCB-4C83-B83E-2A81A0C5DB0D}"/>
    <cellStyle name="Moneda 2 4 2 8 4 3" xfId="14042" xr:uid="{291FFAA9-23B0-4918-9C3E-5856D71FA8A1}"/>
    <cellStyle name="Moneda 2 4 2 8 4 4" xfId="23459" xr:uid="{95C93AD0-F3FF-4181-B6EC-4713B9E7AC21}"/>
    <cellStyle name="Moneda 2 4 2 8 4 5" xfId="32876" xr:uid="{FE78D995-B772-4FD5-A02A-9792332C2A93}"/>
    <cellStyle name="Moneda 2 4 2 8 5" xfId="6986" xr:uid="{F8375178-CB7B-4F32-AB44-4290DD055D70}"/>
    <cellStyle name="Moneda 2 4 2 8 5 2" xfId="16394" xr:uid="{430DF6B3-BA28-454F-9DA1-32A93FDDA11E}"/>
    <cellStyle name="Moneda 2 4 2 8 5 3" xfId="25811" xr:uid="{254007D7-8BA2-4757-B513-9AACCA878B74}"/>
    <cellStyle name="Moneda 2 4 2 8 5 4" xfId="35228" xr:uid="{A2195B92-E12E-422E-A901-FBF1CEAB36C4}"/>
    <cellStyle name="Moneda 2 4 2 8 6" xfId="11690" xr:uid="{3C0616F5-4C2D-4674-B03B-67370F67D856}"/>
    <cellStyle name="Moneda 2 4 2 8 7" xfId="21107" xr:uid="{E9019BFA-1FDC-4DEB-A308-41A43A6626B2}"/>
    <cellStyle name="Moneda 2 4 2 8 8" xfId="30524" xr:uid="{F1BF52F9-17D2-49D0-A28D-93058AA44674}"/>
    <cellStyle name="Moneda 2 4 2 8 9" xfId="2281" xr:uid="{8A9E1F03-5961-4E60-A8C3-AC924BA1CBDA}"/>
    <cellStyle name="Moneda 2 4 2 9" xfId="2674" xr:uid="{AD89D52F-5C29-4819-92C1-5B44FBD98771}"/>
    <cellStyle name="Moneda 2 4 2 9 2" xfId="5026" xr:uid="{812FD2F6-247E-494A-B514-304832B85DC6}"/>
    <cellStyle name="Moneda 2 4 2 9 2 2" xfId="9730" xr:uid="{ED30B595-08C1-40A1-85A9-491393BD3E51}"/>
    <cellStyle name="Moneda 2 4 2 9 2 2 2" xfId="19138" xr:uid="{AA1420E7-E0AF-48FF-916F-1CADF046E975}"/>
    <cellStyle name="Moneda 2 4 2 9 2 2 3" xfId="28555" xr:uid="{BE45B6A8-CC5C-4997-ABAD-01CBBABB748F}"/>
    <cellStyle name="Moneda 2 4 2 9 2 2 4" xfId="37972" xr:uid="{6A8370FA-633D-4775-9BB2-99848C6D18F1}"/>
    <cellStyle name="Moneda 2 4 2 9 2 3" xfId="14434" xr:uid="{3A890955-F442-4E08-AC22-F866A3CBF7FE}"/>
    <cellStyle name="Moneda 2 4 2 9 2 4" xfId="23851" xr:uid="{C5903A8E-6DD9-4EE2-8A51-14A1FD9A7826}"/>
    <cellStyle name="Moneda 2 4 2 9 2 5" xfId="33268" xr:uid="{762EDEB9-7D9A-4256-A80F-9A4B87CCC1FF}"/>
    <cellStyle name="Moneda 2 4 2 9 3" xfId="7378" xr:uid="{3E4E87C9-4E15-47D3-B75A-CDABB24BB622}"/>
    <cellStyle name="Moneda 2 4 2 9 3 2" xfId="16786" xr:uid="{6BE4B0C5-ED41-41F1-875B-B5CC985CD77F}"/>
    <cellStyle name="Moneda 2 4 2 9 3 3" xfId="26203" xr:uid="{4BCD5BB3-50E0-4178-9DBC-1131B8EE0B83}"/>
    <cellStyle name="Moneda 2 4 2 9 3 4" xfId="35620" xr:uid="{D33E5757-52EB-400D-A1AE-7B3919C94C2F}"/>
    <cellStyle name="Moneda 2 4 2 9 4" xfId="12082" xr:uid="{6DDE8173-3992-4240-9AE6-D0527A4AFC05}"/>
    <cellStyle name="Moneda 2 4 2 9 5" xfId="21499" xr:uid="{8A90B024-7211-4F4E-ADA3-24AAD606283C}"/>
    <cellStyle name="Moneda 2 4 2 9 6" xfId="30916" xr:uid="{AFC2332B-470E-4F9C-B472-0870C86BA727}"/>
    <cellStyle name="Moneda 2 4 20" xfId="1883" xr:uid="{1DEFF9CB-0DEA-4C69-8CF9-AE1D0FEE8D47}"/>
    <cellStyle name="Moneda 2 4 21" xfId="1255" xr:uid="{0C9AFFFF-241D-4521-BE1D-FFFD5954D275}"/>
    <cellStyle name="Moneda 2 4 22" xfId="40137" xr:uid="{C02F4ADD-C69A-4FF9-AF40-E0168D4D5627}"/>
    <cellStyle name="Moneda 2 4 3" xfId="153" xr:uid="{793BDFA5-8630-46FB-A42D-FC50A832409E}"/>
    <cellStyle name="Moneda 2 4 3 10" xfId="4253" xr:uid="{8BB7B248-8838-4510-A89D-B76FD3D11C14}"/>
    <cellStyle name="Moneda 2 4 3 10 2" xfId="8957" xr:uid="{7D68E3F0-2547-4062-9B23-7F3E49BD83CD}"/>
    <cellStyle name="Moneda 2 4 3 10 2 2" xfId="18365" xr:uid="{1A3EDAED-0293-4F88-B3CF-BE8396382CB7}"/>
    <cellStyle name="Moneda 2 4 3 10 2 3" xfId="27782" xr:uid="{5739EBD1-EE4F-484C-A494-16BCD3616F25}"/>
    <cellStyle name="Moneda 2 4 3 10 2 4" xfId="37199" xr:uid="{53289821-7E2B-4A14-870D-0A4293C084AA}"/>
    <cellStyle name="Moneda 2 4 3 10 3" xfId="13661" xr:uid="{BBF35370-11BF-4AE4-8282-A4375136294F}"/>
    <cellStyle name="Moneda 2 4 3 10 4" xfId="23078" xr:uid="{1927512B-3DA2-4089-9069-AEAD24CCC0C4}"/>
    <cellStyle name="Moneda 2 4 3 10 5" xfId="32495" xr:uid="{36228D3C-2743-43D9-9340-030CEC5EDB9B}"/>
    <cellStyle name="Moneda 2 4 3 11" xfId="6605" xr:uid="{7D3E0EF1-9EA2-4A9B-A49B-214E125FD8C4}"/>
    <cellStyle name="Moneda 2 4 3 11 2" xfId="16013" xr:uid="{1F7E3342-602B-4A73-8053-079DC6DF3402}"/>
    <cellStyle name="Moneda 2 4 3 11 3" xfId="25430" xr:uid="{B9C04F07-888F-42F3-A14F-F19F9FCCC2C0}"/>
    <cellStyle name="Moneda 2 4 3 11 4" xfId="34847" xr:uid="{DAE37931-909D-4893-A852-F98FD06693B0}"/>
    <cellStyle name="Moneda 2 4 3 12" xfId="11309" xr:uid="{1D6D29B3-ACFD-4070-852C-87C41B324FC7}"/>
    <cellStyle name="Moneda 2 4 3 13" xfId="20726" xr:uid="{93D47BAC-CBEB-45C9-8C68-5F1C7FB5126A}"/>
    <cellStyle name="Moneda 2 4 3 14" xfId="30143" xr:uid="{0D60482C-3A30-4209-9DF1-AD7FB3AC78BC}"/>
    <cellStyle name="Moneda 2 4 3 15" xfId="39569" xr:uid="{46453C1F-29ED-4863-93CE-3EEC435147C6}"/>
    <cellStyle name="Moneda 2 4 3 16" xfId="39841" xr:uid="{180A785B-2077-4228-A853-4B3EFFA77CE0}"/>
    <cellStyle name="Moneda 2 4 3 17" xfId="1900" xr:uid="{92D34CD6-F325-4AD0-AAC1-A467A2DCBF31}"/>
    <cellStyle name="Moneda 2 4 3 18" xfId="1272" xr:uid="{0B703E0B-E817-46E3-9623-E1516EA432DB}"/>
    <cellStyle name="Moneda 2 4 3 19" xfId="40154" xr:uid="{FA4EA4E2-AC8F-402D-921A-4C5684E88BC9}"/>
    <cellStyle name="Moneda 2 4 3 2" xfId="241" xr:uid="{9EEA1AC7-A1EE-47DC-A98E-D158A4C6A841}"/>
    <cellStyle name="Moneda 2 4 3 2 10" xfId="11355" xr:uid="{CA03F402-DBEE-4206-99CD-609449FBB1E2}"/>
    <cellStyle name="Moneda 2 4 3 2 11" xfId="20772" xr:uid="{0DCCCFA4-E23B-49C5-933F-A7B3AF5419A8}"/>
    <cellStyle name="Moneda 2 4 3 2 12" xfId="30189" xr:uid="{E71B2EB5-5DA8-486A-9506-45343282515D}"/>
    <cellStyle name="Moneda 2 4 3 2 13" xfId="39647" xr:uid="{81260CAE-A55D-4B66-AE90-8DFAF93C3F23}"/>
    <cellStyle name="Moneda 2 4 3 2 14" xfId="39906" xr:uid="{EA39C588-D9A2-4314-9677-7FF7B70F6AA5}"/>
    <cellStyle name="Moneda 2 4 3 2 15" xfId="1946" xr:uid="{457E3BC3-3A47-4946-9E09-3E592D1522A3}"/>
    <cellStyle name="Moneda 2 4 3 2 16" xfId="1318" xr:uid="{016A6E7A-C87E-42EB-84F5-9595F10945D4}"/>
    <cellStyle name="Moneda 2 4 3 2 17" xfId="40200" xr:uid="{4E8C840B-192F-4C50-BDB8-ED38726E17B4}"/>
    <cellStyle name="Moneda 2 4 3 2 2" xfId="435" xr:uid="{67BCE34D-DB0E-407E-B67C-AD3B8FD1E413}"/>
    <cellStyle name="Moneda 2 4 3 2 2 10" xfId="30310" xr:uid="{D3B179D1-2323-4CC8-B9E8-474005087C89}"/>
    <cellStyle name="Moneda 2 4 3 2 2 11" xfId="39711" xr:uid="{E0894FCF-8D14-4211-A05E-F4C4AE004C9E}"/>
    <cellStyle name="Moneda 2 4 3 2 2 12" xfId="39970" xr:uid="{8DFBFA9C-E754-45FC-97F5-50A8CC7B6DA9}"/>
    <cellStyle name="Moneda 2 4 3 2 2 13" xfId="2067" xr:uid="{D25B54D9-79B7-464E-B688-387661F5639C}"/>
    <cellStyle name="Moneda 2 4 3 2 2 14" xfId="1439" xr:uid="{776DD627-5196-4E79-A8A0-73004429A9C4}"/>
    <cellStyle name="Moneda 2 4 3 2 2 15" xfId="40321" xr:uid="{C94EF2F7-9071-4E48-A092-46973C5387AB}"/>
    <cellStyle name="Moneda 2 4 3 2 2 2" xfId="638" xr:uid="{EF6B04B2-A45E-4AD2-A906-99A80E9620F4}"/>
    <cellStyle name="Moneda 2 4 3 2 2 2 10" xfId="2263" xr:uid="{275E4B90-E64A-4A23-85A3-2950B721FC21}"/>
    <cellStyle name="Moneda 2 4 3 2 2 2 11" xfId="1635" xr:uid="{1A6F38CC-A42F-4C64-A9C4-62626D07C60E}"/>
    <cellStyle name="Moneda 2 4 3 2 2 2 12" xfId="40517" xr:uid="{9001956E-3E7A-4586-869D-FACC0DC95CA3}"/>
    <cellStyle name="Moneda 2 4 3 2 2 2 2" xfId="2655" xr:uid="{8C923955-68F4-4CCA-BE32-A02A83F8041C}"/>
    <cellStyle name="Moneda 2 4 3 2 2 2 2 2" xfId="3440" xr:uid="{3420D2C6-C6BE-49E4-ACE4-E1E351B1A75C}"/>
    <cellStyle name="Moneda 2 4 3 2 2 2 2 2 2" xfId="5792" xr:uid="{E3286776-88BE-450B-95F4-934AFEF61A4E}"/>
    <cellStyle name="Moneda 2 4 3 2 2 2 2 2 2 2" xfId="10496" xr:uid="{724983B1-1A16-4A21-9202-87D1F93215FF}"/>
    <cellStyle name="Moneda 2 4 3 2 2 2 2 2 2 2 2" xfId="19904" xr:uid="{EED3B6CC-4564-475D-90EE-EA5FC9E4EBE6}"/>
    <cellStyle name="Moneda 2 4 3 2 2 2 2 2 2 2 3" xfId="29321" xr:uid="{15CB33EE-39AD-4B6D-9F13-FD8D96A9F4E0}"/>
    <cellStyle name="Moneda 2 4 3 2 2 2 2 2 2 2 4" xfId="38738" xr:uid="{3331789B-B876-4E72-B596-B3A1A39DAFEC}"/>
    <cellStyle name="Moneda 2 4 3 2 2 2 2 2 2 3" xfId="15200" xr:uid="{04D607BE-6FA6-40B7-AB68-FC4337138294}"/>
    <cellStyle name="Moneda 2 4 3 2 2 2 2 2 2 4" xfId="24617" xr:uid="{6CEB7762-598B-462A-89C8-502F901F7CE1}"/>
    <cellStyle name="Moneda 2 4 3 2 2 2 2 2 2 5" xfId="34034" xr:uid="{7761BAE8-5254-4B12-8CC3-D53BA7E92B63}"/>
    <cellStyle name="Moneda 2 4 3 2 2 2 2 2 3" xfId="8144" xr:uid="{5AB3E892-624D-470B-9197-8662433F3397}"/>
    <cellStyle name="Moneda 2 4 3 2 2 2 2 2 3 2" xfId="17552" xr:uid="{53142208-3BC5-4A8F-8534-FC486483DABA}"/>
    <cellStyle name="Moneda 2 4 3 2 2 2 2 2 3 3" xfId="26969" xr:uid="{145EC1C0-4FD9-479B-AC3D-D76F1C9563C5}"/>
    <cellStyle name="Moneda 2 4 3 2 2 2 2 2 3 4" xfId="36386" xr:uid="{C67BFCCB-4937-4393-A8C6-8D9A3172A8B8}"/>
    <cellStyle name="Moneda 2 4 3 2 2 2 2 2 4" xfId="12848" xr:uid="{794A9659-9F32-472D-8B7A-F3367F809913}"/>
    <cellStyle name="Moneda 2 4 3 2 2 2 2 2 5" xfId="22265" xr:uid="{6D6216CA-C180-4468-88A8-354D961C9978}"/>
    <cellStyle name="Moneda 2 4 3 2 2 2 2 2 6" xfId="31682" xr:uid="{6F526F8F-40C1-40FA-A861-25F3D192F551}"/>
    <cellStyle name="Moneda 2 4 3 2 2 2 2 3" xfId="4224" xr:uid="{5F0F3500-C88A-40C0-B205-23D12E69D578}"/>
    <cellStyle name="Moneda 2 4 3 2 2 2 2 3 2" xfId="6576" xr:uid="{FD463041-4A31-4D56-8B28-9647393C9CD9}"/>
    <cellStyle name="Moneda 2 4 3 2 2 2 2 3 2 2" xfId="11280" xr:uid="{AD005D25-A527-435A-9747-C899D2FDD813}"/>
    <cellStyle name="Moneda 2 4 3 2 2 2 2 3 2 2 2" xfId="20688" xr:uid="{207BA244-6C42-410D-9E19-FCEAFBF67CAB}"/>
    <cellStyle name="Moneda 2 4 3 2 2 2 2 3 2 2 3" xfId="30105" xr:uid="{A8518C9D-6849-476A-A7A9-65E787895D55}"/>
    <cellStyle name="Moneda 2 4 3 2 2 2 2 3 2 2 4" xfId="39522" xr:uid="{63C0E058-58D9-44C4-B086-A3FC96DC7522}"/>
    <cellStyle name="Moneda 2 4 3 2 2 2 2 3 2 3" xfId="15984" xr:uid="{74C8B0E6-A8AD-4FCA-9057-9E2E4765C654}"/>
    <cellStyle name="Moneda 2 4 3 2 2 2 2 3 2 4" xfId="25401" xr:uid="{1B87DE90-445E-4483-9E3A-154C0AA3FD54}"/>
    <cellStyle name="Moneda 2 4 3 2 2 2 2 3 2 5" xfId="34818" xr:uid="{EFFF7263-3E2E-4704-8320-13EE70595A8B}"/>
    <cellStyle name="Moneda 2 4 3 2 2 2 2 3 3" xfId="8928" xr:uid="{C4DEB75E-5942-42B9-AD25-E0D9111E4ED2}"/>
    <cellStyle name="Moneda 2 4 3 2 2 2 2 3 3 2" xfId="18336" xr:uid="{F01D8CDF-E8CB-46EB-8DD9-51CB6B8D2DBC}"/>
    <cellStyle name="Moneda 2 4 3 2 2 2 2 3 3 3" xfId="27753" xr:uid="{E643F868-74D6-4CCC-B767-00B5B8247256}"/>
    <cellStyle name="Moneda 2 4 3 2 2 2 2 3 3 4" xfId="37170" xr:uid="{C348FCE6-7E64-4377-9164-B10DC0DE946D}"/>
    <cellStyle name="Moneda 2 4 3 2 2 2 2 3 4" xfId="13632" xr:uid="{FB8144B3-694E-4715-B0A7-22D6CB86BB01}"/>
    <cellStyle name="Moneda 2 4 3 2 2 2 2 3 5" xfId="23049" xr:uid="{1C1D58A7-4C22-4DC5-AB52-0E5F9E94808A}"/>
    <cellStyle name="Moneda 2 4 3 2 2 2 2 3 6" xfId="32466" xr:uid="{D8E76776-D063-4F51-BE2F-2C88344D4604}"/>
    <cellStyle name="Moneda 2 4 3 2 2 2 2 4" xfId="5008" xr:uid="{282205E8-7AC4-4D4A-ADD3-8A14BB833C78}"/>
    <cellStyle name="Moneda 2 4 3 2 2 2 2 4 2" xfId="9712" xr:uid="{AB982317-FB4B-47FD-80C8-5B436C8EDC97}"/>
    <cellStyle name="Moneda 2 4 3 2 2 2 2 4 2 2" xfId="19120" xr:uid="{40B86BD1-1FE4-478D-B974-BE1BFFF33396}"/>
    <cellStyle name="Moneda 2 4 3 2 2 2 2 4 2 3" xfId="28537" xr:uid="{6625F473-4A95-47B4-A175-7BA4C9F6B241}"/>
    <cellStyle name="Moneda 2 4 3 2 2 2 2 4 2 4" xfId="37954" xr:uid="{714B4848-7713-41CB-B57D-C0EB051470B1}"/>
    <cellStyle name="Moneda 2 4 3 2 2 2 2 4 3" xfId="14416" xr:uid="{912A6AAC-AF2A-41B6-A405-601CCA3794B9}"/>
    <cellStyle name="Moneda 2 4 3 2 2 2 2 4 4" xfId="23833" xr:uid="{6E4D1DB9-3622-4C8B-9EE7-EC2E27FD5FC3}"/>
    <cellStyle name="Moneda 2 4 3 2 2 2 2 4 5" xfId="33250" xr:uid="{A28D1601-3DFB-42F3-8AE2-C5A6BFCED84D}"/>
    <cellStyle name="Moneda 2 4 3 2 2 2 2 5" xfId="7360" xr:uid="{8B14E3B5-6F4A-49FE-B407-B4F1F9A5CFA6}"/>
    <cellStyle name="Moneda 2 4 3 2 2 2 2 5 2" xfId="16768" xr:uid="{82E2B4B4-AF99-40D8-BE45-03F0E20BE4BF}"/>
    <cellStyle name="Moneda 2 4 3 2 2 2 2 5 3" xfId="26185" xr:uid="{A4D5F6AE-4C76-45FF-9DA8-EAA96F48D400}"/>
    <cellStyle name="Moneda 2 4 3 2 2 2 2 5 4" xfId="35602" xr:uid="{05153901-6EE4-4CA1-B7BD-D6841EE464AD}"/>
    <cellStyle name="Moneda 2 4 3 2 2 2 2 6" xfId="12064" xr:uid="{AC706DE5-1D0F-490D-9FDE-913C9B69D161}"/>
    <cellStyle name="Moneda 2 4 3 2 2 2 2 7" xfId="21481" xr:uid="{0852E93D-A45B-42EC-A6FE-39F095F0A347}"/>
    <cellStyle name="Moneda 2 4 3 2 2 2 2 8" xfId="30898" xr:uid="{9368A79B-F2D2-427A-932D-28D8C44CB4FC}"/>
    <cellStyle name="Moneda 2 4 3 2 2 2 3" xfId="3048" xr:uid="{A93C9C7B-8931-4826-A2E3-9EEBF8E221AA}"/>
    <cellStyle name="Moneda 2 4 3 2 2 2 3 2" xfId="5400" xr:uid="{8DA01B79-174F-41A4-96C3-56DCD3920BAD}"/>
    <cellStyle name="Moneda 2 4 3 2 2 2 3 2 2" xfId="10104" xr:uid="{BF58A8E8-28E9-4C74-B474-2F57FF145ECE}"/>
    <cellStyle name="Moneda 2 4 3 2 2 2 3 2 2 2" xfId="19512" xr:uid="{33A30AF8-EB1F-4D2C-93C4-7579858A60D7}"/>
    <cellStyle name="Moneda 2 4 3 2 2 2 3 2 2 3" xfId="28929" xr:uid="{28B80CC7-81E4-448A-AD13-AAB990F2887A}"/>
    <cellStyle name="Moneda 2 4 3 2 2 2 3 2 2 4" xfId="38346" xr:uid="{C38048CF-16D5-4985-A68D-65ADF5F055AA}"/>
    <cellStyle name="Moneda 2 4 3 2 2 2 3 2 3" xfId="14808" xr:uid="{6B1D628B-2E01-4113-AEEF-90FCDE5BAF69}"/>
    <cellStyle name="Moneda 2 4 3 2 2 2 3 2 4" xfId="24225" xr:uid="{FDA25E9A-E834-4217-B6A7-F51679EE91F1}"/>
    <cellStyle name="Moneda 2 4 3 2 2 2 3 2 5" xfId="33642" xr:uid="{1BC1BED9-E50E-4636-AD7F-B4C4CCFB4937}"/>
    <cellStyle name="Moneda 2 4 3 2 2 2 3 3" xfId="7752" xr:uid="{90951653-446B-4EF4-BA62-D19168E769EF}"/>
    <cellStyle name="Moneda 2 4 3 2 2 2 3 3 2" xfId="17160" xr:uid="{9318BD84-8671-4C50-8227-33C90938B4C4}"/>
    <cellStyle name="Moneda 2 4 3 2 2 2 3 3 3" xfId="26577" xr:uid="{325364D0-9287-4D54-86FC-E9844CE048D3}"/>
    <cellStyle name="Moneda 2 4 3 2 2 2 3 3 4" xfId="35994" xr:uid="{394437EA-30B4-4848-9CAC-91840F4F5DD6}"/>
    <cellStyle name="Moneda 2 4 3 2 2 2 3 4" xfId="12456" xr:uid="{C90AF656-3E8A-4CD9-979C-508C53321C0F}"/>
    <cellStyle name="Moneda 2 4 3 2 2 2 3 5" xfId="21873" xr:uid="{C9D98F69-8530-423C-9180-8FE5CDEED679}"/>
    <cellStyle name="Moneda 2 4 3 2 2 2 3 6" xfId="31290" xr:uid="{C6D70E2A-1B36-43A2-A8D7-3C34351882F1}"/>
    <cellStyle name="Moneda 2 4 3 2 2 2 4" xfId="3832" xr:uid="{52ACE1A2-BD6C-4C50-A1A8-81E0991437FD}"/>
    <cellStyle name="Moneda 2 4 3 2 2 2 4 2" xfId="6184" xr:uid="{10F0E80F-9D07-4320-BFAC-064837F29606}"/>
    <cellStyle name="Moneda 2 4 3 2 2 2 4 2 2" xfId="10888" xr:uid="{F0E18A76-42AE-4D39-A40A-5813A97544BD}"/>
    <cellStyle name="Moneda 2 4 3 2 2 2 4 2 2 2" xfId="20296" xr:uid="{FB9278F2-94F7-437A-BF6A-E00F1E422EF9}"/>
    <cellStyle name="Moneda 2 4 3 2 2 2 4 2 2 3" xfId="29713" xr:uid="{122DEA73-784C-415F-96AB-21BC053EC198}"/>
    <cellStyle name="Moneda 2 4 3 2 2 2 4 2 2 4" xfId="39130" xr:uid="{EE071E85-1808-472E-AC45-DBE15DDB345C}"/>
    <cellStyle name="Moneda 2 4 3 2 2 2 4 2 3" xfId="15592" xr:uid="{681B0EE6-4E5F-430D-9687-BCA2172B0EEB}"/>
    <cellStyle name="Moneda 2 4 3 2 2 2 4 2 4" xfId="25009" xr:uid="{6DA5A482-74F8-41FC-A964-C45DDDF0F898}"/>
    <cellStyle name="Moneda 2 4 3 2 2 2 4 2 5" xfId="34426" xr:uid="{B984A750-700A-4095-9454-84188C3A11DE}"/>
    <cellStyle name="Moneda 2 4 3 2 2 2 4 3" xfId="8536" xr:uid="{E11AF6C2-1BB5-4C5B-BE20-A5D1477DE830}"/>
    <cellStyle name="Moneda 2 4 3 2 2 2 4 3 2" xfId="17944" xr:uid="{60527A26-C2A9-4977-A0C7-EBCEDB348192}"/>
    <cellStyle name="Moneda 2 4 3 2 2 2 4 3 3" xfId="27361" xr:uid="{DBC1F163-6445-4883-9885-D2BBAAACDB02}"/>
    <cellStyle name="Moneda 2 4 3 2 2 2 4 3 4" xfId="36778" xr:uid="{02A915A9-AE35-4EAE-8A37-D4A8DEB3ADAA}"/>
    <cellStyle name="Moneda 2 4 3 2 2 2 4 4" xfId="13240" xr:uid="{D4DF9D25-7D44-46EA-B714-EA00EF6ABCA6}"/>
    <cellStyle name="Moneda 2 4 3 2 2 2 4 5" xfId="22657" xr:uid="{221D5F30-981A-41C5-A471-8AD28B03C179}"/>
    <cellStyle name="Moneda 2 4 3 2 2 2 4 6" xfId="32074" xr:uid="{435DB84B-4185-4056-8A84-FB6C88B33336}"/>
    <cellStyle name="Moneda 2 4 3 2 2 2 5" xfId="4616" xr:uid="{C1D8AA89-5FD7-42FE-9DE1-8EB87D61F650}"/>
    <cellStyle name="Moneda 2 4 3 2 2 2 5 2" xfId="9320" xr:uid="{A5B1C295-6AB1-49D9-8C8E-5CBE5AB2F359}"/>
    <cellStyle name="Moneda 2 4 3 2 2 2 5 2 2" xfId="18728" xr:uid="{4541DA01-BE50-4085-9A83-97EEC4C99BC5}"/>
    <cellStyle name="Moneda 2 4 3 2 2 2 5 2 3" xfId="28145" xr:uid="{6F1B591A-63F3-4916-A819-3CEF39490A0F}"/>
    <cellStyle name="Moneda 2 4 3 2 2 2 5 2 4" xfId="37562" xr:uid="{46B18EE7-07B8-41D4-BB15-6C0BA718BA25}"/>
    <cellStyle name="Moneda 2 4 3 2 2 2 5 3" xfId="14024" xr:uid="{AB49C4CE-18BE-411A-9558-04F067908071}"/>
    <cellStyle name="Moneda 2 4 3 2 2 2 5 4" xfId="23441" xr:uid="{57E99758-51A3-4202-A99D-E4BB75FE46F8}"/>
    <cellStyle name="Moneda 2 4 3 2 2 2 5 5" xfId="32858" xr:uid="{02590737-5A61-42B0-81D7-4874D10740EF}"/>
    <cellStyle name="Moneda 2 4 3 2 2 2 6" xfId="6968" xr:uid="{1F37DFCB-115F-4E0B-97CF-3A21017EED8C}"/>
    <cellStyle name="Moneda 2 4 3 2 2 2 6 2" xfId="16376" xr:uid="{AA305F58-BFBD-457F-8AE9-9F3B1F837DA5}"/>
    <cellStyle name="Moneda 2 4 3 2 2 2 6 3" xfId="25793" xr:uid="{08D52861-A99C-4FD7-BFBC-6AA1B0E0552A}"/>
    <cellStyle name="Moneda 2 4 3 2 2 2 6 4" xfId="35210" xr:uid="{121F7294-56C7-474D-8B1D-96F9DE4075F6}"/>
    <cellStyle name="Moneda 2 4 3 2 2 2 7" xfId="11672" xr:uid="{34C67208-87F4-4E5D-9D48-A40D31B5BE66}"/>
    <cellStyle name="Moneda 2 4 3 2 2 2 8" xfId="21089" xr:uid="{8403E7AC-D58C-434D-ACE7-DF0AD4E7CCA4}"/>
    <cellStyle name="Moneda 2 4 3 2 2 2 9" xfId="30506" xr:uid="{3DF4FD10-720A-4171-A697-DD4009791FC6}"/>
    <cellStyle name="Moneda 2 4 3 2 2 3" xfId="1083" xr:uid="{143D0992-0E0D-42A4-BA49-E4B50B02A175}"/>
    <cellStyle name="Moneda 2 4 3 2 2 3 10" xfId="1797" xr:uid="{C804179B-EA24-40F3-87E7-29AED7E4B1E5}"/>
    <cellStyle name="Moneda 2 4 3 2 2 3 11" xfId="40679" xr:uid="{61B36EF2-BB67-4693-9AB9-A0E3EED52361}"/>
    <cellStyle name="Moneda 2 4 3 2 2 3 2" xfId="3244" xr:uid="{87446BAF-506E-40D3-A141-A0EBF6869DE2}"/>
    <cellStyle name="Moneda 2 4 3 2 2 3 2 2" xfId="5596" xr:uid="{358FDF62-429A-4F45-9F6A-6D51FA10DA5E}"/>
    <cellStyle name="Moneda 2 4 3 2 2 3 2 2 2" xfId="10300" xr:uid="{3DAF688C-ED52-42D1-A602-7A9D2FAEC90E}"/>
    <cellStyle name="Moneda 2 4 3 2 2 3 2 2 2 2" xfId="19708" xr:uid="{9B078232-4ADD-4F87-87A9-080F9E21CDC5}"/>
    <cellStyle name="Moneda 2 4 3 2 2 3 2 2 2 3" xfId="29125" xr:uid="{DFA50184-8500-45FE-B6D2-9A0F96698A07}"/>
    <cellStyle name="Moneda 2 4 3 2 2 3 2 2 2 4" xfId="38542" xr:uid="{4AE196E3-FCE0-4B97-A2CF-CA5254D496CB}"/>
    <cellStyle name="Moneda 2 4 3 2 2 3 2 2 3" xfId="15004" xr:uid="{17D797C2-29F1-403C-BBFE-6D81A0389B51}"/>
    <cellStyle name="Moneda 2 4 3 2 2 3 2 2 4" xfId="24421" xr:uid="{70906598-1884-4C23-BA69-7F46DA5CAE11}"/>
    <cellStyle name="Moneda 2 4 3 2 2 3 2 2 5" xfId="33838" xr:uid="{DE91C8E7-2CEE-4987-B626-1A12D73CBABB}"/>
    <cellStyle name="Moneda 2 4 3 2 2 3 2 3" xfId="7948" xr:uid="{F37AC706-4978-43A8-8820-5CD76163CA6E}"/>
    <cellStyle name="Moneda 2 4 3 2 2 3 2 3 2" xfId="17356" xr:uid="{EB5AB96A-1253-40B4-9A0B-AEE885292D0B}"/>
    <cellStyle name="Moneda 2 4 3 2 2 3 2 3 3" xfId="26773" xr:uid="{BF4C37AA-3845-4BBE-B91E-99D845C7DBAF}"/>
    <cellStyle name="Moneda 2 4 3 2 2 3 2 3 4" xfId="36190" xr:uid="{2DBD46BE-52E7-4803-9EE3-CE299BD43BC3}"/>
    <cellStyle name="Moneda 2 4 3 2 2 3 2 4" xfId="12652" xr:uid="{539015C3-C9D1-4E02-A9E6-37347DC1F0ED}"/>
    <cellStyle name="Moneda 2 4 3 2 2 3 2 5" xfId="22069" xr:uid="{A6260AC3-61B0-4950-9B0C-AC99136C8DBC}"/>
    <cellStyle name="Moneda 2 4 3 2 2 3 2 6" xfId="31486" xr:uid="{682D8584-06FF-4633-A14E-FD88AED6327A}"/>
    <cellStyle name="Moneda 2 4 3 2 2 3 3" xfId="4028" xr:uid="{A7C314DD-EC26-4586-A91E-C951EFC21EE9}"/>
    <cellStyle name="Moneda 2 4 3 2 2 3 3 2" xfId="6380" xr:uid="{5EB9CD69-4685-414D-BB45-38C054E7B34D}"/>
    <cellStyle name="Moneda 2 4 3 2 2 3 3 2 2" xfId="11084" xr:uid="{CDB60E8B-8726-4346-B447-911A01978A6D}"/>
    <cellStyle name="Moneda 2 4 3 2 2 3 3 2 2 2" xfId="20492" xr:uid="{86722B41-0DAB-4942-BD11-50780FADFD46}"/>
    <cellStyle name="Moneda 2 4 3 2 2 3 3 2 2 3" xfId="29909" xr:uid="{C81EA6F9-9CD8-4E02-868D-03E4E3B6F1DE}"/>
    <cellStyle name="Moneda 2 4 3 2 2 3 3 2 2 4" xfId="39326" xr:uid="{FB09B859-2323-4144-85DD-DF0367F3F39B}"/>
    <cellStyle name="Moneda 2 4 3 2 2 3 3 2 3" xfId="15788" xr:uid="{3847DB3F-1656-409F-A560-58071F61A82C}"/>
    <cellStyle name="Moneda 2 4 3 2 2 3 3 2 4" xfId="25205" xr:uid="{EDEC56DF-FEAF-4AB4-B253-1615F4DE056A}"/>
    <cellStyle name="Moneda 2 4 3 2 2 3 3 2 5" xfId="34622" xr:uid="{717BDD2C-1670-40BF-B66A-6A9EC53CA2B7}"/>
    <cellStyle name="Moneda 2 4 3 2 2 3 3 3" xfId="8732" xr:uid="{5BEA6716-87A2-453E-B9CC-1C6BA348996E}"/>
    <cellStyle name="Moneda 2 4 3 2 2 3 3 3 2" xfId="18140" xr:uid="{B4F3D001-204E-47E8-9CCE-67D300E20BC1}"/>
    <cellStyle name="Moneda 2 4 3 2 2 3 3 3 3" xfId="27557" xr:uid="{6B0ABC12-D790-411B-9597-DCDD486C0F6A}"/>
    <cellStyle name="Moneda 2 4 3 2 2 3 3 3 4" xfId="36974" xr:uid="{B513CF97-1C84-4ED4-9A82-D795295C0868}"/>
    <cellStyle name="Moneda 2 4 3 2 2 3 3 4" xfId="13436" xr:uid="{652F3D2F-2F40-4FF4-A274-4FFC9830A688}"/>
    <cellStyle name="Moneda 2 4 3 2 2 3 3 5" xfId="22853" xr:uid="{6DA907E2-AB5B-4648-B424-30B56086A256}"/>
    <cellStyle name="Moneda 2 4 3 2 2 3 3 6" xfId="32270" xr:uid="{41BC158F-C739-4D7C-A5D0-6026E5F4588B}"/>
    <cellStyle name="Moneda 2 4 3 2 2 3 4" xfId="4812" xr:uid="{FF6A81C6-298F-497D-BDC0-3FDF7BFDBCA8}"/>
    <cellStyle name="Moneda 2 4 3 2 2 3 4 2" xfId="9516" xr:uid="{7E98322F-1A10-4734-87ED-422FB1A50F13}"/>
    <cellStyle name="Moneda 2 4 3 2 2 3 4 2 2" xfId="18924" xr:uid="{50C4CB83-6E9A-4468-BBE8-26019C330D19}"/>
    <cellStyle name="Moneda 2 4 3 2 2 3 4 2 3" xfId="28341" xr:uid="{CC7B4B42-5541-45DB-9833-B3C1033D026F}"/>
    <cellStyle name="Moneda 2 4 3 2 2 3 4 2 4" xfId="37758" xr:uid="{C086AF17-B32A-4F17-AAAC-9DCF68FD9F4E}"/>
    <cellStyle name="Moneda 2 4 3 2 2 3 4 3" xfId="14220" xr:uid="{0D5ACBF9-1792-4CB9-8FA7-6D0FC11B96F7}"/>
    <cellStyle name="Moneda 2 4 3 2 2 3 4 4" xfId="23637" xr:uid="{DD7D19FC-2471-439B-9434-0FB8C811A704}"/>
    <cellStyle name="Moneda 2 4 3 2 2 3 4 5" xfId="33054" xr:uid="{1FD0104A-3223-4639-BB5C-C1B296341ADC}"/>
    <cellStyle name="Moneda 2 4 3 2 2 3 5" xfId="7164" xr:uid="{5000E8D9-D5AF-47FA-9D31-46053118BA34}"/>
    <cellStyle name="Moneda 2 4 3 2 2 3 5 2" xfId="16572" xr:uid="{F170027F-4FC8-468A-A1E4-FDB15A861018}"/>
    <cellStyle name="Moneda 2 4 3 2 2 3 5 3" xfId="25989" xr:uid="{B3534373-DBBF-459F-9119-09FBCF368098}"/>
    <cellStyle name="Moneda 2 4 3 2 2 3 5 4" xfId="35406" xr:uid="{EFFC2847-FB4F-497D-81B4-756A373B44FA}"/>
    <cellStyle name="Moneda 2 4 3 2 2 3 6" xfId="11868" xr:uid="{455AA676-73C4-48D3-94F6-437E2ED55475}"/>
    <cellStyle name="Moneda 2 4 3 2 2 3 7" xfId="21285" xr:uid="{C7563C3F-FBDB-456E-902A-7D471D5F9D88}"/>
    <cellStyle name="Moneda 2 4 3 2 2 3 8" xfId="30702" xr:uid="{68C9F832-564F-429E-84CF-8E9163F7D13E}"/>
    <cellStyle name="Moneda 2 4 3 2 2 3 9" xfId="2459" xr:uid="{1B697CE4-5D7E-4AAA-95C8-837C58796E4A}"/>
    <cellStyle name="Moneda 2 4 3 2 2 4" xfId="2852" xr:uid="{2AAB2420-3A71-4E6C-92D0-D896C2358478}"/>
    <cellStyle name="Moneda 2 4 3 2 2 4 2" xfId="5204" xr:uid="{23A7B216-8F90-4945-B015-E9A34F18DC3C}"/>
    <cellStyle name="Moneda 2 4 3 2 2 4 2 2" xfId="9908" xr:uid="{890867B5-DD8D-45BB-A882-202FF64A8CAF}"/>
    <cellStyle name="Moneda 2 4 3 2 2 4 2 2 2" xfId="19316" xr:uid="{287F8A3F-3372-45E7-AD43-49BB97B5C3D3}"/>
    <cellStyle name="Moneda 2 4 3 2 2 4 2 2 3" xfId="28733" xr:uid="{4F5695C3-86E4-4B45-9C96-771E50D58D46}"/>
    <cellStyle name="Moneda 2 4 3 2 2 4 2 2 4" xfId="38150" xr:uid="{4CD38D55-375A-4979-82AA-1E6AB16D4FF2}"/>
    <cellStyle name="Moneda 2 4 3 2 2 4 2 3" xfId="14612" xr:uid="{046B818F-C91D-478D-9CC2-39D0F3979FF2}"/>
    <cellStyle name="Moneda 2 4 3 2 2 4 2 4" xfId="24029" xr:uid="{DAB58653-669C-4878-AB3B-3909E7D56591}"/>
    <cellStyle name="Moneda 2 4 3 2 2 4 2 5" xfId="33446" xr:uid="{774079E9-8C3E-4673-B93C-EEB44A47F3F4}"/>
    <cellStyle name="Moneda 2 4 3 2 2 4 3" xfId="7556" xr:uid="{34D201FF-E55F-41E5-AEA2-E81C17E6FDA4}"/>
    <cellStyle name="Moneda 2 4 3 2 2 4 3 2" xfId="16964" xr:uid="{6EFE4739-1B33-4137-B795-8F4EE7EB0830}"/>
    <cellStyle name="Moneda 2 4 3 2 2 4 3 3" xfId="26381" xr:uid="{0250AA35-FC10-4647-9DE5-470D597D4160}"/>
    <cellStyle name="Moneda 2 4 3 2 2 4 3 4" xfId="35798" xr:uid="{A7CA3014-37EC-4917-8A34-482D47EE9A24}"/>
    <cellStyle name="Moneda 2 4 3 2 2 4 4" xfId="12260" xr:uid="{5657D0FC-6BB5-402F-B2CF-064F77C75280}"/>
    <cellStyle name="Moneda 2 4 3 2 2 4 5" xfId="21677" xr:uid="{E432B452-D72F-4AC6-89DC-AD145E6CB5CE}"/>
    <cellStyle name="Moneda 2 4 3 2 2 4 6" xfId="31094" xr:uid="{6309C6A3-4CC5-4085-A352-5795F93D737B}"/>
    <cellStyle name="Moneda 2 4 3 2 2 5" xfId="3636" xr:uid="{2E448654-2CEA-419E-ACA3-F87D17C268A1}"/>
    <cellStyle name="Moneda 2 4 3 2 2 5 2" xfId="5988" xr:uid="{F373E10B-AB99-4FA7-83F7-5DF5BD731423}"/>
    <cellStyle name="Moneda 2 4 3 2 2 5 2 2" xfId="10692" xr:uid="{DB0DB34B-F277-4907-A365-ADBC0EB17624}"/>
    <cellStyle name="Moneda 2 4 3 2 2 5 2 2 2" xfId="20100" xr:uid="{61E3C6C9-02A7-4B58-BDCE-4AF6CB4B556C}"/>
    <cellStyle name="Moneda 2 4 3 2 2 5 2 2 3" xfId="29517" xr:uid="{6B79FA11-2F98-4A07-818D-B4F719C49594}"/>
    <cellStyle name="Moneda 2 4 3 2 2 5 2 2 4" xfId="38934" xr:uid="{5D3B8FD8-1BB7-4B5D-A79D-1D9FF0C83F2C}"/>
    <cellStyle name="Moneda 2 4 3 2 2 5 2 3" xfId="15396" xr:uid="{BA61904D-F6C7-4214-9ED2-262562D609D0}"/>
    <cellStyle name="Moneda 2 4 3 2 2 5 2 4" xfId="24813" xr:uid="{D6370F7C-0BA2-46F3-BAB2-E4614E6B4FA3}"/>
    <cellStyle name="Moneda 2 4 3 2 2 5 2 5" xfId="34230" xr:uid="{CA763815-101C-451C-8A5D-E9819E922046}"/>
    <cellStyle name="Moneda 2 4 3 2 2 5 3" xfId="8340" xr:uid="{ECBA1D2B-6B32-488A-98AA-55AAE8935EAC}"/>
    <cellStyle name="Moneda 2 4 3 2 2 5 3 2" xfId="17748" xr:uid="{01B13508-7CF6-4B05-B5C1-D07361CCABE9}"/>
    <cellStyle name="Moneda 2 4 3 2 2 5 3 3" xfId="27165" xr:uid="{964B08C4-BA5F-445E-912D-D609FD104AED}"/>
    <cellStyle name="Moneda 2 4 3 2 2 5 3 4" xfId="36582" xr:uid="{E7F8A7DC-FFC3-4419-BE13-DC6BCE6784AF}"/>
    <cellStyle name="Moneda 2 4 3 2 2 5 4" xfId="13044" xr:uid="{6C80B38D-D70D-4E56-BAED-8D2F3EDB12F4}"/>
    <cellStyle name="Moneda 2 4 3 2 2 5 5" xfId="22461" xr:uid="{5F615268-8E2F-4FEF-9F18-04B9210025C1}"/>
    <cellStyle name="Moneda 2 4 3 2 2 5 6" xfId="31878" xr:uid="{A4EFEB05-CC3B-4A64-AFA4-ED8991A23F30}"/>
    <cellStyle name="Moneda 2 4 3 2 2 6" xfId="4420" xr:uid="{15B1222C-0FF9-4A5B-A0FF-C5D97F0541CB}"/>
    <cellStyle name="Moneda 2 4 3 2 2 6 2" xfId="9124" xr:uid="{CF807BF1-FA6E-4973-9B6E-21076EF45D9F}"/>
    <cellStyle name="Moneda 2 4 3 2 2 6 2 2" xfId="18532" xr:uid="{E40B6C58-7852-43A5-965E-715154CD0CD2}"/>
    <cellStyle name="Moneda 2 4 3 2 2 6 2 3" xfId="27949" xr:uid="{CE98DFD8-FA7E-410B-A6E6-FF47C80D1DD8}"/>
    <cellStyle name="Moneda 2 4 3 2 2 6 2 4" xfId="37366" xr:uid="{46189DCA-E138-4902-B77B-82A632F4AE86}"/>
    <cellStyle name="Moneda 2 4 3 2 2 6 3" xfId="13828" xr:uid="{881C7AE6-F9C8-4A0E-AB23-0F7B9DFB033A}"/>
    <cellStyle name="Moneda 2 4 3 2 2 6 4" xfId="23245" xr:uid="{9E9B1AA9-7270-4141-9AD3-B9F0B85F539E}"/>
    <cellStyle name="Moneda 2 4 3 2 2 6 5" xfId="32662" xr:uid="{7DDF50C1-EA58-40B9-AAF7-A0E5547FB2F3}"/>
    <cellStyle name="Moneda 2 4 3 2 2 7" xfId="6772" xr:uid="{5F65561D-889C-4023-ADFB-F52ED0CBE78D}"/>
    <cellStyle name="Moneda 2 4 3 2 2 7 2" xfId="16180" xr:uid="{336EFC23-7F06-49A8-BAAC-807FE03A54C0}"/>
    <cellStyle name="Moneda 2 4 3 2 2 7 3" xfId="25597" xr:uid="{9E91D114-CA20-428C-B7AD-976E499A085F}"/>
    <cellStyle name="Moneda 2 4 3 2 2 7 4" xfId="35014" xr:uid="{4A308196-4C1B-40D7-B1CF-D4543B0361E3}"/>
    <cellStyle name="Moneda 2 4 3 2 2 8" xfId="11476" xr:uid="{5701967F-5D8C-405E-8CC4-73DDBFBC4F4F}"/>
    <cellStyle name="Moneda 2 4 3 2 2 9" xfId="20893" xr:uid="{6C05F99C-D1A6-4A3A-8FE0-01FDCAB51CA4}"/>
    <cellStyle name="Moneda 2 4 3 2 3" xfId="288" xr:uid="{75D8D655-9A84-4A54-B54B-1DD485141E32}"/>
    <cellStyle name="Moneda 2 4 3 2 3 10" xfId="30235" xr:uid="{E1AC3E80-81AD-4CEF-82CA-0DF02DFF82DC}"/>
    <cellStyle name="Moneda 2 4 3 2 3 11" xfId="39775" xr:uid="{5CC8598C-4458-4AAF-B4BE-26CE941A3D8B}"/>
    <cellStyle name="Moneda 2 4 3 2 3 12" xfId="40034" xr:uid="{91AE1FD4-74B0-4418-8AC7-7CF6CCDB1553}"/>
    <cellStyle name="Moneda 2 4 3 2 3 13" xfId="1992" xr:uid="{1831FF00-058F-495D-B366-5025E8DE4722}"/>
    <cellStyle name="Moneda 2 4 3 2 3 14" xfId="1364" xr:uid="{1424CBD5-8A4F-4180-8796-FEDC296FAE1F}"/>
    <cellStyle name="Moneda 2 4 3 2 3 15" xfId="40246" xr:uid="{FFAB6EB9-8E17-4AFD-8D56-ED9BD043380A}"/>
    <cellStyle name="Moneda 2 4 3 2 3 2" xfId="563" xr:uid="{F6EA8485-45B4-4D21-8ED0-B41C0C7958FE}"/>
    <cellStyle name="Moneda 2 4 3 2 3 2 10" xfId="2188" xr:uid="{345AB017-9E3B-43C3-A6F8-3F42368AA250}"/>
    <cellStyle name="Moneda 2 4 3 2 3 2 11" xfId="1560" xr:uid="{792F5B1A-B5E0-45BC-92FE-4ED975861E2E}"/>
    <cellStyle name="Moneda 2 4 3 2 3 2 12" xfId="40442" xr:uid="{19685C60-A3DD-4FE0-8A40-D707BAF06FB7}"/>
    <cellStyle name="Moneda 2 4 3 2 3 2 2" xfId="2580" xr:uid="{BB7AA70F-72F4-40EC-8878-E6B02C99AB9A}"/>
    <cellStyle name="Moneda 2 4 3 2 3 2 2 2" xfId="3365" xr:uid="{1A16BF43-A4A8-4A29-B597-C58F20427703}"/>
    <cellStyle name="Moneda 2 4 3 2 3 2 2 2 2" xfId="5717" xr:uid="{8350231B-C95E-46F5-83B6-7B7173E9E1F5}"/>
    <cellStyle name="Moneda 2 4 3 2 3 2 2 2 2 2" xfId="10421" xr:uid="{85D47654-9607-4F9A-A899-3C5C1F56444C}"/>
    <cellStyle name="Moneda 2 4 3 2 3 2 2 2 2 2 2" xfId="19829" xr:uid="{294F5307-9E73-479B-9B29-D83059CC4D0A}"/>
    <cellStyle name="Moneda 2 4 3 2 3 2 2 2 2 2 3" xfId="29246" xr:uid="{51066762-C575-4A5E-9184-78C80EE565E7}"/>
    <cellStyle name="Moneda 2 4 3 2 3 2 2 2 2 2 4" xfId="38663" xr:uid="{56AC35EE-5AA5-4234-9995-9A3A99D77DE8}"/>
    <cellStyle name="Moneda 2 4 3 2 3 2 2 2 2 3" xfId="15125" xr:uid="{083BEC67-007B-4BE6-944A-1FDEFC2C8DE7}"/>
    <cellStyle name="Moneda 2 4 3 2 3 2 2 2 2 4" xfId="24542" xr:uid="{CF47E4A2-87E0-4D5E-BDB4-4082B1E92388}"/>
    <cellStyle name="Moneda 2 4 3 2 3 2 2 2 2 5" xfId="33959" xr:uid="{339EC892-68B9-4F7D-B5D8-54AC77F16B74}"/>
    <cellStyle name="Moneda 2 4 3 2 3 2 2 2 3" xfId="8069" xr:uid="{2C821A26-631A-4412-BADA-69FF52BEC92B}"/>
    <cellStyle name="Moneda 2 4 3 2 3 2 2 2 3 2" xfId="17477" xr:uid="{6D1EBD38-B3C1-4B77-B410-2383E9C817E5}"/>
    <cellStyle name="Moneda 2 4 3 2 3 2 2 2 3 3" xfId="26894" xr:uid="{5244CD52-24D3-4518-AC3B-6973744DDF57}"/>
    <cellStyle name="Moneda 2 4 3 2 3 2 2 2 3 4" xfId="36311" xr:uid="{FC74B51B-6BB5-4C01-B363-6EADB38077EB}"/>
    <cellStyle name="Moneda 2 4 3 2 3 2 2 2 4" xfId="12773" xr:uid="{31CFEE3D-BF4B-49EC-831F-69BDD7411971}"/>
    <cellStyle name="Moneda 2 4 3 2 3 2 2 2 5" xfId="22190" xr:uid="{FADEA24A-3D03-48A9-84FD-7706CCDE3E32}"/>
    <cellStyle name="Moneda 2 4 3 2 3 2 2 2 6" xfId="31607" xr:uid="{FD6E71D2-7CFB-4006-AC5F-BF50DFD291C9}"/>
    <cellStyle name="Moneda 2 4 3 2 3 2 2 3" xfId="4149" xr:uid="{F9D9CCB6-0282-495F-BE72-2A132579EF25}"/>
    <cellStyle name="Moneda 2 4 3 2 3 2 2 3 2" xfId="6501" xr:uid="{EAB35739-09F2-4C90-9B47-E985F2CD1B8C}"/>
    <cellStyle name="Moneda 2 4 3 2 3 2 2 3 2 2" xfId="11205" xr:uid="{D57340EA-23E5-44FE-B17D-2C5972954A29}"/>
    <cellStyle name="Moneda 2 4 3 2 3 2 2 3 2 2 2" xfId="20613" xr:uid="{84C2C4A9-E519-449A-B73D-C67E1FA381CB}"/>
    <cellStyle name="Moneda 2 4 3 2 3 2 2 3 2 2 3" xfId="30030" xr:uid="{E34F63CF-7ED9-43F6-B6D6-C7216E2B5295}"/>
    <cellStyle name="Moneda 2 4 3 2 3 2 2 3 2 2 4" xfId="39447" xr:uid="{22960351-5057-4789-974A-3D46B867E2CD}"/>
    <cellStyle name="Moneda 2 4 3 2 3 2 2 3 2 3" xfId="15909" xr:uid="{8685C8A3-821D-46F1-B3E7-8E8254E31D17}"/>
    <cellStyle name="Moneda 2 4 3 2 3 2 2 3 2 4" xfId="25326" xr:uid="{CAD6F1B1-8083-4834-8AEA-4522D17438BB}"/>
    <cellStyle name="Moneda 2 4 3 2 3 2 2 3 2 5" xfId="34743" xr:uid="{B019BC4E-467B-4460-A3BA-884F3B998676}"/>
    <cellStyle name="Moneda 2 4 3 2 3 2 2 3 3" xfId="8853" xr:uid="{F2500D3F-ADD3-4F5F-90A7-D320F6171F88}"/>
    <cellStyle name="Moneda 2 4 3 2 3 2 2 3 3 2" xfId="18261" xr:uid="{ED104E78-C916-4F17-A75E-7AF6C80D0F6A}"/>
    <cellStyle name="Moneda 2 4 3 2 3 2 2 3 3 3" xfId="27678" xr:uid="{933D2D0B-1376-4C68-99D8-9D54BA8FAC4D}"/>
    <cellStyle name="Moneda 2 4 3 2 3 2 2 3 3 4" xfId="37095" xr:uid="{36412B39-CB0D-4FDD-91A9-42B0B24E819D}"/>
    <cellStyle name="Moneda 2 4 3 2 3 2 2 3 4" xfId="13557" xr:uid="{31F89D7F-8C9D-4C11-A5D4-21267DD4BC59}"/>
    <cellStyle name="Moneda 2 4 3 2 3 2 2 3 5" xfId="22974" xr:uid="{CBBF787B-82A0-4CB5-A6A2-5EC4A6039969}"/>
    <cellStyle name="Moneda 2 4 3 2 3 2 2 3 6" xfId="32391" xr:uid="{3E717423-D198-4F33-A3BA-E0873395AB23}"/>
    <cellStyle name="Moneda 2 4 3 2 3 2 2 4" xfId="4933" xr:uid="{49E2AB26-9376-4317-BC96-A286412A14CB}"/>
    <cellStyle name="Moneda 2 4 3 2 3 2 2 4 2" xfId="9637" xr:uid="{3BDA5B76-4DC5-49A2-9BCF-3C8530E1F7E8}"/>
    <cellStyle name="Moneda 2 4 3 2 3 2 2 4 2 2" xfId="19045" xr:uid="{EAE3CFFC-54E4-42EA-B652-777F230ABACB}"/>
    <cellStyle name="Moneda 2 4 3 2 3 2 2 4 2 3" xfId="28462" xr:uid="{0C679A55-6DBD-448C-8FF4-AD7E3C3EE42E}"/>
    <cellStyle name="Moneda 2 4 3 2 3 2 2 4 2 4" xfId="37879" xr:uid="{7499DBA2-0B18-4365-924C-A430326D117C}"/>
    <cellStyle name="Moneda 2 4 3 2 3 2 2 4 3" xfId="14341" xr:uid="{5CD5E61C-22A6-4AC6-BCB9-E1F520874E95}"/>
    <cellStyle name="Moneda 2 4 3 2 3 2 2 4 4" xfId="23758" xr:uid="{FB557F5A-958D-475C-94E8-39F6015AF26D}"/>
    <cellStyle name="Moneda 2 4 3 2 3 2 2 4 5" xfId="33175" xr:uid="{E37F0DFB-5F50-4A32-B7B1-80B18949B6B9}"/>
    <cellStyle name="Moneda 2 4 3 2 3 2 2 5" xfId="7285" xr:uid="{15E45515-CC1F-4E52-9D76-67BC7A110437}"/>
    <cellStyle name="Moneda 2 4 3 2 3 2 2 5 2" xfId="16693" xr:uid="{DA588F1B-D8CE-4B14-ABCD-58526921418F}"/>
    <cellStyle name="Moneda 2 4 3 2 3 2 2 5 3" xfId="26110" xr:uid="{03E390DB-AB75-469E-9FE0-A34C14E8711E}"/>
    <cellStyle name="Moneda 2 4 3 2 3 2 2 5 4" xfId="35527" xr:uid="{29D278A2-AD51-4D4B-87B8-491F4169B229}"/>
    <cellStyle name="Moneda 2 4 3 2 3 2 2 6" xfId="11989" xr:uid="{90A9E0EB-F855-4883-9455-0934DAD26D09}"/>
    <cellStyle name="Moneda 2 4 3 2 3 2 2 7" xfId="21406" xr:uid="{DBA32577-22CE-4F7D-9A2B-AA2390A5FB08}"/>
    <cellStyle name="Moneda 2 4 3 2 3 2 2 8" xfId="30823" xr:uid="{33378E92-220C-4A16-8550-5BD2880D6962}"/>
    <cellStyle name="Moneda 2 4 3 2 3 2 3" xfId="2973" xr:uid="{3228AF02-F156-4489-B605-930E63106E79}"/>
    <cellStyle name="Moneda 2 4 3 2 3 2 3 2" xfId="5325" xr:uid="{E1FC5FD2-D449-4F28-8D34-1DA43BEDB5F9}"/>
    <cellStyle name="Moneda 2 4 3 2 3 2 3 2 2" xfId="10029" xr:uid="{FF717E84-2FA2-4129-89E9-A583D1F4333C}"/>
    <cellStyle name="Moneda 2 4 3 2 3 2 3 2 2 2" xfId="19437" xr:uid="{16C3A923-F996-4AF6-B3E1-961DBD74868A}"/>
    <cellStyle name="Moneda 2 4 3 2 3 2 3 2 2 3" xfId="28854" xr:uid="{0AF19F85-4B8A-41DF-B13F-A69DD02631E5}"/>
    <cellStyle name="Moneda 2 4 3 2 3 2 3 2 2 4" xfId="38271" xr:uid="{924EA8FC-9E86-445D-A285-7BEBA590ED0B}"/>
    <cellStyle name="Moneda 2 4 3 2 3 2 3 2 3" xfId="14733" xr:uid="{BD73118B-DF96-4D4C-843D-D10C7FE1E003}"/>
    <cellStyle name="Moneda 2 4 3 2 3 2 3 2 4" xfId="24150" xr:uid="{352B5FC2-995E-4D7F-BDDD-B033E6348380}"/>
    <cellStyle name="Moneda 2 4 3 2 3 2 3 2 5" xfId="33567" xr:uid="{DC4F4194-8C65-4E37-B195-9E857773050D}"/>
    <cellStyle name="Moneda 2 4 3 2 3 2 3 3" xfId="7677" xr:uid="{EFBBD4D4-89F6-4C9A-B06B-0336DAD20228}"/>
    <cellStyle name="Moneda 2 4 3 2 3 2 3 3 2" xfId="17085" xr:uid="{7179C2E5-69AE-47F0-8990-4F932170EB4A}"/>
    <cellStyle name="Moneda 2 4 3 2 3 2 3 3 3" xfId="26502" xr:uid="{BACD4067-2669-44AD-8431-BF13E03EDB56}"/>
    <cellStyle name="Moneda 2 4 3 2 3 2 3 3 4" xfId="35919" xr:uid="{2FD31533-8528-4C22-B7D4-61F1CB3CA8BD}"/>
    <cellStyle name="Moneda 2 4 3 2 3 2 3 4" xfId="12381" xr:uid="{80212772-44EA-46B2-B8C5-18D212E2E245}"/>
    <cellStyle name="Moneda 2 4 3 2 3 2 3 5" xfId="21798" xr:uid="{B30601CD-E875-4E6E-AA49-B5B81174C55F}"/>
    <cellStyle name="Moneda 2 4 3 2 3 2 3 6" xfId="31215" xr:uid="{D660EBDC-FDD6-4812-B89F-E9D152BA218F}"/>
    <cellStyle name="Moneda 2 4 3 2 3 2 4" xfId="3757" xr:uid="{9D4A45F2-16D9-446A-A995-942AE9C4913B}"/>
    <cellStyle name="Moneda 2 4 3 2 3 2 4 2" xfId="6109" xr:uid="{52C6534C-C4F8-477D-90C6-532851514BA1}"/>
    <cellStyle name="Moneda 2 4 3 2 3 2 4 2 2" xfId="10813" xr:uid="{BDB0AB47-1FDC-4810-AC2B-E2F78AB912F7}"/>
    <cellStyle name="Moneda 2 4 3 2 3 2 4 2 2 2" xfId="20221" xr:uid="{AF9A5B9A-C37C-4619-9B2B-D90DC959D91D}"/>
    <cellStyle name="Moneda 2 4 3 2 3 2 4 2 2 3" xfId="29638" xr:uid="{4E6AE3CB-26E0-4670-B5B1-849CA95EFC72}"/>
    <cellStyle name="Moneda 2 4 3 2 3 2 4 2 2 4" xfId="39055" xr:uid="{476DEDB2-8F10-43F4-B47A-1F1EF9FF43E3}"/>
    <cellStyle name="Moneda 2 4 3 2 3 2 4 2 3" xfId="15517" xr:uid="{E1B920E4-3843-4B15-83A3-CA7D3739297B}"/>
    <cellStyle name="Moneda 2 4 3 2 3 2 4 2 4" xfId="24934" xr:uid="{4E3E41F3-E252-49F5-8581-63FCF4E93060}"/>
    <cellStyle name="Moneda 2 4 3 2 3 2 4 2 5" xfId="34351" xr:uid="{50DAD1EA-9AF0-4A66-B5EF-40CC46C861B3}"/>
    <cellStyle name="Moneda 2 4 3 2 3 2 4 3" xfId="8461" xr:uid="{EEAA539D-BA5D-4543-8C5B-E2B900B641BB}"/>
    <cellStyle name="Moneda 2 4 3 2 3 2 4 3 2" xfId="17869" xr:uid="{76DF2C6D-858F-4FB7-B473-BCC6FFED1BBE}"/>
    <cellStyle name="Moneda 2 4 3 2 3 2 4 3 3" xfId="27286" xr:uid="{36595733-56E5-4AF6-BB74-456468B02988}"/>
    <cellStyle name="Moneda 2 4 3 2 3 2 4 3 4" xfId="36703" xr:uid="{D81BF388-4617-45E4-B6C0-AFF28EF36EB5}"/>
    <cellStyle name="Moneda 2 4 3 2 3 2 4 4" xfId="13165" xr:uid="{432FBB67-66E2-43AD-8D04-5667CC414B66}"/>
    <cellStyle name="Moneda 2 4 3 2 3 2 4 5" xfId="22582" xr:uid="{CD7DA81D-FE82-4117-98B0-0CE77C7ECAB4}"/>
    <cellStyle name="Moneda 2 4 3 2 3 2 4 6" xfId="31999" xr:uid="{AD682682-2CD7-4100-9556-81F89F1A115F}"/>
    <cellStyle name="Moneda 2 4 3 2 3 2 5" xfId="4541" xr:uid="{D83291E9-AF92-4EDD-82CA-FD714F8EF48F}"/>
    <cellStyle name="Moneda 2 4 3 2 3 2 5 2" xfId="9245" xr:uid="{6431AB23-351E-4753-88A6-F418418FF66B}"/>
    <cellStyle name="Moneda 2 4 3 2 3 2 5 2 2" xfId="18653" xr:uid="{688F25EA-8F1B-477C-A833-44DB26EA485E}"/>
    <cellStyle name="Moneda 2 4 3 2 3 2 5 2 3" xfId="28070" xr:uid="{09F7EC04-5254-4FB4-B55E-9BCD97367B2B}"/>
    <cellStyle name="Moneda 2 4 3 2 3 2 5 2 4" xfId="37487" xr:uid="{A0D16A0E-D576-43E3-87C1-7B3635903E4C}"/>
    <cellStyle name="Moneda 2 4 3 2 3 2 5 3" xfId="13949" xr:uid="{2150F200-A273-40CD-98FF-B25D7BDC7F66}"/>
    <cellStyle name="Moneda 2 4 3 2 3 2 5 4" xfId="23366" xr:uid="{4009A9AA-800D-4AE4-BE2C-44DD24DFC585}"/>
    <cellStyle name="Moneda 2 4 3 2 3 2 5 5" xfId="32783" xr:uid="{82FC4C7E-552C-411E-A509-7399F5A1796C}"/>
    <cellStyle name="Moneda 2 4 3 2 3 2 6" xfId="6893" xr:uid="{DE0FCDDB-72D9-40F5-8FBB-719959E95ED4}"/>
    <cellStyle name="Moneda 2 4 3 2 3 2 6 2" xfId="16301" xr:uid="{CFB286D0-D5E0-4203-B3FF-640B8554E88C}"/>
    <cellStyle name="Moneda 2 4 3 2 3 2 6 3" xfId="25718" xr:uid="{682AB0CE-D448-4C32-B738-48CE13A87FEA}"/>
    <cellStyle name="Moneda 2 4 3 2 3 2 6 4" xfId="35135" xr:uid="{C68C99FF-356F-40C6-9A35-D1B3DB414604}"/>
    <cellStyle name="Moneda 2 4 3 2 3 2 7" xfId="11597" xr:uid="{CF5E1606-29BC-45E6-9490-94BAEF9F1099}"/>
    <cellStyle name="Moneda 2 4 3 2 3 2 8" xfId="21014" xr:uid="{BF66A14B-BD9D-4317-BE8D-6CAB7EEB84C0}"/>
    <cellStyle name="Moneda 2 4 3 2 3 2 9" xfId="30431" xr:uid="{B377A4FB-5786-4AE5-80FA-267D545D0E3D}"/>
    <cellStyle name="Moneda 2 4 3 2 3 3" xfId="1147" xr:uid="{FFE9ED68-8FAB-42D3-BB2A-7FFA3A2D1380}"/>
    <cellStyle name="Moneda 2 4 3 2 3 3 10" xfId="1861" xr:uid="{2CDAD70D-290B-47E3-8AE5-3FF1FF128FED}"/>
    <cellStyle name="Moneda 2 4 3 2 3 3 11" xfId="40743" xr:uid="{9E93D928-A511-4029-B0BC-C7AD63ADFB50}"/>
    <cellStyle name="Moneda 2 4 3 2 3 3 2" xfId="3169" xr:uid="{BA91ED2E-3D1C-4824-8651-EFB3C9AF36B0}"/>
    <cellStyle name="Moneda 2 4 3 2 3 3 2 2" xfId="5521" xr:uid="{D4135A27-0FC5-47BC-83F9-E0EBBAD6780A}"/>
    <cellStyle name="Moneda 2 4 3 2 3 3 2 2 2" xfId="10225" xr:uid="{B5933965-4B2B-466D-BAD1-2299380F153C}"/>
    <cellStyle name="Moneda 2 4 3 2 3 3 2 2 2 2" xfId="19633" xr:uid="{1C0C9DAB-EF46-4C67-94E8-09182E4F21D9}"/>
    <cellStyle name="Moneda 2 4 3 2 3 3 2 2 2 3" xfId="29050" xr:uid="{5C69694E-143D-4A87-AD40-3342A03B057B}"/>
    <cellStyle name="Moneda 2 4 3 2 3 3 2 2 2 4" xfId="38467" xr:uid="{0F335391-096C-4439-BD1A-819CFA07835E}"/>
    <cellStyle name="Moneda 2 4 3 2 3 3 2 2 3" xfId="14929" xr:uid="{24B26815-2129-4F99-90DB-3279F219F985}"/>
    <cellStyle name="Moneda 2 4 3 2 3 3 2 2 4" xfId="24346" xr:uid="{7AC5A4C9-DB48-4F5C-8814-AE32523E1DF6}"/>
    <cellStyle name="Moneda 2 4 3 2 3 3 2 2 5" xfId="33763" xr:uid="{75DD41A1-F616-4EC6-B78D-42687EDC7B0E}"/>
    <cellStyle name="Moneda 2 4 3 2 3 3 2 3" xfId="7873" xr:uid="{9C64E8A0-09AE-4CE8-A459-4D957E74793E}"/>
    <cellStyle name="Moneda 2 4 3 2 3 3 2 3 2" xfId="17281" xr:uid="{C16B31D7-0D9A-4C75-88D6-CBC88FC06D6D}"/>
    <cellStyle name="Moneda 2 4 3 2 3 3 2 3 3" xfId="26698" xr:uid="{5D6FD4AA-2F42-420C-A287-C89E67FE0D46}"/>
    <cellStyle name="Moneda 2 4 3 2 3 3 2 3 4" xfId="36115" xr:uid="{6886A42E-8DF7-4BF4-B144-D4EBB57763D8}"/>
    <cellStyle name="Moneda 2 4 3 2 3 3 2 4" xfId="12577" xr:uid="{22AE1818-30A8-4C3F-9D67-3DDFABF13818}"/>
    <cellStyle name="Moneda 2 4 3 2 3 3 2 5" xfId="21994" xr:uid="{7C40C59E-9CF2-4D14-B946-9A4A668DCFEA}"/>
    <cellStyle name="Moneda 2 4 3 2 3 3 2 6" xfId="31411" xr:uid="{C0FA61F3-AC1E-4175-9BA4-BFB009167CF4}"/>
    <cellStyle name="Moneda 2 4 3 2 3 3 3" xfId="3953" xr:uid="{DFC1F724-ACC4-4068-9465-B86DC2D966DA}"/>
    <cellStyle name="Moneda 2 4 3 2 3 3 3 2" xfId="6305" xr:uid="{EAF60617-FD2E-4562-B75C-6C240A7E112E}"/>
    <cellStyle name="Moneda 2 4 3 2 3 3 3 2 2" xfId="11009" xr:uid="{62E49D49-96B1-42B5-ACF7-353FD714017C}"/>
    <cellStyle name="Moneda 2 4 3 2 3 3 3 2 2 2" xfId="20417" xr:uid="{094FFBEC-98AB-481A-9F65-E367A5EE1A8A}"/>
    <cellStyle name="Moneda 2 4 3 2 3 3 3 2 2 3" xfId="29834" xr:uid="{2CC38920-C61D-433B-A3FB-FBF9C4754222}"/>
    <cellStyle name="Moneda 2 4 3 2 3 3 3 2 2 4" xfId="39251" xr:uid="{D9B1B74F-92FC-41D6-BF75-B88CE72E5D87}"/>
    <cellStyle name="Moneda 2 4 3 2 3 3 3 2 3" xfId="15713" xr:uid="{EF96FB87-0083-4EE5-AA45-AB72E2E29F9F}"/>
    <cellStyle name="Moneda 2 4 3 2 3 3 3 2 4" xfId="25130" xr:uid="{6162C2AD-85CB-4031-98F0-9821D104983D}"/>
    <cellStyle name="Moneda 2 4 3 2 3 3 3 2 5" xfId="34547" xr:uid="{6FA8D01B-766F-4B28-836C-580690A5E419}"/>
    <cellStyle name="Moneda 2 4 3 2 3 3 3 3" xfId="8657" xr:uid="{DCB01B35-1F52-41A2-BC2D-80FB0C3B07DD}"/>
    <cellStyle name="Moneda 2 4 3 2 3 3 3 3 2" xfId="18065" xr:uid="{9226A374-F61F-466E-B338-52FDE8E9E3CF}"/>
    <cellStyle name="Moneda 2 4 3 2 3 3 3 3 3" xfId="27482" xr:uid="{E7181917-E2F2-407A-B4A2-E897340CE879}"/>
    <cellStyle name="Moneda 2 4 3 2 3 3 3 3 4" xfId="36899" xr:uid="{0EDB564F-A82B-401B-82E1-CCE970997F20}"/>
    <cellStyle name="Moneda 2 4 3 2 3 3 3 4" xfId="13361" xr:uid="{71E6EB5D-14C5-4CB5-9DB2-3C684DF77D56}"/>
    <cellStyle name="Moneda 2 4 3 2 3 3 3 5" xfId="22778" xr:uid="{E65AAE77-F0E2-4295-BE27-E3499B4ED28B}"/>
    <cellStyle name="Moneda 2 4 3 2 3 3 3 6" xfId="32195" xr:uid="{B48F64DF-EF47-4E0A-B606-982EDC724C43}"/>
    <cellStyle name="Moneda 2 4 3 2 3 3 4" xfId="4737" xr:uid="{10508037-41FF-4A47-A4BA-5B1BE1B8E42D}"/>
    <cellStyle name="Moneda 2 4 3 2 3 3 4 2" xfId="9441" xr:uid="{DE6E2AE3-B71F-49DF-B3C7-FDABFD4FEB94}"/>
    <cellStyle name="Moneda 2 4 3 2 3 3 4 2 2" xfId="18849" xr:uid="{83EA80DA-85FF-4459-8579-0A2ACD82BDB0}"/>
    <cellStyle name="Moneda 2 4 3 2 3 3 4 2 3" xfId="28266" xr:uid="{45A20977-2997-41B7-99B2-7E64F1F1983F}"/>
    <cellStyle name="Moneda 2 4 3 2 3 3 4 2 4" xfId="37683" xr:uid="{B666BEF7-B233-4157-A809-B33EB06DC134}"/>
    <cellStyle name="Moneda 2 4 3 2 3 3 4 3" xfId="14145" xr:uid="{237E66DD-2F04-4474-B5FF-AA7985768822}"/>
    <cellStyle name="Moneda 2 4 3 2 3 3 4 4" xfId="23562" xr:uid="{8F16768F-2DD1-4277-9ABB-609FBF7C9FE0}"/>
    <cellStyle name="Moneda 2 4 3 2 3 3 4 5" xfId="32979" xr:uid="{61F4035E-E794-4E4A-B5EB-3DE6276FC5B0}"/>
    <cellStyle name="Moneda 2 4 3 2 3 3 5" xfId="7089" xr:uid="{A2B63DB9-FB4A-4A42-B5AB-1D097BF9573C}"/>
    <cellStyle name="Moneda 2 4 3 2 3 3 5 2" xfId="16497" xr:uid="{10F49ACE-6288-47CB-9B0E-54E5B5747DF9}"/>
    <cellStyle name="Moneda 2 4 3 2 3 3 5 3" xfId="25914" xr:uid="{B7473194-5A25-4D32-B15B-C92F04E40A04}"/>
    <cellStyle name="Moneda 2 4 3 2 3 3 5 4" xfId="35331" xr:uid="{B1EB299D-4932-4EB9-A221-7DD61B87BC1B}"/>
    <cellStyle name="Moneda 2 4 3 2 3 3 6" xfId="11793" xr:uid="{5AE28CA6-1567-4931-BC14-59AE205FB804}"/>
    <cellStyle name="Moneda 2 4 3 2 3 3 7" xfId="21210" xr:uid="{9EF7B8F7-CD54-4E90-BAC6-DC720A2453B8}"/>
    <cellStyle name="Moneda 2 4 3 2 3 3 8" xfId="30627" xr:uid="{DA568C53-CCC4-4975-9CE4-0FA7B00878EA}"/>
    <cellStyle name="Moneda 2 4 3 2 3 3 9" xfId="2384" xr:uid="{3A0A2798-1A3D-469C-8CC7-4736FAB754CF}"/>
    <cellStyle name="Moneda 2 4 3 2 3 4" xfId="2777" xr:uid="{F6A1E50E-732A-40D2-9C72-2A4A4907DD93}"/>
    <cellStyle name="Moneda 2 4 3 2 3 4 2" xfId="5129" xr:uid="{CB6C7824-06F5-4498-A1B7-D6DEEBCB71BF}"/>
    <cellStyle name="Moneda 2 4 3 2 3 4 2 2" xfId="9833" xr:uid="{39F0F84B-6D46-4B88-B462-A44C34B49D4A}"/>
    <cellStyle name="Moneda 2 4 3 2 3 4 2 2 2" xfId="19241" xr:uid="{F1FB3D61-13ED-490E-BD0A-6DBE4C10E365}"/>
    <cellStyle name="Moneda 2 4 3 2 3 4 2 2 3" xfId="28658" xr:uid="{811AA4B9-5E82-497A-B1B9-B4F4AE0835EB}"/>
    <cellStyle name="Moneda 2 4 3 2 3 4 2 2 4" xfId="38075" xr:uid="{87F78FBE-8AAF-441E-AC1C-2EA40DDC9044}"/>
    <cellStyle name="Moneda 2 4 3 2 3 4 2 3" xfId="14537" xr:uid="{E768550C-8316-4A35-9DB0-26ABE77177FA}"/>
    <cellStyle name="Moneda 2 4 3 2 3 4 2 4" xfId="23954" xr:uid="{D429FBEF-9EB5-45F4-B8DA-5204E3686C58}"/>
    <cellStyle name="Moneda 2 4 3 2 3 4 2 5" xfId="33371" xr:uid="{B7CB12DC-4554-4B18-B48A-384B3540A5EA}"/>
    <cellStyle name="Moneda 2 4 3 2 3 4 3" xfId="7481" xr:uid="{34C329BC-425C-4F9F-8DD6-FE192F352639}"/>
    <cellStyle name="Moneda 2 4 3 2 3 4 3 2" xfId="16889" xr:uid="{A16170EF-81DD-49E4-BDF1-42A2B2594742}"/>
    <cellStyle name="Moneda 2 4 3 2 3 4 3 3" xfId="26306" xr:uid="{CAF1A113-4E99-4B01-8AC3-6C951CE2931C}"/>
    <cellStyle name="Moneda 2 4 3 2 3 4 3 4" xfId="35723" xr:uid="{04266917-965C-45BB-9E7E-2050CE4A5E36}"/>
    <cellStyle name="Moneda 2 4 3 2 3 4 4" xfId="12185" xr:uid="{B86C7533-14DA-4731-9CBF-3B8AB7785E83}"/>
    <cellStyle name="Moneda 2 4 3 2 3 4 5" xfId="21602" xr:uid="{AE59B3B8-7527-4A16-A8F0-BF6B3C369FEF}"/>
    <cellStyle name="Moneda 2 4 3 2 3 4 6" xfId="31019" xr:uid="{2349ECCA-211B-4A2B-B290-4EDF504CF98B}"/>
    <cellStyle name="Moneda 2 4 3 2 3 5" xfId="3561" xr:uid="{513CB8DD-5CA1-4B58-A7D3-B6F6BE5901FB}"/>
    <cellStyle name="Moneda 2 4 3 2 3 5 2" xfId="5913" xr:uid="{64FE8380-4E8E-4A05-A5CE-BFBECC5BFCFA}"/>
    <cellStyle name="Moneda 2 4 3 2 3 5 2 2" xfId="10617" xr:uid="{0B4CC711-482F-4961-8E0B-381C7688AA9C}"/>
    <cellStyle name="Moneda 2 4 3 2 3 5 2 2 2" xfId="20025" xr:uid="{8BC764D3-AED4-4D89-9FAF-F7890838AA7A}"/>
    <cellStyle name="Moneda 2 4 3 2 3 5 2 2 3" xfId="29442" xr:uid="{36263846-1F21-475F-ABF2-F0E08A52B913}"/>
    <cellStyle name="Moneda 2 4 3 2 3 5 2 2 4" xfId="38859" xr:uid="{430836E5-E07C-462F-89A3-E2D4088D1CC8}"/>
    <cellStyle name="Moneda 2 4 3 2 3 5 2 3" xfId="15321" xr:uid="{A45C04DD-5168-42F7-92C0-0E5A6C6E5D72}"/>
    <cellStyle name="Moneda 2 4 3 2 3 5 2 4" xfId="24738" xr:uid="{4A67C5FB-CDE4-4747-8E4B-925D766BACAD}"/>
    <cellStyle name="Moneda 2 4 3 2 3 5 2 5" xfId="34155" xr:uid="{9DFDF31E-AA7F-4D93-A4C2-50CAC8A2D5EA}"/>
    <cellStyle name="Moneda 2 4 3 2 3 5 3" xfId="8265" xr:uid="{2735C554-9C9A-4EC0-86FB-AD23F5008AB5}"/>
    <cellStyle name="Moneda 2 4 3 2 3 5 3 2" xfId="17673" xr:uid="{280C9B6D-4040-445B-BF12-45AEC3DDD6A3}"/>
    <cellStyle name="Moneda 2 4 3 2 3 5 3 3" xfId="27090" xr:uid="{9A1FA89B-1E50-41CA-8285-09590853947C}"/>
    <cellStyle name="Moneda 2 4 3 2 3 5 3 4" xfId="36507" xr:uid="{9B825614-1A5B-4CD6-9CD7-C9A556AA8C81}"/>
    <cellStyle name="Moneda 2 4 3 2 3 5 4" xfId="12969" xr:uid="{DB846C90-7FE6-4201-94B1-F0572E72D13B}"/>
    <cellStyle name="Moneda 2 4 3 2 3 5 5" xfId="22386" xr:uid="{6C307EF1-1082-454F-AA3A-FFC30997277A}"/>
    <cellStyle name="Moneda 2 4 3 2 3 5 6" xfId="31803" xr:uid="{226689B0-E5C0-4A6B-AB70-B22517CEAB10}"/>
    <cellStyle name="Moneda 2 4 3 2 3 6" xfId="4345" xr:uid="{BB0E79D3-2B92-4527-8297-34F84686A8D7}"/>
    <cellStyle name="Moneda 2 4 3 2 3 6 2" xfId="9049" xr:uid="{E867BDC6-F0AD-4CEE-A8B9-C5CD32BF6E99}"/>
    <cellStyle name="Moneda 2 4 3 2 3 6 2 2" xfId="18457" xr:uid="{44CD6361-64F6-46AC-A87D-C261F97C21DE}"/>
    <cellStyle name="Moneda 2 4 3 2 3 6 2 3" xfId="27874" xr:uid="{A1299BAD-51F1-4179-BF09-8184CE00CA7E}"/>
    <cellStyle name="Moneda 2 4 3 2 3 6 2 4" xfId="37291" xr:uid="{70B5640E-7375-4EBB-AF6F-F7413FE3C648}"/>
    <cellStyle name="Moneda 2 4 3 2 3 6 3" xfId="13753" xr:uid="{ADBAA7D8-65E7-4BA8-ACDA-6470F9005DC2}"/>
    <cellStyle name="Moneda 2 4 3 2 3 6 4" xfId="23170" xr:uid="{B2018E93-3636-4090-A0A5-A266173CCC57}"/>
    <cellStyle name="Moneda 2 4 3 2 3 6 5" xfId="32587" xr:uid="{434771AD-CB4B-4A63-91C4-DD1EC049E453}"/>
    <cellStyle name="Moneda 2 4 3 2 3 7" xfId="6697" xr:uid="{3F08F3DA-E17E-4518-BB0D-6B3979537FB9}"/>
    <cellStyle name="Moneda 2 4 3 2 3 7 2" xfId="16105" xr:uid="{55626BE2-D9BE-4C1F-AB89-5B0ED4B44463}"/>
    <cellStyle name="Moneda 2 4 3 2 3 7 3" xfId="25522" xr:uid="{24E216AA-86E9-4A31-A710-D0DB5B421F77}"/>
    <cellStyle name="Moneda 2 4 3 2 3 7 4" xfId="34939" xr:uid="{8E61A996-2072-4184-9239-DEEBB4E1B675}"/>
    <cellStyle name="Moneda 2 4 3 2 3 8" xfId="11401" xr:uid="{EF3A474D-DAA3-44FE-A5D8-9C8EF8D145DB}"/>
    <cellStyle name="Moneda 2 4 3 2 3 9" xfId="20818" xr:uid="{AF91327F-38EA-4518-BD3F-D6195BA2D113}"/>
    <cellStyle name="Moneda 2 4 3 2 4" xfId="516" xr:uid="{D0EAF0E5-3301-4A6B-AC28-364E2D2C2E29}"/>
    <cellStyle name="Moneda 2 4 3 2 4 10" xfId="2142" xr:uid="{2199B26E-9C99-44A7-83F2-945B92A57146}"/>
    <cellStyle name="Moneda 2 4 3 2 4 11" xfId="1514" xr:uid="{72B3960E-BA65-4431-9460-644F23376BA9}"/>
    <cellStyle name="Moneda 2 4 3 2 4 12" xfId="40396" xr:uid="{44C87231-3247-4F68-A688-848FB694FCD6}"/>
    <cellStyle name="Moneda 2 4 3 2 4 2" xfId="2534" xr:uid="{25447DC5-17BB-40FD-901B-89ED69B781B9}"/>
    <cellStyle name="Moneda 2 4 3 2 4 2 2" xfId="3319" xr:uid="{7E08E179-89B3-4278-9058-F176DDBF1640}"/>
    <cellStyle name="Moneda 2 4 3 2 4 2 2 2" xfId="5671" xr:uid="{4524467D-9C30-4826-BBCF-41A4D2FB6A15}"/>
    <cellStyle name="Moneda 2 4 3 2 4 2 2 2 2" xfId="10375" xr:uid="{15FBD87A-17A6-40A4-8856-C4AA6459255C}"/>
    <cellStyle name="Moneda 2 4 3 2 4 2 2 2 2 2" xfId="19783" xr:uid="{A8AAC24E-52AC-4EE3-BE74-EC148000EDEB}"/>
    <cellStyle name="Moneda 2 4 3 2 4 2 2 2 2 3" xfId="29200" xr:uid="{4BAE593E-43D2-4460-B417-252984BB7255}"/>
    <cellStyle name="Moneda 2 4 3 2 4 2 2 2 2 4" xfId="38617" xr:uid="{5FE329B9-B08D-4169-BCAA-6E0BDBC42CDE}"/>
    <cellStyle name="Moneda 2 4 3 2 4 2 2 2 3" xfId="15079" xr:uid="{4A8A1963-F276-47D1-92F2-6D1B40092C1C}"/>
    <cellStyle name="Moneda 2 4 3 2 4 2 2 2 4" xfId="24496" xr:uid="{A9635900-46D8-44E8-B920-98218BDCD101}"/>
    <cellStyle name="Moneda 2 4 3 2 4 2 2 2 5" xfId="33913" xr:uid="{AA6A1A2B-33D4-47C6-AFC1-91705F84C7E4}"/>
    <cellStyle name="Moneda 2 4 3 2 4 2 2 3" xfId="8023" xr:uid="{4901F527-C9BC-4BC2-9F34-59289F3554B1}"/>
    <cellStyle name="Moneda 2 4 3 2 4 2 2 3 2" xfId="17431" xr:uid="{A3CB2741-F65E-4D14-9AA7-50FB3AB7BC69}"/>
    <cellStyle name="Moneda 2 4 3 2 4 2 2 3 3" xfId="26848" xr:uid="{013394BD-787C-40E3-A885-ABC987FE1B4D}"/>
    <cellStyle name="Moneda 2 4 3 2 4 2 2 3 4" xfId="36265" xr:uid="{662A7211-0E8F-468D-9117-B8C5EB5197DA}"/>
    <cellStyle name="Moneda 2 4 3 2 4 2 2 4" xfId="12727" xr:uid="{78F876C9-C93A-4109-838B-5F618AB196C3}"/>
    <cellStyle name="Moneda 2 4 3 2 4 2 2 5" xfId="22144" xr:uid="{835692C3-EF04-43D3-BB2F-C77142A5A7E9}"/>
    <cellStyle name="Moneda 2 4 3 2 4 2 2 6" xfId="31561" xr:uid="{3A056C5E-D3AE-45AA-A044-132CA841F84D}"/>
    <cellStyle name="Moneda 2 4 3 2 4 2 3" xfId="4103" xr:uid="{CC6BD693-A8EF-4483-8B92-E019BE84F5DD}"/>
    <cellStyle name="Moneda 2 4 3 2 4 2 3 2" xfId="6455" xr:uid="{DF7F99AB-781E-4132-8D20-C830442D82EF}"/>
    <cellStyle name="Moneda 2 4 3 2 4 2 3 2 2" xfId="11159" xr:uid="{D919302C-A4DA-4D9D-9059-24DA30EE90E8}"/>
    <cellStyle name="Moneda 2 4 3 2 4 2 3 2 2 2" xfId="20567" xr:uid="{3073D869-6597-4FDC-9EB1-F62B933510B0}"/>
    <cellStyle name="Moneda 2 4 3 2 4 2 3 2 2 3" xfId="29984" xr:uid="{08145DD4-9B32-49CF-A9D1-09AD54D97F59}"/>
    <cellStyle name="Moneda 2 4 3 2 4 2 3 2 2 4" xfId="39401" xr:uid="{688AB0B0-F482-44C8-8197-4703615400FD}"/>
    <cellStyle name="Moneda 2 4 3 2 4 2 3 2 3" xfId="15863" xr:uid="{659C4D27-4986-4935-AF18-B3CD92C11C69}"/>
    <cellStyle name="Moneda 2 4 3 2 4 2 3 2 4" xfId="25280" xr:uid="{99803C12-8D2D-467E-AACB-82D3EEE626E9}"/>
    <cellStyle name="Moneda 2 4 3 2 4 2 3 2 5" xfId="34697" xr:uid="{DE41022D-4710-4AF9-B3E3-8CBAED58C6CF}"/>
    <cellStyle name="Moneda 2 4 3 2 4 2 3 3" xfId="8807" xr:uid="{F57C128C-97B4-4F27-98BE-6FC7DBC60E87}"/>
    <cellStyle name="Moneda 2 4 3 2 4 2 3 3 2" xfId="18215" xr:uid="{359EC8C6-150C-48E3-9ABF-2A9AFDCD3E08}"/>
    <cellStyle name="Moneda 2 4 3 2 4 2 3 3 3" xfId="27632" xr:uid="{E72C3E17-B660-4F56-A98B-651D55B06295}"/>
    <cellStyle name="Moneda 2 4 3 2 4 2 3 3 4" xfId="37049" xr:uid="{381FF89E-C112-4295-8D7B-56562A145951}"/>
    <cellStyle name="Moneda 2 4 3 2 4 2 3 4" xfId="13511" xr:uid="{50AD67F8-90B3-4BC6-AA58-6DB73960EB89}"/>
    <cellStyle name="Moneda 2 4 3 2 4 2 3 5" xfId="22928" xr:uid="{728CD1F2-7C79-422B-A3D9-5ACA2B091C74}"/>
    <cellStyle name="Moneda 2 4 3 2 4 2 3 6" xfId="32345" xr:uid="{995EE501-AD55-4A68-8B8D-5674A9B8EADF}"/>
    <cellStyle name="Moneda 2 4 3 2 4 2 4" xfId="4887" xr:uid="{91967795-80BA-43BC-9855-FA02552C232F}"/>
    <cellStyle name="Moneda 2 4 3 2 4 2 4 2" xfId="9591" xr:uid="{E8CFA4B4-0553-4BCA-AC2A-159478CDECB6}"/>
    <cellStyle name="Moneda 2 4 3 2 4 2 4 2 2" xfId="18999" xr:uid="{11B741FC-DDCB-464A-A985-DE99C377BECB}"/>
    <cellStyle name="Moneda 2 4 3 2 4 2 4 2 3" xfId="28416" xr:uid="{B3596B4F-DCD4-49D1-AE7D-9ED2591ED600}"/>
    <cellStyle name="Moneda 2 4 3 2 4 2 4 2 4" xfId="37833" xr:uid="{0604635E-D76B-47BC-B80C-F86497F41918}"/>
    <cellStyle name="Moneda 2 4 3 2 4 2 4 3" xfId="14295" xr:uid="{A4B6D5ED-C93B-4EBA-9D7C-65C2FD2E9D89}"/>
    <cellStyle name="Moneda 2 4 3 2 4 2 4 4" xfId="23712" xr:uid="{CE6368CF-EE97-42E2-9E83-59F042BCCDD7}"/>
    <cellStyle name="Moneda 2 4 3 2 4 2 4 5" xfId="33129" xr:uid="{91066C7D-62B3-497F-9E99-FA0834E6EF2B}"/>
    <cellStyle name="Moneda 2 4 3 2 4 2 5" xfId="7239" xr:uid="{4BD24539-A0BE-47A0-87AC-D1DA17FF5006}"/>
    <cellStyle name="Moneda 2 4 3 2 4 2 5 2" xfId="16647" xr:uid="{F909037C-64E8-414C-A896-99EE997C5BCF}"/>
    <cellStyle name="Moneda 2 4 3 2 4 2 5 3" xfId="26064" xr:uid="{3B720D15-5DE4-4E63-BC87-4894C813DE48}"/>
    <cellStyle name="Moneda 2 4 3 2 4 2 5 4" xfId="35481" xr:uid="{E0F425DC-E4F2-474D-A64F-957D748B9431}"/>
    <cellStyle name="Moneda 2 4 3 2 4 2 6" xfId="11943" xr:uid="{E99D82D9-7971-4D2A-B33E-C5E4B2B6AB11}"/>
    <cellStyle name="Moneda 2 4 3 2 4 2 7" xfId="21360" xr:uid="{AE1432C6-4974-40AA-87FE-034F94469538}"/>
    <cellStyle name="Moneda 2 4 3 2 4 2 8" xfId="30777" xr:uid="{A08E9B66-4671-4825-BC60-302D484D615D}"/>
    <cellStyle name="Moneda 2 4 3 2 4 3" xfId="2927" xr:uid="{791ED6D9-30A7-4615-8751-8B0979C67E4E}"/>
    <cellStyle name="Moneda 2 4 3 2 4 3 2" xfId="5279" xr:uid="{619DEFD8-5C29-48FC-97BE-370BBCC25EC8}"/>
    <cellStyle name="Moneda 2 4 3 2 4 3 2 2" xfId="9983" xr:uid="{8EA48D8B-062E-48E3-909B-49E01B3F2D2C}"/>
    <cellStyle name="Moneda 2 4 3 2 4 3 2 2 2" xfId="19391" xr:uid="{7574A527-E359-4144-8422-3DF418A274F8}"/>
    <cellStyle name="Moneda 2 4 3 2 4 3 2 2 3" xfId="28808" xr:uid="{1250E6C2-28A0-4F09-8743-7F4EE6D2E12E}"/>
    <cellStyle name="Moneda 2 4 3 2 4 3 2 2 4" xfId="38225" xr:uid="{80C7956D-8246-4652-B5B3-707FB0F92231}"/>
    <cellStyle name="Moneda 2 4 3 2 4 3 2 3" xfId="14687" xr:uid="{CDB1F7BF-0B61-40B3-920C-123A2420880C}"/>
    <cellStyle name="Moneda 2 4 3 2 4 3 2 4" xfId="24104" xr:uid="{C48A94AD-DE0E-464A-B924-006F5A2061BC}"/>
    <cellStyle name="Moneda 2 4 3 2 4 3 2 5" xfId="33521" xr:uid="{A7AB51BE-4E96-4C85-A145-A22AE60C6310}"/>
    <cellStyle name="Moneda 2 4 3 2 4 3 3" xfId="7631" xr:uid="{09289651-B860-430A-A42F-3A7288FBA905}"/>
    <cellStyle name="Moneda 2 4 3 2 4 3 3 2" xfId="17039" xr:uid="{2B801A99-4C24-49A0-8D3F-89A9453E874A}"/>
    <cellStyle name="Moneda 2 4 3 2 4 3 3 3" xfId="26456" xr:uid="{6B2FA81E-3487-4390-A539-797A5E15E152}"/>
    <cellStyle name="Moneda 2 4 3 2 4 3 3 4" xfId="35873" xr:uid="{ED9C7191-DB0D-4382-9A5C-3A72EC6DBA33}"/>
    <cellStyle name="Moneda 2 4 3 2 4 3 4" xfId="12335" xr:uid="{E5CB80B4-9681-4156-A017-D599A6C80ECB}"/>
    <cellStyle name="Moneda 2 4 3 2 4 3 5" xfId="21752" xr:uid="{BBBD903F-C433-4A61-AD6B-4EBB2EB991A4}"/>
    <cellStyle name="Moneda 2 4 3 2 4 3 6" xfId="31169" xr:uid="{86186108-2C37-419C-A9F2-6CEA2A602B1E}"/>
    <cellStyle name="Moneda 2 4 3 2 4 4" xfId="3711" xr:uid="{A7D7657E-E71E-49E7-A010-93CA32FA2A71}"/>
    <cellStyle name="Moneda 2 4 3 2 4 4 2" xfId="6063" xr:uid="{AFDB29C3-0D6C-42F6-B28D-1CB0B9DBBD66}"/>
    <cellStyle name="Moneda 2 4 3 2 4 4 2 2" xfId="10767" xr:uid="{1DAC602F-1206-46E6-A7D2-78305FD00F5C}"/>
    <cellStyle name="Moneda 2 4 3 2 4 4 2 2 2" xfId="20175" xr:uid="{95524C85-FDB1-4A0C-A519-9A19081F2F49}"/>
    <cellStyle name="Moneda 2 4 3 2 4 4 2 2 3" xfId="29592" xr:uid="{7ACE80DE-A71E-4E2A-970E-1522FF8211F2}"/>
    <cellStyle name="Moneda 2 4 3 2 4 4 2 2 4" xfId="39009" xr:uid="{B69E2418-BAE8-4E7D-932F-F0673F6555C7}"/>
    <cellStyle name="Moneda 2 4 3 2 4 4 2 3" xfId="15471" xr:uid="{7B2B27D4-AF78-45F2-999C-FF60DF34EB3E}"/>
    <cellStyle name="Moneda 2 4 3 2 4 4 2 4" xfId="24888" xr:uid="{132020A8-43BC-4FC4-8B18-C0AFCAE6D703}"/>
    <cellStyle name="Moneda 2 4 3 2 4 4 2 5" xfId="34305" xr:uid="{7EC9CB93-7A1F-4628-9B2D-9FAC19B55987}"/>
    <cellStyle name="Moneda 2 4 3 2 4 4 3" xfId="8415" xr:uid="{D4B93102-E26F-4007-9F04-FCD65E0F5D11}"/>
    <cellStyle name="Moneda 2 4 3 2 4 4 3 2" xfId="17823" xr:uid="{BDC14D58-1816-4556-AA87-2E881AB3F661}"/>
    <cellStyle name="Moneda 2 4 3 2 4 4 3 3" xfId="27240" xr:uid="{A055F30A-6D21-41A1-8387-6FF3A327E125}"/>
    <cellStyle name="Moneda 2 4 3 2 4 4 3 4" xfId="36657" xr:uid="{B4B538A8-9037-40E7-A0F5-0CB8DB9BB13C}"/>
    <cellStyle name="Moneda 2 4 3 2 4 4 4" xfId="13119" xr:uid="{6D5FFEF8-AD96-48AD-B47D-F3365EBEA806}"/>
    <cellStyle name="Moneda 2 4 3 2 4 4 5" xfId="22536" xr:uid="{4918D1B5-FDE5-43A1-B773-743BC7F17D8B}"/>
    <cellStyle name="Moneda 2 4 3 2 4 4 6" xfId="31953" xr:uid="{8D5936A6-08F1-4EC5-81D3-32787DB245E7}"/>
    <cellStyle name="Moneda 2 4 3 2 4 5" xfId="4495" xr:uid="{51270FF7-F059-439E-B34D-EB3F45A92341}"/>
    <cellStyle name="Moneda 2 4 3 2 4 5 2" xfId="9199" xr:uid="{3DE544A8-F344-4BD3-96C1-A678060B66E8}"/>
    <cellStyle name="Moneda 2 4 3 2 4 5 2 2" xfId="18607" xr:uid="{7B3D714B-CE7E-4CFA-AB22-7AEC2C8B89CD}"/>
    <cellStyle name="Moneda 2 4 3 2 4 5 2 3" xfId="28024" xr:uid="{1D2EFB57-A2F3-4E03-B9B9-26350C2B14AE}"/>
    <cellStyle name="Moneda 2 4 3 2 4 5 2 4" xfId="37441" xr:uid="{5F46C792-8666-4539-9EA1-8D302E4ACE5F}"/>
    <cellStyle name="Moneda 2 4 3 2 4 5 3" xfId="13903" xr:uid="{5D6C1B34-5A4E-4C38-BA05-8560AB452CE7}"/>
    <cellStyle name="Moneda 2 4 3 2 4 5 4" xfId="23320" xr:uid="{90A93A6C-3F41-440C-8B19-B11FCB460CAB}"/>
    <cellStyle name="Moneda 2 4 3 2 4 5 5" xfId="32737" xr:uid="{34CE093C-E0BD-43E3-8BC4-89901A38EC81}"/>
    <cellStyle name="Moneda 2 4 3 2 4 6" xfId="6847" xr:uid="{8FAF7331-6C46-4001-8A68-F5E105A16EFE}"/>
    <cellStyle name="Moneda 2 4 3 2 4 6 2" xfId="16255" xr:uid="{85FDD030-4EC7-4674-8A80-009DDBE9534D}"/>
    <cellStyle name="Moneda 2 4 3 2 4 6 3" xfId="25672" xr:uid="{543F2ED7-D765-4606-AF73-6567C090426E}"/>
    <cellStyle name="Moneda 2 4 3 2 4 6 4" xfId="35089" xr:uid="{0A14C1D1-C6F4-4132-A568-1D77187B0EC3}"/>
    <cellStyle name="Moneda 2 4 3 2 4 7" xfId="11551" xr:uid="{0A20F90D-B860-4963-B658-6681AC6FF61C}"/>
    <cellStyle name="Moneda 2 4 3 2 4 8" xfId="20968" xr:uid="{3EEA9CC5-44C6-463C-A983-A05A25DED7A8}"/>
    <cellStyle name="Moneda 2 4 3 2 4 9" xfId="30385" xr:uid="{D9219131-0273-4ACD-B11E-E04E8B391B30}"/>
    <cellStyle name="Moneda 2 4 3 2 5" xfId="1019" xr:uid="{546310E8-48B7-4A45-A752-5DEF8DB3EC27}"/>
    <cellStyle name="Moneda 2 4 3 2 5 10" xfId="1733" xr:uid="{EFA750B1-5DBD-445D-AF84-0E9ACE7F569D}"/>
    <cellStyle name="Moneda 2 4 3 2 5 11" xfId="40615" xr:uid="{6084304F-E8C6-4599-AA2F-A68956054DEF}"/>
    <cellStyle name="Moneda 2 4 3 2 5 2" xfId="3123" xr:uid="{AF6E5CE3-5754-465D-B0E0-381C034AF718}"/>
    <cellStyle name="Moneda 2 4 3 2 5 2 2" xfId="5475" xr:uid="{33705C35-FE85-4C57-82B4-F81B41388B48}"/>
    <cellStyle name="Moneda 2 4 3 2 5 2 2 2" xfId="10179" xr:uid="{82CEA4EB-DEF8-40C2-9607-10BB002E9D6B}"/>
    <cellStyle name="Moneda 2 4 3 2 5 2 2 2 2" xfId="19587" xr:uid="{06B3D589-2415-4B6B-8946-4622CC7DD2B2}"/>
    <cellStyle name="Moneda 2 4 3 2 5 2 2 2 3" xfId="29004" xr:uid="{68590750-7C95-4FA2-B6F0-72790B9D251F}"/>
    <cellStyle name="Moneda 2 4 3 2 5 2 2 2 4" xfId="38421" xr:uid="{BE70BFC3-67F7-4771-8048-D2E5DC4EEA65}"/>
    <cellStyle name="Moneda 2 4 3 2 5 2 2 3" xfId="14883" xr:uid="{33843C64-491E-4ACB-BA8C-3352DF3F8C1E}"/>
    <cellStyle name="Moneda 2 4 3 2 5 2 2 4" xfId="24300" xr:uid="{24CEF87F-7B26-49DE-AFFA-5D6B8F1171CC}"/>
    <cellStyle name="Moneda 2 4 3 2 5 2 2 5" xfId="33717" xr:uid="{5F477776-FBC5-4301-81A4-819EDEAA2D1F}"/>
    <cellStyle name="Moneda 2 4 3 2 5 2 3" xfId="7827" xr:uid="{2505C6D8-1A26-44E3-BE09-78A6EB8696E4}"/>
    <cellStyle name="Moneda 2 4 3 2 5 2 3 2" xfId="17235" xr:uid="{FD2EFA4E-9F97-4360-90CA-AA544D595525}"/>
    <cellStyle name="Moneda 2 4 3 2 5 2 3 3" xfId="26652" xr:uid="{A5C94A39-9A54-4A1F-B983-CF480E8B4AEE}"/>
    <cellStyle name="Moneda 2 4 3 2 5 2 3 4" xfId="36069" xr:uid="{405B3838-DF5C-4161-A812-37FA8734C968}"/>
    <cellStyle name="Moneda 2 4 3 2 5 2 4" xfId="12531" xr:uid="{9C535723-B00A-4619-9C89-188B5EC67884}"/>
    <cellStyle name="Moneda 2 4 3 2 5 2 5" xfId="21948" xr:uid="{3210ADA3-96AD-4A62-A3E7-670DEAA838D0}"/>
    <cellStyle name="Moneda 2 4 3 2 5 2 6" xfId="31365" xr:uid="{B550ADA9-3D01-4A03-834E-6211F157ABFE}"/>
    <cellStyle name="Moneda 2 4 3 2 5 3" xfId="3907" xr:uid="{BE374E3C-ED64-4675-8C76-606956805A25}"/>
    <cellStyle name="Moneda 2 4 3 2 5 3 2" xfId="6259" xr:uid="{43D5AE53-66D4-4FDB-B086-23E9179A0F2D}"/>
    <cellStyle name="Moneda 2 4 3 2 5 3 2 2" xfId="10963" xr:uid="{FF25E4FB-C710-4EA4-938D-39DC66F029B8}"/>
    <cellStyle name="Moneda 2 4 3 2 5 3 2 2 2" xfId="20371" xr:uid="{10C87FA9-B783-425E-B338-47ABF7E442BA}"/>
    <cellStyle name="Moneda 2 4 3 2 5 3 2 2 3" xfId="29788" xr:uid="{7515F5FA-5A93-49BC-BDA1-0420F6DE5D5A}"/>
    <cellStyle name="Moneda 2 4 3 2 5 3 2 2 4" xfId="39205" xr:uid="{14692AA7-9119-49DA-945F-1C5EB0537BAB}"/>
    <cellStyle name="Moneda 2 4 3 2 5 3 2 3" xfId="15667" xr:uid="{757169E1-71E4-4C4C-B47C-3556049D0960}"/>
    <cellStyle name="Moneda 2 4 3 2 5 3 2 4" xfId="25084" xr:uid="{C7B53BB4-C0EC-4F0C-8580-113F21F0A095}"/>
    <cellStyle name="Moneda 2 4 3 2 5 3 2 5" xfId="34501" xr:uid="{703F833D-3D3D-4377-9214-EB5DFB9CC69C}"/>
    <cellStyle name="Moneda 2 4 3 2 5 3 3" xfId="8611" xr:uid="{5CB94E09-60CE-483D-AA07-3FCCC56E4A7D}"/>
    <cellStyle name="Moneda 2 4 3 2 5 3 3 2" xfId="18019" xr:uid="{1A3B133E-1D27-40EE-94E4-D94B41878068}"/>
    <cellStyle name="Moneda 2 4 3 2 5 3 3 3" xfId="27436" xr:uid="{AF580A2B-3DFA-4EFE-B1DD-02A24074693C}"/>
    <cellStyle name="Moneda 2 4 3 2 5 3 3 4" xfId="36853" xr:uid="{06353577-0C9E-4093-8ECD-7A44925511E5}"/>
    <cellStyle name="Moneda 2 4 3 2 5 3 4" xfId="13315" xr:uid="{E6AEAAD2-384E-424D-B7A0-D999CA109DF4}"/>
    <cellStyle name="Moneda 2 4 3 2 5 3 5" xfId="22732" xr:uid="{C4A00147-7A50-46DE-8BC5-3996F2CB5ED2}"/>
    <cellStyle name="Moneda 2 4 3 2 5 3 6" xfId="32149" xr:uid="{3162145D-7DD8-4812-BFB2-9415FAC755AE}"/>
    <cellStyle name="Moneda 2 4 3 2 5 4" xfId="4691" xr:uid="{7219206C-0C6E-4983-ADE3-DB753E6ACD8E}"/>
    <cellStyle name="Moneda 2 4 3 2 5 4 2" xfId="9395" xr:uid="{7E1E4064-5001-4D27-98E7-6896ECF6FD6F}"/>
    <cellStyle name="Moneda 2 4 3 2 5 4 2 2" xfId="18803" xr:uid="{36B753C8-CD57-40EF-87E5-FE1B40090C19}"/>
    <cellStyle name="Moneda 2 4 3 2 5 4 2 3" xfId="28220" xr:uid="{11219787-7869-4200-86FF-C0FA39B1693B}"/>
    <cellStyle name="Moneda 2 4 3 2 5 4 2 4" xfId="37637" xr:uid="{C87CC014-3045-4DD4-8519-BC835ECDF62D}"/>
    <cellStyle name="Moneda 2 4 3 2 5 4 3" xfId="14099" xr:uid="{FF89699A-62D7-4368-9985-72022618AB60}"/>
    <cellStyle name="Moneda 2 4 3 2 5 4 4" xfId="23516" xr:uid="{BC1568D5-121F-4B14-8354-604A921A043C}"/>
    <cellStyle name="Moneda 2 4 3 2 5 4 5" xfId="32933" xr:uid="{208570C2-EE4C-4782-AEA1-0D9BE8C472CE}"/>
    <cellStyle name="Moneda 2 4 3 2 5 5" xfId="7043" xr:uid="{66C0D16E-3F4B-40B1-BFD1-AD00E2922EE4}"/>
    <cellStyle name="Moneda 2 4 3 2 5 5 2" xfId="16451" xr:uid="{F52C262D-9623-463C-BB4F-95505B0EC761}"/>
    <cellStyle name="Moneda 2 4 3 2 5 5 3" xfId="25868" xr:uid="{39EF7B60-FA2F-411F-BF25-C110E32DAB58}"/>
    <cellStyle name="Moneda 2 4 3 2 5 5 4" xfId="35285" xr:uid="{87E28EBC-D2A3-459F-B68E-5ED8532C8A21}"/>
    <cellStyle name="Moneda 2 4 3 2 5 6" xfId="11747" xr:uid="{4CE3BF95-E343-4F0C-A6C2-3CC0659800A8}"/>
    <cellStyle name="Moneda 2 4 3 2 5 7" xfId="21164" xr:uid="{69064249-C93D-4062-824B-50512E67C1F7}"/>
    <cellStyle name="Moneda 2 4 3 2 5 8" xfId="30581" xr:uid="{6E719172-036B-4FFF-B65B-0C3DF8D378F0}"/>
    <cellStyle name="Moneda 2 4 3 2 5 9" xfId="2338" xr:uid="{A03EDA57-D1D3-4921-BB93-2BD435F1A64B}"/>
    <cellStyle name="Moneda 2 4 3 2 6" xfId="2731" xr:uid="{46F990AD-9CB6-40F4-B52E-A0345BC8654B}"/>
    <cellStyle name="Moneda 2 4 3 2 6 2" xfId="5083" xr:uid="{CABC671B-FEAB-4D48-8C4B-0ACCA98FA257}"/>
    <cellStyle name="Moneda 2 4 3 2 6 2 2" xfId="9787" xr:uid="{76C1D9E1-2C24-4E01-827F-4E29E935C603}"/>
    <cellStyle name="Moneda 2 4 3 2 6 2 2 2" xfId="19195" xr:uid="{348DBB8A-9C2A-4EEC-A7B3-33631B8D4428}"/>
    <cellStyle name="Moneda 2 4 3 2 6 2 2 3" xfId="28612" xr:uid="{F8E26E30-067E-48C3-A9CD-F899F88B32D8}"/>
    <cellStyle name="Moneda 2 4 3 2 6 2 2 4" xfId="38029" xr:uid="{3657156F-921A-4E59-B1A7-5B10CBCC1D13}"/>
    <cellStyle name="Moneda 2 4 3 2 6 2 3" xfId="14491" xr:uid="{347A4BA4-AB5D-49CA-AEF5-5792E3B6D6EE}"/>
    <cellStyle name="Moneda 2 4 3 2 6 2 4" xfId="23908" xr:uid="{F84FB812-80F4-48F2-88AA-9031C519F675}"/>
    <cellStyle name="Moneda 2 4 3 2 6 2 5" xfId="33325" xr:uid="{C67D6783-FCBE-4292-AED9-06CD33594AD1}"/>
    <cellStyle name="Moneda 2 4 3 2 6 3" xfId="7435" xr:uid="{9A74B61A-B1AB-4FA0-A8FB-5FD2AD9230CE}"/>
    <cellStyle name="Moneda 2 4 3 2 6 3 2" xfId="16843" xr:uid="{6DAEBFF0-6798-40CD-BEE4-09608C5EFAD9}"/>
    <cellStyle name="Moneda 2 4 3 2 6 3 3" xfId="26260" xr:uid="{3787C60D-8E51-4D8B-8237-F5EE7C8A3452}"/>
    <cellStyle name="Moneda 2 4 3 2 6 3 4" xfId="35677" xr:uid="{907620E8-3BC6-4C45-BA1A-31E0426B043C}"/>
    <cellStyle name="Moneda 2 4 3 2 6 4" xfId="12139" xr:uid="{5ABE6AB4-796E-4228-B032-8BE96E8B801C}"/>
    <cellStyle name="Moneda 2 4 3 2 6 5" xfId="21556" xr:uid="{CAA9D112-EA82-4105-8BFA-D8B805040390}"/>
    <cellStyle name="Moneda 2 4 3 2 6 6" xfId="30973" xr:uid="{78D3B7F9-D72E-41AE-8458-BA142E1B6B9A}"/>
    <cellStyle name="Moneda 2 4 3 2 7" xfId="3515" xr:uid="{583968A9-3B02-4C04-A1AF-0962CAEC6B4C}"/>
    <cellStyle name="Moneda 2 4 3 2 7 2" xfId="5867" xr:uid="{2F4325A1-AD84-4799-BF79-CBA6A9DC70B3}"/>
    <cellStyle name="Moneda 2 4 3 2 7 2 2" xfId="10571" xr:uid="{2E215066-2385-4BFD-A5B6-2A7609F93289}"/>
    <cellStyle name="Moneda 2 4 3 2 7 2 2 2" xfId="19979" xr:uid="{98689CC1-FC14-4019-970B-4035756E9261}"/>
    <cellStyle name="Moneda 2 4 3 2 7 2 2 3" xfId="29396" xr:uid="{19DC0FB2-0A69-4CB2-8F48-6D5A964E1FAC}"/>
    <cellStyle name="Moneda 2 4 3 2 7 2 2 4" xfId="38813" xr:uid="{C0B00DC5-E28B-42FE-B426-8C6AFCE34F49}"/>
    <cellStyle name="Moneda 2 4 3 2 7 2 3" xfId="15275" xr:uid="{30C2866D-D449-481D-AFE4-990A9609A64F}"/>
    <cellStyle name="Moneda 2 4 3 2 7 2 4" xfId="24692" xr:uid="{F4B06F79-7193-4FC0-8584-A7A4780493CF}"/>
    <cellStyle name="Moneda 2 4 3 2 7 2 5" xfId="34109" xr:uid="{35159A53-0B48-4DAE-A1EB-CBD4FD110D7B}"/>
    <cellStyle name="Moneda 2 4 3 2 7 3" xfId="8219" xr:uid="{27E070E4-F7C9-4916-9FE0-E91E994CE951}"/>
    <cellStyle name="Moneda 2 4 3 2 7 3 2" xfId="17627" xr:uid="{F50423CC-3BF7-4BD1-A4E0-D91A212D27C8}"/>
    <cellStyle name="Moneda 2 4 3 2 7 3 3" xfId="27044" xr:uid="{B7A176F0-F7BC-4DD6-9DB6-A3C09CA2FE66}"/>
    <cellStyle name="Moneda 2 4 3 2 7 3 4" xfId="36461" xr:uid="{14EE8890-7427-4EB7-9C92-503E0DED477D}"/>
    <cellStyle name="Moneda 2 4 3 2 7 4" xfId="12923" xr:uid="{024E33E3-6B57-4037-85BF-42B05EFE71E1}"/>
    <cellStyle name="Moneda 2 4 3 2 7 5" xfId="22340" xr:uid="{FB9C2DC3-25A6-47BC-86B3-EA551D6ECB2C}"/>
    <cellStyle name="Moneda 2 4 3 2 7 6" xfId="31757" xr:uid="{0B025891-701E-47FD-99F1-D06CF99F01BE}"/>
    <cellStyle name="Moneda 2 4 3 2 8" xfId="4299" xr:uid="{0EAC60D8-CC73-4857-ADA2-AE3910E31C9A}"/>
    <cellStyle name="Moneda 2 4 3 2 8 2" xfId="9003" xr:uid="{E5CCE916-D495-4ADE-A23E-6C96BDE5A199}"/>
    <cellStyle name="Moneda 2 4 3 2 8 2 2" xfId="18411" xr:uid="{201AA420-C662-4977-BAFC-54E8F42919A6}"/>
    <cellStyle name="Moneda 2 4 3 2 8 2 3" xfId="27828" xr:uid="{59B84759-3C14-4BE0-82AD-C7BB6ABEF7BB}"/>
    <cellStyle name="Moneda 2 4 3 2 8 2 4" xfId="37245" xr:uid="{FCC4FC72-A9AC-425B-9E33-0B18459402A7}"/>
    <cellStyle name="Moneda 2 4 3 2 8 3" xfId="13707" xr:uid="{6CE1D7EF-1131-4409-AD8F-FE9BF51C4EDB}"/>
    <cellStyle name="Moneda 2 4 3 2 8 4" xfId="23124" xr:uid="{683E8779-7F0E-46C3-85FA-C5539E562582}"/>
    <cellStyle name="Moneda 2 4 3 2 8 5" xfId="32541" xr:uid="{838CD2CA-B581-4C5F-ABEC-3A932681C406}"/>
    <cellStyle name="Moneda 2 4 3 2 9" xfId="6651" xr:uid="{5FCD06EA-093C-4261-9EE3-3B768DD670C4}"/>
    <cellStyle name="Moneda 2 4 3 2 9 2" xfId="16059" xr:uid="{F825FA60-2988-493A-9659-6B8DF54E1A67}"/>
    <cellStyle name="Moneda 2 4 3 2 9 3" xfId="25476" xr:uid="{9F9F9490-546C-4BBD-B463-3335714C2372}"/>
    <cellStyle name="Moneda 2 4 3 2 9 4" xfId="34893" xr:uid="{11D6C7B1-DF01-40C5-B86D-795FEAB5D3B5}"/>
    <cellStyle name="Moneda 2 4 3 3" xfId="178" xr:uid="{6A904FDC-B094-492B-BCB0-4AC72904B973}"/>
    <cellStyle name="Moneda 2 4 3 3 10" xfId="20743" xr:uid="{42B43711-772C-4132-8510-BC2DD0D46F92}"/>
    <cellStyle name="Moneda 2 4 3 3 11" xfId="30160" xr:uid="{9F34B339-E58E-4210-A52D-C1C798D0286F}"/>
    <cellStyle name="Moneda 2 4 3 3 12" xfId="39615" xr:uid="{6DA1C6AA-9200-4BA4-9D1D-15563B89326F}"/>
    <cellStyle name="Moneda 2 4 3 3 13" xfId="39874" xr:uid="{F86DD6EA-6132-4585-A190-773246507B85}"/>
    <cellStyle name="Moneda 2 4 3 3 14" xfId="1917" xr:uid="{567C2DD0-B49D-408F-B3E4-0CA1543BAA3D}"/>
    <cellStyle name="Moneda 2 4 3 3 15" xfId="1289" xr:uid="{FE89D958-6F81-4807-B911-FA04872C1992}"/>
    <cellStyle name="Moneda 2 4 3 3 16" xfId="40171" xr:uid="{D0251117-3C9C-4552-B621-4150D229FC85}"/>
    <cellStyle name="Moneda 2 4 3 3 2" xfId="372" xr:uid="{D18144E7-035B-4D91-B5C4-F143133AFDA6}"/>
    <cellStyle name="Moneda 2 4 3 3 2 10" xfId="30281" xr:uid="{901A7973-CE35-469E-BC5A-8D6E040FCE50}"/>
    <cellStyle name="Moneda 2 4 3 3 2 11" xfId="2038" xr:uid="{2A8F6E70-BD4F-4728-BCBE-128D6B303861}"/>
    <cellStyle name="Moneda 2 4 3 3 2 12" xfId="1410" xr:uid="{938EEADE-364C-4756-9778-46E5A67D854A}"/>
    <cellStyle name="Moneda 2 4 3 3 2 13" xfId="40292" xr:uid="{B9781122-D70A-4CAB-A5D8-E5A51DD026CA}"/>
    <cellStyle name="Moneda 2 4 3 3 2 2" xfId="609" xr:uid="{C9AACF9C-5B42-4303-B59D-1C0F9B308777}"/>
    <cellStyle name="Moneda 2 4 3 3 2 2 10" xfId="2234" xr:uid="{BD55FD0E-A381-4FF9-A457-B6757D9587D7}"/>
    <cellStyle name="Moneda 2 4 3 3 2 2 11" xfId="1606" xr:uid="{A32052E4-CE33-4BF1-B5EB-350B44DCAB22}"/>
    <cellStyle name="Moneda 2 4 3 3 2 2 12" xfId="40488" xr:uid="{1F222EB9-D052-4EBF-A29C-7C045FBEAA8D}"/>
    <cellStyle name="Moneda 2 4 3 3 2 2 2" xfId="2626" xr:uid="{A55A0544-0A9C-455A-9975-7F0DAFB354D9}"/>
    <cellStyle name="Moneda 2 4 3 3 2 2 2 2" xfId="3411" xr:uid="{266FAAA8-DD2B-45FC-801D-2D585826EEE3}"/>
    <cellStyle name="Moneda 2 4 3 3 2 2 2 2 2" xfId="5763" xr:uid="{4358C44C-EE28-4161-95F1-732243ED80E0}"/>
    <cellStyle name="Moneda 2 4 3 3 2 2 2 2 2 2" xfId="10467" xr:uid="{02981BDE-1956-46CA-BDDA-261E8584DCA5}"/>
    <cellStyle name="Moneda 2 4 3 3 2 2 2 2 2 2 2" xfId="19875" xr:uid="{0A81EEC8-3BD8-4BAF-B9FE-BA67D2A4F476}"/>
    <cellStyle name="Moneda 2 4 3 3 2 2 2 2 2 2 3" xfId="29292" xr:uid="{9657673B-E473-491E-9AEE-3EF537E9E3BC}"/>
    <cellStyle name="Moneda 2 4 3 3 2 2 2 2 2 2 4" xfId="38709" xr:uid="{4933D6B8-E4F9-4765-B7A9-DA96EF10E5A7}"/>
    <cellStyle name="Moneda 2 4 3 3 2 2 2 2 2 3" xfId="15171" xr:uid="{75931EE2-C871-477A-8FEA-1832F2DC62EC}"/>
    <cellStyle name="Moneda 2 4 3 3 2 2 2 2 2 4" xfId="24588" xr:uid="{6E8EA6DE-2711-43EC-8838-9AD30D66AD25}"/>
    <cellStyle name="Moneda 2 4 3 3 2 2 2 2 2 5" xfId="34005" xr:uid="{36108678-A3F3-4880-985D-09158A9A795B}"/>
    <cellStyle name="Moneda 2 4 3 3 2 2 2 2 3" xfId="8115" xr:uid="{7334621A-02B5-46BD-AA45-E860EF8AEAC5}"/>
    <cellStyle name="Moneda 2 4 3 3 2 2 2 2 3 2" xfId="17523" xr:uid="{D6EB619E-A24B-4E66-8B76-D3A30E35B46B}"/>
    <cellStyle name="Moneda 2 4 3 3 2 2 2 2 3 3" xfId="26940" xr:uid="{F5152F01-CE6B-4046-BD6D-F26DC2F15193}"/>
    <cellStyle name="Moneda 2 4 3 3 2 2 2 2 3 4" xfId="36357" xr:uid="{F053BD5E-58CC-4479-8FAA-ACCAA9955445}"/>
    <cellStyle name="Moneda 2 4 3 3 2 2 2 2 4" xfId="12819" xr:uid="{6ECBBAA7-0D9D-468E-A928-AD186A69C177}"/>
    <cellStyle name="Moneda 2 4 3 3 2 2 2 2 5" xfId="22236" xr:uid="{7E969A7E-2DCE-4BAF-BA94-1BE2497B4EF4}"/>
    <cellStyle name="Moneda 2 4 3 3 2 2 2 2 6" xfId="31653" xr:uid="{B5B8B75F-4AF0-4A88-9CB1-2F0592ED46DA}"/>
    <cellStyle name="Moneda 2 4 3 3 2 2 2 3" xfId="4195" xr:uid="{0C605DEF-06FA-4A31-A101-DF59B56C934C}"/>
    <cellStyle name="Moneda 2 4 3 3 2 2 2 3 2" xfId="6547" xr:uid="{4B699A50-1BAC-4A63-885D-19BFFF1D31B5}"/>
    <cellStyle name="Moneda 2 4 3 3 2 2 2 3 2 2" xfId="11251" xr:uid="{112CDB24-5149-4F34-A28C-D7068E6612C8}"/>
    <cellStyle name="Moneda 2 4 3 3 2 2 2 3 2 2 2" xfId="20659" xr:uid="{81AC7578-9090-4D15-9C27-AE7A1754EB4F}"/>
    <cellStyle name="Moneda 2 4 3 3 2 2 2 3 2 2 3" xfId="30076" xr:uid="{6C3A2262-A387-475F-9E68-75DA8924BF73}"/>
    <cellStyle name="Moneda 2 4 3 3 2 2 2 3 2 2 4" xfId="39493" xr:uid="{182B6087-D9F9-4B6A-B3BF-C38C30CAFB70}"/>
    <cellStyle name="Moneda 2 4 3 3 2 2 2 3 2 3" xfId="15955" xr:uid="{3C464702-DE9D-4767-9B01-B712CB52C70F}"/>
    <cellStyle name="Moneda 2 4 3 3 2 2 2 3 2 4" xfId="25372" xr:uid="{A17ABF0F-61A0-4C27-B742-3D06ED040F04}"/>
    <cellStyle name="Moneda 2 4 3 3 2 2 2 3 2 5" xfId="34789" xr:uid="{63F2482B-E2EB-4210-859E-204347B1A09D}"/>
    <cellStyle name="Moneda 2 4 3 3 2 2 2 3 3" xfId="8899" xr:uid="{5E4838C0-0DA2-4872-B5EF-090269FFC44D}"/>
    <cellStyle name="Moneda 2 4 3 3 2 2 2 3 3 2" xfId="18307" xr:uid="{42DB8D44-362D-4A67-8A76-0BD3FA0D0A9F}"/>
    <cellStyle name="Moneda 2 4 3 3 2 2 2 3 3 3" xfId="27724" xr:uid="{DE882150-D6C4-4405-BCE1-B1E419C7B86A}"/>
    <cellStyle name="Moneda 2 4 3 3 2 2 2 3 3 4" xfId="37141" xr:uid="{4F99AB3B-6B47-4697-B439-D39C986A06E0}"/>
    <cellStyle name="Moneda 2 4 3 3 2 2 2 3 4" xfId="13603" xr:uid="{1C518282-DE17-4300-9285-BC6A4404B5F0}"/>
    <cellStyle name="Moneda 2 4 3 3 2 2 2 3 5" xfId="23020" xr:uid="{09A10CC1-7760-4417-90E8-B4D813578FC9}"/>
    <cellStyle name="Moneda 2 4 3 3 2 2 2 3 6" xfId="32437" xr:uid="{0E5391D1-DF9B-42E2-A40A-EDCA898CE733}"/>
    <cellStyle name="Moneda 2 4 3 3 2 2 2 4" xfId="4979" xr:uid="{BDBA1D3F-A5A2-4666-B1F6-9AE79B0BB06B}"/>
    <cellStyle name="Moneda 2 4 3 3 2 2 2 4 2" xfId="9683" xr:uid="{966FB949-D205-48C6-ADE3-1835295AF67D}"/>
    <cellStyle name="Moneda 2 4 3 3 2 2 2 4 2 2" xfId="19091" xr:uid="{B92B679C-F082-4FC4-9A32-0CCB1235B55F}"/>
    <cellStyle name="Moneda 2 4 3 3 2 2 2 4 2 3" xfId="28508" xr:uid="{08F44377-5045-4D57-960C-76FD65C797B6}"/>
    <cellStyle name="Moneda 2 4 3 3 2 2 2 4 2 4" xfId="37925" xr:uid="{77327869-AFA3-4C86-8AB8-868CAB6700B5}"/>
    <cellStyle name="Moneda 2 4 3 3 2 2 2 4 3" xfId="14387" xr:uid="{9DFB75FB-B35C-4274-BA6C-BBE07B6FB621}"/>
    <cellStyle name="Moneda 2 4 3 3 2 2 2 4 4" xfId="23804" xr:uid="{0450DF44-F96B-4E2A-8FCF-69987BAC6D89}"/>
    <cellStyle name="Moneda 2 4 3 3 2 2 2 4 5" xfId="33221" xr:uid="{CFE24238-E8DF-411C-BC99-EB0B3D425ABE}"/>
    <cellStyle name="Moneda 2 4 3 3 2 2 2 5" xfId="7331" xr:uid="{D9535BCC-7B5B-4213-9B52-B14EA39E254E}"/>
    <cellStyle name="Moneda 2 4 3 3 2 2 2 5 2" xfId="16739" xr:uid="{EE23AAAD-A7F9-4867-AEB8-706E5D408E7A}"/>
    <cellStyle name="Moneda 2 4 3 3 2 2 2 5 3" xfId="26156" xr:uid="{09D97EF6-2D15-4F96-A2C6-B87FE7C61098}"/>
    <cellStyle name="Moneda 2 4 3 3 2 2 2 5 4" xfId="35573" xr:uid="{D95F39ED-CECB-4C49-8D93-3D194055DB81}"/>
    <cellStyle name="Moneda 2 4 3 3 2 2 2 6" xfId="12035" xr:uid="{C6E1CD48-004E-4898-9346-D8748F79F875}"/>
    <cellStyle name="Moneda 2 4 3 3 2 2 2 7" xfId="21452" xr:uid="{9E3195DA-E208-458B-974E-73DD1B293A6D}"/>
    <cellStyle name="Moneda 2 4 3 3 2 2 2 8" xfId="30869" xr:uid="{322079A9-FDE8-4516-A5B4-5F198579E49B}"/>
    <cellStyle name="Moneda 2 4 3 3 2 2 3" xfId="3019" xr:uid="{1E1E7857-B060-4FBD-9121-417CFF0F0885}"/>
    <cellStyle name="Moneda 2 4 3 3 2 2 3 2" xfId="5371" xr:uid="{A34F32AD-3AC5-4ECF-8643-BC4B5E5A5610}"/>
    <cellStyle name="Moneda 2 4 3 3 2 2 3 2 2" xfId="10075" xr:uid="{A64D32D1-996B-459C-8618-097CDCAF7B24}"/>
    <cellStyle name="Moneda 2 4 3 3 2 2 3 2 2 2" xfId="19483" xr:uid="{56A7293D-0B77-4F89-B84C-B586AE28AACB}"/>
    <cellStyle name="Moneda 2 4 3 3 2 2 3 2 2 3" xfId="28900" xr:uid="{FC709010-ECDE-42BA-84AB-2342344A0EA2}"/>
    <cellStyle name="Moneda 2 4 3 3 2 2 3 2 2 4" xfId="38317" xr:uid="{CF27A557-1115-4CE7-B454-AD7095BB87B7}"/>
    <cellStyle name="Moneda 2 4 3 3 2 2 3 2 3" xfId="14779" xr:uid="{F574DE63-6D3D-462C-86C6-CA5A1E432883}"/>
    <cellStyle name="Moneda 2 4 3 3 2 2 3 2 4" xfId="24196" xr:uid="{10275699-6BEF-4599-9A6F-42F8EEA66E8C}"/>
    <cellStyle name="Moneda 2 4 3 3 2 2 3 2 5" xfId="33613" xr:uid="{F82535C3-4510-4474-B419-293ACFFEEC2B}"/>
    <cellStyle name="Moneda 2 4 3 3 2 2 3 3" xfId="7723" xr:uid="{12CA3402-D585-467B-B6F7-FF593A6CE340}"/>
    <cellStyle name="Moneda 2 4 3 3 2 2 3 3 2" xfId="17131" xr:uid="{1C5FF195-4F52-47AD-A9DE-346E7D86D9DC}"/>
    <cellStyle name="Moneda 2 4 3 3 2 2 3 3 3" xfId="26548" xr:uid="{DA1F1192-B48A-4B95-B570-5FCF197F74B6}"/>
    <cellStyle name="Moneda 2 4 3 3 2 2 3 3 4" xfId="35965" xr:uid="{2D66C8B9-711B-4045-BC25-3422B298B9D8}"/>
    <cellStyle name="Moneda 2 4 3 3 2 2 3 4" xfId="12427" xr:uid="{BC4E6979-3372-4F47-BE1E-017A2F498352}"/>
    <cellStyle name="Moneda 2 4 3 3 2 2 3 5" xfId="21844" xr:uid="{512BAF7D-37D7-48B3-9EBF-D8EE6C1B2E46}"/>
    <cellStyle name="Moneda 2 4 3 3 2 2 3 6" xfId="31261" xr:uid="{9789271A-747C-4CD1-AB24-94F25DA1CFA1}"/>
    <cellStyle name="Moneda 2 4 3 3 2 2 4" xfId="3803" xr:uid="{04DE7077-54CB-4B99-B760-DBEA86C6EEB1}"/>
    <cellStyle name="Moneda 2 4 3 3 2 2 4 2" xfId="6155" xr:uid="{224078D4-3A78-4815-86D0-61A579441031}"/>
    <cellStyle name="Moneda 2 4 3 3 2 2 4 2 2" xfId="10859" xr:uid="{EC93030B-FD64-4683-82D5-7588A29FE3DF}"/>
    <cellStyle name="Moneda 2 4 3 3 2 2 4 2 2 2" xfId="20267" xr:uid="{5C18754C-989F-4E7F-A5D1-35A733D4BA0D}"/>
    <cellStyle name="Moneda 2 4 3 3 2 2 4 2 2 3" xfId="29684" xr:uid="{92208682-524A-4DE5-9EC2-68D1745E9D77}"/>
    <cellStyle name="Moneda 2 4 3 3 2 2 4 2 2 4" xfId="39101" xr:uid="{6B1F7F3E-7925-4A89-9DAA-865CAEE3A8C0}"/>
    <cellStyle name="Moneda 2 4 3 3 2 2 4 2 3" xfId="15563" xr:uid="{A7559E89-8C44-422E-B866-3909F3B23799}"/>
    <cellStyle name="Moneda 2 4 3 3 2 2 4 2 4" xfId="24980" xr:uid="{C167C2DB-58D8-4E57-A007-3821A4BCA1C6}"/>
    <cellStyle name="Moneda 2 4 3 3 2 2 4 2 5" xfId="34397" xr:uid="{C0F19761-A423-4D4A-BE62-177E16A9585A}"/>
    <cellStyle name="Moneda 2 4 3 3 2 2 4 3" xfId="8507" xr:uid="{E92EC094-2CD1-49E6-9A11-6E4D4263BA88}"/>
    <cellStyle name="Moneda 2 4 3 3 2 2 4 3 2" xfId="17915" xr:uid="{452812C8-628C-483D-BE93-D18CD2A6E145}"/>
    <cellStyle name="Moneda 2 4 3 3 2 2 4 3 3" xfId="27332" xr:uid="{061B33D9-0C19-4D5F-81FB-6533BA97768F}"/>
    <cellStyle name="Moneda 2 4 3 3 2 2 4 3 4" xfId="36749" xr:uid="{54E7C622-012F-4CA4-8D7A-2118463D92D4}"/>
    <cellStyle name="Moneda 2 4 3 3 2 2 4 4" xfId="13211" xr:uid="{0F74EFFD-4410-40BA-9A5D-6BF9D61B226C}"/>
    <cellStyle name="Moneda 2 4 3 3 2 2 4 5" xfId="22628" xr:uid="{23588EBA-6C65-4944-B4FE-0A75E5482749}"/>
    <cellStyle name="Moneda 2 4 3 3 2 2 4 6" xfId="32045" xr:uid="{8BE79463-B547-4750-9E78-72AD31300720}"/>
    <cellStyle name="Moneda 2 4 3 3 2 2 5" xfId="4587" xr:uid="{A5AFAD6A-48E3-4A97-9192-70C0F0D0FF86}"/>
    <cellStyle name="Moneda 2 4 3 3 2 2 5 2" xfId="9291" xr:uid="{A634BB1A-B2D8-4DA9-BE4E-99FA033CD5E1}"/>
    <cellStyle name="Moneda 2 4 3 3 2 2 5 2 2" xfId="18699" xr:uid="{815F4D70-9852-46FD-B2A0-F3B27ECE6437}"/>
    <cellStyle name="Moneda 2 4 3 3 2 2 5 2 3" xfId="28116" xr:uid="{9F98477F-6BE9-40B2-8837-EDCC6DA6B732}"/>
    <cellStyle name="Moneda 2 4 3 3 2 2 5 2 4" xfId="37533" xr:uid="{FBA04D43-E189-4057-B15E-A6D02AB29430}"/>
    <cellStyle name="Moneda 2 4 3 3 2 2 5 3" xfId="13995" xr:uid="{E4081A81-3F67-40FF-B744-65906E0E6DEC}"/>
    <cellStyle name="Moneda 2 4 3 3 2 2 5 4" xfId="23412" xr:uid="{646F33CF-3314-4A46-A463-5F8F0D481372}"/>
    <cellStyle name="Moneda 2 4 3 3 2 2 5 5" xfId="32829" xr:uid="{649D109D-C073-490F-9C6F-9971910434D9}"/>
    <cellStyle name="Moneda 2 4 3 3 2 2 6" xfId="6939" xr:uid="{468BC5C4-B74A-492A-A0CF-E7BA467E52CE}"/>
    <cellStyle name="Moneda 2 4 3 3 2 2 6 2" xfId="16347" xr:uid="{DAA43869-CED2-404F-BAAA-D6EACED09A4E}"/>
    <cellStyle name="Moneda 2 4 3 3 2 2 6 3" xfId="25764" xr:uid="{193BA7FE-74BA-4CBE-9517-89B46AFC5F1D}"/>
    <cellStyle name="Moneda 2 4 3 3 2 2 6 4" xfId="35181" xr:uid="{B3F8601B-8DE5-442B-84AA-7EE5F448796D}"/>
    <cellStyle name="Moneda 2 4 3 3 2 2 7" xfId="11643" xr:uid="{A5B73503-CB10-418A-9CB4-C8F9580D2984}"/>
    <cellStyle name="Moneda 2 4 3 3 2 2 8" xfId="21060" xr:uid="{6C163A2F-696F-4100-BE53-7558D73BBB5C}"/>
    <cellStyle name="Moneda 2 4 3 3 2 2 9" xfId="30477" xr:uid="{7635B5AE-ADE1-45DF-B751-E763033C3112}"/>
    <cellStyle name="Moneda 2 4 3 3 2 3" xfId="2430" xr:uid="{C87CE6A4-96A0-47D1-A14D-535147B6DE7B}"/>
    <cellStyle name="Moneda 2 4 3 3 2 3 2" xfId="3215" xr:uid="{4628B8A1-AD79-4D7C-A8B5-84A603805F01}"/>
    <cellStyle name="Moneda 2 4 3 3 2 3 2 2" xfId="5567" xr:uid="{E0B76587-4496-4A90-A4CA-FFC16ECE8D03}"/>
    <cellStyle name="Moneda 2 4 3 3 2 3 2 2 2" xfId="10271" xr:uid="{012261B6-1799-416A-BA43-536415E232B0}"/>
    <cellStyle name="Moneda 2 4 3 3 2 3 2 2 2 2" xfId="19679" xr:uid="{9E4F9AE2-0414-4F1E-8517-0CCB5D36A33B}"/>
    <cellStyle name="Moneda 2 4 3 3 2 3 2 2 2 3" xfId="29096" xr:uid="{C0C300EB-4026-4FC1-B95A-7E9AAD53F20C}"/>
    <cellStyle name="Moneda 2 4 3 3 2 3 2 2 2 4" xfId="38513" xr:uid="{9DB0DC8B-EE63-4147-A6D3-935983B2ECD2}"/>
    <cellStyle name="Moneda 2 4 3 3 2 3 2 2 3" xfId="14975" xr:uid="{4B58FEA1-3B81-4C99-B648-44A77DF39542}"/>
    <cellStyle name="Moneda 2 4 3 3 2 3 2 2 4" xfId="24392" xr:uid="{7CE54A35-AA0D-4C99-B6F7-9A2DD733A2B7}"/>
    <cellStyle name="Moneda 2 4 3 3 2 3 2 2 5" xfId="33809" xr:uid="{C1089401-7904-4C8E-81F6-1A5A1EDC9CAE}"/>
    <cellStyle name="Moneda 2 4 3 3 2 3 2 3" xfId="7919" xr:uid="{1C0A69C0-21AC-434B-B98E-679F8FE88475}"/>
    <cellStyle name="Moneda 2 4 3 3 2 3 2 3 2" xfId="17327" xr:uid="{C448024C-B6E4-4D9E-B509-BBA29B3B9CD8}"/>
    <cellStyle name="Moneda 2 4 3 3 2 3 2 3 3" xfId="26744" xr:uid="{49D86E22-F4E2-4A77-AE3B-5916688DB51B}"/>
    <cellStyle name="Moneda 2 4 3 3 2 3 2 3 4" xfId="36161" xr:uid="{77D124EC-AE0E-4224-B2F0-953B2AD5AE9F}"/>
    <cellStyle name="Moneda 2 4 3 3 2 3 2 4" xfId="12623" xr:uid="{2203EE98-022A-4A4A-A5B9-1C3BE83A6989}"/>
    <cellStyle name="Moneda 2 4 3 3 2 3 2 5" xfId="22040" xr:uid="{A67A1576-EE43-4039-B20D-46CB2B6EB4E4}"/>
    <cellStyle name="Moneda 2 4 3 3 2 3 2 6" xfId="31457" xr:uid="{F5545DA4-49E7-4BCB-8A9D-AB57F81386FB}"/>
    <cellStyle name="Moneda 2 4 3 3 2 3 3" xfId="3999" xr:uid="{04450573-19EC-40FE-AD3B-7C968A111152}"/>
    <cellStyle name="Moneda 2 4 3 3 2 3 3 2" xfId="6351" xr:uid="{E9FDDA0B-0317-4E39-AA66-119D43895E4E}"/>
    <cellStyle name="Moneda 2 4 3 3 2 3 3 2 2" xfId="11055" xr:uid="{940C8DB6-5875-464F-9767-53632EACB981}"/>
    <cellStyle name="Moneda 2 4 3 3 2 3 3 2 2 2" xfId="20463" xr:uid="{CBD29C05-C924-46D7-BD09-9FBBD71C6C1F}"/>
    <cellStyle name="Moneda 2 4 3 3 2 3 3 2 2 3" xfId="29880" xr:uid="{5EF1C642-C53B-48F8-A5FE-24012B701BF6}"/>
    <cellStyle name="Moneda 2 4 3 3 2 3 3 2 2 4" xfId="39297" xr:uid="{CCF1DBDE-0C5B-405E-BEEE-959BE67C4F7A}"/>
    <cellStyle name="Moneda 2 4 3 3 2 3 3 2 3" xfId="15759" xr:uid="{1B49CE33-86EE-4683-AB6F-CB4A4437B889}"/>
    <cellStyle name="Moneda 2 4 3 3 2 3 3 2 4" xfId="25176" xr:uid="{691FFC1D-3E83-4BB6-953B-339B86567DEE}"/>
    <cellStyle name="Moneda 2 4 3 3 2 3 3 2 5" xfId="34593" xr:uid="{D19B4F8C-45B6-4139-ACDE-E0DCDBCC1623}"/>
    <cellStyle name="Moneda 2 4 3 3 2 3 3 3" xfId="8703" xr:uid="{B913145C-AC3C-41A7-9F81-BB92ECC01842}"/>
    <cellStyle name="Moneda 2 4 3 3 2 3 3 3 2" xfId="18111" xr:uid="{A534BE71-47C3-4044-948B-1A702BC673F6}"/>
    <cellStyle name="Moneda 2 4 3 3 2 3 3 3 3" xfId="27528" xr:uid="{5C852ED4-7690-46A6-83DB-A407F0FA9BE5}"/>
    <cellStyle name="Moneda 2 4 3 3 2 3 3 3 4" xfId="36945" xr:uid="{38872979-D198-431F-A4A6-73D138FE9B3B}"/>
    <cellStyle name="Moneda 2 4 3 3 2 3 3 4" xfId="13407" xr:uid="{426DD710-C40C-4AC7-AF1A-BC61FB24FF53}"/>
    <cellStyle name="Moneda 2 4 3 3 2 3 3 5" xfId="22824" xr:uid="{9B2372D5-1635-4B61-B789-DA572AB6187A}"/>
    <cellStyle name="Moneda 2 4 3 3 2 3 3 6" xfId="32241" xr:uid="{9C682934-F921-49E8-B569-4BEBA26B565E}"/>
    <cellStyle name="Moneda 2 4 3 3 2 3 4" xfId="4783" xr:uid="{8CDD6750-70E9-47A2-AC5F-51F68CE0ACEF}"/>
    <cellStyle name="Moneda 2 4 3 3 2 3 4 2" xfId="9487" xr:uid="{A329C24B-A579-4C7A-AB93-81B2A0EA9DE1}"/>
    <cellStyle name="Moneda 2 4 3 3 2 3 4 2 2" xfId="18895" xr:uid="{B7E0026E-3DB9-43E6-849F-789C97ADC1CF}"/>
    <cellStyle name="Moneda 2 4 3 3 2 3 4 2 3" xfId="28312" xr:uid="{F46D74FB-D688-43AA-8578-5DD5C32357F4}"/>
    <cellStyle name="Moneda 2 4 3 3 2 3 4 2 4" xfId="37729" xr:uid="{68CA0801-9C39-4667-8CBA-91DEC82431E7}"/>
    <cellStyle name="Moneda 2 4 3 3 2 3 4 3" xfId="14191" xr:uid="{9C140DD3-B4F0-40C6-904D-A891474596DA}"/>
    <cellStyle name="Moneda 2 4 3 3 2 3 4 4" xfId="23608" xr:uid="{DADAD10A-58EB-4D4C-9473-94D16B235CF1}"/>
    <cellStyle name="Moneda 2 4 3 3 2 3 4 5" xfId="33025" xr:uid="{3E2E6B8E-EA30-4357-A543-DD1B73FDB705}"/>
    <cellStyle name="Moneda 2 4 3 3 2 3 5" xfId="7135" xr:uid="{B967D4E7-25CA-4A2B-8671-FCF16A4764BC}"/>
    <cellStyle name="Moneda 2 4 3 3 2 3 5 2" xfId="16543" xr:uid="{3182EA2E-2E72-463C-805B-561869F7B53C}"/>
    <cellStyle name="Moneda 2 4 3 3 2 3 5 3" xfId="25960" xr:uid="{9FB1F0C0-B5CD-4FFC-BDA0-CF5FF7A6934B}"/>
    <cellStyle name="Moneda 2 4 3 3 2 3 5 4" xfId="35377" xr:uid="{1D578854-2BCF-4673-893D-C11F4DDB5159}"/>
    <cellStyle name="Moneda 2 4 3 3 2 3 6" xfId="11839" xr:uid="{7ECF2023-379B-49D3-BBC9-0CAEFED70AA8}"/>
    <cellStyle name="Moneda 2 4 3 3 2 3 7" xfId="21256" xr:uid="{F70E38A1-09E5-4AE9-AAB4-7C85619E152E}"/>
    <cellStyle name="Moneda 2 4 3 3 2 3 8" xfId="30673" xr:uid="{E54B4B65-DBF9-4D92-AC87-DBBF6AC23C8F}"/>
    <cellStyle name="Moneda 2 4 3 3 2 4" xfId="2823" xr:uid="{3C6B0AA0-2B0A-4D94-B817-6A01BE32EC52}"/>
    <cellStyle name="Moneda 2 4 3 3 2 4 2" xfId="5175" xr:uid="{23B3F773-CACC-4EB2-8F30-8790A7AAB57B}"/>
    <cellStyle name="Moneda 2 4 3 3 2 4 2 2" xfId="9879" xr:uid="{4B40FEB7-DC09-4E1E-A9B2-2B6CEE6F29C2}"/>
    <cellStyle name="Moneda 2 4 3 3 2 4 2 2 2" xfId="19287" xr:uid="{A637D404-BD05-48AA-AD27-3108B672779E}"/>
    <cellStyle name="Moneda 2 4 3 3 2 4 2 2 3" xfId="28704" xr:uid="{59814C1E-D772-464C-AB79-143EC5CC7E3F}"/>
    <cellStyle name="Moneda 2 4 3 3 2 4 2 2 4" xfId="38121" xr:uid="{78B6F8FE-45A0-4D84-A979-EA81634B33F5}"/>
    <cellStyle name="Moneda 2 4 3 3 2 4 2 3" xfId="14583" xr:uid="{E1D6890C-61C1-424A-A801-5E138AA259BD}"/>
    <cellStyle name="Moneda 2 4 3 3 2 4 2 4" xfId="24000" xr:uid="{901AA4D7-6ECC-4788-B07B-8D25AFCD54B0}"/>
    <cellStyle name="Moneda 2 4 3 3 2 4 2 5" xfId="33417" xr:uid="{1101FF5D-9A3A-4C77-A64F-C0CA0A575129}"/>
    <cellStyle name="Moneda 2 4 3 3 2 4 3" xfId="7527" xr:uid="{07AE9ACB-4760-4697-8503-68CB6E9A34B8}"/>
    <cellStyle name="Moneda 2 4 3 3 2 4 3 2" xfId="16935" xr:uid="{32F28604-3A17-4A56-B215-90EC28CF4F8C}"/>
    <cellStyle name="Moneda 2 4 3 3 2 4 3 3" xfId="26352" xr:uid="{27AE6B81-EFF8-4BF0-A5EC-2A1EA967F960}"/>
    <cellStyle name="Moneda 2 4 3 3 2 4 3 4" xfId="35769" xr:uid="{7B04ADBE-80FA-4C12-9F8B-B846499EC965}"/>
    <cellStyle name="Moneda 2 4 3 3 2 4 4" xfId="12231" xr:uid="{847E1838-BE9D-48EC-A57C-6F46D2D859BF}"/>
    <cellStyle name="Moneda 2 4 3 3 2 4 5" xfId="21648" xr:uid="{B6F1DE2E-7950-41CC-B053-E9EB78F353D6}"/>
    <cellStyle name="Moneda 2 4 3 3 2 4 6" xfId="31065" xr:uid="{D5EBA320-E025-4208-9487-AE2D454D57CF}"/>
    <cellStyle name="Moneda 2 4 3 3 2 5" xfId="3607" xr:uid="{B5373F7D-E3CA-47CD-AAD5-6DF6510F0A80}"/>
    <cellStyle name="Moneda 2 4 3 3 2 5 2" xfId="5959" xr:uid="{54FD3A99-8D0B-4C3E-9465-19B7925160C9}"/>
    <cellStyle name="Moneda 2 4 3 3 2 5 2 2" xfId="10663" xr:uid="{7EDE5B93-3910-4F2A-9EB3-47D28A4E5B1E}"/>
    <cellStyle name="Moneda 2 4 3 3 2 5 2 2 2" xfId="20071" xr:uid="{14B58137-B920-4D55-8ED6-754C737D758F}"/>
    <cellStyle name="Moneda 2 4 3 3 2 5 2 2 3" xfId="29488" xr:uid="{354CC505-487B-4DDC-8351-79ACE261E06F}"/>
    <cellStyle name="Moneda 2 4 3 3 2 5 2 2 4" xfId="38905" xr:uid="{7BFC7497-9BD4-4A25-90B5-E0767E9EA78B}"/>
    <cellStyle name="Moneda 2 4 3 3 2 5 2 3" xfId="15367" xr:uid="{DE062A38-0349-45C1-9CC9-62789F4D956C}"/>
    <cellStyle name="Moneda 2 4 3 3 2 5 2 4" xfId="24784" xr:uid="{3A2AA03A-5260-4A0A-B27D-6473A89F3BA3}"/>
    <cellStyle name="Moneda 2 4 3 3 2 5 2 5" xfId="34201" xr:uid="{43A56286-75DF-4E51-B0BF-A7AB3E8BDD92}"/>
    <cellStyle name="Moneda 2 4 3 3 2 5 3" xfId="8311" xr:uid="{9E3B1DE7-C6B8-44F0-A6F4-C0E429E4E886}"/>
    <cellStyle name="Moneda 2 4 3 3 2 5 3 2" xfId="17719" xr:uid="{31A8C8B2-C644-46C6-96EF-B0B522221258}"/>
    <cellStyle name="Moneda 2 4 3 3 2 5 3 3" xfId="27136" xr:uid="{B2B87A27-F9EA-4DA9-9584-599899BC59B3}"/>
    <cellStyle name="Moneda 2 4 3 3 2 5 3 4" xfId="36553" xr:uid="{2541F4C1-795D-4734-A92C-589C2E7DB4AD}"/>
    <cellStyle name="Moneda 2 4 3 3 2 5 4" xfId="13015" xr:uid="{D2F6A2D7-37D0-49B7-836B-D41A4B1F5FFB}"/>
    <cellStyle name="Moneda 2 4 3 3 2 5 5" xfId="22432" xr:uid="{EAE06736-83B4-4CEC-8879-60022AF58FD4}"/>
    <cellStyle name="Moneda 2 4 3 3 2 5 6" xfId="31849" xr:uid="{F3AE84FE-7DEE-40A4-BB34-60EF1AC926C0}"/>
    <cellStyle name="Moneda 2 4 3 3 2 6" xfId="4391" xr:uid="{384F5B7F-0B6C-4B24-86A4-4AA847CEE3D3}"/>
    <cellStyle name="Moneda 2 4 3 3 2 6 2" xfId="9095" xr:uid="{E0E07479-EFC8-4CE0-8FCC-76C6BDC81A81}"/>
    <cellStyle name="Moneda 2 4 3 3 2 6 2 2" xfId="18503" xr:uid="{EA301B69-5BAF-4135-BA59-1AC48B4BE993}"/>
    <cellStyle name="Moneda 2 4 3 3 2 6 2 3" xfId="27920" xr:uid="{43206D51-6E5E-4A79-AE53-BF3A5C3E11E9}"/>
    <cellStyle name="Moneda 2 4 3 3 2 6 2 4" xfId="37337" xr:uid="{752A2461-BA3A-49FF-A457-257509B27FBA}"/>
    <cellStyle name="Moneda 2 4 3 3 2 6 3" xfId="13799" xr:uid="{FB6C64E5-D75F-42DA-BE85-F9BBE219DD1B}"/>
    <cellStyle name="Moneda 2 4 3 3 2 6 4" xfId="23216" xr:uid="{703FCF8E-9367-4555-A9B2-52F36C1BAD58}"/>
    <cellStyle name="Moneda 2 4 3 3 2 6 5" xfId="32633" xr:uid="{F57E4EA3-0026-4D52-9312-5F4377308F7F}"/>
    <cellStyle name="Moneda 2 4 3 3 2 7" xfId="6743" xr:uid="{C3A2AE7F-5D0A-4E8D-A159-B3F63DA1B39B}"/>
    <cellStyle name="Moneda 2 4 3 3 2 7 2" xfId="16151" xr:uid="{102B12F5-CCFA-4931-A089-7F5478B30B78}"/>
    <cellStyle name="Moneda 2 4 3 3 2 7 3" xfId="25568" xr:uid="{494303D5-1C08-40FE-BB4F-F0C78430FFF3}"/>
    <cellStyle name="Moneda 2 4 3 3 2 7 4" xfId="34985" xr:uid="{59C23E5C-A79C-4C62-A4CD-B2291C600A45}"/>
    <cellStyle name="Moneda 2 4 3 3 2 8" xfId="11447" xr:uid="{B4937385-AD37-4173-9301-57DC94D43D0A}"/>
    <cellStyle name="Moneda 2 4 3 3 2 9" xfId="20864" xr:uid="{72B8A769-7E26-4BE3-A595-008F6A0CF7F4}"/>
    <cellStyle name="Moneda 2 4 3 3 3" xfId="487" xr:uid="{1F60C952-8FB8-4458-935F-435844DA735E}"/>
    <cellStyle name="Moneda 2 4 3 3 3 10" xfId="2113" xr:uid="{F8DC365C-B4B9-4295-B73A-1BE42585FB87}"/>
    <cellStyle name="Moneda 2 4 3 3 3 11" xfId="1485" xr:uid="{F8194DEE-6FF2-4AE2-81B2-3DEE3A4DF3C5}"/>
    <cellStyle name="Moneda 2 4 3 3 3 12" xfId="40367" xr:uid="{56109255-AE64-4D50-B063-AEE152695BF9}"/>
    <cellStyle name="Moneda 2 4 3 3 3 2" xfId="2505" xr:uid="{019988AC-87BA-4DFF-BFE4-D011553FC0C0}"/>
    <cellStyle name="Moneda 2 4 3 3 3 2 2" xfId="3290" xr:uid="{BDD5E77D-B8CB-4EA0-82E3-480B1B0B2C4E}"/>
    <cellStyle name="Moneda 2 4 3 3 3 2 2 2" xfId="5642" xr:uid="{6B12DA20-43C8-47F5-8F63-A7F44719BB87}"/>
    <cellStyle name="Moneda 2 4 3 3 3 2 2 2 2" xfId="10346" xr:uid="{8E5C8E5C-F20A-4B18-BDF0-6F2A0D4A59AD}"/>
    <cellStyle name="Moneda 2 4 3 3 3 2 2 2 2 2" xfId="19754" xr:uid="{F5BB5AB4-272E-4C6C-8947-6E85D3A4AF20}"/>
    <cellStyle name="Moneda 2 4 3 3 3 2 2 2 2 3" xfId="29171" xr:uid="{07116DF0-BFB1-4E91-A8D9-2F71890E9576}"/>
    <cellStyle name="Moneda 2 4 3 3 3 2 2 2 2 4" xfId="38588" xr:uid="{117409A6-F293-49BF-AE55-59D3705D8D65}"/>
    <cellStyle name="Moneda 2 4 3 3 3 2 2 2 3" xfId="15050" xr:uid="{011A5154-E108-44A8-B28E-1213EB6F8D16}"/>
    <cellStyle name="Moneda 2 4 3 3 3 2 2 2 4" xfId="24467" xr:uid="{2B0303D3-EB5C-4BF0-8285-8085E5E6AD3F}"/>
    <cellStyle name="Moneda 2 4 3 3 3 2 2 2 5" xfId="33884" xr:uid="{BF4D3DC2-12BF-47CF-9100-2E8D75C5DF8B}"/>
    <cellStyle name="Moneda 2 4 3 3 3 2 2 3" xfId="7994" xr:uid="{7CF06284-88C1-4B76-9995-E92476E52F46}"/>
    <cellStyle name="Moneda 2 4 3 3 3 2 2 3 2" xfId="17402" xr:uid="{40AAD73B-95B4-45C1-9208-A89CF2E2D210}"/>
    <cellStyle name="Moneda 2 4 3 3 3 2 2 3 3" xfId="26819" xr:uid="{BA5CDA8E-598A-493D-A41E-EB923587EAB1}"/>
    <cellStyle name="Moneda 2 4 3 3 3 2 2 3 4" xfId="36236" xr:uid="{3E1FA79B-1F41-40CA-AA0B-C56DCA214623}"/>
    <cellStyle name="Moneda 2 4 3 3 3 2 2 4" xfId="12698" xr:uid="{82B27143-5CCD-43F0-B75E-7CF4154EA1E3}"/>
    <cellStyle name="Moneda 2 4 3 3 3 2 2 5" xfId="22115" xr:uid="{9C059AD3-4F56-4A55-A608-21821D9C19CE}"/>
    <cellStyle name="Moneda 2 4 3 3 3 2 2 6" xfId="31532" xr:uid="{6631EFB8-79BE-46B0-B574-6EB8AAD11E0F}"/>
    <cellStyle name="Moneda 2 4 3 3 3 2 3" xfId="4074" xr:uid="{E33528E9-53B4-442D-9A84-5E55BD993DDB}"/>
    <cellStyle name="Moneda 2 4 3 3 3 2 3 2" xfId="6426" xr:uid="{0EEC22BF-8546-41E9-A12B-57EA04AB9304}"/>
    <cellStyle name="Moneda 2 4 3 3 3 2 3 2 2" xfId="11130" xr:uid="{860B4982-E7E3-44FF-8088-CD664AA09E4F}"/>
    <cellStyle name="Moneda 2 4 3 3 3 2 3 2 2 2" xfId="20538" xr:uid="{A0CBB744-C588-403E-AC9E-31019CA2C4C5}"/>
    <cellStyle name="Moneda 2 4 3 3 3 2 3 2 2 3" xfId="29955" xr:uid="{0EB8470B-577A-4C2D-9DF0-99B9E134940D}"/>
    <cellStyle name="Moneda 2 4 3 3 3 2 3 2 2 4" xfId="39372" xr:uid="{CE2F6D37-F040-471C-82E7-AA1BA01D4EE1}"/>
    <cellStyle name="Moneda 2 4 3 3 3 2 3 2 3" xfId="15834" xr:uid="{33732AC8-9D86-45A7-8257-3E1EDF39D17E}"/>
    <cellStyle name="Moneda 2 4 3 3 3 2 3 2 4" xfId="25251" xr:uid="{6842FC45-5A2C-43C3-B78F-B2E3706A295A}"/>
    <cellStyle name="Moneda 2 4 3 3 3 2 3 2 5" xfId="34668" xr:uid="{D363C869-D999-43E7-8A69-AAFF5AA97782}"/>
    <cellStyle name="Moneda 2 4 3 3 3 2 3 3" xfId="8778" xr:uid="{96FD5A79-73CD-43BF-8D06-5BEC7CB1E9A4}"/>
    <cellStyle name="Moneda 2 4 3 3 3 2 3 3 2" xfId="18186" xr:uid="{20CB5DAF-B4F4-47DE-B181-74C6C81F8913}"/>
    <cellStyle name="Moneda 2 4 3 3 3 2 3 3 3" xfId="27603" xr:uid="{3E148D3E-7844-41CC-AB03-ADC17F253418}"/>
    <cellStyle name="Moneda 2 4 3 3 3 2 3 3 4" xfId="37020" xr:uid="{9AD548B6-09A4-4218-99EC-BC5593880FCD}"/>
    <cellStyle name="Moneda 2 4 3 3 3 2 3 4" xfId="13482" xr:uid="{C2B29081-FED0-4864-AE15-B6ECCD948B92}"/>
    <cellStyle name="Moneda 2 4 3 3 3 2 3 5" xfId="22899" xr:uid="{21CE3167-7F9C-4A2A-BFA3-613F64BD7E39}"/>
    <cellStyle name="Moneda 2 4 3 3 3 2 3 6" xfId="32316" xr:uid="{2E41BDAF-CC03-40A5-9874-60FB497A2C8A}"/>
    <cellStyle name="Moneda 2 4 3 3 3 2 4" xfId="4858" xr:uid="{9769F104-D844-48F1-B481-122A096CB96D}"/>
    <cellStyle name="Moneda 2 4 3 3 3 2 4 2" xfId="9562" xr:uid="{E92C4BC4-EC3C-4E4B-A7FE-5D9EEDE48FAB}"/>
    <cellStyle name="Moneda 2 4 3 3 3 2 4 2 2" xfId="18970" xr:uid="{EE1E4A54-24E4-407B-BD59-02049F50D807}"/>
    <cellStyle name="Moneda 2 4 3 3 3 2 4 2 3" xfId="28387" xr:uid="{72AEAE86-7BA0-48F1-8AA9-AD2B61139FB7}"/>
    <cellStyle name="Moneda 2 4 3 3 3 2 4 2 4" xfId="37804" xr:uid="{1748A6B3-1F24-4740-A67E-CD1815D0DF9A}"/>
    <cellStyle name="Moneda 2 4 3 3 3 2 4 3" xfId="14266" xr:uid="{D5EBE9C4-2E3A-43C8-BB16-D8605F537FEE}"/>
    <cellStyle name="Moneda 2 4 3 3 3 2 4 4" xfId="23683" xr:uid="{4ED0E9A8-ADEB-4A81-A7C2-82649B78AFBF}"/>
    <cellStyle name="Moneda 2 4 3 3 3 2 4 5" xfId="33100" xr:uid="{26E79585-40B2-45ED-B533-712DDCDDD065}"/>
    <cellStyle name="Moneda 2 4 3 3 3 2 5" xfId="7210" xr:uid="{51419802-6660-4ABF-A910-19734409EC61}"/>
    <cellStyle name="Moneda 2 4 3 3 3 2 5 2" xfId="16618" xr:uid="{56A199B6-2970-4498-BDAE-10018A94F280}"/>
    <cellStyle name="Moneda 2 4 3 3 3 2 5 3" xfId="26035" xr:uid="{E7DA9F4C-467C-4803-8018-AFE4504316DB}"/>
    <cellStyle name="Moneda 2 4 3 3 3 2 5 4" xfId="35452" xr:uid="{59F13603-4DBC-42DB-8DDD-9A1A28D8BD29}"/>
    <cellStyle name="Moneda 2 4 3 3 3 2 6" xfId="11914" xr:uid="{71A9DB1E-9BE5-45DF-895E-4C4F316CE1F6}"/>
    <cellStyle name="Moneda 2 4 3 3 3 2 7" xfId="21331" xr:uid="{521D7504-5EFB-4076-9666-9030A4B0F85A}"/>
    <cellStyle name="Moneda 2 4 3 3 3 2 8" xfId="30748" xr:uid="{927F9957-B11A-432D-9F51-838FF4726E1A}"/>
    <cellStyle name="Moneda 2 4 3 3 3 3" xfId="2898" xr:uid="{B0CC17D0-9E0F-43FD-BDAB-A670C381C87F}"/>
    <cellStyle name="Moneda 2 4 3 3 3 3 2" xfId="5250" xr:uid="{C0F488FA-A3FE-4051-967D-C182867AE8C7}"/>
    <cellStyle name="Moneda 2 4 3 3 3 3 2 2" xfId="9954" xr:uid="{904B30F3-4A17-492B-B2F6-FE127839E2F3}"/>
    <cellStyle name="Moneda 2 4 3 3 3 3 2 2 2" xfId="19362" xr:uid="{21C29DF3-A816-409A-8381-C14D9E3B1F1C}"/>
    <cellStyle name="Moneda 2 4 3 3 3 3 2 2 3" xfId="28779" xr:uid="{BB3CE81B-5879-4DAA-B273-1AF51F0A8210}"/>
    <cellStyle name="Moneda 2 4 3 3 3 3 2 2 4" xfId="38196" xr:uid="{D96C0AAB-B325-4F14-B8DB-AD25481E06A7}"/>
    <cellStyle name="Moneda 2 4 3 3 3 3 2 3" xfId="14658" xr:uid="{A1D718E1-4687-4047-907F-402320ED74F9}"/>
    <cellStyle name="Moneda 2 4 3 3 3 3 2 4" xfId="24075" xr:uid="{652A5DDD-9228-49E5-A196-A0C98544655D}"/>
    <cellStyle name="Moneda 2 4 3 3 3 3 2 5" xfId="33492" xr:uid="{6E7416D8-C64F-43CC-A2AB-2D23CAD52EC8}"/>
    <cellStyle name="Moneda 2 4 3 3 3 3 3" xfId="7602" xr:uid="{AD65C0F0-19FD-4E68-AD72-7A94350EB698}"/>
    <cellStyle name="Moneda 2 4 3 3 3 3 3 2" xfId="17010" xr:uid="{E7556A85-238F-4B06-9D70-C8A0D6F72235}"/>
    <cellStyle name="Moneda 2 4 3 3 3 3 3 3" xfId="26427" xr:uid="{E98F922A-8A4B-435C-BA3C-004EF9413C1B}"/>
    <cellStyle name="Moneda 2 4 3 3 3 3 3 4" xfId="35844" xr:uid="{990D67A6-E418-45C2-A0CA-A8A55B9A0974}"/>
    <cellStyle name="Moneda 2 4 3 3 3 3 4" xfId="12306" xr:uid="{CC9D7B5D-C982-4B41-AFC5-4028C01C688C}"/>
    <cellStyle name="Moneda 2 4 3 3 3 3 5" xfId="21723" xr:uid="{76660F7D-EDD5-480F-A3B9-4048749C2519}"/>
    <cellStyle name="Moneda 2 4 3 3 3 3 6" xfId="31140" xr:uid="{B0C9796F-B084-4D1C-BBC8-A13EB674D616}"/>
    <cellStyle name="Moneda 2 4 3 3 3 4" xfId="3682" xr:uid="{AB623E17-D424-4AA5-BC8D-57BEB54B33DA}"/>
    <cellStyle name="Moneda 2 4 3 3 3 4 2" xfId="6034" xr:uid="{7BA8887D-EFEC-48B0-833A-AC2751D03A7E}"/>
    <cellStyle name="Moneda 2 4 3 3 3 4 2 2" xfId="10738" xr:uid="{815CBEAE-8AA6-4D85-9245-28B048188475}"/>
    <cellStyle name="Moneda 2 4 3 3 3 4 2 2 2" xfId="20146" xr:uid="{36678341-80BE-42B9-B9DE-1A995B9CC1C8}"/>
    <cellStyle name="Moneda 2 4 3 3 3 4 2 2 3" xfId="29563" xr:uid="{67E7FC2E-CBCB-4096-AFAB-DC7371777C35}"/>
    <cellStyle name="Moneda 2 4 3 3 3 4 2 2 4" xfId="38980" xr:uid="{AA3D2A80-BDCD-438C-854A-CE00D6C27008}"/>
    <cellStyle name="Moneda 2 4 3 3 3 4 2 3" xfId="15442" xr:uid="{523E638F-4EDD-4B6E-940D-36E42C511C76}"/>
    <cellStyle name="Moneda 2 4 3 3 3 4 2 4" xfId="24859" xr:uid="{168618E7-2AE1-4693-B825-95C554357A33}"/>
    <cellStyle name="Moneda 2 4 3 3 3 4 2 5" xfId="34276" xr:uid="{244E7B52-51F1-4294-BB56-55BE26AF3CBD}"/>
    <cellStyle name="Moneda 2 4 3 3 3 4 3" xfId="8386" xr:uid="{93B0595F-BCE7-4898-81FF-A1A7844FF36C}"/>
    <cellStyle name="Moneda 2 4 3 3 3 4 3 2" xfId="17794" xr:uid="{7C841469-003D-4E3B-80FF-4DCABB53C6D3}"/>
    <cellStyle name="Moneda 2 4 3 3 3 4 3 3" xfId="27211" xr:uid="{F5A64968-ADEC-49BA-B93D-74E154FF2B24}"/>
    <cellStyle name="Moneda 2 4 3 3 3 4 3 4" xfId="36628" xr:uid="{26629DD5-57EB-418A-9B14-4F77E34204EB}"/>
    <cellStyle name="Moneda 2 4 3 3 3 4 4" xfId="13090" xr:uid="{26C86708-EA6D-4535-A094-43B6AE4A6D89}"/>
    <cellStyle name="Moneda 2 4 3 3 3 4 5" xfId="22507" xr:uid="{CDC36B9A-5B71-4D45-B655-D52A35B7232B}"/>
    <cellStyle name="Moneda 2 4 3 3 3 4 6" xfId="31924" xr:uid="{924CFF0A-1FB3-4926-B7D5-5F4999F0EFC1}"/>
    <cellStyle name="Moneda 2 4 3 3 3 5" xfId="4466" xr:uid="{B2638539-09D0-4B88-AFAE-1C47FA3CA425}"/>
    <cellStyle name="Moneda 2 4 3 3 3 5 2" xfId="9170" xr:uid="{1AD26FE6-A993-4001-AC97-9E117FC4E4F5}"/>
    <cellStyle name="Moneda 2 4 3 3 3 5 2 2" xfId="18578" xr:uid="{65110E2E-0CC3-46C2-9E2C-F16A9E5B5CB9}"/>
    <cellStyle name="Moneda 2 4 3 3 3 5 2 3" xfId="27995" xr:uid="{1A5AE791-6435-4C51-9A3B-0C84C03EA2B3}"/>
    <cellStyle name="Moneda 2 4 3 3 3 5 2 4" xfId="37412" xr:uid="{D15E7C50-A61A-4FFD-A3E6-BFA7FC887AC8}"/>
    <cellStyle name="Moneda 2 4 3 3 3 5 3" xfId="13874" xr:uid="{C4538290-A97C-41FE-9281-AFC16CECF4BB}"/>
    <cellStyle name="Moneda 2 4 3 3 3 5 4" xfId="23291" xr:uid="{0F9A21DD-81C3-4DAF-AE7F-ED5AD3563065}"/>
    <cellStyle name="Moneda 2 4 3 3 3 5 5" xfId="32708" xr:uid="{05B5D572-E79F-480B-AA66-A3A9F209E2D7}"/>
    <cellStyle name="Moneda 2 4 3 3 3 6" xfId="6818" xr:uid="{67BFAA07-B14F-4098-98AA-E1354FB4DDEB}"/>
    <cellStyle name="Moneda 2 4 3 3 3 6 2" xfId="16226" xr:uid="{783378EE-8462-4860-81BD-6314777458E3}"/>
    <cellStyle name="Moneda 2 4 3 3 3 6 3" xfId="25643" xr:uid="{C5671612-73C4-49AF-AE9D-2F18FDC0801A}"/>
    <cellStyle name="Moneda 2 4 3 3 3 6 4" xfId="35060" xr:uid="{6EE7FF17-596E-4E5F-AA70-8839EED62C91}"/>
    <cellStyle name="Moneda 2 4 3 3 3 7" xfId="11522" xr:uid="{67553120-5349-4EEE-BCED-01128284A817}"/>
    <cellStyle name="Moneda 2 4 3 3 3 8" xfId="20939" xr:uid="{941BA4E3-21AF-49B5-BEF4-B0778D70B8E8}"/>
    <cellStyle name="Moneda 2 4 3 3 3 9" xfId="30356" xr:uid="{30C91DCE-02F8-4AEE-9CBA-24A250596E97}"/>
    <cellStyle name="Moneda 2 4 3 3 4" xfId="985" xr:uid="{2F5D4697-4218-4C55-B65E-9813F183FAF5}"/>
    <cellStyle name="Moneda 2 4 3 3 4 10" xfId="1701" xr:uid="{2CBC249E-87E0-42E1-A9FE-D3765E37C71A}"/>
    <cellStyle name="Moneda 2 4 3 3 4 11" xfId="40583" xr:uid="{7D7AB586-9E70-4F34-B100-32EB55183117}"/>
    <cellStyle name="Moneda 2 4 3 3 4 2" xfId="3094" xr:uid="{B434D929-AC4D-483A-B0F8-AC2B05A30093}"/>
    <cellStyle name="Moneda 2 4 3 3 4 2 2" xfId="5446" xr:uid="{89E7DD99-F0DA-4690-BB5F-CE989F06727D}"/>
    <cellStyle name="Moneda 2 4 3 3 4 2 2 2" xfId="10150" xr:uid="{66EE928B-0C94-40E6-A22F-80FFECA8AD40}"/>
    <cellStyle name="Moneda 2 4 3 3 4 2 2 2 2" xfId="19558" xr:uid="{508400CC-6FCE-472C-AC59-0B8E171F734E}"/>
    <cellStyle name="Moneda 2 4 3 3 4 2 2 2 3" xfId="28975" xr:uid="{1B9582A2-B847-40ED-9631-494E294A6D87}"/>
    <cellStyle name="Moneda 2 4 3 3 4 2 2 2 4" xfId="38392" xr:uid="{DFAA12A6-F12A-40A8-9B90-9D8A71297F32}"/>
    <cellStyle name="Moneda 2 4 3 3 4 2 2 3" xfId="14854" xr:uid="{A5364AF7-9D6A-4E93-92D0-5E97DED10665}"/>
    <cellStyle name="Moneda 2 4 3 3 4 2 2 4" xfId="24271" xr:uid="{4C7B3BA8-8509-4E43-AEE2-51216971202E}"/>
    <cellStyle name="Moneda 2 4 3 3 4 2 2 5" xfId="33688" xr:uid="{CCDDBF0F-DD24-410B-8A99-B4911D554168}"/>
    <cellStyle name="Moneda 2 4 3 3 4 2 3" xfId="7798" xr:uid="{A0B8A84D-7122-49E2-9C3D-D9A4892EC300}"/>
    <cellStyle name="Moneda 2 4 3 3 4 2 3 2" xfId="17206" xr:uid="{40D1D346-D50F-4153-9837-20290271382A}"/>
    <cellStyle name="Moneda 2 4 3 3 4 2 3 3" xfId="26623" xr:uid="{646D6174-91B7-4737-9F9A-6298AE34AB3B}"/>
    <cellStyle name="Moneda 2 4 3 3 4 2 3 4" xfId="36040" xr:uid="{1DB3E579-6DAE-4AF1-B6C3-B38BC867DFCC}"/>
    <cellStyle name="Moneda 2 4 3 3 4 2 4" xfId="12502" xr:uid="{05EEBCA3-A05C-49E3-ABC6-0A6B4544E6C4}"/>
    <cellStyle name="Moneda 2 4 3 3 4 2 5" xfId="21919" xr:uid="{416D78E3-BDFF-4687-A5D2-BA15AA69B80F}"/>
    <cellStyle name="Moneda 2 4 3 3 4 2 6" xfId="31336" xr:uid="{A0AF4D93-D878-4FBD-9BE8-6D51953C25DE}"/>
    <cellStyle name="Moneda 2 4 3 3 4 3" xfId="3878" xr:uid="{E48544C5-86B2-4CD6-A25A-099C31F3DD22}"/>
    <cellStyle name="Moneda 2 4 3 3 4 3 2" xfId="6230" xr:uid="{F3F016EE-C048-4B00-A6CA-DF9A10FDDAED}"/>
    <cellStyle name="Moneda 2 4 3 3 4 3 2 2" xfId="10934" xr:uid="{B86F0A0B-0C06-49E9-A789-4E8F1308CD76}"/>
    <cellStyle name="Moneda 2 4 3 3 4 3 2 2 2" xfId="20342" xr:uid="{66840D0B-4EC8-4A05-A438-896CB532689F}"/>
    <cellStyle name="Moneda 2 4 3 3 4 3 2 2 3" xfId="29759" xr:uid="{A8E90004-D5CB-4613-85EE-9E4680908FD1}"/>
    <cellStyle name="Moneda 2 4 3 3 4 3 2 2 4" xfId="39176" xr:uid="{FBC00BCC-735F-4255-8F55-9B581387AFD3}"/>
    <cellStyle name="Moneda 2 4 3 3 4 3 2 3" xfId="15638" xr:uid="{43C12D85-1DF4-4E33-B8AF-D154B83B3F79}"/>
    <cellStyle name="Moneda 2 4 3 3 4 3 2 4" xfId="25055" xr:uid="{0493FA14-9FBD-4E67-A0AC-54C290ABA76D}"/>
    <cellStyle name="Moneda 2 4 3 3 4 3 2 5" xfId="34472" xr:uid="{9A6EDCE9-AB92-4E87-97C6-32711FB3CE87}"/>
    <cellStyle name="Moneda 2 4 3 3 4 3 3" xfId="8582" xr:uid="{C17575F0-44A6-4F6C-AE80-3FBF6AB43A46}"/>
    <cellStyle name="Moneda 2 4 3 3 4 3 3 2" xfId="17990" xr:uid="{370F41B1-8A41-4782-86C5-6651729CA2D9}"/>
    <cellStyle name="Moneda 2 4 3 3 4 3 3 3" xfId="27407" xr:uid="{82EE3F5B-97B7-43FE-9EF9-2563E3052FE0}"/>
    <cellStyle name="Moneda 2 4 3 3 4 3 3 4" xfId="36824" xr:uid="{2450BAB3-6EBE-443C-9C9E-9D3F91B3E45A}"/>
    <cellStyle name="Moneda 2 4 3 3 4 3 4" xfId="13286" xr:uid="{857BE22D-0837-4882-9FE0-C2F9550D2BE5}"/>
    <cellStyle name="Moneda 2 4 3 3 4 3 5" xfId="22703" xr:uid="{C2995C89-DE76-4158-8975-D2629CDEF965}"/>
    <cellStyle name="Moneda 2 4 3 3 4 3 6" xfId="32120" xr:uid="{646E2D18-3A5A-4969-B296-A8C69C9E4E07}"/>
    <cellStyle name="Moneda 2 4 3 3 4 4" xfId="4662" xr:uid="{127135DB-D6FE-4308-AACC-D4A2726FED6E}"/>
    <cellStyle name="Moneda 2 4 3 3 4 4 2" xfId="9366" xr:uid="{172F582F-8450-45F1-AF8A-9889A4ECB170}"/>
    <cellStyle name="Moneda 2 4 3 3 4 4 2 2" xfId="18774" xr:uid="{D200BE95-62EC-466B-9F69-A487FD630F36}"/>
    <cellStyle name="Moneda 2 4 3 3 4 4 2 3" xfId="28191" xr:uid="{06755461-B760-4927-95BE-8DC99129BBB5}"/>
    <cellStyle name="Moneda 2 4 3 3 4 4 2 4" xfId="37608" xr:uid="{CD723C34-3FDB-4A6A-A758-97DA7F6FAA25}"/>
    <cellStyle name="Moneda 2 4 3 3 4 4 3" xfId="14070" xr:uid="{D044D6A5-52EB-4D2E-9AD6-946FCF586359}"/>
    <cellStyle name="Moneda 2 4 3 3 4 4 4" xfId="23487" xr:uid="{DD39B77C-AD58-4C65-8160-A26BC9CC887B}"/>
    <cellStyle name="Moneda 2 4 3 3 4 4 5" xfId="32904" xr:uid="{52F6A0EE-34F7-4481-86E4-8F33845CF3D4}"/>
    <cellStyle name="Moneda 2 4 3 3 4 5" xfId="7014" xr:uid="{C2F92E99-F4CC-4EFE-8C61-B40A3A83C39D}"/>
    <cellStyle name="Moneda 2 4 3 3 4 5 2" xfId="16422" xr:uid="{6327ECF8-36ED-40B2-A275-DAF18E74F740}"/>
    <cellStyle name="Moneda 2 4 3 3 4 5 3" xfId="25839" xr:uid="{D6D03B5D-AD41-4B4B-9D15-48841592ED5E}"/>
    <cellStyle name="Moneda 2 4 3 3 4 5 4" xfId="35256" xr:uid="{C933196A-9244-4D1A-8D25-74D5C0D5B8DC}"/>
    <cellStyle name="Moneda 2 4 3 3 4 6" xfId="11718" xr:uid="{8E84D1CF-F670-40F8-8FE3-C2708776A4C0}"/>
    <cellStyle name="Moneda 2 4 3 3 4 7" xfId="21135" xr:uid="{F28EEBD9-C4EF-4790-B36F-437FDAE11D6D}"/>
    <cellStyle name="Moneda 2 4 3 3 4 8" xfId="30552" xr:uid="{6FC9D62B-3E54-4F63-B599-AF2448FE5A13}"/>
    <cellStyle name="Moneda 2 4 3 3 4 9" xfId="2309" xr:uid="{D5356C37-2986-408B-8044-645D58B8F530}"/>
    <cellStyle name="Moneda 2 4 3 3 5" xfId="2702" xr:uid="{FF5AFAF8-E36A-4CE2-9F30-C2BB7F5FA03C}"/>
    <cellStyle name="Moneda 2 4 3 3 5 2" xfId="5054" xr:uid="{4D0BA8C9-5A63-4F30-8CB6-F0D274265F78}"/>
    <cellStyle name="Moneda 2 4 3 3 5 2 2" xfId="9758" xr:uid="{C2708B60-45D3-4C01-A83A-B2615877B727}"/>
    <cellStyle name="Moneda 2 4 3 3 5 2 2 2" xfId="19166" xr:uid="{34793E0E-72AA-47BE-B5B0-80E324183017}"/>
    <cellStyle name="Moneda 2 4 3 3 5 2 2 3" xfId="28583" xr:uid="{B3E44FD4-4004-49C6-8002-A2F0E1787AE8}"/>
    <cellStyle name="Moneda 2 4 3 3 5 2 2 4" xfId="38000" xr:uid="{0D79DB2D-BDCA-4C81-9972-2C7FEDCABEB9}"/>
    <cellStyle name="Moneda 2 4 3 3 5 2 3" xfId="14462" xr:uid="{50C88FFD-D2BF-4C92-8C89-6C25E941111B}"/>
    <cellStyle name="Moneda 2 4 3 3 5 2 4" xfId="23879" xr:uid="{43EE1C26-42A5-4272-934C-E6CAEE972063}"/>
    <cellStyle name="Moneda 2 4 3 3 5 2 5" xfId="33296" xr:uid="{1F4971A0-AD0D-48FE-8724-953872F7F810}"/>
    <cellStyle name="Moneda 2 4 3 3 5 3" xfId="7406" xr:uid="{D50F87A1-CFC5-4625-A8FF-98392601A0F1}"/>
    <cellStyle name="Moneda 2 4 3 3 5 3 2" xfId="16814" xr:uid="{6621CD93-3E10-4C90-A3E4-E0CD5F6CC4C8}"/>
    <cellStyle name="Moneda 2 4 3 3 5 3 3" xfId="26231" xr:uid="{824147A6-7105-45FA-848F-FDD93F4015EF}"/>
    <cellStyle name="Moneda 2 4 3 3 5 3 4" xfId="35648" xr:uid="{6B11F097-D168-470F-9BBD-EABDB7C3F1A1}"/>
    <cellStyle name="Moneda 2 4 3 3 5 4" xfId="12110" xr:uid="{8CA99555-0FB7-4DF3-9760-3148A03ED46D}"/>
    <cellStyle name="Moneda 2 4 3 3 5 5" xfId="21527" xr:uid="{52DDD95E-68C6-4EE9-A143-A75303473FA4}"/>
    <cellStyle name="Moneda 2 4 3 3 5 6" xfId="30944" xr:uid="{E32DD111-0492-405B-9B12-B8F33E6C8540}"/>
    <cellStyle name="Moneda 2 4 3 3 6" xfId="3486" xr:uid="{949ACAEB-92BA-40B0-A8A1-C5516771BE58}"/>
    <cellStyle name="Moneda 2 4 3 3 6 2" xfId="5838" xr:uid="{6D42DED7-9859-4454-AEAF-BF24A5FFA66E}"/>
    <cellStyle name="Moneda 2 4 3 3 6 2 2" xfId="10542" xr:uid="{4384CA7D-03BB-4594-8A2E-5A14A7EDA9F6}"/>
    <cellStyle name="Moneda 2 4 3 3 6 2 2 2" xfId="19950" xr:uid="{004065CC-E818-45B4-B97B-F9B364F9607F}"/>
    <cellStyle name="Moneda 2 4 3 3 6 2 2 3" xfId="29367" xr:uid="{0F692E5A-9ADF-4ED7-8855-DF27E2B78365}"/>
    <cellStyle name="Moneda 2 4 3 3 6 2 2 4" xfId="38784" xr:uid="{6A47D83F-6857-419C-AF4A-374496FB82AB}"/>
    <cellStyle name="Moneda 2 4 3 3 6 2 3" xfId="15246" xr:uid="{1FFE9681-8EAF-4F89-90FA-07B9BD3E7F95}"/>
    <cellStyle name="Moneda 2 4 3 3 6 2 4" xfId="24663" xr:uid="{57F5CE71-0137-4F5C-8CBC-5221F03EC2DB}"/>
    <cellStyle name="Moneda 2 4 3 3 6 2 5" xfId="34080" xr:uid="{0FAAB103-7958-4894-BF2B-7B9AE7EC235E}"/>
    <cellStyle name="Moneda 2 4 3 3 6 3" xfId="8190" xr:uid="{188CCA8A-8AD6-4650-9833-448437358498}"/>
    <cellStyle name="Moneda 2 4 3 3 6 3 2" xfId="17598" xr:uid="{0D449AA4-9B91-4E92-9806-863F6DE8FB3E}"/>
    <cellStyle name="Moneda 2 4 3 3 6 3 3" xfId="27015" xr:uid="{E8FE6B7A-9AC8-46D9-812B-DB12D7486F9A}"/>
    <cellStyle name="Moneda 2 4 3 3 6 3 4" xfId="36432" xr:uid="{553A9798-8D53-4B90-AC89-2C1635C5B045}"/>
    <cellStyle name="Moneda 2 4 3 3 6 4" xfId="12894" xr:uid="{11FBB971-793E-4A05-BD83-CD9EF1247B66}"/>
    <cellStyle name="Moneda 2 4 3 3 6 5" xfId="22311" xr:uid="{CFFE0B11-1BBA-41E1-8E58-E2F5E606F403}"/>
    <cellStyle name="Moneda 2 4 3 3 6 6" xfId="31728" xr:uid="{E2EF979D-8925-4D42-9DC6-4119731F81BA}"/>
    <cellStyle name="Moneda 2 4 3 3 7" xfId="4270" xr:uid="{106864F4-8EA0-433E-8FA6-5F0B74BA415B}"/>
    <cellStyle name="Moneda 2 4 3 3 7 2" xfId="8974" xr:uid="{14D79951-C94D-4F8B-98A0-3DEE2104E67E}"/>
    <cellStyle name="Moneda 2 4 3 3 7 2 2" xfId="18382" xr:uid="{8472914B-E5B4-48B0-A55B-384ADC323A00}"/>
    <cellStyle name="Moneda 2 4 3 3 7 2 3" xfId="27799" xr:uid="{AB6D67F4-8C1A-40EA-8C35-E48C825328B8}"/>
    <cellStyle name="Moneda 2 4 3 3 7 2 4" xfId="37216" xr:uid="{2D173F0B-37E5-445A-A20A-18E40E0DD66D}"/>
    <cellStyle name="Moneda 2 4 3 3 7 3" xfId="13678" xr:uid="{1CD66DB1-B4C8-4626-972D-38F26728F0B3}"/>
    <cellStyle name="Moneda 2 4 3 3 7 4" xfId="23095" xr:uid="{C523D68A-0791-47EC-A246-8CC994CC1283}"/>
    <cellStyle name="Moneda 2 4 3 3 7 5" xfId="32512" xr:uid="{189E3322-7603-42E6-BC8E-2F0B51382DEA}"/>
    <cellStyle name="Moneda 2 4 3 3 8" xfId="6622" xr:uid="{C281EE57-248C-45EB-A0F3-B605838C6AD8}"/>
    <cellStyle name="Moneda 2 4 3 3 8 2" xfId="16030" xr:uid="{9A718D2C-73E6-41FC-A7D1-CA4B584360DF}"/>
    <cellStyle name="Moneda 2 4 3 3 8 3" xfId="25447" xr:uid="{985FB978-79D3-4E78-A92A-8F6E9B4C692C}"/>
    <cellStyle name="Moneda 2 4 3 3 8 4" xfId="34864" xr:uid="{7DD0EF6B-4222-4455-B3A2-7D51BF371953}"/>
    <cellStyle name="Moneda 2 4 3 3 9" xfId="11326" xr:uid="{CCB721AB-5114-4A6E-8F18-40E1A23BD6A7}"/>
    <cellStyle name="Moneda 2 4 3 4" xfId="354" xr:uid="{4726D1AD-98C4-4E79-8037-D80A0BD16023}"/>
    <cellStyle name="Moneda 2 4 3 4 10" xfId="30264" xr:uid="{7D9A02E6-581E-4F69-8012-89F82CB4659B}"/>
    <cellStyle name="Moneda 2 4 3 4 11" xfId="39679" xr:uid="{F0268B21-02F1-4D9B-A496-C819959E48CB}"/>
    <cellStyle name="Moneda 2 4 3 4 12" xfId="39938" xr:uid="{E948D0F0-4946-4EE1-9DDB-D676A6F25E68}"/>
    <cellStyle name="Moneda 2 4 3 4 13" xfId="2021" xr:uid="{EA10C4CC-475A-44AF-812E-66CE0D5738CD}"/>
    <cellStyle name="Moneda 2 4 3 4 14" xfId="1393" xr:uid="{F30201B7-5A7A-4D92-871F-24991D9564EA}"/>
    <cellStyle name="Moneda 2 4 3 4 15" xfId="40275" xr:uid="{6523DE93-BB6D-479C-90C5-3266DCDD8E46}"/>
    <cellStyle name="Moneda 2 4 3 4 2" xfId="592" xr:uid="{78F13553-FB53-4F7B-8EF0-E78E8AAEA48D}"/>
    <cellStyle name="Moneda 2 4 3 4 2 10" xfId="2217" xr:uid="{E75F394C-F71E-47FE-BAC1-83F62A973175}"/>
    <cellStyle name="Moneda 2 4 3 4 2 11" xfId="1589" xr:uid="{0EB76E49-380E-4485-8264-38DE39614660}"/>
    <cellStyle name="Moneda 2 4 3 4 2 12" xfId="40471" xr:uid="{5E4134B4-08AC-4486-99BD-C67729EB9E40}"/>
    <cellStyle name="Moneda 2 4 3 4 2 2" xfId="2609" xr:uid="{EF8C856F-0BAE-46CD-896C-838E6EA430EE}"/>
    <cellStyle name="Moneda 2 4 3 4 2 2 2" xfId="3394" xr:uid="{03083D6A-5235-432D-9242-85039685A203}"/>
    <cellStyle name="Moneda 2 4 3 4 2 2 2 2" xfId="5746" xr:uid="{48234F99-4802-43B0-BAC2-1991615823EB}"/>
    <cellStyle name="Moneda 2 4 3 4 2 2 2 2 2" xfId="10450" xr:uid="{2268B4BC-8647-4555-964E-C4BE84800C26}"/>
    <cellStyle name="Moneda 2 4 3 4 2 2 2 2 2 2" xfId="19858" xr:uid="{640227EF-E1E2-49A3-A70F-D5753D664014}"/>
    <cellStyle name="Moneda 2 4 3 4 2 2 2 2 2 3" xfId="29275" xr:uid="{095558DD-85A7-452D-B40C-8BEC32B9A135}"/>
    <cellStyle name="Moneda 2 4 3 4 2 2 2 2 2 4" xfId="38692" xr:uid="{4B0D290F-FA4F-4462-ABB2-A9950CC941B7}"/>
    <cellStyle name="Moneda 2 4 3 4 2 2 2 2 3" xfId="15154" xr:uid="{9646AD20-979C-473A-895C-09AF73CF43DD}"/>
    <cellStyle name="Moneda 2 4 3 4 2 2 2 2 4" xfId="24571" xr:uid="{8790DA3C-7A8F-4DC9-8B5E-ED48A4F2429E}"/>
    <cellStyle name="Moneda 2 4 3 4 2 2 2 2 5" xfId="33988" xr:uid="{A8CB6E4C-BAB0-4FAF-91F7-96FD66A94E9B}"/>
    <cellStyle name="Moneda 2 4 3 4 2 2 2 3" xfId="8098" xr:uid="{B3FC3205-84A8-45FA-A6BF-11BC4FF19106}"/>
    <cellStyle name="Moneda 2 4 3 4 2 2 2 3 2" xfId="17506" xr:uid="{326E6B0B-3897-44C9-B4CC-E08630224266}"/>
    <cellStyle name="Moneda 2 4 3 4 2 2 2 3 3" xfId="26923" xr:uid="{5641B713-472A-411F-AC4E-C39DF0FA2948}"/>
    <cellStyle name="Moneda 2 4 3 4 2 2 2 3 4" xfId="36340" xr:uid="{769B210C-229B-4348-99DC-A0FAFFC98528}"/>
    <cellStyle name="Moneda 2 4 3 4 2 2 2 4" xfId="12802" xr:uid="{82E571C7-6A8D-4067-9EA5-B0F266B81FF7}"/>
    <cellStyle name="Moneda 2 4 3 4 2 2 2 5" xfId="22219" xr:uid="{62DB2ED9-28D3-4964-8604-E6572291E4F3}"/>
    <cellStyle name="Moneda 2 4 3 4 2 2 2 6" xfId="31636" xr:uid="{57DE05BB-3E95-459B-A30A-18D39DA39402}"/>
    <cellStyle name="Moneda 2 4 3 4 2 2 3" xfId="4178" xr:uid="{12FEA870-E787-4210-B34E-7074E5CF58A9}"/>
    <cellStyle name="Moneda 2 4 3 4 2 2 3 2" xfId="6530" xr:uid="{10D41CFF-56A6-4887-9840-6DBF954D897E}"/>
    <cellStyle name="Moneda 2 4 3 4 2 2 3 2 2" xfId="11234" xr:uid="{32EB12C7-8BED-4219-9BFA-A3ACDF8098A5}"/>
    <cellStyle name="Moneda 2 4 3 4 2 2 3 2 2 2" xfId="20642" xr:uid="{F1B2FBD5-C315-45E6-ADE1-4697E89BEE99}"/>
    <cellStyle name="Moneda 2 4 3 4 2 2 3 2 2 3" xfId="30059" xr:uid="{6469AC3D-677B-4CEE-BB6A-A023482E0898}"/>
    <cellStyle name="Moneda 2 4 3 4 2 2 3 2 2 4" xfId="39476" xr:uid="{7C3EFF3C-A583-4F4D-8689-68D902CD893A}"/>
    <cellStyle name="Moneda 2 4 3 4 2 2 3 2 3" xfId="15938" xr:uid="{ED37EB7A-147F-4C52-A402-8CE32A92765F}"/>
    <cellStyle name="Moneda 2 4 3 4 2 2 3 2 4" xfId="25355" xr:uid="{E94CDB48-1358-440E-9BF3-1D2762BD72F6}"/>
    <cellStyle name="Moneda 2 4 3 4 2 2 3 2 5" xfId="34772" xr:uid="{30FD0BF1-8083-4E86-8F36-495D8BC5A3D8}"/>
    <cellStyle name="Moneda 2 4 3 4 2 2 3 3" xfId="8882" xr:uid="{907F1CC2-BCD6-4BA3-8B0D-6E395A39431B}"/>
    <cellStyle name="Moneda 2 4 3 4 2 2 3 3 2" xfId="18290" xr:uid="{C2497DE9-77C0-4E18-AAEB-36690FFC544D}"/>
    <cellStyle name="Moneda 2 4 3 4 2 2 3 3 3" xfId="27707" xr:uid="{E2894844-4C7A-4D7D-8014-3C743D5987F8}"/>
    <cellStyle name="Moneda 2 4 3 4 2 2 3 3 4" xfId="37124" xr:uid="{012DE2C2-F7FF-4A78-ADEC-E8ECD6C4693C}"/>
    <cellStyle name="Moneda 2 4 3 4 2 2 3 4" xfId="13586" xr:uid="{289FD224-8BC9-4277-98E4-F225C95AD85A}"/>
    <cellStyle name="Moneda 2 4 3 4 2 2 3 5" xfId="23003" xr:uid="{A3C36E12-FE9D-46CE-97DE-021640527769}"/>
    <cellStyle name="Moneda 2 4 3 4 2 2 3 6" xfId="32420" xr:uid="{6ED0549D-3B68-48CD-B58D-61FEC72E0332}"/>
    <cellStyle name="Moneda 2 4 3 4 2 2 4" xfId="4962" xr:uid="{5DB69173-6E09-42B3-AE1E-4F5DD5B04FF3}"/>
    <cellStyle name="Moneda 2 4 3 4 2 2 4 2" xfId="9666" xr:uid="{A2E3D0FD-A2E0-4B5F-99EA-460483EFA5B5}"/>
    <cellStyle name="Moneda 2 4 3 4 2 2 4 2 2" xfId="19074" xr:uid="{4D84718C-D9DC-48B4-9379-F7340F40180A}"/>
    <cellStyle name="Moneda 2 4 3 4 2 2 4 2 3" xfId="28491" xr:uid="{6E985C73-F90F-4774-86BA-EB470192D92D}"/>
    <cellStyle name="Moneda 2 4 3 4 2 2 4 2 4" xfId="37908" xr:uid="{E1451C0E-843E-4B3C-B8F3-7B3D44F79B14}"/>
    <cellStyle name="Moneda 2 4 3 4 2 2 4 3" xfId="14370" xr:uid="{43924C6D-5792-47F6-BEA1-30FC029646D7}"/>
    <cellStyle name="Moneda 2 4 3 4 2 2 4 4" xfId="23787" xr:uid="{809331DF-E718-41C5-BB41-0802F535D9F3}"/>
    <cellStyle name="Moneda 2 4 3 4 2 2 4 5" xfId="33204" xr:uid="{55322321-9AA2-4BF0-8188-6A36B43E6201}"/>
    <cellStyle name="Moneda 2 4 3 4 2 2 5" xfId="7314" xr:uid="{800F8AEA-A725-4E3D-B629-F3D92787835E}"/>
    <cellStyle name="Moneda 2 4 3 4 2 2 5 2" xfId="16722" xr:uid="{436C6240-EE4A-4748-8164-475B20A1F454}"/>
    <cellStyle name="Moneda 2 4 3 4 2 2 5 3" xfId="26139" xr:uid="{5788C583-1C4A-48D8-818D-8E1DF494D014}"/>
    <cellStyle name="Moneda 2 4 3 4 2 2 5 4" xfId="35556" xr:uid="{46235600-20E0-453C-87C6-86F3313251E9}"/>
    <cellStyle name="Moneda 2 4 3 4 2 2 6" xfId="12018" xr:uid="{DD8C3D0B-FB35-45B1-A01E-0810315082DE}"/>
    <cellStyle name="Moneda 2 4 3 4 2 2 7" xfId="21435" xr:uid="{5B582846-C2C3-461A-AE5A-9FA49D2D8A7A}"/>
    <cellStyle name="Moneda 2 4 3 4 2 2 8" xfId="30852" xr:uid="{9D2782E7-1154-47AB-8FA4-CF7934313663}"/>
    <cellStyle name="Moneda 2 4 3 4 2 3" xfId="3002" xr:uid="{E815257B-CAFF-40DE-8BB2-13D8FA03A437}"/>
    <cellStyle name="Moneda 2 4 3 4 2 3 2" xfId="5354" xr:uid="{720D4FBC-FEF2-4765-BBF3-A114C7224A8D}"/>
    <cellStyle name="Moneda 2 4 3 4 2 3 2 2" xfId="10058" xr:uid="{D40A9FCF-DDDA-4D25-8FE4-9D536E50C15E}"/>
    <cellStyle name="Moneda 2 4 3 4 2 3 2 2 2" xfId="19466" xr:uid="{6D5DFFB8-0E46-4ACB-8173-9CD045B06DE9}"/>
    <cellStyle name="Moneda 2 4 3 4 2 3 2 2 3" xfId="28883" xr:uid="{5799CE92-7093-4AA6-9A98-41D9235AA475}"/>
    <cellStyle name="Moneda 2 4 3 4 2 3 2 2 4" xfId="38300" xr:uid="{2EFB919B-B20C-4546-9866-B73E2A0253D8}"/>
    <cellStyle name="Moneda 2 4 3 4 2 3 2 3" xfId="14762" xr:uid="{4FA13828-63A2-4872-BADF-04FA452D5B07}"/>
    <cellStyle name="Moneda 2 4 3 4 2 3 2 4" xfId="24179" xr:uid="{68556D08-5388-4610-A96A-892D5D383370}"/>
    <cellStyle name="Moneda 2 4 3 4 2 3 2 5" xfId="33596" xr:uid="{2465A006-700F-42C5-A946-8A43AFECD436}"/>
    <cellStyle name="Moneda 2 4 3 4 2 3 3" xfId="7706" xr:uid="{6826933A-ADF0-46E2-AB5C-56AEFE2DE737}"/>
    <cellStyle name="Moneda 2 4 3 4 2 3 3 2" xfId="17114" xr:uid="{4C7C81FB-482D-40E7-A5DB-CD6F781E4FB8}"/>
    <cellStyle name="Moneda 2 4 3 4 2 3 3 3" xfId="26531" xr:uid="{D1E90536-7CCA-46BE-B62E-746DD48EE9AD}"/>
    <cellStyle name="Moneda 2 4 3 4 2 3 3 4" xfId="35948" xr:uid="{30E6DA64-09C8-4716-92FD-DDDED383BEDF}"/>
    <cellStyle name="Moneda 2 4 3 4 2 3 4" xfId="12410" xr:uid="{F3F5347A-DA1A-4FD6-B97B-B62CB6146C15}"/>
    <cellStyle name="Moneda 2 4 3 4 2 3 5" xfId="21827" xr:uid="{792EABA2-B272-4B60-B1D8-D388FE20373D}"/>
    <cellStyle name="Moneda 2 4 3 4 2 3 6" xfId="31244" xr:uid="{EB5296A2-F464-442D-A03E-D148AD0172E4}"/>
    <cellStyle name="Moneda 2 4 3 4 2 4" xfId="3786" xr:uid="{8CBC82C8-FB61-48C4-82AC-FE9CC3CF98A9}"/>
    <cellStyle name="Moneda 2 4 3 4 2 4 2" xfId="6138" xr:uid="{6A758756-1ED9-4C12-ABB8-9E93792F5ADC}"/>
    <cellStyle name="Moneda 2 4 3 4 2 4 2 2" xfId="10842" xr:uid="{A5F8C9F0-F437-451C-8453-9ABEE4222CA3}"/>
    <cellStyle name="Moneda 2 4 3 4 2 4 2 2 2" xfId="20250" xr:uid="{A6A8B509-3D88-412E-8DE0-BA1A10A0A968}"/>
    <cellStyle name="Moneda 2 4 3 4 2 4 2 2 3" xfId="29667" xr:uid="{3B36D2FD-2058-4E53-A197-CD1C19D05F59}"/>
    <cellStyle name="Moneda 2 4 3 4 2 4 2 2 4" xfId="39084" xr:uid="{8B9411E3-6A72-40D8-9F4F-A3EB55FFC3E9}"/>
    <cellStyle name="Moneda 2 4 3 4 2 4 2 3" xfId="15546" xr:uid="{6D246095-06B5-415E-A1A9-71338D8711E5}"/>
    <cellStyle name="Moneda 2 4 3 4 2 4 2 4" xfId="24963" xr:uid="{B46459DC-B462-4428-AC81-9A85C019D4BF}"/>
    <cellStyle name="Moneda 2 4 3 4 2 4 2 5" xfId="34380" xr:uid="{0D9D5E6F-FF7E-4C7A-AD61-13DCF906D699}"/>
    <cellStyle name="Moneda 2 4 3 4 2 4 3" xfId="8490" xr:uid="{2DFB846B-6694-4796-8CDF-A9BE793DA5E3}"/>
    <cellStyle name="Moneda 2 4 3 4 2 4 3 2" xfId="17898" xr:uid="{5011EECE-FF95-423A-B101-7B52B2255E43}"/>
    <cellStyle name="Moneda 2 4 3 4 2 4 3 3" xfId="27315" xr:uid="{1E74C21F-EA61-4BC9-93B0-0F3876CF39C3}"/>
    <cellStyle name="Moneda 2 4 3 4 2 4 3 4" xfId="36732" xr:uid="{FA1E6F71-BE51-42AA-878D-676CAF3AEA0D}"/>
    <cellStyle name="Moneda 2 4 3 4 2 4 4" xfId="13194" xr:uid="{6A156DDD-F9AC-42D9-A8B7-5AFAC17E79AD}"/>
    <cellStyle name="Moneda 2 4 3 4 2 4 5" xfId="22611" xr:uid="{ABF55C5F-A385-4CD7-A537-417929969628}"/>
    <cellStyle name="Moneda 2 4 3 4 2 4 6" xfId="32028" xr:uid="{F1B66436-8F0A-42DB-91B0-314DECA9474D}"/>
    <cellStyle name="Moneda 2 4 3 4 2 5" xfId="4570" xr:uid="{4989CF8D-44AD-447D-9147-12B9AAC8FD98}"/>
    <cellStyle name="Moneda 2 4 3 4 2 5 2" xfId="9274" xr:uid="{745E3B8B-7F3F-4760-8444-2E90C7A1DA8E}"/>
    <cellStyle name="Moneda 2 4 3 4 2 5 2 2" xfId="18682" xr:uid="{070147F5-D88A-4717-B166-192E97920B27}"/>
    <cellStyle name="Moneda 2 4 3 4 2 5 2 3" xfId="28099" xr:uid="{BDAEF791-B0F2-4618-9C8E-338BABDC3537}"/>
    <cellStyle name="Moneda 2 4 3 4 2 5 2 4" xfId="37516" xr:uid="{A085B17E-AF5D-4F9B-8FFE-4434DF039118}"/>
    <cellStyle name="Moneda 2 4 3 4 2 5 3" xfId="13978" xr:uid="{6275E535-F99D-4B77-97C9-CB98E1430CD7}"/>
    <cellStyle name="Moneda 2 4 3 4 2 5 4" xfId="23395" xr:uid="{28DACA5A-96DE-40EB-8998-3585EE8DCBA4}"/>
    <cellStyle name="Moneda 2 4 3 4 2 5 5" xfId="32812" xr:uid="{A868E27C-74D7-4D8E-8689-756AA07AE3B0}"/>
    <cellStyle name="Moneda 2 4 3 4 2 6" xfId="6922" xr:uid="{FFEAC355-1B12-46A8-B841-B7D912918ACF}"/>
    <cellStyle name="Moneda 2 4 3 4 2 6 2" xfId="16330" xr:uid="{B3EF24BC-2884-41AD-B9A2-AFE62AA39A84}"/>
    <cellStyle name="Moneda 2 4 3 4 2 6 3" xfId="25747" xr:uid="{0AC062A8-052B-4B3B-88D6-53322DAFFB61}"/>
    <cellStyle name="Moneda 2 4 3 4 2 6 4" xfId="35164" xr:uid="{7F5166CB-EEEC-440D-924E-155A7CB1D8FC}"/>
    <cellStyle name="Moneda 2 4 3 4 2 7" xfId="11626" xr:uid="{BE093D5E-52DF-491D-A552-7EAC3C6F4087}"/>
    <cellStyle name="Moneda 2 4 3 4 2 8" xfId="21043" xr:uid="{45E97B2E-27B9-48D4-B574-83CA3553D09C}"/>
    <cellStyle name="Moneda 2 4 3 4 2 9" xfId="30460" xr:uid="{404E5EDF-3EED-4028-A7D0-A5BEF6893C4F}"/>
    <cellStyle name="Moneda 2 4 3 4 3" xfId="1051" xr:uid="{E0757E8F-C0A2-4523-A896-9E8886F8DE24}"/>
    <cellStyle name="Moneda 2 4 3 4 3 10" xfId="1765" xr:uid="{BE9D7250-C9BA-4AA2-BB29-F75B9F786A94}"/>
    <cellStyle name="Moneda 2 4 3 4 3 11" xfId="40647" xr:uid="{40266B5D-6E88-43F4-BA48-EDFA7E3934CF}"/>
    <cellStyle name="Moneda 2 4 3 4 3 2" xfId="3198" xr:uid="{DA6B95CC-02B7-416A-A8A5-0EF40BC7E714}"/>
    <cellStyle name="Moneda 2 4 3 4 3 2 2" xfId="5550" xr:uid="{D3D9AA30-471A-4C8C-8018-9CE4DB12E2F7}"/>
    <cellStyle name="Moneda 2 4 3 4 3 2 2 2" xfId="10254" xr:uid="{00108FC5-F03C-4314-B548-DC1DB50551E1}"/>
    <cellStyle name="Moneda 2 4 3 4 3 2 2 2 2" xfId="19662" xr:uid="{6538104C-F5B8-4BBF-B604-AD97982D1673}"/>
    <cellStyle name="Moneda 2 4 3 4 3 2 2 2 3" xfId="29079" xr:uid="{64F34F9C-F2E2-4351-9D3A-A976EDEAE847}"/>
    <cellStyle name="Moneda 2 4 3 4 3 2 2 2 4" xfId="38496" xr:uid="{1CB11297-6266-4B52-8975-623687E789A8}"/>
    <cellStyle name="Moneda 2 4 3 4 3 2 2 3" xfId="14958" xr:uid="{C2CE785D-A390-4245-8204-09766F944419}"/>
    <cellStyle name="Moneda 2 4 3 4 3 2 2 4" xfId="24375" xr:uid="{54D03283-04F8-4094-B5E2-64FC4C2EB3C3}"/>
    <cellStyle name="Moneda 2 4 3 4 3 2 2 5" xfId="33792" xr:uid="{06168631-2519-4253-B005-9B82CBAC32AB}"/>
    <cellStyle name="Moneda 2 4 3 4 3 2 3" xfId="7902" xr:uid="{6E3448D0-C9CA-4FD4-AE94-92CC9FC77334}"/>
    <cellStyle name="Moneda 2 4 3 4 3 2 3 2" xfId="17310" xr:uid="{19A4C464-0992-48C4-A33C-EDF4CF5D3647}"/>
    <cellStyle name="Moneda 2 4 3 4 3 2 3 3" xfId="26727" xr:uid="{0646AEC2-5F42-4F70-B133-4D836BAEB9E0}"/>
    <cellStyle name="Moneda 2 4 3 4 3 2 3 4" xfId="36144" xr:uid="{74D02035-19F0-4D3D-B959-F8A613DDFD52}"/>
    <cellStyle name="Moneda 2 4 3 4 3 2 4" xfId="12606" xr:uid="{B8428D76-1114-4046-96C3-5F72B403EE2E}"/>
    <cellStyle name="Moneda 2 4 3 4 3 2 5" xfId="22023" xr:uid="{997AF08B-949E-47FC-BC56-632E75D5667B}"/>
    <cellStyle name="Moneda 2 4 3 4 3 2 6" xfId="31440" xr:uid="{F23D596A-4CB8-4158-AC16-48AE0E940C83}"/>
    <cellStyle name="Moneda 2 4 3 4 3 3" xfId="3982" xr:uid="{6B8CCE75-50DA-4D83-A559-DF82D8DC7074}"/>
    <cellStyle name="Moneda 2 4 3 4 3 3 2" xfId="6334" xr:uid="{A3D53518-D732-45CB-9940-F7C753A30F4A}"/>
    <cellStyle name="Moneda 2 4 3 4 3 3 2 2" xfId="11038" xr:uid="{0882353F-8B72-4864-8414-81F9E265FCB4}"/>
    <cellStyle name="Moneda 2 4 3 4 3 3 2 2 2" xfId="20446" xr:uid="{39A7E534-CD44-4697-87B2-F717B869E5D8}"/>
    <cellStyle name="Moneda 2 4 3 4 3 3 2 2 3" xfId="29863" xr:uid="{0817E39A-B4E3-4B96-A290-5B9305F9C368}"/>
    <cellStyle name="Moneda 2 4 3 4 3 3 2 2 4" xfId="39280" xr:uid="{CEAD7C41-80A0-4C96-9962-212D80EC9F66}"/>
    <cellStyle name="Moneda 2 4 3 4 3 3 2 3" xfId="15742" xr:uid="{2F331BCD-769C-4C02-B0BC-846CDE2D92A3}"/>
    <cellStyle name="Moneda 2 4 3 4 3 3 2 4" xfId="25159" xr:uid="{B74B9C27-422E-4EFF-82AB-EF4646EE5F33}"/>
    <cellStyle name="Moneda 2 4 3 4 3 3 2 5" xfId="34576" xr:uid="{B9F7F7BF-8D30-4B41-A909-7F2F949300C7}"/>
    <cellStyle name="Moneda 2 4 3 4 3 3 3" xfId="8686" xr:uid="{B0E9A73E-40B0-494C-8625-37F63795DEB4}"/>
    <cellStyle name="Moneda 2 4 3 4 3 3 3 2" xfId="18094" xr:uid="{ED4CB67D-BBE3-4DB7-AB90-18C2D41E12D3}"/>
    <cellStyle name="Moneda 2 4 3 4 3 3 3 3" xfId="27511" xr:uid="{0AAABEE4-F0ED-465B-9CB8-3900DE7B538B}"/>
    <cellStyle name="Moneda 2 4 3 4 3 3 3 4" xfId="36928" xr:uid="{AC0F2138-BB83-4FFB-8098-1F94FA82693D}"/>
    <cellStyle name="Moneda 2 4 3 4 3 3 4" xfId="13390" xr:uid="{09EDDE06-45BC-4FA3-861E-797E82AD41AA}"/>
    <cellStyle name="Moneda 2 4 3 4 3 3 5" xfId="22807" xr:uid="{A053FCF3-1E04-4E77-A1B6-01511732D138}"/>
    <cellStyle name="Moneda 2 4 3 4 3 3 6" xfId="32224" xr:uid="{B19708D2-05C4-43AD-9099-8051F811FAA7}"/>
    <cellStyle name="Moneda 2 4 3 4 3 4" xfId="4766" xr:uid="{1E2301B4-E2BB-45F3-9F3E-9257E4C57AFF}"/>
    <cellStyle name="Moneda 2 4 3 4 3 4 2" xfId="9470" xr:uid="{87D6C352-7414-4811-BCFC-0D14E72BAD32}"/>
    <cellStyle name="Moneda 2 4 3 4 3 4 2 2" xfId="18878" xr:uid="{9249307F-AF64-4016-A6A0-1D2A6409E94D}"/>
    <cellStyle name="Moneda 2 4 3 4 3 4 2 3" xfId="28295" xr:uid="{B73A014C-A0E4-4318-8A10-1C7748F6A396}"/>
    <cellStyle name="Moneda 2 4 3 4 3 4 2 4" xfId="37712" xr:uid="{5D53783E-D88B-4C22-AB5D-2380C903A75D}"/>
    <cellStyle name="Moneda 2 4 3 4 3 4 3" xfId="14174" xr:uid="{4BF70CB0-DF52-4B48-908D-DFEBD4A45799}"/>
    <cellStyle name="Moneda 2 4 3 4 3 4 4" xfId="23591" xr:uid="{E6AF4EB6-3E73-44FC-A509-C5F9BB15B8DF}"/>
    <cellStyle name="Moneda 2 4 3 4 3 4 5" xfId="33008" xr:uid="{F4B78B19-E5A8-4ED9-AACB-B6C10C58E47D}"/>
    <cellStyle name="Moneda 2 4 3 4 3 5" xfId="7118" xr:uid="{BE7DD4EF-5561-4B71-8533-BE09E4806D46}"/>
    <cellStyle name="Moneda 2 4 3 4 3 5 2" xfId="16526" xr:uid="{E6C06DEE-2B83-401E-9E2A-605A772F587B}"/>
    <cellStyle name="Moneda 2 4 3 4 3 5 3" xfId="25943" xr:uid="{3203C0C6-A0A8-4C74-B52D-FA51EADDE7FC}"/>
    <cellStyle name="Moneda 2 4 3 4 3 5 4" xfId="35360" xr:uid="{E69BC2D9-BD0C-4746-81A2-9C3890EF111A}"/>
    <cellStyle name="Moneda 2 4 3 4 3 6" xfId="11822" xr:uid="{6115E55D-3F65-45AC-8DCC-B9235D10CA87}"/>
    <cellStyle name="Moneda 2 4 3 4 3 7" xfId="21239" xr:uid="{32CDA00D-6AF5-4351-8CFC-D41AE981EA26}"/>
    <cellStyle name="Moneda 2 4 3 4 3 8" xfId="30656" xr:uid="{AA61D63E-920A-464A-BF49-14286A239B70}"/>
    <cellStyle name="Moneda 2 4 3 4 3 9" xfId="2413" xr:uid="{A488E2D3-88DF-4201-94E2-B73747C0225F}"/>
    <cellStyle name="Moneda 2 4 3 4 4" xfId="2806" xr:uid="{D3082C20-812A-44C7-8183-F40A56937003}"/>
    <cellStyle name="Moneda 2 4 3 4 4 2" xfId="5158" xr:uid="{FA99202C-D6BE-4845-8FCE-E86AF924F9FF}"/>
    <cellStyle name="Moneda 2 4 3 4 4 2 2" xfId="9862" xr:uid="{1392FEB2-63B8-4E18-A2E9-5078D3E778C6}"/>
    <cellStyle name="Moneda 2 4 3 4 4 2 2 2" xfId="19270" xr:uid="{62BD6DEE-927F-4762-9337-56BA050965DE}"/>
    <cellStyle name="Moneda 2 4 3 4 4 2 2 3" xfId="28687" xr:uid="{3E3AFF7D-D253-4875-BF62-0657B74AB943}"/>
    <cellStyle name="Moneda 2 4 3 4 4 2 2 4" xfId="38104" xr:uid="{1ADC9F36-A03F-4A7F-B3FD-4206A1AFB093}"/>
    <cellStyle name="Moneda 2 4 3 4 4 2 3" xfId="14566" xr:uid="{CE5968DC-72C7-4E6D-9CC4-095B0D04968B}"/>
    <cellStyle name="Moneda 2 4 3 4 4 2 4" xfId="23983" xr:uid="{BF9790E4-1AE5-4B74-9F71-AC8B4AD27D63}"/>
    <cellStyle name="Moneda 2 4 3 4 4 2 5" xfId="33400" xr:uid="{F129B072-616B-4954-929D-4D45F59F86F4}"/>
    <cellStyle name="Moneda 2 4 3 4 4 3" xfId="7510" xr:uid="{D4466D95-81AF-45ED-AC35-71F0FED736D1}"/>
    <cellStyle name="Moneda 2 4 3 4 4 3 2" xfId="16918" xr:uid="{F1635578-E32F-4231-843D-211949AFD69C}"/>
    <cellStyle name="Moneda 2 4 3 4 4 3 3" xfId="26335" xr:uid="{C17BA516-480F-44C8-ACCB-A1B115DDDB57}"/>
    <cellStyle name="Moneda 2 4 3 4 4 3 4" xfId="35752" xr:uid="{5247CC16-8FED-491C-B991-A8E0A73C27FF}"/>
    <cellStyle name="Moneda 2 4 3 4 4 4" xfId="12214" xr:uid="{B606E7AA-28C7-47CF-9C25-8E48707207F9}"/>
    <cellStyle name="Moneda 2 4 3 4 4 5" xfId="21631" xr:uid="{833FEB6A-5510-40A8-A4D3-FECF22F6113D}"/>
    <cellStyle name="Moneda 2 4 3 4 4 6" xfId="31048" xr:uid="{D20D08CD-900A-4A73-9DC5-D92B6ECA6625}"/>
    <cellStyle name="Moneda 2 4 3 4 5" xfId="3590" xr:uid="{736FB8AA-1A5A-4959-B46A-CE7182FBB3BB}"/>
    <cellStyle name="Moneda 2 4 3 4 5 2" xfId="5942" xr:uid="{313B7F85-E16F-4E51-B664-902B2628F21D}"/>
    <cellStyle name="Moneda 2 4 3 4 5 2 2" xfId="10646" xr:uid="{7484860A-895C-4219-9B2B-AD291A7B48CA}"/>
    <cellStyle name="Moneda 2 4 3 4 5 2 2 2" xfId="20054" xr:uid="{AAD874EE-CD3D-4E2B-9FFE-4E82D16FCB11}"/>
    <cellStyle name="Moneda 2 4 3 4 5 2 2 3" xfId="29471" xr:uid="{65D7A1AE-9831-445E-9D54-D94E62766E8F}"/>
    <cellStyle name="Moneda 2 4 3 4 5 2 2 4" xfId="38888" xr:uid="{08C5D9C9-7CEA-45E2-BEAB-FBEFE573A46F}"/>
    <cellStyle name="Moneda 2 4 3 4 5 2 3" xfId="15350" xr:uid="{AE170F19-E08D-4CA1-A279-1FD05F78AFF2}"/>
    <cellStyle name="Moneda 2 4 3 4 5 2 4" xfId="24767" xr:uid="{F9D660A4-A9AF-4A58-A8D3-25C4041ABAD0}"/>
    <cellStyle name="Moneda 2 4 3 4 5 2 5" xfId="34184" xr:uid="{EEE0E151-5CB2-4FEB-A444-38A12D2C0736}"/>
    <cellStyle name="Moneda 2 4 3 4 5 3" xfId="8294" xr:uid="{840791F3-6EE3-4C2A-BA82-D83BFCF30428}"/>
    <cellStyle name="Moneda 2 4 3 4 5 3 2" xfId="17702" xr:uid="{661EC800-90B3-42E9-8A3D-2C881861FD80}"/>
    <cellStyle name="Moneda 2 4 3 4 5 3 3" xfId="27119" xr:uid="{322319AC-3CBD-4945-B1CD-EE47F343F1A6}"/>
    <cellStyle name="Moneda 2 4 3 4 5 3 4" xfId="36536" xr:uid="{5F8CB4A2-7EEB-42E0-893A-BA2BC1E8C0D9}"/>
    <cellStyle name="Moneda 2 4 3 4 5 4" xfId="12998" xr:uid="{CD356CD5-0340-43EA-BE83-68CBF3FD07B7}"/>
    <cellStyle name="Moneda 2 4 3 4 5 5" xfId="22415" xr:uid="{0D527671-0FEE-4159-8A07-347C11DC90CB}"/>
    <cellStyle name="Moneda 2 4 3 4 5 6" xfId="31832" xr:uid="{6CC5E91A-BC4A-496E-B8E1-F83C58E9DDE3}"/>
    <cellStyle name="Moneda 2 4 3 4 6" xfId="4374" xr:uid="{3D0938C3-6134-40A4-9E41-09665F9BECE7}"/>
    <cellStyle name="Moneda 2 4 3 4 6 2" xfId="9078" xr:uid="{61D33561-D6DA-4275-986D-2DE7951B51EB}"/>
    <cellStyle name="Moneda 2 4 3 4 6 2 2" xfId="18486" xr:uid="{89DFB710-83D3-4332-9E68-3A1AC7C62D5F}"/>
    <cellStyle name="Moneda 2 4 3 4 6 2 3" xfId="27903" xr:uid="{19D947C8-87FE-44BC-967F-FC310E4C4DC2}"/>
    <cellStyle name="Moneda 2 4 3 4 6 2 4" xfId="37320" xr:uid="{84A3D04B-E499-4757-ABAA-1B82F95268D6}"/>
    <cellStyle name="Moneda 2 4 3 4 6 3" xfId="13782" xr:uid="{2A6F8881-74CB-482A-B22E-2B43F3038E45}"/>
    <cellStyle name="Moneda 2 4 3 4 6 4" xfId="23199" xr:uid="{9CB6BE34-3B42-4F40-A30B-22EECE7332F8}"/>
    <cellStyle name="Moneda 2 4 3 4 6 5" xfId="32616" xr:uid="{B91E9881-0E28-4BBA-A938-8472ABFED668}"/>
    <cellStyle name="Moneda 2 4 3 4 7" xfId="6726" xr:uid="{4646B3D0-5B66-475B-B655-423D993516A6}"/>
    <cellStyle name="Moneda 2 4 3 4 7 2" xfId="16134" xr:uid="{923C40E2-3629-423F-8921-FCE3B6EC9E32}"/>
    <cellStyle name="Moneda 2 4 3 4 7 3" xfId="25551" xr:uid="{E1A8E4F1-1C00-47D0-9964-A8D4EBA259EC}"/>
    <cellStyle name="Moneda 2 4 3 4 7 4" xfId="34968" xr:uid="{79B14EDF-DB1D-4C11-AAE1-B2DC92D176E9}"/>
    <cellStyle name="Moneda 2 4 3 4 8" xfId="11430" xr:uid="{15AE2615-4DAD-42F8-99FA-BEF8CEADFB6C}"/>
    <cellStyle name="Moneda 2 4 3 4 9" xfId="20847" xr:uid="{A00DE3FA-5D8C-49B7-83DC-EF64D4F05934}"/>
    <cellStyle name="Moneda 2 4 3 5" xfId="259" xr:uid="{A772CB6E-229B-401C-990A-13764E1988B0}"/>
    <cellStyle name="Moneda 2 4 3 5 10" xfId="30206" xr:uid="{CCEFEBC8-A027-4485-BAA6-999C5A2A6E64}"/>
    <cellStyle name="Moneda 2 4 3 5 11" xfId="39743" xr:uid="{7BB0E514-184F-4A07-88A6-7D0795A9743D}"/>
    <cellStyle name="Moneda 2 4 3 5 12" xfId="40002" xr:uid="{BE0AED31-F8BB-4A83-B69E-91EA3D65A4FB}"/>
    <cellStyle name="Moneda 2 4 3 5 13" xfId="1963" xr:uid="{708DED2B-FD3D-444B-B9FC-F1211418DB75}"/>
    <cellStyle name="Moneda 2 4 3 5 14" xfId="1335" xr:uid="{3D516F03-4DF4-4B0F-B987-E9E36621EC1E}"/>
    <cellStyle name="Moneda 2 4 3 5 15" xfId="40217" xr:uid="{7F0BDECF-85F2-42CE-9E03-5C2B8D9A208A}"/>
    <cellStyle name="Moneda 2 4 3 5 2" xfId="534" xr:uid="{29D80658-C1C9-42EA-ABDB-FC19C851F135}"/>
    <cellStyle name="Moneda 2 4 3 5 2 10" xfId="2159" xr:uid="{82789DD9-154F-4A68-822F-F95EA0A08CE8}"/>
    <cellStyle name="Moneda 2 4 3 5 2 11" xfId="1531" xr:uid="{0CDE102D-D529-446C-93CA-86CA38A1BC54}"/>
    <cellStyle name="Moneda 2 4 3 5 2 12" xfId="40413" xr:uid="{8EFF1FFD-136E-48B7-9D1C-F07889894716}"/>
    <cellStyle name="Moneda 2 4 3 5 2 2" xfId="2551" xr:uid="{C0878A21-B31F-4B32-B699-FEA96F42D60B}"/>
    <cellStyle name="Moneda 2 4 3 5 2 2 2" xfId="3336" xr:uid="{246654E3-8240-467B-8AD1-0C7D2A6CE102}"/>
    <cellStyle name="Moneda 2 4 3 5 2 2 2 2" xfId="5688" xr:uid="{40A4C2C5-02DF-4484-8350-01FE863D6BF3}"/>
    <cellStyle name="Moneda 2 4 3 5 2 2 2 2 2" xfId="10392" xr:uid="{FA00A739-2A69-4ED8-A853-26B8D0A119A8}"/>
    <cellStyle name="Moneda 2 4 3 5 2 2 2 2 2 2" xfId="19800" xr:uid="{A70B8546-EF30-4303-9733-6B06628805BF}"/>
    <cellStyle name="Moneda 2 4 3 5 2 2 2 2 2 3" xfId="29217" xr:uid="{CD94D5BC-5B09-4E19-8E79-40CD6449F08E}"/>
    <cellStyle name="Moneda 2 4 3 5 2 2 2 2 2 4" xfId="38634" xr:uid="{3D81E28B-E841-4A12-8CCF-8E69A3905FF6}"/>
    <cellStyle name="Moneda 2 4 3 5 2 2 2 2 3" xfId="15096" xr:uid="{0E61CB4A-83BA-4B46-A372-F7E0879C4F3D}"/>
    <cellStyle name="Moneda 2 4 3 5 2 2 2 2 4" xfId="24513" xr:uid="{BCF2B133-E78E-49D9-BAA9-FB59FE19B6AE}"/>
    <cellStyle name="Moneda 2 4 3 5 2 2 2 2 5" xfId="33930" xr:uid="{EC7F3CCB-A4C3-4974-AD2C-8FAC60F4FA61}"/>
    <cellStyle name="Moneda 2 4 3 5 2 2 2 3" xfId="8040" xr:uid="{86EED4CB-9C13-48D7-B073-9C176B42F616}"/>
    <cellStyle name="Moneda 2 4 3 5 2 2 2 3 2" xfId="17448" xr:uid="{2D756638-D775-4DC2-B656-D239261E508A}"/>
    <cellStyle name="Moneda 2 4 3 5 2 2 2 3 3" xfId="26865" xr:uid="{E30F1D08-5A25-4F87-8EAC-4DB2DE2B9DB8}"/>
    <cellStyle name="Moneda 2 4 3 5 2 2 2 3 4" xfId="36282" xr:uid="{D7BA3B24-EEC8-48DB-8C03-D4753EF09EF8}"/>
    <cellStyle name="Moneda 2 4 3 5 2 2 2 4" xfId="12744" xr:uid="{64061C91-550A-4833-997A-5FD04D22B885}"/>
    <cellStyle name="Moneda 2 4 3 5 2 2 2 5" xfId="22161" xr:uid="{E19B199C-82BA-444A-B49D-857F199BAAFA}"/>
    <cellStyle name="Moneda 2 4 3 5 2 2 2 6" xfId="31578" xr:uid="{30A1D46D-E4A6-45A1-ACAB-2139B078C50E}"/>
    <cellStyle name="Moneda 2 4 3 5 2 2 3" xfId="4120" xr:uid="{7C0C3536-9B5D-4075-88B0-D67F449D71F8}"/>
    <cellStyle name="Moneda 2 4 3 5 2 2 3 2" xfId="6472" xr:uid="{771208E7-0729-4E43-BBCB-33C7AD91ABC4}"/>
    <cellStyle name="Moneda 2 4 3 5 2 2 3 2 2" xfId="11176" xr:uid="{57746184-6EE2-48A5-9174-F69E75B0CB27}"/>
    <cellStyle name="Moneda 2 4 3 5 2 2 3 2 2 2" xfId="20584" xr:uid="{27E446A0-100B-4E1C-804D-83778E41AB45}"/>
    <cellStyle name="Moneda 2 4 3 5 2 2 3 2 2 3" xfId="30001" xr:uid="{E04F3BFE-A395-4496-B871-6A7B0BEDA853}"/>
    <cellStyle name="Moneda 2 4 3 5 2 2 3 2 2 4" xfId="39418" xr:uid="{22481743-C847-4F4B-BC0F-266FA7CD5449}"/>
    <cellStyle name="Moneda 2 4 3 5 2 2 3 2 3" xfId="15880" xr:uid="{F3EBA092-14BE-486B-AF37-7C2D25D56AFC}"/>
    <cellStyle name="Moneda 2 4 3 5 2 2 3 2 4" xfId="25297" xr:uid="{DF3F43BF-C753-49E9-B694-97F781E51BB7}"/>
    <cellStyle name="Moneda 2 4 3 5 2 2 3 2 5" xfId="34714" xr:uid="{4EA926FE-B656-4D05-B8D0-32AD895CAEED}"/>
    <cellStyle name="Moneda 2 4 3 5 2 2 3 3" xfId="8824" xr:uid="{033AF75C-DEE1-48F6-9333-B28C5151551E}"/>
    <cellStyle name="Moneda 2 4 3 5 2 2 3 3 2" xfId="18232" xr:uid="{7EB0427B-8E70-445C-A8D6-1977B94EF5B3}"/>
    <cellStyle name="Moneda 2 4 3 5 2 2 3 3 3" xfId="27649" xr:uid="{B8F95EF4-5DAD-4980-A822-60351856ACEA}"/>
    <cellStyle name="Moneda 2 4 3 5 2 2 3 3 4" xfId="37066" xr:uid="{E7945CA3-621F-41A9-B27C-CF52A7575567}"/>
    <cellStyle name="Moneda 2 4 3 5 2 2 3 4" xfId="13528" xr:uid="{ED3D2317-70FB-4149-8B26-21467FAEC335}"/>
    <cellStyle name="Moneda 2 4 3 5 2 2 3 5" xfId="22945" xr:uid="{2B0B61A1-2959-44B7-90EB-2E166BC9B9E5}"/>
    <cellStyle name="Moneda 2 4 3 5 2 2 3 6" xfId="32362" xr:uid="{EEE4F072-D0A0-4F03-A272-FCD1231A501A}"/>
    <cellStyle name="Moneda 2 4 3 5 2 2 4" xfId="4904" xr:uid="{F2E5C164-CAE4-44D3-AEEF-10A406C898A1}"/>
    <cellStyle name="Moneda 2 4 3 5 2 2 4 2" xfId="9608" xr:uid="{4D25B286-2ABF-4D70-96BC-AF9BDA5B0719}"/>
    <cellStyle name="Moneda 2 4 3 5 2 2 4 2 2" xfId="19016" xr:uid="{DE442A1E-2F1A-4D94-96D4-120C5E769B52}"/>
    <cellStyle name="Moneda 2 4 3 5 2 2 4 2 3" xfId="28433" xr:uid="{03E6B59A-ECE2-4FCE-9F59-7CDE0B0705DA}"/>
    <cellStyle name="Moneda 2 4 3 5 2 2 4 2 4" xfId="37850" xr:uid="{9619E545-6CA3-4399-BD72-C12F3405765C}"/>
    <cellStyle name="Moneda 2 4 3 5 2 2 4 3" xfId="14312" xr:uid="{D58F85E9-CC6B-499A-A6BF-1753618298CD}"/>
    <cellStyle name="Moneda 2 4 3 5 2 2 4 4" xfId="23729" xr:uid="{C11FF0E3-79C4-4D39-8C49-1CC93AE2F1BB}"/>
    <cellStyle name="Moneda 2 4 3 5 2 2 4 5" xfId="33146" xr:uid="{CB4C13F1-52F0-496D-8CA1-BED2F94EDA09}"/>
    <cellStyle name="Moneda 2 4 3 5 2 2 5" xfId="7256" xr:uid="{65586C6F-84E3-4EFF-820C-077854A49159}"/>
    <cellStyle name="Moneda 2 4 3 5 2 2 5 2" xfId="16664" xr:uid="{0BDBFF5E-B6AE-49A0-9C1B-F1FED666D00E}"/>
    <cellStyle name="Moneda 2 4 3 5 2 2 5 3" xfId="26081" xr:uid="{8A1AFFCD-73B4-4B28-A2E5-5E12A9C03D11}"/>
    <cellStyle name="Moneda 2 4 3 5 2 2 5 4" xfId="35498" xr:uid="{70B5376D-4ED7-4403-8DEE-96C6FB6D31AA}"/>
    <cellStyle name="Moneda 2 4 3 5 2 2 6" xfId="11960" xr:uid="{84AEBEE7-DEA8-42DB-926F-CD787EE3EC52}"/>
    <cellStyle name="Moneda 2 4 3 5 2 2 7" xfId="21377" xr:uid="{2DE42950-DA97-4EE3-B4FA-21D972B0D59C}"/>
    <cellStyle name="Moneda 2 4 3 5 2 2 8" xfId="30794" xr:uid="{3086200C-A04E-47F2-8AE0-BFCD9CC2D423}"/>
    <cellStyle name="Moneda 2 4 3 5 2 3" xfId="2944" xr:uid="{78A179E1-942D-4A05-8FE2-4B531C3D6723}"/>
    <cellStyle name="Moneda 2 4 3 5 2 3 2" xfId="5296" xr:uid="{A6AB9C54-3376-486E-9828-B05443BE414C}"/>
    <cellStyle name="Moneda 2 4 3 5 2 3 2 2" xfId="10000" xr:uid="{F275426C-03EA-4CF1-9064-7586928CC587}"/>
    <cellStyle name="Moneda 2 4 3 5 2 3 2 2 2" xfId="19408" xr:uid="{07426E13-D157-43A9-9D03-652086FD1B0B}"/>
    <cellStyle name="Moneda 2 4 3 5 2 3 2 2 3" xfId="28825" xr:uid="{5832C90E-49CD-40AE-9BC2-E6730D7A2A87}"/>
    <cellStyle name="Moneda 2 4 3 5 2 3 2 2 4" xfId="38242" xr:uid="{DF3E4D9E-2D65-4F14-9E22-6E7FBBC5C3DC}"/>
    <cellStyle name="Moneda 2 4 3 5 2 3 2 3" xfId="14704" xr:uid="{BD6FDE2C-870A-46AD-9709-5F307BE6E0FB}"/>
    <cellStyle name="Moneda 2 4 3 5 2 3 2 4" xfId="24121" xr:uid="{C482CCAF-FA67-4C2B-B7E7-D3C3783A6579}"/>
    <cellStyle name="Moneda 2 4 3 5 2 3 2 5" xfId="33538" xr:uid="{8C8765EE-8AED-47B9-A94A-5DEC1064661D}"/>
    <cellStyle name="Moneda 2 4 3 5 2 3 3" xfId="7648" xr:uid="{196F1789-28FD-40F0-B1D9-59F690D50A26}"/>
    <cellStyle name="Moneda 2 4 3 5 2 3 3 2" xfId="17056" xr:uid="{0D5E2BCB-6BC4-430D-BEBA-9B98A1708AA2}"/>
    <cellStyle name="Moneda 2 4 3 5 2 3 3 3" xfId="26473" xr:uid="{71BF8947-72F7-418F-9E81-3D7A64257B6B}"/>
    <cellStyle name="Moneda 2 4 3 5 2 3 3 4" xfId="35890" xr:uid="{4A4F67FD-2F88-498F-927F-21F505F55205}"/>
    <cellStyle name="Moneda 2 4 3 5 2 3 4" xfId="12352" xr:uid="{BF19D05C-B452-45E5-B92E-E0B9ADB40368}"/>
    <cellStyle name="Moneda 2 4 3 5 2 3 5" xfId="21769" xr:uid="{81BF0BC7-6449-46B4-AAB8-C00DA1C70284}"/>
    <cellStyle name="Moneda 2 4 3 5 2 3 6" xfId="31186" xr:uid="{C069688F-CE8E-49FA-A54C-94EBB9E857E1}"/>
    <cellStyle name="Moneda 2 4 3 5 2 4" xfId="3728" xr:uid="{5FB521AB-1B72-44BC-993C-CBA300AC726B}"/>
    <cellStyle name="Moneda 2 4 3 5 2 4 2" xfId="6080" xr:uid="{3040C02C-BDE5-4E61-B530-004E01768940}"/>
    <cellStyle name="Moneda 2 4 3 5 2 4 2 2" xfId="10784" xr:uid="{15B779BB-33B9-4047-A8F0-37D8D4083992}"/>
    <cellStyle name="Moneda 2 4 3 5 2 4 2 2 2" xfId="20192" xr:uid="{9B54F450-28C4-402F-80DF-8E2F49F5BC54}"/>
    <cellStyle name="Moneda 2 4 3 5 2 4 2 2 3" xfId="29609" xr:uid="{4734E246-19AE-4F9C-AED5-4B06507EFE8B}"/>
    <cellStyle name="Moneda 2 4 3 5 2 4 2 2 4" xfId="39026" xr:uid="{D8D53111-2FB8-40FE-A918-83ED2252F63A}"/>
    <cellStyle name="Moneda 2 4 3 5 2 4 2 3" xfId="15488" xr:uid="{87558108-EF0D-44D2-8194-B11CD6EE61ED}"/>
    <cellStyle name="Moneda 2 4 3 5 2 4 2 4" xfId="24905" xr:uid="{2C266D09-4E0A-4808-9526-FF5D594F69DD}"/>
    <cellStyle name="Moneda 2 4 3 5 2 4 2 5" xfId="34322" xr:uid="{1E1E6612-8C9F-4714-9B5A-97BF9FD3C1B7}"/>
    <cellStyle name="Moneda 2 4 3 5 2 4 3" xfId="8432" xr:uid="{FD3721CC-9AA4-45D4-B433-7A54E15355BA}"/>
    <cellStyle name="Moneda 2 4 3 5 2 4 3 2" xfId="17840" xr:uid="{647E55E8-4DDE-4CA4-BA3B-2E3252E32B8C}"/>
    <cellStyle name="Moneda 2 4 3 5 2 4 3 3" xfId="27257" xr:uid="{09503CE9-C82C-497C-8AF0-8224570CB310}"/>
    <cellStyle name="Moneda 2 4 3 5 2 4 3 4" xfId="36674" xr:uid="{3DCAFD27-A994-4E41-AF7B-8BF25318869E}"/>
    <cellStyle name="Moneda 2 4 3 5 2 4 4" xfId="13136" xr:uid="{A36ADD15-AD04-4212-A085-95F6D44BC9B3}"/>
    <cellStyle name="Moneda 2 4 3 5 2 4 5" xfId="22553" xr:uid="{3B49AE16-8CB0-4221-8133-4501F26FFA99}"/>
    <cellStyle name="Moneda 2 4 3 5 2 4 6" xfId="31970" xr:uid="{460124FC-1CDE-4C16-9D94-6B981FBD7A7D}"/>
    <cellStyle name="Moneda 2 4 3 5 2 5" xfId="4512" xr:uid="{CC71B22B-122E-44F5-9D05-E6E6C047DEE6}"/>
    <cellStyle name="Moneda 2 4 3 5 2 5 2" xfId="9216" xr:uid="{E0D89972-9BAA-4B32-AE8E-DFD6EFD9DF27}"/>
    <cellStyle name="Moneda 2 4 3 5 2 5 2 2" xfId="18624" xr:uid="{8FC81DFE-41A6-429C-8AB8-85ADA1D18BE3}"/>
    <cellStyle name="Moneda 2 4 3 5 2 5 2 3" xfId="28041" xr:uid="{1093448C-9BE1-42CD-A171-42A8AE1CE497}"/>
    <cellStyle name="Moneda 2 4 3 5 2 5 2 4" xfId="37458" xr:uid="{CE61A60E-2530-476C-9834-F921277DE611}"/>
    <cellStyle name="Moneda 2 4 3 5 2 5 3" xfId="13920" xr:uid="{400095B9-AFFF-495D-BF1C-4BC697D5044D}"/>
    <cellStyle name="Moneda 2 4 3 5 2 5 4" xfId="23337" xr:uid="{ED44AE32-BFEE-41D0-A5AE-E347EA1F87FE}"/>
    <cellStyle name="Moneda 2 4 3 5 2 5 5" xfId="32754" xr:uid="{07BADF17-3D52-43C1-A728-8E1E676B96E6}"/>
    <cellStyle name="Moneda 2 4 3 5 2 6" xfId="6864" xr:uid="{43A6C252-B1CE-4AB1-A18C-68C5BFFA8A2C}"/>
    <cellStyle name="Moneda 2 4 3 5 2 6 2" xfId="16272" xr:uid="{A41FCFAA-A550-4250-93B7-E26AA168C277}"/>
    <cellStyle name="Moneda 2 4 3 5 2 6 3" xfId="25689" xr:uid="{002372B8-59AC-4105-AC06-56D20E17BBAD}"/>
    <cellStyle name="Moneda 2 4 3 5 2 6 4" xfId="35106" xr:uid="{4CDB09A9-8CE1-4F6A-A39D-9D158D47B34A}"/>
    <cellStyle name="Moneda 2 4 3 5 2 7" xfId="11568" xr:uid="{51231EA3-C864-47DF-B96E-731135A28F6D}"/>
    <cellStyle name="Moneda 2 4 3 5 2 8" xfId="20985" xr:uid="{710D8D33-7BE3-4A75-AE4F-DC557D324277}"/>
    <cellStyle name="Moneda 2 4 3 5 2 9" xfId="30402" xr:uid="{1A662166-7B91-46A9-90A7-6D49F3766CC4}"/>
    <cellStyle name="Moneda 2 4 3 5 3" xfId="1115" xr:uid="{C89FBE4F-0C3F-4972-8A9E-8612450F4A2F}"/>
    <cellStyle name="Moneda 2 4 3 5 3 10" xfId="1829" xr:uid="{279FE7B1-62AA-4C48-88EA-E2876BAEBDEA}"/>
    <cellStyle name="Moneda 2 4 3 5 3 11" xfId="40711" xr:uid="{B99D2ED5-2510-4101-8DE7-EF16CD3B6FC4}"/>
    <cellStyle name="Moneda 2 4 3 5 3 2" xfId="3140" xr:uid="{B8DAF0AC-45E6-4D74-97DC-0A8F5D325068}"/>
    <cellStyle name="Moneda 2 4 3 5 3 2 2" xfId="5492" xr:uid="{9DC89DAD-550D-4298-89E6-40BFCE34EFC3}"/>
    <cellStyle name="Moneda 2 4 3 5 3 2 2 2" xfId="10196" xr:uid="{84A5FC68-32BC-4CFE-92A3-AE5E7FDD2BE7}"/>
    <cellStyle name="Moneda 2 4 3 5 3 2 2 2 2" xfId="19604" xr:uid="{1E5C4D4C-CDF7-4444-A61F-F274B1E4783B}"/>
    <cellStyle name="Moneda 2 4 3 5 3 2 2 2 3" xfId="29021" xr:uid="{8EDB4DF6-7FF2-4904-A404-11E4A90EC026}"/>
    <cellStyle name="Moneda 2 4 3 5 3 2 2 2 4" xfId="38438" xr:uid="{AF40E349-5D34-4C72-A137-6C1D645EADB1}"/>
    <cellStyle name="Moneda 2 4 3 5 3 2 2 3" xfId="14900" xr:uid="{DE7F204F-78BE-4212-92E8-C7766F9BEFC1}"/>
    <cellStyle name="Moneda 2 4 3 5 3 2 2 4" xfId="24317" xr:uid="{56032090-39BD-45B8-91B3-CE5A41F25B45}"/>
    <cellStyle name="Moneda 2 4 3 5 3 2 2 5" xfId="33734" xr:uid="{C7F88FE9-78E0-4E19-AD4A-AC11615A47E2}"/>
    <cellStyle name="Moneda 2 4 3 5 3 2 3" xfId="7844" xr:uid="{59781EE9-BDD2-46FF-B2BF-D9D658978C34}"/>
    <cellStyle name="Moneda 2 4 3 5 3 2 3 2" xfId="17252" xr:uid="{D6931419-E37C-410C-9E70-945EA72FF631}"/>
    <cellStyle name="Moneda 2 4 3 5 3 2 3 3" xfId="26669" xr:uid="{D9704B5A-3463-4D43-8586-9E46C450FBB2}"/>
    <cellStyle name="Moneda 2 4 3 5 3 2 3 4" xfId="36086" xr:uid="{5A0AB1A5-72B6-493F-B1EF-74C5AF02F5CD}"/>
    <cellStyle name="Moneda 2 4 3 5 3 2 4" xfId="12548" xr:uid="{6EE6B8FD-A4D3-4949-8018-6CC6F16BB98A}"/>
    <cellStyle name="Moneda 2 4 3 5 3 2 5" xfId="21965" xr:uid="{33DEACFB-F21B-445A-8941-BB673EB83294}"/>
    <cellStyle name="Moneda 2 4 3 5 3 2 6" xfId="31382" xr:uid="{9633A9CD-80E0-4F3E-942C-69F27DA58DF9}"/>
    <cellStyle name="Moneda 2 4 3 5 3 3" xfId="3924" xr:uid="{7F3AA1BB-B001-48FE-9C6B-20EC12A9E2E8}"/>
    <cellStyle name="Moneda 2 4 3 5 3 3 2" xfId="6276" xr:uid="{AA378CE8-7A85-45C1-B3FD-E730FA36988A}"/>
    <cellStyle name="Moneda 2 4 3 5 3 3 2 2" xfId="10980" xr:uid="{3A54CAA0-20F5-460A-906B-E67BA26FB759}"/>
    <cellStyle name="Moneda 2 4 3 5 3 3 2 2 2" xfId="20388" xr:uid="{F26AC916-544B-4AD0-A233-50FD058FB84E}"/>
    <cellStyle name="Moneda 2 4 3 5 3 3 2 2 3" xfId="29805" xr:uid="{95A732CE-3876-42EB-B624-622CE5CB0098}"/>
    <cellStyle name="Moneda 2 4 3 5 3 3 2 2 4" xfId="39222" xr:uid="{042ECB3E-76BA-4AB8-A339-211E4A36A6A1}"/>
    <cellStyle name="Moneda 2 4 3 5 3 3 2 3" xfId="15684" xr:uid="{5712E77F-7459-492A-BCF0-FA74C134FD52}"/>
    <cellStyle name="Moneda 2 4 3 5 3 3 2 4" xfId="25101" xr:uid="{80252F90-07EF-43ED-B55D-555AC3C48028}"/>
    <cellStyle name="Moneda 2 4 3 5 3 3 2 5" xfId="34518" xr:uid="{5A5B0D5C-168B-4F05-AD44-1C883427F10A}"/>
    <cellStyle name="Moneda 2 4 3 5 3 3 3" xfId="8628" xr:uid="{4C2C8548-07CF-4A84-B925-578F3BA2D881}"/>
    <cellStyle name="Moneda 2 4 3 5 3 3 3 2" xfId="18036" xr:uid="{1AE15EE4-BA1A-4CA0-8F41-32665C4A5DCC}"/>
    <cellStyle name="Moneda 2 4 3 5 3 3 3 3" xfId="27453" xr:uid="{11BFAC15-6735-4112-AF4B-58C143ED849B}"/>
    <cellStyle name="Moneda 2 4 3 5 3 3 3 4" xfId="36870" xr:uid="{FEA386DB-6CA7-4391-AF36-49CADCDED88E}"/>
    <cellStyle name="Moneda 2 4 3 5 3 3 4" xfId="13332" xr:uid="{5B2A6025-E5D3-4824-8314-CBCE2F182905}"/>
    <cellStyle name="Moneda 2 4 3 5 3 3 5" xfId="22749" xr:uid="{8D1C456E-146A-4786-B707-C88D5FAAE339}"/>
    <cellStyle name="Moneda 2 4 3 5 3 3 6" xfId="32166" xr:uid="{301D1962-1BDB-4D5A-881A-53070C5E9DFF}"/>
    <cellStyle name="Moneda 2 4 3 5 3 4" xfId="4708" xr:uid="{1557B931-5A43-4642-833F-E1C01897C9CA}"/>
    <cellStyle name="Moneda 2 4 3 5 3 4 2" xfId="9412" xr:uid="{0FE36648-4BFD-4F02-B4DB-F46D752FF8DC}"/>
    <cellStyle name="Moneda 2 4 3 5 3 4 2 2" xfId="18820" xr:uid="{C573C3D7-472C-4AD6-8DC3-37B935AB792F}"/>
    <cellStyle name="Moneda 2 4 3 5 3 4 2 3" xfId="28237" xr:uid="{2705580B-4B7D-4F74-B9BD-8D11433CA1E6}"/>
    <cellStyle name="Moneda 2 4 3 5 3 4 2 4" xfId="37654" xr:uid="{A5417F17-1573-40F7-AFEC-4BFD4ACE9442}"/>
    <cellStyle name="Moneda 2 4 3 5 3 4 3" xfId="14116" xr:uid="{CD2299FD-6B89-4CDE-A96A-65E3608B5608}"/>
    <cellStyle name="Moneda 2 4 3 5 3 4 4" xfId="23533" xr:uid="{3CB22EC1-339D-4F0B-983E-DA103D781442}"/>
    <cellStyle name="Moneda 2 4 3 5 3 4 5" xfId="32950" xr:uid="{42947D55-B39C-4A1D-99E3-BE2C54C88E13}"/>
    <cellStyle name="Moneda 2 4 3 5 3 5" xfId="7060" xr:uid="{B315FD27-12D1-4B9F-9553-753DC5A6AC39}"/>
    <cellStyle name="Moneda 2 4 3 5 3 5 2" xfId="16468" xr:uid="{0B026F47-FAB3-431F-BD7A-4E89847BB403}"/>
    <cellStyle name="Moneda 2 4 3 5 3 5 3" xfId="25885" xr:uid="{8B052975-5A2C-49E6-9159-5B9A973A45C9}"/>
    <cellStyle name="Moneda 2 4 3 5 3 5 4" xfId="35302" xr:uid="{B30BDEF8-2BB6-4B91-81E2-208E0B63265E}"/>
    <cellStyle name="Moneda 2 4 3 5 3 6" xfId="11764" xr:uid="{ABAFF5AA-9D3C-4D44-8E12-7FF87C6D9C40}"/>
    <cellStyle name="Moneda 2 4 3 5 3 7" xfId="21181" xr:uid="{F4EDFABD-1151-4158-8D0D-DA603D8AD6DE}"/>
    <cellStyle name="Moneda 2 4 3 5 3 8" xfId="30598" xr:uid="{D910CE1D-0456-4764-B6E1-04E40838B86F}"/>
    <cellStyle name="Moneda 2 4 3 5 3 9" xfId="2355" xr:uid="{A8D7F4D1-B678-42A4-A7EA-84D3DD94750D}"/>
    <cellStyle name="Moneda 2 4 3 5 4" xfId="2748" xr:uid="{9084E414-E5A6-4666-B562-0CAC2388FF68}"/>
    <cellStyle name="Moneda 2 4 3 5 4 2" xfId="5100" xr:uid="{7F6D17D1-A3A4-4029-959B-5DF3A36A0984}"/>
    <cellStyle name="Moneda 2 4 3 5 4 2 2" xfId="9804" xr:uid="{B52F88F8-8BF5-4555-A356-278B9F16D382}"/>
    <cellStyle name="Moneda 2 4 3 5 4 2 2 2" xfId="19212" xr:uid="{335C1FC6-347E-446E-B000-0A0C82216E32}"/>
    <cellStyle name="Moneda 2 4 3 5 4 2 2 3" xfId="28629" xr:uid="{CB888B99-FB33-4331-9A32-0F7CF346120F}"/>
    <cellStyle name="Moneda 2 4 3 5 4 2 2 4" xfId="38046" xr:uid="{5AD862E1-95CF-41BB-8456-0DAD0CA72F01}"/>
    <cellStyle name="Moneda 2 4 3 5 4 2 3" xfId="14508" xr:uid="{282464E8-0506-4A01-95BF-81325BB86736}"/>
    <cellStyle name="Moneda 2 4 3 5 4 2 4" xfId="23925" xr:uid="{3018D9B3-1CEF-4270-8871-635F627F0424}"/>
    <cellStyle name="Moneda 2 4 3 5 4 2 5" xfId="33342" xr:uid="{1F3041F7-144F-4637-8A6F-644BC8926481}"/>
    <cellStyle name="Moneda 2 4 3 5 4 3" xfId="7452" xr:uid="{FA7CE578-84A5-41C6-97FD-FF85C3DDBFE0}"/>
    <cellStyle name="Moneda 2 4 3 5 4 3 2" xfId="16860" xr:uid="{DA33015C-3296-46FA-8D5D-ABA560D79B0F}"/>
    <cellStyle name="Moneda 2 4 3 5 4 3 3" xfId="26277" xr:uid="{12A620F5-9A63-4C44-B75F-82E9698912AF}"/>
    <cellStyle name="Moneda 2 4 3 5 4 3 4" xfId="35694" xr:uid="{9EFA1414-0326-42CF-9E07-7B575DA569E2}"/>
    <cellStyle name="Moneda 2 4 3 5 4 4" xfId="12156" xr:uid="{9CD5C450-0BA4-44A6-BED5-C471E66D1E2A}"/>
    <cellStyle name="Moneda 2 4 3 5 4 5" xfId="21573" xr:uid="{46705C35-E193-463C-B78A-97D1774A12DF}"/>
    <cellStyle name="Moneda 2 4 3 5 4 6" xfId="30990" xr:uid="{DB59D401-5E73-469B-AEA6-0C6AA7F6CE5A}"/>
    <cellStyle name="Moneda 2 4 3 5 5" xfId="3532" xr:uid="{03255F92-33A8-4297-B519-FEAA4F15A90D}"/>
    <cellStyle name="Moneda 2 4 3 5 5 2" xfId="5884" xr:uid="{C744E174-FA71-4249-97BA-87737CAE864E}"/>
    <cellStyle name="Moneda 2 4 3 5 5 2 2" xfId="10588" xr:uid="{076C4EDF-96A6-4672-9727-25E494359423}"/>
    <cellStyle name="Moneda 2 4 3 5 5 2 2 2" xfId="19996" xr:uid="{5F69370C-CABC-4BF7-BAAC-B9AE0EFFD018}"/>
    <cellStyle name="Moneda 2 4 3 5 5 2 2 3" xfId="29413" xr:uid="{72F0B434-D8C3-40CA-B3E6-32AA3DADBFE9}"/>
    <cellStyle name="Moneda 2 4 3 5 5 2 2 4" xfId="38830" xr:uid="{C76ACB32-E372-44AC-804C-CAA2347E6AF7}"/>
    <cellStyle name="Moneda 2 4 3 5 5 2 3" xfId="15292" xr:uid="{97FD88E8-8B08-4712-92AF-2A2A1469D043}"/>
    <cellStyle name="Moneda 2 4 3 5 5 2 4" xfId="24709" xr:uid="{B99CEAC8-069A-4439-8E17-5C3A047E53EC}"/>
    <cellStyle name="Moneda 2 4 3 5 5 2 5" xfId="34126" xr:uid="{895C4D42-C277-4DCE-A164-CD42363BDE6F}"/>
    <cellStyle name="Moneda 2 4 3 5 5 3" xfId="8236" xr:uid="{6FB9626C-7E54-486E-AAB0-BC9FFF23BE40}"/>
    <cellStyle name="Moneda 2 4 3 5 5 3 2" xfId="17644" xr:uid="{FBA73281-0964-4CB5-8F9B-C3D3B274D8A3}"/>
    <cellStyle name="Moneda 2 4 3 5 5 3 3" xfId="27061" xr:uid="{AB95A4E9-B928-471A-96A3-7BE6792B7871}"/>
    <cellStyle name="Moneda 2 4 3 5 5 3 4" xfId="36478" xr:uid="{9ADF6B6A-2506-45B6-9F13-7543656C9B75}"/>
    <cellStyle name="Moneda 2 4 3 5 5 4" xfId="12940" xr:uid="{D3E72948-ECAD-422C-8524-F16A1304E4EC}"/>
    <cellStyle name="Moneda 2 4 3 5 5 5" xfId="22357" xr:uid="{69F8B52B-56F1-407E-8152-C68AEEA30D5A}"/>
    <cellStyle name="Moneda 2 4 3 5 5 6" xfId="31774" xr:uid="{CFC81197-7E74-49A3-99EB-37261966ED30}"/>
    <cellStyle name="Moneda 2 4 3 5 6" xfId="4316" xr:uid="{75896100-B373-415D-BB03-774B107E305C}"/>
    <cellStyle name="Moneda 2 4 3 5 6 2" xfId="9020" xr:uid="{659BEF4C-AF32-46E4-8621-EF69A7C9C83D}"/>
    <cellStyle name="Moneda 2 4 3 5 6 2 2" xfId="18428" xr:uid="{51AC28A8-FA58-4053-96BD-F0AE09A4C896}"/>
    <cellStyle name="Moneda 2 4 3 5 6 2 3" xfId="27845" xr:uid="{9530FE30-CE40-46B5-BC5E-0E7FEAD0E928}"/>
    <cellStyle name="Moneda 2 4 3 5 6 2 4" xfId="37262" xr:uid="{3D5A8056-2DFE-4D86-A267-FB0FC6B083EE}"/>
    <cellStyle name="Moneda 2 4 3 5 6 3" xfId="13724" xr:uid="{F69001B8-1E5A-4D01-8978-9731DD2EC657}"/>
    <cellStyle name="Moneda 2 4 3 5 6 4" xfId="23141" xr:uid="{918D1FE5-D845-4BA7-ABEC-54B2FAC5ACA7}"/>
    <cellStyle name="Moneda 2 4 3 5 6 5" xfId="32558" xr:uid="{9531CCB7-F367-42FC-9C42-CC5354A9713C}"/>
    <cellStyle name="Moneda 2 4 3 5 7" xfId="6668" xr:uid="{6489BF4A-4F86-4348-AC6B-B8C7D6311804}"/>
    <cellStyle name="Moneda 2 4 3 5 7 2" xfId="16076" xr:uid="{B63822FB-2129-435A-8731-480EED00AD89}"/>
    <cellStyle name="Moneda 2 4 3 5 7 3" xfId="25493" xr:uid="{5AC7541B-23F6-408F-A5C1-37279722327F}"/>
    <cellStyle name="Moneda 2 4 3 5 7 4" xfId="34910" xr:uid="{97F6A6BA-9334-4CE0-BF2A-C8A6622818EA}"/>
    <cellStyle name="Moneda 2 4 3 5 8" xfId="11372" xr:uid="{30A360C3-6886-4213-8303-60E2E47F32BA}"/>
    <cellStyle name="Moneda 2 4 3 5 9" xfId="20789" xr:uid="{7F544044-E621-46C5-9129-1C8E6A5FEE80}"/>
    <cellStyle name="Moneda 2 4 3 6" xfId="470" xr:uid="{B0779C45-9371-4CC3-A427-F88668115771}"/>
    <cellStyle name="Moneda 2 4 3 6 10" xfId="2096" xr:uid="{EE990C90-34E8-4B12-83B5-8C79E24263DF}"/>
    <cellStyle name="Moneda 2 4 3 6 11" xfId="1468" xr:uid="{F7434FCD-2AD4-4225-81F3-603013290B07}"/>
    <cellStyle name="Moneda 2 4 3 6 12" xfId="40350" xr:uid="{1EB680F2-D3D0-4D61-B457-CEB152FF0A0D}"/>
    <cellStyle name="Moneda 2 4 3 6 2" xfId="2488" xr:uid="{61FD4A63-1012-4AAC-AAD3-0DEDB079BBBC}"/>
    <cellStyle name="Moneda 2 4 3 6 2 2" xfId="3273" xr:uid="{D26C370C-5615-4A59-9763-7B1968041F2D}"/>
    <cellStyle name="Moneda 2 4 3 6 2 2 2" xfId="5625" xr:uid="{318BC244-7F6E-49EE-AABC-1AE3AEA4154B}"/>
    <cellStyle name="Moneda 2 4 3 6 2 2 2 2" xfId="10329" xr:uid="{31B8D85E-7E3E-4158-9A09-C040769BA51B}"/>
    <cellStyle name="Moneda 2 4 3 6 2 2 2 2 2" xfId="19737" xr:uid="{C27D9C45-AC0A-4715-B2F1-EFB04413C099}"/>
    <cellStyle name="Moneda 2 4 3 6 2 2 2 2 3" xfId="29154" xr:uid="{CC13BCA2-4F9A-47A7-8D21-A67931204A7B}"/>
    <cellStyle name="Moneda 2 4 3 6 2 2 2 2 4" xfId="38571" xr:uid="{462B9536-B239-415E-A140-023E23B80F25}"/>
    <cellStyle name="Moneda 2 4 3 6 2 2 2 3" xfId="15033" xr:uid="{87AEB495-7510-49CE-BD8A-EE89E936FF39}"/>
    <cellStyle name="Moneda 2 4 3 6 2 2 2 4" xfId="24450" xr:uid="{29094B98-74D6-4A89-8A75-4030E3A6C9BB}"/>
    <cellStyle name="Moneda 2 4 3 6 2 2 2 5" xfId="33867" xr:uid="{14AB14D7-4928-4C84-9DAA-442D5A773029}"/>
    <cellStyle name="Moneda 2 4 3 6 2 2 3" xfId="7977" xr:uid="{94BB04E2-2274-48EF-A9E6-FD2BDDAF0FB9}"/>
    <cellStyle name="Moneda 2 4 3 6 2 2 3 2" xfId="17385" xr:uid="{58FF3BD5-48AB-4656-9E94-78E815BB1C58}"/>
    <cellStyle name="Moneda 2 4 3 6 2 2 3 3" xfId="26802" xr:uid="{D67896E4-1ECB-4238-9E1D-D04FECE4935F}"/>
    <cellStyle name="Moneda 2 4 3 6 2 2 3 4" xfId="36219" xr:uid="{2D1E5844-C929-4081-87BC-0433D109D0F5}"/>
    <cellStyle name="Moneda 2 4 3 6 2 2 4" xfId="12681" xr:uid="{116B4350-5391-4118-A35A-60695B83DFF2}"/>
    <cellStyle name="Moneda 2 4 3 6 2 2 5" xfId="22098" xr:uid="{B294F565-162B-4863-AA55-A3D286B504D5}"/>
    <cellStyle name="Moneda 2 4 3 6 2 2 6" xfId="31515" xr:uid="{DB9F7908-8F13-4F3F-96EA-66AB63E08D84}"/>
    <cellStyle name="Moneda 2 4 3 6 2 3" xfId="4057" xr:uid="{B9476B6E-2184-4680-817D-C98E4BBE896D}"/>
    <cellStyle name="Moneda 2 4 3 6 2 3 2" xfId="6409" xr:uid="{2549C26A-F5DC-4287-A69A-37B9A13F6D3E}"/>
    <cellStyle name="Moneda 2 4 3 6 2 3 2 2" xfId="11113" xr:uid="{883954DC-F06D-4DBB-963C-BA126F97F1AE}"/>
    <cellStyle name="Moneda 2 4 3 6 2 3 2 2 2" xfId="20521" xr:uid="{61C95926-6525-4BCF-8D44-98E25161382F}"/>
    <cellStyle name="Moneda 2 4 3 6 2 3 2 2 3" xfId="29938" xr:uid="{B1479094-CAAC-42A8-8A43-939AFFBB1985}"/>
    <cellStyle name="Moneda 2 4 3 6 2 3 2 2 4" xfId="39355" xr:uid="{6C8CE9F0-6249-43F7-8372-8C60DC3D8518}"/>
    <cellStyle name="Moneda 2 4 3 6 2 3 2 3" xfId="15817" xr:uid="{53852C4D-A197-4D08-AC54-E731AD5F967A}"/>
    <cellStyle name="Moneda 2 4 3 6 2 3 2 4" xfId="25234" xr:uid="{2046B379-1B62-4129-B5E7-C3ACC279CBF4}"/>
    <cellStyle name="Moneda 2 4 3 6 2 3 2 5" xfId="34651" xr:uid="{D01269B6-04E4-403E-B547-261AE7527BFC}"/>
    <cellStyle name="Moneda 2 4 3 6 2 3 3" xfId="8761" xr:uid="{F8D9A625-14AF-4850-B0DD-9F9C9CC84F41}"/>
    <cellStyle name="Moneda 2 4 3 6 2 3 3 2" xfId="18169" xr:uid="{7F20836C-41CC-43F6-8E18-3364CBB46AB8}"/>
    <cellStyle name="Moneda 2 4 3 6 2 3 3 3" xfId="27586" xr:uid="{E723739A-9688-4B74-80A5-7F40F3AA8498}"/>
    <cellStyle name="Moneda 2 4 3 6 2 3 3 4" xfId="37003" xr:uid="{DFBAFF05-ADE4-450E-9202-2ECE1098D6FC}"/>
    <cellStyle name="Moneda 2 4 3 6 2 3 4" xfId="13465" xr:uid="{89BE8456-FA47-46F8-9F29-086D8CCEE842}"/>
    <cellStyle name="Moneda 2 4 3 6 2 3 5" xfId="22882" xr:uid="{D9FF3AB8-9987-4B66-A33C-D01560B58947}"/>
    <cellStyle name="Moneda 2 4 3 6 2 3 6" xfId="32299" xr:uid="{9C76346F-EC14-4900-98DE-5D7C8E5433EC}"/>
    <cellStyle name="Moneda 2 4 3 6 2 4" xfId="4841" xr:uid="{27853F56-36BF-48DD-A367-62ACF9AD2BBA}"/>
    <cellStyle name="Moneda 2 4 3 6 2 4 2" xfId="9545" xr:uid="{65454CB1-2464-47DB-9E62-2E9F0DA618DE}"/>
    <cellStyle name="Moneda 2 4 3 6 2 4 2 2" xfId="18953" xr:uid="{2988FF57-D779-47D0-BD34-4DD5C66782C7}"/>
    <cellStyle name="Moneda 2 4 3 6 2 4 2 3" xfId="28370" xr:uid="{4BFE0D81-7B41-486C-9938-79BDC0300C3C}"/>
    <cellStyle name="Moneda 2 4 3 6 2 4 2 4" xfId="37787" xr:uid="{72E07914-52E1-43EF-9480-D5A469416E03}"/>
    <cellStyle name="Moneda 2 4 3 6 2 4 3" xfId="14249" xr:uid="{D469A423-2001-4C07-895D-24DBD124F13A}"/>
    <cellStyle name="Moneda 2 4 3 6 2 4 4" xfId="23666" xr:uid="{984D51D8-E046-4DE5-A5D6-B9DCF56B97C7}"/>
    <cellStyle name="Moneda 2 4 3 6 2 4 5" xfId="33083" xr:uid="{343404EC-B659-4477-9F63-8B0B65A3A0F0}"/>
    <cellStyle name="Moneda 2 4 3 6 2 5" xfId="7193" xr:uid="{37313422-F98B-441B-B8C5-6BFA0471C482}"/>
    <cellStyle name="Moneda 2 4 3 6 2 5 2" xfId="16601" xr:uid="{1667FE0A-E4EC-42F4-9E34-9110C040D8D4}"/>
    <cellStyle name="Moneda 2 4 3 6 2 5 3" xfId="26018" xr:uid="{9D870CE3-9903-4286-9331-B3A3E8EEE846}"/>
    <cellStyle name="Moneda 2 4 3 6 2 5 4" xfId="35435" xr:uid="{D682C284-7BFB-44EE-B1CB-AF804982AFE9}"/>
    <cellStyle name="Moneda 2 4 3 6 2 6" xfId="11897" xr:uid="{D63B4BC0-7EA6-4D04-AF83-70C5A908A6A9}"/>
    <cellStyle name="Moneda 2 4 3 6 2 7" xfId="21314" xr:uid="{D3239415-31FB-4FA8-9BD8-D219E6A1A10C}"/>
    <cellStyle name="Moneda 2 4 3 6 2 8" xfId="30731" xr:uid="{4DC99E76-5703-47A6-9DBB-F3642D1D2889}"/>
    <cellStyle name="Moneda 2 4 3 6 3" xfId="2881" xr:uid="{31C2C2A9-1858-4AA0-BDD9-BA18DCE93AC4}"/>
    <cellStyle name="Moneda 2 4 3 6 3 2" xfId="5233" xr:uid="{663AB040-B3A5-4592-B1EA-AB67116E35AE}"/>
    <cellStyle name="Moneda 2 4 3 6 3 2 2" xfId="9937" xr:uid="{18A0DEC0-7350-4802-83D5-2E8C7C79B034}"/>
    <cellStyle name="Moneda 2 4 3 6 3 2 2 2" xfId="19345" xr:uid="{77FCC615-02A5-4C7F-A821-54B62EC81C74}"/>
    <cellStyle name="Moneda 2 4 3 6 3 2 2 3" xfId="28762" xr:uid="{CF281293-F570-4D19-8EC8-353020641C48}"/>
    <cellStyle name="Moneda 2 4 3 6 3 2 2 4" xfId="38179" xr:uid="{B78A95E7-11B3-431E-BCF1-137EE9375C08}"/>
    <cellStyle name="Moneda 2 4 3 6 3 2 3" xfId="14641" xr:uid="{5BB76524-F629-490B-91FB-E47160BFD85E}"/>
    <cellStyle name="Moneda 2 4 3 6 3 2 4" xfId="24058" xr:uid="{5FE65EE0-0320-4517-9A4A-4381B5F73E3B}"/>
    <cellStyle name="Moneda 2 4 3 6 3 2 5" xfId="33475" xr:uid="{A7E1D151-6709-41F0-8170-B6EC6E21ECAA}"/>
    <cellStyle name="Moneda 2 4 3 6 3 3" xfId="7585" xr:uid="{93F8B121-33E5-4152-935F-454CCCBB2134}"/>
    <cellStyle name="Moneda 2 4 3 6 3 3 2" xfId="16993" xr:uid="{87AD2DF9-39D5-400D-9EFE-A5EDBBEC6A30}"/>
    <cellStyle name="Moneda 2 4 3 6 3 3 3" xfId="26410" xr:uid="{29A9A7BD-5AA5-4511-A0B4-A6AAD7808007}"/>
    <cellStyle name="Moneda 2 4 3 6 3 3 4" xfId="35827" xr:uid="{D28507E6-EF38-4E90-B69F-183042B418CD}"/>
    <cellStyle name="Moneda 2 4 3 6 3 4" xfId="12289" xr:uid="{3D601F8A-5B32-4E7C-BC8F-56A6206BE8BD}"/>
    <cellStyle name="Moneda 2 4 3 6 3 5" xfId="21706" xr:uid="{31C3DA5C-9BA0-4FFF-9A24-A45F54347DBD}"/>
    <cellStyle name="Moneda 2 4 3 6 3 6" xfId="31123" xr:uid="{B5C8B90F-CE18-453E-8BCA-53BDEE2AD91A}"/>
    <cellStyle name="Moneda 2 4 3 6 4" xfId="3665" xr:uid="{FD299FEA-037D-45F3-841B-C3BE71D50FEF}"/>
    <cellStyle name="Moneda 2 4 3 6 4 2" xfId="6017" xr:uid="{02A86DF8-8380-4F5B-B0CD-BB489CBD72D8}"/>
    <cellStyle name="Moneda 2 4 3 6 4 2 2" xfId="10721" xr:uid="{7FFBB6D9-4F56-4F19-8993-4F4B58DF9A42}"/>
    <cellStyle name="Moneda 2 4 3 6 4 2 2 2" xfId="20129" xr:uid="{83E659E9-CEDC-447C-BAFA-007FF62344CD}"/>
    <cellStyle name="Moneda 2 4 3 6 4 2 2 3" xfId="29546" xr:uid="{0BDAC3F7-1451-4D47-BF0A-210912E5A768}"/>
    <cellStyle name="Moneda 2 4 3 6 4 2 2 4" xfId="38963" xr:uid="{53DFFF5D-7D98-4438-B09C-42C8504DF64D}"/>
    <cellStyle name="Moneda 2 4 3 6 4 2 3" xfId="15425" xr:uid="{20F44F57-E214-4565-8761-BAB4D25548B2}"/>
    <cellStyle name="Moneda 2 4 3 6 4 2 4" xfId="24842" xr:uid="{11204E96-5E6F-4814-8C30-8A0A4C620CE2}"/>
    <cellStyle name="Moneda 2 4 3 6 4 2 5" xfId="34259" xr:uid="{8595B1EF-1705-42E8-972C-5088C3BC4BE2}"/>
    <cellStyle name="Moneda 2 4 3 6 4 3" xfId="8369" xr:uid="{07A74AA6-2B45-4F90-A857-D94159DFDFA6}"/>
    <cellStyle name="Moneda 2 4 3 6 4 3 2" xfId="17777" xr:uid="{6D7B802F-4CFA-4729-B6FF-25691D29049B}"/>
    <cellStyle name="Moneda 2 4 3 6 4 3 3" xfId="27194" xr:uid="{9C8043E3-F9E4-4DAF-936E-F4190D8A0D51}"/>
    <cellStyle name="Moneda 2 4 3 6 4 3 4" xfId="36611" xr:uid="{3CB35009-927F-418F-BD9A-29DB87397FA6}"/>
    <cellStyle name="Moneda 2 4 3 6 4 4" xfId="13073" xr:uid="{66A930C3-831B-4966-8D7D-543BDEF9DCCF}"/>
    <cellStyle name="Moneda 2 4 3 6 4 5" xfId="22490" xr:uid="{DD1B4DBA-66BE-4C8C-B081-70A4F7E58221}"/>
    <cellStyle name="Moneda 2 4 3 6 4 6" xfId="31907" xr:uid="{88A54C72-EA42-4988-8684-B6F9BC94DACE}"/>
    <cellStyle name="Moneda 2 4 3 6 5" xfId="4449" xr:uid="{317E0376-B260-4252-9986-D680916FD065}"/>
    <cellStyle name="Moneda 2 4 3 6 5 2" xfId="9153" xr:uid="{61AD7AF7-B402-46DC-931D-DD8026578CF6}"/>
    <cellStyle name="Moneda 2 4 3 6 5 2 2" xfId="18561" xr:uid="{8BB3A7F2-F420-4A88-893C-94A1EFAAE01E}"/>
    <cellStyle name="Moneda 2 4 3 6 5 2 3" xfId="27978" xr:uid="{E70929FD-A481-41BD-82B8-7D54D6DA105C}"/>
    <cellStyle name="Moneda 2 4 3 6 5 2 4" xfId="37395" xr:uid="{11CED9D3-F270-4ABC-AD09-6F1E25182417}"/>
    <cellStyle name="Moneda 2 4 3 6 5 3" xfId="13857" xr:uid="{F4AB0387-4188-4222-85DB-7787F80D5B83}"/>
    <cellStyle name="Moneda 2 4 3 6 5 4" xfId="23274" xr:uid="{A17F02FE-9123-4835-8E47-3970482CE337}"/>
    <cellStyle name="Moneda 2 4 3 6 5 5" xfId="32691" xr:uid="{5A2B7B9C-2ADC-4949-BCD4-E28FF0F456A4}"/>
    <cellStyle name="Moneda 2 4 3 6 6" xfId="6801" xr:uid="{D45C64EA-0CFE-43B4-B865-7B3675E3E1FF}"/>
    <cellStyle name="Moneda 2 4 3 6 6 2" xfId="16209" xr:uid="{142892CA-0A2F-4DCD-B500-5D6384C838EC}"/>
    <cellStyle name="Moneda 2 4 3 6 6 3" xfId="25626" xr:uid="{D186FF08-E6C7-4073-9761-17D8B14B05CA}"/>
    <cellStyle name="Moneda 2 4 3 6 6 4" xfId="35043" xr:uid="{A1A67E02-1DDA-45BA-9588-CB452D316941}"/>
    <cellStyle name="Moneda 2 4 3 6 7" xfId="11505" xr:uid="{8EC0615B-1312-4C15-B42B-005D2897782C}"/>
    <cellStyle name="Moneda 2 4 3 6 8" xfId="20922" xr:uid="{A7598B8D-49F7-4906-99B9-79A7E84C46A1}"/>
    <cellStyle name="Moneda 2 4 3 6 9" xfId="30339" xr:uid="{777CB049-D542-4688-96DB-480F1D26BEEA}"/>
    <cellStyle name="Moneda 2 4 3 7" xfId="822" xr:uid="{F90969C8-4CF4-4488-91C2-A14DBD79A7BB}"/>
    <cellStyle name="Moneda 2 4 3 7 10" xfId="1669" xr:uid="{F7A833D6-D0C7-402B-B3E5-EBB06382FBDA}"/>
    <cellStyle name="Moneda 2 4 3 7 11" xfId="40551" xr:uid="{071C1494-2CBF-4E1F-9C86-E20C3A77F876}"/>
    <cellStyle name="Moneda 2 4 3 7 2" xfId="3077" xr:uid="{F0D56892-9D18-41F5-AF5B-D0DF7DE72326}"/>
    <cellStyle name="Moneda 2 4 3 7 2 2" xfId="5429" xr:uid="{3A878430-F814-4F21-9D78-97C5DB19F2CF}"/>
    <cellStyle name="Moneda 2 4 3 7 2 2 2" xfId="10133" xr:uid="{41AED77A-3285-4D8E-9421-57A1BD9BE4CD}"/>
    <cellStyle name="Moneda 2 4 3 7 2 2 2 2" xfId="19541" xr:uid="{812D9F59-2BD7-4155-9A56-7B5AA6CA2140}"/>
    <cellStyle name="Moneda 2 4 3 7 2 2 2 3" xfId="28958" xr:uid="{AF34D3ED-5631-4CA1-A00D-272C766CD66A}"/>
    <cellStyle name="Moneda 2 4 3 7 2 2 2 4" xfId="38375" xr:uid="{65919BD7-9120-48D3-81F1-4C2C4CFD963E}"/>
    <cellStyle name="Moneda 2 4 3 7 2 2 3" xfId="14837" xr:uid="{B7FF5298-9027-4D48-AEA4-B2159273FFE2}"/>
    <cellStyle name="Moneda 2 4 3 7 2 2 4" xfId="24254" xr:uid="{195EB828-B369-464D-BFE7-B3FA46ACF395}"/>
    <cellStyle name="Moneda 2 4 3 7 2 2 5" xfId="33671" xr:uid="{74C53F37-FADF-4A94-82DF-2E617DB32FA4}"/>
    <cellStyle name="Moneda 2 4 3 7 2 3" xfId="7781" xr:uid="{FF418542-F0C7-4A68-A3C1-0AF0550EDE93}"/>
    <cellStyle name="Moneda 2 4 3 7 2 3 2" xfId="17189" xr:uid="{4D0C60B2-D2D5-40E4-A5BC-27126B0B1942}"/>
    <cellStyle name="Moneda 2 4 3 7 2 3 3" xfId="26606" xr:uid="{1E661653-D2DC-4322-9A9C-E9F19817D956}"/>
    <cellStyle name="Moneda 2 4 3 7 2 3 4" xfId="36023" xr:uid="{599210FC-C8D7-4659-AB4A-CF377D7BA00B}"/>
    <cellStyle name="Moneda 2 4 3 7 2 4" xfId="12485" xr:uid="{B788E981-23B3-4CBE-B8C9-FBE93412CD5B}"/>
    <cellStyle name="Moneda 2 4 3 7 2 5" xfId="21902" xr:uid="{4C39940B-1CF2-4350-9A80-E9CC3205C9DB}"/>
    <cellStyle name="Moneda 2 4 3 7 2 6" xfId="31319" xr:uid="{F3EAE034-82D1-43CC-85A3-1CF0D496052C}"/>
    <cellStyle name="Moneda 2 4 3 7 3" xfId="3861" xr:uid="{113A2D18-65EF-4D41-959C-A6575957F114}"/>
    <cellStyle name="Moneda 2 4 3 7 3 2" xfId="6213" xr:uid="{0204BDE1-8CDD-481F-98C7-AC68B6280B69}"/>
    <cellStyle name="Moneda 2 4 3 7 3 2 2" xfId="10917" xr:uid="{B4ECEAD2-E44A-4767-A5E2-571F778DF66F}"/>
    <cellStyle name="Moneda 2 4 3 7 3 2 2 2" xfId="20325" xr:uid="{9ED5A910-B8F1-4450-AB86-EEBA93404D23}"/>
    <cellStyle name="Moneda 2 4 3 7 3 2 2 3" xfId="29742" xr:uid="{B508ACC8-0851-43D8-8E6F-983767FCBCF5}"/>
    <cellStyle name="Moneda 2 4 3 7 3 2 2 4" xfId="39159" xr:uid="{FAF310EE-E74B-4717-BE2B-3BE15A2E52E7}"/>
    <cellStyle name="Moneda 2 4 3 7 3 2 3" xfId="15621" xr:uid="{29D0F911-D052-44EB-B93E-A5EAAE59D7E4}"/>
    <cellStyle name="Moneda 2 4 3 7 3 2 4" xfId="25038" xr:uid="{19CA723D-E72F-4499-8AA5-9ABCD5011A92}"/>
    <cellStyle name="Moneda 2 4 3 7 3 2 5" xfId="34455" xr:uid="{B3382428-4957-4F54-956B-9BD56506C909}"/>
    <cellStyle name="Moneda 2 4 3 7 3 3" xfId="8565" xr:uid="{DF62D917-071D-4884-86C0-88CDEC99F26C}"/>
    <cellStyle name="Moneda 2 4 3 7 3 3 2" xfId="17973" xr:uid="{88B0132E-EA21-4589-A214-394F340A095E}"/>
    <cellStyle name="Moneda 2 4 3 7 3 3 3" xfId="27390" xr:uid="{7494C361-F5E8-4D01-8B19-E414708F344C}"/>
    <cellStyle name="Moneda 2 4 3 7 3 3 4" xfId="36807" xr:uid="{CD6E57EA-BA07-4ED2-AB58-E9F6E6166182}"/>
    <cellStyle name="Moneda 2 4 3 7 3 4" xfId="13269" xr:uid="{E00E5C0E-2934-488D-ABE7-0B7D77383F4D}"/>
    <cellStyle name="Moneda 2 4 3 7 3 5" xfId="22686" xr:uid="{9411C8A0-D5BA-4D06-92E5-C9D7A1F9342F}"/>
    <cellStyle name="Moneda 2 4 3 7 3 6" xfId="32103" xr:uid="{DA110CA9-23E4-4EAE-A120-C1FCEA42979C}"/>
    <cellStyle name="Moneda 2 4 3 7 4" xfId="4645" xr:uid="{380C6F37-3252-4B27-99A0-8CB59847D685}"/>
    <cellStyle name="Moneda 2 4 3 7 4 2" xfId="9349" xr:uid="{9B2A1DD2-D8FB-4984-9EDD-86764572C3A9}"/>
    <cellStyle name="Moneda 2 4 3 7 4 2 2" xfId="18757" xr:uid="{F4608F76-4C05-4BCB-BCC8-5D076A460B0A}"/>
    <cellStyle name="Moneda 2 4 3 7 4 2 3" xfId="28174" xr:uid="{A62A7F9A-F4B9-4BD6-B50D-60D75619267F}"/>
    <cellStyle name="Moneda 2 4 3 7 4 2 4" xfId="37591" xr:uid="{FD01CDC4-F07E-4C50-95A9-A28E6547A305}"/>
    <cellStyle name="Moneda 2 4 3 7 4 3" xfId="14053" xr:uid="{010260D1-37DA-4339-86BF-0063309B2272}"/>
    <cellStyle name="Moneda 2 4 3 7 4 4" xfId="23470" xr:uid="{254974D1-BF91-410A-830B-081B1478387A}"/>
    <cellStyle name="Moneda 2 4 3 7 4 5" xfId="32887" xr:uid="{9AA48137-6475-4C32-AD1D-399184D2B837}"/>
    <cellStyle name="Moneda 2 4 3 7 5" xfId="6997" xr:uid="{A894D027-4888-41D1-AB3D-A4248C2A9D67}"/>
    <cellStyle name="Moneda 2 4 3 7 5 2" xfId="16405" xr:uid="{4D260D14-6299-48BB-A2C6-9962AE9177C0}"/>
    <cellStyle name="Moneda 2 4 3 7 5 3" xfId="25822" xr:uid="{8B303480-A2CD-49CC-939F-6884E5FAF523}"/>
    <cellStyle name="Moneda 2 4 3 7 5 4" xfId="35239" xr:uid="{C442BEFF-DCF7-42A1-AEFD-322664C95B23}"/>
    <cellStyle name="Moneda 2 4 3 7 6" xfId="11701" xr:uid="{13BB0F01-B17B-4F3E-B78D-CB6282380197}"/>
    <cellStyle name="Moneda 2 4 3 7 7" xfId="21118" xr:uid="{59F84129-AAF4-41BE-87F4-41F519F62870}"/>
    <cellStyle name="Moneda 2 4 3 7 8" xfId="30535" xr:uid="{21D471F9-EC13-4763-8182-0AF1199644AD}"/>
    <cellStyle name="Moneda 2 4 3 7 9" xfId="2292" xr:uid="{4662DAAD-AAF3-4A4F-8575-2B976BA88ED5}"/>
    <cellStyle name="Moneda 2 4 3 8" xfId="2685" xr:uid="{7EE10EF5-297E-4D60-9CF5-8EDC09455D89}"/>
    <cellStyle name="Moneda 2 4 3 8 2" xfId="5037" xr:uid="{5F192308-1F93-4836-8619-26723E2F9FA1}"/>
    <cellStyle name="Moneda 2 4 3 8 2 2" xfId="9741" xr:uid="{24B4ADB2-AEF3-4674-8EDF-6E78C964CCA6}"/>
    <cellStyle name="Moneda 2 4 3 8 2 2 2" xfId="19149" xr:uid="{1BE39751-0995-441C-BB7F-96CC0C7B84F2}"/>
    <cellStyle name="Moneda 2 4 3 8 2 2 3" xfId="28566" xr:uid="{8F262BEF-D3B3-4F9E-A3A5-0E4D92D83D7C}"/>
    <cellStyle name="Moneda 2 4 3 8 2 2 4" xfId="37983" xr:uid="{3D406EC2-0C2B-44D4-B0A2-08BE8E43BD7F}"/>
    <cellStyle name="Moneda 2 4 3 8 2 3" xfId="14445" xr:uid="{D0B26EF8-10D3-4EDB-8D64-8FD6708E08DF}"/>
    <cellStyle name="Moneda 2 4 3 8 2 4" xfId="23862" xr:uid="{B04C0557-9278-4CCA-979D-55B5DA47F3FC}"/>
    <cellStyle name="Moneda 2 4 3 8 2 5" xfId="33279" xr:uid="{3FAB2BA0-3B41-4365-ABE3-36164F99D398}"/>
    <cellStyle name="Moneda 2 4 3 8 3" xfId="7389" xr:uid="{E61C75E8-1CCC-4EF6-B465-5681D7F60813}"/>
    <cellStyle name="Moneda 2 4 3 8 3 2" xfId="16797" xr:uid="{690C5108-29C3-4026-811F-5FF9B22ECF1D}"/>
    <cellStyle name="Moneda 2 4 3 8 3 3" xfId="26214" xr:uid="{A8C77575-4548-4FA4-9217-C2A261BBB391}"/>
    <cellStyle name="Moneda 2 4 3 8 3 4" xfId="35631" xr:uid="{B05A6606-F3F7-48F6-A80B-DFD1908669A8}"/>
    <cellStyle name="Moneda 2 4 3 8 4" xfId="12093" xr:uid="{1D53F7A1-BDC5-4103-BED9-A05C16F367AE}"/>
    <cellStyle name="Moneda 2 4 3 8 5" xfId="21510" xr:uid="{2CCEC33F-96D7-451A-B0BB-97C0E5CAD4A9}"/>
    <cellStyle name="Moneda 2 4 3 8 6" xfId="30927" xr:uid="{9A5868C5-E7C6-45BB-8CF3-681F21251119}"/>
    <cellStyle name="Moneda 2 4 3 9" xfId="3469" xr:uid="{488D3DEC-F1B9-4867-94DD-A8A7638F8F18}"/>
    <cellStyle name="Moneda 2 4 3 9 2" xfId="5821" xr:uid="{1BD883D0-E4D3-4A21-8BCE-BB14618E1938}"/>
    <cellStyle name="Moneda 2 4 3 9 2 2" xfId="10525" xr:uid="{C3E58B4B-2F7D-47E3-BAB7-4CF3CD772E1E}"/>
    <cellStyle name="Moneda 2 4 3 9 2 2 2" xfId="19933" xr:uid="{B300E1DE-F2D5-4B7F-A8AE-B581AF8DA56C}"/>
    <cellStyle name="Moneda 2 4 3 9 2 2 3" xfId="29350" xr:uid="{30106927-CA65-432E-8294-7F5FA30E6A9A}"/>
    <cellStyle name="Moneda 2 4 3 9 2 2 4" xfId="38767" xr:uid="{C10C3B14-BE69-4A18-85ED-C484555558BA}"/>
    <cellStyle name="Moneda 2 4 3 9 2 3" xfId="15229" xr:uid="{0D5533C8-8EB1-4B72-8CF5-EB7E34939FD4}"/>
    <cellStyle name="Moneda 2 4 3 9 2 4" xfId="24646" xr:uid="{882D701E-3D6A-4DDD-91A5-1DB0331144E9}"/>
    <cellStyle name="Moneda 2 4 3 9 2 5" xfId="34063" xr:uid="{4CE2DF28-5CA4-4BFA-8D71-2C5D64642692}"/>
    <cellStyle name="Moneda 2 4 3 9 3" xfId="8173" xr:uid="{BC59594A-F035-4BF9-8833-9B2E3A2F4B6C}"/>
    <cellStyle name="Moneda 2 4 3 9 3 2" xfId="17581" xr:uid="{E87F6CE3-A66D-4629-8E7C-8D962611D0D4}"/>
    <cellStyle name="Moneda 2 4 3 9 3 3" xfId="26998" xr:uid="{C472EC0B-3F74-4E10-9028-417D8A8AB1F2}"/>
    <cellStyle name="Moneda 2 4 3 9 3 4" xfId="36415" xr:uid="{4AB1E2D6-6E15-4ED2-9813-711B835FFE73}"/>
    <cellStyle name="Moneda 2 4 3 9 4" xfId="12877" xr:uid="{3638B90B-CC06-4FB2-8A80-36F6941F7B02}"/>
    <cellStyle name="Moneda 2 4 3 9 5" xfId="22294" xr:uid="{B8713547-F2F7-4719-A5EA-0E1294B88EA1}"/>
    <cellStyle name="Moneda 2 4 3 9 6" xfId="31711" xr:uid="{29EA4A60-0694-40D4-86E4-669F8CBBDD18}"/>
    <cellStyle name="Moneda 2 4 4" xfId="142" xr:uid="{08B099FE-A5AE-4946-8336-C9D9CDB9606A}"/>
    <cellStyle name="Moneda 2 4 4 10" xfId="6600" xr:uid="{DBCC3F41-4BA3-430E-8DD6-2C9B471E2C55}"/>
    <cellStyle name="Moneda 2 4 4 10 2" xfId="16008" xr:uid="{E0E8EE26-CF10-46E3-8C6B-9232ED689302}"/>
    <cellStyle name="Moneda 2 4 4 10 3" xfId="25425" xr:uid="{B2D6327D-F8D1-49F9-95A3-3F2B283F0623}"/>
    <cellStyle name="Moneda 2 4 4 10 4" xfId="34842" xr:uid="{29AAD1BB-28BD-489E-AA57-191388FBCA55}"/>
    <cellStyle name="Moneda 2 4 4 11" xfId="11304" xr:uid="{5EB41776-E0C8-487B-84BA-53BE2F945979}"/>
    <cellStyle name="Moneda 2 4 4 12" xfId="20721" xr:uid="{98FBD2A8-2D22-4EAB-BD8B-593ECC70212B}"/>
    <cellStyle name="Moneda 2 4 4 13" xfId="30138" xr:uid="{FB0E5A08-A102-4F93-8655-EC2B04168110}"/>
    <cellStyle name="Moneda 2 4 4 14" xfId="39577" xr:uid="{45E2C2E5-F447-4E55-91B4-EB1C898AD423}"/>
    <cellStyle name="Moneda 2 4 4 15" xfId="39849" xr:uid="{4FB00C8F-1EB7-44DB-B02E-89A0260BDF00}"/>
    <cellStyle name="Moneda 2 4 4 16" xfId="1895" xr:uid="{BE0568FC-E13C-4E0D-AD70-88EED00FD022}"/>
    <cellStyle name="Moneda 2 4 4 17" xfId="1267" xr:uid="{A979A601-8725-4FC6-B8DE-79CB5C279453}"/>
    <cellStyle name="Moneda 2 4 4 18" xfId="40149" xr:uid="{20EEBF89-87D4-4931-876C-B0B2CB013ED1}"/>
    <cellStyle name="Moneda 2 4 4 2" xfId="230" xr:uid="{25BA2B62-9B2B-496C-8586-7B4881F501B9}"/>
    <cellStyle name="Moneda 2 4 4 2 10" xfId="20767" xr:uid="{FA1F185E-D6FE-4057-A2E0-8686D00E3D0D}"/>
    <cellStyle name="Moneda 2 4 4 2 11" xfId="30184" xr:uid="{12F70505-7DE3-45EE-AC5C-1A1E99478801}"/>
    <cellStyle name="Moneda 2 4 4 2 12" xfId="39655" xr:uid="{D195B8C9-BE65-4D2B-9B8B-E112DE355E68}"/>
    <cellStyle name="Moneda 2 4 4 2 13" xfId="39914" xr:uid="{6EC77213-5930-4856-8911-9F0EBB6DA4F6}"/>
    <cellStyle name="Moneda 2 4 4 2 14" xfId="1941" xr:uid="{3058C806-F633-41FB-8C2D-4AD537294121}"/>
    <cellStyle name="Moneda 2 4 4 2 15" xfId="1313" xr:uid="{5AB9B615-F085-4765-B2C1-4A6125ECED8B}"/>
    <cellStyle name="Moneda 2 4 4 2 16" xfId="40195" xr:uid="{8BA64135-63CA-4AE7-8A9B-63BE3835156B}"/>
    <cellStyle name="Moneda 2 4 4 2 2" xfId="423" xr:uid="{8E56B0CC-344E-45DC-9987-EB317493E976}"/>
    <cellStyle name="Moneda 2 4 4 2 2 10" xfId="30305" xr:uid="{3DDDB9DF-355C-4B44-B558-2DFB84DCDA42}"/>
    <cellStyle name="Moneda 2 4 4 2 2 11" xfId="39719" xr:uid="{48035A99-47B6-4F51-9F01-4184E930D49B}"/>
    <cellStyle name="Moneda 2 4 4 2 2 12" xfId="39978" xr:uid="{331B2BEE-A844-43A6-9573-7C8062410827}"/>
    <cellStyle name="Moneda 2 4 4 2 2 13" xfId="2062" xr:uid="{5FCE6E61-F3F4-42A3-BDE3-F4968ABDD11D}"/>
    <cellStyle name="Moneda 2 4 4 2 2 14" xfId="1434" xr:uid="{BF3612DF-3AD9-40C1-896C-0CAB19EFA350}"/>
    <cellStyle name="Moneda 2 4 4 2 2 15" xfId="40316" xr:uid="{39CADABC-4999-498D-8FA6-4C77FFC5D1FB}"/>
    <cellStyle name="Moneda 2 4 4 2 2 2" xfId="633" xr:uid="{2A1155D3-78B3-481E-B999-7FF2D759E3FE}"/>
    <cellStyle name="Moneda 2 4 4 2 2 2 10" xfId="2258" xr:uid="{09ABB140-D7E6-4C8D-AC5B-41CFDE6264EE}"/>
    <cellStyle name="Moneda 2 4 4 2 2 2 11" xfId="1630" xr:uid="{8DF7BBA7-9D09-47B0-B511-3D1DAB1EDBC0}"/>
    <cellStyle name="Moneda 2 4 4 2 2 2 12" xfId="40512" xr:uid="{72A1CDE7-385C-4616-A39C-EABFF83BDE64}"/>
    <cellStyle name="Moneda 2 4 4 2 2 2 2" xfId="2650" xr:uid="{1462032F-B1C9-4494-A26E-06FB157421C6}"/>
    <cellStyle name="Moneda 2 4 4 2 2 2 2 2" xfId="3435" xr:uid="{A962AAE8-4C46-448C-ACF2-9DC9223362B5}"/>
    <cellStyle name="Moneda 2 4 4 2 2 2 2 2 2" xfId="5787" xr:uid="{27A927B6-5171-48FD-AE1E-E5C8BFDAC0E0}"/>
    <cellStyle name="Moneda 2 4 4 2 2 2 2 2 2 2" xfId="10491" xr:uid="{EA113217-5D4B-4885-B440-4B3EBA2C91B7}"/>
    <cellStyle name="Moneda 2 4 4 2 2 2 2 2 2 2 2" xfId="19899" xr:uid="{A3CBED8B-6D08-4A2E-BA2A-5FB610A2683B}"/>
    <cellStyle name="Moneda 2 4 4 2 2 2 2 2 2 2 3" xfId="29316" xr:uid="{216F9B46-D885-4D36-B80D-400C00DEFE9D}"/>
    <cellStyle name="Moneda 2 4 4 2 2 2 2 2 2 2 4" xfId="38733" xr:uid="{7792A9D5-EF14-4DFF-B4D3-A3F26301963E}"/>
    <cellStyle name="Moneda 2 4 4 2 2 2 2 2 2 3" xfId="15195" xr:uid="{E6458E13-6729-4DB8-86E5-22E5BFB51712}"/>
    <cellStyle name="Moneda 2 4 4 2 2 2 2 2 2 4" xfId="24612" xr:uid="{3A3EE847-0CA1-4435-B3BF-B6449BCAC696}"/>
    <cellStyle name="Moneda 2 4 4 2 2 2 2 2 2 5" xfId="34029" xr:uid="{79D37E04-930D-40E8-AFA6-E4D14912F702}"/>
    <cellStyle name="Moneda 2 4 4 2 2 2 2 2 3" xfId="8139" xr:uid="{01B674AA-3918-4475-9072-1909A05CFD79}"/>
    <cellStyle name="Moneda 2 4 4 2 2 2 2 2 3 2" xfId="17547" xr:uid="{03D79D17-6C75-4F3F-817C-A8362214BA60}"/>
    <cellStyle name="Moneda 2 4 4 2 2 2 2 2 3 3" xfId="26964" xr:uid="{9C954DD0-774A-42A2-8083-9F8674753373}"/>
    <cellStyle name="Moneda 2 4 4 2 2 2 2 2 3 4" xfId="36381" xr:uid="{C0BB94DE-26C0-4C5A-8B76-7019B2665460}"/>
    <cellStyle name="Moneda 2 4 4 2 2 2 2 2 4" xfId="12843" xr:uid="{EA4A9021-4E06-487E-AF8B-56E1CB7C2C05}"/>
    <cellStyle name="Moneda 2 4 4 2 2 2 2 2 5" xfId="22260" xr:uid="{0DD8B549-2CEE-4732-ADE0-C0976588340C}"/>
    <cellStyle name="Moneda 2 4 4 2 2 2 2 2 6" xfId="31677" xr:uid="{1C6CEA6E-7ED5-45CC-BBA2-B66921E53E35}"/>
    <cellStyle name="Moneda 2 4 4 2 2 2 2 3" xfId="4219" xr:uid="{781EC8D2-7CED-46A2-A424-2A86068AD78C}"/>
    <cellStyle name="Moneda 2 4 4 2 2 2 2 3 2" xfId="6571" xr:uid="{A5FD3FAA-76FE-490B-A734-F61DC25D5358}"/>
    <cellStyle name="Moneda 2 4 4 2 2 2 2 3 2 2" xfId="11275" xr:uid="{16C5AA19-406B-4919-BE5C-4D68D89B61C1}"/>
    <cellStyle name="Moneda 2 4 4 2 2 2 2 3 2 2 2" xfId="20683" xr:uid="{7F97A310-DD2F-45AB-A840-4004757C0025}"/>
    <cellStyle name="Moneda 2 4 4 2 2 2 2 3 2 2 3" xfId="30100" xr:uid="{2B220420-6505-48F7-9AFF-3A135B866B65}"/>
    <cellStyle name="Moneda 2 4 4 2 2 2 2 3 2 2 4" xfId="39517" xr:uid="{1233AAF4-424E-4A70-8EBE-95329453C8F8}"/>
    <cellStyle name="Moneda 2 4 4 2 2 2 2 3 2 3" xfId="15979" xr:uid="{6F48FC7A-17C2-462E-9A4E-B30EA92A604A}"/>
    <cellStyle name="Moneda 2 4 4 2 2 2 2 3 2 4" xfId="25396" xr:uid="{6F05D9D2-9B5D-4962-BDA5-9D5B9F5C8E82}"/>
    <cellStyle name="Moneda 2 4 4 2 2 2 2 3 2 5" xfId="34813" xr:uid="{E34957CE-C8F3-4C1E-9311-B2873E116E9D}"/>
    <cellStyle name="Moneda 2 4 4 2 2 2 2 3 3" xfId="8923" xr:uid="{296C3E9A-F51B-4E13-B5E6-6F4DDA274463}"/>
    <cellStyle name="Moneda 2 4 4 2 2 2 2 3 3 2" xfId="18331" xr:uid="{DFE3DE2C-A0A0-4B80-9A56-531529884CE2}"/>
    <cellStyle name="Moneda 2 4 4 2 2 2 2 3 3 3" xfId="27748" xr:uid="{9DA78F7B-7B96-4296-9106-254F5EAAA9E2}"/>
    <cellStyle name="Moneda 2 4 4 2 2 2 2 3 3 4" xfId="37165" xr:uid="{44563BA4-0D38-4D1E-A03B-D4A7E5651ED0}"/>
    <cellStyle name="Moneda 2 4 4 2 2 2 2 3 4" xfId="13627" xr:uid="{0FC890AC-D86A-477B-AFC3-CF1FB85D9712}"/>
    <cellStyle name="Moneda 2 4 4 2 2 2 2 3 5" xfId="23044" xr:uid="{DE9ED2E5-85F4-4EA1-90B2-8C23AA5ADABD}"/>
    <cellStyle name="Moneda 2 4 4 2 2 2 2 3 6" xfId="32461" xr:uid="{B8C638C0-360A-4B8B-9B8D-76B671CAC51C}"/>
    <cellStyle name="Moneda 2 4 4 2 2 2 2 4" xfId="5003" xr:uid="{C68DC925-46D6-436D-8974-B5B40C5B6641}"/>
    <cellStyle name="Moneda 2 4 4 2 2 2 2 4 2" xfId="9707" xr:uid="{5BCF7AD4-8A1F-4A27-8CB1-079A2F55E933}"/>
    <cellStyle name="Moneda 2 4 4 2 2 2 2 4 2 2" xfId="19115" xr:uid="{9FCB0FBE-9B87-461F-AF62-6FD3740C0867}"/>
    <cellStyle name="Moneda 2 4 4 2 2 2 2 4 2 3" xfId="28532" xr:uid="{F662C064-5051-4AA5-811F-57C9DC7D1257}"/>
    <cellStyle name="Moneda 2 4 4 2 2 2 2 4 2 4" xfId="37949" xr:uid="{39F17547-00B7-4977-92D9-F8CBC4F2F755}"/>
    <cellStyle name="Moneda 2 4 4 2 2 2 2 4 3" xfId="14411" xr:uid="{F7DDEB4A-4FF8-4D9F-A66A-715E146BF5D7}"/>
    <cellStyle name="Moneda 2 4 4 2 2 2 2 4 4" xfId="23828" xr:uid="{FE49EB0B-0C24-4AE6-92B1-8C8FB326E335}"/>
    <cellStyle name="Moneda 2 4 4 2 2 2 2 4 5" xfId="33245" xr:uid="{2D97C89F-2928-41E4-88C0-722542B74BA6}"/>
    <cellStyle name="Moneda 2 4 4 2 2 2 2 5" xfId="7355" xr:uid="{3F7443C1-EB6A-460F-97BF-37F23BB35650}"/>
    <cellStyle name="Moneda 2 4 4 2 2 2 2 5 2" xfId="16763" xr:uid="{8FF1D905-52DD-4054-8D3C-BF3DB3741258}"/>
    <cellStyle name="Moneda 2 4 4 2 2 2 2 5 3" xfId="26180" xr:uid="{C26EC23A-E8C1-4080-B92F-9BF3FF5BBFBC}"/>
    <cellStyle name="Moneda 2 4 4 2 2 2 2 5 4" xfId="35597" xr:uid="{78465F31-6EC7-4D37-A636-EDF3527B1347}"/>
    <cellStyle name="Moneda 2 4 4 2 2 2 2 6" xfId="12059" xr:uid="{C69EB891-E507-46FA-BADC-E8DF1787671F}"/>
    <cellStyle name="Moneda 2 4 4 2 2 2 2 7" xfId="21476" xr:uid="{52FB563E-3EE6-4C7C-9A04-9109CFFE3711}"/>
    <cellStyle name="Moneda 2 4 4 2 2 2 2 8" xfId="30893" xr:uid="{AF6CCCE6-6CA9-4C1E-BBEF-F89CFF1CF2CD}"/>
    <cellStyle name="Moneda 2 4 4 2 2 2 3" xfId="3043" xr:uid="{86A132E5-CD27-41FE-B5CF-91AF7AC01F6C}"/>
    <cellStyle name="Moneda 2 4 4 2 2 2 3 2" xfId="5395" xr:uid="{3B12D44A-33D8-4E90-8389-18C9CE67BE2B}"/>
    <cellStyle name="Moneda 2 4 4 2 2 2 3 2 2" xfId="10099" xr:uid="{B14B836C-99AF-455D-861D-C428A4EDC97A}"/>
    <cellStyle name="Moneda 2 4 4 2 2 2 3 2 2 2" xfId="19507" xr:uid="{307F9468-363D-4B5F-B182-C4B3420305A8}"/>
    <cellStyle name="Moneda 2 4 4 2 2 2 3 2 2 3" xfId="28924" xr:uid="{4FE309FF-438C-456A-83BA-27AF4528DE3F}"/>
    <cellStyle name="Moneda 2 4 4 2 2 2 3 2 2 4" xfId="38341" xr:uid="{367CCD35-ECD7-4BD4-BC11-1803DE9C6AA4}"/>
    <cellStyle name="Moneda 2 4 4 2 2 2 3 2 3" xfId="14803" xr:uid="{CB801DFD-1783-406C-8B54-352CD2E47CCF}"/>
    <cellStyle name="Moneda 2 4 4 2 2 2 3 2 4" xfId="24220" xr:uid="{FF779FEF-864E-4E52-9353-47E77B0DCAD9}"/>
    <cellStyle name="Moneda 2 4 4 2 2 2 3 2 5" xfId="33637" xr:uid="{C61CD5B8-3606-4FD9-99B4-F22B487CF987}"/>
    <cellStyle name="Moneda 2 4 4 2 2 2 3 3" xfId="7747" xr:uid="{ACED0922-8E6B-4B53-BDBA-559D493EC123}"/>
    <cellStyle name="Moneda 2 4 4 2 2 2 3 3 2" xfId="17155" xr:uid="{E4D3D559-AB1A-4EDB-9EE3-79392467CB68}"/>
    <cellStyle name="Moneda 2 4 4 2 2 2 3 3 3" xfId="26572" xr:uid="{C6D27585-82AC-44C6-B9EE-95DE115E3CD4}"/>
    <cellStyle name="Moneda 2 4 4 2 2 2 3 3 4" xfId="35989" xr:uid="{014CA332-61F3-4F67-86C8-C6E5461B4B9C}"/>
    <cellStyle name="Moneda 2 4 4 2 2 2 3 4" xfId="12451" xr:uid="{282553C7-5154-49BD-AF18-C79B5A92DA29}"/>
    <cellStyle name="Moneda 2 4 4 2 2 2 3 5" xfId="21868" xr:uid="{A09DAA00-F76B-4D9A-BCEF-16D93FAEEC4F}"/>
    <cellStyle name="Moneda 2 4 4 2 2 2 3 6" xfId="31285" xr:uid="{E45471F7-5324-4E67-BF5A-9E3230FBD0AD}"/>
    <cellStyle name="Moneda 2 4 4 2 2 2 4" xfId="3827" xr:uid="{1CAC0D08-A5B2-454E-B6BA-16195C7AB5E1}"/>
    <cellStyle name="Moneda 2 4 4 2 2 2 4 2" xfId="6179" xr:uid="{196E9810-355D-4894-A343-DF4A2419F697}"/>
    <cellStyle name="Moneda 2 4 4 2 2 2 4 2 2" xfId="10883" xr:uid="{FBCCE891-8796-484F-AFF2-73D828387281}"/>
    <cellStyle name="Moneda 2 4 4 2 2 2 4 2 2 2" xfId="20291" xr:uid="{45012A4E-5387-4A08-95C0-E9A6AA494B5F}"/>
    <cellStyle name="Moneda 2 4 4 2 2 2 4 2 2 3" xfId="29708" xr:uid="{68435722-577C-485F-AA9D-5832AA0D1E2C}"/>
    <cellStyle name="Moneda 2 4 4 2 2 2 4 2 2 4" xfId="39125" xr:uid="{FE008C31-1EEC-4F78-8863-2DAC2126A1B5}"/>
    <cellStyle name="Moneda 2 4 4 2 2 2 4 2 3" xfId="15587" xr:uid="{B26A047C-D075-4FDB-9E12-8B01A615B056}"/>
    <cellStyle name="Moneda 2 4 4 2 2 2 4 2 4" xfId="25004" xr:uid="{E4C0F448-66E6-4DD9-8A6E-0A70016EE33A}"/>
    <cellStyle name="Moneda 2 4 4 2 2 2 4 2 5" xfId="34421" xr:uid="{12CAD464-1816-45B1-98E9-0D1545172D0B}"/>
    <cellStyle name="Moneda 2 4 4 2 2 2 4 3" xfId="8531" xr:uid="{5184E398-1EC5-47A5-AFD7-24D758A8B9DE}"/>
    <cellStyle name="Moneda 2 4 4 2 2 2 4 3 2" xfId="17939" xr:uid="{EF122362-ED25-4962-A1AD-75FABF779D02}"/>
    <cellStyle name="Moneda 2 4 4 2 2 2 4 3 3" xfId="27356" xr:uid="{CB5D1C6E-B8BF-49A7-A0DA-30EC29145B67}"/>
    <cellStyle name="Moneda 2 4 4 2 2 2 4 3 4" xfId="36773" xr:uid="{77659471-4AA0-41A2-9B4F-B3967B17F14F}"/>
    <cellStyle name="Moneda 2 4 4 2 2 2 4 4" xfId="13235" xr:uid="{9FC7B367-9417-4388-B362-B18CA869578C}"/>
    <cellStyle name="Moneda 2 4 4 2 2 2 4 5" xfId="22652" xr:uid="{AC30D22C-4FD0-49CE-B3AB-82CD46946451}"/>
    <cellStyle name="Moneda 2 4 4 2 2 2 4 6" xfId="32069" xr:uid="{004F41B2-1EDA-45D6-AA2A-059F6130C58F}"/>
    <cellStyle name="Moneda 2 4 4 2 2 2 5" xfId="4611" xr:uid="{BC643564-38CF-4CC2-9F23-103CD6F7EB67}"/>
    <cellStyle name="Moneda 2 4 4 2 2 2 5 2" xfId="9315" xr:uid="{033881BE-A2C0-4DAF-8293-E8252F57DDB2}"/>
    <cellStyle name="Moneda 2 4 4 2 2 2 5 2 2" xfId="18723" xr:uid="{C8900FC2-3012-4117-BFED-77BE98C1FFD1}"/>
    <cellStyle name="Moneda 2 4 4 2 2 2 5 2 3" xfId="28140" xr:uid="{5179EA53-4AE5-4B04-8F75-6B021959DDC3}"/>
    <cellStyle name="Moneda 2 4 4 2 2 2 5 2 4" xfId="37557" xr:uid="{7157E44A-25B3-45F5-9CC9-67244F002A9F}"/>
    <cellStyle name="Moneda 2 4 4 2 2 2 5 3" xfId="14019" xr:uid="{73E779E1-D227-4A9A-B357-54A4DEF166E7}"/>
    <cellStyle name="Moneda 2 4 4 2 2 2 5 4" xfId="23436" xr:uid="{BC782C04-3723-4668-895C-A3D9C4BE39FC}"/>
    <cellStyle name="Moneda 2 4 4 2 2 2 5 5" xfId="32853" xr:uid="{50CB1EFF-088D-4938-8433-32D571D3EE06}"/>
    <cellStyle name="Moneda 2 4 4 2 2 2 6" xfId="6963" xr:uid="{D2B38592-F3DC-4487-8F89-563F021B292A}"/>
    <cellStyle name="Moneda 2 4 4 2 2 2 6 2" xfId="16371" xr:uid="{91282D5B-7969-4DFA-AFF7-8AD944573293}"/>
    <cellStyle name="Moneda 2 4 4 2 2 2 6 3" xfId="25788" xr:uid="{02276636-8D5D-4127-AD95-0B80FB7E176D}"/>
    <cellStyle name="Moneda 2 4 4 2 2 2 6 4" xfId="35205" xr:uid="{B58E3CA3-3372-4CDB-8D16-C9FD2699712E}"/>
    <cellStyle name="Moneda 2 4 4 2 2 2 7" xfId="11667" xr:uid="{D21D3B0E-6B58-43F2-88EB-B25E17CB7675}"/>
    <cellStyle name="Moneda 2 4 4 2 2 2 8" xfId="21084" xr:uid="{ED89E6F3-2D16-445E-A4C0-3492A2F0D43A}"/>
    <cellStyle name="Moneda 2 4 4 2 2 2 9" xfId="30501" xr:uid="{B22E749E-A203-46DE-A5B7-337E4BA4DA1F}"/>
    <cellStyle name="Moneda 2 4 4 2 2 3" xfId="1091" xr:uid="{31261132-486E-4CB4-9402-CC61DB08E01B}"/>
    <cellStyle name="Moneda 2 4 4 2 2 3 10" xfId="1805" xr:uid="{3975E3F5-12E9-4305-A970-D5A2ADE83EC8}"/>
    <cellStyle name="Moneda 2 4 4 2 2 3 11" xfId="40687" xr:uid="{806CD9B7-E4C5-4252-AB6B-5A560987F2DA}"/>
    <cellStyle name="Moneda 2 4 4 2 2 3 2" xfId="3239" xr:uid="{6E51D7F8-DC31-4640-8A02-FBFF3B86C0DE}"/>
    <cellStyle name="Moneda 2 4 4 2 2 3 2 2" xfId="5591" xr:uid="{21DDA126-1F24-4066-B098-8C03C90285FA}"/>
    <cellStyle name="Moneda 2 4 4 2 2 3 2 2 2" xfId="10295" xr:uid="{F7F38E73-71E9-4A26-90D9-584AB05F168A}"/>
    <cellStyle name="Moneda 2 4 4 2 2 3 2 2 2 2" xfId="19703" xr:uid="{170E757F-FBFD-4F03-A5FE-4750EEFB5FB4}"/>
    <cellStyle name="Moneda 2 4 4 2 2 3 2 2 2 3" xfId="29120" xr:uid="{2DA06ACD-7911-4A64-81A0-D40809FE53C2}"/>
    <cellStyle name="Moneda 2 4 4 2 2 3 2 2 2 4" xfId="38537" xr:uid="{1C1DC9F1-7206-414C-BEC1-0A4A793C82D0}"/>
    <cellStyle name="Moneda 2 4 4 2 2 3 2 2 3" xfId="14999" xr:uid="{E3B0E669-12C1-4E86-B44F-E6323D654617}"/>
    <cellStyle name="Moneda 2 4 4 2 2 3 2 2 4" xfId="24416" xr:uid="{CA94B52B-78E1-4B7A-B072-B8C7522F23EF}"/>
    <cellStyle name="Moneda 2 4 4 2 2 3 2 2 5" xfId="33833" xr:uid="{BB8BED17-2C5E-445C-AD69-E65AC955DF14}"/>
    <cellStyle name="Moneda 2 4 4 2 2 3 2 3" xfId="7943" xr:uid="{EBE10E49-7DDD-49ED-A22C-5EC4584A1263}"/>
    <cellStyle name="Moneda 2 4 4 2 2 3 2 3 2" xfId="17351" xr:uid="{B76BDC00-2E06-427B-8385-8760251F1F16}"/>
    <cellStyle name="Moneda 2 4 4 2 2 3 2 3 3" xfId="26768" xr:uid="{40BAEBFF-4EEF-4468-A570-CDF9A3047D6E}"/>
    <cellStyle name="Moneda 2 4 4 2 2 3 2 3 4" xfId="36185" xr:uid="{00A66DFA-4ADA-4B4E-91EC-25A6E64F396B}"/>
    <cellStyle name="Moneda 2 4 4 2 2 3 2 4" xfId="12647" xr:uid="{AAECEF3C-DA0F-41E1-8032-6B83DF578AB8}"/>
    <cellStyle name="Moneda 2 4 4 2 2 3 2 5" xfId="22064" xr:uid="{A51C283E-CE69-4D15-B5A9-0AD48FDB4F61}"/>
    <cellStyle name="Moneda 2 4 4 2 2 3 2 6" xfId="31481" xr:uid="{C5DEC8E5-26FA-4575-8DBB-64ADE3BFB2FC}"/>
    <cellStyle name="Moneda 2 4 4 2 2 3 3" xfId="4023" xr:uid="{888822A6-0853-4EFA-9304-445A1364A6F0}"/>
    <cellStyle name="Moneda 2 4 4 2 2 3 3 2" xfId="6375" xr:uid="{A4D33FFC-7910-4F21-A51A-AF22319B51A0}"/>
    <cellStyle name="Moneda 2 4 4 2 2 3 3 2 2" xfId="11079" xr:uid="{CF1BDD83-9F32-4AC9-B5FB-4F7382F3408B}"/>
    <cellStyle name="Moneda 2 4 4 2 2 3 3 2 2 2" xfId="20487" xr:uid="{6DA86E23-18E4-4BD3-A8D5-F7DB9C86BDD1}"/>
    <cellStyle name="Moneda 2 4 4 2 2 3 3 2 2 3" xfId="29904" xr:uid="{FD29D382-E261-4B47-9564-369402BA5F68}"/>
    <cellStyle name="Moneda 2 4 4 2 2 3 3 2 2 4" xfId="39321" xr:uid="{1AE249BF-9712-4E92-92CB-7F41EC4F3E69}"/>
    <cellStyle name="Moneda 2 4 4 2 2 3 3 2 3" xfId="15783" xr:uid="{3BEEB329-5293-445E-82C4-926DA6D34FB2}"/>
    <cellStyle name="Moneda 2 4 4 2 2 3 3 2 4" xfId="25200" xr:uid="{D1319BC8-7B92-42C0-B347-730418856B2A}"/>
    <cellStyle name="Moneda 2 4 4 2 2 3 3 2 5" xfId="34617" xr:uid="{6340BDC0-405E-4D76-BD70-D1C6AB10ABA2}"/>
    <cellStyle name="Moneda 2 4 4 2 2 3 3 3" xfId="8727" xr:uid="{1F51F13E-6C11-4521-AC02-D485F6819FC1}"/>
    <cellStyle name="Moneda 2 4 4 2 2 3 3 3 2" xfId="18135" xr:uid="{3A206282-59E9-4DBA-B96A-696497DA5C35}"/>
    <cellStyle name="Moneda 2 4 4 2 2 3 3 3 3" xfId="27552" xr:uid="{4A0FEC48-8CC4-4970-8F8D-EC740CF50C3C}"/>
    <cellStyle name="Moneda 2 4 4 2 2 3 3 3 4" xfId="36969" xr:uid="{487B6C8C-C29B-41E9-8FDA-B4C7A951888F}"/>
    <cellStyle name="Moneda 2 4 4 2 2 3 3 4" xfId="13431" xr:uid="{B5342283-F4B5-4DF3-B947-B3196E93191D}"/>
    <cellStyle name="Moneda 2 4 4 2 2 3 3 5" xfId="22848" xr:uid="{36DF8DC7-0728-422E-A7B7-01F396FD5CB8}"/>
    <cellStyle name="Moneda 2 4 4 2 2 3 3 6" xfId="32265" xr:uid="{E7BD89F3-E902-47C3-8D13-0CB5AD6E989E}"/>
    <cellStyle name="Moneda 2 4 4 2 2 3 4" xfId="4807" xr:uid="{0489A06B-0103-4BC2-8AE8-B1564B8FAF37}"/>
    <cellStyle name="Moneda 2 4 4 2 2 3 4 2" xfId="9511" xr:uid="{780D1ECD-F4DB-4200-A6AB-574EE01E5C8B}"/>
    <cellStyle name="Moneda 2 4 4 2 2 3 4 2 2" xfId="18919" xr:uid="{EA20ED25-024E-4CD8-80C8-33BC10B3F258}"/>
    <cellStyle name="Moneda 2 4 4 2 2 3 4 2 3" xfId="28336" xr:uid="{C465AC56-8C32-4797-98BD-8E469B08BEEA}"/>
    <cellStyle name="Moneda 2 4 4 2 2 3 4 2 4" xfId="37753" xr:uid="{31EE56AF-6458-473E-B432-BEBC770AE289}"/>
    <cellStyle name="Moneda 2 4 4 2 2 3 4 3" xfId="14215" xr:uid="{2598462E-2765-403E-87FD-402ADF2C5490}"/>
    <cellStyle name="Moneda 2 4 4 2 2 3 4 4" xfId="23632" xr:uid="{1D3D8C0A-3960-4581-AE06-5F598BADE197}"/>
    <cellStyle name="Moneda 2 4 4 2 2 3 4 5" xfId="33049" xr:uid="{60404C8B-8DB3-499C-965E-5162EBD8257C}"/>
    <cellStyle name="Moneda 2 4 4 2 2 3 5" xfId="7159" xr:uid="{49656160-D1E3-4C60-B5C8-5DF44CE2D27B}"/>
    <cellStyle name="Moneda 2 4 4 2 2 3 5 2" xfId="16567" xr:uid="{A554764B-42EC-4518-AA46-1262ECC54A56}"/>
    <cellStyle name="Moneda 2 4 4 2 2 3 5 3" xfId="25984" xr:uid="{FA14F4A1-8E47-4794-852F-5E57112FEFC8}"/>
    <cellStyle name="Moneda 2 4 4 2 2 3 5 4" xfId="35401" xr:uid="{8BBCAE40-95F7-4E49-B7A1-2F853BF995C7}"/>
    <cellStyle name="Moneda 2 4 4 2 2 3 6" xfId="11863" xr:uid="{05AF57A1-2603-4F6C-95AC-9307A9C55F43}"/>
    <cellStyle name="Moneda 2 4 4 2 2 3 7" xfId="21280" xr:uid="{85AE3D50-F44A-469B-898B-789C799D1B4A}"/>
    <cellStyle name="Moneda 2 4 4 2 2 3 8" xfId="30697" xr:uid="{801EE615-8FBC-4FE5-8814-39340D57F18F}"/>
    <cellStyle name="Moneda 2 4 4 2 2 3 9" xfId="2454" xr:uid="{7BA08496-29DC-43CB-901B-107F4732E505}"/>
    <cellStyle name="Moneda 2 4 4 2 2 4" xfId="2847" xr:uid="{9C6DD636-9874-4E2A-B263-95D062B3B263}"/>
    <cellStyle name="Moneda 2 4 4 2 2 4 2" xfId="5199" xr:uid="{668652AF-5E43-4A66-9A09-5CA1835986C5}"/>
    <cellStyle name="Moneda 2 4 4 2 2 4 2 2" xfId="9903" xr:uid="{92D67C2A-2A3B-4601-B3B7-FE385473500D}"/>
    <cellStyle name="Moneda 2 4 4 2 2 4 2 2 2" xfId="19311" xr:uid="{3B1E2F20-C052-4C64-9EF9-C05186142FF8}"/>
    <cellStyle name="Moneda 2 4 4 2 2 4 2 2 3" xfId="28728" xr:uid="{097BD82F-34FA-40DA-89B0-7CE6C579019F}"/>
    <cellStyle name="Moneda 2 4 4 2 2 4 2 2 4" xfId="38145" xr:uid="{0BF7C910-2CD6-4460-8EBD-C17B0E934975}"/>
    <cellStyle name="Moneda 2 4 4 2 2 4 2 3" xfId="14607" xr:uid="{62FC0875-0671-4343-A87F-B3F9F2D154B0}"/>
    <cellStyle name="Moneda 2 4 4 2 2 4 2 4" xfId="24024" xr:uid="{7C6137BF-55EB-4294-A007-F7A90673331F}"/>
    <cellStyle name="Moneda 2 4 4 2 2 4 2 5" xfId="33441" xr:uid="{C5BD67FA-B73F-4C7B-97B8-36A43B3F94A8}"/>
    <cellStyle name="Moneda 2 4 4 2 2 4 3" xfId="7551" xr:uid="{0831A812-AE45-4884-91DB-8F93D7A5929B}"/>
    <cellStyle name="Moneda 2 4 4 2 2 4 3 2" xfId="16959" xr:uid="{EACD6770-8AB9-46E5-B8E4-E2942EC9FE40}"/>
    <cellStyle name="Moneda 2 4 4 2 2 4 3 3" xfId="26376" xr:uid="{DD14A9A2-F321-4C7A-8DBB-EC83922DDA58}"/>
    <cellStyle name="Moneda 2 4 4 2 2 4 3 4" xfId="35793" xr:uid="{120F489F-03B7-42C5-8616-4FC65F08103D}"/>
    <cellStyle name="Moneda 2 4 4 2 2 4 4" xfId="12255" xr:uid="{97996712-14DB-41A0-BF05-BF2BFFC61AC1}"/>
    <cellStyle name="Moneda 2 4 4 2 2 4 5" xfId="21672" xr:uid="{4B3C6BA6-81DE-40CE-9B96-18624694C658}"/>
    <cellStyle name="Moneda 2 4 4 2 2 4 6" xfId="31089" xr:uid="{558F6F01-0B4A-4DD4-B8CD-FCCDC565DACF}"/>
    <cellStyle name="Moneda 2 4 4 2 2 5" xfId="3631" xr:uid="{BB9762B7-4008-40DD-87D2-79D893F88A38}"/>
    <cellStyle name="Moneda 2 4 4 2 2 5 2" xfId="5983" xr:uid="{4FDBAD59-670B-41D2-8EEC-9B0E99224808}"/>
    <cellStyle name="Moneda 2 4 4 2 2 5 2 2" xfId="10687" xr:uid="{00DF17BC-2B60-4396-84A7-23D25672E9C4}"/>
    <cellStyle name="Moneda 2 4 4 2 2 5 2 2 2" xfId="20095" xr:uid="{258CBD8F-6B57-4AE7-9D01-4C00C0067FBF}"/>
    <cellStyle name="Moneda 2 4 4 2 2 5 2 2 3" xfId="29512" xr:uid="{81AE8092-2FEA-464D-9B26-7F69683C4007}"/>
    <cellStyle name="Moneda 2 4 4 2 2 5 2 2 4" xfId="38929" xr:uid="{BCF046DF-D45C-4D4A-8863-C77F39EDC603}"/>
    <cellStyle name="Moneda 2 4 4 2 2 5 2 3" xfId="15391" xr:uid="{F80EBF2D-527A-4772-A46F-3226B5B48636}"/>
    <cellStyle name="Moneda 2 4 4 2 2 5 2 4" xfId="24808" xr:uid="{767DEB81-F310-4D24-8EAF-85B012AB926E}"/>
    <cellStyle name="Moneda 2 4 4 2 2 5 2 5" xfId="34225" xr:uid="{C253E0F4-8BBA-489A-90BA-CBF9E8EF0A23}"/>
    <cellStyle name="Moneda 2 4 4 2 2 5 3" xfId="8335" xr:uid="{64B716B0-13EE-4AA1-8170-3B81203FE2D2}"/>
    <cellStyle name="Moneda 2 4 4 2 2 5 3 2" xfId="17743" xr:uid="{DE45BA26-D4FC-4202-9E41-03260B771A87}"/>
    <cellStyle name="Moneda 2 4 4 2 2 5 3 3" xfId="27160" xr:uid="{1E3B7804-1C95-4447-8F2F-0A7272FC42DB}"/>
    <cellStyle name="Moneda 2 4 4 2 2 5 3 4" xfId="36577" xr:uid="{F2FA8B27-E2EF-4B34-9098-0931FAAB1079}"/>
    <cellStyle name="Moneda 2 4 4 2 2 5 4" xfId="13039" xr:uid="{CA4CC176-498D-4FEB-8EF7-42F6193FA22A}"/>
    <cellStyle name="Moneda 2 4 4 2 2 5 5" xfId="22456" xr:uid="{A6EB4E39-C2E1-44D8-8847-DCDBB1FDE377}"/>
    <cellStyle name="Moneda 2 4 4 2 2 5 6" xfId="31873" xr:uid="{B4EC50ED-4B8A-4331-8A02-B6C2C3008A2A}"/>
    <cellStyle name="Moneda 2 4 4 2 2 6" xfId="4415" xr:uid="{BEC8B2F6-4CE7-4630-BE12-DEA04A024D95}"/>
    <cellStyle name="Moneda 2 4 4 2 2 6 2" xfId="9119" xr:uid="{B3098FE4-0C3C-4A78-8796-8B6835CD33A9}"/>
    <cellStyle name="Moneda 2 4 4 2 2 6 2 2" xfId="18527" xr:uid="{6CC1D6BB-A3F2-4659-B103-D8A55C7F925D}"/>
    <cellStyle name="Moneda 2 4 4 2 2 6 2 3" xfId="27944" xr:uid="{BCBDBCBD-CFED-4F8F-9638-993463115AAE}"/>
    <cellStyle name="Moneda 2 4 4 2 2 6 2 4" xfId="37361" xr:uid="{B7D12AB2-286E-43F5-B881-9B67379DD7DE}"/>
    <cellStyle name="Moneda 2 4 4 2 2 6 3" xfId="13823" xr:uid="{930D05B9-CFFF-460C-A09C-2006449090D9}"/>
    <cellStyle name="Moneda 2 4 4 2 2 6 4" xfId="23240" xr:uid="{7CC52622-5E0F-4C4E-9E19-ECBC7AEAC163}"/>
    <cellStyle name="Moneda 2 4 4 2 2 6 5" xfId="32657" xr:uid="{4E842342-3123-4978-B094-FBC1BA4F73F8}"/>
    <cellStyle name="Moneda 2 4 4 2 2 7" xfId="6767" xr:uid="{5581485F-F347-4884-B762-DBC79CD8F0AF}"/>
    <cellStyle name="Moneda 2 4 4 2 2 7 2" xfId="16175" xr:uid="{FDBF0C36-7DAB-4E70-A80D-210D195B7C17}"/>
    <cellStyle name="Moneda 2 4 4 2 2 7 3" xfId="25592" xr:uid="{287843B9-16F4-4C4B-9F50-56034DAB0436}"/>
    <cellStyle name="Moneda 2 4 4 2 2 7 4" xfId="35009" xr:uid="{52638FD6-3073-4614-8577-FD00B6F36950}"/>
    <cellStyle name="Moneda 2 4 4 2 2 8" xfId="11471" xr:uid="{9BE69F81-B1F2-40D4-889B-0797AD219927}"/>
    <cellStyle name="Moneda 2 4 4 2 2 9" xfId="20888" xr:uid="{DAFFA304-6B4B-4A30-98F8-ABE419E2F485}"/>
    <cellStyle name="Moneda 2 4 4 2 3" xfId="511" xr:uid="{898B6B73-9624-4074-B811-FB9EC61F10A3}"/>
    <cellStyle name="Moneda 2 4 4 2 3 10" xfId="39783" xr:uid="{761B4844-8C5A-4CD4-99CA-FD7D9B898A05}"/>
    <cellStyle name="Moneda 2 4 4 2 3 11" xfId="40042" xr:uid="{66323D1C-8722-4228-9F11-A1D657143C39}"/>
    <cellStyle name="Moneda 2 4 4 2 3 12" xfId="2137" xr:uid="{1D735CC0-BE6F-4A53-900D-DD0F4693A549}"/>
    <cellStyle name="Moneda 2 4 4 2 3 13" xfId="1509" xr:uid="{687AC60F-2732-477D-A175-62DB0F74CE33}"/>
    <cellStyle name="Moneda 2 4 4 2 3 14" xfId="40391" xr:uid="{C41A033E-570F-4B52-8460-A8AEC6DE69DF}"/>
    <cellStyle name="Moneda 2 4 4 2 3 2" xfId="1155" xr:uid="{6570DED7-C5F7-4222-846E-2C12242C04D9}"/>
    <cellStyle name="Moneda 2 4 4 2 3 2 10" xfId="1869" xr:uid="{214A903F-FE0A-4A3E-8B20-F4A0A70C2689}"/>
    <cellStyle name="Moneda 2 4 4 2 3 2 11" xfId="40751" xr:uid="{2DC500F7-82F9-4868-A1A2-66231DE8124B}"/>
    <cellStyle name="Moneda 2 4 4 2 3 2 2" xfId="3314" xr:uid="{9C5EED77-0B4C-466F-B6E8-B75013A67B5A}"/>
    <cellStyle name="Moneda 2 4 4 2 3 2 2 2" xfId="5666" xr:uid="{628FA059-79B9-4C1D-9EC3-C44C3C26F40F}"/>
    <cellStyle name="Moneda 2 4 4 2 3 2 2 2 2" xfId="10370" xr:uid="{7B710301-B24D-4B21-83EE-CF51E7285E88}"/>
    <cellStyle name="Moneda 2 4 4 2 3 2 2 2 2 2" xfId="19778" xr:uid="{6DCCF95D-E07E-4879-A530-32EF6C7B6EA0}"/>
    <cellStyle name="Moneda 2 4 4 2 3 2 2 2 2 3" xfId="29195" xr:uid="{EBD0C566-CD5E-4228-9FD9-BEE156615653}"/>
    <cellStyle name="Moneda 2 4 4 2 3 2 2 2 2 4" xfId="38612" xr:uid="{A1C8048C-EB34-4992-B46C-4FB2F32D0CE8}"/>
    <cellStyle name="Moneda 2 4 4 2 3 2 2 2 3" xfId="15074" xr:uid="{ED0FF038-64EE-4A23-8335-F9C39581B3D5}"/>
    <cellStyle name="Moneda 2 4 4 2 3 2 2 2 4" xfId="24491" xr:uid="{6270F3D5-A18F-472A-B6B5-7C08B9D52583}"/>
    <cellStyle name="Moneda 2 4 4 2 3 2 2 2 5" xfId="33908" xr:uid="{A659DE48-D886-4E0F-A115-FCD8325CBE30}"/>
    <cellStyle name="Moneda 2 4 4 2 3 2 2 3" xfId="8018" xr:uid="{92DC24FE-97FF-4721-AB1A-924E30AAAB87}"/>
    <cellStyle name="Moneda 2 4 4 2 3 2 2 3 2" xfId="17426" xr:uid="{EC8F62FB-AB19-4EC4-A391-4B3E336E07C2}"/>
    <cellStyle name="Moneda 2 4 4 2 3 2 2 3 3" xfId="26843" xr:uid="{FDF3F130-3A07-42E8-AAD6-3161BBB69ECF}"/>
    <cellStyle name="Moneda 2 4 4 2 3 2 2 3 4" xfId="36260" xr:uid="{A97E0B06-5C6F-46A6-B4F2-D7BE3D1D7EA6}"/>
    <cellStyle name="Moneda 2 4 4 2 3 2 2 4" xfId="12722" xr:uid="{95467606-59D7-44A3-A63A-4643FA45B6A6}"/>
    <cellStyle name="Moneda 2 4 4 2 3 2 2 5" xfId="22139" xr:uid="{EF3F4F92-8288-4E36-999F-7613BD8148D8}"/>
    <cellStyle name="Moneda 2 4 4 2 3 2 2 6" xfId="31556" xr:uid="{F411DA4A-51A9-49C9-8381-4DE2EB7BB504}"/>
    <cellStyle name="Moneda 2 4 4 2 3 2 3" xfId="4098" xr:uid="{7941D24A-EA66-4BD8-A344-591FE36A1637}"/>
    <cellStyle name="Moneda 2 4 4 2 3 2 3 2" xfId="6450" xr:uid="{9C2A4D4B-4DAD-4092-8DDD-DDBDD7F236F4}"/>
    <cellStyle name="Moneda 2 4 4 2 3 2 3 2 2" xfId="11154" xr:uid="{E1391A8F-BB88-488D-A5E1-CD2D9D128B56}"/>
    <cellStyle name="Moneda 2 4 4 2 3 2 3 2 2 2" xfId="20562" xr:uid="{06D71760-2FF3-40E0-A300-FD9895299016}"/>
    <cellStyle name="Moneda 2 4 4 2 3 2 3 2 2 3" xfId="29979" xr:uid="{EE090B3F-B912-49EB-A676-BD061AB6DEED}"/>
    <cellStyle name="Moneda 2 4 4 2 3 2 3 2 2 4" xfId="39396" xr:uid="{6178122C-FF3A-4F4B-83CB-5DEF5FF0A41E}"/>
    <cellStyle name="Moneda 2 4 4 2 3 2 3 2 3" xfId="15858" xr:uid="{FFAFC882-A0A6-4690-9A27-1389C49EC6D2}"/>
    <cellStyle name="Moneda 2 4 4 2 3 2 3 2 4" xfId="25275" xr:uid="{DFFA9C2E-9B98-4A75-A3F4-E39E9E7A3129}"/>
    <cellStyle name="Moneda 2 4 4 2 3 2 3 2 5" xfId="34692" xr:uid="{D498AF97-D7D7-4E4E-93D6-037F37016813}"/>
    <cellStyle name="Moneda 2 4 4 2 3 2 3 3" xfId="8802" xr:uid="{AC87691F-56E9-46FD-9A2E-34BF3FC03843}"/>
    <cellStyle name="Moneda 2 4 4 2 3 2 3 3 2" xfId="18210" xr:uid="{9EEC2D52-B892-485A-9E82-8DEDEBC67922}"/>
    <cellStyle name="Moneda 2 4 4 2 3 2 3 3 3" xfId="27627" xr:uid="{7D8550E7-F6D1-47B8-9C73-772A3A051DB2}"/>
    <cellStyle name="Moneda 2 4 4 2 3 2 3 3 4" xfId="37044" xr:uid="{325CEFAA-E475-42E4-9DFC-A6769CB79FFB}"/>
    <cellStyle name="Moneda 2 4 4 2 3 2 3 4" xfId="13506" xr:uid="{341382C3-4D1D-4221-88AC-0EFAF65448C5}"/>
    <cellStyle name="Moneda 2 4 4 2 3 2 3 5" xfId="22923" xr:uid="{FDC6DCC4-4C5F-4577-953C-0D1B32377459}"/>
    <cellStyle name="Moneda 2 4 4 2 3 2 3 6" xfId="32340" xr:uid="{C669D8C4-CE77-4959-A8AD-FD5303D077DB}"/>
    <cellStyle name="Moneda 2 4 4 2 3 2 4" xfId="4882" xr:uid="{D3F00E31-6DC9-4F39-BD13-DCC1208895FD}"/>
    <cellStyle name="Moneda 2 4 4 2 3 2 4 2" xfId="9586" xr:uid="{5F21D10D-9F75-424C-B0B6-AE0DE4B7E246}"/>
    <cellStyle name="Moneda 2 4 4 2 3 2 4 2 2" xfId="18994" xr:uid="{175AC167-D183-44FF-8DDD-03EE6C4677B5}"/>
    <cellStyle name="Moneda 2 4 4 2 3 2 4 2 3" xfId="28411" xr:uid="{43124037-8F80-430B-B54D-136A4F60DF72}"/>
    <cellStyle name="Moneda 2 4 4 2 3 2 4 2 4" xfId="37828" xr:uid="{C3165895-7D8B-4095-9186-5EEFFA4BDEE9}"/>
    <cellStyle name="Moneda 2 4 4 2 3 2 4 3" xfId="14290" xr:uid="{51CEC5CA-5230-482C-A313-CD3B8DF07070}"/>
    <cellStyle name="Moneda 2 4 4 2 3 2 4 4" xfId="23707" xr:uid="{0ACF3AE7-4B11-4C0C-A3D6-D1C9F3F18DEE}"/>
    <cellStyle name="Moneda 2 4 4 2 3 2 4 5" xfId="33124" xr:uid="{C693C2B6-8709-4645-A701-F2095B92E2F2}"/>
    <cellStyle name="Moneda 2 4 4 2 3 2 5" xfId="7234" xr:uid="{0B5E43A1-ADF3-4D7C-9D65-BDCEE3A9E862}"/>
    <cellStyle name="Moneda 2 4 4 2 3 2 5 2" xfId="16642" xr:uid="{79916DFE-7E0B-494E-8EF4-59A4F587B6B1}"/>
    <cellStyle name="Moneda 2 4 4 2 3 2 5 3" xfId="26059" xr:uid="{7829B199-CBE4-4216-90CB-1BA9D6CD9225}"/>
    <cellStyle name="Moneda 2 4 4 2 3 2 5 4" xfId="35476" xr:uid="{6578B4F6-9D5D-4E07-8D9A-8A07F5547A2E}"/>
    <cellStyle name="Moneda 2 4 4 2 3 2 6" xfId="11938" xr:uid="{B8AA24B7-BCCC-4547-B0DC-E25B70F53EAD}"/>
    <cellStyle name="Moneda 2 4 4 2 3 2 7" xfId="21355" xr:uid="{8C1814C8-D934-48F0-87BF-DC62EA8CF59C}"/>
    <cellStyle name="Moneda 2 4 4 2 3 2 8" xfId="30772" xr:uid="{C7D2F520-F8A4-4103-B047-FD6CB4459E01}"/>
    <cellStyle name="Moneda 2 4 4 2 3 2 9" xfId="2529" xr:uid="{560E5014-9601-4973-ABC5-92CE290D5E17}"/>
    <cellStyle name="Moneda 2 4 4 2 3 3" xfId="2922" xr:uid="{AB9E9BA1-9466-4059-BDDE-9E8006798F2E}"/>
    <cellStyle name="Moneda 2 4 4 2 3 3 2" xfId="5274" xr:uid="{891E7C82-0C61-4B30-9284-79DDC863E437}"/>
    <cellStyle name="Moneda 2 4 4 2 3 3 2 2" xfId="9978" xr:uid="{527BA85E-ECD0-45BE-86A2-5828DDBF1700}"/>
    <cellStyle name="Moneda 2 4 4 2 3 3 2 2 2" xfId="19386" xr:uid="{32FA1F0B-505F-4CB2-AD19-5E56796DD8C6}"/>
    <cellStyle name="Moneda 2 4 4 2 3 3 2 2 3" xfId="28803" xr:uid="{EF6E9E11-EBBB-4E8B-9696-390B5AB85BE8}"/>
    <cellStyle name="Moneda 2 4 4 2 3 3 2 2 4" xfId="38220" xr:uid="{BEB4CED3-C91E-46D4-ACBF-BDD868C2A728}"/>
    <cellStyle name="Moneda 2 4 4 2 3 3 2 3" xfId="14682" xr:uid="{14ADCBDB-1CD7-49D7-AEE6-AC3F077D2B9F}"/>
    <cellStyle name="Moneda 2 4 4 2 3 3 2 4" xfId="24099" xr:uid="{BB49A8F7-21F9-434D-876B-EAA703B66F40}"/>
    <cellStyle name="Moneda 2 4 4 2 3 3 2 5" xfId="33516" xr:uid="{0485BBD6-B5FD-41B0-BB66-9F39C4E3E4EC}"/>
    <cellStyle name="Moneda 2 4 4 2 3 3 3" xfId="7626" xr:uid="{01AF4FCB-7411-4EB5-BA04-A91CB461D758}"/>
    <cellStyle name="Moneda 2 4 4 2 3 3 3 2" xfId="17034" xr:uid="{DC384BE6-A15A-45C9-BA06-C6D3B2197529}"/>
    <cellStyle name="Moneda 2 4 4 2 3 3 3 3" xfId="26451" xr:uid="{FA55D31A-D9D8-44A9-8D36-8EF24231BAC1}"/>
    <cellStyle name="Moneda 2 4 4 2 3 3 3 4" xfId="35868" xr:uid="{F2E2F5AE-DAA5-46F0-BC9D-303753DA980D}"/>
    <cellStyle name="Moneda 2 4 4 2 3 3 4" xfId="12330" xr:uid="{64ABFB1A-279C-4470-9AD5-D80B2D16191D}"/>
    <cellStyle name="Moneda 2 4 4 2 3 3 5" xfId="21747" xr:uid="{B22DBB66-1C64-4FAC-9051-8F16B55B6A06}"/>
    <cellStyle name="Moneda 2 4 4 2 3 3 6" xfId="31164" xr:uid="{8975827F-9481-4ACC-B07F-73381A2758E2}"/>
    <cellStyle name="Moneda 2 4 4 2 3 4" xfId="3706" xr:uid="{764622B5-86C9-42E0-90E6-BB5CDD150E9A}"/>
    <cellStyle name="Moneda 2 4 4 2 3 4 2" xfId="6058" xr:uid="{F69524D3-1B96-4551-BA1A-13090D260AB2}"/>
    <cellStyle name="Moneda 2 4 4 2 3 4 2 2" xfId="10762" xr:uid="{B756F510-80DB-48C1-8BF3-AA13FA5AD586}"/>
    <cellStyle name="Moneda 2 4 4 2 3 4 2 2 2" xfId="20170" xr:uid="{1D8A04B3-BAD7-47B9-9943-265F0D745B63}"/>
    <cellStyle name="Moneda 2 4 4 2 3 4 2 2 3" xfId="29587" xr:uid="{9DD996FE-FBA5-4560-9ECF-11679F6F975D}"/>
    <cellStyle name="Moneda 2 4 4 2 3 4 2 2 4" xfId="39004" xr:uid="{D1BDD97E-E1FB-4E33-B80D-3814A29F6711}"/>
    <cellStyle name="Moneda 2 4 4 2 3 4 2 3" xfId="15466" xr:uid="{053739BF-9F8B-4AC3-9CC7-27CEDF0BE810}"/>
    <cellStyle name="Moneda 2 4 4 2 3 4 2 4" xfId="24883" xr:uid="{568F80BF-F9E5-418D-BD26-9BA62F047068}"/>
    <cellStyle name="Moneda 2 4 4 2 3 4 2 5" xfId="34300" xr:uid="{27B456BE-72FF-487D-94C1-206529DC97AD}"/>
    <cellStyle name="Moneda 2 4 4 2 3 4 3" xfId="8410" xr:uid="{3161268B-0F18-4209-994C-6B471C02F68D}"/>
    <cellStyle name="Moneda 2 4 4 2 3 4 3 2" xfId="17818" xr:uid="{79486603-76C7-4886-B21D-171133B9EFD7}"/>
    <cellStyle name="Moneda 2 4 4 2 3 4 3 3" xfId="27235" xr:uid="{9F69B9E7-B065-4E50-B21A-1FFE5F9BEECF}"/>
    <cellStyle name="Moneda 2 4 4 2 3 4 3 4" xfId="36652" xr:uid="{7724C9ED-5F70-475E-9C26-ECB793E5770B}"/>
    <cellStyle name="Moneda 2 4 4 2 3 4 4" xfId="13114" xr:uid="{4A5E8BB5-AAD5-4C07-A2B0-70DE68FBCF16}"/>
    <cellStyle name="Moneda 2 4 4 2 3 4 5" xfId="22531" xr:uid="{E6C6ACFC-D3B8-46AE-86BA-3F645CF33249}"/>
    <cellStyle name="Moneda 2 4 4 2 3 4 6" xfId="31948" xr:uid="{7EA49C48-AA1F-420F-B988-51C2EC61603F}"/>
    <cellStyle name="Moneda 2 4 4 2 3 5" xfId="4490" xr:uid="{EB8D4168-75EA-4F50-8A40-6A10087EA1A3}"/>
    <cellStyle name="Moneda 2 4 4 2 3 5 2" xfId="9194" xr:uid="{21C23E30-7CBD-4977-A78B-21E09407F2B2}"/>
    <cellStyle name="Moneda 2 4 4 2 3 5 2 2" xfId="18602" xr:uid="{E5949DEE-8FEC-4E6F-A4BF-252FEB8EAB23}"/>
    <cellStyle name="Moneda 2 4 4 2 3 5 2 3" xfId="28019" xr:uid="{1020733D-B1CA-434D-84AD-0CD699A9F85D}"/>
    <cellStyle name="Moneda 2 4 4 2 3 5 2 4" xfId="37436" xr:uid="{46C63BB4-A4BE-4588-9AFB-EF18FD28F5B4}"/>
    <cellStyle name="Moneda 2 4 4 2 3 5 3" xfId="13898" xr:uid="{8B2B2242-C7B4-4B66-A72E-F2EAD713C4CC}"/>
    <cellStyle name="Moneda 2 4 4 2 3 5 4" xfId="23315" xr:uid="{D8DA4B3A-1D52-48EF-9D4C-EB64D4F29718}"/>
    <cellStyle name="Moneda 2 4 4 2 3 5 5" xfId="32732" xr:uid="{A749F73D-07C4-4CDE-92FE-C7601FEF3F9C}"/>
    <cellStyle name="Moneda 2 4 4 2 3 6" xfId="6842" xr:uid="{B6593CE5-8E40-46EF-9DC2-3738A9EE06BE}"/>
    <cellStyle name="Moneda 2 4 4 2 3 6 2" xfId="16250" xr:uid="{9A0528AC-293E-4F29-93FC-498807043A80}"/>
    <cellStyle name="Moneda 2 4 4 2 3 6 3" xfId="25667" xr:uid="{54322CE9-278A-4A61-99B8-4CB1C12E815F}"/>
    <cellStyle name="Moneda 2 4 4 2 3 6 4" xfId="35084" xr:uid="{0CB5949D-7E74-486B-A9AC-A05A95EE37CE}"/>
    <cellStyle name="Moneda 2 4 4 2 3 7" xfId="11546" xr:uid="{50EEC0BF-0CD2-4C64-A69B-B55F137526A9}"/>
    <cellStyle name="Moneda 2 4 4 2 3 8" xfId="20963" xr:uid="{3E486543-462E-4898-A309-5AC450D4276E}"/>
    <cellStyle name="Moneda 2 4 4 2 3 9" xfId="30380" xr:uid="{C26DF5ED-55FA-4239-A6D4-998EB10EE138}"/>
    <cellStyle name="Moneda 2 4 4 2 4" xfId="1027" xr:uid="{0F83A6C2-7C3A-427A-97FC-B13662561202}"/>
    <cellStyle name="Moneda 2 4 4 2 4 10" xfId="1741" xr:uid="{90585A77-C385-4E49-82DC-760FED588D60}"/>
    <cellStyle name="Moneda 2 4 4 2 4 11" xfId="40623" xr:uid="{0C83256F-F5E2-4E14-861D-48DCBE69CFF4}"/>
    <cellStyle name="Moneda 2 4 4 2 4 2" xfId="3118" xr:uid="{022439FF-697E-4FE6-B113-F5BC733AD11A}"/>
    <cellStyle name="Moneda 2 4 4 2 4 2 2" xfId="5470" xr:uid="{D83B8526-AB80-4EF8-8961-B131D0525CDA}"/>
    <cellStyle name="Moneda 2 4 4 2 4 2 2 2" xfId="10174" xr:uid="{CA6B3950-DCCF-4C34-9829-4A12828776B1}"/>
    <cellStyle name="Moneda 2 4 4 2 4 2 2 2 2" xfId="19582" xr:uid="{E42D208D-74D1-47BF-B3E7-CEB6A8143C6E}"/>
    <cellStyle name="Moneda 2 4 4 2 4 2 2 2 3" xfId="28999" xr:uid="{93AB4647-0F8A-4F0F-88FF-5988FB9846BC}"/>
    <cellStyle name="Moneda 2 4 4 2 4 2 2 2 4" xfId="38416" xr:uid="{C1060D39-D5C4-4C94-97A1-73915C56347E}"/>
    <cellStyle name="Moneda 2 4 4 2 4 2 2 3" xfId="14878" xr:uid="{BC1EF187-4018-4B1F-92CB-1F0645B25D65}"/>
    <cellStyle name="Moneda 2 4 4 2 4 2 2 4" xfId="24295" xr:uid="{776A9C37-BC65-4610-B761-B6A157C9198B}"/>
    <cellStyle name="Moneda 2 4 4 2 4 2 2 5" xfId="33712" xr:uid="{51F36E19-1BEA-407B-8CFE-35CEC5A9808C}"/>
    <cellStyle name="Moneda 2 4 4 2 4 2 3" xfId="7822" xr:uid="{E4C6F039-5B1A-4BA2-9761-337EFB36D296}"/>
    <cellStyle name="Moneda 2 4 4 2 4 2 3 2" xfId="17230" xr:uid="{DA508BE3-1242-4B39-9252-FCFDC8E6B4CF}"/>
    <cellStyle name="Moneda 2 4 4 2 4 2 3 3" xfId="26647" xr:uid="{4C46E747-C094-4A47-8DA5-75A7036084DB}"/>
    <cellStyle name="Moneda 2 4 4 2 4 2 3 4" xfId="36064" xr:uid="{0034DE72-BED3-42CE-BF77-F5945077C91F}"/>
    <cellStyle name="Moneda 2 4 4 2 4 2 4" xfId="12526" xr:uid="{2FF1940C-BC21-4DD5-BB99-0A8070AC42FA}"/>
    <cellStyle name="Moneda 2 4 4 2 4 2 5" xfId="21943" xr:uid="{C16CB19C-4E18-4F09-9A39-1D4EEA8E9189}"/>
    <cellStyle name="Moneda 2 4 4 2 4 2 6" xfId="31360" xr:uid="{4D3CB6F4-C8E8-422E-B6CE-0E8AE186AB95}"/>
    <cellStyle name="Moneda 2 4 4 2 4 3" xfId="3902" xr:uid="{4EC79E47-8BBB-41C9-AEF9-CBD1D66F3A74}"/>
    <cellStyle name="Moneda 2 4 4 2 4 3 2" xfId="6254" xr:uid="{118CF5C6-2829-486F-A658-4EDBAE97D63F}"/>
    <cellStyle name="Moneda 2 4 4 2 4 3 2 2" xfId="10958" xr:uid="{364E6E93-1853-45D0-9E8B-0DA494F64CF3}"/>
    <cellStyle name="Moneda 2 4 4 2 4 3 2 2 2" xfId="20366" xr:uid="{96EC019D-12E0-4DC4-839A-19D504BD9C5E}"/>
    <cellStyle name="Moneda 2 4 4 2 4 3 2 2 3" xfId="29783" xr:uid="{7F69514B-DDF8-4FE0-880C-0DBD097DF133}"/>
    <cellStyle name="Moneda 2 4 4 2 4 3 2 2 4" xfId="39200" xr:uid="{007F39AF-A866-4AE9-927C-294C3D4093A6}"/>
    <cellStyle name="Moneda 2 4 4 2 4 3 2 3" xfId="15662" xr:uid="{BDAE310D-A38D-478E-8203-1E1FDBAE1FD8}"/>
    <cellStyle name="Moneda 2 4 4 2 4 3 2 4" xfId="25079" xr:uid="{0873BE2A-7DC3-4D93-9B80-D98217B1F48B}"/>
    <cellStyle name="Moneda 2 4 4 2 4 3 2 5" xfId="34496" xr:uid="{F8EE3600-797A-4C57-83BF-659D99DF461C}"/>
    <cellStyle name="Moneda 2 4 4 2 4 3 3" xfId="8606" xr:uid="{6E4B16B1-87E7-4297-89C8-46B4EF35F1C8}"/>
    <cellStyle name="Moneda 2 4 4 2 4 3 3 2" xfId="18014" xr:uid="{361D1CDB-A631-4832-A8DC-660F6366AE26}"/>
    <cellStyle name="Moneda 2 4 4 2 4 3 3 3" xfId="27431" xr:uid="{4EAFE978-3A34-4E4F-A83F-1ABEC448F0C3}"/>
    <cellStyle name="Moneda 2 4 4 2 4 3 3 4" xfId="36848" xr:uid="{E855589F-904A-4E7B-8A3A-4FD281DA0860}"/>
    <cellStyle name="Moneda 2 4 4 2 4 3 4" xfId="13310" xr:uid="{24A3F2B4-57C4-427A-AF2E-F04C1878ADB2}"/>
    <cellStyle name="Moneda 2 4 4 2 4 3 5" xfId="22727" xr:uid="{C4C0B832-65B1-41F4-B8AD-FBE2F92B09DF}"/>
    <cellStyle name="Moneda 2 4 4 2 4 3 6" xfId="32144" xr:uid="{D86C24F7-4BD7-4DD0-9627-B355C0DDB535}"/>
    <cellStyle name="Moneda 2 4 4 2 4 4" xfId="4686" xr:uid="{16015860-FD5C-4FA6-8BDC-324E23C034DC}"/>
    <cellStyle name="Moneda 2 4 4 2 4 4 2" xfId="9390" xr:uid="{3883BDA0-14BE-4995-8418-45D9808E3406}"/>
    <cellStyle name="Moneda 2 4 4 2 4 4 2 2" xfId="18798" xr:uid="{A1B3395D-CDC4-4459-9920-16B0B7C2DB45}"/>
    <cellStyle name="Moneda 2 4 4 2 4 4 2 3" xfId="28215" xr:uid="{AB7BE6B3-3B9A-4FE2-987B-AD3B80475B63}"/>
    <cellStyle name="Moneda 2 4 4 2 4 4 2 4" xfId="37632" xr:uid="{4BE3638D-54E9-45AE-AA35-F64F067A5ACA}"/>
    <cellStyle name="Moneda 2 4 4 2 4 4 3" xfId="14094" xr:uid="{D148AC9B-2FDA-4197-888E-224AB1BC3E67}"/>
    <cellStyle name="Moneda 2 4 4 2 4 4 4" xfId="23511" xr:uid="{5058C7BF-E880-4258-AC86-D04350CB2864}"/>
    <cellStyle name="Moneda 2 4 4 2 4 4 5" xfId="32928" xr:uid="{59A620C3-9435-48B4-99F8-FA76CF4F29B3}"/>
    <cellStyle name="Moneda 2 4 4 2 4 5" xfId="7038" xr:uid="{0AE888BA-7219-4A65-9C8B-36973ADAC15E}"/>
    <cellStyle name="Moneda 2 4 4 2 4 5 2" xfId="16446" xr:uid="{1E9CEAF1-BB35-4B28-A324-6599AE6BD53B}"/>
    <cellStyle name="Moneda 2 4 4 2 4 5 3" xfId="25863" xr:uid="{2FD38CF3-C68F-401B-8080-FB0EDADE773C}"/>
    <cellStyle name="Moneda 2 4 4 2 4 5 4" xfId="35280" xr:uid="{23ADC338-6515-46D6-80B7-7C17F56C666E}"/>
    <cellStyle name="Moneda 2 4 4 2 4 6" xfId="11742" xr:uid="{82FFC9A2-5C97-49B6-B6C3-62A46C25EB80}"/>
    <cellStyle name="Moneda 2 4 4 2 4 7" xfId="21159" xr:uid="{BAAD971F-47D3-4627-8794-44F36C46B744}"/>
    <cellStyle name="Moneda 2 4 4 2 4 8" xfId="30576" xr:uid="{05F16BFF-C761-4504-AD4C-B3650EBF10DD}"/>
    <cellStyle name="Moneda 2 4 4 2 4 9" xfId="2333" xr:uid="{A47C8418-7DBF-4253-8EE2-BBA75A46D31F}"/>
    <cellStyle name="Moneda 2 4 4 2 5" xfId="2726" xr:uid="{6DDB7F12-E297-471D-9FB4-DBB1C384080F}"/>
    <cellStyle name="Moneda 2 4 4 2 5 2" xfId="5078" xr:uid="{013013D3-C810-4BE3-BB9D-D334528CC29E}"/>
    <cellStyle name="Moneda 2 4 4 2 5 2 2" xfId="9782" xr:uid="{D745AF0E-F770-4BE6-A00E-BA86DC4244AE}"/>
    <cellStyle name="Moneda 2 4 4 2 5 2 2 2" xfId="19190" xr:uid="{D2639F1E-5B8C-489D-B98A-E7A98AA0FF4E}"/>
    <cellStyle name="Moneda 2 4 4 2 5 2 2 3" xfId="28607" xr:uid="{201F173F-3215-455C-BA04-56D34069BDF2}"/>
    <cellStyle name="Moneda 2 4 4 2 5 2 2 4" xfId="38024" xr:uid="{1AC93FAE-6A25-43A0-A2DE-511B85553288}"/>
    <cellStyle name="Moneda 2 4 4 2 5 2 3" xfId="14486" xr:uid="{69435C9B-83E9-4870-B600-B624865FA906}"/>
    <cellStyle name="Moneda 2 4 4 2 5 2 4" xfId="23903" xr:uid="{D29D481B-9FB7-4D5B-A727-B48389D15A39}"/>
    <cellStyle name="Moneda 2 4 4 2 5 2 5" xfId="33320" xr:uid="{5E54860D-C930-451D-BF85-8AC46D546EAE}"/>
    <cellStyle name="Moneda 2 4 4 2 5 3" xfId="7430" xr:uid="{E941DFA2-19FD-4A57-B1E0-FDADD7122B5D}"/>
    <cellStyle name="Moneda 2 4 4 2 5 3 2" xfId="16838" xr:uid="{FAEC5286-8867-4BD1-A740-D79B127D5B94}"/>
    <cellStyle name="Moneda 2 4 4 2 5 3 3" xfId="26255" xr:uid="{CDBEE14C-EDED-4FE0-96EE-21416334B95A}"/>
    <cellStyle name="Moneda 2 4 4 2 5 3 4" xfId="35672" xr:uid="{A90FCDE9-D962-43F9-99DA-E06563E1ACD1}"/>
    <cellStyle name="Moneda 2 4 4 2 5 4" xfId="12134" xr:uid="{47A48012-42CD-48B6-BB34-1EC7F5521A85}"/>
    <cellStyle name="Moneda 2 4 4 2 5 5" xfId="21551" xr:uid="{685CC31D-76CC-4DD0-9374-0E6FFE07E453}"/>
    <cellStyle name="Moneda 2 4 4 2 5 6" xfId="30968" xr:uid="{3B5E871A-274D-4B04-A7AE-E4978F4AC374}"/>
    <cellStyle name="Moneda 2 4 4 2 6" xfId="3510" xr:uid="{87C57C81-5FED-409B-992D-8041F3729BCD}"/>
    <cellStyle name="Moneda 2 4 4 2 6 2" xfId="5862" xr:uid="{DD5B1EC7-F250-4762-85AD-16A882BF46E3}"/>
    <cellStyle name="Moneda 2 4 4 2 6 2 2" xfId="10566" xr:uid="{E5BDD818-DDFD-46CD-95FF-B8E8561682F9}"/>
    <cellStyle name="Moneda 2 4 4 2 6 2 2 2" xfId="19974" xr:uid="{FB9CBDCD-3201-4178-A8C1-70F29BEBD25A}"/>
    <cellStyle name="Moneda 2 4 4 2 6 2 2 3" xfId="29391" xr:uid="{5EE004FC-CABC-4A53-BF9D-B302F820E8FA}"/>
    <cellStyle name="Moneda 2 4 4 2 6 2 2 4" xfId="38808" xr:uid="{C30F9ED0-360E-4B51-969F-68914AA16628}"/>
    <cellStyle name="Moneda 2 4 4 2 6 2 3" xfId="15270" xr:uid="{55ABFD51-2CE1-4ADB-AD1E-53966A3C491E}"/>
    <cellStyle name="Moneda 2 4 4 2 6 2 4" xfId="24687" xr:uid="{1D979E9B-9DA5-4A4A-94CA-BA605FA0D88B}"/>
    <cellStyle name="Moneda 2 4 4 2 6 2 5" xfId="34104" xr:uid="{D6BA192F-F0E7-486E-8C5C-A785E569F8F6}"/>
    <cellStyle name="Moneda 2 4 4 2 6 3" xfId="8214" xr:uid="{A2AD2D0A-DDC9-4F2A-A5BD-C1600B999339}"/>
    <cellStyle name="Moneda 2 4 4 2 6 3 2" xfId="17622" xr:uid="{F9C362AB-9254-4FD6-9A39-194B9D20F697}"/>
    <cellStyle name="Moneda 2 4 4 2 6 3 3" xfId="27039" xr:uid="{DE7045C6-D84F-4EED-99FB-921BA3AA6DF2}"/>
    <cellStyle name="Moneda 2 4 4 2 6 3 4" xfId="36456" xr:uid="{CEA96C94-23D3-42F5-9DDE-7F8D65DCC469}"/>
    <cellStyle name="Moneda 2 4 4 2 6 4" xfId="12918" xr:uid="{50881E11-8132-40E7-82B6-7AAC48B1FC47}"/>
    <cellStyle name="Moneda 2 4 4 2 6 5" xfId="22335" xr:uid="{8D7E0FEA-6691-45CE-B7F5-BFD4425F4965}"/>
    <cellStyle name="Moneda 2 4 4 2 6 6" xfId="31752" xr:uid="{9E33AE80-4B3C-4B4A-BC66-D3D54934B8A7}"/>
    <cellStyle name="Moneda 2 4 4 2 7" xfId="4294" xr:uid="{C03B481D-8578-4E21-9B69-10C3F49A9CF5}"/>
    <cellStyle name="Moneda 2 4 4 2 7 2" xfId="8998" xr:uid="{84523E63-F13A-412E-B1A2-DDE9717BAACE}"/>
    <cellStyle name="Moneda 2 4 4 2 7 2 2" xfId="18406" xr:uid="{66C7F48C-B457-441E-8878-5ADA7FC5262B}"/>
    <cellStyle name="Moneda 2 4 4 2 7 2 3" xfId="27823" xr:uid="{EF8450C3-0F51-4AA9-8DA5-B736A26F3F6E}"/>
    <cellStyle name="Moneda 2 4 4 2 7 2 4" xfId="37240" xr:uid="{6ECA5EAB-1E47-4193-83CB-2533D4B3A0EF}"/>
    <cellStyle name="Moneda 2 4 4 2 7 3" xfId="13702" xr:uid="{6BF9AC95-D803-4C21-A459-DD7A8B165149}"/>
    <cellStyle name="Moneda 2 4 4 2 7 4" xfId="23119" xr:uid="{F3B4F58B-4DB4-45F1-909B-C1E201F2FD0C}"/>
    <cellStyle name="Moneda 2 4 4 2 7 5" xfId="32536" xr:uid="{AF4F2E0C-9702-41D2-B0EF-D46735659899}"/>
    <cellStyle name="Moneda 2 4 4 2 8" xfId="6646" xr:uid="{55F8898B-1358-438B-9C1D-A1A0CB49EF33}"/>
    <cellStyle name="Moneda 2 4 4 2 8 2" xfId="16054" xr:uid="{D9AFCF27-72EB-44FF-BA95-38558F4E4B0B}"/>
    <cellStyle name="Moneda 2 4 4 2 8 3" xfId="25471" xr:uid="{3157C8F1-A2D5-4A4D-8A58-83239267B413}"/>
    <cellStyle name="Moneda 2 4 4 2 8 4" xfId="34888" xr:uid="{FC1EA5C0-7B0F-40B4-AC14-E471B4EB821E}"/>
    <cellStyle name="Moneda 2 4 4 2 9" xfId="11350" xr:uid="{734C0128-AF3F-46AA-9053-E27897467FF2}"/>
    <cellStyle name="Moneda 2 4 4 3" xfId="342" xr:uid="{3C95E5ED-A2C9-4B80-B140-5FC57244BFB4}"/>
    <cellStyle name="Moneda 2 4 4 3 10" xfId="30259" xr:uid="{69893D2D-19C3-45EA-B8A2-05400A2460BA}"/>
    <cellStyle name="Moneda 2 4 4 3 11" xfId="39623" xr:uid="{9E716B02-83FF-4713-87DD-8B632E8895F7}"/>
    <cellStyle name="Moneda 2 4 4 3 12" xfId="39882" xr:uid="{F81FA259-81DE-402B-B42B-CF6E443A815C}"/>
    <cellStyle name="Moneda 2 4 4 3 13" xfId="2016" xr:uid="{325EA8BB-AB2B-4AF0-AC52-A35761230BE1}"/>
    <cellStyle name="Moneda 2 4 4 3 14" xfId="1388" xr:uid="{BE317EBA-C780-4353-951E-6B1C6F0F40A6}"/>
    <cellStyle name="Moneda 2 4 4 3 15" xfId="40270" xr:uid="{1EC5159A-22EB-4B82-A990-00A911B6FDA8}"/>
    <cellStyle name="Moneda 2 4 4 3 2" xfId="587" xr:uid="{A76260A9-7A3E-4BC0-86D8-59CEBF505736}"/>
    <cellStyle name="Moneda 2 4 4 3 2 10" xfId="2212" xr:uid="{B170EA45-6598-4B53-9F30-DEBBCBAB7AED}"/>
    <cellStyle name="Moneda 2 4 4 3 2 11" xfId="1584" xr:uid="{E0CABFD2-833C-4D83-91D7-61A6B28BE079}"/>
    <cellStyle name="Moneda 2 4 4 3 2 12" xfId="40466" xr:uid="{8CE8051C-FBFF-471A-AD6D-9BA7B1A3A158}"/>
    <cellStyle name="Moneda 2 4 4 3 2 2" xfId="2604" xr:uid="{E9729CE9-0F03-4A70-8CE7-9AD8062B7B83}"/>
    <cellStyle name="Moneda 2 4 4 3 2 2 2" xfId="3389" xr:uid="{4EF3AEF2-C24E-4DBF-BA9F-4BC4BAD8A7A7}"/>
    <cellStyle name="Moneda 2 4 4 3 2 2 2 2" xfId="5741" xr:uid="{2E56CE78-3F1F-4AF9-8114-A80FD669C6DA}"/>
    <cellStyle name="Moneda 2 4 4 3 2 2 2 2 2" xfId="10445" xr:uid="{62E8EACA-D3EE-4F1A-BFDA-4322EDA0A580}"/>
    <cellStyle name="Moneda 2 4 4 3 2 2 2 2 2 2" xfId="19853" xr:uid="{1573D574-4642-4BAC-B62A-3C88EE12641B}"/>
    <cellStyle name="Moneda 2 4 4 3 2 2 2 2 2 3" xfId="29270" xr:uid="{63019172-2DF1-4F07-A4D8-6688EA3781C9}"/>
    <cellStyle name="Moneda 2 4 4 3 2 2 2 2 2 4" xfId="38687" xr:uid="{1BBB925B-2578-41B4-92E3-0FFCB5C466F4}"/>
    <cellStyle name="Moneda 2 4 4 3 2 2 2 2 3" xfId="15149" xr:uid="{60F224B3-8CC9-4B75-9818-4DAC9FDFD27D}"/>
    <cellStyle name="Moneda 2 4 4 3 2 2 2 2 4" xfId="24566" xr:uid="{B8E8300C-E1E7-4D0C-8C49-FC2379DE0C4F}"/>
    <cellStyle name="Moneda 2 4 4 3 2 2 2 2 5" xfId="33983" xr:uid="{FFB1028A-8A08-43D4-98A8-4798B94DEE3E}"/>
    <cellStyle name="Moneda 2 4 4 3 2 2 2 3" xfId="8093" xr:uid="{59D1113F-8952-44AC-9486-DBAC5920553A}"/>
    <cellStyle name="Moneda 2 4 4 3 2 2 2 3 2" xfId="17501" xr:uid="{E8456BF9-7D1C-4A29-B9DD-2A3971730185}"/>
    <cellStyle name="Moneda 2 4 4 3 2 2 2 3 3" xfId="26918" xr:uid="{A4C3BC36-D841-44E0-979F-C2E08A9B40ED}"/>
    <cellStyle name="Moneda 2 4 4 3 2 2 2 3 4" xfId="36335" xr:uid="{52405D83-DA4A-4D0F-B271-F642C5087C90}"/>
    <cellStyle name="Moneda 2 4 4 3 2 2 2 4" xfId="12797" xr:uid="{E11CF6CD-19AD-4B1C-9266-2DD947E148A6}"/>
    <cellStyle name="Moneda 2 4 4 3 2 2 2 5" xfId="22214" xr:uid="{E5CC687F-5DAE-4018-814C-932C2148286A}"/>
    <cellStyle name="Moneda 2 4 4 3 2 2 2 6" xfId="31631" xr:uid="{6C4F9F4A-AD6B-4E5F-8FA2-931C639B180A}"/>
    <cellStyle name="Moneda 2 4 4 3 2 2 3" xfId="4173" xr:uid="{9FB02B50-D270-4744-96AC-CC68531FD379}"/>
    <cellStyle name="Moneda 2 4 4 3 2 2 3 2" xfId="6525" xr:uid="{26575D0B-000F-40EE-B5F7-B0C18F0F6C7F}"/>
    <cellStyle name="Moneda 2 4 4 3 2 2 3 2 2" xfId="11229" xr:uid="{632D480C-BF91-48D9-9AF7-A3D9A2F0C6D0}"/>
    <cellStyle name="Moneda 2 4 4 3 2 2 3 2 2 2" xfId="20637" xr:uid="{290BE5B1-AFE4-48B4-9CAE-59637BA5B75E}"/>
    <cellStyle name="Moneda 2 4 4 3 2 2 3 2 2 3" xfId="30054" xr:uid="{5B844F4E-2DC9-49E5-AA98-793EFAB10B00}"/>
    <cellStyle name="Moneda 2 4 4 3 2 2 3 2 2 4" xfId="39471" xr:uid="{D21EED14-4E1A-43C6-9FEB-CBC9D8FBE367}"/>
    <cellStyle name="Moneda 2 4 4 3 2 2 3 2 3" xfId="15933" xr:uid="{5006CFD7-86BD-4B32-BAC0-BEF9D96BE688}"/>
    <cellStyle name="Moneda 2 4 4 3 2 2 3 2 4" xfId="25350" xr:uid="{CB8594EB-05D3-4779-8547-7DEA16CB5A8F}"/>
    <cellStyle name="Moneda 2 4 4 3 2 2 3 2 5" xfId="34767" xr:uid="{BB56FDAD-BC47-4D6E-BD32-14FF9B764D23}"/>
    <cellStyle name="Moneda 2 4 4 3 2 2 3 3" xfId="8877" xr:uid="{DDA41E05-B901-45E4-952E-850AFA27CF6F}"/>
    <cellStyle name="Moneda 2 4 4 3 2 2 3 3 2" xfId="18285" xr:uid="{8D2CF39E-2106-4AAE-9063-F937863D7C8D}"/>
    <cellStyle name="Moneda 2 4 4 3 2 2 3 3 3" xfId="27702" xr:uid="{0F7F2EF0-8567-4D0D-A5F9-B2ED71D68138}"/>
    <cellStyle name="Moneda 2 4 4 3 2 2 3 3 4" xfId="37119" xr:uid="{4886BB2A-6C96-4438-98C4-CAB9B6CDDFA0}"/>
    <cellStyle name="Moneda 2 4 4 3 2 2 3 4" xfId="13581" xr:uid="{0AA13EE7-09D6-457C-9318-230BE43450AE}"/>
    <cellStyle name="Moneda 2 4 4 3 2 2 3 5" xfId="22998" xr:uid="{5B9C5D38-B721-43E9-BF2B-BE637C9F7942}"/>
    <cellStyle name="Moneda 2 4 4 3 2 2 3 6" xfId="32415" xr:uid="{1AE784AB-487C-4F48-A41A-80D6AE0992BF}"/>
    <cellStyle name="Moneda 2 4 4 3 2 2 4" xfId="4957" xr:uid="{AA6514D4-8F0C-4E1C-A5A6-D7FE7DCBB346}"/>
    <cellStyle name="Moneda 2 4 4 3 2 2 4 2" xfId="9661" xr:uid="{CA7F922B-E76A-457D-9E69-565410A05E9B}"/>
    <cellStyle name="Moneda 2 4 4 3 2 2 4 2 2" xfId="19069" xr:uid="{0890C3B7-2A78-455C-90B4-A1F62C10F0BE}"/>
    <cellStyle name="Moneda 2 4 4 3 2 2 4 2 3" xfId="28486" xr:uid="{EE75A669-5E65-44B4-B389-C71A3E01FCBE}"/>
    <cellStyle name="Moneda 2 4 4 3 2 2 4 2 4" xfId="37903" xr:uid="{7A35F1E4-6CAD-4C30-8CD4-69A62516AF0B}"/>
    <cellStyle name="Moneda 2 4 4 3 2 2 4 3" xfId="14365" xr:uid="{7DF5EEC4-A57D-4D64-881A-B4A191FF173E}"/>
    <cellStyle name="Moneda 2 4 4 3 2 2 4 4" xfId="23782" xr:uid="{E1959EE3-98A9-445A-97EC-9360EF44F26B}"/>
    <cellStyle name="Moneda 2 4 4 3 2 2 4 5" xfId="33199" xr:uid="{D70ED72D-6313-4B1D-8542-5AEE3A95B4CE}"/>
    <cellStyle name="Moneda 2 4 4 3 2 2 5" xfId="7309" xr:uid="{5C131261-A6AA-4786-9F06-C7E8FE059355}"/>
    <cellStyle name="Moneda 2 4 4 3 2 2 5 2" xfId="16717" xr:uid="{26CDB894-7D81-439E-BB15-DA2F40772DEC}"/>
    <cellStyle name="Moneda 2 4 4 3 2 2 5 3" xfId="26134" xr:uid="{E97BAF89-197C-4CD6-BCBF-55E5EBD5B791}"/>
    <cellStyle name="Moneda 2 4 4 3 2 2 5 4" xfId="35551" xr:uid="{C7C2FBB3-1543-42D4-AE4F-6AA9DAAE57B4}"/>
    <cellStyle name="Moneda 2 4 4 3 2 2 6" xfId="12013" xr:uid="{2579F830-B0E7-4C3C-90AB-831BA5D2710D}"/>
    <cellStyle name="Moneda 2 4 4 3 2 2 7" xfId="21430" xr:uid="{CE7C187C-E984-4DDF-AE63-E1B033A1D009}"/>
    <cellStyle name="Moneda 2 4 4 3 2 2 8" xfId="30847" xr:uid="{6CAE4B1A-9F3C-4EDB-A603-F88CEF1BFEFF}"/>
    <cellStyle name="Moneda 2 4 4 3 2 3" xfId="2997" xr:uid="{2C9CC555-5252-485A-8B76-D1D0DA4A6F89}"/>
    <cellStyle name="Moneda 2 4 4 3 2 3 2" xfId="5349" xr:uid="{BACCF0B2-711A-4371-8E63-C0A1237F85A9}"/>
    <cellStyle name="Moneda 2 4 4 3 2 3 2 2" xfId="10053" xr:uid="{DCB0AFC2-DB65-4DDF-8B50-26831F748BE2}"/>
    <cellStyle name="Moneda 2 4 4 3 2 3 2 2 2" xfId="19461" xr:uid="{9F3AC020-004F-4A5B-98C2-E5EA686C80EF}"/>
    <cellStyle name="Moneda 2 4 4 3 2 3 2 2 3" xfId="28878" xr:uid="{ABC287C1-A2BB-4021-BE47-F902B5F70469}"/>
    <cellStyle name="Moneda 2 4 4 3 2 3 2 2 4" xfId="38295" xr:uid="{31BCACC8-6AB6-45CA-9487-89D40D676B88}"/>
    <cellStyle name="Moneda 2 4 4 3 2 3 2 3" xfId="14757" xr:uid="{5D18A72D-98E9-4B6C-9CC3-67D3BA96CB4D}"/>
    <cellStyle name="Moneda 2 4 4 3 2 3 2 4" xfId="24174" xr:uid="{A3271648-618C-4F08-89B3-E7681B81C4C2}"/>
    <cellStyle name="Moneda 2 4 4 3 2 3 2 5" xfId="33591" xr:uid="{EAC4B5E1-35ED-486A-88DA-D8FAEAAA5AF9}"/>
    <cellStyle name="Moneda 2 4 4 3 2 3 3" xfId="7701" xr:uid="{FD3F104B-1F1B-4C19-A81B-555402B9FBAE}"/>
    <cellStyle name="Moneda 2 4 4 3 2 3 3 2" xfId="17109" xr:uid="{7FEF6271-89DB-4965-8D28-79A295FA3F54}"/>
    <cellStyle name="Moneda 2 4 4 3 2 3 3 3" xfId="26526" xr:uid="{305152CA-F4C7-4063-BF6B-D0AC9E624685}"/>
    <cellStyle name="Moneda 2 4 4 3 2 3 3 4" xfId="35943" xr:uid="{CF8CBAD5-1095-4625-8579-66B80F34668A}"/>
    <cellStyle name="Moneda 2 4 4 3 2 3 4" xfId="12405" xr:uid="{19D83EAE-280C-4590-9D86-1DE0932DA9EF}"/>
    <cellStyle name="Moneda 2 4 4 3 2 3 5" xfId="21822" xr:uid="{8438A54E-250E-443F-B63E-4573517E7987}"/>
    <cellStyle name="Moneda 2 4 4 3 2 3 6" xfId="31239" xr:uid="{CFAA6A88-E802-43AE-B28A-CA0077C36EE2}"/>
    <cellStyle name="Moneda 2 4 4 3 2 4" xfId="3781" xr:uid="{6C11CB9A-B2D5-43C0-B1A6-19770B7EB0B5}"/>
    <cellStyle name="Moneda 2 4 4 3 2 4 2" xfId="6133" xr:uid="{B6FEEE1B-A661-483C-9895-88EAA802DB53}"/>
    <cellStyle name="Moneda 2 4 4 3 2 4 2 2" xfId="10837" xr:uid="{6FE007ED-DFA0-4CFD-BB69-0C3E1B04B386}"/>
    <cellStyle name="Moneda 2 4 4 3 2 4 2 2 2" xfId="20245" xr:uid="{12A43419-666C-454D-B3C9-03AED89AB892}"/>
    <cellStyle name="Moneda 2 4 4 3 2 4 2 2 3" xfId="29662" xr:uid="{54B9BD46-DD44-4223-BD05-7671C6CC961E}"/>
    <cellStyle name="Moneda 2 4 4 3 2 4 2 2 4" xfId="39079" xr:uid="{534135EC-4C94-4ECD-8576-1F23B09027BE}"/>
    <cellStyle name="Moneda 2 4 4 3 2 4 2 3" xfId="15541" xr:uid="{CDD6F879-724C-4E3F-9A22-77C3E52B2E35}"/>
    <cellStyle name="Moneda 2 4 4 3 2 4 2 4" xfId="24958" xr:uid="{3B011116-0E1E-4F4C-ADAD-376AFB26B674}"/>
    <cellStyle name="Moneda 2 4 4 3 2 4 2 5" xfId="34375" xr:uid="{E0FA51EC-25C3-4F71-8C10-E6E37B88B1D2}"/>
    <cellStyle name="Moneda 2 4 4 3 2 4 3" xfId="8485" xr:uid="{4E30B17A-954C-479F-99A7-F383B82A46FD}"/>
    <cellStyle name="Moneda 2 4 4 3 2 4 3 2" xfId="17893" xr:uid="{E8B3F486-1C6D-4B78-98B8-38B2E0EE2A8D}"/>
    <cellStyle name="Moneda 2 4 4 3 2 4 3 3" xfId="27310" xr:uid="{72F85839-E77A-4C2C-839C-87C9ECC69E89}"/>
    <cellStyle name="Moneda 2 4 4 3 2 4 3 4" xfId="36727" xr:uid="{5612FD22-581A-4786-BEB4-68F65FCFA244}"/>
    <cellStyle name="Moneda 2 4 4 3 2 4 4" xfId="13189" xr:uid="{0E9E1BE0-0718-4B07-B198-0A21B5DC5A70}"/>
    <cellStyle name="Moneda 2 4 4 3 2 4 5" xfId="22606" xr:uid="{46D5E585-E4AD-4B73-A860-CA8D33F3F875}"/>
    <cellStyle name="Moneda 2 4 4 3 2 4 6" xfId="32023" xr:uid="{957DC70D-A88C-4F04-AF8B-62A47864D8AF}"/>
    <cellStyle name="Moneda 2 4 4 3 2 5" xfId="4565" xr:uid="{0858D98F-7ED3-44AB-9E29-6161D9855D18}"/>
    <cellStyle name="Moneda 2 4 4 3 2 5 2" xfId="9269" xr:uid="{6C535A2C-02DA-4591-A9A0-24F63AD75151}"/>
    <cellStyle name="Moneda 2 4 4 3 2 5 2 2" xfId="18677" xr:uid="{C22B2A5B-7038-4495-9776-AD07616D6EE2}"/>
    <cellStyle name="Moneda 2 4 4 3 2 5 2 3" xfId="28094" xr:uid="{3E327A99-40B0-454E-A4BF-071F8D397336}"/>
    <cellStyle name="Moneda 2 4 4 3 2 5 2 4" xfId="37511" xr:uid="{62D56B21-0DF8-40B5-8183-93CD77F60D15}"/>
    <cellStyle name="Moneda 2 4 4 3 2 5 3" xfId="13973" xr:uid="{D0393900-FBA4-4D01-BB4C-0C5F98D0F5D8}"/>
    <cellStyle name="Moneda 2 4 4 3 2 5 4" xfId="23390" xr:uid="{2DE7413D-1FBA-4143-9678-1290E56CBD81}"/>
    <cellStyle name="Moneda 2 4 4 3 2 5 5" xfId="32807" xr:uid="{CFF4EE01-223D-4BE4-9F96-3D13CB2E632E}"/>
    <cellStyle name="Moneda 2 4 4 3 2 6" xfId="6917" xr:uid="{D3ADCD84-B1F9-449A-AE65-3FB94B38C475}"/>
    <cellStyle name="Moneda 2 4 4 3 2 6 2" xfId="16325" xr:uid="{1560962D-72CB-4BA1-BD18-20125CE26D67}"/>
    <cellStyle name="Moneda 2 4 4 3 2 6 3" xfId="25742" xr:uid="{F77F5A4F-3A48-4F75-872A-C2E50E7A7AAC}"/>
    <cellStyle name="Moneda 2 4 4 3 2 6 4" xfId="35159" xr:uid="{83D924D1-E760-4813-B003-DC37D0C7236E}"/>
    <cellStyle name="Moneda 2 4 4 3 2 7" xfId="11621" xr:uid="{02B07734-83A5-4238-AC54-9CF926B9CDA1}"/>
    <cellStyle name="Moneda 2 4 4 3 2 8" xfId="21038" xr:uid="{4A16D2D2-E1AB-4C8F-8127-0BC7B98FEADC}"/>
    <cellStyle name="Moneda 2 4 4 3 2 9" xfId="30455" xr:uid="{318C95C1-0BB6-4C6C-9180-002837875B47}"/>
    <cellStyle name="Moneda 2 4 4 3 3" xfId="993" xr:uid="{9214C209-1105-4CE5-B73E-5ADAB3484BFA}"/>
    <cellStyle name="Moneda 2 4 4 3 3 10" xfId="1709" xr:uid="{69D6CC47-AE2A-484C-9E13-7E45AA5FDCE7}"/>
    <cellStyle name="Moneda 2 4 4 3 3 11" xfId="40591" xr:uid="{400CAD21-6522-4D46-8867-171726C677BE}"/>
    <cellStyle name="Moneda 2 4 4 3 3 2" xfId="3193" xr:uid="{BF7E6CD3-B68C-4ACA-A797-3D27213E52DD}"/>
    <cellStyle name="Moneda 2 4 4 3 3 2 2" xfId="5545" xr:uid="{8F88FB84-FD40-48E2-A843-2F3498C81052}"/>
    <cellStyle name="Moneda 2 4 4 3 3 2 2 2" xfId="10249" xr:uid="{9101111F-8ACD-431A-9B0D-5B0C6E5F6C9A}"/>
    <cellStyle name="Moneda 2 4 4 3 3 2 2 2 2" xfId="19657" xr:uid="{5F5BEAC5-304B-47FE-BD25-98A6283482C8}"/>
    <cellStyle name="Moneda 2 4 4 3 3 2 2 2 3" xfId="29074" xr:uid="{550E12FF-1247-4B9D-91BB-EA9A47A8D7B7}"/>
    <cellStyle name="Moneda 2 4 4 3 3 2 2 2 4" xfId="38491" xr:uid="{3F346A5F-CD8D-4657-823F-8D6C4EFA9F58}"/>
    <cellStyle name="Moneda 2 4 4 3 3 2 2 3" xfId="14953" xr:uid="{699C3C95-DFDE-42E4-A729-E5036B73EA0D}"/>
    <cellStyle name="Moneda 2 4 4 3 3 2 2 4" xfId="24370" xr:uid="{E36D6557-DFFD-4743-9ADD-5402A53908ED}"/>
    <cellStyle name="Moneda 2 4 4 3 3 2 2 5" xfId="33787" xr:uid="{EC66EECE-175C-4BFA-AD78-4AEC23EDE692}"/>
    <cellStyle name="Moneda 2 4 4 3 3 2 3" xfId="7897" xr:uid="{47842368-B020-4439-A62A-8607605C293C}"/>
    <cellStyle name="Moneda 2 4 4 3 3 2 3 2" xfId="17305" xr:uid="{4244CE05-5BF1-4ADD-AF2D-57F11DF5B0D5}"/>
    <cellStyle name="Moneda 2 4 4 3 3 2 3 3" xfId="26722" xr:uid="{CE4203F3-3D4F-41AE-8CF2-CD60C09E124F}"/>
    <cellStyle name="Moneda 2 4 4 3 3 2 3 4" xfId="36139" xr:uid="{D2D4E028-6E77-4736-9885-9F05F2A64694}"/>
    <cellStyle name="Moneda 2 4 4 3 3 2 4" xfId="12601" xr:uid="{AA9A9FE6-9582-4636-B89B-285349C586DC}"/>
    <cellStyle name="Moneda 2 4 4 3 3 2 5" xfId="22018" xr:uid="{FF52E9DA-5E24-4F1F-A578-05939083C588}"/>
    <cellStyle name="Moneda 2 4 4 3 3 2 6" xfId="31435" xr:uid="{152DDBE2-6C2F-438D-8721-2B964AF6F103}"/>
    <cellStyle name="Moneda 2 4 4 3 3 3" xfId="3977" xr:uid="{B5A91E78-D6AF-4AF0-B215-D8E25F2A3145}"/>
    <cellStyle name="Moneda 2 4 4 3 3 3 2" xfId="6329" xr:uid="{04003C9A-7535-4DD0-AE7F-193A1AB8F82C}"/>
    <cellStyle name="Moneda 2 4 4 3 3 3 2 2" xfId="11033" xr:uid="{A3F58645-D787-4E49-B561-E7878D9DCF31}"/>
    <cellStyle name="Moneda 2 4 4 3 3 3 2 2 2" xfId="20441" xr:uid="{3C787B19-2D47-4204-A195-D1FA3424956C}"/>
    <cellStyle name="Moneda 2 4 4 3 3 3 2 2 3" xfId="29858" xr:uid="{B638A941-29E4-4621-8E7D-1478FACA204A}"/>
    <cellStyle name="Moneda 2 4 4 3 3 3 2 2 4" xfId="39275" xr:uid="{1B1E8068-7362-4967-8BF1-93051CD10F46}"/>
    <cellStyle name="Moneda 2 4 4 3 3 3 2 3" xfId="15737" xr:uid="{5E6D5E80-6434-4F20-A0B0-1583A17496F8}"/>
    <cellStyle name="Moneda 2 4 4 3 3 3 2 4" xfId="25154" xr:uid="{571347E9-AEB3-42E5-B4C4-4DC04C927C8D}"/>
    <cellStyle name="Moneda 2 4 4 3 3 3 2 5" xfId="34571" xr:uid="{46DD7D6E-A995-4589-BC06-94E0ED3ED762}"/>
    <cellStyle name="Moneda 2 4 4 3 3 3 3" xfId="8681" xr:uid="{153830C7-55C4-47E6-8560-10496926C1A8}"/>
    <cellStyle name="Moneda 2 4 4 3 3 3 3 2" xfId="18089" xr:uid="{7AE2C272-A8D9-485D-8409-256377EA1FFA}"/>
    <cellStyle name="Moneda 2 4 4 3 3 3 3 3" xfId="27506" xr:uid="{CADF5C22-386C-4E4C-A863-246CC7283B56}"/>
    <cellStyle name="Moneda 2 4 4 3 3 3 3 4" xfId="36923" xr:uid="{C245EE65-9E89-4E49-BE6F-A14303023588}"/>
    <cellStyle name="Moneda 2 4 4 3 3 3 4" xfId="13385" xr:uid="{5D4778AC-D187-4CC8-A5DB-8C22186057A3}"/>
    <cellStyle name="Moneda 2 4 4 3 3 3 5" xfId="22802" xr:uid="{9A0A12E9-89F0-439D-A7CB-EB193AEB1A0A}"/>
    <cellStyle name="Moneda 2 4 4 3 3 3 6" xfId="32219" xr:uid="{2F04FDBE-92DF-4E71-9DCD-739E7C1E4737}"/>
    <cellStyle name="Moneda 2 4 4 3 3 4" xfId="4761" xr:uid="{49CDBF9D-0E15-4BF4-A791-B1A40874FD9A}"/>
    <cellStyle name="Moneda 2 4 4 3 3 4 2" xfId="9465" xr:uid="{778195D3-810C-4E6C-8AEC-6493B22EAD42}"/>
    <cellStyle name="Moneda 2 4 4 3 3 4 2 2" xfId="18873" xr:uid="{4DC794FC-BC3D-4E7E-8856-4BD3B520BDEC}"/>
    <cellStyle name="Moneda 2 4 4 3 3 4 2 3" xfId="28290" xr:uid="{386E82DC-BE9E-4F71-8F98-FE324A57B221}"/>
    <cellStyle name="Moneda 2 4 4 3 3 4 2 4" xfId="37707" xr:uid="{9326708D-6E13-4675-AC47-E1306DF8495B}"/>
    <cellStyle name="Moneda 2 4 4 3 3 4 3" xfId="14169" xr:uid="{5E28C624-3982-43D8-979C-6A57F5E39F3F}"/>
    <cellStyle name="Moneda 2 4 4 3 3 4 4" xfId="23586" xr:uid="{7EC22424-EEA7-4B9D-A887-1FF8F55F050B}"/>
    <cellStyle name="Moneda 2 4 4 3 3 4 5" xfId="33003" xr:uid="{00B59BD3-1181-4A65-A3A3-4C3ADB2A9C13}"/>
    <cellStyle name="Moneda 2 4 4 3 3 5" xfId="7113" xr:uid="{03487487-15F1-468A-9D17-C1F5E636A41E}"/>
    <cellStyle name="Moneda 2 4 4 3 3 5 2" xfId="16521" xr:uid="{D7F0779B-6A5F-4240-BF75-4A0435629F89}"/>
    <cellStyle name="Moneda 2 4 4 3 3 5 3" xfId="25938" xr:uid="{C4F9558C-2C0D-4E67-AA36-497455FB892D}"/>
    <cellStyle name="Moneda 2 4 4 3 3 5 4" xfId="35355" xr:uid="{0341387B-10BF-4E03-B859-A4D2EA8A228C}"/>
    <cellStyle name="Moneda 2 4 4 3 3 6" xfId="11817" xr:uid="{70D74B2E-1F03-4581-878F-E3C579FAF5F1}"/>
    <cellStyle name="Moneda 2 4 4 3 3 7" xfId="21234" xr:uid="{FD2DB437-30FB-4093-A0C5-1BF961E6738D}"/>
    <cellStyle name="Moneda 2 4 4 3 3 8" xfId="30651" xr:uid="{5A5647D4-42B4-4349-8453-F9412BE58DE0}"/>
    <cellStyle name="Moneda 2 4 4 3 3 9" xfId="2408" xr:uid="{0F1D7755-AB1F-425D-AE59-CFAF5E2978D8}"/>
    <cellStyle name="Moneda 2 4 4 3 4" xfId="2801" xr:uid="{12DEAB51-FB1B-47E5-9887-C63A5BFF0D2E}"/>
    <cellStyle name="Moneda 2 4 4 3 4 2" xfId="5153" xr:uid="{B781FCA4-67A4-49C0-B44A-0958EECEF79E}"/>
    <cellStyle name="Moneda 2 4 4 3 4 2 2" xfId="9857" xr:uid="{D83CE6F8-1BFE-4B63-9009-566886239F9B}"/>
    <cellStyle name="Moneda 2 4 4 3 4 2 2 2" xfId="19265" xr:uid="{D302EEFF-777F-47D8-AB66-8FD86DE010FC}"/>
    <cellStyle name="Moneda 2 4 4 3 4 2 2 3" xfId="28682" xr:uid="{7F79C48D-CF03-45B3-9EDC-40FC2CF62B01}"/>
    <cellStyle name="Moneda 2 4 4 3 4 2 2 4" xfId="38099" xr:uid="{5AD9323E-5F6F-4158-9EA4-5E272B622FC7}"/>
    <cellStyle name="Moneda 2 4 4 3 4 2 3" xfId="14561" xr:uid="{2D6EA07A-3403-4E1F-AD5D-6F83228D36F7}"/>
    <cellStyle name="Moneda 2 4 4 3 4 2 4" xfId="23978" xr:uid="{1365BB3A-34C8-4586-B86B-0DB5E809211D}"/>
    <cellStyle name="Moneda 2 4 4 3 4 2 5" xfId="33395" xr:uid="{920340CC-9A6B-428D-B031-93DB0A64313D}"/>
    <cellStyle name="Moneda 2 4 4 3 4 3" xfId="7505" xr:uid="{C1C32AA3-F974-4CE1-9329-214F5C3122DF}"/>
    <cellStyle name="Moneda 2 4 4 3 4 3 2" xfId="16913" xr:uid="{03A6E0A5-113A-4B7B-9EF4-701516DC52DD}"/>
    <cellStyle name="Moneda 2 4 4 3 4 3 3" xfId="26330" xr:uid="{F1F4D176-27E7-4750-876B-D99401AE4719}"/>
    <cellStyle name="Moneda 2 4 4 3 4 3 4" xfId="35747" xr:uid="{DEDEEDAD-A716-473D-A42A-D70EC3506AD0}"/>
    <cellStyle name="Moneda 2 4 4 3 4 4" xfId="12209" xr:uid="{6E72A518-8DA3-46ED-9F2E-377E3EDDFF08}"/>
    <cellStyle name="Moneda 2 4 4 3 4 5" xfId="21626" xr:uid="{27D8E985-8C48-4424-B895-0B8878837494}"/>
    <cellStyle name="Moneda 2 4 4 3 4 6" xfId="31043" xr:uid="{901FBF2A-2E10-4760-9F03-7B89D26A98E0}"/>
    <cellStyle name="Moneda 2 4 4 3 5" xfId="3585" xr:uid="{26239E47-453C-4510-BDB9-49EAED0C7199}"/>
    <cellStyle name="Moneda 2 4 4 3 5 2" xfId="5937" xr:uid="{6D086E6E-D879-4BC4-8F24-F07BA5C8D34A}"/>
    <cellStyle name="Moneda 2 4 4 3 5 2 2" xfId="10641" xr:uid="{7C9AC2E8-403E-45C6-A9F8-1F5F11BF5A5F}"/>
    <cellStyle name="Moneda 2 4 4 3 5 2 2 2" xfId="20049" xr:uid="{9933492B-309B-4A5F-A0C2-CECFB51253D8}"/>
    <cellStyle name="Moneda 2 4 4 3 5 2 2 3" xfId="29466" xr:uid="{80418B63-E63A-42E8-A964-4A8D5DE84313}"/>
    <cellStyle name="Moneda 2 4 4 3 5 2 2 4" xfId="38883" xr:uid="{C68F3C39-8D1E-4F40-8DB8-E79F5486A647}"/>
    <cellStyle name="Moneda 2 4 4 3 5 2 3" xfId="15345" xr:uid="{EC6FE125-9FB0-46FA-B483-5B8D6FAA0C15}"/>
    <cellStyle name="Moneda 2 4 4 3 5 2 4" xfId="24762" xr:uid="{1E113A99-8C47-427B-9648-B48B9CC33859}"/>
    <cellStyle name="Moneda 2 4 4 3 5 2 5" xfId="34179" xr:uid="{2F23B743-F9F2-4918-A09A-53E10ED092D4}"/>
    <cellStyle name="Moneda 2 4 4 3 5 3" xfId="8289" xr:uid="{79327C38-482C-4F8D-92BB-61F52EF05328}"/>
    <cellStyle name="Moneda 2 4 4 3 5 3 2" xfId="17697" xr:uid="{27384295-8D29-46F1-8023-0A328330B20D}"/>
    <cellStyle name="Moneda 2 4 4 3 5 3 3" xfId="27114" xr:uid="{F9BC96E6-AB95-4AC6-B6EE-EFEA671BEDE0}"/>
    <cellStyle name="Moneda 2 4 4 3 5 3 4" xfId="36531" xr:uid="{0BB1AB86-FD33-4F8F-8E5D-127B064F6951}"/>
    <cellStyle name="Moneda 2 4 4 3 5 4" xfId="12993" xr:uid="{9CC2E026-258B-4152-B07C-B55802FB984D}"/>
    <cellStyle name="Moneda 2 4 4 3 5 5" xfId="22410" xr:uid="{A3249E7F-3A38-4F52-87F9-9AF4B25F4F18}"/>
    <cellStyle name="Moneda 2 4 4 3 5 6" xfId="31827" xr:uid="{84906B1F-64FC-4583-BB1C-1BC97DCCDBBA}"/>
    <cellStyle name="Moneda 2 4 4 3 6" xfId="4369" xr:uid="{57181D37-AD70-4C9D-87FD-74F09BC46520}"/>
    <cellStyle name="Moneda 2 4 4 3 6 2" xfId="9073" xr:uid="{C9B2D102-F3D0-4D00-B872-C285D9C0754E}"/>
    <cellStyle name="Moneda 2 4 4 3 6 2 2" xfId="18481" xr:uid="{008CC9C1-3AD9-413F-B917-BF619B20F76E}"/>
    <cellStyle name="Moneda 2 4 4 3 6 2 3" xfId="27898" xr:uid="{CAC1724E-ED0F-4275-BBA5-9541DD764AC0}"/>
    <cellStyle name="Moneda 2 4 4 3 6 2 4" xfId="37315" xr:uid="{2AB017D3-C37E-4A54-B2AB-89C3DD43B988}"/>
    <cellStyle name="Moneda 2 4 4 3 6 3" xfId="13777" xr:uid="{C38C7DA2-1E3A-4A42-8739-879B09066FE9}"/>
    <cellStyle name="Moneda 2 4 4 3 6 4" xfId="23194" xr:uid="{3A9D5372-1B1B-4F90-B99C-3D6B698AF403}"/>
    <cellStyle name="Moneda 2 4 4 3 6 5" xfId="32611" xr:uid="{E42E8837-0C34-4130-AF41-76218C4DB48A}"/>
    <cellStyle name="Moneda 2 4 4 3 7" xfId="6721" xr:uid="{F7B8FB6A-0675-4DB1-B25C-3E0F96E133F0}"/>
    <cellStyle name="Moneda 2 4 4 3 7 2" xfId="16129" xr:uid="{695A8B6C-ADC9-4F65-B145-8D28C504232D}"/>
    <cellStyle name="Moneda 2 4 4 3 7 3" xfId="25546" xr:uid="{C4A18FC6-7A36-49AA-AD76-AF24682D8E47}"/>
    <cellStyle name="Moneda 2 4 4 3 7 4" xfId="34963" xr:uid="{C40609CC-829C-4060-9F1A-021592983DF0}"/>
    <cellStyle name="Moneda 2 4 4 3 8" xfId="11425" xr:uid="{5D979B9A-182A-4D20-AE3E-25D8664B2EE3}"/>
    <cellStyle name="Moneda 2 4 4 3 9" xfId="20842" xr:uid="{274C98BE-2A5C-4436-BF5B-ADC20C1C2E64}"/>
    <cellStyle name="Moneda 2 4 4 4" xfId="283" xr:uid="{25C5E888-BC21-4643-86D4-9EECCCD83625}"/>
    <cellStyle name="Moneda 2 4 4 4 10" xfId="30230" xr:uid="{A3D69C05-3BE8-459B-AA1B-4716AD109994}"/>
    <cellStyle name="Moneda 2 4 4 4 11" xfId="39687" xr:uid="{68980199-CE41-4A73-B15E-E233340558AA}"/>
    <cellStyle name="Moneda 2 4 4 4 12" xfId="39946" xr:uid="{8E24413E-870C-4747-B0A9-5183E59C3B24}"/>
    <cellStyle name="Moneda 2 4 4 4 13" xfId="1987" xr:uid="{D5A65433-B39B-41CE-80EC-A133619718E4}"/>
    <cellStyle name="Moneda 2 4 4 4 14" xfId="1359" xr:uid="{096A4C18-BE93-4180-8C9E-55D3BF911060}"/>
    <cellStyle name="Moneda 2 4 4 4 15" xfId="40241" xr:uid="{C85403E1-D1F9-4C5C-8C99-834184E8AA78}"/>
    <cellStyle name="Moneda 2 4 4 4 2" xfId="558" xr:uid="{68B40204-54B5-49C4-9950-FCB92A167978}"/>
    <cellStyle name="Moneda 2 4 4 4 2 10" xfId="2183" xr:uid="{0545D9D8-53DE-42DD-999F-AC3FAAF604EE}"/>
    <cellStyle name="Moneda 2 4 4 4 2 11" xfId="1555" xr:uid="{B7021134-FA84-4AB4-8E5D-0EE3C8A335EC}"/>
    <cellStyle name="Moneda 2 4 4 4 2 12" xfId="40437" xr:uid="{EE616597-06FD-46D5-A460-5533CC45A49A}"/>
    <cellStyle name="Moneda 2 4 4 4 2 2" xfId="2575" xr:uid="{89487C31-86BA-43C8-9C63-47EC0A23C31E}"/>
    <cellStyle name="Moneda 2 4 4 4 2 2 2" xfId="3360" xr:uid="{79E17A28-FDA7-4E78-9F5A-F4828501B4FA}"/>
    <cellStyle name="Moneda 2 4 4 4 2 2 2 2" xfId="5712" xr:uid="{9132A8FA-47AA-4E90-B980-F7B1BF700EC2}"/>
    <cellStyle name="Moneda 2 4 4 4 2 2 2 2 2" xfId="10416" xr:uid="{F56763A2-988D-49B7-854B-D6C460809839}"/>
    <cellStyle name="Moneda 2 4 4 4 2 2 2 2 2 2" xfId="19824" xr:uid="{1F3F5263-0023-4951-81E2-CB6AA51D2BAA}"/>
    <cellStyle name="Moneda 2 4 4 4 2 2 2 2 2 3" xfId="29241" xr:uid="{D8A2948A-151C-4BFD-80D6-4D50CE98641B}"/>
    <cellStyle name="Moneda 2 4 4 4 2 2 2 2 2 4" xfId="38658" xr:uid="{96733BC6-8DE2-44E1-AB44-C44849DEBA4A}"/>
    <cellStyle name="Moneda 2 4 4 4 2 2 2 2 3" xfId="15120" xr:uid="{E1A79749-51E9-4598-9F09-E11CA1A71BBA}"/>
    <cellStyle name="Moneda 2 4 4 4 2 2 2 2 4" xfId="24537" xr:uid="{80EE83B1-BD7F-43A1-A622-5BF52B41A117}"/>
    <cellStyle name="Moneda 2 4 4 4 2 2 2 2 5" xfId="33954" xr:uid="{0B33BA12-93BD-4A3B-BF55-BCFBFC7FDE67}"/>
    <cellStyle name="Moneda 2 4 4 4 2 2 2 3" xfId="8064" xr:uid="{E79AB52A-C1DC-477B-9C9F-5ADDCD024651}"/>
    <cellStyle name="Moneda 2 4 4 4 2 2 2 3 2" xfId="17472" xr:uid="{533AE175-4820-483C-ADFF-A2986286A6AD}"/>
    <cellStyle name="Moneda 2 4 4 4 2 2 2 3 3" xfId="26889" xr:uid="{EB3EF3CC-BD58-4FDF-AB6F-4D3681A07575}"/>
    <cellStyle name="Moneda 2 4 4 4 2 2 2 3 4" xfId="36306" xr:uid="{370267DD-BF3B-42C5-A786-0A71C9CB875F}"/>
    <cellStyle name="Moneda 2 4 4 4 2 2 2 4" xfId="12768" xr:uid="{1894636F-43E6-4412-B8DB-37ED7CAE391E}"/>
    <cellStyle name="Moneda 2 4 4 4 2 2 2 5" xfId="22185" xr:uid="{0AA5AE40-887A-4173-9A3A-50C069B783E1}"/>
    <cellStyle name="Moneda 2 4 4 4 2 2 2 6" xfId="31602" xr:uid="{D56D34C7-A29C-40A2-8B68-B67ABB51AF64}"/>
    <cellStyle name="Moneda 2 4 4 4 2 2 3" xfId="4144" xr:uid="{22DD34B9-5E4A-4B1A-9D73-8C716D39F67E}"/>
    <cellStyle name="Moneda 2 4 4 4 2 2 3 2" xfId="6496" xr:uid="{41A01684-BCA1-404F-AA10-F2C83BCDECC8}"/>
    <cellStyle name="Moneda 2 4 4 4 2 2 3 2 2" xfId="11200" xr:uid="{08018BF8-2700-4679-BA52-1318A3AC6DF1}"/>
    <cellStyle name="Moneda 2 4 4 4 2 2 3 2 2 2" xfId="20608" xr:uid="{6A0667D1-4BD3-41F8-9627-B165302E60B0}"/>
    <cellStyle name="Moneda 2 4 4 4 2 2 3 2 2 3" xfId="30025" xr:uid="{081B9D6A-5863-4975-BCCF-C345621DCD1C}"/>
    <cellStyle name="Moneda 2 4 4 4 2 2 3 2 2 4" xfId="39442" xr:uid="{C6A5B781-C2F0-4505-BF15-7ED482D3D71B}"/>
    <cellStyle name="Moneda 2 4 4 4 2 2 3 2 3" xfId="15904" xr:uid="{890CB326-E1B8-44BB-AEE9-1B176FD755B1}"/>
    <cellStyle name="Moneda 2 4 4 4 2 2 3 2 4" xfId="25321" xr:uid="{246659FE-0CB2-40D9-9A1B-AAEDFAE04623}"/>
    <cellStyle name="Moneda 2 4 4 4 2 2 3 2 5" xfId="34738" xr:uid="{BAC9AD56-2D96-42AE-B8F1-3F32D9E16F9B}"/>
    <cellStyle name="Moneda 2 4 4 4 2 2 3 3" xfId="8848" xr:uid="{754A7627-E6AF-46E8-BD22-8AA6F7192524}"/>
    <cellStyle name="Moneda 2 4 4 4 2 2 3 3 2" xfId="18256" xr:uid="{7877F310-D320-4E40-82EA-081631D403B1}"/>
    <cellStyle name="Moneda 2 4 4 4 2 2 3 3 3" xfId="27673" xr:uid="{C1050C8A-71F5-41E9-BEA8-70A1184B73CC}"/>
    <cellStyle name="Moneda 2 4 4 4 2 2 3 3 4" xfId="37090" xr:uid="{7765A525-5060-4650-B12E-5AE97D4B6314}"/>
    <cellStyle name="Moneda 2 4 4 4 2 2 3 4" xfId="13552" xr:uid="{55FB9DFF-43FE-45B5-ABB8-AC749C84A18C}"/>
    <cellStyle name="Moneda 2 4 4 4 2 2 3 5" xfId="22969" xr:uid="{4C3B9DAE-5845-4083-8800-407AEE5A6391}"/>
    <cellStyle name="Moneda 2 4 4 4 2 2 3 6" xfId="32386" xr:uid="{CF7903D8-96D7-416F-8844-C06B47F7B8B0}"/>
    <cellStyle name="Moneda 2 4 4 4 2 2 4" xfId="4928" xr:uid="{CB995852-B243-4126-8D74-0A89C3180CE6}"/>
    <cellStyle name="Moneda 2 4 4 4 2 2 4 2" xfId="9632" xr:uid="{349FA46E-EAC7-4F9F-BB56-1C9BCEBB9131}"/>
    <cellStyle name="Moneda 2 4 4 4 2 2 4 2 2" xfId="19040" xr:uid="{17486D3E-78FF-4210-A2DC-A22B4E441B03}"/>
    <cellStyle name="Moneda 2 4 4 4 2 2 4 2 3" xfId="28457" xr:uid="{A053CF3D-94D0-4C8B-AE12-4296821F7480}"/>
    <cellStyle name="Moneda 2 4 4 4 2 2 4 2 4" xfId="37874" xr:uid="{671C7698-BFE3-47AF-B161-1788346EF834}"/>
    <cellStyle name="Moneda 2 4 4 4 2 2 4 3" xfId="14336" xr:uid="{D6B5FE5E-A358-41CF-BE8A-B9880BF0AF03}"/>
    <cellStyle name="Moneda 2 4 4 4 2 2 4 4" xfId="23753" xr:uid="{31B4CFA8-69B6-45DF-BF2E-4EBC07E3C76C}"/>
    <cellStyle name="Moneda 2 4 4 4 2 2 4 5" xfId="33170" xr:uid="{F7CAACF9-109B-4CA3-AFE8-F47E3AB95B1A}"/>
    <cellStyle name="Moneda 2 4 4 4 2 2 5" xfId="7280" xr:uid="{ACCD9A34-8EE4-421D-843F-6F23D2924667}"/>
    <cellStyle name="Moneda 2 4 4 4 2 2 5 2" xfId="16688" xr:uid="{9D037224-A394-44E7-AA94-2D6DC9481BE0}"/>
    <cellStyle name="Moneda 2 4 4 4 2 2 5 3" xfId="26105" xr:uid="{A44FED9E-28D5-46B5-89E8-814ACF58F08B}"/>
    <cellStyle name="Moneda 2 4 4 4 2 2 5 4" xfId="35522" xr:uid="{486B4C67-9304-40F6-972D-F7E7E2C24900}"/>
    <cellStyle name="Moneda 2 4 4 4 2 2 6" xfId="11984" xr:uid="{251108C4-4738-46B0-8A15-1A7304C279A7}"/>
    <cellStyle name="Moneda 2 4 4 4 2 2 7" xfId="21401" xr:uid="{3FBEE14F-CA50-427F-8BC8-A6E9903462B2}"/>
    <cellStyle name="Moneda 2 4 4 4 2 2 8" xfId="30818" xr:uid="{041D1DCB-E7DF-4C52-91FD-0D926799E772}"/>
    <cellStyle name="Moneda 2 4 4 4 2 3" xfId="2968" xr:uid="{95342E82-7827-4873-9F29-D4FE9E1049F5}"/>
    <cellStyle name="Moneda 2 4 4 4 2 3 2" xfId="5320" xr:uid="{4374FFEC-02E6-4075-AB53-65DA13813E87}"/>
    <cellStyle name="Moneda 2 4 4 4 2 3 2 2" xfId="10024" xr:uid="{CD544BD1-FD0A-48A4-8596-8B42386A41B9}"/>
    <cellStyle name="Moneda 2 4 4 4 2 3 2 2 2" xfId="19432" xr:uid="{1F1408E3-1C23-40FF-8FA9-4B0E6C8FDD1D}"/>
    <cellStyle name="Moneda 2 4 4 4 2 3 2 2 3" xfId="28849" xr:uid="{85DD55C7-EA53-420D-9C47-1171A47DD308}"/>
    <cellStyle name="Moneda 2 4 4 4 2 3 2 2 4" xfId="38266" xr:uid="{F33925C9-1CED-4A9F-8BEF-449C858A85C8}"/>
    <cellStyle name="Moneda 2 4 4 4 2 3 2 3" xfId="14728" xr:uid="{D58F02CA-F4E6-45BC-B95C-EE3AC739CAD6}"/>
    <cellStyle name="Moneda 2 4 4 4 2 3 2 4" xfId="24145" xr:uid="{74BC8414-AFB9-4E7E-AC0B-CB8490B77BEE}"/>
    <cellStyle name="Moneda 2 4 4 4 2 3 2 5" xfId="33562" xr:uid="{731124F0-3C2E-4C91-8C5A-74A8EAC6C1C6}"/>
    <cellStyle name="Moneda 2 4 4 4 2 3 3" xfId="7672" xr:uid="{F8DC6448-1D48-48DC-B22B-53BFEE9EEE72}"/>
    <cellStyle name="Moneda 2 4 4 4 2 3 3 2" xfId="17080" xr:uid="{343B5757-45CE-4302-A1DA-3720CBE58F18}"/>
    <cellStyle name="Moneda 2 4 4 4 2 3 3 3" xfId="26497" xr:uid="{3F186BF2-DF0F-44FD-BCCA-CFBBDF943AB8}"/>
    <cellStyle name="Moneda 2 4 4 4 2 3 3 4" xfId="35914" xr:uid="{D3825F0C-257C-4C90-A836-E0CCC2246706}"/>
    <cellStyle name="Moneda 2 4 4 4 2 3 4" xfId="12376" xr:uid="{ED3A0EF5-C7FB-4FA1-AA79-C32ACF3436C4}"/>
    <cellStyle name="Moneda 2 4 4 4 2 3 5" xfId="21793" xr:uid="{7F2A7955-2BED-467C-BFDE-5D03F2EB02A2}"/>
    <cellStyle name="Moneda 2 4 4 4 2 3 6" xfId="31210" xr:uid="{1D0934CB-79B2-4738-B72F-C40CDF2E549B}"/>
    <cellStyle name="Moneda 2 4 4 4 2 4" xfId="3752" xr:uid="{DB8FBB47-0238-4A49-98E3-B9FBA96F3C99}"/>
    <cellStyle name="Moneda 2 4 4 4 2 4 2" xfId="6104" xr:uid="{2C4F0214-A579-4BBE-AB02-1B91C878840F}"/>
    <cellStyle name="Moneda 2 4 4 4 2 4 2 2" xfId="10808" xr:uid="{7EFE9FBC-DBEF-4DDF-8C2D-3931F9668490}"/>
    <cellStyle name="Moneda 2 4 4 4 2 4 2 2 2" xfId="20216" xr:uid="{42A39E92-E43F-44E8-BFFD-2C4F2E4B8742}"/>
    <cellStyle name="Moneda 2 4 4 4 2 4 2 2 3" xfId="29633" xr:uid="{8302F174-DE38-47AE-962C-593190DE0BAC}"/>
    <cellStyle name="Moneda 2 4 4 4 2 4 2 2 4" xfId="39050" xr:uid="{C0E2B42E-F09D-4CEC-B97F-D41913DFACAC}"/>
    <cellStyle name="Moneda 2 4 4 4 2 4 2 3" xfId="15512" xr:uid="{45197DE6-E2D0-4FAB-8A90-4465203727D6}"/>
    <cellStyle name="Moneda 2 4 4 4 2 4 2 4" xfId="24929" xr:uid="{833FAF45-5ECC-40E2-B122-85B4EE634B7E}"/>
    <cellStyle name="Moneda 2 4 4 4 2 4 2 5" xfId="34346" xr:uid="{0C3BFA39-5A58-45A6-AC6D-CFD0A68386F1}"/>
    <cellStyle name="Moneda 2 4 4 4 2 4 3" xfId="8456" xr:uid="{54EF65D2-5787-41FD-9CC7-E8EDB3D874DA}"/>
    <cellStyle name="Moneda 2 4 4 4 2 4 3 2" xfId="17864" xr:uid="{ED154617-3776-455E-BE5B-5349F7AAD8C8}"/>
    <cellStyle name="Moneda 2 4 4 4 2 4 3 3" xfId="27281" xr:uid="{17D7C66B-3E42-4B7F-970B-C9B72AA15AA5}"/>
    <cellStyle name="Moneda 2 4 4 4 2 4 3 4" xfId="36698" xr:uid="{698EEE18-D91D-4BD3-8E9B-98956FD11DA1}"/>
    <cellStyle name="Moneda 2 4 4 4 2 4 4" xfId="13160" xr:uid="{E43BAB41-07E1-4649-A21A-ED49BD04CBC9}"/>
    <cellStyle name="Moneda 2 4 4 4 2 4 5" xfId="22577" xr:uid="{6F15DC6A-6FC1-405F-A193-BFB38354F05A}"/>
    <cellStyle name="Moneda 2 4 4 4 2 4 6" xfId="31994" xr:uid="{F19AC79D-BE13-4872-B7D4-884815B0C39B}"/>
    <cellStyle name="Moneda 2 4 4 4 2 5" xfId="4536" xr:uid="{390B60CF-D8CE-4219-8F8C-D52936C1F113}"/>
    <cellStyle name="Moneda 2 4 4 4 2 5 2" xfId="9240" xr:uid="{4B3CC254-3F14-4953-ADB2-42E075960012}"/>
    <cellStyle name="Moneda 2 4 4 4 2 5 2 2" xfId="18648" xr:uid="{154E3009-9FA7-4F44-A3B0-CA2940DE7221}"/>
    <cellStyle name="Moneda 2 4 4 4 2 5 2 3" xfId="28065" xr:uid="{9B151F58-874E-47E7-AB3A-55BF8ED92798}"/>
    <cellStyle name="Moneda 2 4 4 4 2 5 2 4" xfId="37482" xr:uid="{65963E42-9944-4648-BD35-DBBC99FCE097}"/>
    <cellStyle name="Moneda 2 4 4 4 2 5 3" xfId="13944" xr:uid="{84592E96-B4DD-4F46-AD11-FB11EFDA0982}"/>
    <cellStyle name="Moneda 2 4 4 4 2 5 4" xfId="23361" xr:uid="{0F72BDFD-AC18-4789-A350-86EB39E699D5}"/>
    <cellStyle name="Moneda 2 4 4 4 2 5 5" xfId="32778" xr:uid="{5FAD0720-7515-4A50-8A63-989D05A3B233}"/>
    <cellStyle name="Moneda 2 4 4 4 2 6" xfId="6888" xr:uid="{F4493517-6548-4249-9036-3705E82B486B}"/>
    <cellStyle name="Moneda 2 4 4 4 2 6 2" xfId="16296" xr:uid="{282F1C03-35E7-46A6-BB0E-2D3383D7C7FD}"/>
    <cellStyle name="Moneda 2 4 4 4 2 6 3" xfId="25713" xr:uid="{CF88293A-A975-4754-99A5-57EC4C5D96E6}"/>
    <cellStyle name="Moneda 2 4 4 4 2 6 4" xfId="35130" xr:uid="{BC6ED430-67A0-46DC-B9C4-DE2119E383F6}"/>
    <cellStyle name="Moneda 2 4 4 4 2 7" xfId="11592" xr:uid="{684F6BCB-3313-4B27-9F46-14F7940A64D4}"/>
    <cellStyle name="Moneda 2 4 4 4 2 8" xfId="21009" xr:uid="{B899F197-7750-4C0C-AB33-167B491B931B}"/>
    <cellStyle name="Moneda 2 4 4 4 2 9" xfId="30426" xr:uid="{25B2B013-5E0C-4776-90FB-A7F9F5A75CCB}"/>
    <cellStyle name="Moneda 2 4 4 4 3" xfId="1059" xr:uid="{1B448E7D-171D-4E4C-843B-EDFB01B15F08}"/>
    <cellStyle name="Moneda 2 4 4 4 3 10" xfId="1773" xr:uid="{17C72334-1E1B-4A59-944E-4E4177E81D54}"/>
    <cellStyle name="Moneda 2 4 4 4 3 11" xfId="40655" xr:uid="{2FB0ADEC-CFCC-42C8-89A0-A365639E7B72}"/>
    <cellStyle name="Moneda 2 4 4 4 3 2" xfId="3164" xr:uid="{47FB9B2E-E1F7-415E-B427-DEDE0C02FCE8}"/>
    <cellStyle name="Moneda 2 4 4 4 3 2 2" xfId="5516" xr:uid="{0B921933-A580-4498-861E-4FC9224236D8}"/>
    <cellStyle name="Moneda 2 4 4 4 3 2 2 2" xfId="10220" xr:uid="{EE281C31-1B6E-4207-BD32-F8F4E873932A}"/>
    <cellStyle name="Moneda 2 4 4 4 3 2 2 2 2" xfId="19628" xr:uid="{7B94C65E-20AA-49F4-8FCA-E28B0CD1BD19}"/>
    <cellStyle name="Moneda 2 4 4 4 3 2 2 2 3" xfId="29045" xr:uid="{246181D4-6213-4161-9A02-852E6EFBD308}"/>
    <cellStyle name="Moneda 2 4 4 4 3 2 2 2 4" xfId="38462" xr:uid="{04C3B04C-94FF-4558-9007-DCE873A8C7B3}"/>
    <cellStyle name="Moneda 2 4 4 4 3 2 2 3" xfId="14924" xr:uid="{FE840E9D-62E7-4AFE-8664-6FBE8E7F0146}"/>
    <cellStyle name="Moneda 2 4 4 4 3 2 2 4" xfId="24341" xr:uid="{BE0754FF-BE36-4351-9612-1EB1F883BCBD}"/>
    <cellStyle name="Moneda 2 4 4 4 3 2 2 5" xfId="33758" xr:uid="{991EB854-6B1A-4330-8E2A-3503DFF75C5A}"/>
    <cellStyle name="Moneda 2 4 4 4 3 2 3" xfId="7868" xr:uid="{A69B5465-C2F0-405D-850F-94B7FA270FBF}"/>
    <cellStyle name="Moneda 2 4 4 4 3 2 3 2" xfId="17276" xr:uid="{B69349F1-B6D0-4A89-98C1-E3E619ACE02F}"/>
    <cellStyle name="Moneda 2 4 4 4 3 2 3 3" xfId="26693" xr:uid="{3343EC01-B582-4860-950F-BA6372A115CD}"/>
    <cellStyle name="Moneda 2 4 4 4 3 2 3 4" xfId="36110" xr:uid="{E85A6C47-EB17-49BB-ACDD-FC03159F52E5}"/>
    <cellStyle name="Moneda 2 4 4 4 3 2 4" xfId="12572" xr:uid="{4BCA655F-6CA0-45B1-A2B0-3DA1950CDBCA}"/>
    <cellStyle name="Moneda 2 4 4 4 3 2 5" xfId="21989" xr:uid="{393AE59C-C373-4E56-8AC9-192C5CBD5620}"/>
    <cellStyle name="Moneda 2 4 4 4 3 2 6" xfId="31406" xr:uid="{BFC219D9-BDDD-4780-BC84-359524BC4EB9}"/>
    <cellStyle name="Moneda 2 4 4 4 3 3" xfId="3948" xr:uid="{63014CF4-C947-44EB-976F-D008B39AA90C}"/>
    <cellStyle name="Moneda 2 4 4 4 3 3 2" xfId="6300" xr:uid="{E4AE3C00-5B02-4D4F-AB67-ECC57660FBB4}"/>
    <cellStyle name="Moneda 2 4 4 4 3 3 2 2" xfId="11004" xr:uid="{7900CD9F-D673-4367-9EF6-4DF73340D435}"/>
    <cellStyle name="Moneda 2 4 4 4 3 3 2 2 2" xfId="20412" xr:uid="{756EB681-F57D-4EEB-9D6A-05F5A4D17E75}"/>
    <cellStyle name="Moneda 2 4 4 4 3 3 2 2 3" xfId="29829" xr:uid="{6B76CDD4-6D24-425E-9322-BC6847D493BB}"/>
    <cellStyle name="Moneda 2 4 4 4 3 3 2 2 4" xfId="39246" xr:uid="{CAE7F051-B85E-4D6C-9C09-F153A7C5B752}"/>
    <cellStyle name="Moneda 2 4 4 4 3 3 2 3" xfId="15708" xr:uid="{EDBAA5B6-0C4C-47DB-B9B1-335B38682DCF}"/>
    <cellStyle name="Moneda 2 4 4 4 3 3 2 4" xfId="25125" xr:uid="{C2DD1FA2-9EA0-48FA-8D8E-16FFB5DDB057}"/>
    <cellStyle name="Moneda 2 4 4 4 3 3 2 5" xfId="34542" xr:uid="{F2F79FB7-2545-4B5A-80BF-CE456AE93DC4}"/>
    <cellStyle name="Moneda 2 4 4 4 3 3 3" xfId="8652" xr:uid="{240426E3-9244-428D-AF82-9EFFB9C120D4}"/>
    <cellStyle name="Moneda 2 4 4 4 3 3 3 2" xfId="18060" xr:uid="{AF16F691-44C8-42D6-AA37-718F226936E9}"/>
    <cellStyle name="Moneda 2 4 4 4 3 3 3 3" xfId="27477" xr:uid="{9F1A56D3-96EF-47C2-BA34-4DE008C3CC11}"/>
    <cellStyle name="Moneda 2 4 4 4 3 3 3 4" xfId="36894" xr:uid="{63DDD5C9-9058-45DF-8C5A-60AD0259EF88}"/>
    <cellStyle name="Moneda 2 4 4 4 3 3 4" xfId="13356" xr:uid="{2289253C-EE98-4C41-81C3-622C2B170348}"/>
    <cellStyle name="Moneda 2 4 4 4 3 3 5" xfId="22773" xr:uid="{27BB5B2E-81FC-4DD0-8D03-46E74BFD232A}"/>
    <cellStyle name="Moneda 2 4 4 4 3 3 6" xfId="32190" xr:uid="{AC366396-4025-4027-A48D-F2A3B3FB1A32}"/>
    <cellStyle name="Moneda 2 4 4 4 3 4" xfId="4732" xr:uid="{79E866F5-4ED1-4638-A669-3C87A449ABC5}"/>
    <cellStyle name="Moneda 2 4 4 4 3 4 2" xfId="9436" xr:uid="{33EBA418-60FB-4057-9EA8-DAED1276DE93}"/>
    <cellStyle name="Moneda 2 4 4 4 3 4 2 2" xfId="18844" xr:uid="{433A50D6-F622-4F69-8873-7C1214621A32}"/>
    <cellStyle name="Moneda 2 4 4 4 3 4 2 3" xfId="28261" xr:uid="{31C4428E-4D79-43AD-882A-ED9C3CCE1F01}"/>
    <cellStyle name="Moneda 2 4 4 4 3 4 2 4" xfId="37678" xr:uid="{A1FA5FD3-B6FF-491C-9C9D-62CDEABF73DB}"/>
    <cellStyle name="Moneda 2 4 4 4 3 4 3" xfId="14140" xr:uid="{23D7D2A5-B1DF-4570-B228-B9B8337AF974}"/>
    <cellStyle name="Moneda 2 4 4 4 3 4 4" xfId="23557" xr:uid="{7FFC753F-F03A-4416-A03C-F229786ECD4A}"/>
    <cellStyle name="Moneda 2 4 4 4 3 4 5" xfId="32974" xr:uid="{75DCD310-3551-4375-8C93-79ECC75CAF59}"/>
    <cellStyle name="Moneda 2 4 4 4 3 5" xfId="7084" xr:uid="{79882768-B4A2-43FC-A58D-880B3251F543}"/>
    <cellStyle name="Moneda 2 4 4 4 3 5 2" xfId="16492" xr:uid="{542CBA9C-1870-4B49-95A1-50FB24F4328E}"/>
    <cellStyle name="Moneda 2 4 4 4 3 5 3" xfId="25909" xr:uid="{2F39B208-29D7-4DFF-8C1C-2351D3E8CC13}"/>
    <cellStyle name="Moneda 2 4 4 4 3 5 4" xfId="35326" xr:uid="{D94C6FFE-9131-49B9-88D2-02AD8D6E6081}"/>
    <cellStyle name="Moneda 2 4 4 4 3 6" xfId="11788" xr:uid="{A5D7EF53-4E2C-4937-937A-35F954B22697}"/>
    <cellStyle name="Moneda 2 4 4 4 3 7" xfId="21205" xr:uid="{4673DCD9-886F-48DB-9661-1CFF076A111C}"/>
    <cellStyle name="Moneda 2 4 4 4 3 8" xfId="30622" xr:uid="{A6E86869-86EE-4C77-BCB9-64552B0A363A}"/>
    <cellStyle name="Moneda 2 4 4 4 3 9" xfId="2379" xr:uid="{91988B59-3BF1-4994-B593-C6704B510CA4}"/>
    <cellStyle name="Moneda 2 4 4 4 4" xfId="2772" xr:uid="{35E23D2C-7EAA-4863-9317-DE777678B592}"/>
    <cellStyle name="Moneda 2 4 4 4 4 2" xfId="5124" xr:uid="{ACA74744-9878-494F-A167-771A25862D7A}"/>
    <cellStyle name="Moneda 2 4 4 4 4 2 2" xfId="9828" xr:uid="{31A00CF8-A3EB-4CE5-8630-E0DF4870362A}"/>
    <cellStyle name="Moneda 2 4 4 4 4 2 2 2" xfId="19236" xr:uid="{A1C038EA-4E00-4EFD-A641-E16276F458E5}"/>
    <cellStyle name="Moneda 2 4 4 4 4 2 2 3" xfId="28653" xr:uid="{8389894E-F028-46B0-9262-66C88AED690E}"/>
    <cellStyle name="Moneda 2 4 4 4 4 2 2 4" xfId="38070" xr:uid="{E6361EC1-44F4-401D-9691-109527328D88}"/>
    <cellStyle name="Moneda 2 4 4 4 4 2 3" xfId="14532" xr:uid="{C7B8D47B-4DA4-492E-B989-8109E3245667}"/>
    <cellStyle name="Moneda 2 4 4 4 4 2 4" xfId="23949" xr:uid="{7098133F-160D-4B93-AD77-3584A11C2F03}"/>
    <cellStyle name="Moneda 2 4 4 4 4 2 5" xfId="33366" xr:uid="{1E8C3D0F-4B5F-4015-9DD0-12866EDC8177}"/>
    <cellStyle name="Moneda 2 4 4 4 4 3" xfId="7476" xr:uid="{656BE584-3083-4C13-ACE7-9223F194811D}"/>
    <cellStyle name="Moneda 2 4 4 4 4 3 2" xfId="16884" xr:uid="{9574965D-3878-4497-A861-25C7BDF2334F}"/>
    <cellStyle name="Moneda 2 4 4 4 4 3 3" xfId="26301" xr:uid="{5163BCDF-6497-41D6-91B6-C2F53CEFD5E4}"/>
    <cellStyle name="Moneda 2 4 4 4 4 3 4" xfId="35718" xr:uid="{131612AA-CD74-4925-9670-862617A59BBE}"/>
    <cellStyle name="Moneda 2 4 4 4 4 4" xfId="12180" xr:uid="{9D8E29B5-9433-4F5E-A9ED-C89993626950}"/>
    <cellStyle name="Moneda 2 4 4 4 4 5" xfId="21597" xr:uid="{E7B91F28-DE82-462F-855D-962BEE12A5E5}"/>
    <cellStyle name="Moneda 2 4 4 4 4 6" xfId="31014" xr:uid="{0D971051-7219-44F3-A828-9EBC5DFC7CE9}"/>
    <cellStyle name="Moneda 2 4 4 4 5" xfId="3556" xr:uid="{65967232-0166-4897-9DC5-8491F844E83F}"/>
    <cellStyle name="Moneda 2 4 4 4 5 2" xfId="5908" xr:uid="{F5007EF6-B4C4-4659-947E-A05E0BB61FCE}"/>
    <cellStyle name="Moneda 2 4 4 4 5 2 2" xfId="10612" xr:uid="{4B6789D2-8C90-4E81-85C5-DFF934F68C1A}"/>
    <cellStyle name="Moneda 2 4 4 4 5 2 2 2" xfId="20020" xr:uid="{108376A2-504E-4774-96AE-68FE935EAF7F}"/>
    <cellStyle name="Moneda 2 4 4 4 5 2 2 3" xfId="29437" xr:uid="{D5B503F6-8321-46AB-87E8-636821046381}"/>
    <cellStyle name="Moneda 2 4 4 4 5 2 2 4" xfId="38854" xr:uid="{28F9E927-5371-4168-BDEC-0A9957A0E25F}"/>
    <cellStyle name="Moneda 2 4 4 4 5 2 3" xfId="15316" xr:uid="{C90BE490-2ECB-49E2-AA65-6B495920A9B4}"/>
    <cellStyle name="Moneda 2 4 4 4 5 2 4" xfId="24733" xr:uid="{22FB39D3-746B-4201-9F97-31F7B2D399F9}"/>
    <cellStyle name="Moneda 2 4 4 4 5 2 5" xfId="34150" xr:uid="{73470D58-9740-439B-AC9E-5527A22EE091}"/>
    <cellStyle name="Moneda 2 4 4 4 5 3" xfId="8260" xr:uid="{440B1A5F-6AEB-4694-8D0B-6E47340D83CA}"/>
    <cellStyle name="Moneda 2 4 4 4 5 3 2" xfId="17668" xr:uid="{87433A69-AF0B-442F-A203-1EC47924E340}"/>
    <cellStyle name="Moneda 2 4 4 4 5 3 3" xfId="27085" xr:uid="{85EF3703-FE7E-43C6-A3DB-10450DF441C4}"/>
    <cellStyle name="Moneda 2 4 4 4 5 3 4" xfId="36502" xr:uid="{BE541F8B-66AD-4F6A-93AD-D2861DB4A55D}"/>
    <cellStyle name="Moneda 2 4 4 4 5 4" xfId="12964" xr:uid="{2C513DBF-F6AA-4CDB-ABBF-81B0987A1FC6}"/>
    <cellStyle name="Moneda 2 4 4 4 5 5" xfId="22381" xr:uid="{7B055887-EC1D-4F00-95AD-61A16CB27C41}"/>
    <cellStyle name="Moneda 2 4 4 4 5 6" xfId="31798" xr:uid="{A7AF3A60-85D2-4503-B819-1B2D6D8D6D36}"/>
    <cellStyle name="Moneda 2 4 4 4 6" xfId="4340" xr:uid="{0D029210-4AAE-44DE-973D-9753309FA7C0}"/>
    <cellStyle name="Moneda 2 4 4 4 6 2" xfId="9044" xr:uid="{1DA6DC78-023F-4ED8-B182-4047A198BC5D}"/>
    <cellStyle name="Moneda 2 4 4 4 6 2 2" xfId="18452" xr:uid="{DACB9272-25D0-47D3-A656-68938F4726FC}"/>
    <cellStyle name="Moneda 2 4 4 4 6 2 3" xfId="27869" xr:uid="{D1A3B4AD-F99F-4BAC-8EED-81A315C89259}"/>
    <cellStyle name="Moneda 2 4 4 4 6 2 4" xfId="37286" xr:uid="{7B130077-76B3-428A-BE36-052CC28D44C3}"/>
    <cellStyle name="Moneda 2 4 4 4 6 3" xfId="13748" xr:uid="{5F849443-93E2-40C5-8C1F-9F3E340DAA6B}"/>
    <cellStyle name="Moneda 2 4 4 4 6 4" xfId="23165" xr:uid="{74412A71-3659-48DC-9E0E-A9DB351E3783}"/>
    <cellStyle name="Moneda 2 4 4 4 6 5" xfId="32582" xr:uid="{BC02C5A8-C50F-4373-B150-2EBF9C570EED}"/>
    <cellStyle name="Moneda 2 4 4 4 7" xfId="6692" xr:uid="{C97FC86A-62A7-46D3-BE58-2994473D2423}"/>
    <cellStyle name="Moneda 2 4 4 4 7 2" xfId="16100" xr:uid="{42BD1FE6-F90F-426A-9C18-80F47B3F4EF3}"/>
    <cellStyle name="Moneda 2 4 4 4 7 3" xfId="25517" xr:uid="{8122A2A5-6984-4E8F-95F8-DFF7EBE6BFF5}"/>
    <cellStyle name="Moneda 2 4 4 4 7 4" xfId="34934" xr:uid="{67D5A9F9-268F-4033-8F2E-5930E7CAB563}"/>
    <cellStyle name="Moneda 2 4 4 4 8" xfId="11396" xr:uid="{27C4E799-1A69-43BA-B260-A655F352154E}"/>
    <cellStyle name="Moneda 2 4 4 4 9" xfId="20813" xr:uid="{4D7CE299-7893-4127-95F4-0841E92021C2}"/>
    <cellStyle name="Moneda 2 4 4 5" xfId="465" xr:uid="{40F8F05F-B547-4D27-939B-54854282C945}"/>
    <cellStyle name="Moneda 2 4 4 5 10" xfId="39751" xr:uid="{06FD0E22-3E5E-4406-97D0-A2A908781220}"/>
    <cellStyle name="Moneda 2 4 4 5 11" xfId="40010" xr:uid="{551EE828-C38A-4B6F-9294-7716ADD5CA2D}"/>
    <cellStyle name="Moneda 2 4 4 5 12" xfId="2091" xr:uid="{D4D3EC80-E0A2-4059-B477-97B653B5DCEB}"/>
    <cellStyle name="Moneda 2 4 4 5 13" xfId="1463" xr:uid="{5AF193A0-FF54-4A9F-AEC8-668EBEEBA4F3}"/>
    <cellStyle name="Moneda 2 4 4 5 14" xfId="40345" xr:uid="{786C8481-84F4-4B42-8FC1-F37E7BD8F38C}"/>
    <cellStyle name="Moneda 2 4 4 5 2" xfId="1123" xr:uid="{0598C575-CB5B-4EDB-B646-E6D1E80F5DC5}"/>
    <cellStyle name="Moneda 2 4 4 5 2 10" xfId="1837" xr:uid="{7A7CE3D0-CB9A-4213-9284-8C850B9F1320}"/>
    <cellStyle name="Moneda 2 4 4 5 2 11" xfId="40719" xr:uid="{1DB31C9A-1F0A-4854-80B7-29791317F916}"/>
    <cellStyle name="Moneda 2 4 4 5 2 2" xfId="3268" xr:uid="{8E119140-A563-46A2-AECF-37A44CDFB082}"/>
    <cellStyle name="Moneda 2 4 4 5 2 2 2" xfId="5620" xr:uid="{60963950-721F-4FB6-96EA-4643EDD2B4CF}"/>
    <cellStyle name="Moneda 2 4 4 5 2 2 2 2" xfId="10324" xr:uid="{DBDBDF46-C601-49D1-99EF-62B9186CCFAF}"/>
    <cellStyle name="Moneda 2 4 4 5 2 2 2 2 2" xfId="19732" xr:uid="{CA9F1DAC-CCAE-4E32-B571-E423B6964B00}"/>
    <cellStyle name="Moneda 2 4 4 5 2 2 2 2 3" xfId="29149" xr:uid="{FFC09E18-0C5E-4BC2-A38A-3695E34F29A1}"/>
    <cellStyle name="Moneda 2 4 4 5 2 2 2 2 4" xfId="38566" xr:uid="{0392D38B-3AE0-40DE-BEBA-C1BCC2DB8D9C}"/>
    <cellStyle name="Moneda 2 4 4 5 2 2 2 3" xfId="15028" xr:uid="{A4011FEF-195C-4621-9B2A-DD08CB1C80F8}"/>
    <cellStyle name="Moneda 2 4 4 5 2 2 2 4" xfId="24445" xr:uid="{5115E653-3090-4E05-AB97-3B87CB91785C}"/>
    <cellStyle name="Moneda 2 4 4 5 2 2 2 5" xfId="33862" xr:uid="{82F314B6-EF48-455E-AD03-B94506DD2948}"/>
    <cellStyle name="Moneda 2 4 4 5 2 2 3" xfId="7972" xr:uid="{AFD75BBC-E011-4966-87F5-E2673CC2949D}"/>
    <cellStyle name="Moneda 2 4 4 5 2 2 3 2" xfId="17380" xr:uid="{B161D924-FB52-481B-A624-D5814ABBC7C1}"/>
    <cellStyle name="Moneda 2 4 4 5 2 2 3 3" xfId="26797" xr:uid="{F7DE6955-7F7A-4ED2-AD9B-F2F72A649A40}"/>
    <cellStyle name="Moneda 2 4 4 5 2 2 3 4" xfId="36214" xr:uid="{F4183DE3-EE76-49CE-BABE-F76D40FF5674}"/>
    <cellStyle name="Moneda 2 4 4 5 2 2 4" xfId="12676" xr:uid="{75D0E28E-96F1-49E1-9A72-8485D42C6694}"/>
    <cellStyle name="Moneda 2 4 4 5 2 2 5" xfId="22093" xr:uid="{3CCDB864-EDAD-408F-BD97-00B342268FF3}"/>
    <cellStyle name="Moneda 2 4 4 5 2 2 6" xfId="31510" xr:uid="{DAC815CC-B058-423F-A41E-FB3F8D627A4E}"/>
    <cellStyle name="Moneda 2 4 4 5 2 3" xfId="4052" xr:uid="{2F9513EC-7EB8-4468-B8F7-75D486FBFDA1}"/>
    <cellStyle name="Moneda 2 4 4 5 2 3 2" xfId="6404" xr:uid="{17762CF4-5C6F-45F0-8676-552F2A154927}"/>
    <cellStyle name="Moneda 2 4 4 5 2 3 2 2" xfId="11108" xr:uid="{D613CCA3-845C-481D-8B74-E560D1EFE134}"/>
    <cellStyle name="Moneda 2 4 4 5 2 3 2 2 2" xfId="20516" xr:uid="{D3507026-609F-442F-95B5-B1EA3F916C42}"/>
    <cellStyle name="Moneda 2 4 4 5 2 3 2 2 3" xfId="29933" xr:uid="{68B20684-573E-4390-A381-E281FCC37849}"/>
    <cellStyle name="Moneda 2 4 4 5 2 3 2 2 4" xfId="39350" xr:uid="{ABB896D6-2E60-4816-87A6-F2105C3AE0BB}"/>
    <cellStyle name="Moneda 2 4 4 5 2 3 2 3" xfId="15812" xr:uid="{01479F69-B424-4B39-939B-CE0712D45D45}"/>
    <cellStyle name="Moneda 2 4 4 5 2 3 2 4" xfId="25229" xr:uid="{5D904D38-7D7B-4A75-8BCA-15CD9C700F5C}"/>
    <cellStyle name="Moneda 2 4 4 5 2 3 2 5" xfId="34646" xr:uid="{0700AD3A-A155-4746-BE35-F82D9D6F914A}"/>
    <cellStyle name="Moneda 2 4 4 5 2 3 3" xfId="8756" xr:uid="{3C84AE7D-B29B-4856-A9D0-3035D7E4E30D}"/>
    <cellStyle name="Moneda 2 4 4 5 2 3 3 2" xfId="18164" xr:uid="{2D248495-BBEA-4E58-8A64-49B87D88E1B3}"/>
    <cellStyle name="Moneda 2 4 4 5 2 3 3 3" xfId="27581" xr:uid="{CC51D032-1156-40C9-8AD3-6014624A837E}"/>
    <cellStyle name="Moneda 2 4 4 5 2 3 3 4" xfId="36998" xr:uid="{D0977D7C-1654-40AC-BD45-E9271BE7D367}"/>
    <cellStyle name="Moneda 2 4 4 5 2 3 4" xfId="13460" xr:uid="{BD130D75-1A86-4065-9A48-9D283D2C2652}"/>
    <cellStyle name="Moneda 2 4 4 5 2 3 5" xfId="22877" xr:uid="{B4C4D6E1-EE9B-47D8-9CCF-FEA48344563E}"/>
    <cellStyle name="Moneda 2 4 4 5 2 3 6" xfId="32294" xr:uid="{2A671BDD-0B2C-4FCC-AC45-685E6D4B6163}"/>
    <cellStyle name="Moneda 2 4 4 5 2 4" xfId="4836" xr:uid="{275C2869-D7F8-49BF-89A1-4EABE5B47E54}"/>
    <cellStyle name="Moneda 2 4 4 5 2 4 2" xfId="9540" xr:uid="{3809C8A6-4330-421B-AD73-113DA86F849A}"/>
    <cellStyle name="Moneda 2 4 4 5 2 4 2 2" xfId="18948" xr:uid="{73F0E21B-5E2D-4BD5-AF3F-E572B4799D88}"/>
    <cellStyle name="Moneda 2 4 4 5 2 4 2 3" xfId="28365" xr:uid="{D556C46A-E198-4617-B3A0-5AAD16C8E8F4}"/>
    <cellStyle name="Moneda 2 4 4 5 2 4 2 4" xfId="37782" xr:uid="{39875047-63D9-4FCE-A063-95ACFB67ABE1}"/>
    <cellStyle name="Moneda 2 4 4 5 2 4 3" xfId="14244" xr:uid="{06E3685D-85F4-4AA2-B618-37480F274935}"/>
    <cellStyle name="Moneda 2 4 4 5 2 4 4" xfId="23661" xr:uid="{27A796E5-0A03-48A9-A344-227D84AF6C94}"/>
    <cellStyle name="Moneda 2 4 4 5 2 4 5" xfId="33078" xr:uid="{B80E7D20-254B-412E-881D-FC0AD6DCE1A9}"/>
    <cellStyle name="Moneda 2 4 4 5 2 5" xfId="7188" xr:uid="{B227400A-2ECD-4565-853D-8481999E2286}"/>
    <cellStyle name="Moneda 2 4 4 5 2 5 2" xfId="16596" xr:uid="{6A761580-4110-4D49-9B58-9D9F1F03AE13}"/>
    <cellStyle name="Moneda 2 4 4 5 2 5 3" xfId="26013" xr:uid="{77BD9306-4B58-4D71-82BD-2CE34B0C6FE8}"/>
    <cellStyle name="Moneda 2 4 4 5 2 5 4" xfId="35430" xr:uid="{63C1EC16-562A-43AD-BECC-045F30070EC8}"/>
    <cellStyle name="Moneda 2 4 4 5 2 6" xfId="11892" xr:uid="{57FD1F7F-46DC-4CEA-93E9-C2ECC92955FC}"/>
    <cellStyle name="Moneda 2 4 4 5 2 7" xfId="21309" xr:uid="{0C7F61A8-6D90-464A-8F24-BD6516639079}"/>
    <cellStyle name="Moneda 2 4 4 5 2 8" xfId="30726" xr:uid="{F6A2E961-B5FB-418E-889A-3AB0E63FD21C}"/>
    <cellStyle name="Moneda 2 4 4 5 2 9" xfId="2483" xr:uid="{E9A185E8-BA83-4915-8DEA-0576C3D9AEE6}"/>
    <cellStyle name="Moneda 2 4 4 5 3" xfId="2876" xr:uid="{5BAE8A00-8F92-43E0-9F07-931A14B9CCD9}"/>
    <cellStyle name="Moneda 2 4 4 5 3 2" xfId="5228" xr:uid="{62230C97-4D25-4090-9F7F-2F847AE8FA47}"/>
    <cellStyle name="Moneda 2 4 4 5 3 2 2" xfId="9932" xr:uid="{2BC2A59C-A18B-4637-8A31-ED47E7A34553}"/>
    <cellStyle name="Moneda 2 4 4 5 3 2 2 2" xfId="19340" xr:uid="{EEE840A6-96C8-4814-B050-027379061D79}"/>
    <cellStyle name="Moneda 2 4 4 5 3 2 2 3" xfId="28757" xr:uid="{082C1ACF-70A4-4101-8A95-410527DB8A67}"/>
    <cellStyle name="Moneda 2 4 4 5 3 2 2 4" xfId="38174" xr:uid="{76DE68EF-B912-45D3-8CB2-356DF66B1967}"/>
    <cellStyle name="Moneda 2 4 4 5 3 2 3" xfId="14636" xr:uid="{95BC8ECB-D6C5-46F6-95E7-9D5F50E7C483}"/>
    <cellStyle name="Moneda 2 4 4 5 3 2 4" xfId="24053" xr:uid="{F9FFA811-0EDE-423E-A4C1-885C9773A5AF}"/>
    <cellStyle name="Moneda 2 4 4 5 3 2 5" xfId="33470" xr:uid="{0572015E-BD80-41EF-8E49-BA1C3D4AC20D}"/>
    <cellStyle name="Moneda 2 4 4 5 3 3" xfId="7580" xr:uid="{343E12F5-BB35-4DAC-8CE6-3402276B48AF}"/>
    <cellStyle name="Moneda 2 4 4 5 3 3 2" xfId="16988" xr:uid="{3CB03665-3291-446F-BC82-408BA6ADE6C4}"/>
    <cellStyle name="Moneda 2 4 4 5 3 3 3" xfId="26405" xr:uid="{B655EF08-F5DD-4F16-BD46-8D459588ECA8}"/>
    <cellStyle name="Moneda 2 4 4 5 3 3 4" xfId="35822" xr:uid="{D23C99FB-0169-445C-AC1F-9DCEBB215288}"/>
    <cellStyle name="Moneda 2 4 4 5 3 4" xfId="12284" xr:uid="{C13D867C-8E0F-4F9B-9335-58295B7362CA}"/>
    <cellStyle name="Moneda 2 4 4 5 3 5" xfId="21701" xr:uid="{DF3C9194-E648-44B9-B7AB-24C74D4E5684}"/>
    <cellStyle name="Moneda 2 4 4 5 3 6" xfId="31118" xr:uid="{54A6A737-7AD4-4407-88AB-BF1048F8475E}"/>
    <cellStyle name="Moneda 2 4 4 5 4" xfId="3660" xr:uid="{5219A42A-F95A-428C-89CC-D7F55F410423}"/>
    <cellStyle name="Moneda 2 4 4 5 4 2" xfId="6012" xr:uid="{F0797086-7D4E-46A9-991A-D8F4E2841C2C}"/>
    <cellStyle name="Moneda 2 4 4 5 4 2 2" xfId="10716" xr:uid="{162C4DB9-78F7-4C6F-9246-0A9D7DE1CD7B}"/>
    <cellStyle name="Moneda 2 4 4 5 4 2 2 2" xfId="20124" xr:uid="{C2715F21-2EC9-45AB-82CA-9555B6D7836A}"/>
    <cellStyle name="Moneda 2 4 4 5 4 2 2 3" xfId="29541" xr:uid="{F2FD6A2A-09CE-44D4-8BA6-C5A04F50601C}"/>
    <cellStyle name="Moneda 2 4 4 5 4 2 2 4" xfId="38958" xr:uid="{09DFAE91-BD13-4A12-8F2F-14853873F9CD}"/>
    <cellStyle name="Moneda 2 4 4 5 4 2 3" xfId="15420" xr:uid="{E9659FA1-64B5-4E50-8AC6-BEE9D5922900}"/>
    <cellStyle name="Moneda 2 4 4 5 4 2 4" xfId="24837" xr:uid="{E5F98F92-BCEF-4BD9-804A-30A3A7E64568}"/>
    <cellStyle name="Moneda 2 4 4 5 4 2 5" xfId="34254" xr:uid="{F264972B-1CF4-4DA9-AD09-9EB16A137DBF}"/>
    <cellStyle name="Moneda 2 4 4 5 4 3" xfId="8364" xr:uid="{BCE1C617-FB05-4844-AD20-D4E2D4A03C20}"/>
    <cellStyle name="Moneda 2 4 4 5 4 3 2" xfId="17772" xr:uid="{F485BCEF-B6E7-45B8-ACA2-AFD20E22695F}"/>
    <cellStyle name="Moneda 2 4 4 5 4 3 3" xfId="27189" xr:uid="{CC734228-7EC0-4FBC-8B99-2CB4D9DCE68F}"/>
    <cellStyle name="Moneda 2 4 4 5 4 3 4" xfId="36606" xr:uid="{EC97A98C-97DE-48B9-9A81-7A350499E1B5}"/>
    <cellStyle name="Moneda 2 4 4 5 4 4" xfId="13068" xr:uid="{D86A76F0-19DE-4B4A-92FB-AC43B2691E30}"/>
    <cellStyle name="Moneda 2 4 4 5 4 5" xfId="22485" xr:uid="{2750C36B-1D09-4F56-BC64-13E7DF2D1117}"/>
    <cellStyle name="Moneda 2 4 4 5 4 6" xfId="31902" xr:uid="{D0EC2063-F4D8-45BD-8244-B81972315CC1}"/>
    <cellStyle name="Moneda 2 4 4 5 5" xfId="4444" xr:uid="{57D1EC26-AF1D-4248-BAC5-AD580FCC7051}"/>
    <cellStyle name="Moneda 2 4 4 5 5 2" xfId="9148" xr:uid="{2E424B42-8F80-48DE-84F0-CFAEB5DAA3BC}"/>
    <cellStyle name="Moneda 2 4 4 5 5 2 2" xfId="18556" xr:uid="{E5850C08-32BE-4601-9E2B-9B60E7E29FF0}"/>
    <cellStyle name="Moneda 2 4 4 5 5 2 3" xfId="27973" xr:uid="{C222B8EE-647C-4D3C-8C1D-13B330C951DD}"/>
    <cellStyle name="Moneda 2 4 4 5 5 2 4" xfId="37390" xr:uid="{D4128322-5B16-4BB1-8A66-51A9D6154258}"/>
    <cellStyle name="Moneda 2 4 4 5 5 3" xfId="13852" xr:uid="{43FA11EF-6026-4F53-A128-C7BCAB772567}"/>
    <cellStyle name="Moneda 2 4 4 5 5 4" xfId="23269" xr:uid="{88A262DE-038B-4557-B736-0591F49B6C02}"/>
    <cellStyle name="Moneda 2 4 4 5 5 5" xfId="32686" xr:uid="{021DFBB9-9595-4C11-B057-D4EB9645F197}"/>
    <cellStyle name="Moneda 2 4 4 5 6" xfId="6796" xr:uid="{447A623C-E9D3-43FC-BA49-A32A7E8F7CED}"/>
    <cellStyle name="Moneda 2 4 4 5 6 2" xfId="16204" xr:uid="{CDF098FD-853A-4641-9EC5-219847EE279A}"/>
    <cellStyle name="Moneda 2 4 4 5 6 3" xfId="25621" xr:uid="{4EAFE09D-186D-49E2-AA4D-B49353E07978}"/>
    <cellStyle name="Moneda 2 4 4 5 6 4" xfId="35038" xr:uid="{FBE1DB4A-7447-42FF-AE8F-BF2DD257BF65}"/>
    <cellStyle name="Moneda 2 4 4 5 7" xfId="11500" xr:uid="{295929C1-BF17-4BB0-B33B-714C329B8DA7}"/>
    <cellStyle name="Moneda 2 4 4 5 8" xfId="20917" xr:uid="{DBB57D12-D939-4ED2-A30B-C815089DBD75}"/>
    <cellStyle name="Moneda 2 4 4 5 9" xfId="30334" xr:uid="{85FC9840-F915-4ED5-88A9-F8A36ADA5C5B}"/>
    <cellStyle name="Moneda 2 4 4 6" xfId="830" xr:uid="{2DBFCB63-7C43-4C8B-AEA5-DEEEA84DF805}"/>
    <cellStyle name="Moneda 2 4 4 6 10" xfId="1677" xr:uid="{EE6D64C3-DC84-4711-B0CD-8EB3EE850934}"/>
    <cellStyle name="Moneda 2 4 4 6 11" xfId="40559" xr:uid="{47E5A920-FC11-4649-8F73-3BB25F8795C4}"/>
    <cellStyle name="Moneda 2 4 4 6 2" xfId="3072" xr:uid="{C84CC3A4-5F9B-4D92-8CB0-D44567D2752B}"/>
    <cellStyle name="Moneda 2 4 4 6 2 2" xfId="5424" xr:uid="{992DD0A0-ACD1-4D58-99FC-8B250471A972}"/>
    <cellStyle name="Moneda 2 4 4 6 2 2 2" xfId="10128" xr:uid="{607B4041-5435-49F4-BEE3-0A69D19A1C1D}"/>
    <cellStyle name="Moneda 2 4 4 6 2 2 2 2" xfId="19536" xr:uid="{4CBC807B-87B2-459D-A387-036D23B4BE59}"/>
    <cellStyle name="Moneda 2 4 4 6 2 2 2 3" xfId="28953" xr:uid="{D3804F56-9B30-4F70-9149-5DBC00E2349C}"/>
    <cellStyle name="Moneda 2 4 4 6 2 2 2 4" xfId="38370" xr:uid="{9040703D-BB44-4A73-828A-BF4310C641CA}"/>
    <cellStyle name="Moneda 2 4 4 6 2 2 3" xfId="14832" xr:uid="{0D05BB3E-B0E2-4239-A9B3-CF954F06F722}"/>
    <cellStyle name="Moneda 2 4 4 6 2 2 4" xfId="24249" xr:uid="{20394C50-1C39-41F6-8134-C15220C6696D}"/>
    <cellStyle name="Moneda 2 4 4 6 2 2 5" xfId="33666" xr:uid="{93B98F7F-4248-4561-AC94-80485FC35AAE}"/>
    <cellStyle name="Moneda 2 4 4 6 2 3" xfId="7776" xr:uid="{34E44FEB-D760-49E9-B091-56345392F8DB}"/>
    <cellStyle name="Moneda 2 4 4 6 2 3 2" xfId="17184" xr:uid="{C165213E-4282-44B7-A706-7CB2A8BA8989}"/>
    <cellStyle name="Moneda 2 4 4 6 2 3 3" xfId="26601" xr:uid="{8682D438-3A66-4873-8E21-D54B2ECCB6E9}"/>
    <cellStyle name="Moneda 2 4 4 6 2 3 4" xfId="36018" xr:uid="{A0865480-634C-4A6B-8F6C-66F7E853968A}"/>
    <cellStyle name="Moneda 2 4 4 6 2 4" xfId="12480" xr:uid="{D2B768F2-0B0A-425F-BABA-4097E509042A}"/>
    <cellStyle name="Moneda 2 4 4 6 2 5" xfId="21897" xr:uid="{4E44EB01-49C8-43D0-B68A-57D9B8CEEB2F}"/>
    <cellStyle name="Moneda 2 4 4 6 2 6" xfId="31314" xr:uid="{2013407C-7FC9-4ECE-90DF-7914B036F5FA}"/>
    <cellStyle name="Moneda 2 4 4 6 3" xfId="3856" xr:uid="{FB1CDCA6-5036-4C93-BD55-3134ED094435}"/>
    <cellStyle name="Moneda 2 4 4 6 3 2" xfId="6208" xr:uid="{237BECB4-92E1-434F-BAAD-8FC101A808D4}"/>
    <cellStyle name="Moneda 2 4 4 6 3 2 2" xfId="10912" xr:uid="{6037F2EE-680A-4CBA-9CCB-4BF4A954441E}"/>
    <cellStyle name="Moneda 2 4 4 6 3 2 2 2" xfId="20320" xr:uid="{C3F41007-60FA-4DE3-9175-A3E81B44808D}"/>
    <cellStyle name="Moneda 2 4 4 6 3 2 2 3" xfId="29737" xr:uid="{401DA027-79B8-4B71-BFC6-9A428553C0C8}"/>
    <cellStyle name="Moneda 2 4 4 6 3 2 2 4" xfId="39154" xr:uid="{7A646FC1-D5A3-43E4-9FE9-320C9446F101}"/>
    <cellStyle name="Moneda 2 4 4 6 3 2 3" xfId="15616" xr:uid="{40E87585-6769-4EAD-BBC3-DEBE02BC69B6}"/>
    <cellStyle name="Moneda 2 4 4 6 3 2 4" xfId="25033" xr:uid="{5C5E3788-51C4-4F78-9F7B-4D84D8D8F15A}"/>
    <cellStyle name="Moneda 2 4 4 6 3 2 5" xfId="34450" xr:uid="{19080CB8-D5F8-4F48-AE45-A40686082FCE}"/>
    <cellStyle name="Moneda 2 4 4 6 3 3" xfId="8560" xr:uid="{70E4DB2D-6EC0-4AD4-BAE5-163FF616AC44}"/>
    <cellStyle name="Moneda 2 4 4 6 3 3 2" xfId="17968" xr:uid="{D6656765-1C64-4966-9965-09B658FA9938}"/>
    <cellStyle name="Moneda 2 4 4 6 3 3 3" xfId="27385" xr:uid="{48607A49-389E-47CC-A3AD-80B7416BE009}"/>
    <cellStyle name="Moneda 2 4 4 6 3 3 4" xfId="36802" xr:uid="{D7CAF6F8-08ED-48DB-9A6E-9A7D4B404D0E}"/>
    <cellStyle name="Moneda 2 4 4 6 3 4" xfId="13264" xr:uid="{B2B2ADC3-701C-4ED5-96E1-0D51F9CD4D2D}"/>
    <cellStyle name="Moneda 2 4 4 6 3 5" xfId="22681" xr:uid="{E58C151E-EA37-4D4C-8B85-D952A2DC863B}"/>
    <cellStyle name="Moneda 2 4 4 6 3 6" xfId="32098" xr:uid="{687AC1CA-0330-4683-AE5A-BB06CB4D1BC2}"/>
    <cellStyle name="Moneda 2 4 4 6 4" xfId="4640" xr:uid="{BBD53FF6-D768-431D-BE30-85544AFB400F}"/>
    <cellStyle name="Moneda 2 4 4 6 4 2" xfId="9344" xr:uid="{CFF5B391-EE62-4A90-A964-DE715CAD1C14}"/>
    <cellStyle name="Moneda 2 4 4 6 4 2 2" xfId="18752" xr:uid="{76D8F344-F852-4D2C-851F-F9E69FCE5951}"/>
    <cellStyle name="Moneda 2 4 4 6 4 2 3" xfId="28169" xr:uid="{30F6757D-39A1-423F-ABC9-CB1FDC823672}"/>
    <cellStyle name="Moneda 2 4 4 6 4 2 4" xfId="37586" xr:uid="{3A6B836B-0782-4ECD-96DE-1E49A2EA9616}"/>
    <cellStyle name="Moneda 2 4 4 6 4 3" xfId="14048" xr:uid="{0E0C6544-49EB-4FB1-A0ED-6E4573F0067D}"/>
    <cellStyle name="Moneda 2 4 4 6 4 4" xfId="23465" xr:uid="{9B3F6DA9-47FD-4DA3-B734-AE2AD4E09767}"/>
    <cellStyle name="Moneda 2 4 4 6 4 5" xfId="32882" xr:uid="{BF1399E6-9362-4CB4-88BA-DFFECD95BB0D}"/>
    <cellStyle name="Moneda 2 4 4 6 5" xfId="6992" xr:uid="{D2585070-6C2E-48E9-8CD4-38AE31CF4051}"/>
    <cellStyle name="Moneda 2 4 4 6 5 2" xfId="16400" xr:uid="{8DFF4AD9-455A-4558-9CD3-37B21CDBDBE5}"/>
    <cellStyle name="Moneda 2 4 4 6 5 3" xfId="25817" xr:uid="{D6F54254-F08A-42CB-9352-8680AB5B6A5B}"/>
    <cellStyle name="Moneda 2 4 4 6 5 4" xfId="35234" xr:uid="{5E82D6C7-EA1C-413C-BB6C-575B6E2CED09}"/>
    <cellStyle name="Moneda 2 4 4 6 6" xfId="11696" xr:uid="{BCE14352-21C2-44A4-9C30-C84C550905BD}"/>
    <cellStyle name="Moneda 2 4 4 6 7" xfId="21113" xr:uid="{55779031-B35B-41B4-BB7E-217171687F8E}"/>
    <cellStyle name="Moneda 2 4 4 6 8" xfId="30530" xr:uid="{095F3B18-4FC5-4845-B106-3F148B4D7298}"/>
    <cellStyle name="Moneda 2 4 4 6 9" xfId="2287" xr:uid="{44CAF15E-D223-4865-A9BA-D7BE9465D31F}"/>
    <cellStyle name="Moneda 2 4 4 7" xfId="2680" xr:uid="{72670832-FDDB-4124-A486-806644EAF9A1}"/>
    <cellStyle name="Moneda 2 4 4 7 2" xfId="5032" xr:uid="{FBCCB529-7194-40F1-AAB8-E97C4C394B83}"/>
    <cellStyle name="Moneda 2 4 4 7 2 2" xfId="9736" xr:uid="{9E2175E2-1128-4357-9897-E789F9521A2B}"/>
    <cellStyle name="Moneda 2 4 4 7 2 2 2" xfId="19144" xr:uid="{9DB951C9-6024-46DA-8D36-5A465FC87838}"/>
    <cellStyle name="Moneda 2 4 4 7 2 2 3" xfId="28561" xr:uid="{43EB2F78-FC83-4465-9417-A8E47A9469A8}"/>
    <cellStyle name="Moneda 2 4 4 7 2 2 4" xfId="37978" xr:uid="{449C6849-153E-4D67-B43E-E464AA36B983}"/>
    <cellStyle name="Moneda 2 4 4 7 2 3" xfId="14440" xr:uid="{C8D2C2C1-119B-4DA3-9E01-030A97F8160B}"/>
    <cellStyle name="Moneda 2 4 4 7 2 4" xfId="23857" xr:uid="{701ADFC8-3EEB-48B2-ACF3-ED06C50D7118}"/>
    <cellStyle name="Moneda 2 4 4 7 2 5" xfId="33274" xr:uid="{D357A8BF-8028-46E0-B1A2-A7D821AE6CE0}"/>
    <cellStyle name="Moneda 2 4 4 7 3" xfId="7384" xr:uid="{C66D45B9-F063-49AD-9DB9-6E44B74F1680}"/>
    <cellStyle name="Moneda 2 4 4 7 3 2" xfId="16792" xr:uid="{7DF8CA8E-0013-46EE-BDA2-E9B41560B8F3}"/>
    <cellStyle name="Moneda 2 4 4 7 3 3" xfId="26209" xr:uid="{944F5E1B-8D3E-4471-9B41-438C2DD776EC}"/>
    <cellStyle name="Moneda 2 4 4 7 3 4" xfId="35626" xr:uid="{327E0829-0EFB-44AE-98BB-133B78FB91AC}"/>
    <cellStyle name="Moneda 2 4 4 7 4" xfId="12088" xr:uid="{4F9BB87B-49D4-4E13-A6E9-2DD2743F13A6}"/>
    <cellStyle name="Moneda 2 4 4 7 5" xfId="21505" xr:uid="{FBAD3D71-F983-4221-B7C2-CF2853FACC94}"/>
    <cellStyle name="Moneda 2 4 4 7 6" xfId="30922" xr:uid="{FAB8A7E2-34AC-4D49-952A-2279E6F3CAB8}"/>
    <cellStyle name="Moneda 2 4 4 8" xfId="3464" xr:uid="{BA60ABD1-B6BE-461E-809D-B3C9903FAFC2}"/>
    <cellStyle name="Moneda 2 4 4 8 2" xfId="5816" xr:uid="{A9938DA2-6799-442D-84D3-A7B56AA91F61}"/>
    <cellStyle name="Moneda 2 4 4 8 2 2" xfId="10520" xr:uid="{14AE013E-D1B2-4586-B7A3-90A62F072F8C}"/>
    <cellStyle name="Moneda 2 4 4 8 2 2 2" xfId="19928" xr:uid="{FB1C683F-8993-462B-ADB6-B00761A1B85B}"/>
    <cellStyle name="Moneda 2 4 4 8 2 2 3" xfId="29345" xr:uid="{A27BE92D-4AF1-4843-9010-F03ED66619F2}"/>
    <cellStyle name="Moneda 2 4 4 8 2 2 4" xfId="38762" xr:uid="{4A13F8C7-3775-4ED7-990B-D2BF6C18E72F}"/>
    <cellStyle name="Moneda 2 4 4 8 2 3" xfId="15224" xr:uid="{F2241A3B-9667-4DBB-BE48-23C7CAD00D13}"/>
    <cellStyle name="Moneda 2 4 4 8 2 4" xfId="24641" xr:uid="{A2F232C2-EC9D-4E4C-A42F-9FE95822FC21}"/>
    <cellStyle name="Moneda 2 4 4 8 2 5" xfId="34058" xr:uid="{68354D68-1DA1-4F12-95EF-BEB54FDFAC3D}"/>
    <cellStyle name="Moneda 2 4 4 8 3" xfId="8168" xr:uid="{5B44C0AF-2C81-41C4-A249-83BB6B0A62F3}"/>
    <cellStyle name="Moneda 2 4 4 8 3 2" xfId="17576" xr:uid="{55BAAF55-3D24-4C6D-9AE6-9CD40F43E724}"/>
    <cellStyle name="Moneda 2 4 4 8 3 3" xfId="26993" xr:uid="{DEEA8E8F-53C1-4244-BDCA-03AE45E25418}"/>
    <cellStyle name="Moneda 2 4 4 8 3 4" xfId="36410" xr:uid="{72016257-E814-434B-A53E-40EE6F2DC1BD}"/>
    <cellStyle name="Moneda 2 4 4 8 4" xfId="12872" xr:uid="{5E62C5E6-CF4B-4B19-B4FE-F49556F021A4}"/>
    <cellStyle name="Moneda 2 4 4 8 5" xfId="22289" xr:uid="{40A75477-1769-4DA9-9C98-C14D931E1B4E}"/>
    <cellStyle name="Moneda 2 4 4 8 6" xfId="31706" xr:uid="{9A3733A9-C3F2-4B4F-8335-C3A9A5A34389}"/>
    <cellStyle name="Moneda 2 4 4 9" xfId="4248" xr:uid="{0B98B130-6DCE-40C3-9EC2-CA588B42E973}"/>
    <cellStyle name="Moneda 2 4 4 9 2" xfId="8952" xr:uid="{089EB607-A1E0-4EDE-BA84-761E2F1A825C}"/>
    <cellStyle name="Moneda 2 4 4 9 2 2" xfId="18360" xr:uid="{5A99D0A2-90FC-4A0E-85AC-6C0659FB2716}"/>
    <cellStyle name="Moneda 2 4 4 9 2 3" xfId="27777" xr:uid="{BB7E42AF-E2EF-48E8-ABC0-3B2971A36215}"/>
    <cellStyle name="Moneda 2 4 4 9 2 4" xfId="37194" xr:uid="{F28F9C5C-CDB4-4BAC-AA5C-E2B2255C5EB4}"/>
    <cellStyle name="Moneda 2 4 4 9 3" xfId="13656" xr:uid="{D1CC4B77-5F82-43B1-8A29-4FE7E3A45772}"/>
    <cellStyle name="Moneda 2 4 4 9 4" xfId="23073" xr:uid="{DB1596F4-4111-4791-A4A3-6F41721C8429}"/>
    <cellStyle name="Moneda 2 4 4 9 5" xfId="32490" xr:uid="{78071FEB-2CE1-435F-9729-449D9A0F81AE}"/>
    <cellStyle name="Moneda 2 4 5" xfId="193" xr:uid="{CF1BC8F7-350F-45F7-8F5A-6292AEFEA6AD}"/>
    <cellStyle name="Moneda 2 4 5 10" xfId="11338" xr:uid="{B726A5E8-A6AB-493F-AD9B-4FEC4988B297}"/>
    <cellStyle name="Moneda 2 4 5 11" xfId="20755" xr:uid="{03D4B28C-096D-4046-A17D-9ACDC0DFA0F8}"/>
    <cellStyle name="Moneda 2 4 5 12" xfId="30172" xr:uid="{F99A5F36-5F6C-4A7C-9784-15AF2BFBB584}"/>
    <cellStyle name="Moneda 2 4 5 13" xfId="39592" xr:uid="{191D7173-39CB-4B98-9C5F-A3B1F1E69C6D}"/>
    <cellStyle name="Moneda 2 4 5 14" xfId="1929" xr:uid="{ABF1C345-7EEE-48B0-A51B-7960445CD433}"/>
    <cellStyle name="Moneda 2 4 5 15" xfId="1301" xr:uid="{D9579EB7-87A8-493D-A7DF-B95647901ED0}"/>
    <cellStyle name="Moneda 2 4 5 16" xfId="40183" xr:uid="{CEAF24EB-6BF7-4F7A-A523-90FE79210949}"/>
    <cellStyle name="Moneda 2 4 5 2" xfId="387" xr:uid="{980C0E24-87F7-42A1-8F40-ABE77AE044E5}"/>
    <cellStyle name="Moneda 2 4 5 2 10" xfId="30293" xr:uid="{8F94101C-B32B-4FB2-B9B5-E86B44DB8868}"/>
    <cellStyle name="Moneda 2 4 5 2 11" xfId="2050" xr:uid="{49CC7114-2844-40E7-BEE3-FAC0966E7EB6}"/>
    <cellStyle name="Moneda 2 4 5 2 12" xfId="1422" xr:uid="{0E916C1B-600B-4DEE-B2BC-992C84627C85}"/>
    <cellStyle name="Moneda 2 4 5 2 13" xfId="40304" xr:uid="{51A93963-3ED4-4327-8012-217416654866}"/>
    <cellStyle name="Moneda 2 4 5 2 2" xfId="621" xr:uid="{31B71998-D681-42FA-A0B0-04CE5F733395}"/>
    <cellStyle name="Moneda 2 4 5 2 2 10" xfId="2246" xr:uid="{6D9A1B16-79B9-45DC-84DC-B85A869628DF}"/>
    <cellStyle name="Moneda 2 4 5 2 2 11" xfId="1618" xr:uid="{EA79F471-D538-4CE6-BCC2-62A730CE571D}"/>
    <cellStyle name="Moneda 2 4 5 2 2 12" xfId="40500" xr:uid="{70B873AB-EA4C-44E9-8A1E-9CFB1E2C066F}"/>
    <cellStyle name="Moneda 2 4 5 2 2 2" xfId="2638" xr:uid="{7EA8472A-CB6B-4215-821F-054E464B72E7}"/>
    <cellStyle name="Moneda 2 4 5 2 2 2 2" xfId="3423" xr:uid="{127B5A66-A03E-4700-9C76-BE962BA9FCA9}"/>
    <cellStyle name="Moneda 2 4 5 2 2 2 2 2" xfId="5775" xr:uid="{FD919D80-E70E-4CCA-AAC0-F454C6AA37A6}"/>
    <cellStyle name="Moneda 2 4 5 2 2 2 2 2 2" xfId="10479" xr:uid="{6F342988-F944-4C4F-B505-21C57C9B46FD}"/>
    <cellStyle name="Moneda 2 4 5 2 2 2 2 2 2 2" xfId="19887" xr:uid="{080333E7-B951-428F-A0C1-8A8ACA3C6245}"/>
    <cellStyle name="Moneda 2 4 5 2 2 2 2 2 2 3" xfId="29304" xr:uid="{C8482621-96CA-41AA-8B83-B239E69B6890}"/>
    <cellStyle name="Moneda 2 4 5 2 2 2 2 2 2 4" xfId="38721" xr:uid="{E11991E9-15C0-4428-A2F2-F36C48539751}"/>
    <cellStyle name="Moneda 2 4 5 2 2 2 2 2 3" xfId="15183" xr:uid="{AD07077A-04FE-4293-A472-B7C31A72FBA5}"/>
    <cellStyle name="Moneda 2 4 5 2 2 2 2 2 4" xfId="24600" xr:uid="{2D773332-FC8E-4B10-A6D8-DD185638FB02}"/>
    <cellStyle name="Moneda 2 4 5 2 2 2 2 2 5" xfId="34017" xr:uid="{77DDE152-3C14-48D0-ACDE-B749557E81C3}"/>
    <cellStyle name="Moneda 2 4 5 2 2 2 2 3" xfId="8127" xr:uid="{AA2CEF9B-4DEE-4020-A663-8B74220D2C4C}"/>
    <cellStyle name="Moneda 2 4 5 2 2 2 2 3 2" xfId="17535" xr:uid="{813E2B4C-2DBA-4ED2-9B9B-A9420B824528}"/>
    <cellStyle name="Moneda 2 4 5 2 2 2 2 3 3" xfId="26952" xr:uid="{A861CB64-E64B-4653-9D86-4C84C2668FE3}"/>
    <cellStyle name="Moneda 2 4 5 2 2 2 2 3 4" xfId="36369" xr:uid="{4508102C-4D19-45D9-8CF7-17F8F374981A}"/>
    <cellStyle name="Moneda 2 4 5 2 2 2 2 4" xfId="12831" xr:uid="{744EB9E7-B1E4-49BD-8DEA-6BAECB2964D3}"/>
    <cellStyle name="Moneda 2 4 5 2 2 2 2 5" xfId="22248" xr:uid="{B376C735-A211-4BD2-A0BE-E09C7C7B81EC}"/>
    <cellStyle name="Moneda 2 4 5 2 2 2 2 6" xfId="31665" xr:uid="{94AF7E61-9E00-4BD5-8AAB-2F4FF7BFA581}"/>
    <cellStyle name="Moneda 2 4 5 2 2 2 3" xfId="4207" xr:uid="{1B36DDF6-0CD7-4818-8BC3-87F8644AA6BD}"/>
    <cellStyle name="Moneda 2 4 5 2 2 2 3 2" xfId="6559" xr:uid="{C86894C5-DB18-4FBA-A43E-723CA24DBEE5}"/>
    <cellStyle name="Moneda 2 4 5 2 2 2 3 2 2" xfId="11263" xr:uid="{8F5DB053-DACB-4940-AF07-A830C8FCD9EA}"/>
    <cellStyle name="Moneda 2 4 5 2 2 2 3 2 2 2" xfId="20671" xr:uid="{F4A6A044-DB06-46E6-B88A-D7CA18B5E572}"/>
    <cellStyle name="Moneda 2 4 5 2 2 2 3 2 2 3" xfId="30088" xr:uid="{C8907589-1BDA-4B1C-B012-3C2F8832F26C}"/>
    <cellStyle name="Moneda 2 4 5 2 2 2 3 2 2 4" xfId="39505" xr:uid="{147DED2D-2908-4238-9B40-742A4C424458}"/>
    <cellStyle name="Moneda 2 4 5 2 2 2 3 2 3" xfId="15967" xr:uid="{158D0648-4670-448C-B52B-D49A582E1850}"/>
    <cellStyle name="Moneda 2 4 5 2 2 2 3 2 4" xfId="25384" xr:uid="{D3621746-324A-4DCA-AC0F-7C5CC17FF78B}"/>
    <cellStyle name="Moneda 2 4 5 2 2 2 3 2 5" xfId="34801" xr:uid="{9C144324-A75D-48A0-A17C-59DBA7F635B2}"/>
    <cellStyle name="Moneda 2 4 5 2 2 2 3 3" xfId="8911" xr:uid="{BB732935-672C-4D98-85B0-9088E70ABB24}"/>
    <cellStyle name="Moneda 2 4 5 2 2 2 3 3 2" xfId="18319" xr:uid="{1C47B163-9125-432C-8985-AABE67CD7554}"/>
    <cellStyle name="Moneda 2 4 5 2 2 2 3 3 3" xfId="27736" xr:uid="{E64AEC0C-981D-47DB-9F1A-709A441122C0}"/>
    <cellStyle name="Moneda 2 4 5 2 2 2 3 3 4" xfId="37153" xr:uid="{172E404B-BDBE-48FD-B446-984BF358E781}"/>
    <cellStyle name="Moneda 2 4 5 2 2 2 3 4" xfId="13615" xr:uid="{8505495C-D2C8-4F1B-8F2F-8654268A028F}"/>
    <cellStyle name="Moneda 2 4 5 2 2 2 3 5" xfId="23032" xr:uid="{DAC87CE9-7CB1-4292-98E0-D9A447BA7B52}"/>
    <cellStyle name="Moneda 2 4 5 2 2 2 3 6" xfId="32449" xr:uid="{2579AEED-BB58-4E4F-A2CC-B383F0903BFF}"/>
    <cellStyle name="Moneda 2 4 5 2 2 2 4" xfId="4991" xr:uid="{E4B12BC1-8CEB-4AC1-BB58-1F1B68AEB07F}"/>
    <cellStyle name="Moneda 2 4 5 2 2 2 4 2" xfId="9695" xr:uid="{53116D50-7294-40B7-B4B7-BAFA8A9B0407}"/>
    <cellStyle name="Moneda 2 4 5 2 2 2 4 2 2" xfId="19103" xr:uid="{8C53390E-4825-459F-82F2-07F4B72B1823}"/>
    <cellStyle name="Moneda 2 4 5 2 2 2 4 2 3" xfId="28520" xr:uid="{C59BAFC6-38A7-4858-8798-35E02EFA76CF}"/>
    <cellStyle name="Moneda 2 4 5 2 2 2 4 2 4" xfId="37937" xr:uid="{8FAE5BEB-FDB5-4513-8C96-2CF77F61F2E7}"/>
    <cellStyle name="Moneda 2 4 5 2 2 2 4 3" xfId="14399" xr:uid="{A569EE32-193A-4D97-AE13-DA7602CDAB91}"/>
    <cellStyle name="Moneda 2 4 5 2 2 2 4 4" xfId="23816" xr:uid="{2A03748E-F0CC-483B-9285-3A18D0C56308}"/>
    <cellStyle name="Moneda 2 4 5 2 2 2 4 5" xfId="33233" xr:uid="{81F20BDE-D2C9-41EC-A2F7-85C574382014}"/>
    <cellStyle name="Moneda 2 4 5 2 2 2 5" xfId="7343" xr:uid="{E3C1302A-3830-41E7-A5ED-4B81EF1A5559}"/>
    <cellStyle name="Moneda 2 4 5 2 2 2 5 2" xfId="16751" xr:uid="{00292247-09A3-442E-964F-80133BAEDAB1}"/>
    <cellStyle name="Moneda 2 4 5 2 2 2 5 3" xfId="26168" xr:uid="{2114FE2D-DD7C-4FA1-8EEF-6CEFA4130DD9}"/>
    <cellStyle name="Moneda 2 4 5 2 2 2 5 4" xfId="35585" xr:uid="{70B7CF18-4FEE-4C56-8DF7-7F8BED8E6C32}"/>
    <cellStyle name="Moneda 2 4 5 2 2 2 6" xfId="12047" xr:uid="{14649060-ED86-4158-A71F-38A6BD496E37}"/>
    <cellStyle name="Moneda 2 4 5 2 2 2 7" xfId="21464" xr:uid="{AF652877-9F6A-4F85-8165-6A372D74FCF7}"/>
    <cellStyle name="Moneda 2 4 5 2 2 2 8" xfId="30881" xr:uid="{9B5B9531-F643-4F91-8199-83D022434596}"/>
    <cellStyle name="Moneda 2 4 5 2 2 3" xfId="3031" xr:uid="{54DABEEB-BE2F-4255-A68F-C737E2929FE7}"/>
    <cellStyle name="Moneda 2 4 5 2 2 3 2" xfId="5383" xr:uid="{F9898497-791B-4A5A-933E-93A11680F340}"/>
    <cellStyle name="Moneda 2 4 5 2 2 3 2 2" xfId="10087" xr:uid="{1CF85432-6361-4540-B4FA-EE15B644469E}"/>
    <cellStyle name="Moneda 2 4 5 2 2 3 2 2 2" xfId="19495" xr:uid="{04667E1A-862F-468C-9374-E005A1713A02}"/>
    <cellStyle name="Moneda 2 4 5 2 2 3 2 2 3" xfId="28912" xr:uid="{533A0DD9-5668-4F02-B8B6-5B59877ED524}"/>
    <cellStyle name="Moneda 2 4 5 2 2 3 2 2 4" xfId="38329" xr:uid="{F376FF2D-29C8-44D3-A2C9-C2BA2BBCA507}"/>
    <cellStyle name="Moneda 2 4 5 2 2 3 2 3" xfId="14791" xr:uid="{DD9A2D0D-653C-4137-A3E9-11D6EBDD125E}"/>
    <cellStyle name="Moneda 2 4 5 2 2 3 2 4" xfId="24208" xr:uid="{C7CBFCE6-E576-4D4E-B6E3-B7CF39B9FE5D}"/>
    <cellStyle name="Moneda 2 4 5 2 2 3 2 5" xfId="33625" xr:uid="{34F87F03-572E-4363-A8E2-AB5C34BA9C74}"/>
    <cellStyle name="Moneda 2 4 5 2 2 3 3" xfId="7735" xr:uid="{1479B0D6-86A2-4359-8223-E86A2DDBB1CC}"/>
    <cellStyle name="Moneda 2 4 5 2 2 3 3 2" xfId="17143" xr:uid="{BAF4F75A-B6EA-4E36-A8DF-0A4517A00E16}"/>
    <cellStyle name="Moneda 2 4 5 2 2 3 3 3" xfId="26560" xr:uid="{A0289BEC-C3D9-4F0B-9D5E-005C05EF7B84}"/>
    <cellStyle name="Moneda 2 4 5 2 2 3 3 4" xfId="35977" xr:uid="{9FE50A57-A7AB-4990-8A78-1AE3F1290557}"/>
    <cellStyle name="Moneda 2 4 5 2 2 3 4" xfId="12439" xr:uid="{E1C4EE72-53B2-47DD-8597-FC3E0FD210B4}"/>
    <cellStyle name="Moneda 2 4 5 2 2 3 5" xfId="21856" xr:uid="{51EE7029-A1D6-4BC6-81C9-DC2A30AEAA5B}"/>
    <cellStyle name="Moneda 2 4 5 2 2 3 6" xfId="31273" xr:uid="{D5960BFB-58D0-488F-9E6E-624BDD72CDE6}"/>
    <cellStyle name="Moneda 2 4 5 2 2 4" xfId="3815" xr:uid="{A3B0366A-6738-4C6A-B68D-E4775093F58D}"/>
    <cellStyle name="Moneda 2 4 5 2 2 4 2" xfId="6167" xr:uid="{8E72D626-EAF7-4487-8584-4B336B4958A1}"/>
    <cellStyle name="Moneda 2 4 5 2 2 4 2 2" xfId="10871" xr:uid="{67F3BB88-BC80-4843-9365-4A0CDC5CFBC7}"/>
    <cellStyle name="Moneda 2 4 5 2 2 4 2 2 2" xfId="20279" xr:uid="{8D01CE2F-D33A-4BFC-A001-EF9384626F8B}"/>
    <cellStyle name="Moneda 2 4 5 2 2 4 2 2 3" xfId="29696" xr:uid="{4475ADAA-525F-4EF9-AB42-6AAEB454B2F1}"/>
    <cellStyle name="Moneda 2 4 5 2 2 4 2 2 4" xfId="39113" xr:uid="{9A342037-98C7-45D7-B0F7-69E39EA958A8}"/>
    <cellStyle name="Moneda 2 4 5 2 2 4 2 3" xfId="15575" xr:uid="{DCC08B5C-5A74-4DF7-84DE-3259F9EFF57B}"/>
    <cellStyle name="Moneda 2 4 5 2 2 4 2 4" xfId="24992" xr:uid="{15E4F67B-5B59-46CC-AC1C-1E4D7D68F930}"/>
    <cellStyle name="Moneda 2 4 5 2 2 4 2 5" xfId="34409" xr:uid="{6CB974D7-F6B5-4B1C-BDF5-25CB5E80C42B}"/>
    <cellStyle name="Moneda 2 4 5 2 2 4 3" xfId="8519" xr:uid="{9710362C-A30A-4003-94E0-19420E45F343}"/>
    <cellStyle name="Moneda 2 4 5 2 2 4 3 2" xfId="17927" xr:uid="{2305CE99-0153-4989-B717-347E09A62921}"/>
    <cellStyle name="Moneda 2 4 5 2 2 4 3 3" xfId="27344" xr:uid="{C33BA6D0-B656-4525-9E13-F229380BA51A}"/>
    <cellStyle name="Moneda 2 4 5 2 2 4 3 4" xfId="36761" xr:uid="{58058235-A0BB-4076-80CD-6F23B82EC68D}"/>
    <cellStyle name="Moneda 2 4 5 2 2 4 4" xfId="13223" xr:uid="{BEA8DAA4-0936-4178-A743-5CC885576C7E}"/>
    <cellStyle name="Moneda 2 4 5 2 2 4 5" xfId="22640" xr:uid="{19B20F71-2664-4F85-956F-B9BAC02C3048}"/>
    <cellStyle name="Moneda 2 4 5 2 2 4 6" xfId="32057" xr:uid="{21FB4403-28A2-487F-A1FF-E57773A5AA4C}"/>
    <cellStyle name="Moneda 2 4 5 2 2 5" xfId="4599" xr:uid="{9EDF5EAD-0B9A-4A4F-B137-4353916874E9}"/>
    <cellStyle name="Moneda 2 4 5 2 2 5 2" xfId="9303" xr:uid="{7690FF2D-D945-4FEF-A4EE-7856536DAF17}"/>
    <cellStyle name="Moneda 2 4 5 2 2 5 2 2" xfId="18711" xr:uid="{C5672EF2-DD09-430D-83A2-E133EAB53990}"/>
    <cellStyle name="Moneda 2 4 5 2 2 5 2 3" xfId="28128" xr:uid="{6980E0BF-BC90-455E-9E09-375CED367EFA}"/>
    <cellStyle name="Moneda 2 4 5 2 2 5 2 4" xfId="37545" xr:uid="{F9C7D2D2-50A0-4FE1-B524-AA9E3F12C51C}"/>
    <cellStyle name="Moneda 2 4 5 2 2 5 3" xfId="14007" xr:uid="{B618F5D0-789A-4D41-A9C6-D2F4CBC4F90C}"/>
    <cellStyle name="Moneda 2 4 5 2 2 5 4" xfId="23424" xr:uid="{E4789733-9D34-4129-BE84-421AD082526C}"/>
    <cellStyle name="Moneda 2 4 5 2 2 5 5" xfId="32841" xr:uid="{4630933C-6D11-4004-AF69-3864A1406623}"/>
    <cellStyle name="Moneda 2 4 5 2 2 6" xfId="6951" xr:uid="{1796F4BA-3BC9-4F06-AD63-55C656C13225}"/>
    <cellStyle name="Moneda 2 4 5 2 2 6 2" xfId="16359" xr:uid="{D1D2AF00-A436-4526-91CC-BCF1D02A5CD2}"/>
    <cellStyle name="Moneda 2 4 5 2 2 6 3" xfId="25776" xr:uid="{D74EDAB1-EC51-49FD-A0B4-F5215CB2CAC0}"/>
    <cellStyle name="Moneda 2 4 5 2 2 6 4" xfId="35193" xr:uid="{B7743496-422F-4ED3-A614-981667E4E8F3}"/>
    <cellStyle name="Moneda 2 4 5 2 2 7" xfId="11655" xr:uid="{BDB3EE80-63E3-4A35-9637-0223BF9A18BA}"/>
    <cellStyle name="Moneda 2 4 5 2 2 8" xfId="21072" xr:uid="{4FD82EDF-6F6A-4897-833F-0949996C5885}"/>
    <cellStyle name="Moneda 2 4 5 2 2 9" xfId="30489" xr:uid="{7252479F-A717-4C35-90DE-B1716F95404E}"/>
    <cellStyle name="Moneda 2 4 5 2 3" xfId="2442" xr:uid="{7A24E0B4-120A-4A28-BA45-48D55CFD8FF0}"/>
    <cellStyle name="Moneda 2 4 5 2 3 2" xfId="3227" xr:uid="{63D9C328-23F4-41FB-8014-D28195811AFF}"/>
    <cellStyle name="Moneda 2 4 5 2 3 2 2" xfId="5579" xr:uid="{CD83587C-ADAE-4414-9A69-D4F810AB2CCA}"/>
    <cellStyle name="Moneda 2 4 5 2 3 2 2 2" xfId="10283" xr:uid="{C02DE90D-6D47-433F-8209-BF30DA7EDCA0}"/>
    <cellStyle name="Moneda 2 4 5 2 3 2 2 2 2" xfId="19691" xr:uid="{73C98BFD-94DC-452E-BEAC-3E9F64D04D13}"/>
    <cellStyle name="Moneda 2 4 5 2 3 2 2 2 3" xfId="29108" xr:uid="{E883F734-A91B-43E8-BFB4-A35D0F2DC88D}"/>
    <cellStyle name="Moneda 2 4 5 2 3 2 2 2 4" xfId="38525" xr:uid="{6124D772-C3FF-4146-91AA-0AB8C0F96460}"/>
    <cellStyle name="Moneda 2 4 5 2 3 2 2 3" xfId="14987" xr:uid="{57C1E062-8DB9-4E5C-AA46-4D4F8A5B852A}"/>
    <cellStyle name="Moneda 2 4 5 2 3 2 2 4" xfId="24404" xr:uid="{71CE87CA-61D3-4808-BBD2-AB479D409550}"/>
    <cellStyle name="Moneda 2 4 5 2 3 2 2 5" xfId="33821" xr:uid="{D8651B59-F956-4114-923D-9AF8632594C9}"/>
    <cellStyle name="Moneda 2 4 5 2 3 2 3" xfId="7931" xr:uid="{2AE2D070-D91D-4B49-BB20-FF1BEC2068D7}"/>
    <cellStyle name="Moneda 2 4 5 2 3 2 3 2" xfId="17339" xr:uid="{5072E01C-15CF-4C08-88DE-470B775D1BF5}"/>
    <cellStyle name="Moneda 2 4 5 2 3 2 3 3" xfId="26756" xr:uid="{49779842-666A-4253-AB44-C6B5D87E85F1}"/>
    <cellStyle name="Moneda 2 4 5 2 3 2 3 4" xfId="36173" xr:uid="{93C6757B-E7FC-4D9D-A4F4-CBD6DB012E85}"/>
    <cellStyle name="Moneda 2 4 5 2 3 2 4" xfId="12635" xr:uid="{6C6EFEBE-A759-40C2-95A7-E460E939DA17}"/>
    <cellStyle name="Moneda 2 4 5 2 3 2 5" xfId="22052" xr:uid="{4E89E913-A474-4A23-A73B-76B00AD021B1}"/>
    <cellStyle name="Moneda 2 4 5 2 3 2 6" xfId="31469" xr:uid="{2D20646C-48B3-4F90-A4A3-64712D676295}"/>
    <cellStyle name="Moneda 2 4 5 2 3 3" xfId="4011" xr:uid="{82E15A4E-5839-4FF2-BD73-2035804EB69A}"/>
    <cellStyle name="Moneda 2 4 5 2 3 3 2" xfId="6363" xr:uid="{657BBABB-374B-4744-BE4D-4A936552D88C}"/>
    <cellStyle name="Moneda 2 4 5 2 3 3 2 2" xfId="11067" xr:uid="{613DF0A1-5E4C-4DDA-9684-65716246CD2E}"/>
    <cellStyle name="Moneda 2 4 5 2 3 3 2 2 2" xfId="20475" xr:uid="{F185A875-CE20-43E8-A707-D0EE6A8AFFE6}"/>
    <cellStyle name="Moneda 2 4 5 2 3 3 2 2 3" xfId="29892" xr:uid="{BD8DB8CA-22B5-4AE3-8D4B-005CCAA3F25F}"/>
    <cellStyle name="Moneda 2 4 5 2 3 3 2 2 4" xfId="39309" xr:uid="{2F050E7C-2733-4EAC-935A-22ECF015B192}"/>
    <cellStyle name="Moneda 2 4 5 2 3 3 2 3" xfId="15771" xr:uid="{13F8BEE6-94F9-49F3-9BBD-32834ED75291}"/>
    <cellStyle name="Moneda 2 4 5 2 3 3 2 4" xfId="25188" xr:uid="{26BCB620-F92C-4096-A03F-9ED3C98520BA}"/>
    <cellStyle name="Moneda 2 4 5 2 3 3 2 5" xfId="34605" xr:uid="{0D3E4D02-6319-4CDD-92CC-F822AF541E9A}"/>
    <cellStyle name="Moneda 2 4 5 2 3 3 3" xfId="8715" xr:uid="{6905F2C3-A775-46BC-9863-50202AC25371}"/>
    <cellStyle name="Moneda 2 4 5 2 3 3 3 2" xfId="18123" xr:uid="{B62766ED-49E3-4307-9158-F426CD1C9713}"/>
    <cellStyle name="Moneda 2 4 5 2 3 3 3 3" xfId="27540" xr:uid="{6C491065-FA23-4B9F-B13F-38CD5B646A37}"/>
    <cellStyle name="Moneda 2 4 5 2 3 3 3 4" xfId="36957" xr:uid="{17633ACA-E488-4559-A185-18BE71CC4E5E}"/>
    <cellStyle name="Moneda 2 4 5 2 3 3 4" xfId="13419" xr:uid="{AB47D157-9999-4CDE-9288-A7C6A4883972}"/>
    <cellStyle name="Moneda 2 4 5 2 3 3 5" xfId="22836" xr:uid="{6CBA3973-935C-4C2D-9CA8-6BF918CECDCA}"/>
    <cellStyle name="Moneda 2 4 5 2 3 3 6" xfId="32253" xr:uid="{1D41383F-90C8-4C13-AD3F-499ADA964737}"/>
    <cellStyle name="Moneda 2 4 5 2 3 4" xfId="4795" xr:uid="{1DDE298A-9A5D-423A-B2C4-82F5E03452BD}"/>
    <cellStyle name="Moneda 2 4 5 2 3 4 2" xfId="9499" xr:uid="{2B0EEDA8-4B31-42C5-A936-51FC3C5F74FB}"/>
    <cellStyle name="Moneda 2 4 5 2 3 4 2 2" xfId="18907" xr:uid="{2D9FFA07-B441-4F1D-ACD4-84D1AF3817CC}"/>
    <cellStyle name="Moneda 2 4 5 2 3 4 2 3" xfId="28324" xr:uid="{5582A31D-8AB4-4D7A-9E71-92EDF4EDCD07}"/>
    <cellStyle name="Moneda 2 4 5 2 3 4 2 4" xfId="37741" xr:uid="{965E51A8-F281-445F-B407-9EC575999A4B}"/>
    <cellStyle name="Moneda 2 4 5 2 3 4 3" xfId="14203" xr:uid="{7244B226-1E0C-4AB9-85D5-5380AFE14081}"/>
    <cellStyle name="Moneda 2 4 5 2 3 4 4" xfId="23620" xr:uid="{AB48F67F-7F8C-449A-8184-383246B82247}"/>
    <cellStyle name="Moneda 2 4 5 2 3 4 5" xfId="33037" xr:uid="{B12CE691-A216-4FD7-8651-672FD73952AB}"/>
    <cellStyle name="Moneda 2 4 5 2 3 5" xfId="7147" xr:uid="{A1243AFE-5DD4-454A-ABB1-2BB32F99EC6E}"/>
    <cellStyle name="Moneda 2 4 5 2 3 5 2" xfId="16555" xr:uid="{D4753B9A-6EBF-4718-8D6A-1881EE19756E}"/>
    <cellStyle name="Moneda 2 4 5 2 3 5 3" xfId="25972" xr:uid="{9984B332-E3B9-4122-A16D-DB2E2408A1C1}"/>
    <cellStyle name="Moneda 2 4 5 2 3 5 4" xfId="35389" xr:uid="{D2A691E3-FD32-4E15-955B-B1A6C2D67E5B}"/>
    <cellStyle name="Moneda 2 4 5 2 3 6" xfId="11851" xr:uid="{17332682-A2BC-4111-BE4A-A908B887C5E8}"/>
    <cellStyle name="Moneda 2 4 5 2 3 7" xfId="21268" xr:uid="{C7F15D3B-245C-4350-93D1-815CF1F65D47}"/>
    <cellStyle name="Moneda 2 4 5 2 3 8" xfId="30685" xr:uid="{925C157C-A500-4235-B59A-9787A091FA77}"/>
    <cellStyle name="Moneda 2 4 5 2 4" xfId="2835" xr:uid="{52CDDF5F-D955-4A78-992D-8DF598593CE4}"/>
    <cellStyle name="Moneda 2 4 5 2 4 2" xfId="5187" xr:uid="{F143C147-4F73-478D-91B1-8CD0C61F31D4}"/>
    <cellStyle name="Moneda 2 4 5 2 4 2 2" xfId="9891" xr:uid="{FE192610-701E-44F6-8115-D88CD332686E}"/>
    <cellStyle name="Moneda 2 4 5 2 4 2 2 2" xfId="19299" xr:uid="{27E49E2E-63AF-49D6-B533-5CFF48217463}"/>
    <cellStyle name="Moneda 2 4 5 2 4 2 2 3" xfId="28716" xr:uid="{B876794C-572A-4207-8938-C6AC16BF104A}"/>
    <cellStyle name="Moneda 2 4 5 2 4 2 2 4" xfId="38133" xr:uid="{2A03F894-46CB-4820-9B2C-BD648B1CABC8}"/>
    <cellStyle name="Moneda 2 4 5 2 4 2 3" xfId="14595" xr:uid="{9995A861-7347-40E7-90E9-BBAC46BA636A}"/>
    <cellStyle name="Moneda 2 4 5 2 4 2 4" xfId="24012" xr:uid="{F2502AAE-3256-4F88-B091-DC471E88259D}"/>
    <cellStyle name="Moneda 2 4 5 2 4 2 5" xfId="33429" xr:uid="{556D125F-30B5-469D-93AA-FD47C3D433A0}"/>
    <cellStyle name="Moneda 2 4 5 2 4 3" xfId="7539" xr:uid="{7337AECE-0FBA-4C47-9076-666D85868E71}"/>
    <cellStyle name="Moneda 2 4 5 2 4 3 2" xfId="16947" xr:uid="{B71048D2-1AD4-4835-B5C1-5AF47788D9FA}"/>
    <cellStyle name="Moneda 2 4 5 2 4 3 3" xfId="26364" xr:uid="{CF5537F8-99F5-4433-B007-83CC0B5443E3}"/>
    <cellStyle name="Moneda 2 4 5 2 4 3 4" xfId="35781" xr:uid="{3ABC4CBE-F779-4EB7-9F63-A4E3E3F7983A}"/>
    <cellStyle name="Moneda 2 4 5 2 4 4" xfId="12243" xr:uid="{B36F55F8-AFCE-48CA-A14F-98DB8C85836E}"/>
    <cellStyle name="Moneda 2 4 5 2 4 5" xfId="21660" xr:uid="{A2AD2458-9D3D-4FD9-B64D-9E3C425837FA}"/>
    <cellStyle name="Moneda 2 4 5 2 4 6" xfId="31077" xr:uid="{13EAF313-E67F-4262-A18F-99CD2DDC8200}"/>
    <cellStyle name="Moneda 2 4 5 2 5" xfId="3619" xr:uid="{DFDF645A-BC75-43ED-B512-13B06821D45B}"/>
    <cellStyle name="Moneda 2 4 5 2 5 2" xfId="5971" xr:uid="{2DA55093-4DA4-47D6-BAC1-116FE953C96D}"/>
    <cellStyle name="Moneda 2 4 5 2 5 2 2" xfId="10675" xr:uid="{F376BD7E-5E1C-4EB2-BE6D-8882F9BA5671}"/>
    <cellStyle name="Moneda 2 4 5 2 5 2 2 2" xfId="20083" xr:uid="{7F0DB616-22BC-4286-A0E8-9EF81D33B177}"/>
    <cellStyle name="Moneda 2 4 5 2 5 2 2 3" xfId="29500" xr:uid="{934418BF-5E50-4A16-A243-C12BF2744F98}"/>
    <cellStyle name="Moneda 2 4 5 2 5 2 2 4" xfId="38917" xr:uid="{7A1F5B88-4129-45A7-8E2C-FD57FBCAE748}"/>
    <cellStyle name="Moneda 2 4 5 2 5 2 3" xfId="15379" xr:uid="{02E280E3-DCA8-47CE-8AA5-9951834A0D84}"/>
    <cellStyle name="Moneda 2 4 5 2 5 2 4" xfId="24796" xr:uid="{9636CBD7-1B22-4D6C-9305-72230D34BF21}"/>
    <cellStyle name="Moneda 2 4 5 2 5 2 5" xfId="34213" xr:uid="{870BB8F4-D210-4C51-BEB2-A743E0E91DB0}"/>
    <cellStyle name="Moneda 2 4 5 2 5 3" xfId="8323" xr:uid="{DF5CB044-F9CB-4C65-A2A8-0552D4B64C75}"/>
    <cellStyle name="Moneda 2 4 5 2 5 3 2" xfId="17731" xr:uid="{C1DEE05C-F616-4F8E-BD4B-1AFEAACB9165}"/>
    <cellStyle name="Moneda 2 4 5 2 5 3 3" xfId="27148" xr:uid="{3E95EACA-2469-4912-85CB-FABF5A4A8945}"/>
    <cellStyle name="Moneda 2 4 5 2 5 3 4" xfId="36565" xr:uid="{4B9229F2-CDF8-4A3F-B683-A640E5C44A19}"/>
    <cellStyle name="Moneda 2 4 5 2 5 4" xfId="13027" xr:uid="{52EC9EBC-A6BB-4415-B031-F22E16F86FB9}"/>
    <cellStyle name="Moneda 2 4 5 2 5 5" xfId="22444" xr:uid="{744082A8-5D90-4BB9-A41B-72D58604F248}"/>
    <cellStyle name="Moneda 2 4 5 2 5 6" xfId="31861" xr:uid="{9B3E30BF-E02F-4EE1-809E-80B6250CBA30}"/>
    <cellStyle name="Moneda 2 4 5 2 6" xfId="4403" xr:uid="{6CE824D5-6EEE-4BCE-BDE8-38016E754A5F}"/>
    <cellStyle name="Moneda 2 4 5 2 6 2" xfId="9107" xr:uid="{E5C4EFEE-28D2-432D-8C3E-84AB1062C879}"/>
    <cellStyle name="Moneda 2 4 5 2 6 2 2" xfId="18515" xr:uid="{87CE2EA7-3466-44A8-A026-0A1F74E5A16C}"/>
    <cellStyle name="Moneda 2 4 5 2 6 2 3" xfId="27932" xr:uid="{4E80A35F-52B6-49E6-B35B-2E72E7F8D2EB}"/>
    <cellStyle name="Moneda 2 4 5 2 6 2 4" xfId="37349" xr:uid="{1D8035F8-4514-45C1-8739-2D97A768BC37}"/>
    <cellStyle name="Moneda 2 4 5 2 6 3" xfId="13811" xr:uid="{85AB55F4-0DE2-4AD0-B3ED-4C54F4BE8286}"/>
    <cellStyle name="Moneda 2 4 5 2 6 4" xfId="23228" xr:uid="{6F23CB5A-1E27-48E6-9203-EE929C341DDF}"/>
    <cellStyle name="Moneda 2 4 5 2 6 5" xfId="32645" xr:uid="{94D0880B-3683-470E-BE88-A9E107EEEFF4}"/>
    <cellStyle name="Moneda 2 4 5 2 7" xfId="6755" xr:uid="{3FE5D7CB-C8CF-4D6E-A07F-9960DAEFDA19}"/>
    <cellStyle name="Moneda 2 4 5 2 7 2" xfId="16163" xr:uid="{089E9780-E2D3-41EA-BE86-55F5969CA66D}"/>
    <cellStyle name="Moneda 2 4 5 2 7 3" xfId="25580" xr:uid="{320D3705-601B-4257-BCC6-4DC8E4CD466A}"/>
    <cellStyle name="Moneda 2 4 5 2 7 4" xfId="34997" xr:uid="{19DD26FD-E507-40D4-A373-FE7ED97D641B}"/>
    <cellStyle name="Moneda 2 4 5 2 8" xfId="11459" xr:uid="{2EEF7158-6F91-4305-B605-C308F50EDE91}"/>
    <cellStyle name="Moneda 2 4 5 2 9" xfId="20876" xr:uid="{F06679CE-0982-453F-B2F9-61C5EF6FC7B2}"/>
    <cellStyle name="Moneda 2 4 5 3" xfId="271" xr:uid="{5EC41B93-0B22-403A-8378-D9C070923449}"/>
    <cellStyle name="Moneda 2 4 5 3 10" xfId="30218" xr:uid="{3BBDA6DE-1ED4-4019-9C12-10D5282C6A25}"/>
    <cellStyle name="Moneda 2 4 5 3 11" xfId="1975" xr:uid="{1139BA46-99D2-4B78-82C0-D79F6FD2C98B}"/>
    <cellStyle name="Moneda 2 4 5 3 12" xfId="1347" xr:uid="{0AE41A88-CECC-4C6C-BDD5-BE6533006DD9}"/>
    <cellStyle name="Moneda 2 4 5 3 13" xfId="40229" xr:uid="{59E08F5A-4E27-49FB-ADDC-55DFDA5E5E1C}"/>
    <cellStyle name="Moneda 2 4 5 3 2" xfId="546" xr:uid="{C827FA1F-C646-43EF-A9E8-25DAC72858E0}"/>
    <cellStyle name="Moneda 2 4 5 3 2 10" xfId="2171" xr:uid="{8727225D-D3BD-4A57-90A6-B0A600755E48}"/>
    <cellStyle name="Moneda 2 4 5 3 2 11" xfId="1543" xr:uid="{AE5EEC6D-20CB-44E8-BE50-3322455C53EE}"/>
    <cellStyle name="Moneda 2 4 5 3 2 12" xfId="40425" xr:uid="{97FA8F12-0155-4C8F-A745-332F9D082900}"/>
    <cellStyle name="Moneda 2 4 5 3 2 2" xfId="2563" xr:uid="{3961BEC7-F8F8-4898-9912-C60760E157F1}"/>
    <cellStyle name="Moneda 2 4 5 3 2 2 2" xfId="3348" xr:uid="{46CA58EB-41C6-45E2-ACFE-7E0D123CB8AC}"/>
    <cellStyle name="Moneda 2 4 5 3 2 2 2 2" xfId="5700" xr:uid="{55A9D997-6BA9-4389-AAD1-A7934859027E}"/>
    <cellStyle name="Moneda 2 4 5 3 2 2 2 2 2" xfId="10404" xr:uid="{43DD1C74-C92C-4E75-B2C1-512B01202BDA}"/>
    <cellStyle name="Moneda 2 4 5 3 2 2 2 2 2 2" xfId="19812" xr:uid="{3A2E53B3-E430-4DD6-B635-D52978FFFEEC}"/>
    <cellStyle name="Moneda 2 4 5 3 2 2 2 2 2 3" xfId="29229" xr:uid="{03FB21C0-3071-491A-BA93-7419D28B8842}"/>
    <cellStyle name="Moneda 2 4 5 3 2 2 2 2 2 4" xfId="38646" xr:uid="{0A772EC0-0093-451C-9E94-39C5AB74AE83}"/>
    <cellStyle name="Moneda 2 4 5 3 2 2 2 2 3" xfId="15108" xr:uid="{DC9C79B4-BF25-4F0B-8B19-ED6EF0F3E7F6}"/>
    <cellStyle name="Moneda 2 4 5 3 2 2 2 2 4" xfId="24525" xr:uid="{82BF5AE2-48AA-4356-A3C1-2EEE0CD5D85F}"/>
    <cellStyle name="Moneda 2 4 5 3 2 2 2 2 5" xfId="33942" xr:uid="{6AC97FC0-82E4-4BE2-8142-474F091D0975}"/>
    <cellStyle name="Moneda 2 4 5 3 2 2 2 3" xfId="8052" xr:uid="{8D614102-D7CF-4455-AD81-36EE94C6EA3B}"/>
    <cellStyle name="Moneda 2 4 5 3 2 2 2 3 2" xfId="17460" xr:uid="{415E870E-13D3-4318-BDF7-1F8C32168401}"/>
    <cellStyle name="Moneda 2 4 5 3 2 2 2 3 3" xfId="26877" xr:uid="{67E6498D-04CE-46F1-A448-B8086F44D287}"/>
    <cellStyle name="Moneda 2 4 5 3 2 2 2 3 4" xfId="36294" xr:uid="{D9C00EE2-C669-4D8B-A98A-81D24BE1A066}"/>
    <cellStyle name="Moneda 2 4 5 3 2 2 2 4" xfId="12756" xr:uid="{5A89B72E-92DB-49A7-A0BC-7DC6C97CDE70}"/>
    <cellStyle name="Moneda 2 4 5 3 2 2 2 5" xfId="22173" xr:uid="{2BF57397-11EF-4FBD-91EC-3A70A688341A}"/>
    <cellStyle name="Moneda 2 4 5 3 2 2 2 6" xfId="31590" xr:uid="{37B25ACC-E83B-439D-925A-AD8AE5BD1E00}"/>
    <cellStyle name="Moneda 2 4 5 3 2 2 3" xfId="4132" xr:uid="{0F85B1D1-6752-4C1F-B422-1EF9CDA45EAE}"/>
    <cellStyle name="Moneda 2 4 5 3 2 2 3 2" xfId="6484" xr:uid="{382D7749-B745-4D89-9804-2002B53B7A6C}"/>
    <cellStyle name="Moneda 2 4 5 3 2 2 3 2 2" xfId="11188" xr:uid="{DAC5678E-5E47-48AE-BDFE-FF43357F39C4}"/>
    <cellStyle name="Moneda 2 4 5 3 2 2 3 2 2 2" xfId="20596" xr:uid="{B09B4B39-48A1-4B62-A489-305390CAB746}"/>
    <cellStyle name="Moneda 2 4 5 3 2 2 3 2 2 3" xfId="30013" xr:uid="{BE156985-C1FF-4ECE-AFFF-83F9390A103D}"/>
    <cellStyle name="Moneda 2 4 5 3 2 2 3 2 2 4" xfId="39430" xr:uid="{0EED07E7-69D2-4B8A-AE3D-A73CA26344D5}"/>
    <cellStyle name="Moneda 2 4 5 3 2 2 3 2 3" xfId="15892" xr:uid="{28FD2902-975F-4F71-92B6-80FD5F791E00}"/>
    <cellStyle name="Moneda 2 4 5 3 2 2 3 2 4" xfId="25309" xr:uid="{9A3034D6-83B1-46C2-88DF-7DA583CE2220}"/>
    <cellStyle name="Moneda 2 4 5 3 2 2 3 2 5" xfId="34726" xr:uid="{B0754F29-7FE8-4723-8A8C-5879B9BD033D}"/>
    <cellStyle name="Moneda 2 4 5 3 2 2 3 3" xfId="8836" xr:uid="{A17B0B38-5067-4DBD-AE5E-AEEE6738B0CF}"/>
    <cellStyle name="Moneda 2 4 5 3 2 2 3 3 2" xfId="18244" xr:uid="{EF344DB4-29EF-4924-9CD2-34087DB6874A}"/>
    <cellStyle name="Moneda 2 4 5 3 2 2 3 3 3" xfId="27661" xr:uid="{A3F9B418-CCDC-4D53-8264-BAA306E952C0}"/>
    <cellStyle name="Moneda 2 4 5 3 2 2 3 3 4" xfId="37078" xr:uid="{39CA9AB1-C51E-4F27-AA79-08F6169773F3}"/>
    <cellStyle name="Moneda 2 4 5 3 2 2 3 4" xfId="13540" xr:uid="{B0AF20BC-3CE0-4AA5-81E9-9CB5AAA0DF42}"/>
    <cellStyle name="Moneda 2 4 5 3 2 2 3 5" xfId="22957" xr:uid="{D83AA742-1276-411E-9CA6-162777240D39}"/>
    <cellStyle name="Moneda 2 4 5 3 2 2 3 6" xfId="32374" xr:uid="{7B947309-EB49-46C8-B567-3BA8BFB23EFB}"/>
    <cellStyle name="Moneda 2 4 5 3 2 2 4" xfId="4916" xr:uid="{F730DDA9-A4A9-402A-B7DB-7A3218B68183}"/>
    <cellStyle name="Moneda 2 4 5 3 2 2 4 2" xfId="9620" xr:uid="{ACD61634-A043-4CBA-8783-02CB119B5E9E}"/>
    <cellStyle name="Moneda 2 4 5 3 2 2 4 2 2" xfId="19028" xr:uid="{A89B579D-F3A7-4452-9FF1-355E9F98CFE3}"/>
    <cellStyle name="Moneda 2 4 5 3 2 2 4 2 3" xfId="28445" xr:uid="{A6D87FD5-D920-40DF-AD53-21DC0928DCB7}"/>
    <cellStyle name="Moneda 2 4 5 3 2 2 4 2 4" xfId="37862" xr:uid="{A6D0B080-93DF-4443-A9BF-DBC3365AF48B}"/>
    <cellStyle name="Moneda 2 4 5 3 2 2 4 3" xfId="14324" xr:uid="{9CC97AE5-7E2A-465A-86CA-824135C4C4A3}"/>
    <cellStyle name="Moneda 2 4 5 3 2 2 4 4" xfId="23741" xr:uid="{87495A6E-D4D3-4511-8402-0056AD0BFB22}"/>
    <cellStyle name="Moneda 2 4 5 3 2 2 4 5" xfId="33158" xr:uid="{56AD74AD-03BB-436A-B5D8-43F1232515C4}"/>
    <cellStyle name="Moneda 2 4 5 3 2 2 5" xfId="7268" xr:uid="{B62B8D8F-CF6C-43FC-9106-FA2C7813F896}"/>
    <cellStyle name="Moneda 2 4 5 3 2 2 5 2" xfId="16676" xr:uid="{3F1FDABF-C1D1-42E1-98EF-1F9DABB96426}"/>
    <cellStyle name="Moneda 2 4 5 3 2 2 5 3" xfId="26093" xr:uid="{1E6667E8-A1D1-4F89-99D1-A1138EFAD529}"/>
    <cellStyle name="Moneda 2 4 5 3 2 2 5 4" xfId="35510" xr:uid="{785615D4-8502-41AD-82A1-29AFFE627CDA}"/>
    <cellStyle name="Moneda 2 4 5 3 2 2 6" xfId="11972" xr:uid="{9289F7F3-6226-493B-BA60-B30BA1B59F1F}"/>
    <cellStyle name="Moneda 2 4 5 3 2 2 7" xfId="21389" xr:uid="{F2599235-E4C8-4D6C-90DF-36D929793398}"/>
    <cellStyle name="Moneda 2 4 5 3 2 2 8" xfId="30806" xr:uid="{B0A56228-241F-431C-968D-FF06308B0479}"/>
    <cellStyle name="Moneda 2 4 5 3 2 3" xfId="2956" xr:uid="{39B594FB-8118-43E9-8E29-DF59EFFD78D4}"/>
    <cellStyle name="Moneda 2 4 5 3 2 3 2" xfId="5308" xr:uid="{453F86CD-2D95-4F1F-977B-27E286CA3721}"/>
    <cellStyle name="Moneda 2 4 5 3 2 3 2 2" xfId="10012" xr:uid="{062FF2A4-4561-471B-944E-074C79A8E4AE}"/>
    <cellStyle name="Moneda 2 4 5 3 2 3 2 2 2" xfId="19420" xr:uid="{A3611B78-A79E-4A18-9C14-DB49CB4D875C}"/>
    <cellStyle name="Moneda 2 4 5 3 2 3 2 2 3" xfId="28837" xr:uid="{50AC5A51-A802-43BD-B678-19BA9CB4B6E1}"/>
    <cellStyle name="Moneda 2 4 5 3 2 3 2 2 4" xfId="38254" xr:uid="{7D53DFB2-ED22-4B00-A5AD-772628A6A318}"/>
    <cellStyle name="Moneda 2 4 5 3 2 3 2 3" xfId="14716" xr:uid="{2C0F0EE1-5C8A-4610-BD72-E03F312227A1}"/>
    <cellStyle name="Moneda 2 4 5 3 2 3 2 4" xfId="24133" xr:uid="{EA32AFA3-B644-41A2-9171-01406A601576}"/>
    <cellStyle name="Moneda 2 4 5 3 2 3 2 5" xfId="33550" xr:uid="{89DCB64B-DE42-47AB-A399-1827CBD88878}"/>
    <cellStyle name="Moneda 2 4 5 3 2 3 3" xfId="7660" xr:uid="{83BE12F3-4AB4-4A25-AE1A-5CC10482FFFE}"/>
    <cellStyle name="Moneda 2 4 5 3 2 3 3 2" xfId="17068" xr:uid="{B20FDCEA-F96E-4687-922C-C42004C26965}"/>
    <cellStyle name="Moneda 2 4 5 3 2 3 3 3" xfId="26485" xr:uid="{7C6D544A-C338-44C3-95D6-5AC58141B60B}"/>
    <cellStyle name="Moneda 2 4 5 3 2 3 3 4" xfId="35902" xr:uid="{DA9F6CA0-7C15-4854-A0D9-FC813EA859EB}"/>
    <cellStyle name="Moneda 2 4 5 3 2 3 4" xfId="12364" xr:uid="{B0AADCC4-176A-4B88-AE2D-091D4F6A8849}"/>
    <cellStyle name="Moneda 2 4 5 3 2 3 5" xfId="21781" xr:uid="{6EFCEBD0-4643-4EC2-8B75-B36DA9DA0C3F}"/>
    <cellStyle name="Moneda 2 4 5 3 2 3 6" xfId="31198" xr:uid="{72112919-3B67-40CF-878E-F898817AC9B8}"/>
    <cellStyle name="Moneda 2 4 5 3 2 4" xfId="3740" xr:uid="{A5672B90-C428-49BF-A986-EA0B920B98C3}"/>
    <cellStyle name="Moneda 2 4 5 3 2 4 2" xfId="6092" xr:uid="{A625A05C-E304-4E27-88FD-C1172E1499A6}"/>
    <cellStyle name="Moneda 2 4 5 3 2 4 2 2" xfId="10796" xr:uid="{24AC3241-EC98-4695-9B75-ADA5227C6DF1}"/>
    <cellStyle name="Moneda 2 4 5 3 2 4 2 2 2" xfId="20204" xr:uid="{5245B962-00A7-460A-A197-16539E814C3E}"/>
    <cellStyle name="Moneda 2 4 5 3 2 4 2 2 3" xfId="29621" xr:uid="{1426FFC1-09E5-4308-A8FA-60B7B527A351}"/>
    <cellStyle name="Moneda 2 4 5 3 2 4 2 2 4" xfId="39038" xr:uid="{10E2CDCF-7757-4A50-ABE3-54AECEAF807F}"/>
    <cellStyle name="Moneda 2 4 5 3 2 4 2 3" xfId="15500" xr:uid="{E22C9263-E100-4E3C-B696-347C32B43815}"/>
    <cellStyle name="Moneda 2 4 5 3 2 4 2 4" xfId="24917" xr:uid="{92170420-EF21-47A0-AB0C-62CD4155364A}"/>
    <cellStyle name="Moneda 2 4 5 3 2 4 2 5" xfId="34334" xr:uid="{0E41E6A0-BD3E-4939-A7DC-99C2440177EB}"/>
    <cellStyle name="Moneda 2 4 5 3 2 4 3" xfId="8444" xr:uid="{84A0B7E6-2444-416B-90A7-4DB8023B4872}"/>
    <cellStyle name="Moneda 2 4 5 3 2 4 3 2" xfId="17852" xr:uid="{F654B7D9-53E3-4EB9-851D-A711452378B1}"/>
    <cellStyle name="Moneda 2 4 5 3 2 4 3 3" xfId="27269" xr:uid="{5B78F500-BA0F-4C37-B7F7-BC8E74773B3F}"/>
    <cellStyle name="Moneda 2 4 5 3 2 4 3 4" xfId="36686" xr:uid="{099EBBA1-9E59-4B41-8C26-245499E78FE6}"/>
    <cellStyle name="Moneda 2 4 5 3 2 4 4" xfId="13148" xr:uid="{B314280D-49A8-474D-BF5E-A863317CB9EF}"/>
    <cellStyle name="Moneda 2 4 5 3 2 4 5" xfId="22565" xr:uid="{FFCBC28F-FC47-4440-86B2-1EA69E2F449E}"/>
    <cellStyle name="Moneda 2 4 5 3 2 4 6" xfId="31982" xr:uid="{8F62B142-4CED-41F1-A56C-DEA426471661}"/>
    <cellStyle name="Moneda 2 4 5 3 2 5" xfId="4524" xr:uid="{1C1065F2-D472-45FA-9910-1FC1F4F3B61E}"/>
    <cellStyle name="Moneda 2 4 5 3 2 5 2" xfId="9228" xr:uid="{112D3464-DC81-4DE4-AFC0-9DCCBE7C8A05}"/>
    <cellStyle name="Moneda 2 4 5 3 2 5 2 2" xfId="18636" xr:uid="{227D76B8-3262-469A-B4FD-FAE3B84FD494}"/>
    <cellStyle name="Moneda 2 4 5 3 2 5 2 3" xfId="28053" xr:uid="{5D8CA53D-A18B-4E81-B52E-9DD00F574CF9}"/>
    <cellStyle name="Moneda 2 4 5 3 2 5 2 4" xfId="37470" xr:uid="{046E64BE-4982-4C65-8E66-F58DE4CE8DA1}"/>
    <cellStyle name="Moneda 2 4 5 3 2 5 3" xfId="13932" xr:uid="{0D73B617-2D4A-4EFB-A127-BDCBD7B073EA}"/>
    <cellStyle name="Moneda 2 4 5 3 2 5 4" xfId="23349" xr:uid="{0BE34E1D-8BF4-4367-A605-1AE7718EA6C8}"/>
    <cellStyle name="Moneda 2 4 5 3 2 5 5" xfId="32766" xr:uid="{D33B7BF4-C9F0-42FD-96A4-338716C16725}"/>
    <cellStyle name="Moneda 2 4 5 3 2 6" xfId="6876" xr:uid="{AFC24999-F374-417B-A8C1-3A6F083624FF}"/>
    <cellStyle name="Moneda 2 4 5 3 2 6 2" xfId="16284" xr:uid="{EE6C77C0-6DE1-47D1-B961-B90866E44B0F}"/>
    <cellStyle name="Moneda 2 4 5 3 2 6 3" xfId="25701" xr:uid="{5DD16417-DB5A-4549-AFCA-8C156526F6A8}"/>
    <cellStyle name="Moneda 2 4 5 3 2 6 4" xfId="35118" xr:uid="{6E1F7273-6DBA-4B78-8688-427E7A7680CE}"/>
    <cellStyle name="Moneda 2 4 5 3 2 7" xfId="11580" xr:uid="{433E7705-69A5-4283-92BE-9181C84D28A9}"/>
    <cellStyle name="Moneda 2 4 5 3 2 8" xfId="20997" xr:uid="{6B1C50FC-306B-4AD0-BDA6-FE6A1F18DA76}"/>
    <cellStyle name="Moneda 2 4 5 3 2 9" xfId="30414" xr:uid="{3273A133-C9E4-4CD9-8D0D-41D7F6FE13B6}"/>
    <cellStyle name="Moneda 2 4 5 3 3" xfId="2367" xr:uid="{BDED7D5B-64D9-4986-A354-006E97A6638A}"/>
    <cellStyle name="Moneda 2 4 5 3 3 2" xfId="3152" xr:uid="{6940F41B-97BD-4A8C-A74D-2AB122E9BFD1}"/>
    <cellStyle name="Moneda 2 4 5 3 3 2 2" xfId="5504" xr:uid="{2DA15C2E-7079-4408-95EB-495B98795890}"/>
    <cellStyle name="Moneda 2 4 5 3 3 2 2 2" xfId="10208" xr:uid="{2CCEDA0C-C25E-4A1F-8C5B-BED1E7945438}"/>
    <cellStyle name="Moneda 2 4 5 3 3 2 2 2 2" xfId="19616" xr:uid="{AAAFA862-A9FF-4CF9-8ED5-7A57C7E75B8F}"/>
    <cellStyle name="Moneda 2 4 5 3 3 2 2 2 3" xfId="29033" xr:uid="{BC855B21-D7D3-462F-B92E-3F31AEF4643B}"/>
    <cellStyle name="Moneda 2 4 5 3 3 2 2 2 4" xfId="38450" xr:uid="{41FD2FE5-4336-420A-8758-9AC963524E08}"/>
    <cellStyle name="Moneda 2 4 5 3 3 2 2 3" xfId="14912" xr:uid="{903CA930-F000-4B00-AD52-1C290022C964}"/>
    <cellStyle name="Moneda 2 4 5 3 3 2 2 4" xfId="24329" xr:uid="{96B5B28F-03E3-4F20-8DB3-1B1E321E5911}"/>
    <cellStyle name="Moneda 2 4 5 3 3 2 2 5" xfId="33746" xr:uid="{0B5CAB63-F81B-4A03-B5AB-58C9075BCB06}"/>
    <cellStyle name="Moneda 2 4 5 3 3 2 3" xfId="7856" xr:uid="{31911605-557F-4D7D-A4A4-68FEA14873AE}"/>
    <cellStyle name="Moneda 2 4 5 3 3 2 3 2" xfId="17264" xr:uid="{59741FF6-B343-409E-ACCC-B569D487F5F6}"/>
    <cellStyle name="Moneda 2 4 5 3 3 2 3 3" xfId="26681" xr:uid="{16875332-9831-4DE5-B3EE-2309DBF10508}"/>
    <cellStyle name="Moneda 2 4 5 3 3 2 3 4" xfId="36098" xr:uid="{5568C234-F5A3-48EF-88B6-F320E1C6E809}"/>
    <cellStyle name="Moneda 2 4 5 3 3 2 4" xfId="12560" xr:uid="{3A75C519-A501-4FC9-B824-EC327C3E9C0C}"/>
    <cellStyle name="Moneda 2 4 5 3 3 2 5" xfId="21977" xr:uid="{42D8D93A-D016-454F-A9B0-8E194438DEE2}"/>
    <cellStyle name="Moneda 2 4 5 3 3 2 6" xfId="31394" xr:uid="{31CB0079-C151-420A-A791-B3EEAF93BF46}"/>
    <cellStyle name="Moneda 2 4 5 3 3 3" xfId="3936" xr:uid="{19458EA1-C92A-43EE-9A80-52B176900777}"/>
    <cellStyle name="Moneda 2 4 5 3 3 3 2" xfId="6288" xr:uid="{11BF09D1-EC9B-437A-A6BE-45A0EAD0E9D2}"/>
    <cellStyle name="Moneda 2 4 5 3 3 3 2 2" xfId="10992" xr:uid="{8D4BCBB4-5D55-4A2E-8D9F-C5294525E889}"/>
    <cellStyle name="Moneda 2 4 5 3 3 3 2 2 2" xfId="20400" xr:uid="{75DD4F8A-8E9A-49A8-A2E0-10D98E6B4B10}"/>
    <cellStyle name="Moneda 2 4 5 3 3 3 2 2 3" xfId="29817" xr:uid="{22E9E44C-06F6-4482-9A9E-5DC5F47F92C9}"/>
    <cellStyle name="Moneda 2 4 5 3 3 3 2 2 4" xfId="39234" xr:uid="{8BE7D2CF-A2A7-4E69-AF2D-FFFF42D968F8}"/>
    <cellStyle name="Moneda 2 4 5 3 3 3 2 3" xfId="15696" xr:uid="{348B28BF-A965-44E5-A9BF-734165F45C9F}"/>
    <cellStyle name="Moneda 2 4 5 3 3 3 2 4" xfId="25113" xr:uid="{B12BB927-C5C8-4EB6-AD6A-3200EAC82F26}"/>
    <cellStyle name="Moneda 2 4 5 3 3 3 2 5" xfId="34530" xr:uid="{D48FB792-9A02-40A1-A63C-51445BDB62F1}"/>
    <cellStyle name="Moneda 2 4 5 3 3 3 3" xfId="8640" xr:uid="{DBCE2C0E-3090-4570-B463-5C7BC8342214}"/>
    <cellStyle name="Moneda 2 4 5 3 3 3 3 2" xfId="18048" xr:uid="{192BB370-627B-4AD2-9D7F-E7CB3132D13C}"/>
    <cellStyle name="Moneda 2 4 5 3 3 3 3 3" xfId="27465" xr:uid="{AFA37D8C-8BA1-4C64-86FC-56DE171F9663}"/>
    <cellStyle name="Moneda 2 4 5 3 3 3 3 4" xfId="36882" xr:uid="{AECBECE4-F6AF-447E-B172-9E89921B888F}"/>
    <cellStyle name="Moneda 2 4 5 3 3 3 4" xfId="13344" xr:uid="{B37EFE92-B943-4737-8129-38E9114367F6}"/>
    <cellStyle name="Moneda 2 4 5 3 3 3 5" xfId="22761" xr:uid="{FFA88FDA-A4D6-4E5C-863D-B9EB83BA42FB}"/>
    <cellStyle name="Moneda 2 4 5 3 3 3 6" xfId="32178" xr:uid="{4BB8FB71-BF20-4FF4-8A1B-0D5453C45FFE}"/>
    <cellStyle name="Moneda 2 4 5 3 3 4" xfId="4720" xr:uid="{819D4F42-61BA-4632-B6DD-375017763C74}"/>
    <cellStyle name="Moneda 2 4 5 3 3 4 2" xfId="9424" xr:uid="{7A5C389D-9D2F-4A60-96B2-FD9540AF16F3}"/>
    <cellStyle name="Moneda 2 4 5 3 3 4 2 2" xfId="18832" xr:uid="{24D28846-319C-41A7-868F-88746213F085}"/>
    <cellStyle name="Moneda 2 4 5 3 3 4 2 3" xfId="28249" xr:uid="{0513CBDD-1188-4B9D-B464-A6C02377EE11}"/>
    <cellStyle name="Moneda 2 4 5 3 3 4 2 4" xfId="37666" xr:uid="{87048D5A-4B3D-44B9-A762-185E26E800E5}"/>
    <cellStyle name="Moneda 2 4 5 3 3 4 3" xfId="14128" xr:uid="{2F16D6E4-4873-4FA4-B71A-85D18F2FC3C2}"/>
    <cellStyle name="Moneda 2 4 5 3 3 4 4" xfId="23545" xr:uid="{7D46E98C-A35D-4CEB-829C-F68188FF6AA1}"/>
    <cellStyle name="Moneda 2 4 5 3 3 4 5" xfId="32962" xr:uid="{79D4B692-1FA3-4703-B9D4-880656BD83CF}"/>
    <cellStyle name="Moneda 2 4 5 3 3 5" xfId="7072" xr:uid="{060C98BD-10FA-441E-8A82-97234F9558A7}"/>
    <cellStyle name="Moneda 2 4 5 3 3 5 2" xfId="16480" xr:uid="{830942E5-56C0-4526-BC46-AB4F271D8170}"/>
    <cellStyle name="Moneda 2 4 5 3 3 5 3" xfId="25897" xr:uid="{4E704D17-D1DF-4894-9092-F7DE4C6DE456}"/>
    <cellStyle name="Moneda 2 4 5 3 3 5 4" xfId="35314" xr:uid="{8900AC5D-16FB-487A-AF65-124E249CBE99}"/>
    <cellStyle name="Moneda 2 4 5 3 3 6" xfId="11776" xr:uid="{BAF890BC-A36E-4527-B96E-B12F96A5595E}"/>
    <cellStyle name="Moneda 2 4 5 3 3 7" xfId="21193" xr:uid="{70052BF1-ABE1-4A85-A8F2-5753C1DF876F}"/>
    <cellStyle name="Moneda 2 4 5 3 3 8" xfId="30610" xr:uid="{2A311FA1-CC85-49D1-96C5-4A683B14460D}"/>
    <cellStyle name="Moneda 2 4 5 3 4" xfId="2760" xr:uid="{0E8B2328-31BE-47A7-986C-04AE5E79E7B7}"/>
    <cellStyle name="Moneda 2 4 5 3 4 2" xfId="5112" xr:uid="{3638D3DE-73B8-4EE0-A8ED-618A77697DB7}"/>
    <cellStyle name="Moneda 2 4 5 3 4 2 2" xfId="9816" xr:uid="{60E6E7F9-5828-4093-A68C-2F02B2659366}"/>
    <cellStyle name="Moneda 2 4 5 3 4 2 2 2" xfId="19224" xr:uid="{8511E446-32CF-4A53-8902-AF3F7E6E0162}"/>
    <cellStyle name="Moneda 2 4 5 3 4 2 2 3" xfId="28641" xr:uid="{6FCD055F-A91E-482C-8741-554D81F200C5}"/>
    <cellStyle name="Moneda 2 4 5 3 4 2 2 4" xfId="38058" xr:uid="{5B8CE4E1-E325-4FE3-A326-27094639F37C}"/>
    <cellStyle name="Moneda 2 4 5 3 4 2 3" xfId="14520" xr:uid="{78600DE0-6504-4E59-982C-B4DE04354DAE}"/>
    <cellStyle name="Moneda 2 4 5 3 4 2 4" xfId="23937" xr:uid="{0B7D452D-98F8-4872-97EB-716BB6CDA662}"/>
    <cellStyle name="Moneda 2 4 5 3 4 2 5" xfId="33354" xr:uid="{E64C2DFC-3525-4DCD-9603-38F848665C74}"/>
    <cellStyle name="Moneda 2 4 5 3 4 3" xfId="7464" xr:uid="{CB92215D-1A20-438B-82CF-3C609DBF644D}"/>
    <cellStyle name="Moneda 2 4 5 3 4 3 2" xfId="16872" xr:uid="{B271C692-99B1-4712-B74B-817F3A5BAA77}"/>
    <cellStyle name="Moneda 2 4 5 3 4 3 3" xfId="26289" xr:uid="{A28D689D-179C-4155-A01F-9BB07DDA68D4}"/>
    <cellStyle name="Moneda 2 4 5 3 4 3 4" xfId="35706" xr:uid="{48BCBCDA-9A74-45CD-AB06-CCE79BB561A7}"/>
    <cellStyle name="Moneda 2 4 5 3 4 4" xfId="12168" xr:uid="{31D02795-FFE8-40A0-AA2D-9CE068C576CF}"/>
    <cellStyle name="Moneda 2 4 5 3 4 5" xfId="21585" xr:uid="{31E07854-051A-4D6E-9963-CEE29B16377F}"/>
    <cellStyle name="Moneda 2 4 5 3 4 6" xfId="31002" xr:uid="{43373F0B-6527-4B24-BED7-82036FA97C96}"/>
    <cellStyle name="Moneda 2 4 5 3 5" xfId="3544" xr:uid="{B9F0F9FB-93CF-4562-9E6B-CE74265010F6}"/>
    <cellStyle name="Moneda 2 4 5 3 5 2" xfId="5896" xr:uid="{918BBCFB-A977-48DD-A028-A5DC16A550E0}"/>
    <cellStyle name="Moneda 2 4 5 3 5 2 2" xfId="10600" xr:uid="{0F6E00D0-571F-4660-AD9C-7B875B7B3D3A}"/>
    <cellStyle name="Moneda 2 4 5 3 5 2 2 2" xfId="20008" xr:uid="{20ABF77F-D0AF-4C84-B70A-F7F7598F312B}"/>
    <cellStyle name="Moneda 2 4 5 3 5 2 2 3" xfId="29425" xr:uid="{46008007-793C-4F89-9C31-BFE889A2B138}"/>
    <cellStyle name="Moneda 2 4 5 3 5 2 2 4" xfId="38842" xr:uid="{CAB0CA46-2A33-4803-B41F-AED16D536531}"/>
    <cellStyle name="Moneda 2 4 5 3 5 2 3" xfId="15304" xr:uid="{ADCA555F-0759-466F-9BE0-3145B924CBF7}"/>
    <cellStyle name="Moneda 2 4 5 3 5 2 4" xfId="24721" xr:uid="{457CEA18-ED3E-4D57-A7C6-C4BE7ADE0067}"/>
    <cellStyle name="Moneda 2 4 5 3 5 2 5" xfId="34138" xr:uid="{83D47537-6A4E-4803-8A2F-9BDD25260B9D}"/>
    <cellStyle name="Moneda 2 4 5 3 5 3" xfId="8248" xr:uid="{C3B636A5-278A-4E5B-8ACC-70034E7FE4E6}"/>
    <cellStyle name="Moneda 2 4 5 3 5 3 2" xfId="17656" xr:uid="{F14FDFB8-5C5C-47FD-8484-77BB4230E2F7}"/>
    <cellStyle name="Moneda 2 4 5 3 5 3 3" xfId="27073" xr:uid="{A82F5C1E-CC27-4F93-B0EF-41D9B99BD796}"/>
    <cellStyle name="Moneda 2 4 5 3 5 3 4" xfId="36490" xr:uid="{9F05C7A6-945F-4C87-A0F4-CD0039F39DEE}"/>
    <cellStyle name="Moneda 2 4 5 3 5 4" xfId="12952" xr:uid="{015BC700-BE4F-48BE-93DB-65E7124704A9}"/>
    <cellStyle name="Moneda 2 4 5 3 5 5" xfId="22369" xr:uid="{256D7CB0-9508-40A6-9AAC-8DBB0EDD73EB}"/>
    <cellStyle name="Moneda 2 4 5 3 5 6" xfId="31786" xr:uid="{333008D8-CD68-402F-A14B-29ED3B516E19}"/>
    <cellStyle name="Moneda 2 4 5 3 6" xfId="4328" xr:uid="{17FF3397-A8C7-41BC-805D-5426041EA97C}"/>
    <cellStyle name="Moneda 2 4 5 3 6 2" xfId="9032" xr:uid="{8DB649BB-AADA-458B-8C60-99A787BA8EFC}"/>
    <cellStyle name="Moneda 2 4 5 3 6 2 2" xfId="18440" xr:uid="{44A82485-BFBF-4C5E-A274-CD8FEECBDBB9}"/>
    <cellStyle name="Moneda 2 4 5 3 6 2 3" xfId="27857" xr:uid="{3B3C948E-F452-403C-A2C8-5EFB5D16F6D4}"/>
    <cellStyle name="Moneda 2 4 5 3 6 2 4" xfId="37274" xr:uid="{085A3E91-051F-4E8F-A7CB-0020D72D5871}"/>
    <cellStyle name="Moneda 2 4 5 3 6 3" xfId="13736" xr:uid="{425C34DD-FD59-4266-8697-AC9812181E7A}"/>
    <cellStyle name="Moneda 2 4 5 3 6 4" xfId="23153" xr:uid="{6F7EF5AA-835F-4AE8-B9F9-4AFB5B758B2C}"/>
    <cellStyle name="Moneda 2 4 5 3 6 5" xfId="32570" xr:uid="{5568D229-9B29-4950-ABA9-6A519B006FDF}"/>
    <cellStyle name="Moneda 2 4 5 3 7" xfId="6680" xr:uid="{F0587E09-70DA-4CAB-8E68-1D580CDD11DC}"/>
    <cellStyle name="Moneda 2 4 5 3 7 2" xfId="16088" xr:uid="{3425BE05-DA45-4A29-AB24-CA48A7C788F1}"/>
    <cellStyle name="Moneda 2 4 5 3 7 3" xfId="25505" xr:uid="{42627F6B-3176-43ED-B3F9-1065014D8AEC}"/>
    <cellStyle name="Moneda 2 4 5 3 7 4" xfId="34922" xr:uid="{53ABED32-F9B0-4F9F-B66C-4FC035A0C8F7}"/>
    <cellStyle name="Moneda 2 4 5 3 8" xfId="11384" xr:uid="{79CF0A7F-67F7-451A-8BBF-953A2EAB35DF}"/>
    <cellStyle name="Moneda 2 4 5 3 9" xfId="20801" xr:uid="{D1078BE8-9498-4D01-AE99-EF3EC66D8C1A}"/>
    <cellStyle name="Moneda 2 4 5 4" xfId="499" xr:uid="{6A5D6BDA-D0E7-4128-B695-24947744B5AC}"/>
    <cellStyle name="Moneda 2 4 5 4 10" xfId="2125" xr:uid="{8A0E6A9F-3008-460C-ADF0-3B07EE12D384}"/>
    <cellStyle name="Moneda 2 4 5 4 11" xfId="1497" xr:uid="{0744A2BB-F8B5-4C05-86C8-114BDEC75E74}"/>
    <cellStyle name="Moneda 2 4 5 4 12" xfId="40379" xr:uid="{E7D524DE-8593-4CF0-8F0D-EB07372BE49B}"/>
    <cellStyle name="Moneda 2 4 5 4 2" xfId="2517" xr:uid="{BA575C1D-0D47-4E8A-955E-1ECDD5785DA6}"/>
    <cellStyle name="Moneda 2 4 5 4 2 2" xfId="3302" xr:uid="{A3E41FC5-8B1F-4BB3-8A71-42AFA75B9E59}"/>
    <cellStyle name="Moneda 2 4 5 4 2 2 2" xfId="5654" xr:uid="{225EB136-5F01-4853-8B90-EBD7F9BAFDCB}"/>
    <cellStyle name="Moneda 2 4 5 4 2 2 2 2" xfId="10358" xr:uid="{C1F72B79-651B-4CBB-8434-46F000ED7933}"/>
    <cellStyle name="Moneda 2 4 5 4 2 2 2 2 2" xfId="19766" xr:uid="{3F5C09E1-633A-4180-9CA8-D629646E7566}"/>
    <cellStyle name="Moneda 2 4 5 4 2 2 2 2 3" xfId="29183" xr:uid="{0012B882-D71C-4FB9-BA9F-1C85AEBC9235}"/>
    <cellStyle name="Moneda 2 4 5 4 2 2 2 2 4" xfId="38600" xr:uid="{39CD79E7-ECB6-4B7F-88B0-EF9A1753D4FC}"/>
    <cellStyle name="Moneda 2 4 5 4 2 2 2 3" xfId="15062" xr:uid="{C5A668D4-B373-4395-9C53-3D07AC6D024B}"/>
    <cellStyle name="Moneda 2 4 5 4 2 2 2 4" xfId="24479" xr:uid="{D689ADA3-6D2A-4CF6-8412-F97BA0C8818A}"/>
    <cellStyle name="Moneda 2 4 5 4 2 2 2 5" xfId="33896" xr:uid="{1A7295FF-0486-4F4F-9356-4147D99E4613}"/>
    <cellStyle name="Moneda 2 4 5 4 2 2 3" xfId="8006" xr:uid="{685201A5-98E6-4CA4-ABFD-948FC26079CB}"/>
    <cellStyle name="Moneda 2 4 5 4 2 2 3 2" xfId="17414" xr:uid="{EB02DDA0-2045-44E1-8C10-E1DF3211D347}"/>
    <cellStyle name="Moneda 2 4 5 4 2 2 3 3" xfId="26831" xr:uid="{945F6856-839B-47D6-83E7-85CF05846C94}"/>
    <cellStyle name="Moneda 2 4 5 4 2 2 3 4" xfId="36248" xr:uid="{DD743466-D12C-40AE-8F23-FB670276D3AB}"/>
    <cellStyle name="Moneda 2 4 5 4 2 2 4" xfId="12710" xr:uid="{C89A9381-D275-4DB1-8CE9-4171AD4512F0}"/>
    <cellStyle name="Moneda 2 4 5 4 2 2 5" xfId="22127" xr:uid="{172B6114-818E-4C1B-9715-083AE060A883}"/>
    <cellStyle name="Moneda 2 4 5 4 2 2 6" xfId="31544" xr:uid="{B700D9F6-C7E6-4D83-848F-82A878B6A23A}"/>
    <cellStyle name="Moneda 2 4 5 4 2 3" xfId="4086" xr:uid="{FDE8313B-0735-4267-B137-D8DEBCF07D2F}"/>
    <cellStyle name="Moneda 2 4 5 4 2 3 2" xfId="6438" xr:uid="{C17EE0E3-A7D9-4F8E-A1E4-C168C1661066}"/>
    <cellStyle name="Moneda 2 4 5 4 2 3 2 2" xfId="11142" xr:uid="{4DAEA674-33CE-4662-9975-089CBF8EA134}"/>
    <cellStyle name="Moneda 2 4 5 4 2 3 2 2 2" xfId="20550" xr:uid="{A6E73674-5BF0-45BB-A3D9-A565D8941A04}"/>
    <cellStyle name="Moneda 2 4 5 4 2 3 2 2 3" xfId="29967" xr:uid="{665E6697-533A-4B83-B62D-2161DFB91F51}"/>
    <cellStyle name="Moneda 2 4 5 4 2 3 2 2 4" xfId="39384" xr:uid="{01E46FB7-A421-4BEA-A68D-8AA5D178BC52}"/>
    <cellStyle name="Moneda 2 4 5 4 2 3 2 3" xfId="15846" xr:uid="{4F6B9988-400D-4668-9F44-A8F808E6C8FB}"/>
    <cellStyle name="Moneda 2 4 5 4 2 3 2 4" xfId="25263" xr:uid="{E944215F-0A92-4D16-B014-0167C612003D}"/>
    <cellStyle name="Moneda 2 4 5 4 2 3 2 5" xfId="34680" xr:uid="{347CA52F-3866-4B60-BE51-E6FAA9C275A2}"/>
    <cellStyle name="Moneda 2 4 5 4 2 3 3" xfId="8790" xr:uid="{D24D0229-5A70-4733-8FE4-8025BA009DA3}"/>
    <cellStyle name="Moneda 2 4 5 4 2 3 3 2" xfId="18198" xr:uid="{BE9D4C8F-99E0-4666-A0F4-826C345C1EB9}"/>
    <cellStyle name="Moneda 2 4 5 4 2 3 3 3" xfId="27615" xr:uid="{3AF61234-CE4E-47E0-B9BB-9083AD9FD1CA}"/>
    <cellStyle name="Moneda 2 4 5 4 2 3 3 4" xfId="37032" xr:uid="{0847D017-A8C7-413C-89FF-82EE96017967}"/>
    <cellStyle name="Moneda 2 4 5 4 2 3 4" xfId="13494" xr:uid="{12D18201-4F70-4C72-AD7D-AA6439FA59CA}"/>
    <cellStyle name="Moneda 2 4 5 4 2 3 5" xfId="22911" xr:uid="{49B11505-E2C5-4764-84EB-257382E9DD94}"/>
    <cellStyle name="Moneda 2 4 5 4 2 3 6" xfId="32328" xr:uid="{3FBF1B56-686A-407F-8188-14C0B11BFA75}"/>
    <cellStyle name="Moneda 2 4 5 4 2 4" xfId="4870" xr:uid="{918D56D4-D33F-47BF-B847-D841EF82595D}"/>
    <cellStyle name="Moneda 2 4 5 4 2 4 2" xfId="9574" xr:uid="{E0D978EE-13EF-4753-B0E3-88F71A646F2B}"/>
    <cellStyle name="Moneda 2 4 5 4 2 4 2 2" xfId="18982" xr:uid="{4027E8EE-5D0A-488B-91C6-28621C456FAB}"/>
    <cellStyle name="Moneda 2 4 5 4 2 4 2 3" xfId="28399" xr:uid="{1A602997-A321-4D68-9430-8BC133BA54D4}"/>
    <cellStyle name="Moneda 2 4 5 4 2 4 2 4" xfId="37816" xr:uid="{30974195-0C45-4FB9-B86B-B9342D95D74A}"/>
    <cellStyle name="Moneda 2 4 5 4 2 4 3" xfId="14278" xr:uid="{541C62C8-F24C-4D2D-A07E-A216818F7F0D}"/>
    <cellStyle name="Moneda 2 4 5 4 2 4 4" xfId="23695" xr:uid="{DFF9BE89-30BD-4847-B365-79E84055B89B}"/>
    <cellStyle name="Moneda 2 4 5 4 2 4 5" xfId="33112" xr:uid="{CFF97AFF-1ECA-45EA-80E8-544DD0B84971}"/>
    <cellStyle name="Moneda 2 4 5 4 2 5" xfId="7222" xr:uid="{3E45AB49-36DD-4CA8-8966-B3130FFBB1B6}"/>
    <cellStyle name="Moneda 2 4 5 4 2 5 2" xfId="16630" xr:uid="{64225830-2B64-4BB4-81A2-0D97A629C6BD}"/>
    <cellStyle name="Moneda 2 4 5 4 2 5 3" xfId="26047" xr:uid="{0CD3A261-9D32-4EC5-8136-DFF29C0BA326}"/>
    <cellStyle name="Moneda 2 4 5 4 2 5 4" xfId="35464" xr:uid="{826ED251-0449-4224-A620-5EB0AC296B9D}"/>
    <cellStyle name="Moneda 2 4 5 4 2 6" xfId="11926" xr:uid="{B3231602-9C3C-454F-87E7-0C78C19FFBE2}"/>
    <cellStyle name="Moneda 2 4 5 4 2 7" xfId="21343" xr:uid="{E63BA45B-9F80-4DE0-B57E-C8824381C3DE}"/>
    <cellStyle name="Moneda 2 4 5 4 2 8" xfId="30760" xr:uid="{27EE4E29-3BCF-48D5-8A57-2F19167B0937}"/>
    <cellStyle name="Moneda 2 4 5 4 3" xfId="2910" xr:uid="{E0AE18B9-5201-43F9-96A0-07448007F7DE}"/>
    <cellStyle name="Moneda 2 4 5 4 3 2" xfId="5262" xr:uid="{7B89163C-E103-4325-8F68-C1CA09019D57}"/>
    <cellStyle name="Moneda 2 4 5 4 3 2 2" xfId="9966" xr:uid="{8E740138-F1B0-489B-802D-FECD42569F1C}"/>
    <cellStyle name="Moneda 2 4 5 4 3 2 2 2" xfId="19374" xr:uid="{F900A56B-4EF0-4973-A727-9636A9A4352C}"/>
    <cellStyle name="Moneda 2 4 5 4 3 2 2 3" xfId="28791" xr:uid="{C28CC698-4F30-48B2-ADC1-0744CA5DE92F}"/>
    <cellStyle name="Moneda 2 4 5 4 3 2 2 4" xfId="38208" xr:uid="{3E44D2AD-803E-4159-ACDA-E78A131CF16B}"/>
    <cellStyle name="Moneda 2 4 5 4 3 2 3" xfId="14670" xr:uid="{7B6F0967-328C-4E82-83D9-C38EE425D520}"/>
    <cellStyle name="Moneda 2 4 5 4 3 2 4" xfId="24087" xr:uid="{5A56F11A-3DBC-4C2D-81B2-5F723ABB1DFB}"/>
    <cellStyle name="Moneda 2 4 5 4 3 2 5" xfId="33504" xr:uid="{F21A50C9-7A60-42CB-A25C-0F4E3DD2E68D}"/>
    <cellStyle name="Moneda 2 4 5 4 3 3" xfId="7614" xr:uid="{07ADB153-BBC1-4BE8-A5A8-661BFF8DE712}"/>
    <cellStyle name="Moneda 2 4 5 4 3 3 2" xfId="17022" xr:uid="{486A47D1-89DF-45F5-AB7E-DBA817B40A65}"/>
    <cellStyle name="Moneda 2 4 5 4 3 3 3" xfId="26439" xr:uid="{EDC107C6-F205-4E5B-9C83-B831C2F9506E}"/>
    <cellStyle name="Moneda 2 4 5 4 3 3 4" xfId="35856" xr:uid="{6BEF470A-6B46-4366-93B4-3B6B1C91CB78}"/>
    <cellStyle name="Moneda 2 4 5 4 3 4" xfId="12318" xr:uid="{31D0D951-2BB0-44B2-825B-D59507DCE1EA}"/>
    <cellStyle name="Moneda 2 4 5 4 3 5" xfId="21735" xr:uid="{7C05FB44-4421-4AF0-B462-F77245EB1399}"/>
    <cellStyle name="Moneda 2 4 5 4 3 6" xfId="31152" xr:uid="{201EC943-0EF1-4A23-B92E-CB575FE68E00}"/>
    <cellStyle name="Moneda 2 4 5 4 4" xfId="3694" xr:uid="{79411CD2-D39F-404C-A8D5-980B0E843102}"/>
    <cellStyle name="Moneda 2 4 5 4 4 2" xfId="6046" xr:uid="{448C5DEE-9A3F-4C27-AA21-A5C720B71C6C}"/>
    <cellStyle name="Moneda 2 4 5 4 4 2 2" xfId="10750" xr:uid="{B2D5F5D1-7A87-4B91-9DC3-424BFC86D402}"/>
    <cellStyle name="Moneda 2 4 5 4 4 2 2 2" xfId="20158" xr:uid="{78F01B17-EE39-4D08-9FD2-057460D41131}"/>
    <cellStyle name="Moneda 2 4 5 4 4 2 2 3" xfId="29575" xr:uid="{78A3F464-6982-47B3-9D39-E44167092572}"/>
    <cellStyle name="Moneda 2 4 5 4 4 2 2 4" xfId="38992" xr:uid="{0F2F9F1E-A5BD-482C-86ED-74A1476E8CD9}"/>
    <cellStyle name="Moneda 2 4 5 4 4 2 3" xfId="15454" xr:uid="{5E26481B-5136-44B7-9F07-7D69F1F8ED1C}"/>
    <cellStyle name="Moneda 2 4 5 4 4 2 4" xfId="24871" xr:uid="{A4FD3426-062D-4822-ACB7-D5596BD7D511}"/>
    <cellStyle name="Moneda 2 4 5 4 4 2 5" xfId="34288" xr:uid="{36E86642-A69E-4BAA-B952-D2E730883EC7}"/>
    <cellStyle name="Moneda 2 4 5 4 4 3" xfId="8398" xr:uid="{23A8E37B-B523-406C-B3BF-C935E8AF9D58}"/>
    <cellStyle name="Moneda 2 4 5 4 4 3 2" xfId="17806" xr:uid="{30CF9CC6-4B2F-49E0-B588-6F0934053CB0}"/>
    <cellStyle name="Moneda 2 4 5 4 4 3 3" xfId="27223" xr:uid="{43FD3430-BE75-48F6-8014-C432336F6A23}"/>
    <cellStyle name="Moneda 2 4 5 4 4 3 4" xfId="36640" xr:uid="{1EE13E28-46FB-4819-ACB4-3A6629F23A00}"/>
    <cellStyle name="Moneda 2 4 5 4 4 4" xfId="13102" xr:uid="{FAFE57C6-6571-460E-9FF2-9E3DBAEE9872}"/>
    <cellStyle name="Moneda 2 4 5 4 4 5" xfId="22519" xr:uid="{0E3F3097-35B7-4C76-B943-552DF5D1B153}"/>
    <cellStyle name="Moneda 2 4 5 4 4 6" xfId="31936" xr:uid="{5DA2969E-0A69-477D-A422-B9E21A38098B}"/>
    <cellStyle name="Moneda 2 4 5 4 5" xfId="4478" xr:uid="{677E7233-8EF3-4380-8827-AED24C31AD48}"/>
    <cellStyle name="Moneda 2 4 5 4 5 2" xfId="9182" xr:uid="{18755C8E-C1ED-47F6-AF3C-E4F8F27C3F13}"/>
    <cellStyle name="Moneda 2 4 5 4 5 2 2" xfId="18590" xr:uid="{62B83CC2-3436-4D59-86E1-444B952C9D1E}"/>
    <cellStyle name="Moneda 2 4 5 4 5 2 3" xfId="28007" xr:uid="{BF9C7129-D774-4FBA-AB92-E717904D25C3}"/>
    <cellStyle name="Moneda 2 4 5 4 5 2 4" xfId="37424" xr:uid="{FB339130-FE29-400F-A76A-BA6C0AC9727E}"/>
    <cellStyle name="Moneda 2 4 5 4 5 3" xfId="13886" xr:uid="{C95F9CCC-485D-43CE-B681-B5B7B4A1B89A}"/>
    <cellStyle name="Moneda 2 4 5 4 5 4" xfId="23303" xr:uid="{E709D982-B697-448F-8FFC-DFE62F1C6AA3}"/>
    <cellStyle name="Moneda 2 4 5 4 5 5" xfId="32720" xr:uid="{3AF9B16E-8047-4903-9853-8231DE6624AC}"/>
    <cellStyle name="Moneda 2 4 5 4 6" xfId="6830" xr:uid="{6339725D-0936-49A0-9941-BB7C29DEE75A}"/>
    <cellStyle name="Moneda 2 4 5 4 6 2" xfId="16238" xr:uid="{E02DAF65-FE03-48C5-9A79-C26349A834F1}"/>
    <cellStyle name="Moneda 2 4 5 4 6 3" xfId="25655" xr:uid="{73D4FD3C-2018-4257-8751-FE2A9745D9C3}"/>
    <cellStyle name="Moneda 2 4 5 4 6 4" xfId="35072" xr:uid="{093FFB72-A732-4694-8CC3-0485103F6A03}"/>
    <cellStyle name="Moneda 2 4 5 4 7" xfId="11534" xr:uid="{CA21B45C-A220-4612-A94A-EFFBBEEBD8C8}"/>
    <cellStyle name="Moneda 2 4 5 4 8" xfId="20951" xr:uid="{DBE14156-39E9-40DC-B851-0373F61C77F8}"/>
    <cellStyle name="Moneda 2 4 5 4 9" xfId="30368" xr:uid="{3830C051-3D40-463F-BBD7-1EC16F125116}"/>
    <cellStyle name="Moneda 2 4 5 5" xfId="894" xr:uid="{D69E14FE-A0F8-4A10-AE34-EC33983F9150}"/>
    <cellStyle name="Moneda 2 4 5 5 2" xfId="3106" xr:uid="{FF48AAF2-DBB1-4265-BC7F-F6EC68EE7B14}"/>
    <cellStyle name="Moneda 2 4 5 5 2 2" xfId="5458" xr:uid="{22D10BEE-6F20-4980-ABB9-7ACFFBF5F9BD}"/>
    <cellStyle name="Moneda 2 4 5 5 2 2 2" xfId="10162" xr:uid="{C3BC8EC1-6ECB-497D-AD0D-D8FCDFA19B41}"/>
    <cellStyle name="Moneda 2 4 5 5 2 2 2 2" xfId="19570" xr:uid="{1629AF01-610C-48FF-B31E-62A797328025}"/>
    <cellStyle name="Moneda 2 4 5 5 2 2 2 3" xfId="28987" xr:uid="{68CC81DE-5A46-455D-96F8-9B7E13596CD4}"/>
    <cellStyle name="Moneda 2 4 5 5 2 2 2 4" xfId="38404" xr:uid="{FEF156AE-1FA9-4DF6-A93C-BF70D4727F69}"/>
    <cellStyle name="Moneda 2 4 5 5 2 2 3" xfId="14866" xr:uid="{1D97FB41-57FA-429A-BB2C-D9CB12BE4DA3}"/>
    <cellStyle name="Moneda 2 4 5 5 2 2 4" xfId="24283" xr:uid="{6B7EA0EC-99AA-45F3-8A08-7EC7D45453E4}"/>
    <cellStyle name="Moneda 2 4 5 5 2 2 5" xfId="33700" xr:uid="{D644470C-7136-47C4-8676-197108C77E82}"/>
    <cellStyle name="Moneda 2 4 5 5 2 3" xfId="7810" xr:uid="{46044686-DD6F-46BE-AE85-6E7B76477D95}"/>
    <cellStyle name="Moneda 2 4 5 5 2 3 2" xfId="17218" xr:uid="{1E58F19C-0C05-4931-8EBF-57CEE9880588}"/>
    <cellStyle name="Moneda 2 4 5 5 2 3 3" xfId="26635" xr:uid="{BD0C3C31-FC87-4700-A2EF-D53111E487D0}"/>
    <cellStyle name="Moneda 2 4 5 5 2 3 4" xfId="36052" xr:uid="{2E962975-2848-486E-BAC1-84171EE69263}"/>
    <cellStyle name="Moneda 2 4 5 5 2 4" xfId="12514" xr:uid="{BADFB158-8C49-4AD5-8B2A-149598BA4B49}"/>
    <cellStyle name="Moneda 2 4 5 5 2 5" xfId="21931" xr:uid="{31B40EA4-9FEF-40FF-82C9-0B79C1B75C8B}"/>
    <cellStyle name="Moneda 2 4 5 5 2 6" xfId="31348" xr:uid="{666780A9-F313-4A32-AA1C-A4B783654262}"/>
    <cellStyle name="Moneda 2 4 5 5 3" xfId="3890" xr:uid="{18F6A528-6465-4979-B56C-D39C49073C0D}"/>
    <cellStyle name="Moneda 2 4 5 5 3 2" xfId="6242" xr:uid="{D50F9B5B-3A75-4AC3-A3A5-D43EC78716FD}"/>
    <cellStyle name="Moneda 2 4 5 5 3 2 2" xfId="10946" xr:uid="{4056E62D-45B2-49B4-B3E8-D9A32C75FCDC}"/>
    <cellStyle name="Moneda 2 4 5 5 3 2 2 2" xfId="20354" xr:uid="{41156DF7-C2B6-4F35-813A-CD3426B2FAF8}"/>
    <cellStyle name="Moneda 2 4 5 5 3 2 2 3" xfId="29771" xr:uid="{EC01C85C-4F9C-447E-A75E-2ACB0069D590}"/>
    <cellStyle name="Moneda 2 4 5 5 3 2 2 4" xfId="39188" xr:uid="{F3926510-38F2-4882-9D64-F3F5BF183D3F}"/>
    <cellStyle name="Moneda 2 4 5 5 3 2 3" xfId="15650" xr:uid="{F30417B1-36DD-4837-A87F-5F36B192E01E}"/>
    <cellStyle name="Moneda 2 4 5 5 3 2 4" xfId="25067" xr:uid="{49E083E8-4219-426B-B191-F454BECDAE88}"/>
    <cellStyle name="Moneda 2 4 5 5 3 2 5" xfId="34484" xr:uid="{0C498537-A4F1-4124-86B9-2D93C070F291}"/>
    <cellStyle name="Moneda 2 4 5 5 3 3" xfId="8594" xr:uid="{1F6DA31E-CDD1-4C3C-A6EA-39E8688E05AC}"/>
    <cellStyle name="Moneda 2 4 5 5 3 3 2" xfId="18002" xr:uid="{91188112-ABCE-4518-B3AA-95A611D08D17}"/>
    <cellStyle name="Moneda 2 4 5 5 3 3 3" xfId="27419" xr:uid="{DF974F34-9DD7-4F65-BDBC-94CAE05A992B}"/>
    <cellStyle name="Moneda 2 4 5 5 3 3 4" xfId="36836" xr:uid="{9D1F64F8-F0FD-4B80-BD11-AF81B4F66964}"/>
    <cellStyle name="Moneda 2 4 5 5 3 4" xfId="13298" xr:uid="{C8A65FDC-A6A0-46CA-A60C-8EE3789CB6FB}"/>
    <cellStyle name="Moneda 2 4 5 5 3 5" xfId="22715" xr:uid="{2020B4E4-FF83-4380-91AD-6502CEF4BBDF}"/>
    <cellStyle name="Moneda 2 4 5 5 3 6" xfId="32132" xr:uid="{9EE2DFA0-7150-4A32-94F0-C96E5B55E991}"/>
    <cellStyle name="Moneda 2 4 5 5 4" xfId="4674" xr:uid="{6110173E-5AF5-4688-A869-C5ECA08CACF9}"/>
    <cellStyle name="Moneda 2 4 5 5 4 2" xfId="9378" xr:uid="{836869AA-B972-4F9A-8458-8834EA0BAA88}"/>
    <cellStyle name="Moneda 2 4 5 5 4 2 2" xfId="18786" xr:uid="{5FFE10B8-95C3-4F37-9A03-0F908CC95B1D}"/>
    <cellStyle name="Moneda 2 4 5 5 4 2 3" xfId="28203" xr:uid="{61411745-8CD0-4665-95FA-F40796B6159F}"/>
    <cellStyle name="Moneda 2 4 5 5 4 2 4" xfId="37620" xr:uid="{9DE33B21-7E57-40F0-8E82-BDAF41440D8F}"/>
    <cellStyle name="Moneda 2 4 5 5 4 3" xfId="14082" xr:uid="{31153264-0AC5-4F61-8991-4AFC5988BC17}"/>
    <cellStyle name="Moneda 2 4 5 5 4 4" xfId="23499" xr:uid="{CCB13987-D010-4F7C-BFFA-7000FB4C4A17}"/>
    <cellStyle name="Moneda 2 4 5 5 4 5" xfId="32916" xr:uid="{E477884E-2249-4EF2-BF96-915D1DAB4CEC}"/>
    <cellStyle name="Moneda 2 4 5 5 5" xfId="7026" xr:uid="{B9FC0914-3670-47D8-88AF-61A436DB0DAF}"/>
    <cellStyle name="Moneda 2 4 5 5 5 2" xfId="16434" xr:uid="{87CA0877-9ED3-4120-80B4-A9C0D35B8F2E}"/>
    <cellStyle name="Moneda 2 4 5 5 5 3" xfId="25851" xr:uid="{2DA1D36D-DAFB-40D2-946A-185ECD91CF36}"/>
    <cellStyle name="Moneda 2 4 5 5 5 4" xfId="35268" xr:uid="{079BA923-E41A-44CE-B8E8-11463EAA2B67}"/>
    <cellStyle name="Moneda 2 4 5 5 6" xfId="11730" xr:uid="{607F36F5-89C3-4C2C-A7E4-E97B689A5F81}"/>
    <cellStyle name="Moneda 2 4 5 5 7" xfId="21147" xr:uid="{E1B14BC0-07C1-41CC-837E-2FC1471CB0AD}"/>
    <cellStyle name="Moneda 2 4 5 5 8" xfId="30564" xr:uid="{9BBE5254-4883-4464-8800-7E40A8C54742}"/>
    <cellStyle name="Moneda 2 4 5 5 9" xfId="2321" xr:uid="{5D295FB6-A569-45BA-8ECC-029DA9C3764A}"/>
    <cellStyle name="Moneda 2 4 5 6" xfId="2714" xr:uid="{A84918A0-0495-4049-9354-D4355814FC15}"/>
    <cellStyle name="Moneda 2 4 5 6 2" xfId="5066" xr:uid="{F04FCD6C-E3A4-4FCA-8ADE-6D83157CB470}"/>
    <cellStyle name="Moneda 2 4 5 6 2 2" xfId="9770" xr:uid="{7FCFE842-56AA-4836-956C-714B31342D35}"/>
    <cellStyle name="Moneda 2 4 5 6 2 2 2" xfId="19178" xr:uid="{365AC88F-F214-43F3-B4AE-2C6A50DA5D8A}"/>
    <cellStyle name="Moneda 2 4 5 6 2 2 3" xfId="28595" xr:uid="{09604DEB-494B-4BF1-B0FA-8B90370AE2E0}"/>
    <cellStyle name="Moneda 2 4 5 6 2 2 4" xfId="38012" xr:uid="{0687D5D1-A88C-48B0-99DD-3C3319C4136F}"/>
    <cellStyle name="Moneda 2 4 5 6 2 3" xfId="14474" xr:uid="{F40C6FD3-69E3-47F0-A29C-65EA81CE69CA}"/>
    <cellStyle name="Moneda 2 4 5 6 2 4" xfId="23891" xr:uid="{9E999AC7-44D3-4AC2-8B13-CD7B5D9A0BF7}"/>
    <cellStyle name="Moneda 2 4 5 6 2 5" xfId="33308" xr:uid="{F85D181D-CF67-4350-8947-A0298D3ED599}"/>
    <cellStyle name="Moneda 2 4 5 6 3" xfId="7418" xr:uid="{32CFFE72-60CB-40BC-8585-B9869C03B31D}"/>
    <cellStyle name="Moneda 2 4 5 6 3 2" xfId="16826" xr:uid="{A3344B3B-A414-4102-80CC-CDAA13FE3FA5}"/>
    <cellStyle name="Moneda 2 4 5 6 3 3" xfId="26243" xr:uid="{03159DC2-B8D9-47DF-BD43-0A0B9C68D4A5}"/>
    <cellStyle name="Moneda 2 4 5 6 3 4" xfId="35660" xr:uid="{55A65940-CF9E-4176-A397-38E3D1A36D48}"/>
    <cellStyle name="Moneda 2 4 5 6 4" xfId="12122" xr:uid="{4A0B25C2-9E8A-4914-B9FD-B9AC1A221DAD}"/>
    <cellStyle name="Moneda 2 4 5 6 5" xfId="21539" xr:uid="{DE4790DF-A082-48A1-B6FD-F2F9F31B81CC}"/>
    <cellStyle name="Moneda 2 4 5 6 6" xfId="30956" xr:uid="{9C2063A7-5D17-43FA-9300-7EF358747683}"/>
    <cellStyle name="Moneda 2 4 5 7" xfId="3498" xr:uid="{277E861E-9FAA-4169-9D44-C204798618D5}"/>
    <cellStyle name="Moneda 2 4 5 7 2" xfId="5850" xr:uid="{E41FCB37-C647-447A-8F5E-3CB7BB8E06FA}"/>
    <cellStyle name="Moneda 2 4 5 7 2 2" xfId="10554" xr:uid="{74B76FFA-CA43-450F-9CD2-1D0A14C1893C}"/>
    <cellStyle name="Moneda 2 4 5 7 2 2 2" xfId="19962" xr:uid="{AE159F68-FDB5-42FE-A478-6A2BD7F338CE}"/>
    <cellStyle name="Moneda 2 4 5 7 2 2 3" xfId="29379" xr:uid="{05DDAF0A-95E1-4FC4-9D79-3836EBCBE898}"/>
    <cellStyle name="Moneda 2 4 5 7 2 2 4" xfId="38796" xr:uid="{EC7A88A6-7F3B-4814-82DA-E8609011FC14}"/>
    <cellStyle name="Moneda 2 4 5 7 2 3" xfId="15258" xr:uid="{8A79D6DA-15E6-44F1-927E-3FF0E9008428}"/>
    <cellStyle name="Moneda 2 4 5 7 2 4" xfId="24675" xr:uid="{233F2CB1-6A1F-40F8-8F68-BFBECF0D447F}"/>
    <cellStyle name="Moneda 2 4 5 7 2 5" xfId="34092" xr:uid="{3F2248D2-51BF-46C3-A5EE-98FF97F01F3D}"/>
    <cellStyle name="Moneda 2 4 5 7 3" xfId="8202" xr:uid="{572F5B72-B151-4FAC-A07A-C745EB85A497}"/>
    <cellStyle name="Moneda 2 4 5 7 3 2" xfId="17610" xr:uid="{BF68E11A-C2C0-428E-966D-F070D48435E5}"/>
    <cellStyle name="Moneda 2 4 5 7 3 3" xfId="27027" xr:uid="{785627B1-9358-4566-8911-A17BDE27B9AF}"/>
    <cellStyle name="Moneda 2 4 5 7 3 4" xfId="36444" xr:uid="{150F1F9A-050A-4F5B-B879-7547A68D096A}"/>
    <cellStyle name="Moneda 2 4 5 7 4" xfId="12906" xr:uid="{08961205-0DCE-49AF-9261-41915997535C}"/>
    <cellStyle name="Moneda 2 4 5 7 5" xfId="22323" xr:uid="{1FFBC2A9-C3C8-4F93-A2FC-8E402AD37008}"/>
    <cellStyle name="Moneda 2 4 5 7 6" xfId="31740" xr:uid="{4E42915C-7DB8-42D1-BDE4-77ABE86C4ED9}"/>
    <cellStyle name="Moneda 2 4 5 8" xfId="4282" xr:uid="{564D961B-CD5F-4502-BBBD-4D3F0547CEB0}"/>
    <cellStyle name="Moneda 2 4 5 8 2" xfId="8986" xr:uid="{3C344CFC-10BF-485C-906E-DC04C9CDF83E}"/>
    <cellStyle name="Moneda 2 4 5 8 2 2" xfId="18394" xr:uid="{F8E54893-F8BD-4607-9CE0-C07110FDCC8B}"/>
    <cellStyle name="Moneda 2 4 5 8 2 3" xfId="27811" xr:uid="{8C35160A-C4CC-48E2-B29F-7E69A6774071}"/>
    <cellStyle name="Moneda 2 4 5 8 2 4" xfId="37228" xr:uid="{464748C0-924F-491E-96CB-D6F9A9A1A655}"/>
    <cellStyle name="Moneda 2 4 5 8 3" xfId="13690" xr:uid="{CF488D06-05DA-467E-950B-E58DB061B788}"/>
    <cellStyle name="Moneda 2 4 5 8 4" xfId="23107" xr:uid="{12C9BD76-7025-4F70-8768-CDE5C6182F1C}"/>
    <cellStyle name="Moneda 2 4 5 8 5" xfId="32524" xr:uid="{77AF6CE0-2B62-4D02-A858-0025F22AB621}"/>
    <cellStyle name="Moneda 2 4 5 9" xfId="6634" xr:uid="{0DA44B05-8194-48C2-ACF4-794DD818C5D7}"/>
    <cellStyle name="Moneda 2 4 5 9 2" xfId="16042" xr:uid="{49460425-BDDF-471D-86E2-C511D4007966}"/>
    <cellStyle name="Moneda 2 4 5 9 3" xfId="25459" xr:uid="{50E8BC47-863F-4343-AD6F-3398F5377AE1}"/>
    <cellStyle name="Moneda 2 4 5 9 4" xfId="34876" xr:uid="{A8D17469-67AC-48E2-BFE1-70D94B46882B}"/>
    <cellStyle name="Moneda 2 4 6" xfId="173" xr:uid="{29271F1E-F4C3-444D-B00B-B4F248116891}"/>
    <cellStyle name="Moneda 2 4 6 10" xfId="20738" xr:uid="{10374714-C897-4C44-9A29-803269515099}"/>
    <cellStyle name="Moneda 2 4 6 11" xfId="30155" xr:uid="{1F64A73E-22B8-4839-99CB-8BBACEE1E28B}"/>
    <cellStyle name="Moneda 2 4 6 12" xfId="39553" xr:uid="{E853DB67-1A51-40D6-A76D-954FA0DB99C5}"/>
    <cellStyle name="Moneda 2 4 6 13" xfId="39825" xr:uid="{5306AE15-707E-418B-AAC3-BA80C79EA2C6}"/>
    <cellStyle name="Moneda 2 4 6 14" xfId="1912" xr:uid="{C1EB354B-FD0C-44A8-BC94-AD175DD08E79}"/>
    <cellStyle name="Moneda 2 4 6 15" xfId="1284" xr:uid="{C8911F53-D9BF-48E9-B150-58DDD7247522}"/>
    <cellStyle name="Moneda 2 4 6 16" xfId="40166" xr:uid="{8E7BCF01-8C64-4DB4-BA74-B5809A212423}"/>
    <cellStyle name="Moneda 2 4 6 2" xfId="367" xr:uid="{8181DDDD-1D6B-443C-94F7-FE892E707BF4}"/>
    <cellStyle name="Moneda 2 4 6 2 10" xfId="30276" xr:uid="{2646A572-4850-4C93-8884-73804DF6AD90}"/>
    <cellStyle name="Moneda 2 4 6 2 11" xfId="39631" xr:uid="{19C9D303-5543-4D94-800C-0970AD5E0A85}"/>
    <cellStyle name="Moneda 2 4 6 2 12" xfId="39890" xr:uid="{0023D5C7-2864-4A36-B681-1F79214556FA}"/>
    <cellStyle name="Moneda 2 4 6 2 13" xfId="2033" xr:uid="{525602DD-A038-402E-902F-55F2D107A32F}"/>
    <cellStyle name="Moneda 2 4 6 2 14" xfId="1405" xr:uid="{E5D6630A-3742-4636-A5AC-8BC70AB68305}"/>
    <cellStyle name="Moneda 2 4 6 2 15" xfId="40287" xr:uid="{FFC9B5DB-59EE-4FFF-B9A0-5E3F6A8016C6}"/>
    <cellStyle name="Moneda 2 4 6 2 2" xfId="604" xr:uid="{F149299A-AC64-49E4-85D9-489699C49788}"/>
    <cellStyle name="Moneda 2 4 6 2 2 10" xfId="2229" xr:uid="{3DFF91BB-D957-4769-91CC-0718141BCBC8}"/>
    <cellStyle name="Moneda 2 4 6 2 2 11" xfId="1601" xr:uid="{7EF92344-0AEF-419F-8DE9-0CEB180F57CD}"/>
    <cellStyle name="Moneda 2 4 6 2 2 12" xfId="40483" xr:uid="{F9A3252D-966A-4560-B90E-3387F97DEA3D}"/>
    <cellStyle name="Moneda 2 4 6 2 2 2" xfId="2621" xr:uid="{B0EC9C94-D808-4BC5-B663-D6B6942D25A6}"/>
    <cellStyle name="Moneda 2 4 6 2 2 2 2" xfId="3406" xr:uid="{37ECD034-3856-4769-AA63-9A61C499AB66}"/>
    <cellStyle name="Moneda 2 4 6 2 2 2 2 2" xfId="5758" xr:uid="{37B3F218-4FDF-441E-9BD0-592266CCF6BB}"/>
    <cellStyle name="Moneda 2 4 6 2 2 2 2 2 2" xfId="10462" xr:uid="{BC6EB025-8855-4679-8744-DAE742745089}"/>
    <cellStyle name="Moneda 2 4 6 2 2 2 2 2 2 2" xfId="19870" xr:uid="{B149EB69-9223-4949-85F7-8AFDE7474821}"/>
    <cellStyle name="Moneda 2 4 6 2 2 2 2 2 2 3" xfId="29287" xr:uid="{6F589342-0FB9-4091-8C86-F1575517786F}"/>
    <cellStyle name="Moneda 2 4 6 2 2 2 2 2 2 4" xfId="38704" xr:uid="{DE46227C-23DB-4281-9A38-5F1C8339B141}"/>
    <cellStyle name="Moneda 2 4 6 2 2 2 2 2 3" xfId="15166" xr:uid="{50D2B140-BB70-45F3-AB52-35E7520F1F64}"/>
    <cellStyle name="Moneda 2 4 6 2 2 2 2 2 4" xfId="24583" xr:uid="{2BA09EE0-C0D7-4593-BA51-1F5516A36BBB}"/>
    <cellStyle name="Moneda 2 4 6 2 2 2 2 2 5" xfId="34000" xr:uid="{46A40049-9C65-46AA-B1C4-18E8D57A5690}"/>
    <cellStyle name="Moneda 2 4 6 2 2 2 2 3" xfId="8110" xr:uid="{6583AE2B-AC03-4C76-B805-2A4EFF2AD2F6}"/>
    <cellStyle name="Moneda 2 4 6 2 2 2 2 3 2" xfId="17518" xr:uid="{7AF5E0E6-4DB7-42ED-BC36-D6E32AB1771A}"/>
    <cellStyle name="Moneda 2 4 6 2 2 2 2 3 3" xfId="26935" xr:uid="{36BF6DA2-B413-4117-844D-0AE856ECA435}"/>
    <cellStyle name="Moneda 2 4 6 2 2 2 2 3 4" xfId="36352" xr:uid="{F1917C2D-F32B-41D1-988C-1C196D398DBD}"/>
    <cellStyle name="Moneda 2 4 6 2 2 2 2 4" xfId="12814" xr:uid="{F742A2A1-0270-4A85-9347-AF410073690B}"/>
    <cellStyle name="Moneda 2 4 6 2 2 2 2 5" xfId="22231" xr:uid="{4B0547EF-8885-4EBD-9A7D-090602B7D42C}"/>
    <cellStyle name="Moneda 2 4 6 2 2 2 2 6" xfId="31648" xr:uid="{AC26908A-08F5-47B3-9996-5CEDBEE7F30E}"/>
    <cellStyle name="Moneda 2 4 6 2 2 2 3" xfId="4190" xr:uid="{079D37E4-5000-43DB-BBD2-46209D1011D5}"/>
    <cellStyle name="Moneda 2 4 6 2 2 2 3 2" xfId="6542" xr:uid="{DDBEEE46-0F9F-41D8-9E52-B31CE0262E4D}"/>
    <cellStyle name="Moneda 2 4 6 2 2 2 3 2 2" xfId="11246" xr:uid="{0C2E7491-07BD-4966-9B76-604E4B96E36B}"/>
    <cellStyle name="Moneda 2 4 6 2 2 2 3 2 2 2" xfId="20654" xr:uid="{9FE436AA-FA22-4B1C-A031-0408E665378D}"/>
    <cellStyle name="Moneda 2 4 6 2 2 2 3 2 2 3" xfId="30071" xr:uid="{2803075A-C4C5-4288-886B-EF4CC44A7119}"/>
    <cellStyle name="Moneda 2 4 6 2 2 2 3 2 2 4" xfId="39488" xr:uid="{F8D2994B-C0E8-4104-BE4F-64325F6572A6}"/>
    <cellStyle name="Moneda 2 4 6 2 2 2 3 2 3" xfId="15950" xr:uid="{8BE2D22B-B3FE-4F77-899C-0291E470BCB9}"/>
    <cellStyle name="Moneda 2 4 6 2 2 2 3 2 4" xfId="25367" xr:uid="{9C3A481F-0C72-47D1-B133-80B89452207B}"/>
    <cellStyle name="Moneda 2 4 6 2 2 2 3 2 5" xfId="34784" xr:uid="{CACC9A67-C9C5-4FB8-93C6-15595C6E789E}"/>
    <cellStyle name="Moneda 2 4 6 2 2 2 3 3" xfId="8894" xr:uid="{F6179234-35A0-4E04-AB00-14AFD9232698}"/>
    <cellStyle name="Moneda 2 4 6 2 2 2 3 3 2" xfId="18302" xr:uid="{693AC9FF-995D-4B66-8D21-2ABAF99CC062}"/>
    <cellStyle name="Moneda 2 4 6 2 2 2 3 3 3" xfId="27719" xr:uid="{445495B2-7516-43A7-9CEA-7D9813DF8841}"/>
    <cellStyle name="Moneda 2 4 6 2 2 2 3 3 4" xfId="37136" xr:uid="{9049B408-EC3E-485B-84EA-DF43E013C76C}"/>
    <cellStyle name="Moneda 2 4 6 2 2 2 3 4" xfId="13598" xr:uid="{E3F4B8D4-4670-4429-9750-A03EEE5E1B26}"/>
    <cellStyle name="Moneda 2 4 6 2 2 2 3 5" xfId="23015" xr:uid="{AC0E2F7F-8336-47F9-9957-98E5ACF4E4E6}"/>
    <cellStyle name="Moneda 2 4 6 2 2 2 3 6" xfId="32432" xr:uid="{1CEB329A-4730-4609-A0E1-D33F149602B5}"/>
    <cellStyle name="Moneda 2 4 6 2 2 2 4" xfId="4974" xr:uid="{5A716691-EB66-4098-B1D4-E572875DE460}"/>
    <cellStyle name="Moneda 2 4 6 2 2 2 4 2" xfId="9678" xr:uid="{A33FE5DE-4C57-421C-B4AA-C2AA6B0BA6E8}"/>
    <cellStyle name="Moneda 2 4 6 2 2 2 4 2 2" xfId="19086" xr:uid="{6C34034E-0992-409B-9F44-F80CA7FB9B2A}"/>
    <cellStyle name="Moneda 2 4 6 2 2 2 4 2 3" xfId="28503" xr:uid="{1CC7E10D-C0E6-4E50-92D9-63EBEE7F9992}"/>
    <cellStyle name="Moneda 2 4 6 2 2 2 4 2 4" xfId="37920" xr:uid="{5B700B42-2DC0-416B-9F92-55F047E996A8}"/>
    <cellStyle name="Moneda 2 4 6 2 2 2 4 3" xfId="14382" xr:uid="{851D9CE6-1265-4372-882D-026074037B2A}"/>
    <cellStyle name="Moneda 2 4 6 2 2 2 4 4" xfId="23799" xr:uid="{C6394EB4-EABC-4CC1-872F-34D82EA05AC8}"/>
    <cellStyle name="Moneda 2 4 6 2 2 2 4 5" xfId="33216" xr:uid="{8E0495A0-67BC-4E5F-B521-2FFE7C470DAA}"/>
    <cellStyle name="Moneda 2 4 6 2 2 2 5" xfId="7326" xr:uid="{C4663D50-43C6-4876-B850-7DAA00BBBEBA}"/>
    <cellStyle name="Moneda 2 4 6 2 2 2 5 2" xfId="16734" xr:uid="{F3574911-13D0-459F-A4BD-494C2F957F78}"/>
    <cellStyle name="Moneda 2 4 6 2 2 2 5 3" xfId="26151" xr:uid="{64C30ECB-34ED-4009-8F50-ABFB223D8512}"/>
    <cellStyle name="Moneda 2 4 6 2 2 2 5 4" xfId="35568" xr:uid="{CF72B9DF-CDB2-426F-A5CB-150F170D4351}"/>
    <cellStyle name="Moneda 2 4 6 2 2 2 6" xfId="12030" xr:uid="{296B57A2-53E7-4129-B132-2E841E205F2A}"/>
    <cellStyle name="Moneda 2 4 6 2 2 2 7" xfId="21447" xr:uid="{1819194B-570F-4556-80FF-275E34DA138A}"/>
    <cellStyle name="Moneda 2 4 6 2 2 2 8" xfId="30864" xr:uid="{82D22736-9F4B-4DA7-911D-A52D2525B5BB}"/>
    <cellStyle name="Moneda 2 4 6 2 2 3" xfId="3014" xr:uid="{CABD7F21-1436-4800-9611-5B1C023EEE92}"/>
    <cellStyle name="Moneda 2 4 6 2 2 3 2" xfId="5366" xr:uid="{075EE58A-4409-4A0F-86D9-BB16B08582AC}"/>
    <cellStyle name="Moneda 2 4 6 2 2 3 2 2" xfId="10070" xr:uid="{AFACEBFB-4B4B-4B1A-A254-CCBDC2002735}"/>
    <cellStyle name="Moneda 2 4 6 2 2 3 2 2 2" xfId="19478" xr:uid="{B29BA143-C6F6-40F9-8744-EDA0DDA3F132}"/>
    <cellStyle name="Moneda 2 4 6 2 2 3 2 2 3" xfId="28895" xr:uid="{FEC9D248-5172-4586-8177-7BEC57F224AC}"/>
    <cellStyle name="Moneda 2 4 6 2 2 3 2 2 4" xfId="38312" xr:uid="{5E329BFE-3BB8-4B2E-B1E8-BF6E3876B7DE}"/>
    <cellStyle name="Moneda 2 4 6 2 2 3 2 3" xfId="14774" xr:uid="{5741DD09-42BD-4F02-A686-375AB9888407}"/>
    <cellStyle name="Moneda 2 4 6 2 2 3 2 4" xfId="24191" xr:uid="{E18538EB-2ACE-48F3-8A00-F78D5A1B4811}"/>
    <cellStyle name="Moneda 2 4 6 2 2 3 2 5" xfId="33608" xr:uid="{33CA18F4-4085-4DFD-8E1A-5FC95E5AE6B6}"/>
    <cellStyle name="Moneda 2 4 6 2 2 3 3" xfId="7718" xr:uid="{44491479-9421-430D-B6B5-05289EE71BFD}"/>
    <cellStyle name="Moneda 2 4 6 2 2 3 3 2" xfId="17126" xr:uid="{3E4EF0C8-616D-4EEF-B07E-9917CF0C3A2B}"/>
    <cellStyle name="Moneda 2 4 6 2 2 3 3 3" xfId="26543" xr:uid="{83815B51-917A-420A-A4ED-F4E7B2CAAD44}"/>
    <cellStyle name="Moneda 2 4 6 2 2 3 3 4" xfId="35960" xr:uid="{6AFDB558-9473-459F-9E91-FE09F29BA55F}"/>
    <cellStyle name="Moneda 2 4 6 2 2 3 4" xfId="12422" xr:uid="{62687E8E-7E51-4F5E-9B26-9BD8A783B8EE}"/>
    <cellStyle name="Moneda 2 4 6 2 2 3 5" xfId="21839" xr:uid="{8DC9C4B5-CE36-445E-B9B4-E305C0298A7E}"/>
    <cellStyle name="Moneda 2 4 6 2 2 3 6" xfId="31256" xr:uid="{3E389B35-6FA9-42B9-921B-AC6F44464C47}"/>
    <cellStyle name="Moneda 2 4 6 2 2 4" xfId="3798" xr:uid="{C1B7AC13-3B23-4339-A959-AF2A60E1B44D}"/>
    <cellStyle name="Moneda 2 4 6 2 2 4 2" xfId="6150" xr:uid="{7DAD84BE-07F5-4EC8-9F28-49F2F989A4D6}"/>
    <cellStyle name="Moneda 2 4 6 2 2 4 2 2" xfId="10854" xr:uid="{69ECB338-3CE8-4F81-969C-12420D93E73D}"/>
    <cellStyle name="Moneda 2 4 6 2 2 4 2 2 2" xfId="20262" xr:uid="{A80BFF63-7C99-4B09-961F-1D5262DDE9EF}"/>
    <cellStyle name="Moneda 2 4 6 2 2 4 2 2 3" xfId="29679" xr:uid="{50F7D569-D900-4081-A3E7-85D72CBC7ED9}"/>
    <cellStyle name="Moneda 2 4 6 2 2 4 2 2 4" xfId="39096" xr:uid="{29CA2B34-7115-4282-93D9-94AC542EA418}"/>
    <cellStyle name="Moneda 2 4 6 2 2 4 2 3" xfId="15558" xr:uid="{A4B01C36-3BEA-4E7E-B142-45669DE4B1E8}"/>
    <cellStyle name="Moneda 2 4 6 2 2 4 2 4" xfId="24975" xr:uid="{2599CF6A-6D99-4263-8357-67DD478B7F13}"/>
    <cellStyle name="Moneda 2 4 6 2 2 4 2 5" xfId="34392" xr:uid="{5D22B90B-B335-4E56-B418-4B1F8E2E8789}"/>
    <cellStyle name="Moneda 2 4 6 2 2 4 3" xfId="8502" xr:uid="{A3665791-241C-4B53-8940-880C37F001B3}"/>
    <cellStyle name="Moneda 2 4 6 2 2 4 3 2" xfId="17910" xr:uid="{DE9285EC-DF06-4DF3-9215-256370811ED1}"/>
    <cellStyle name="Moneda 2 4 6 2 2 4 3 3" xfId="27327" xr:uid="{AA053598-9842-4E1C-AAA0-643F298734B0}"/>
    <cellStyle name="Moneda 2 4 6 2 2 4 3 4" xfId="36744" xr:uid="{7F0414B6-0282-4B64-A0DD-C9E8B93C07FE}"/>
    <cellStyle name="Moneda 2 4 6 2 2 4 4" xfId="13206" xr:uid="{F977FB68-DD5E-4568-8426-E49C93B1C49D}"/>
    <cellStyle name="Moneda 2 4 6 2 2 4 5" xfId="22623" xr:uid="{32E133B2-295E-4C8E-9887-33993011C669}"/>
    <cellStyle name="Moneda 2 4 6 2 2 4 6" xfId="32040" xr:uid="{4133B9A0-B8D1-48E3-A483-3CED2C68F6B6}"/>
    <cellStyle name="Moneda 2 4 6 2 2 5" xfId="4582" xr:uid="{F78200F2-8DB7-478B-8AC1-4D244E3566A3}"/>
    <cellStyle name="Moneda 2 4 6 2 2 5 2" xfId="9286" xr:uid="{440357BF-7B3F-4FF4-B5D1-C9AE0A8C15EA}"/>
    <cellStyle name="Moneda 2 4 6 2 2 5 2 2" xfId="18694" xr:uid="{264A28BA-2DDF-4975-B6DE-EEEA924576E6}"/>
    <cellStyle name="Moneda 2 4 6 2 2 5 2 3" xfId="28111" xr:uid="{574406C9-5F42-48A7-AFFC-4BA33448D576}"/>
    <cellStyle name="Moneda 2 4 6 2 2 5 2 4" xfId="37528" xr:uid="{5DDABAD4-555B-436A-BBFA-1EA829467981}"/>
    <cellStyle name="Moneda 2 4 6 2 2 5 3" xfId="13990" xr:uid="{55000C48-8867-4F67-8CB3-0F249BF1F621}"/>
    <cellStyle name="Moneda 2 4 6 2 2 5 4" xfId="23407" xr:uid="{BEC98F7F-95FB-4811-95FD-0E452A02B3BE}"/>
    <cellStyle name="Moneda 2 4 6 2 2 5 5" xfId="32824" xr:uid="{A8A56210-DDF1-4D16-B383-3A52F0E4B1A3}"/>
    <cellStyle name="Moneda 2 4 6 2 2 6" xfId="6934" xr:uid="{AD2D07E3-191C-44DD-8CAE-1749B45C47AE}"/>
    <cellStyle name="Moneda 2 4 6 2 2 6 2" xfId="16342" xr:uid="{E92230A3-C0FB-4802-B7C6-D97130A6FE41}"/>
    <cellStyle name="Moneda 2 4 6 2 2 6 3" xfId="25759" xr:uid="{0A6B37DD-9982-4205-91CE-2B65C52131BF}"/>
    <cellStyle name="Moneda 2 4 6 2 2 6 4" xfId="35176" xr:uid="{3208F36E-BDBC-4B10-BCBC-FA439883B52E}"/>
    <cellStyle name="Moneda 2 4 6 2 2 7" xfId="11638" xr:uid="{D077C8A2-55B7-4D48-B004-CFF20AE8B20A}"/>
    <cellStyle name="Moneda 2 4 6 2 2 8" xfId="21055" xr:uid="{9DEA0ED6-C432-4FEC-8F45-76C957C0F0D8}"/>
    <cellStyle name="Moneda 2 4 6 2 2 9" xfId="30472" xr:uid="{3F7855DF-B094-4313-AB04-1DCAAA0A64EA}"/>
    <cellStyle name="Moneda 2 4 6 2 3" xfId="1003" xr:uid="{6E3ABE6B-338F-4F71-9DB3-6FC800319412}"/>
    <cellStyle name="Moneda 2 4 6 2 3 10" xfId="1717" xr:uid="{45C4A51E-2728-4798-8FDC-7A47C7ED8F89}"/>
    <cellStyle name="Moneda 2 4 6 2 3 11" xfId="40599" xr:uid="{FB6E2EE9-A4CC-48C2-A4CA-C164CF899A12}"/>
    <cellStyle name="Moneda 2 4 6 2 3 2" xfId="3210" xr:uid="{081B2AE9-48B3-435C-BDFD-232E401E284E}"/>
    <cellStyle name="Moneda 2 4 6 2 3 2 2" xfId="5562" xr:uid="{6BCF03DB-D53B-4816-95B1-B265C3341A8B}"/>
    <cellStyle name="Moneda 2 4 6 2 3 2 2 2" xfId="10266" xr:uid="{0D2CB58A-A1D7-44C6-B66D-3EBA7A5E6D10}"/>
    <cellStyle name="Moneda 2 4 6 2 3 2 2 2 2" xfId="19674" xr:uid="{AE0886F1-9796-4621-B07F-1C61195918C3}"/>
    <cellStyle name="Moneda 2 4 6 2 3 2 2 2 3" xfId="29091" xr:uid="{F05F8010-0E71-42C5-AFD0-E7C9CF637536}"/>
    <cellStyle name="Moneda 2 4 6 2 3 2 2 2 4" xfId="38508" xr:uid="{3171BA88-92E7-494D-967D-709165042CD9}"/>
    <cellStyle name="Moneda 2 4 6 2 3 2 2 3" xfId="14970" xr:uid="{88CB1BBE-F86B-41FA-A849-511A0E940ABF}"/>
    <cellStyle name="Moneda 2 4 6 2 3 2 2 4" xfId="24387" xr:uid="{ACA710AE-1DC8-4BD6-B4F3-F42BE1C05FC7}"/>
    <cellStyle name="Moneda 2 4 6 2 3 2 2 5" xfId="33804" xr:uid="{DDF011CE-B446-4029-90D0-AFC9F773D5AC}"/>
    <cellStyle name="Moneda 2 4 6 2 3 2 3" xfId="7914" xr:uid="{691C2B61-A95D-4BDB-8702-4E8C69874CA5}"/>
    <cellStyle name="Moneda 2 4 6 2 3 2 3 2" xfId="17322" xr:uid="{CCF41DE3-E404-4F6A-94BD-D8A833CBC33C}"/>
    <cellStyle name="Moneda 2 4 6 2 3 2 3 3" xfId="26739" xr:uid="{886F6195-D5FB-4C23-9B5A-6A447EE7988A}"/>
    <cellStyle name="Moneda 2 4 6 2 3 2 3 4" xfId="36156" xr:uid="{FE94C791-563C-4CF5-9FFA-013D5AF41C1B}"/>
    <cellStyle name="Moneda 2 4 6 2 3 2 4" xfId="12618" xr:uid="{C9EE36F8-B44E-4BFA-8EA1-80D7CE10BDD2}"/>
    <cellStyle name="Moneda 2 4 6 2 3 2 5" xfId="22035" xr:uid="{85988CFB-281E-4F40-84BB-E2B6F6959E6B}"/>
    <cellStyle name="Moneda 2 4 6 2 3 2 6" xfId="31452" xr:uid="{998299E0-8AF5-4C17-BE82-AA47F87E28D7}"/>
    <cellStyle name="Moneda 2 4 6 2 3 3" xfId="3994" xr:uid="{EDFD97F8-DDDA-4383-9BA7-B2684F39120F}"/>
    <cellStyle name="Moneda 2 4 6 2 3 3 2" xfId="6346" xr:uid="{D78878F1-23DA-4DF6-AD42-720339470B66}"/>
    <cellStyle name="Moneda 2 4 6 2 3 3 2 2" xfId="11050" xr:uid="{A6E03EC9-7960-444E-B100-BA3FEA67EEEE}"/>
    <cellStyle name="Moneda 2 4 6 2 3 3 2 2 2" xfId="20458" xr:uid="{8F0DD396-BB9B-49CE-B0BC-4527619A30A5}"/>
    <cellStyle name="Moneda 2 4 6 2 3 3 2 2 3" xfId="29875" xr:uid="{D535AB8F-ED7D-4196-9149-342EE3BF8A7E}"/>
    <cellStyle name="Moneda 2 4 6 2 3 3 2 2 4" xfId="39292" xr:uid="{9806BFC6-C0BD-4037-BA50-67F412793917}"/>
    <cellStyle name="Moneda 2 4 6 2 3 3 2 3" xfId="15754" xr:uid="{5AF5FC5F-269F-4201-9F5A-B911FAAC0F3A}"/>
    <cellStyle name="Moneda 2 4 6 2 3 3 2 4" xfId="25171" xr:uid="{B89FCA07-5149-4828-9131-C3D69D29837F}"/>
    <cellStyle name="Moneda 2 4 6 2 3 3 2 5" xfId="34588" xr:uid="{1E36A923-DB6B-4720-A0A3-0CC46A8F9D85}"/>
    <cellStyle name="Moneda 2 4 6 2 3 3 3" xfId="8698" xr:uid="{F59E1E1C-891F-49CD-B27C-5C4120D3DAFC}"/>
    <cellStyle name="Moneda 2 4 6 2 3 3 3 2" xfId="18106" xr:uid="{B410CDB9-E519-439A-9701-2D27AC961EA0}"/>
    <cellStyle name="Moneda 2 4 6 2 3 3 3 3" xfId="27523" xr:uid="{C9759C71-0A7C-4BA6-A080-D9A84BDDA389}"/>
    <cellStyle name="Moneda 2 4 6 2 3 3 3 4" xfId="36940" xr:uid="{78743C99-B4BF-404C-AAAC-751CABB22395}"/>
    <cellStyle name="Moneda 2 4 6 2 3 3 4" xfId="13402" xr:uid="{4F779318-4CB0-40F0-80B2-D1C426BCDA23}"/>
    <cellStyle name="Moneda 2 4 6 2 3 3 5" xfId="22819" xr:uid="{B124153C-F65D-4780-AD65-B41C09C48FC0}"/>
    <cellStyle name="Moneda 2 4 6 2 3 3 6" xfId="32236" xr:uid="{2950D450-1542-4BD0-A946-7E68DEB83A67}"/>
    <cellStyle name="Moneda 2 4 6 2 3 4" xfId="4778" xr:uid="{92073849-64DA-4824-8486-A0A55FDB1637}"/>
    <cellStyle name="Moneda 2 4 6 2 3 4 2" xfId="9482" xr:uid="{39AC1807-9DE4-4000-A5B6-3D07BEF2AA98}"/>
    <cellStyle name="Moneda 2 4 6 2 3 4 2 2" xfId="18890" xr:uid="{34A929C3-FB7D-4861-83B8-1C8007727171}"/>
    <cellStyle name="Moneda 2 4 6 2 3 4 2 3" xfId="28307" xr:uid="{956692F5-37D9-4C91-8AFA-020B44808348}"/>
    <cellStyle name="Moneda 2 4 6 2 3 4 2 4" xfId="37724" xr:uid="{CAA3975E-31D5-4FC2-ADAA-29954C334618}"/>
    <cellStyle name="Moneda 2 4 6 2 3 4 3" xfId="14186" xr:uid="{2845421C-E6A2-4B77-BC6B-4AB139EC6C43}"/>
    <cellStyle name="Moneda 2 4 6 2 3 4 4" xfId="23603" xr:uid="{286B3002-2400-41FB-96D4-A3EDAC94363E}"/>
    <cellStyle name="Moneda 2 4 6 2 3 4 5" xfId="33020" xr:uid="{E000D1BE-5972-422E-B07E-576FD09D3E7A}"/>
    <cellStyle name="Moneda 2 4 6 2 3 5" xfId="7130" xr:uid="{D44B1526-64B4-439F-AC99-D69A3FDCF532}"/>
    <cellStyle name="Moneda 2 4 6 2 3 5 2" xfId="16538" xr:uid="{94F08E57-F2F1-47B9-ACD6-A1C0346C4C5A}"/>
    <cellStyle name="Moneda 2 4 6 2 3 5 3" xfId="25955" xr:uid="{F4000A16-AAB1-42B0-BECC-2A8E6DCACCB7}"/>
    <cellStyle name="Moneda 2 4 6 2 3 5 4" xfId="35372" xr:uid="{7E5129A0-FF12-4765-8D5E-10678667A5AF}"/>
    <cellStyle name="Moneda 2 4 6 2 3 6" xfId="11834" xr:uid="{3B687C2C-388D-4269-97C6-63CD45FE6AEF}"/>
    <cellStyle name="Moneda 2 4 6 2 3 7" xfId="21251" xr:uid="{8B962ED6-4ABB-4CAA-A1E2-D5A0A866C980}"/>
    <cellStyle name="Moneda 2 4 6 2 3 8" xfId="30668" xr:uid="{C3B43E6B-BAE7-4AF0-AC77-CA3B41984490}"/>
    <cellStyle name="Moneda 2 4 6 2 3 9" xfId="2425" xr:uid="{9121F374-860E-4207-95A9-4FF49F750706}"/>
    <cellStyle name="Moneda 2 4 6 2 4" xfId="2818" xr:uid="{411DF648-34D7-46C2-8047-D208FFE33969}"/>
    <cellStyle name="Moneda 2 4 6 2 4 2" xfId="5170" xr:uid="{0A461A8A-729D-425D-9AE3-B941CD48D538}"/>
    <cellStyle name="Moneda 2 4 6 2 4 2 2" xfId="9874" xr:uid="{27E7FEEC-F5E2-48D5-9C74-A51D216D1D60}"/>
    <cellStyle name="Moneda 2 4 6 2 4 2 2 2" xfId="19282" xr:uid="{B6C5662D-6293-4F80-8027-E67D496E323B}"/>
    <cellStyle name="Moneda 2 4 6 2 4 2 2 3" xfId="28699" xr:uid="{D0E988C2-7F22-4656-A846-9D3F0273375A}"/>
    <cellStyle name="Moneda 2 4 6 2 4 2 2 4" xfId="38116" xr:uid="{EBFBCBED-A27E-44BD-9701-429FE154142B}"/>
    <cellStyle name="Moneda 2 4 6 2 4 2 3" xfId="14578" xr:uid="{F74B6126-CA1B-4082-937D-8599E8702F72}"/>
    <cellStyle name="Moneda 2 4 6 2 4 2 4" xfId="23995" xr:uid="{F817BC7A-0F14-4CEF-B20C-36C041919706}"/>
    <cellStyle name="Moneda 2 4 6 2 4 2 5" xfId="33412" xr:uid="{B3B41BEF-4B17-48A2-BFE2-F15C3EEF2A59}"/>
    <cellStyle name="Moneda 2 4 6 2 4 3" xfId="7522" xr:uid="{06D76194-B010-49B3-9ED4-419DECA062E0}"/>
    <cellStyle name="Moneda 2 4 6 2 4 3 2" xfId="16930" xr:uid="{18274392-44A3-49DF-9630-78FC239829E3}"/>
    <cellStyle name="Moneda 2 4 6 2 4 3 3" xfId="26347" xr:uid="{48CCBB63-29B4-4A4E-A8E5-0B184BB8EADC}"/>
    <cellStyle name="Moneda 2 4 6 2 4 3 4" xfId="35764" xr:uid="{0B8B433E-03FC-4D68-B384-9ACA3C43A67A}"/>
    <cellStyle name="Moneda 2 4 6 2 4 4" xfId="12226" xr:uid="{CBF23EC5-6EA1-4EE0-9214-778A194CA56D}"/>
    <cellStyle name="Moneda 2 4 6 2 4 5" xfId="21643" xr:uid="{854B9D7B-0EE6-43EC-8DC3-997049829134}"/>
    <cellStyle name="Moneda 2 4 6 2 4 6" xfId="31060" xr:uid="{A23F53F7-362A-431E-9A3C-08F346FD4BCB}"/>
    <cellStyle name="Moneda 2 4 6 2 5" xfId="3602" xr:uid="{89828169-47A5-47E7-B49B-68226831D143}"/>
    <cellStyle name="Moneda 2 4 6 2 5 2" xfId="5954" xr:uid="{18B90A4A-CE26-4715-8649-7ABDBC4FE142}"/>
    <cellStyle name="Moneda 2 4 6 2 5 2 2" xfId="10658" xr:uid="{E618ED8E-015E-47CC-8E12-7E0A73801E6F}"/>
    <cellStyle name="Moneda 2 4 6 2 5 2 2 2" xfId="20066" xr:uid="{8BA52FD3-033E-4794-81E1-1CC793B21967}"/>
    <cellStyle name="Moneda 2 4 6 2 5 2 2 3" xfId="29483" xr:uid="{E221CB63-BAD0-45A2-A1A7-A2FE1C52E502}"/>
    <cellStyle name="Moneda 2 4 6 2 5 2 2 4" xfId="38900" xr:uid="{652340B5-E1B0-45F8-9373-41E3DA74D257}"/>
    <cellStyle name="Moneda 2 4 6 2 5 2 3" xfId="15362" xr:uid="{F65D2E1C-F0C3-48E5-90C1-3F6FC71CBE9D}"/>
    <cellStyle name="Moneda 2 4 6 2 5 2 4" xfId="24779" xr:uid="{15C7846E-329C-4C3F-B449-2D67CF117C1E}"/>
    <cellStyle name="Moneda 2 4 6 2 5 2 5" xfId="34196" xr:uid="{2C795075-645E-444E-AFB0-1E609D8264AF}"/>
    <cellStyle name="Moneda 2 4 6 2 5 3" xfId="8306" xr:uid="{FCA44771-854D-4363-AACE-20D7D8200F54}"/>
    <cellStyle name="Moneda 2 4 6 2 5 3 2" xfId="17714" xr:uid="{0FC39635-4182-4366-94A8-71FC6CCA3B0E}"/>
    <cellStyle name="Moneda 2 4 6 2 5 3 3" xfId="27131" xr:uid="{9E73FC8B-3FFE-4CA0-875E-35508BDE1F10}"/>
    <cellStyle name="Moneda 2 4 6 2 5 3 4" xfId="36548" xr:uid="{E95F3B76-60BA-42AE-8F84-F24A8F6997A5}"/>
    <cellStyle name="Moneda 2 4 6 2 5 4" xfId="13010" xr:uid="{323A56AC-4564-4EF0-876A-C4F2031F7ECB}"/>
    <cellStyle name="Moneda 2 4 6 2 5 5" xfId="22427" xr:uid="{65FEFC31-C75B-4649-9A2B-AFFD8F9059F6}"/>
    <cellStyle name="Moneda 2 4 6 2 5 6" xfId="31844" xr:uid="{A3E4ABA0-515F-49B2-85CA-05862BBC6848}"/>
    <cellStyle name="Moneda 2 4 6 2 6" xfId="4386" xr:uid="{A50F9D6D-6329-4955-9420-3A3BF4E7C578}"/>
    <cellStyle name="Moneda 2 4 6 2 6 2" xfId="9090" xr:uid="{DDBFE32D-CC73-4AD5-93F4-F802DBA65B6E}"/>
    <cellStyle name="Moneda 2 4 6 2 6 2 2" xfId="18498" xr:uid="{F63AB8F0-2A2A-4C78-AAA8-C3FE1C5CF8FA}"/>
    <cellStyle name="Moneda 2 4 6 2 6 2 3" xfId="27915" xr:uid="{8F449928-D28D-493C-B960-EEFFEF330C60}"/>
    <cellStyle name="Moneda 2 4 6 2 6 2 4" xfId="37332" xr:uid="{0FBB61C6-FCD5-4F4E-82F2-4BD63454F966}"/>
    <cellStyle name="Moneda 2 4 6 2 6 3" xfId="13794" xr:uid="{BCDD7F7A-78F9-4E16-B91B-A43067A93C78}"/>
    <cellStyle name="Moneda 2 4 6 2 6 4" xfId="23211" xr:uid="{86C5ADE4-0049-4EC8-93B8-072CCC57F416}"/>
    <cellStyle name="Moneda 2 4 6 2 6 5" xfId="32628" xr:uid="{D84454F2-280B-4795-AB0F-FC964386E8D6}"/>
    <cellStyle name="Moneda 2 4 6 2 7" xfId="6738" xr:uid="{FD8057C2-9B58-4031-B3FF-68C4DF7BA0EC}"/>
    <cellStyle name="Moneda 2 4 6 2 7 2" xfId="16146" xr:uid="{019BFA24-32F4-412C-9969-15BAD27B6A5B}"/>
    <cellStyle name="Moneda 2 4 6 2 7 3" xfId="25563" xr:uid="{2EC8D96A-111A-4850-8720-94FF6DA54E6E}"/>
    <cellStyle name="Moneda 2 4 6 2 7 4" xfId="34980" xr:uid="{32FE1C62-4F46-41D9-B399-78556969587F}"/>
    <cellStyle name="Moneda 2 4 6 2 8" xfId="11442" xr:uid="{0158D067-360F-4745-8F3C-88B22B328DF6}"/>
    <cellStyle name="Moneda 2 4 6 2 9" xfId="20859" xr:uid="{01C672D2-2CC3-4EE4-884D-103E44728BCC}"/>
    <cellStyle name="Moneda 2 4 6 3" xfId="482" xr:uid="{23BAD768-5649-4E4B-BE13-E628AC8CD766}"/>
    <cellStyle name="Moneda 2 4 6 3 10" xfId="39695" xr:uid="{623A35CD-DA51-46B9-91E8-B36B14805317}"/>
    <cellStyle name="Moneda 2 4 6 3 11" xfId="39954" xr:uid="{59F90361-7719-4AF9-8BA3-302C4872D818}"/>
    <cellStyle name="Moneda 2 4 6 3 12" xfId="2108" xr:uid="{551DD10D-941C-4244-91A5-CF87B4280346}"/>
    <cellStyle name="Moneda 2 4 6 3 13" xfId="1480" xr:uid="{DF3726C6-C2C9-4D74-8EF1-1C8339368447}"/>
    <cellStyle name="Moneda 2 4 6 3 14" xfId="40362" xr:uid="{B8F8BB10-F9E0-4495-A099-0CE2EA5F81D0}"/>
    <cellStyle name="Moneda 2 4 6 3 2" xfId="1067" xr:uid="{F366F746-B4DC-4E71-BA1A-3ACFCBAB80A5}"/>
    <cellStyle name="Moneda 2 4 6 3 2 10" xfId="1781" xr:uid="{84B58EF8-049A-4E7F-9D0C-A01286D44F6D}"/>
    <cellStyle name="Moneda 2 4 6 3 2 11" xfId="40663" xr:uid="{AAF6FB8C-AFA3-41F4-AB3F-F82FADE86CC8}"/>
    <cellStyle name="Moneda 2 4 6 3 2 2" xfId="3285" xr:uid="{50BB5A81-2551-426F-BFF3-F1B434A12D6D}"/>
    <cellStyle name="Moneda 2 4 6 3 2 2 2" xfId="5637" xr:uid="{F511F283-6CD0-4C8B-A058-30DB7DC62EE7}"/>
    <cellStyle name="Moneda 2 4 6 3 2 2 2 2" xfId="10341" xr:uid="{13B2AD4F-9321-4C69-BC0D-DE36378E2131}"/>
    <cellStyle name="Moneda 2 4 6 3 2 2 2 2 2" xfId="19749" xr:uid="{3CD1B76C-10F8-4D2D-AF24-6294885C80D1}"/>
    <cellStyle name="Moneda 2 4 6 3 2 2 2 2 3" xfId="29166" xr:uid="{81AF7CC4-BC7F-4D5F-A2F9-E8EB85FEE7F2}"/>
    <cellStyle name="Moneda 2 4 6 3 2 2 2 2 4" xfId="38583" xr:uid="{A1A5175B-89C8-4FB0-A3F2-18DBE3C053DD}"/>
    <cellStyle name="Moneda 2 4 6 3 2 2 2 3" xfId="15045" xr:uid="{3067D6E1-6AA5-4897-A981-5E1B6ABFDE60}"/>
    <cellStyle name="Moneda 2 4 6 3 2 2 2 4" xfId="24462" xr:uid="{F2EEDB9F-CE41-4600-9745-67E889849C82}"/>
    <cellStyle name="Moneda 2 4 6 3 2 2 2 5" xfId="33879" xr:uid="{1B8F7B99-3548-491E-8E5F-E7A8C95781A7}"/>
    <cellStyle name="Moneda 2 4 6 3 2 2 3" xfId="7989" xr:uid="{33C8B961-5730-4D8E-81B1-DABB9EC681BE}"/>
    <cellStyle name="Moneda 2 4 6 3 2 2 3 2" xfId="17397" xr:uid="{CDC25C9A-6DF2-48AF-9DA8-85700AAFAB64}"/>
    <cellStyle name="Moneda 2 4 6 3 2 2 3 3" xfId="26814" xr:uid="{36688BD1-9507-4460-9EC5-0F5BB63C4AC9}"/>
    <cellStyle name="Moneda 2 4 6 3 2 2 3 4" xfId="36231" xr:uid="{068A1E32-0D05-4C78-9483-D2238CCAE69D}"/>
    <cellStyle name="Moneda 2 4 6 3 2 2 4" xfId="12693" xr:uid="{17D43F42-D757-4E1E-9CD7-9C6443CFF3FB}"/>
    <cellStyle name="Moneda 2 4 6 3 2 2 5" xfId="22110" xr:uid="{8956C821-8D77-4B54-9543-ED1284CDAD0B}"/>
    <cellStyle name="Moneda 2 4 6 3 2 2 6" xfId="31527" xr:uid="{3459116C-CCDC-46E4-A114-8144816FB8F4}"/>
    <cellStyle name="Moneda 2 4 6 3 2 3" xfId="4069" xr:uid="{4B9C4213-1C5D-4648-B465-6EB7BD90EE0C}"/>
    <cellStyle name="Moneda 2 4 6 3 2 3 2" xfId="6421" xr:uid="{13B26A36-6857-4417-96F8-C544083303EB}"/>
    <cellStyle name="Moneda 2 4 6 3 2 3 2 2" xfId="11125" xr:uid="{4AC793C6-6987-4D82-8914-8382F397C506}"/>
    <cellStyle name="Moneda 2 4 6 3 2 3 2 2 2" xfId="20533" xr:uid="{D7F0AFB1-BCAD-4E6E-8DBB-27898CC64813}"/>
    <cellStyle name="Moneda 2 4 6 3 2 3 2 2 3" xfId="29950" xr:uid="{1EBF6C01-6E7B-4906-A57D-8619EFEFC21D}"/>
    <cellStyle name="Moneda 2 4 6 3 2 3 2 2 4" xfId="39367" xr:uid="{5F6C30E2-0B47-45E1-B8B9-46D34DC4470F}"/>
    <cellStyle name="Moneda 2 4 6 3 2 3 2 3" xfId="15829" xr:uid="{3AB6B8EA-C81E-47B6-974E-FBFD3DFA7422}"/>
    <cellStyle name="Moneda 2 4 6 3 2 3 2 4" xfId="25246" xr:uid="{F2BDCEC7-BD18-4F85-B387-8B5CDD3B8B81}"/>
    <cellStyle name="Moneda 2 4 6 3 2 3 2 5" xfId="34663" xr:uid="{3DDD9560-B783-4B9E-BA0F-83D65977D825}"/>
    <cellStyle name="Moneda 2 4 6 3 2 3 3" xfId="8773" xr:uid="{25E27433-21A4-4202-94CE-48AE12253E7A}"/>
    <cellStyle name="Moneda 2 4 6 3 2 3 3 2" xfId="18181" xr:uid="{FFD19B49-3621-4A89-8410-0C00690ACC07}"/>
    <cellStyle name="Moneda 2 4 6 3 2 3 3 3" xfId="27598" xr:uid="{0A67C99B-463B-4911-927D-8F67AE6EAB91}"/>
    <cellStyle name="Moneda 2 4 6 3 2 3 3 4" xfId="37015" xr:uid="{CE3A025C-71E9-4303-8FD3-3E265FA32786}"/>
    <cellStyle name="Moneda 2 4 6 3 2 3 4" xfId="13477" xr:uid="{E69D9C59-46CB-4008-BC6E-09C8BA23DFB2}"/>
    <cellStyle name="Moneda 2 4 6 3 2 3 5" xfId="22894" xr:uid="{5EAA1079-4613-4690-8EC6-337BD93917F6}"/>
    <cellStyle name="Moneda 2 4 6 3 2 3 6" xfId="32311" xr:uid="{1A5A831E-A6AE-4962-85B4-67477B0EF481}"/>
    <cellStyle name="Moneda 2 4 6 3 2 4" xfId="4853" xr:uid="{EF0914DB-6540-469D-9A1A-7E37A07D15C2}"/>
    <cellStyle name="Moneda 2 4 6 3 2 4 2" xfId="9557" xr:uid="{E59774A4-664A-4D70-94AD-3A27E0DC3474}"/>
    <cellStyle name="Moneda 2 4 6 3 2 4 2 2" xfId="18965" xr:uid="{62F695A8-B3F4-4733-9293-DC837AED2BA5}"/>
    <cellStyle name="Moneda 2 4 6 3 2 4 2 3" xfId="28382" xr:uid="{9D18DD28-845C-430E-9E52-F03F171EC8B2}"/>
    <cellStyle name="Moneda 2 4 6 3 2 4 2 4" xfId="37799" xr:uid="{A2AA02B5-138E-40A2-B36E-8F63E9B6AE60}"/>
    <cellStyle name="Moneda 2 4 6 3 2 4 3" xfId="14261" xr:uid="{17222CF2-D3FC-4679-8A90-39466844D45F}"/>
    <cellStyle name="Moneda 2 4 6 3 2 4 4" xfId="23678" xr:uid="{0196C11D-B0A8-4591-99E8-782A284566E6}"/>
    <cellStyle name="Moneda 2 4 6 3 2 4 5" xfId="33095" xr:uid="{8D031F28-22A4-432A-9634-93B4D250EBED}"/>
    <cellStyle name="Moneda 2 4 6 3 2 5" xfId="7205" xr:uid="{87B0765D-5902-4E3F-AC26-889705E640C4}"/>
    <cellStyle name="Moneda 2 4 6 3 2 5 2" xfId="16613" xr:uid="{9CB374C6-91FB-46F9-A528-72BC482ECE29}"/>
    <cellStyle name="Moneda 2 4 6 3 2 5 3" xfId="26030" xr:uid="{895EA70B-0C48-4F3F-AA38-63F33CF6A953}"/>
    <cellStyle name="Moneda 2 4 6 3 2 5 4" xfId="35447" xr:uid="{44EEF0E2-4D7F-414D-9186-4CEBA38003CD}"/>
    <cellStyle name="Moneda 2 4 6 3 2 6" xfId="11909" xr:uid="{96783AEA-F1FF-4552-AD23-5C1E8017C4E6}"/>
    <cellStyle name="Moneda 2 4 6 3 2 7" xfId="21326" xr:uid="{3B2444CB-DDDD-42A7-8A05-BE7882CBCB39}"/>
    <cellStyle name="Moneda 2 4 6 3 2 8" xfId="30743" xr:uid="{76CB6B9C-D759-4EAA-843D-3BC9C673E27C}"/>
    <cellStyle name="Moneda 2 4 6 3 2 9" xfId="2500" xr:uid="{81FB3839-0F54-4C50-8864-99BD440EE16F}"/>
    <cellStyle name="Moneda 2 4 6 3 3" xfId="2893" xr:uid="{D58D9F1C-9D2D-4561-A48D-4AAAAADAB2D5}"/>
    <cellStyle name="Moneda 2 4 6 3 3 2" xfId="5245" xr:uid="{D1DBEFF5-84D1-4788-A7EB-7FF7503A940B}"/>
    <cellStyle name="Moneda 2 4 6 3 3 2 2" xfId="9949" xr:uid="{05035CF9-58E9-4F93-B3A5-7B1E88530861}"/>
    <cellStyle name="Moneda 2 4 6 3 3 2 2 2" xfId="19357" xr:uid="{82044AEA-C500-4E48-9186-3CFF0B066DE8}"/>
    <cellStyle name="Moneda 2 4 6 3 3 2 2 3" xfId="28774" xr:uid="{EBC6CE73-9754-407D-AF71-D131383BC6A6}"/>
    <cellStyle name="Moneda 2 4 6 3 3 2 2 4" xfId="38191" xr:uid="{FB5BDCA3-0DA6-463B-8E81-A3809C152345}"/>
    <cellStyle name="Moneda 2 4 6 3 3 2 3" xfId="14653" xr:uid="{E220A923-70C9-4A04-B722-AF1F2551053E}"/>
    <cellStyle name="Moneda 2 4 6 3 3 2 4" xfId="24070" xr:uid="{EB0A4957-8088-4DC3-B660-A154628BF45C}"/>
    <cellStyle name="Moneda 2 4 6 3 3 2 5" xfId="33487" xr:uid="{23C8B979-6EC3-47CD-B1D0-A36E10A790CA}"/>
    <cellStyle name="Moneda 2 4 6 3 3 3" xfId="7597" xr:uid="{5D04AB71-8E7E-4626-9A99-FAD2C32AAD25}"/>
    <cellStyle name="Moneda 2 4 6 3 3 3 2" xfId="17005" xr:uid="{1F32BD03-DFFA-480F-824C-3CB93AF31960}"/>
    <cellStyle name="Moneda 2 4 6 3 3 3 3" xfId="26422" xr:uid="{B0A7F9A3-FB72-4023-AD58-CF7C3D718C42}"/>
    <cellStyle name="Moneda 2 4 6 3 3 3 4" xfId="35839" xr:uid="{25FE8EB1-FD56-453D-A42D-2EC9E772E481}"/>
    <cellStyle name="Moneda 2 4 6 3 3 4" xfId="12301" xr:uid="{2CD20560-26E7-46D1-A9CE-6F685BD9CBE9}"/>
    <cellStyle name="Moneda 2 4 6 3 3 5" xfId="21718" xr:uid="{BB48862B-4DBB-4401-A148-FDB60881F425}"/>
    <cellStyle name="Moneda 2 4 6 3 3 6" xfId="31135" xr:uid="{B57151CC-EBFC-4CA6-9854-5DED49A39DC7}"/>
    <cellStyle name="Moneda 2 4 6 3 4" xfId="3677" xr:uid="{D706CE63-3186-4554-A281-7727F3B54817}"/>
    <cellStyle name="Moneda 2 4 6 3 4 2" xfId="6029" xr:uid="{C7C76021-E999-4FD2-8F9D-47F94D8B1A04}"/>
    <cellStyle name="Moneda 2 4 6 3 4 2 2" xfId="10733" xr:uid="{9BB8E580-BBCF-425F-B193-F55D76D16A45}"/>
    <cellStyle name="Moneda 2 4 6 3 4 2 2 2" xfId="20141" xr:uid="{B43C3916-7D71-4209-B7EE-0F1C05416307}"/>
    <cellStyle name="Moneda 2 4 6 3 4 2 2 3" xfId="29558" xr:uid="{72264A22-237E-4A06-A36E-D0508927EC32}"/>
    <cellStyle name="Moneda 2 4 6 3 4 2 2 4" xfId="38975" xr:uid="{DCD5EFA9-89DF-4E0C-8697-916A5D9DBF3D}"/>
    <cellStyle name="Moneda 2 4 6 3 4 2 3" xfId="15437" xr:uid="{18664860-8B8B-4C9A-B607-3384C91D931F}"/>
    <cellStyle name="Moneda 2 4 6 3 4 2 4" xfId="24854" xr:uid="{B73BD28B-1380-423D-90C3-385F5A34E3C7}"/>
    <cellStyle name="Moneda 2 4 6 3 4 2 5" xfId="34271" xr:uid="{51AC7ADA-28FD-42BB-A844-A803B7B4B596}"/>
    <cellStyle name="Moneda 2 4 6 3 4 3" xfId="8381" xr:uid="{2F34CE8B-24AE-43E2-84D7-99645C630024}"/>
    <cellStyle name="Moneda 2 4 6 3 4 3 2" xfId="17789" xr:uid="{86DF6978-86DD-4182-8CAF-3B304D28A11D}"/>
    <cellStyle name="Moneda 2 4 6 3 4 3 3" xfId="27206" xr:uid="{23B5FA0C-F022-4833-BA48-0EB4823FEA30}"/>
    <cellStyle name="Moneda 2 4 6 3 4 3 4" xfId="36623" xr:uid="{74ABC0C0-D3D5-4B2C-9EAB-E3A190CAEAF8}"/>
    <cellStyle name="Moneda 2 4 6 3 4 4" xfId="13085" xr:uid="{C04FD94B-316B-44A8-8E90-ACBF393CC736}"/>
    <cellStyle name="Moneda 2 4 6 3 4 5" xfId="22502" xr:uid="{1074D75A-72EE-4748-8D50-9561FE470939}"/>
    <cellStyle name="Moneda 2 4 6 3 4 6" xfId="31919" xr:uid="{5D3FBC5C-8C66-4336-B868-50C35AAE2DF7}"/>
    <cellStyle name="Moneda 2 4 6 3 5" xfId="4461" xr:uid="{F4EE270D-FA17-458E-9C93-32B26DAEF08C}"/>
    <cellStyle name="Moneda 2 4 6 3 5 2" xfId="9165" xr:uid="{B5F68F2F-DB0F-4FA0-A157-66C8C8A25414}"/>
    <cellStyle name="Moneda 2 4 6 3 5 2 2" xfId="18573" xr:uid="{29621C36-D257-4087-A55E-D16413990879}"/>
    <cellStyle name="Moneda 2 4 6 3 5 2 3" xfId="27990" xr:uid="{FC805206-721D-4625-9F6E-B893B9E0E847}"/>
    <cellStyle name="Moneda 2 4 6 3 5 2 4" xfId="37407" xr:uid="{199B5E47-68F0-4207-BB98-22E64BE25144}"/>
    <cellStyle name="Moneda 2 4 6 3 5 3" xfId="13869" xr:uid="{D0B38C25-C38B-4DEB-9C05-CE8577CE8ACD}"/>
    <cellStyle name="Moneda 2 4 6 3 5 4" xfId="23286" xr:uid="{84611D22-0638-4BEC-8F89-68A031C1CA37}"/>
    <cellStyle name="Moneda 2 4 6 3 5 5" xfId="32703" xr:uid="{3BCC930F-554A-4D61-B679-A4F04845B9B8}"/>
    <cellStyle name="Moneda 2 4 6 3 6" xfId="6813" xr:uid="{CED4BB41-FDC7-40A2-9B34-D5B54C00162E}"/>
    <cellStyle name="Moneda 2 4 6 3 6 2" xfId="16221" xr:uid="{4F8D7131-FF06-43CF-B115-41DEE0ACDE8C}"/>
    <cellStyle name="Moneda 2 4 6 3 6 3" xfId="25638" xr:uid="{C112270F-E0A2-4194-A711-434B81B07874}"/>
    <cellStyle name="Moneda 2 4 6 3 6 4" xfId="35055" xr:uid="{2EDB6FC1-95A6-440D-8BED-A98CC80E0B48}"/>
    <cellStyle name="Moneda 2 4 6 3 7" xfId="11517" xr:uid="{DDAF6A93-DD2D-44A3-BBA4-0FD69B3D09D9}"/>
    <cellStyle name="Moneda 2 4 6 3 8" xfId="20934" xr:uid="{8C49DCCC-1A3D-4858-94FD-A07FEA00E300}"/>
    <cellStyle name="Moneda 2 4 6 3 9" xfId="30351" xr:uid="{2D3319C0-702C-46A2-9CFD-416F2158EEEC}"/>
    <cellStyle name="Moneda 2 4 6 4" xfId="1131" xr:uid="{374942DB-277C-40CA-99B1-00EE7EBC0329}"/>
    <cellStyle name="Moneda 2 4 6 4 10" xfId="40018" xr:uid="{F2A91035-97C6-4145-B9CF-5E2F96258F84}"/>
    <cellStyle name="Moneda 2 4 6 4 11" xfId="2304" xr:uid="{32833CD7-07BD-4403-A59B-FBA483185529}"/>
    <cellStyle name="Moneda 2 4 6 4 12" xfId="1845" xr:uid="{CBFBB4B4-2CC6-4330-95C4-86E2C4F913B8}"/>
    <cellStyle name="Moneda 2 4 6 4 13" xfId="40727" xr:uid="{E3C1F77B-26E1-4A91-9B0B-58DB193810B0}"/>
    <cellStyle name="Moneda 2 4 6 4 2" xfId="3089" xr:uid="{C418AEDD-10C0-4343-A66F-ED62F0F9E7BC}"/>
    <cellStyle name="Moneda 2 4 6 4 2 2" xfId="5441" xr:uid="{8A0D6A77-6505-4218-9330-C918BCF59E33}"/>
    <cellStyle name="Moneda 2 4 6 4 2 2 2" xfId="10145" xr:uid="{8CF31DB2-122A-42D7-8F0C-99E71B7E4CD0}"/>
    <cellStyle name="Moneda 2 4 6 4 2 2 2 2" xfId="19553" xr:uid="{0A621B5B-C4D6-47A4-847B-509424AEED38}"/>
    <cellStyle name="Moneda 2 4 6 4 2 2 2 3" xfId="28970" xr:uid="{139F0A07-232B-4423-A2A8-B98D5BC158D6}"/>
    <cellStyle name="Moneda 2 4 6 4 2 2 2 4" xfId="38387" xr:uid="{8C7C5965-00EB-4D29-B75D-F9CEAAE0782B}"/>
    <cellStyle name="Moneda 2 4 6 4 2 2 3" xfId="14849" xr:uid="{4BEB5FC4-8A11-4324-88F1-6ECB2CF00611}"/>
    <cellStyle name="Moneda 2 4 6 4 2 2 4" xfId="24266" xr:uid="{393D95AB-1B44-4840-8B4A-0582B4077E18}"/>
    <cellStyle name="Moneda 2 4 6 4 2 2 5" xfId="33683" xr:uid="{519AD173-B599-42F1-9D14-5A565A17C972}"/>
    <cellStyle name="Moneda 2 4 6 4 2 3" xfId="7793" xr:uid="{D9DB90A0-737A-4F7E-B371-554066CD5087}"/>
    <cellStyle name="Moneda 2 4 6 4 2 3 2" xfId="17201" xr:uid="{F738962A-7F98-4507-914D-EC7EF1BA2B37}"/>
    <cellStyle name="Moneda 2 4 6 4 2 3 3" xfId="26618" xr:uid="{D4654ED4-F9E1-43E1-9A80-8EEE0A712A5D}"/>
    <cellStyle name="Moneda 2 4 6 4 2 3 4" xfId="36035" xr:uid="{812D7DEA-D5F3-47C5-90CB-031C4567F7E5}"/>
    <cellStyle name="Moneda 2 4 6 4 2 4" xfId="12497" xr:uid="{E4D495EE-45CD-4B9B-BA0D-1C65B0CB78F5}"/>
    <cellStyle name="Moneda 2 4 6 4 2 5" xfId="21914" xr:uid="{A164E4B7-3579-434A-9037-C00F931EF964}"/>
    <cellStyle name="Moneda 2 4 6 4 2 6" xfId="31331" xr:uid="{836FF8BA-51FE-4C3A-A629-548FA6117824}"/>
    <cellStyle name="Moneda 2 4 6 4 3" xfId="3873" xr:uid="{555DA8D6-ABAD-4C42-B5BE-F25BD97287D9}"/>
    <cellStyle name="Moneda 2 4 6 4 3 2" xfId="6225" xr:uid="{E92C1824-CB55-41EF-83A2-D47F61E7A547}"/>
    <cellStyle name="Moneda 2 4 6 4 3 2 2" xfId="10929" xr:uid="{4E42C5C4-E491-461E-BCF6-421237C67737}"/>
    <cellStyle name="Moneda 2 4 6 4 3 2 2 2" xfId="20337" xr:uid="{AFD9B1B9-4A86-4A80-8F2E-C76BE02CF694}"/>
    <cellStyle name="Moneda 2 4 6 4 3 2 2 3" xfId="29754" xr:uid="{F0D9184A-2CFE-4158-81B2-702413F7499D}"/>
    <cellStyle name="Moneda 2 4 6 4 3 2 2 4" xfId="39171" xr:uid="{6DF13B9F-A3B5-4E62-A74F-54285B128559}"/>
    <cellStyle name="Moneda 2 4 6 4 3 2 3" xfId="15633" xr:uid="{8948CF30-D68E-4474-B84E-C70BCC85D9AA}"/>
    <cellStyle name="Moneda 2 4 6 4 3 2 4" xfId="25050" xr:uid="{E5B69A8C-11BC-44AB-A4E1-0FB0FEC21873}"/>
    <cellStyle name="Moneda 2 4 6 4 3 2 5" xfId="34467" xr:uid="{5719819D-B7A7-4726-872B-1AEA66843393}"/>
    <cellStyle name="Moneda 2 4 6 4 3 3" xfId="8577" xr:uid="{242CAB99-63D9-4B98-A2F0-563BF3E1A631}"/>
    <cellStyle name="Moneda 2 4 6 4 3 3 2" xfId="17985" xr:uid="{AB8EFF56-B835-490D-AA59-CB87E850979A}"/>
    <cellStyle name="Moneda 2 4 6 4 3 3 3" xfId="27402" xr:uid="{2213B9DC-5246-4646-BB2B-C72B27C19AA8}"/>
    <cellStyle name="Moneda 2 4 6 4 3 3 4" xfId="36819" xr:uid="{7E629A60-18F8-4762-9A06-804248B5C03C}"/>
    <cellStyle name="Moneda 2 4 6 4 3 4" xfId="13281" xr:uid="{20ED66A1-016C-429D-9F35-9E208A43C868}"/>
    <cellStyle name="Moneda 2 4 6 4 3 5" xfId="22698" xr:uid="{2FA99177-D858-4570-8A0B-4C0D52E2AB53}"/>
    <cellStyle name="Moneda 2 4 6 4 3 6" xfId="32115" xr:uid="{2448E729-4EEF-4C96-9DDD-AD8715A8B08D}"/>
    <cellStyle name="Moneda 2 4 6 4 4" xfId="4657" xr:uid="{87FBEF27-0165-4C6D-93E4-9B04942E3BB5}"/>
    <cellStyle name="Moneda 2 4 6 4 4 2" xfId="9361" xr:uid="{6BE3A9D2-9C04-4CC3-B205-225DC7D67106}"/>
    <cellStyle name="Moneda 2 4 6 4 4 2 2" xfId="18769" xr:uid="{6DD8E43B-056B-4B65-8037-35032203025C}"/>
    <cellStyle name="Moneda 2 4 6 4 4 2 3" xfId="28186" xr:uid="{8C474CE3-60B9-4F52-A164-3F2656E7DA2A}"/>
    <cellStyle name="Moneda 2 4 6 4 4 2 4" xfId="37603" xr:uid="{B92E71D7-3CC2-4719-A651-E1033A63C2E0}"/>
    <cellStyle name="Moneda 2 4 6 4 4 3" xfId="14065" xr:uid="{4F3ED543-8488-4EF0-8FF4-4AD1F5CD6A4B}"/>
    <cellStyle name="Moneda 2 4 6 4 4 4" xfId="23482" xr:uid="{2FB1C7CB-BFD8-4A9F-A54C-9A2F931A9F78}"/>
    <cellStyle name="Moneda 2 4 6 4 4 5" xfId="32899" xr:uid="{7F691883-1BEF-4E8B-B598-BBC216568626}"/>
    <cellStyle name="Moneda 2 4 6 4 5" xfId="7009" xr:uid="{602B2B01-2AEF-4E66-A0B8-9189DB60F315}"/>
    <cellStyle name="Moneda 2 4 6 4 5 2" xfId="16417" xr:uid="{2D7E2006-B52E-4562-B343-4561884503A5}"/>
    <cellStyle name="Moneda 2 4 6 4 5 3" xfId="25834" xr:uid="{8483FFAF-EEE5-4794-8FAC-2738BC6FD5EA}"/>
    <cellStyle name="Moneda 2 4 6 4 5 4" xfId="35251" xr:uid="{B349CA59-A513-45C7-BDC3-3418FB1B0CEF}"/>
    <cellStyle name="Moneda 2 4 6 4 6" xfId="11713" xr:uid="{516016EB-8156-4A0B-BED2-3A89D2688E27}"/>
    <cellStyle name="Moneda 2 4 6 4 7" xfId="21130" xr:uid="{64BB2FA5-5AF4-4362-81CD-30F42BCCE69F}"/>
    <cellStyle name="Moneda 2 4 6 4 8" xfId="30547" xr:uid="{BAF86795-4219-4BF3-B9CE-50BB39E21A15}"/>
    <cellStyle name="Moneda 2 4 6 4 9" xfId="39759" xr:uid="{2EDFF57B-4398-4C80-9854-58658A794599}"/>
    <cellStyle name="Moneda 2 4 6 5" xfId="806" xr:uid="{2CD0DD33-66CD-4472-BB80-5ECA80616067}"/>
    <cellStyle name="Moneda 2 4 6 5 2" xfId="5049" xr:uid="{C5517E5E-FCE5-4391-881C-80A55C1C42F4}"/>
    <cellStyle name="Moneda 2 4 6 5 2 2" xfId="9753" xr:uid="{82AC0244-FF87-4EC9-A9E4-A518F36A3F36}"/>
    <cellStyle name="Moneda 2 4 6 5 2 2 2" xfId="19161" xr:uid="{FC86003E-D0C4-45BF-BC67-04D0899EF66A}"/>
    <cellStyle name="Moneda 2 4 6 5 2 2 3" xfId="28578" xr:uid="{9331F292-1205-4587-84C1-551CAA6B27E2}"/>
    <cellStyle name="Moneda 2 4 6 5 2 2 4" xfId="37995" xr:uid="{54DC7306-3029-4616-B18A-1D1F00D3FCDC}"/>
    <cellStyle name="Moneda 2 4 6 5 2 3" xfId="14457" xr:uid="{0B2C1970-37B8-4EF3-A294-EB79F1B58F93}"/>
    <cellStyle name="Moneda 2 4 6 5 2 4" xfId="23874" xr:uid="{44BAC94C-3A38-40A3-BCC5-12241B3D2222}"/>
    <cellStyle name="Moneda 2 4 6 5 2 5" xfId="33291" xr:uid="{2230BE9D-F0FC-4AC3-AF0A-66E2E4ECFA23}"/>
    <cellStyle name="Moneda 2 4 6 5 3" xfId="7401" xr:uid="{9D93AF4F-AB7D-4456-8F7E-8ECCAA19BC36}"/>
    <cellStyle name="Moneda 2 4 6 5 3 2" xfId="16809" xr:uid="{7A4D62F1-F2D0-430F-8212-C86B16E6F365}"/>
    <cellStyle name="Moneda 2 4 6 5 3 3" xfId="26226" xr:uid="{CFE5E939-897D-471F-AB3F-E6EADF565653}"/>
    <cellStyle name="Moneda 2 4 6 5 3 4" xfId="35643" xr:uid="{B1873A20-EC46-4172-B181-45551F5AEC09}"/>
    <cellStyle name="Moneda 2 4 6 5 4" xfId="12105" xr:uid="{91AC8E0D-F2B2-435A-99C1-C0880ED1CE6C}"/>
    <cellStyle name="Moneda 2 4 6 5 5" xfId="21522" xr:uid="{ACBB4B70-970D-4DB4-B260-391FC619FFA1}"/>
    <cellStyle name="Moneda 2 4 6 5 6" xfId="30939" xr:uid="{9686471F-5CA1-444E-AEAC-8CC64A225054}"/>
    <cellStyle name="Moneda 2 4 6 5 7" xfId="2697" xr:uid="{0C8D3948-8E85-4602-BE7B-1BED81963FD1}"/>
    <cellStyle name="Moneda 2 4 6 5 8" xfId="1653" xr:uid="{31574D09-372A-47AF-86BC-2C3166DCB8E8}"/>
    <cellStyle name="Moneda 2 4 6 5 9" xfId="40535" xr:uid="{A46808A8-A5AC-4DD3-B32F-29FBC068BF39}"/>
    <cellStyle name="Moneda 2 4 6 6" xfId="3481" xr:uid="{81F6FD1B-8033-446E-8D11-1FA16A36E672}"/>
    <cellStyle name="Moneda 2 4 6 6 2" xfId="5833" xr:uid="{2AA1018E-0390-4883-B977-A0939351DB49}"/>
    <cellStyle name="Moneda 2 4 6 6 2 2" xfId="10537" xr:uid="{07FAD887-9399-4179-BA14-49E86E617302}"/>
    <cellStyle name="Moneda 2 4 6 6 2 2 2" xfId="19945" xr:uid="{07B91CDC-0544-415E-806B-7E380586036F}"/>
    <cellStyle name="Moneda 2 4 6 6 2 2 3" xfId="29362" xr:uid="{29EC5BEF-ACF7-4C9B-B22A-8252E3237DCB}"/>
    <cellStyle name="Moneda 2 4 6 6 2 2 4" xfId="38779" xr:uid="{D318AC80-FC86-4269-A7FF-1D1ED6B2DCEA}"/>
    <cellStyle name="Moneda 2 4 6 6 2 3" xfId="15241" xr:uid="{7A47238D-39CB-450F-AA48-FC87D408A366}"/>
    <cellStyle name="Moneda 2 4 6 6 2 4" xfId="24658" xr:uid="{303A514D-E318-4727-A883-612F831B3D68}"/>
    <cellStyle name="Moneda 2 4 6 6 2 5" xfId="34075" xr:uid="{D0AC0AE5-245F-47C0-97F4-24345A602531}"/>
    <cellStyle name="Moneda 2 4 6 6 3" xfId="8185" xr:uid="{66126715-7446-4783-A5DC-5ACA722B96BE}"/>
    <cellStyle name="Moneda 2 4 6 6 3 2" xfId="17593" xr:uid="{93F418BB-266C-468C-848B-45410672AA87}"/>
    <cellStyle name="Moneda 2 4 6 6 3 3" xfId="27010" xr:uid="{987D5E03-EF2E-447D-967A-7BC32717DB96}"/>
    <cellStyle name="Moneda 2 4 6 6 3 4" xfId="36427" xr:uid="{5ADC2A7E-4990-434F-AAA4-DF71332CC132}"/>
    <cellStyle name="Moneda 2 4 6 6 4" xfId="12889" xr:uid="{4B2F2384-103F-47E4-83C3-5B6180AD35B1}"/>
    <cellStyle name="Moneda 2 4 6 6 5" xfId="22306" xr:uid="{5687E357-45F0-4EEE-9F28-31D15C5FDC1D}"/>
    <cellStyle name="Moneda 2 4 6 6 6" xfId="31723" xr:uid="{26EBC778-DB14-42ED-BC67-29CE7463A87D}"/>
    <cellStyle name="Moneda 2 4 6 7" xfId="4265" xr:uid="{36805EC4-3184-4746-8029-0CE072E95FD0}"/>
    <cellStyle name="Moneda 2 4 6 7 2" xfId="8969" xr:uid="{F1405299-2932-4266-8115-2215DC5DCAD2}"/>
    <cellStyle name="Moneda 2 4 6 7 2 2" xfId="18377" xr:uid="{9E2B9F7B-33D4-4236-80BF-B02875B0BC5E}"/>
    <cellStyle name="Moneda 2 4 6 7 2 3" xfId="27794" xr:uid="{FC96877C-CE3B-4450-8E84-30950EFD10A8}"/>
    <cellStyle name="Moneda 2 4 6 7 2 4" xfId="37211" xr:uid="{429C3B71-B5FD-4171-A7A0-9DD12E2D5770}"/>
    <cellStyle name="Moneda 2 4 6 7 3" xfId="13673" xr:uid="{2ABB3060-83F0-45C7-82FA-59CAC8F8EE40}"/>
    <cellStyle name="Moneda 2 4 6 7 4" xfId="23090" xr:uid="{42E67835-4CCD-44CA-B4E4-9A581446D6EE}"/>
    <cellStyle name="Moneda 2 4 6 7 5" xfId="32507" xr:uid="{00EF46EF-C7F6-42E6-8B4D-2FBB7C986297}"/>
    <cellStyle name="Moneda 2 4 6 8" xfId="6617" xr:uid="{28E04365-EE75-4D0B-92BF-A5A0717073DF}"/>
    <cellStyle name="Moneda 2 4 6 8 2" xfId="16025" xr:uid="{66F7CA35-F21B-44C8-8314-62147146D326}"/>
    <cellStyle name="Moneda 2 4 6 8 3" xfId="25442" xr:uid="{52965AB5-6ECE-4441-83BB-0C9BAEA2D3A8}"/>
    <cellStyle name="Moneda 2 4 6 8 4" xfId="34859" xr:uid="{2484932A-B2F8-4E26-BFC6-A5F2E613B996}"/>
    <cellStyle name="Moneda 2 4 6 9" xfId="11321" xr:uid="{7574EFCA-F2D9-4155-9522-3F44C7BB32D0}"/>
    <cellStyle name="Moneda 2 4 7" xfId="304" xr:uid="{420DA526-1B54-4895-8048-03B489851FCF}"/>
    <cellStyle name="Moneda 2 4 7 10" xfId="30247" xr:uid="{C5708000-73FA-4796-AC92-48F2172F5252}"/>
    <cellStyle name="Moneda 2 4 7 11" xfId="39599" xr:uid="{125B4CB7-92AE-498B-B51E-1A39D6C04A46}"/>
    <cellStyle name="Moneda 2 4 7 12" xfId="39858" xr:uid="{6C14CED2-3514-4EBD-9AA4-4EFD1BE43E6F}"/>
    <cellStyle name="Moneda 2 4 7 13" xfId="2004" xr:uid="{3D7BBE53-6F31-4D18-8381-1C819061DE62}"/>
    <cellStyle name="Moneda 2 4 7 14" xfId="1376" xr:uid="{8A4479D9-6EE6-49C8-8540-152F6DD4D2FE}"/>
    <cellStyle name="Moneda 2 4 7 15" xfId="40258" xr:uid="{DD10C60B-91E7-4339-9440-945738713F62}"/>
    <cellStyle name="Moneda 2 4 7 2" xfId="575" xr:uid="{C6627877-D9BC-4FAD-8D45-CF05F0A8CF38}"/>
    <cellStyle name="Moneda 2 4 7 2 10" xfId="2200" xr:uid="{634E4364-950D-4F5B-A0AB-FBF22D4E4E83}"/>
    <cellStyle name="Moneda 2 4 7 2 11" xfId="1572" xr:uid="{F24EBAF1-74BD-4A69-9835-B279B8FA9429}"/>
    <cellStyle name="Moneda 2 4 7 2 12" xfId="40454" xr:uid="{569025C4-8809-4B5D-A2C4-C0E3DD607323}"/>
    <cellStyle name="Moneda 2 4 7 2 2" xfId="2592" xr:uid="{98C34D5B-D26B-45D0-9F1F-6C5309C1CF69}"/>
    <cellStyle name="Moneda 2 4 7 2 2 2" xfId="3377" xr:uid="{3E4F10F1-0EC0-4611-83B6-63FCA7EAC35D}"/>
    <cellStyle name="Moneda 2 4 7 2 2 2 2" xfId="5729" xr:uid="{7BD44E7A-E76B-4521-85E5-D432A3A324AB}"/>
    <cellStyle name="Moneda 2 4 7 2 2 2 2 2" xfId="10433" xr:uid="{FD189731-3FB5-4D23-95BB-853B86F6BCD9}"/>
    <cellStyle name="Moneda 2 4 7 2 2 2 2 2 2" xfId="19841" xr:uid="{D13CC9E6-23A3-4728-9EE4-F470F90E2057}"/>
    <cellStyle name="Moneda 2 4 7 2 2 2 2 2 3" xfId="29258" xr:uid="{8C1BBEC3-C683-4FAE-A3E1-69AA3C48E8D3}"/>
    <cellStyle name="Moneda 2 4 7 2 2 2 2 2 4" xfId="38675" xr:uid="{BEA70A21-F2BA-432B-844E-765DC6C5D644}"/>
    <cellStyle name="Moneda 2 4 7 2 2 2 2 3" xfId="15137" xr:uid="{E9E7D169-993E-4BA0-B3D4-1C35DFE52307}"/>
    <cellStyle name="Moneda 2 4 7 2 2 2 2 4" xfId="24554" xr:uid="{CA06E3BD-AB4C-48F9-838A-991135549E1B}"/>
    <cellStyle name="Moneda 2 4 7 2 2 2 2 5" xfId="33971" xr:uid="{96DABCCA-64CD-4ADE-92B1-47A7B8BB0A84}"/>
    <cellStyle name="Moneda 2 4 7 2 2 2 3" xfId="8081" xr:uid="{029434DD-0BCA-4A80-ADC8-BEB661DDBDF6}"/>
    <cellStyle name="Moneda 2 4 7 2 2 2 3 2" xfId="17489" xr:uid="{B476ED51-D23D-4894-82A1-AC8FB470839A}"/>
    <cellStyle name="Moneda 2 4 7 2 2 2 3 3" xfId="26906" xr:uid="{C872D6AF-3E8E-4FDA-B4EF-8407EAC39E27}"/>
    <cellStyle name="Moneda 2 4 7 2 2 2 3 4" xfId="36323" xr:uid="{C2348CD3-DE57-457A-AF57-16D9C9AD438E}"/>
    <cellStyle name="Moneda 2 4 7 2 2 2 4" xfId="12785" xr:uid="{79CF0A16-9634-41EF-A4A8-374559DE4D9F}"/>
    <cellStyle name="Moneda 2 4 7 2 2 2 5" xfId="22202" xr:uid="{3DE015D9-DC9A-4382-8142-DAEC67979208}"/>
    <cellStyle name="Moneda 2 4 7 2 2 2 6" xfId="31619" xr:uid="{F807BC66-86DD-4A65-AFEB-E3A21166BD50}"/>
    <cellStyle name="Moneda 2 4 7 2 2 3" xfId="4161" xr:uid="{28AA3B42-C692-499C-A563-D6A19472A51F}"/>
    <cellStyle name="Moneda 2 4 7 2 2 3 2" xfId="6513" xr:uid="{8C4514E4-DB39-4008-9CAE-4EA236FF187D}"/>
    <cellStyle name="Moneda 2 4 7 2 2 3 2 2" xfId="11217" xr:uid="{10144050-0F61-4BB3-8654-8B14497ABB50}"/>
    <cellStyle name="Moneda 2 4 7 2 2 3 2 2 2" xfId="20625" xr:uid="{4AEEF3F3-0AD6-4394-8F2F-A7A4DA23AC1E}"/>
    <cellStyle name="Moneda 2 4 7 2 2 3 2 2 3" xfId="30042" xr:uid="{000CBDC5-8FE4-41DA-8637-83F301BC48E8}"/>
    <cellStyle name="Moneda 2 4 7 2 2 3 2 2 4" xfId="39459" xr:uid="{F16AE134-97AE-4C5B-913E-18A580A21593}"/>
    <cellStyle name="Moneda 2 4 7 2 2 3 2 3" xfId="15921" xr:uid="{42E4B165-573A-4002-BF1D-0B65E5227777}"/>
    <cellStyle name="Moneda 2 4 7 2 2 3 2 4" xfId="25338" xr:uid="{8B3C8C48-336B-4B32-B9FD-00BBB3072D7B}"/>
    <cellStyle name="Moneda 2 4 7 2 2 3 2 5" xfId="34755" xr:uid="{5FDD9B21-20CB-4C3F-BDAB-D82489E356D4}"/>
    <cellStyle name="Moneda 2 4 7 2 2 3 3" xfId="8865" xr:uid="{4390AC4B-1853-498A-A2A2-4A816B17DC4E}"/>
    <cellStyle name="Moneda 2 4 7 2 2 3 3 2" xfId="18273" xr:uid="{ED55FD82-EDD8-44B1-BB4A-A50A44024CF8}"/>
    <cellStyle name="Moneda 2 4 7 2 2 3 3 3" xfId="27690" xr:uid="{539A0606-9EDD-44AF-9F43-92089FDA8D55}"/>
    <cellStyle name="Moneda 2 4 7 2 2 3 3 4" xfId="37107" xr:uid="{F0985474-5624-45DC-8BF2-C764FE4582F8}"/>
    <cellStyle name="Moneda 2 4 7 2 2 3 4" xfId="13569" xr:uid="{D833AFAA-725C-43F9-ADC9-0BC955324D67}"/>
    <cellStyle name="Moneda 2 4 7 2 2 3 5" xfId="22986" xr:uid="{1063A2BF-29B2-4C97-A054-5035AC2B568F}"/>
    <cellStyle name="Moneda 2 4 7 2 2 3 6" xfId="32403" xr:uid="{B9DEF805-1788-4B9F-8274-8027CF19AD72}"/>
    <cellStyle name="Moneda 2 4 7 2 2 4" xfId="4945" xr:uid="{935D91BD-348F-4B4E-AD56-320B95BDE1A2}"/>
    <cellStyle name="Moneda 2 4 7 2 2 4 2" xfId="9649" xr:uid="{ED7E7EF6-E033-418E-A36A-34034F6C0CD7}"/>
    <cellStyle name="Moneda 2 4 7 2 2 4 2 2" xfId="19057" xr:uid="{00097781-763F-4207-A29E-FE2A5F6EFC2D}"/>
    <cellStyle name="Moneda 2 4 7 2 2 4 2 3" xfId="28474" xr:uid="{45E80E14-966B-4964-9543-4AEB3B738B1B}"/>
    <cellStyle name="Moneda 2 4 7 2 2 4 2 4" xfId="37891" xr:uid="{3E535E1D-6A6C-413C-816B-B0F9D1FF3136}"/>
    <cellStyle name="Moneda 2 4 7 2 2 4 3" xfId="14353" xr:uid="{F8256487-CEF2-4AA1-98C5-254166D34B1F}"/>
    <cellStyle name="Moneda 2 4 7 2 2 4 4" xfId="23770" xr:uid="{A466D8E5-3F0F-409A-95C4-AE0F494D212F}"/>
    <cellStyle name="Moneda 2 4 7 2 2 4 5" xfId="33187" xr:uid="{6E953CDC-2E2D-42CE-B81E-1EB36DC7972A}"/>
    <cellStyle name="Moneda 2 4 7 2 2 5" xfId="7297" xr:uid="{42491718-9E6B-496B-BEC1-932ED20FC05F}"/>
    <cellStyle name="Moneda 2 4 7 2 2 5 2" xfId="16705" xr:uid="{74095CF4-5A15-4437-83C3-D372BF4CF887}"/>
    <cellStyle name="Moneda 2 4 7 2 2 5 3" xfId="26122" xr:uid="{9DE58150-9E81-4717-BF34-FCCAC41181D1}"/>
    <cellStyle name="Moneda 2 4 7 2 2 5 4" xfId="35539" xr:uid="{93C87E11-06F6-4118-9AFB-3855D96B8AD0}"/>
    <cellStyle name="Moneda 2 4 7 2 2 6" xfId="12001" xr:uid="{5D169F09-826A-48C7-A262-3E922C8FB921}"/>
    <cellStyle name="Moneda 2 4 7 2 2 7" xfId="21418" xr:uid="{D9EEFE34-A937-495A-8EED-395C6E8BF58F}"/>
    <cellStyle name="Moneda 2 4 7 2 2 8" xfId="30835" xr:uid="{E6F83F67-CAF0-49FA-859A-98568A041CEB}"/>
    <cellStyle name="Moneda 2 4 7 2 3" xfId="2985" xr:uid="{BDEE4E62-1683-42A6-90B8-1DAA31645FD3}"/>
    <cellStyle name="Moneda 2 4 7 2 3 2" xfId="5337" xr:uid="{E4B47C5A-9812-4C1E-A59D-58D08F820FC8}"/>
    <cellStyle name="Moneda 2 4 7 2 3 2 2" xfId="10041" xr:uid="{E50D25A5-1B57-4397-98A2-C47715B292B4}"/>
    <cellStyle name="Moneda 2 4 7 2 3 2 2 2" xfId="19449" xr:uid="{3E8C8E8A-131D-4DE6-B712-69ED5E20166F}"/>
    <cellStyle name="Moneda 2 4 7 2 3 2 2 3" xfId="28866" xr:uid="{5674E7CD-CC70-45D2-BCCA-EFAFBAF3838E}"/>
    <cellStyle name="Moneda 2 4 7 2 3 2 2 4" xfId="38283" xr:uid="{A22498DF-F378-4AE8-8BB2-00A3BEF81104}"/>
    <cellStyle name="Moneda 2 4 7 2 3 2 3" xfId="14745" xr:uid="{0DF0C492-5B18-4244-AB43-57E47D07B2EB}"/>
    <cellStyle name="Moneda 2 4 7 2 3 2 4" xfId="24162" xr:uid="{3046F27B-A1A4-45DA-BF79-9A2C5749CA37}"/>
    <cellStyle name="Moneda 2 4 7 2 3 2 5" xfId="33579" xr:uid="{CE25DFD1-815A-42C0-A7D7-950E26E1C6BF}"/>
    <cellStyle name="Moneda 2 4 7 2 3 3" xfId="7689" xr:uid="{3267A93D-405E-4518-8260-60117E310B1E}"/>
    <cellStyle name="Moneda 2 4 7 2 3 3 2" xfId="17097" xr:uid="{796E7812-7970-4D42-9B2E-92F885BD0E54}"/>
    <cellStyle name="Moneda 2 4 7 2 3 3 3" xfId="26514" xr:uid="{8D9344DE-311E-4474-AD05-5F90E09CFA8F}"/>
    <cellStyle name="Moneda 2 4 7 2 3 3 4" xfId="35931" xr:uid="{58A31640-697D-445D-A0BF-0FB7E226B8B3}"/>
    <cellStyle name="Moneda 2 4 7 2 3 4" xfId="12393" xr:uid="{24B2300D-EF6B-446C-A580-2290FCFFABCD}"/>
    <cellStyle name="Moneda 2 4 7 2 3 5" xfId="21810" xr:uid="{5D53BA85-9AE4-4AC4-B91E-211C74AA3727}"/>
    <cellStyle name="Moneda 2 4 7 2 3 6" xfId="31227" xr:uid="{AE0D8701-2D81-477D-8B26-AD1A3EED16C7}"/>
    <cellStyle name="Moneda 2 4 7 2 4" xfId="3769" xr:uid="{1A8D3ED7-617C-4B2D-BD86-EA1628E47751}"/>
    <cellStyle name="Moneda 2 4 7 2 4 2" xfId="6121" xr:uid="{114F4EE8-FC01-49E6-8F1C-9DC4B5935761}"/>
    <cellStyle name="Moneda 2 4 7 2 4 2 2" xfId="10825" xr:uid="{610086B1-2317-42B5-A8E0-66CF2FDD6294}"/>
    <cellStyle name="Moneda 2 4 7 2 4 2 2 2" xfId="20233" xr:uid="{A3947186-9365-43A8-A917-B066B9209F03}"/>
    <cellStyle name="Moneda 2 4 7 2 4 2 2 3" xfId="29650" xr:uid="{3245A5F5-754F-48C5-9786-7F876AC0B6A5}"/>
    <cellStyle name="Moneda 2 4 7 2 4 2 2 4" xfId="39067" xr:uid="{FFDC2FD8-7C89-47C1-9700-0CF61AE334D5}"/>
    <cellStyle name="Moneda 2 4 7 2 4 2 3" xfId="15529" xr:uid="{2CFDF8DE-C562-466D-AA0C-871677F451EC}"/>
    <cellStyle name="Moneda 2 4 7 2 4 2 4" xfId="24946" xr:uid="{31CD0E53-DE66-4873-8AD9-67B9E0B97816}"/>
    <cellStyle name="Moneda 2 4 7 2 4 2 5" xfId="34363" xr:uid="{053BBAAE-F7E6-40CB-92E3-253CD3829016}"/>
    <cellStyle name="Moneda 2 4 7 2 4 3" xfId="8473" xr:uid="{404865B2-2921-4642-920C-ED0B09B0CD53}"/>
    <cellStyle name="Moneda 2 4 7 2 4 3 2" xfId="17881" xr:uid="{871459F8-122F-46F8-9B1D-3E350D61EAF5}"/>
    <cellStyle name="Moneda 2 4 7 2 4 3 3" xfId="27298" xr:uid="{5FEFED47-CEC4-41C9-B2C7-9CBF1A791099}"/>
    <cellStyle name="Moneda 2 4 7 2 4 3 4" xfId="36715" xr:uid="{65AF6336-BFA2-4C8D-A8E3-5B65A718CFE0}"/>
    <cellStyle name="Moneda 2 4 7 2 4 4" xfId="13177" xr:uid="{B7F8A8CE-7A1D-48ED-B8F0-76D777A81760}"/>
    <cellStyle name="Moneda 2 4 7 2 4 5" xfId="22594" xr:uid="{F0EB65B0-AB41-496D-B5C9-1FCAE17985E1}"/>
    <cellStyle name="Moneda 2 4 7 2 4 6" xfId="32011" xr:uid="{9CC7FCD3-875D-4E6B-88FF-F72F3C4F3F24}"/>
    <cellStyle name="Moneda 2 4 7 2 5" xfId="4553" xr:uid="{D35DCC95-CF0C-440A-9C10-1202FE6CE456}"/>
    <cellStyle name="Moneda 2 4 7 2 5 2" xfId="9257" xr:uid="{E7D5B45F-A105-4A54-9A65-7D6280709306}"/>
    <cellStyle name="Moneda 2 4 7 2 5 2 2" xfId="18665" xr:uid="{6474CD02-D1B6-427D-8BD0-13A3B88E609C}"/>
    <cellStyle name="Moneda 2 4 7 2 5 2 3" xfId="28082" xr:uid="{1C44FFB2-76EF-4965-A35F-ECA18DCBEF3B}"/>
    <cellStyle name="Moneda 2 4 7 2 5 2 4" xfId="37499" xr:uid="{4A50BA61-929B-485E-90DE-A85DB74E4712}"/>
    <cellStyle name="Moneda 2 4 7 2 5 3" xfId="13961" xr:uid="{08AA6C08-FAAE-4563-8968-9FF04D80D3E5}"/>
    <cellStyle name="Moneda 2 4 7 2 5 4" xfId="23378" xr:uid="{20FD00B3-22E0-4C3E-B8D5-2D201605F4E3}"/>
    <cellStyle name="Moneda 2 4 7 2 5 5" xfId="32795" xr:uid="{6BC655A7-3D8F-4A01-863D-2A48B798F7C1}"/>
    <cellStyle name="Moneda 2 4 7 2 6" xfId="6905" xr:uid="{1C954C44-9D85-4A76-B5C8-83DB4DCE64A1}"/>
    <cellStyle name="Moneda 2 4 7 2 6 2" xfId="16313" xr:uid="{2F410AD1-FC43-4EE1-94F6-2FF30E0028C0}"/>
    <cellStyle name="Moneda 2 4 7 2 6 3" xfId="25730" xr:uid="{8754227E-7F8D-4E0A-A25D-6317A5F823A0}"/>
    <cellStyle name="Moneda 2 4 7 2 6 4" xfId="35147" xr:uid="{96841757-D959-4639-BC0E-CE4B5520547A}"/>
    <cellStyle name="Moneda 2 4 7 2 7" xfId="11609" xr:uid="{1313B91F-A2F2-41F1-99AD-CF6A28FE6D5F}"/>
    <cellStyle name="Moneda 2 4 7 2 8" xfId="21026" xr:uid="{45F64506-8390-437D-A4DE-CF810799B515}"/>
    <cellStyle name="Moneda 2 4 7 2 9" xfId="30443" xr:uid="{736873C8-8AD4-40EE-87C5-DF0A90C6DD31}"/>
    <cellStyle name="Moneda 2 4 7 3" xfId="969" xr:uid="{D5774981-E29F-4721-AD41-D543B3D5E9FB}"/>
    <cellStyle name="Moneda 2 4 7 3 10" xfId="1685" xr:uid="{058C54C0-19AD-4216-B854-082C5B50A9A6}"/>
    <cellStyle name="Moneda 2 4 7 3 11" xfId="40567" xr:uid="{372F6874-E9B7-4185-8F08-68A107504222}"/>
    <cellStyle name="Moneda 2 4 7 3 2" xfId="3181" xr:uid="{67BDCDF6-2CA4-4B08-B807-F92E1EAD397B}"/>
    <cellStyle name="Moneda 2 4 7 3 2 2" xfId="5533" xr:uid="{3EF54267-DAA3-429D-89D7-F89CB4DD0DAE}"/>
    <cellStyle name="Moneda 2 4 7 3 2 2 2" xfId="10237" xr:uid="{9BC15BA6-A51C-4CB6-8D32-ABBA0592967F}"/>
    <cellStyle name="Moneda 2 4 7 3 2 2 2 2" xfId="19645" xr:uid="{2D5ADF32-FAB2-4665-8EE4-F38B75724139}"/>
    <cellStyle name="Moneda 2 4 7 3 2 2 2 3" xfId="29062" xr:uid="{6A8D99AC-0B26-439C-B794-577C88D6D3CB}"/>
    <cellStyle name="Moneda 2 4 7 3 2 2 2 4" xfId="38479" xr:uid="{D14B7C53-F080-46A0-82DE-021DCBB20442}"/>
    <cellStyle name="Moneda 2 4 7 3 2 2 3" xfId="14941" xr:uid="{D8EA9759-C341-4F59-BBB2-D6538B079034}"/>
    <cellStyle name="Moneda 2 4 7 3 2 2 4" xfId="24358" xr:uid="{F62EFC43-F231-4003-9DF6-1BDC1251A6E7}"/>
    <cellStyle name="Moneda 2 4 7 3 2 2 5" xfId="33775" xr:uid="{FB5F7781-F37E-4B8D-9D0F-825259BAE6DF}"/>
    <cellStyle name="Moneda 2 4 7 3 2 3" xfId="7885" xr:uid="{F35A6AC5-FBBD-4072-9DD9-7C1A55E7B9A6}"/>
    <cellStyle name="Moneda 2 4 7 3 2 3 2" xfId="17293" xr:uid="{E1258E34-0230-419F-9AAE-1D757F32122A}"/>
    <cellStyle name="Moneda 2 4 7 3 2 3 3" xfId="26710" xr:uid="{D1DDF68F-F1BA-495B-ABEC-9EA6FD49B62B}"/>
    <cellStyle name="Moneda 2 4 7 3 2 3 4" xfId="36127" xr:uid="{583AEAB8-9289-44D6-B9A9-8E8969416757}"/>
    <cellStyle name="Moneda 2 4 7 3 2 4" xfId="12589" xr:uid="{564447D6-4B15-43B0-B5E7-974F1C38BAC5}"/>
    <cellStyle name="Moneda 2 4 7 3 2 5" xfId="22006" xr:uid="{BD479B1B-F914-44EC-BEAA-82CA08C01F41}"/>
    <cellStyle name="Moneda 2 4 7 3 2 6" xfId="31423" xr:uid="{D528825D-C546-418B-9A8C-80F85E1AABCA}"/>
    <cellStyle name="Moneda 2 4 7 3 3" xfId="3965" xr:uid="{45A89F28-8AA6-4B06-91A8-78C9DE160D10}"/>
    <cellStyle name="Moneda 2 4 7 3 3 2" xfId="6317" xr:uid="{1AC116D3-54DB-4276-9E6B-2762456C08AE}"/>
    <cellStyle name="Moneda 2 4 7 3 3 2 2" xfId="11021" xr:uid="{12CA9548-6734-4AF1-868B-76AB622AC60A}"/>
    <cellStyle name="Moneda 2 4 7 3 3 2 2 2" xfId="20429" xr:uid="{9EBEA08F-B9D4-489C-AFA5-0F3154F7C781}"/>
    <cellStyle name="Moneda 2 4 7 3 3 2 2 3" xfId="29846" xr:uid="{D914580E-7D73-4CBE-853E-A6EA62F018F3}"/>
    <cellStyle name="Moneda 2 4 7 3 3 2 2 4" xfId="39263" xr:uid="{E3882EDD-2E60-4CD9-A859-0FF080FA725A}"/>
    <cellStyle name="Moneda 2 4 7 3 3 2 3" xfId="15725" xr:uid="{2F5BEA2E-3941-428A-9D8C-FFA0A3D8E613}"/>
    <cellStyle name="Moneda 2 4 7 3 3 2 4" xfId="25142" xr:uid="{925795F0-06E9-47C7-9B3C-DC8AC7980E7E}"/>
    <cellStyle name="Moneda 2 4 7 3 3 2 5" xfId="34559" xr:uid="{06BF3DD8-FAF3-4A51-9824-1EFD2F063166}"/>
    <cellStyle name="Moneda 2 4 7 3 3 3" xfId="8669" xr:uid="{CAE40693-1B10-47A5-844E-50476C5550D6}"/>
    <cellStyle name="Moneda 2 4 7 3 3 3 2" xfId="18077" xr:uid="{4F47E5A4-3679-4B90-9DFF-4C8C1B5CB4C9}"/>
    <cellStyle name="Moneda 2 4 7 3 3 3 3" xfId="27494" xr:uid="{D862A00B-95C3-48DE-8E17-DAEC99728FAD}"/>
    <cellStyle name="Moneda 2 4 7 3 3 3 4" xfId="36911" xr:uid="{B3867A6B-021D-4F52-B273-F488A626D2A9}"/>
    <cellStyle name="Moneda 2 4 7 3 3 4" xfId="13373" xr:uid="{2C6A58A7-9056-4FAD-9311-97CAB0C8ED67}"/>
    <cellStyle name="Moneda 2 4 7 3 3 5" xfId="22790" xr:uid="{046D2D8D-4850-42D6-BB55-44AF0124F36E}"/>
    <cellStyle name="Moneda 2 4 7 3 3 6" xfId="32207" xr:uid="{D88D1C09-F961-42A8-805C-319DCAD6C219}"/>
    <cellStyle name="Moneda 2 4 7 3 4" xfId="4749" xr:uid="{9A9B1AD2-E0B5-4072-930F-9775004BD9A8}"/>
    <cellStyle name="Moneda 2 4 7 3 4 2" xfId="9453" xr:uid="{05EF30F8-48CE-4C90-BE30-5AC85A83D58A}"/>
    <cellStyle name="Moneda 2 4 7 3 4 2 2" xfId="18861" xr:uid="{34FEE30E-C99F-4303-B1A1-04FFF092BCF2}"/>
    <cellStyle name="Moneda 2 4 7 3 4 2 3" xfId="28278" xr:uid="{0493C429-402F-4227-8928-964085496AFE}"/>
    <cellStyle name="Moneda 2 4 7 3 4 2 4" xfId="37695" xr:uid="{2C2137E7-1AB7-4893-BF66-00FB4C0A5ABB}"/>
    <cellStyle name="Moneda 2 4 7 3 4 3" xfId="14157" xr:uid="{7A427A3C-12F1-4132-8EC4-87ECFB51077F}"/>
    <cellStyle name="Moneda 2 4 7 3 4 4" xfId="23574" xr:uid="{52E9AFD9-7D83-4F3D-8D3E-A907A587F9A3}"/>
    <cellStyle name="Moneda 2 4 7 3 4 5" xfId="32991" xr:uid="{526134A4-9B9D-4B2A-82CF-635A79328949}"/>
    <cellStyle name="Moneda 2 4 7 3 5" xfId="7101" xr:uid="{63346261-9099-48A4-BA25-89AE1FC6C969}"/>
    <cellStyle name="Moneda 2 4 7 3 5 2" xfId="16509" xr:uid="{36668C72-28BE-4D41-B0AB-23D031AF430A}"/>
    <cellStyle name="Moneda 2 4 7 3 5 3" xfId="25926" xr:uid="{6FF74E0B-08EB-494E-A1DF-7928248FF007}"/>
    <cellStyle name="Moneda 2 4 7 3 5 4" xfId="35343" xr:uid="{3942D156-92ED-4CCA-8651-7595B117C74D}"/>
    <cellStyle name="Moneda 2 4 7 3 6" xfId="11805" xr:uid="{70BE8C31-0606-4FA7-8AF5-FFDC263EECAF}"/>
    <cellStyle name="Moneda 2 4 7 3 7" xfId="21222" xr:uid="{AC075BBB-7B79-46AA-A4B7-70DF64941B91}"/>
    <cellStyle name="Moneda 2 4 7 3 8" xfId="30639" xr:uid="{D6F26BF0-A75F-4071-9D0D-2E93E5B25411}"/>
    <cellStyle name="Moneda 2 4 7 3 9" xfId="2396" xr:uid="{D65B73FA-7A5E-4401-9B4D-EE0F6C89146B}"/>
    <cellStyle name="Moneda 2 4 7 4" xfId="2789" xr:uid="{7F75B0DB-A7EB-45B9-9AC8-A878A1CF42DE}"/>
    <cellStyle name="Moneda 2 4 7 4 2" xfId="5141" xr:uid="{FFF18415-B770-4EE0-A635-B227308A48DC}"/>
    <cellStyle name="Moneda 2 4 7 4 2 2" xfId="9845" xr:uid="{77DA1C55-E8AD-4296-9F07-95826729E465}"/>
    <cellStyle name="Moneda 2 4 7 4 2 2 2" xfId="19253" xr:uid="{F735C012-D47C-4988-A1B6-982925A63607}"/>
    <cellStyle name="Moneda 2 4 7 4 2 2 3" xfId="28670" xr:uid="{4366CC27-5A31-43B4-983D-BC49E935A3AF}"/>
    <cellStyle name="Moneda 2 4 7 4 2 2 4" xfId="38087" xr:uid="{B239264D-1495-4898-96A4-2742DB9F7C93}"/>
    <cellStyle name="Moneda 2 4 7 4 2 3" xfId="14549" xr:uid="{11249A9E-55FD-4E67-9B54-9246E78C1321}"/>
    <cellStyle name="Moneda 2 4 7 4 2 4" xfId="23966" xr:uid="{678DAE1D-EE8C-4ABB-BF47-62DFEB10C3E0}"/>
    <cellStyle name="Moneda 2 4 7 4 2 5" xfId="33383" xr:uid="{1CE86F38-F0D0-43D0-8B5A-3517EB599A5C}"/>
    <cellStyle name="Moneda 2 4 7 4 3" xfId="7493" xr:uid="{1F0617F6-88A8-414B-847D-203E30801676}"/>
    <cellStyle name="Moneda 2 4 7 4 3 2" xfId="16901" xr:uid="{198D3670-92E7-4461-A9B7-443F34E4BDA8}"/>
    <cellStyle name="Moneda 2 4 7 4 3 3" xfId="26318" xr:uid="{68C7FDEA-F4D9-45A9-965A-578228282F6F}"/>
    <cellStyle name="Moneda 2 4 7 4 3 4" xfId="35735" xr:uid="{441FC11D-0221-4737-BF83-D326D8D7B248}"/>
    <cellStyle name="Moneda 2 4 7 4 4" xfId="12197" xr:uid="{D79E05F6-32AC-4E22-9E1F-87C46809E8A3}"/>
    <cellStyle name="Moneda 2 4 7 4 5" xfId="21614" xr:uid="{4C004A7B-F5F5-4F58-BD8B-A0170FEC7210}"/>
    <cellStyle name="Moneda 2 4 7 4 6" xfId="31031" xr:uid="{3C61A706-A736-4BA1-83CA-934F7FE293AB}"/>
    <cellStyle name="Moneda 2 4 7 5" xfId="3573" xr:uid="{31E84C87-FF61-4F21-965C-7B5733F010F8}"/>
    <cellStyle name="Moneda 2 4 7 5 2" xfId="5925" xr:uid="{12959182-8266-47EA-967E-31F8379FAC17}"/>
    <cellStyle name="Moneda 2 4 7 5 2 2" xfId="10629" xr:uid="{3F16CD88-F433-45EC-B6B1-FE6C16CB9D10}"/>
    <cellStyle name="Moneda 2 4 7 5 2 2 2" xfId="20037" xr:uid="{CDBC2BEF-7AB6-4B91-B245-CEE5B76A007E}"/>
    <cellStyle name="Moneda 2 4 7 5 2 2 3" xfId="29454" xr:uid="{3ACF420B-411D-4BC9-8350-A4DC00125FCA}"/>
    <cellStyle name="Moneda 2 4 7 5 2 2 4" xfId="38871" xr:uid="{B921F930-B4FB-4142-8721-926F1B6E70FF}"/>
    <cellStyle name="Moneda 2 4 7 5 2 3" xfId="15333" xr:uid="{69CECBF7-2F88-4471-A26E-9B819AA27E6D}"/>
    <cellStyle name="Moneda 2 4 7 5 2 4" xfId="24750" xr:uid="{1C8B0AE9-8C01-4062-9B87-3463512A063D}"/>
    <cellStyle name="Moneda 2 4 7 5 2 5" xfId="34167" xr:uid="{D41C0B9A-C6DF-4787-860C-5EF8F5C901CE}"/>
    <cellStyle name="Moneda 2 4 7 5 3" xfId="8277" xr:uid="{5C46AED6-CB33-475B-9D44-23DA15E9C38F}"/>
    <cellStyle name="Moneda 2 4 7 5 3 2" xfId="17685" xr:uid="{9CB5A1A9-F3F7-4963-8FAB-5BA3815096FC}"/>
    <cellStyle name="Moneda 2 4 7 5 3 3" xfId="27102" xr:uid="{DEBDE228-D1E1-4E3E-8671-743D4263046F}"/>
    <cellStyle name="Moneda 2 4 7 5 3 4" xfId="36519" xr:uid="{0D6A024A-7764-442E-A045-CDD2016F416F}"/>
    <cellStyle name="Moneda 2 4 7 5 4" xfId="12981" xr:uid="{5182E1F0-EF9D-47E9-A537-022AB2AC52A4}"/>
    <cellStyle name="Moneda 2 4 7 5 5" xfId="22398" xr:uid="{B02153D6-F09A-4390-832D-99FDF9DE9098}"/>
    <cellStyle name="Moneda 2 4 7 5 6" xfId="31815" xr:uid="{00753A46-5990-4A6B-937E-2A9B16294280}"/>
    <cellStyle name="Moneda 2 4 7 6" xfId="4357" xr:uid="{C38A805D-F7C3-43F5-869D-D5F03DA978B7}"/>
    <cellStyle name="Moneda 2 4 7 6 2" xfId="9061" xr:uid="{55D6942E-BA22-44B9-918E-581AEE3B70A6}"/>
    <cellStyle name="Moneda 2 4 7 6 2 2" xfId="18469" xr:uid="{2077314D-C294-4D18-B270-BC26EC85DADE}"/>
    <cellStyle name="Moneda 2 4 7 6 2 3" xfId="27886" xr:uid="{415390C2-DBAC-4E52-BC3F-BF42ABA3D681}"/>
    <cellStyle name="Moneda 2 4 7 6 2 4" xfId="37303" xr:uid="{6FA5BF14-6DBC-45A1-994F-153688EFE58A}"/>
    <cellStyle name="Moneda 2 4 7 6 3" xfId="13765" xr:uid="{164A1CA8-063F-4982-AB13-DACB74815E80}"/>
    <cellStyle name="Moneda 2 4 7 6 4" xfId="23182" xr:uid="{99DFA851-F10F-48AE-B644-E0632BF0752D}"/>
    <cellStyle name="Moneda 2 4 7 6 5" xfId="32599" xr:uid="{10122764-EFF7-4F0D-9212-D3FFE8EDACE9}"/>
    <cellStyle name="Moneda 2 4 7 7" xfId="6709" xr:uid="{F3E50D52-5954-4AAF-B3BF-3FB5BAC89E5F}"/>
    <cellStyle name="Moneda 2 4 7 7 2" xfId="16117" xr:uid="{8E1C6DC6-98CF-440F-BE63-94E71A46FD1F}"/>
    <cellStyle name="Moneda 2 4 7 7 3" xfId="25534" xr:uid="{25794306-F000-409B-82FD-7A454CAC46B1}"/>
    <cellStyle name="Moneda 2 4 7 7 4" xfId="34951" xr:uid="{D2DD56FA-E7CB-4875-8116-5E144673DB2A}"/>
    <cellStyle name="Moneda 2 4 7 8" xfId="11413" xr:uid="{0179CD3C-737E-48D7-AABB-40ADCE048DA9}"/>
    <cellStyle name="Moneda 2 4 7 9" xfId="20830" xr:uid="{0AF555D7-F838-40C1-A2BB-10AFEF3DC80E}"/>
    <cellStyle name="Moneda 2 4 8" xfId="254" xr:uid="{731D62E3-D9F8-4958-8DB5-F068CC9CD1CB}"/>
    <cellStyle name="Moneda 2 4 8 10" xfId="30201" xr:uid="{CFC6676A-0E0A-484C-B24B-4968FE492A07}"/>
    <cellStyle name="Moneda 2 4 8 11" xfId="39663" xr:uid="{6C8EE66D-9230-4E92-BCD1-398D3AEBC7F7}"/>
    <cellStyle name="Moneda 2 4 8 12" xfId="39922" xr:uid="{2C1051E1-B165-45D0-B98C-1B3A60C399F5}"/>
    <cellStyle name="Moneda 2 4 8 13" xfId="1958" xr:uid="{0F6B0887-1CB9-42E0-B60A-F991C64F2AD4}"/>
    <cellStyle name="Moneda 2 4 8 14" xfId="1330" xr:uid="{DDC5CB55-A840-427F-9779-4F288C1FCACB}"/>
    <cellStyle name="Moneda 2 4 8 15" xfId="40212" xr:uid="{3BBA8FBB-1AFA-4027-875A-BF23C8EAFA48}"/>
    <cellStyle name="Moneda 2 4 8 2" xfId="529" xr:uid="{94E148AF-44FD-4171-8942-BC7526BCDDE8}"/>
    <cellStyle name="Moneda 2 4 8 2 10" xfId="2154" xr:uid="{9D63F5AC-411B-40A1-8F26-A550612C975A}"/>
    <cellStyle name="Moneda 2 4 8 2 11" xfId="1526" xr:uid="{ED3B0EDB-B9A6-4DAB-B0C7-2F42FCAE5EA3}"/>
    <cellStyle name="Moneda 2 4 8 2 12" xfId="40408" xr:uid="{303D6A2E-042C-4C1B-BA69-C6E7C3B81A98}"/>
    <cellStyle name="Moneda 2 4 8 2 2" xfId="2546" xr:uid="{C3EAD998-CFA0-48D1-908B-BAA6FDEEC225}"/>
    <cellStyle name="Moneda 2 4 8 2 2 2" xfId="3331" xr:uid="{166B12D2-8FC6-4D70-B244-6A13EAE9787B}"/>
    <cellStyle name="Moneda 2 4 8 2 2 2 2" xfId="5683" xr:uid="{2D65BE90-C715-42C8-856F-1526F96AC54D}"/>
    <cellStyle name="Moneda 2 4 8 2 2 2 2 2" xfId="10387" xr:uid="{91DACDB8-677B-4493-947D-15D89851B29C}"/>
    <cellStyle name="Moneda 2 4 8 2 2 2 2 2 2" xfId="19795" xr:uid="{C248B36E-C072-40E4-B3E6-756CB693A409}"/>
    <cellStyle name="Moneda 2 4 8 2 2 2 2 2 3" xfId="29212" xr:uid="{0939C234-2B2B-4CF8-8BCF-6F4E2C09BE88}"/>
    <cellStyle name="Moneda 2 4 8 2 2 2 2 2 4" xfId="38629" xr:uid="{A1125318-9855-4A35-ABAF-D2E557767F79}"/>
    <cellStyle name="Moneda 2 4 8 2 2 2 2 3" xfId="15091" xr:uid="{EE763EC8-13A1-4D5E-A03C-244076756D50}"/>
    <cellStyle name="Moneda 2 4 8 2 2 2 2 4" xfId="24508" xr:uid="{BF011B8B-5EC3-463B-9848-3BE4B309CB67}"/>
    <cellStyle name="Moneda 2 4 8 2 2 2 2 5" xfId="33925" xr:uid="{382412EF-ABF7-4022-8338-214AACDEF1E3}"/>
    <cellStyle name="Moneda 2 4 8 2 2 2 3" xfId="8035" xr:uid="{B84AE42F-C848-4A09-9CF7-3DE6F40AB78F}"/>
    <cellStyle name="Moneda 2 4 8 2 2 2 3 2" xfId="17443" xr:uid="{7E2B3BC6-7A90-4E14-9DF2-E62622A6C1C9}"/>
    <cellStyle name="Moneda 2 4 8 2 2 2 3 3" xfId="26860" xr:uid="{F8FADD08-A55E-4449-AD06-92509D8A2D3E}"/>
    <cellStyle name="Moneda 2 4 8 2 2 2 3 4" xfId="36277" xr:uid="{70726BA8-1BCF-400A-9820-D8B1B91E8B96}"/>
    <cellStyle name="Moneda 2 4 8 2 2 2 4" xfId="12739" xr:uid="{B14873F1-0763-4BFC-9AF3-CDE2444CA415}"/>
    <cellStyle name="Moneda 2 4 8 2 2 2 5" xfId="22156" xr:uid="{1A53DE72-A193-4A36-AFF4-A1C2730F325E}"/>
    <cellStyle name="Moneda 2 4 8 2 2 2 6" xfId="31573" xr:uid="{5FAADCB8-746D-42A3-8D73-85E733CB5FCB}"/>
    <cellStyle name="Moneda 2 4 8 2 2 3" xfId="4115" xr:uid="{EC105BF4-E64B-440C-B208-40A5D82C83DA}"/>
    <cellStyle name="Moneda 2 4 8 2 2 3 2" xfId="6467" xr:uid="{E6689207-384F-4D95-9D02-944F246E9E9E}"/>
    <cellStyle name="Moneda 2 4 8 2 2 3 2 2" xfId="11171" xr:uid="{F6B461A7-9538-4533-BFE8-94E549EADEE3}"/>
    <cellStyle name="Moneda 2 4 8 2 2 3 2 2 2" xfId="20579" xr:uid="{5C1988F4-DCF2-4BA9-8846-8863F9C17145}"/>
    <cellStyle name="Moneda 2 4 8 2 2 3 2 2 3" xfId="29996" xr:uid="{680981C6-1A16-4FEA-B63B-B077301FDB79}"/>
    <cellStyle name="Moneda 2 4 8 2 2 3 2 2 4" xfId="39413" xr:uid="{14EE5A7D-6D14-4FEA-8FC4-C4A466BC6C63}"/>
    <cellStyle name="Moneda 2 4 8 2 2 3 2 3" xfId="15875" xr:uid="{FB37C4F8-17DE-4EDD-AB43-955D6E66F015}"/>
    <cellStyle name="Moneda 2 4 8 2 2 3 2 4" xfId="25292" xr:uid="{7D45982B-4A13-416B-A39A-EED757E6595B}"/>
    <cellStyle name="Moneda 2 4 8 2 2 3 2 5" xfId="34709" xr:uid="{1307ECEA-C8DD-41F9-B001-B7D800FF3AD5}"/>
    <cellStyle name="Moneda 2 4 8 2 2 3 3" xfId="8819" xr:uid="{EC76C690-215F-43B4-B67A-256D98669D6C}"/>
    <cellStyle name="Moneda 2 4 8 2 2 3 3 2" xfId="18227" xr:uid="{510A7322-F5DF-48AF-BA43-8AFBEAE04B4A}"/>
    <cellStyle name="Moneda 2 4 8 2 2 3 3 3" xfId="27644" xr:uid="{71977348-E181-41EE-AC1F-266226F3B581}"/>
    <cellStyle name="Moneda 2 4 8 2 2 3 3 4" xfId="37061" xr:uid="{CB307919-BC80-4052-AA2C-0C4F7EA9CEC5}"/>
    <cellStyle name="Moneda 2 4 8 2 2 3 4" xfId="13523" xr:uid="{53AE6B18-7F45-4232-B23A-EF65D372127B}"/>
    <cellStyle name="Moneda 2 4 8 2 2 3 5" xfId="22940" xr:uid="{3AFD662E-7A30-4719-8FA3-E95404100BF8}"/>
    <cellStyle name="Moneda 2 4 8 2 2 3 6" xfId="32357" xr:uid="{EFF7B750-2C1B-4FFA-BD20-A7B0DC4E5ED1}"/>
    <cellStyle name="Moneda 2 4 8 2 2 4" xfId="4899" xr:uid="{962A3CC9-898F-4C87-9E6B-47D8522CE140}"/>
    <cellStyle name="Moneda 2 4 8 2 2 4 2" xfId="9603" xr:uid="{7497A5ED-2734-4487-BD1E-F21533B3CD48}"/>
    <cellStyle name="Moneda 2 4 8 2 2 4 2 2" xfId="19011" xr:uid="{75F40479-D627-4AF8-9E67-6C6D7B833DBB}"/>
    <cellStyle name="Moneda 2 4 8 2 2 4 2 3" xfId="28428" xr:uid="{2CF3FE98-1A8B-4150-817A-C66CD912E5D0}"/>
    <cellStyle name="Moneda 2 4 8 2 2 4 2 4" xfId="37845" xr:uid="{25C92786-F890-4B65-84E7-EE0C2C4CF93C}"/>
    <cellStyle name="Moneda 2 4 8 2 2 4 3" xfId="14307" xr:uid="{20B96C6E-6603-4842-B171-68DA2EF1782F}"/>
    <cellStyle name="Moneda 2 4 8 2 2 4 4" xfId="23724" xr:uid="{D5BB85B3-3F54-4177-B72D-C901172A9642}"/>
    <cellStyle name="Moneda 2 4 8 2 2 4 5" xfId="33141" xr:uid="{863C4A2C-7763-4879-AD40-6ABD8D940C01}"/>
    <cellStyle name="Moneda 2 4 8 2 2 5" xfId="7251" xr:uid="{FE2DC473-44B8-4CB0-BBF6-069A75CACEAE}"/>
    <cellStyle name="Moneda 2 4 8 2 2 5 2" xfId="16659" xr:uid="{88730774-6C5D-4D85-9B66-98AF7FE190F6}"/>
    <cellStyle name="Moneda 2 4 8 2 2 5 3" xfId="26076" xr:uid="{8EF3BFAD-23B1-44F1-ACEA-6E9BB08635F5}"/>
    <cellStyle name="Moneda 2 4 8 2 2 5 4" xfId="35493" xr:uid="{005D7C45-1447-4EC6-A2A5-C8E425B10CC4}"/>
    <cellStyle name="Moneda 2 4 8 2 2 6" xfId="11955" xr:uid="{60662139-CE18-4FEC-822D-E713153632F8}"/>
    <cellStyle name="Moneda 2 4 8 2 2 7" xfId="21372" xr:uid="{B30B123C-FCF3-4626-BBB6-DE85C763F431}"/>
    <cellStyle name="Moneda 2 4 8 2 2 8" xfId="30789" xr:uid="{C4FF8650-C639-4375-AD6C-16667CA0B5E8}"/>
    <cellStyle name="Moneda 2 4 8 2 3" xfId="2939" xr:uid="{E4BB1BA3-2BE2-4913-B108-E0E300FC6B58}"/>
    <cellStyle name="Moneda 2 4 8 2 3 2" xfId="5291" xr:uid="{74C7AF6B-C12A-43CD-A468-06711C2049D7}"/>
    <cellStyle name="Moneda 2 4 8 2 3 2 2" xfId="9995" xr:uid="{4E44F18C-60E3-4512-9E7A-A623DF076073}"/>
    <cellStyle name="Moneda 2 4 8 2 3 2 2 2" xfId="19403" xr:uid="{802B72AD-4536-4DEF-9EBB-2E1D15A09BE1}"/>
    <cellStyle name="Moneda 2 4 8 2 3 2 2 3" xfId="28820" xr:uid="{736018FC-6806-47C0-B56A-A576EF6D993C}"/>
    <cellStyle name="Moneda 2 4 8 2 3 2 2 4" xfId="38237" xr:uid="{93FBAB62-E670-4194-B5CE-1F233057BE88}"/>
    <cellStyle name="Moneda 2 4 8 2 3 2 3" xfId="14699" xr:uid="{9EB8F6E2-687F-46F0-8E5C-5DCD8C28536A}"/>
    <cellStyle name="Moneda 2 4 8 2 3 2 4" xfId="24116" xr:uid="{9CD86F68-B1BD-4F12-9467-797FAE4603EB}"/>
    <cellStyle name="Moneda 2 4 8 2 3 2 5" xfId="33533" xr:uid="{3267D7C8-1CE9-42A6-A536-399E943FBC10}"/>
    <cellStyle name="Moneda 2 4 8 2 3 3" xfId="7643" xr:uid="{7595F88E-4186-4629-99B9-6FF84CDF1F36}"/>
    <cellStyle name="Moneda 2 4 8 2 3 3 2" xfId="17051" xr:uid="{85DCCFBA-5E0B-4C1F-BC5A-0BA5320536C4}"/>
    <cellStyle name="Moneda 2 4 8 2 3 3 3" xfId="26468" xr:uid="{C13D80BA-DDEB-4D3D-B1E7-50E5BC0E5E19}"/>
    <cellStyle name="Moneda 2 4 8 2 3 3 4" xfId="35885" xr:uid="{8784BCA4-9800-46E6-8067-467401402F9D}"/>
    <cellStyle name="Moneda 2 4 8 2 3 4" xfId="12347" xr:uid="{3C6D0ABE-DF39-4A65-961B-A34E827CCF74}"/>
    <cellStyle name="Moneda 2 4 8 2 3 5" xfId="21764" xr:uid="{2EFC6671-B205-4B3E-87F4-14FFE01A0108}"/>
    <cellStyle name="Moneda 2 4 8 2 3 6" xfId="31181" xr:uid="{5213034C-2DC5-4A48-9AA5-97AE17E7DEC6}"/>
    <cellStyle name="Moneda 2 4 8 2 4" xfId="3723" xr:uid="{5F45B018-E3AF-4702-8810-76DF44D879F9}"/>
    <cellStyle name="Moneda 2 4 8 2 4 2" xfId="6075" xr:uid="{0EF13A0A-7161-4F54-855E-21AD6DB7BF04}"/>
    <cellStyle name="Moneda 2 4 8 2 4 2 2" xfId="10779" xr:uid="{7D162CB3-3A65-4E8A-8F3D-2849FD5429A1}"/>
    <cellStyle name="Moneda 2 4 8 2 4 2 2 2" xfId="20187" xr:uid="{5ADB2A03-8479-434C-9327-8B38779F1960}"/>
    <cellStyle name="Moneda 2 4 8 2 4 2 2 3" xfId="29604" xr:uid="{6CD2C9DC-3289-4B6F-9202-335114C67AD0}"/>
    <cellStyle name="Moneda 2 4 8 2 4 2 2 4" xfId="39021" xr:uid="{C31C350D-75B1-47D0-B6C1-8DF6C152F084}"/>
    <cellStyle name="Moneda 2 4 8 2 4 2 3" xfId="15483" xr:uid="{D249BFEB-E2FD-4D21-86FC-DA77530AE5AE}"/>
    <cellStyle name="Moneda 2 4 8 2 4 2 4" xfId="24900" xr:uid="{748D5C42-31FB-4A55-A4FC-1869A0D51A27}"/>
    <cellStyle name="Moneda 2 4 8 2 4 2 5" xfId="34317" xr:uid="{FBEE429D-EF88-495E-BC43-077EBB6C76BE}"/>
    <cellStyle name="Moneda 2 4 8 2 4 3" xfId="8427" xr:uid="{50B7A638-E724-4EFC-A3E7-9B7C34A0C4B2}"/>
    <cellStyle name="Moneda 2 4 8 2 4 3 2" xfId="17835" xr:uid="{745FF7B6-FEA1-4C56-98AD-83B5F42DE458}"/>
    <cellStyle name="Moneda 2 4 8 2 4 3 3" xfId="27252" xr:uid="{D76A2F51-62A4-49DF-A7F3-621CFEB52F1C}"/>
    <cellStyle name="Moneda 2 4 8 2 4 3 4" xfId="36669" xr:uid="{32881951-CC65-46F0-92B9-3BC65CF9C52D}"/>
    <cellStyle name="Moneda 2 4 8 2 4 4" xfId="13131" xr:uid="{9878E407-DFE2-466F-AEFE-4384A8A81F88}"/>
    <cellStyle name="Moneda 2 4 8 2 4 5" xfId="22548" xr:uid="{E4F34250-36DA-45A0-AD0E-8BB799B9EB00}"/>
    <cellStyle name="Moneda 2 4 8 2 4 6" xfId="31965" xr:uid="{1D793A4E-3ABF-4790-9D20-486F0D2739F8}"/>
    <cellStyle name="Moneda 2 4 8 2 5" xfId="4507" xr:uid="{4D5D5C7F-16AA-41D7-8A38-9335D1A2F8D6}"/>
    <cellStyle name="Moneda 2 4 8 2 5 2" xfId="9211" xr:uid="{A894F972-FE2A-42C7-805A-D6840D9E260F}"/>
    <cellStyle name="Moneda 2 4 8 2 5 2 2" xfId="18619" xr:uid="{AFD1D3B5-3979-416D-AF9A-D8D5AAB293E7}"/>
    <cellStyle name="Moneda 2 4 8 2 5 2 3" xfId="28036" xr:uid="{4B506051-4B1C-4DB5-941B-B8FF5757B733}"/>
    <cellStyle name="Moneda 2 4 8 2 5 2 4" xfId="37453" xr:uid="{CA38EFF4-683A-42CF-BBF8-285F968EA262}"/>
    <cellStyle name="Moneda 2 4 8 2 5 3" xfId="13915" xr:uid="{D2A88A1C-BFAC-4CCF-8B06-C6CD6F96A420}"/>
    <cellStyle name="Moneda 2 4 8 2 5 4" xfId="23332" xr:uid="{F81D9137-8CCF-4083-A992-30754BF4984E}"/>
    <cellStyle name="Moneda 2 4 8 2 5 5" xfId="32749" xr:uid="{6C82FA3B-45A9-4066-811A-D0292EDC5A6B}"/>
    <cellStyle name="Moneda 2 4 8 2 6" xfId="6859" xr:uid="{5FF12DB3-6E08-4DF1-9697-3BFC407E74A2}"/>
    <cellStyle name="Moneda 2 4 8 2 6 2" xfId="16267" xr:uid="{2783BEE2-2D1D-406C-9432-8EBC2A2E9E8F}"/>
    <cellStyle name="Moneda 2 4 8 2 6 3" xfId="25684" xr:uid="{115FC165-FE80-4CFC-92B8-9E39C136C89A}"/>
    <cellStyle name="Moneda 2 4 8 2 6 4" xfId="35101" xr:uid="{14BC7B4C-7F94-4C0B-9075-0ABEB028BF68}"/>
    <cellStyle name="Moneda 2 4 8 2 7" xfId="11563" xr:uid="{58D0600F-57AF-486B-B85A-8DDA876C640F}"/>
    <cellStyle name="Moneda 2 4 8 2 8" xfId="20980" xr:uid="{CE0D02A3-B553-454A-8BEF-41E76C940478}"/>
    <cellStyle name="Moneda 2 4 8 2 9" xfId="30397" xr:uid="{11AE5A68-463A-4D4A-AF40-C0D72DF410EE}"/>
    <cellStyle name="Moneda 2 4 8 3" xfId="1035" xr:uid="{35D6BB5B-1CA6-4487-9E95-76E5BB5A2D1F}"/>
    <cellStyle name="Moneda 2 4 8 3 10" xfId="1749" xr:uid="{30915FA1-55C9-4860-88FF-90F12F4E3CBC}"/>
    <cellStyle name="Moneda 2 4 8 3 11" xfId="40631" xr:uid="{549F8D71-98FF-4BA1-A265-4634C2A06CC2}"/>
    <cellStyle name="Moneda 2 4 8 3 2" xfId="3135" xr:uid="{DB6A19DF-10DB-44D0-B703-EEE2621C1601}"/>
    <cellStyle name="Moneda 2 4 8 3 2 2" xfId="5487" xr:uid="{CEAB37B7-6F14-4AA8-AB0A-F15B9FFE08D5}"/>
    <cellStyle name="Moneda 2 4 8 3 2 2 2" xfId="10191" xr:uid="{3420C266-CA27-4A80-9F6F-080ECBEB41B0}"/>
    <cellStyle name="Moneda 2 4 8 3 2 2 2 2" xfId="19599" xr:uid="{29AC0CE3-093B-41CA-85B6-FA45FC98EECD}"/>
    <cellStyle name="Moneda 2 4 8 3 2 2 2 3" xfId="29016" xr:uid="{65917A57-FDA2-4122-B2A8-3BE75EA48AC1}"/>
    <cellStyle name="Moneda 2 4 8 3 2 2 2 4" xfId="38433" xr:uid="{2D901C49-33ED-4B70-8F30-7971AAE007B5}"/>
    <cellStyle name="Moneda 2 4 8 3 2 2 3" xfId="14895" xr:uid="{EB949EC9-A869-436D-BBC8-4A3B9975F1BE}"/>
    <cellStyle name="Moneda 2 4 8 3 2 2 4" xfId="24312" xr:uid="{D8459698-A99C-4DDB-A38F-24F066FB6B8F}"/>
    <cellStyle name="Moneda 2 4 8 3 2 2 5" xfId="33729" xr:uid="{4832B91E-1C6B-4C9F-A5A2-2DFB212902D3}"/>
    <cellStyle name="Moneda 2 4 8 3 2 3" xfId="7839" xr:uid="{51D4643E-701B-4004-9313-1D669DF6E55F}"/>
    <cellStyle name="Moneda 2 4 8 3 2 3 2" xfId="17247" xr:uid="{5C4BB205-B808-42F0-B48B-638060F50580}"/>
    <cellStyle name="Moneda 2 4 8 3 2 3 3" xfId="26664" xr:uid="{D28CC3B5-7564-4D34-9A3F-1222677BF058}"/>
    <cellStyle name="Moneda 2 4 8 3 2 3 4" xfId="36081" xr:uid="{D914A239-68A9-4D46-89ED-316935BE500B}"/>
    <cellStyle name="Moneda 2 4 8 3 2 4" xfId="12543" xr:uid="{AB6FF984-3762-43C8-92B7-503890F9D21A}"/>
    <cellStyle name="Moneda 2 4 8 3 2 5" xfId="21960" xr:uid="{5CF2A322-2069-4C2B-AEB2-E039E1A67619}"/>
    <cellStyle name="Moneda 2 4 8 3 2 6" xfId="31377" xr:uid="{81DF74B4-FEC9-4D94-8F76-A53DEF33457E}"/>
    <cellStyle name="Moneda 2 4 8 3 3" xfId="3919" xr:uid="{2B1AD2CE-62DB-4A01-B6F8-A356FE5D032C}"/>
    <cellStyle name="Moneda 2 4 8 3 3 2" xfId="6271" xr:uid="{AE4CE663-FFC9-45CF-AF21-BA22F2AE51EA}"/>
    <cellStyle name="Moneda 2 4 8 3 3 2 2" xfId="10975" xr:uid="{87B6536A-A7E5-46D9-B629-7F8D40879E71}"/>
    <cellStyle name="Moneda 2 4 8 3 3 2 2 2" xfId="20383" xr:uid="{490A6412-E779-4F9E-AB26-32123E345742}"/>
    <cellStyle name="Moneda 2 4 8 3 3 2 2 3" xfId="29800" xr:uid="{8FE9D071-D945-4301-906B-0F75F03E4B96}"/>
    <cellStyle name="Moneda 2 4 8 3 3 2 2 4" xfId="39217" xr:uid="{F049AB29-C093-4D7B-AA1B-B146815F0B1E}"/>
    <cellStyle name="Moneda 2 4 8 3 3 2 3" xfId="15679" xr:uid="{0A63405A-F9D7-4C06-ABCF-483BD72C3BF1}"/>
    <cellStyle name="Moneda 2 4 8 3 3 2 4" xfId="25096" xr:uid="{657407BF-7C5A-417B-9A6D-E8C1702AE972}"/>
    <cellStyle name="Moneda 2 4 8 3 3 2 5" xfId="34513" xr:uid="{4E20764F-5BFA-4784-8ADE-0FEF3E085027}"/>
    <cellStyle name="Moneda 2 4 8 3 3 3" xfId="8623" xr:uid="{B0431C9C-B249-48D2-A74D-C59286AEC677}"/>
    <cellStyle name="Moneda 2 4 8 3 3 3 2" xfId="18031" xr:uid="{DA7643C1-65E1-47CE-BD18-6CF2CC453D97}"/>
    <cellStyle name="Moneda 2 4 8 3 3 3 3" xfId="27448" xr:uid="{32CEB91F-8A50-43EA-8371-BCCC3CE36170}"/>
    <cellStyle name="Moneda 2 4 8 3 3 3 4" xfId="36865" xr:uid="{3DDCAC54-8C05-4B34-8BF1-BA7059DA74C2}"/>
    <cellStyle name="Moneda 2 4 8 3 3 4" xfId="13327" xr:uid="{79303C39-0CE0-44B6-97F5-5C6AAD343CCA}"/>
    <cellStyle name="Moneda 2 4 8 3 3 5" xfId="22744" xr:uid="{BC9E4071-B4AE-48E3-BCCE-0BA53AF7B3F6}"/>
    <cellStyle name="Moneda 2 4 8 3 3 6" xfId="32161" xr:uid="{B26C4A15-8172-4833-BB0A-4A01C881B948}"/>
    <cellStyle name="Moneda 2 4 8 3 4" xfId="4703" xr:uid="{62A273FD-D963-4E46-885C-6EBA1044B8B5}"/>
    <cellStyle name="Moneda 2 4 8 3 4 2" xfId="9407" xr:uid="{DE076F92-7E9C-4222-BCAD-BBAE6408A275}"/>
    <cellStyle name="Moneda 2 4 8 3 4 2 2" xfId="18815" xr:uid="{F4D617E1-4C8A-46AA-A886-F0BFF89D9686}"/>
    <cellStyle name="Moneda 2 4 8 3 4 2 3" xfId="28232" xr:uid="{F0BBFF34-B517-4D8E-8A5B-1922891DCFD3}"/>
    <cellStyle name="Moneda 2 4 8 3 4 2 4" xfId="37649" xr:uid="{F382F3EF-647D-47F7-9C00-D912720B320D}"/>
    <cellStyle name="Moneda 2 4 8 3 4 3" xfId="14111" xr:uid="{7078E966-22DA-43D4-AE81-636F0109B2BD}"/>
    <cellStyle name="Moneda 2 4 8 3 4 4" xfId="23528" xr:uid="{B1D2F366-E06D-49CE-B1E5-B04B1641211E}"/>
    <cellStyle name="Moneda 2 4 8 3 4 5" xfId="32945" xr:uid="{4E258C80-F615-49A1-A290-AC2C1F2C8893}"/>
    <cellStyle name="Moneda 2 4 8 3 5" xfId="7055" xr:uid="{1B30E2F6-A9DB-42AD-B1F0-6B22F8C6074A}"/>
    <cellStyle name="Moneda 2 4 8 3 5 2" xfId="16463" xr:uid="{4B29214B-A508-467F-9E9C-0BBB06A4A9A6}"/>
    <cellStyle name="Moneda 2 4 8 3 5 3" xfId="25880" xr:uid="{E64F18D3-333D-4C2C-A0D5-CA094C7F2B16}"/>
    <cellStyle name="Moneda 2 4 8 3 5 4" xfId="35297" xr:uid="{C7EA9C6D-F529-46D5-BC82-26F875B3F699}"/>
    <cellStyle name="Moneda 2 4 8 3 6" xfId="11759" xr:uid="{0C0CD740-2A4C-4C2D-916A-42E1C8BB8EDA}"/>
    <cellStyle name="Moneda 2 4 8 3 7" xfId="21176" xr:uid="{4815E980-B036-470C-B2BF-FF8957162886}"/>
    <cellStyle name="Moneda 2 4 8 3 8" xfId="30593" xr:uid="{5B7DE681-E6FA-4233-A788-DAE55F4C687F}"/>
    <cellStyle name="Moneda 2 4 8 3 9" xfId="2350" xr:uid="{D260AA56-81E4-45FE-953F-CF4598ADF9F6}"/>
    <cellStyle name="Moneda 2 4 8 4" xfId="2743" xr:uid="{BF251A12-2ED0-46BD-8DCC-409CC7B3BA32}"/>
    <cellStyle name="Moneda 2 4 8 4 2" xfId="5095" xr:uid="{5E72E50E-2DAA-4593-9166-8FCCA3F42D27}"/>
    <cellStyle name="Moneda 2 4 8 4 2 2" xfId="9799" xr:uid="{F7707AE8-8A69-4A2C-A3DC-CA456E3E587D}"/>
    <cellStyle name="Moneda 2 4 8 4 2 2 2" xfId="19207" xr:uid="{F6E8886B-B8C1-4F6B-A455-F71D0DC727A4}"/>
    <cellStyle name="Moneda 2 4 8 4 2 2 3" xfId="28624" xr:uid="{71FADD45-714C-429F-A8AC-CBAE0CFE9B6C}"/>
    <cellStyle name="Moneda 2 4 8 4 2 2 4" xfId="38041" xr:uid="{36FC887F-7218-49DD-A38B-E8A72BB52A05}"/>
    <cellStyle name="Moneda 2 4 8 4 2 3" xfId="14503" xr:uid="{E23FAF6C-B3A0-4EC3-911A-A4C5EC8C64DC}"/>
    <cellStyle name="Moneda 2 4 8 4 2 4" xfId="23920" xr:uid="{4C7EEB88-9801-427E-B375-74BB18332590}"/>
    <cellStyle name="Moneda 2 4 8 4 2 5" xfId="33337" xr:uid="{C389BA73-565F-4969-9A1E-4D63C228CC27}"/>
    <cellStyle name="Moneda 2 4 8 4 3" xfId="7447" xr:uid="{8CAA1DD6-4600-4BCD-912C-61797080EFDF}"/>
    <cellStyle name="Moneda 2 4 8 4 3 2" xfId="16855" xr:uid="{117CBF46-3798-442C-B0A4-8D6743840193}"/>
    <cellStyle name="Moneda 2 4 8 4 3 3" xfId="26272" xr:uid="{599E0EDC-4623-4AEE-AE6A-A85D08EE0E97}"/>
    <cellStyle name="Moneda 2 4 8 4 3 4" xfId="35689" xr:uid="{EC28905F-44EF-4B08-9EDB-BC65ADB44AA5}"/>
    <cellStyle name="Moneda 2 4 8 4 4" xfId="12151" xr:uid="{D912728C-B3EB-4043-9302-8552DC16F0E7}"/>
    <cellStyle name="Moneda 2 4 8 4 5" xfId="21568" xr:uid="{F98E16AF-B0C4-4D92-B514-803F0CBDEC3A}"/>
    <cellStyle name="Moneda 2 4 8 4 6" xfId="30985" xr:uid="{8FF9160E-60AF-4CF6-B135-AD7D89219E86}"/>
    <cellStyle name="Moneda 2 4 8 5" xfId="3527" xr:uid="{FF0A23FF-D60E-4BA8-94B0-048D00E21C7A}"/>
    <cellStyle name="Moneda 2 4 8 5 2" xfId="5879" xr:uid="{A4790110-581B-4FBE-B29F-855C0722EFCB}"/>
    <cellStyle name="Moneda 2 4 8 5 2 2" xfId="10583" xr:uid="{4121000C-0FE3-47AC-BD6F-F6E0238638F0}"/>
    <cellStyle name="Moneda 2 4 8 5 2 2 2" xfId="19991" xr:uid="{DEF21EC6-C29D-4AA7-B57B-2C25DBF587F6}"/>
    <cellStyle name="Moneda 2 4 8 5 2 2 3" xfId="29408" xr:uid="{91BDD1CA-3DE7-40D1-96F2-B80472B0B204}"/>
    <cellStyle name="Moneda 2 4 8 5 2 2 4" xfId="38825" xr:uid="{9A955B11-F5BC-4800-AC0D-954B86E8F93F}"/>
    <cellStyle name="Moneda 2 4 8 5 2 3" xfId="15287" xr:uid="{A73E37C5-3D74-4F39-8C04-7B3D5F361F94}"/>
    <cellStyle name="Moneda 2 4 8 5 2 4" xfId="24704" xr:uid="{53105365-AE9A-473A-9859-A938D6428285}"/>
    <cellStyle name="Moneda 2 4 8 5 2 5" xfId="34121" xr:uid="{43F9FBD5-76CF-44C9-AA05-CEE0A3A56259}"/>
    <cellStyle name="Moneda 2 4 8 5 3" xfId="8231" xr:uid="{6B725331-38CE-4946-AC2A-1BFB285E2CF0}"/>
    <cellStyle name="Moneda 2 4 8 5 3 2" xfId="17639" xr:uid="{3FB5E279-9B05-4036-8BAC-464AEE93569C}"/>
    <cellStyle name="Moneda 2 4 8 5 3 3" xfId="27056" xr:uid="{1BE8E993-F381-416A-B9E3-8EF7B76DFB8E}"/>
    <cellStyle name="Moneda 2 4 8 5 3 4" xfId="36473" xr:uid="{B171C41E-66D7-489D-A95E-53044CA46BF9}"/>
    <cellStyle name="Moneda 2 4 8 5 4" xfId="12935" xr:uid="{C5DE26C0-8B99-4BB5-8D8F-E5C914D8A30F}"/>
    <cellStyle name="Moneda 2 4 8 5 5" xfId="22352" xr:uid="{0586AF27-DFBD-48A3-B18B-875DD5D605EA}"/>
    <cellStyle name="Moneda 2 4 8 5 6" xfId="31769" xr:uid="{CE8C7AF8-041A-423B-A7C2-E210E019C79D}"/>
    <cellStyle name="Moneda 2 4 8 6" xfId="4311" xr:uid="{F7A1371E-CDDC-4527-9AD1-FFECA10B4152}"/>
    <cellStyle name="Moneda 2 4 8 6 2" xfId="9015" xr:uid="{84A13A80-D475-4C18-A7C4-99430CDC12B8}"/>
    <cellStyle name="Moneda 2 4 8 6 2 2" xfId="18423" xr:uid="{3A1EB51A-5479-452F-AC15-1593577D49FF}"/>
    <cellStyle name="Moneda 2 4 8 6 2 3" xfId="27840" xr:uid="{F3DD84EA-967D-4BDA-AFEB-F3D5380E96BD}"/>
    <cellStyle name="Moneda 2 4 8 6 2 4" xfId="37257" xr:uid="{15DB4D16-0C46-47DA-AE0A-A4B3BE2773CB}"/>
    <cellStyle name="Moneda 2 4 8 6 3" xfId="13719" xr:uid="{24C0A67E-2315-4278-8F35-57CFBE3F50FA}"/>
    <cellStyle name="Moneda 2 4 8 6 4" xfId="23136" xr:uid="{7BB963A7-EAC7-4316-BBE0-8C44776CB733}"/>
    <cellStyle name="Moneda 2 4 8 6 5" xfId="32553" xr:uid="{2F5B4ED9-E642-4D4C-94F0-6EFDC64DFFE0}"/>
    <cellStyle name="Moneda 2 4 8 7" xfId="6663" xr:uid="{F4412866-3FBA-4ED3-9BF0-DBE6E6EF0FE7}"/>
    <cellStyle name="Moneda 2 4 8 7 2" xfId="16071" xr:uid="{B85801CB-A69D-4085-9CF1-591985112914}"/>
    <cellStyle name="Moneda 2 4 8 7 3" xfId="25488" xr:uid="{1F7DA444-8EBD-4C90-A035-90551A686453}"/>
    <cellStyle name="Moneda 2 4 8 7 4" xfId="34905" xr:uid="{F452F65F-A3CA-4F1B-9412-610A0070B8B3}"/>
    <cellStyle name="Moneda 2 4 8 8" xfId="11367" xr:uid="{A65AADDC-D7DC-432F-94B2-61C53172DB3B}"/>
    <cellStyle name="Moneda 2 4 8 9" xfId="20784" xr:uid="{51E33327-99B3-4C21-B7F5-57FBD2B90158}"/>
    <cellStyle name="Moneda 2 4 9" xfId="453" xr:uid="{DAA7BB85-E40F-4864-8E42-FD64E635C03D}"/>
    <cellStyle name="Moneda 2 4 9 10" xfId="39727" xr:uid="{330B8B49-0149-4BC5-B5BA-1BC3A749C3C3}"/>
    <cellStyle name="Moneda 2 4 9 11" xfId="39986" xr:uid="{2F33108C-1786-4269-B147-79C9E1CA6154}"/>
    <cellStyle name="Moneda 2 4 9 12" xfId="2079" xr:uid="{7072D4FD-401E-4F8E-886E-D0B5F55E11C5}"/>
    <cellStyle name="Moneda 2 4 9 13" xfId="1451" xr:uid="{72E74010-60A7-46DD-9545-A499E252100C}"/>
    <cellStyle name="Moneda 2 4 9 14" xfId="40333" xr:uid="{E2980507-44FC-4607-9FAA-9630BE6F2FE0}"/>
    <cellStyle name="Moneda 2 4 9 2" xfId="1099" xr:uid="{0A112500-7942-4831-B103-7C237A92652A}"/>
    <cellStyle name="Moneda 2 4 9 2 10" xfId="1813" xr:uid="{41538D69-D174-446D-B80B-CDF96DEC4401}"/>
    <cellStyle name="Moneda 2 4 9 2 11" xfId="40695" xr:uid="{27761283-F320-4874-A6B5-512ABBE1F471}"/>
    <cellStyle name="Moneda 2 4 9 2 2" xfId="3256" xr:uid="{5674576B-3601-4CF7-A7EF-65DC3E18B004}"/>
    <cellStyle name="Moneda 2 4 9 2 2 2" xfId="5608" xr:uid="{132661E4-4AED-46D7-B4BF-24D0687FFA59}"/>
    <cellStyle name="Moneda 2 4 9 2 2 2 2" xfId="10312" xr:uid="{4977DF18-BFDF-4EBC-8507-8D4E541F41DA}"/>
    <cellStyle name="Moneda 2 4 9 2 2 2 2 2" xfId="19720" xr:uid="{1877F744-CB6B-4A0A-8A6B-9A59A8D2AE92}"/>
    <cellStyle name="Moneda 2 4 9 2 2 2 2 3" xfId="29137" xr:uid="{ABA13BDD-781D-4FC3-B279-EAD4F2AB034F}"/>
    <cellStyle name="Moneda 2 4 9 2 2 2 2 4" xfId="38554" xr:uid="{F5D5909B-1450-480B-AB4E-B12C6FA2A0D8}"/>
    <cellStyle name="Moneda 2 4 9 2 2 2 3" xfId="15016" xr:uid="{EA5D4804-2101-48B8-A37B-9C306CAE3FF9}"/>
    <cellStyle name="Moneda 2 4 9 2 2 2 4" xfId="24433" xr:uid="{17AD176C-8AD1-4E6D-A771-8826B2A6A5CD}"/>
    <cellStyle name="Moneda 2 4 9 2 2 2 5" xfId="33850" xr:uid="{55086E46-A1A2-4393-882B-CE09DCB1E6AB}"/>
    <cellStyle name="Moneda 2 4 9 2 2 3" xfId="7960" xr:uid="{CD7DEFA9-23B5-4A96-AA8A-4529A7EDF839}"/>
    <cellStyle name="Moneda 2 4 9 2 2 3 2" xfId="17368" xr:uid="{8A936E88-D207-4957-8808-D3B421CA9156}"/>
    <cellStyle name="Moneda 2 4 9 2 2 3 3" xfId="26785" xr:uid="{21F4C1B8-E5C1-45E2-87E2-A24260666E11}"/>
    <cellStyle name="Moneda 2 4 9 2 2 3 4" xfId="36202" xr:uid="{67504870-4435-4BC4-A627-BB3D8EFCAECB}"/>
    <cellStyle name="Moneda 2 4 9 2 2 4" xfId="12664" xr:uid="{604D30F7-DA4A-4D66-9D25-7BB1D36A85C2}"/>
    <cellStyle name="Moneda 2 4 9 2 2 5" xfId="22081" xr:uid="{B1A4B4AB-5E73-4A8C-B349-047F68CCC2A0}"/>
    <cellStyle name="Moneda 2 4 9 2 2 6" xfId="31498" xr:uid="{F76B6F22-B7D0-409D-9767-53DB4BD7F9D6}"/>
    <cellStyle name="Moneda 2 4 9 2 3" xfId="4040" xr:uid="{5996D98A-5D4D-4228-916B-B88BABC58BE6}"/>
    <cellStyle name="Moneda 2 4 9 2 3 2" xfId="6392" xr:uid="{65979D3F-25E7-4B15-8EFB-C1E55C1A7A21}"/>
    <cellStyle name="Moneda 2 4 9 2 3 2 2" xfId="11096" xr:uid="{E06E6FCF-8502-4697-8D8C-BCC5A9482C9A}"/>
    <cellStyle name="Moneda 2 4 9 2 3 2 2 2" xfId="20504" xr:uid="{0AE04685-B138-4C2E-A76E-C28C18193610}"/>
    <cellStyle name="Moneda 2 4 9 2 3 2 2 3" xfId="29921" xr:uid="{9CB9B54A-6B16-4B6A-B437-E9A6B38995FF}"/>
    <cellStyle name="Moneda 2 4 9 2 3 2 2 4" xfId="39338" xr:uid="{21C02540-7004-4270-B76F-4F9E9DCC9075}"/>
    <cellStyle name="Moneda 2 4 9 2 3 2 3" xfId="15800" xr:uid="{035C7895-2113-4980-A4AF-1E89865A58BE}"/>
    <cellStyle name="Moneda 2 4 9 2 3 2 4" xfId="25217" xr:uid="{D9AEC797-3835-4F70-B716-5CECBFAF980B}"/>
    <cellStyle name="Moneda 2 4 9 2 3 2 5" xfId="34634" xr:uid="{23776003-DCE6-4A76-9F35-89741ABC0D07}"/>
    <cellStyle name="Moneda 2 4 9 2 3 3" xfId="8744" xr:uid="{9828A9F1-2B56-4445-BF22-78589DFB5057}"/>
    <cellStyle name="Moneda 2 4 9 2 3 3 2" xfId="18152" xr:uid="{533B0209-1F0F-4B18-8C0F-F88CF7E4F78C}"/>
    <cellStyle name="Moneda 2 4 9 2 3 3 3" xfId="27569" xr:uid="{2A4E9751-A012-4B68-B303-60338FB6D271}"/>
    <cellStyle name="Moneda 2 4 9 2 3 3 4" xfId="36986" xr:uid="{6BC3CF66-BAA6-43F1-B6F7-EC859259810A}"/>
    <cellStyle name="Moneda 2 4 9 2 3 4" xfId="13448" xr:uid="{52CCE069-149B-478C-BFC4-5D7DF4E91476}"/>
    <cellStyle name="Moneda 2 4 9 2 3 5" xfId="22865" xr:uid="{CC461353-395F-4CF1-BF6A-D9605042F576}"/>
    <cellStyle name="Moneda 2 4 9 2 3 6" xfId="32282" xr:uid="{1248D308-900A-4BF4-A904-98FC683773EA}"/>
    <cellStyle name="Moneda 2 4 9 2 4" xfId="4824" xr:uid="{D960B891-C3C1-4E3B-9888-99BFC2792CA1}"/>
    <cellStyle name="Moneda 2 4 9 2 4 2" xfId="9528" xr:uid="{3796FF62-7DB8-4B1A-9152-43398E2623EA}"/>
    <cellStyle name="Moneda 2 4 9 2 4 2 2" xfId="18936" xr:uid="{44B27762-93C8-4281-B516-59432D6367D2}"/>
    <cellStyle name="Moneda 2 4 9 2 4 2 3" xfId="28353" xr:uid="{BA571CBE-2C7F-4D5C-9927-D4324504A3E1}"/>
    <cellStyle name="Moneda 2 4 9 2 4 2 4" xfId="37770" xr:uid="{BFF3F727-BF1A-47F4-AE48-73615EDA6D86}"/>
    <cellStyle name="Moneda 2 4 9 2 4 3" xfId="14232" xr:uid="{F918329D-D3A8-440F-8C06-3FDB3B8418CD}"/>
    <cellStyle name="Moneda 2 4 9 2 4 4" xfId="23649" xr:uid="{83ACD043-1E95-4F20-A996-50873268C497}"/>
    <cellStyle name="Moneda 2 4 9 2 4 5" xfId="33066" xr:uid="{88761242-0CA2-44BD-983F-CC3ABFDC20A2}"/>
    <cellStyle name="Moneda 2 4 9 2 5" xfId="7176" xr:uid="{FC6E0C13-35E6-4C8C-B9B5-11FEF86F2A0E}"/>
    <cellStyle name="Moneda 2 4 9 2 5 2" xfId="16584" xr:uid="{B6277CB6-B092-404B-B6F7-07E56AB2CE90}"/>
    <cellStyle name="Moneda 2 4 9 2 5 3" xfId="26001" xr:uid="{1DE3B92A-8AF9-4241-89D7-AFC57F68B078}"/>
    <cellStyle name="Moneda 2 4 9 2 5 4" xfId="35418" xr:uid="{649C91BA-D7A3-46A0-8B85-413AEB85C20E}"/>
    <cellStyle name="Moneda 2 4 9 2 6" xfId="11880" xr:uid="{B6721D5C-593A-487E-9BF2-CFF27B945F40}"/>
    <cellStyle name="Moneda 2 4 9 2 7" xfId="21297" xr:uid="{7ACEF217-9ABD-40A8-B419-506DF127EDD1}"/>
    <cellStyle name="Moneda 2 4 9 2 8" xfId="30714" xr:uid="{9E0BD38E-8EC5-413C-8FF2-B00CA293F49E}"/>
    <cellStyle name="Moneda 2 4 9 2 9" xfId="2471" xr:uid="{2F8B92A6-2961-430A-B68C-C6655469781B}"/>
    <cellStyle name="Moneda 2 4 9 3" xfId="2864" xr:uid="{BD15D051-A148-4A0F-9D08-F3B707CB3ACC}"/>
    <cellStyle name="Moneda 2 4 9 3 2" xfId="5216" xr:uid="{0CC39F50-68B0-4C6A-A6C4-D0152681AED8}"/>
    <cellStyle name="Moneda 2 4 9 3 2 2" xfId="9920" xr:uid="{E10D4B20-2FC6-4E06-9C2B-7001ED850678}"/>
    <cellStyle name="Moneda 2 4 9 3 2 2 2" xfId="19328" xr:uid="{F6FD434D-9137-4FB0-BC42-692BE105E506}"/>
    <cellStyle name="Moneda 2 4 9 3 2 2 3" xfId="28745" xr:uid="{2D8AD408-EA7C-462C-980D-3071500101FF}"/>
    <cellStyle name="Moneda 2 4 9 3 2 2 4" xfId="38162" xr:uid="{4EE153FD-9DD9-4CD1-8DAA-639C933AFF90}"/>
    <cellStyle name="Moneda 2 4 9 3 2 3" xfId="14624" xr:uid="{A71556B1-4372-49A8-BAEF-8E36F183BA77}"/>
    <cellStyle name="Moneda 2 4 9 3 2 4" xfId="24041" xr:uid="{E5B6318F-6D3A-4286-A1E8-4CA09CFA22D0}"/>
    <cellStyle name="Moneda 2 4 9 3 2 5" xfId="33458" xr:uid="{D9D9FE78-9431-42F9-8D69-00C9A8A2B6EC}"/>
    <cellStyle name="Moneda 2 4 9 3 3" xfId="7568" xr:uid="{B6FD1C90-00CE-42DE-AE36-159F610BDB99}"/>
    <cellStyle name="Moneda 2 4 9 3 3 2" xfId="16976" xr:uid="{00C2EC07-01CD-48CF-BC6E-226136E53645}"/>
    <cellStyle name="Moneda 2 4 9 3 3 3" xfId="26393" xr:uid="{9CBFFC1A-4B5B-4F17-8123-45D9C9304BE7}"/>
    <cellStyle name="Moneda 2 4 9 3 3 4" xfId="35810" xr:uid="{59BE2FC0-FB63-4E44-A215-33B5B3605065}"/>
    <cellStyle name="Moneda 2 4 9 3 4" xfId="12272" xr:uid="{48E7B897-09B3-40B0-BDB9-A1D9753EF7C0}"/>
    <cellStyle name="Moneda 2 4 9 3 5" xfId="21689" xr:uid="{F8BC5680-9F66-4751-9846-16882235730F}"/>
    <cellStyle name="Moneda 2 4 9 3 6" xfId="31106" xr:uid="{BF59EF2A-0623-4497-8F43-A1004A12851A}"/>
    <cellStyle name="Moneda 2 4 9 4" xfId="3648" xr:uid="{EBF35E60-4533-4805-B330-87EF0227486F}"/>
    <cellStyle name="Moneda 2 4 9 4 2" xfId="6000" xr:uid="{A160A7EF-9957-4C5C-A904-E8EB4EC837FB}"/>
    <cellStyle name="Moneda 2 4 9 4 2 2" xfId="10704" xr:uid="{20BDBE87-3B06-4D60-B7C9-C66BBAD814FE}"/>
    <cellStyle name="Moneda 2 4 9 4 2 2 2" xfId="20112" xr:uid="{0E73A499-1A7C-4140-A89D-82D323252A04}"/>
    <cellStyle name="Moneda 2 4 9 4 2 2 3" xfId="29529" xr:uid="{9065316F-4225-4E04-B81F-7C72D1E74347}"/>
    <cellStyle name="Moneda 2 4 9 4 2 2 4" xfId="38946" xr:uid="{9C086EB7-9503-4D79-AA4E-D3D63C3521C2}"/>
    <cellStyle name="Moneda 2 4 9 4 2 3" xfId="15408" xr:uid="{777C0193-EEAA-4E9A-9E88-2E1D206FD39A}"/>
    <cellStyle name="Moneda 2 4 9 4 2 4" xfId="24825" xr:uid="{9AC02148-8F06-41AE-9325-A018DFE41674}"/>
    <cellStyle name="Moneda 2 4 9 4 2 5" xfId="34242" xr:uid="{8BE7E6A8-11F5-4D4D-834E-489CF88CEF63}"/>
    <cellStyle name="Moneda 2 4 9 4 3" xfId="8352" xr:uid="{155C3F58-052A-4F2E-A633-E9F7C4195C84}"/>
    <cellStyle name="Moneda 2 4 9 4 3 2" xfId="17760" xr:uid="{84F1233F-0AA5-49FA-A5B6-489325D906F9}"/>
    <cellStyle name="Moneda 2 4 9 4 3 3" xfId="27177" xr:uid="{A5E0D57E-2407-475E-AA63-26FF93F8C9B8}"/>
    <cellStyle name="Moneda 2 4 9 4 3 4" xfId="36594" xr:uid="{DCC0392D-EE61-4FD2-9551-78CA82E2B0F6}"/>
    <cellStyle name="Moneda 2 4 9 4 4" xfId="13056" xr:uid="{6FEB643F-0ACD-42FE-BB8F-57F422D9F05A}"/>
    <cellStyle name="Moneda 2 4 9 4 5" xfId="22473" xr:uid="{0517221D-EE69-419D-B1E3-EE68235EE768}"/>
    <cellStyle name="Moneda 2 4 9 4 6" xfId="31890" xr:uid="{570E296F-1C8C-46B7-992D-DC4E162AC1DD}"/>
    <cellStyle name="Moneda 2 4 9 5" xfId="4432" xr:uid="{7E9A324D-D509-4A45-880E-6F18BE61B614}"/>
    <cellStyle name="Moneda 2 4 9 5 2" xfId="9136" xr:uid="{CD8248C3-A4D6-4DBE-8B49-776546BBAFA0}"/>
    <cellStyle name="Moneda 2 4 9 5 2 2" xfId="18544" xr:uid="{2C1DF9B8-A90B-4387-B843-F84BEE3FE25E}"/>
    <cellStyle name="Moneda 2 4 9 5 2 3" xfId="27961" xr:uid="{F275F02C-C7DA-4EBC-A22D-492229246FB9}"/>
    <cellStyle name="Moneda 2 4 9 5 2 4" xfId="37378" xr:uid="{5E91BB95-2995-4F37-B2B3-D6BDC9751D43}"/>
    <cellStyle name="Moneda 2 4 9 5 3" xfId="13840" xr:uid="{EBBD549C-317F-40D4-A790-45D14A8DA082}"/>
    <cellStyle name="Moneda 2 4 9 5 4" xfId="23257" xr:uid="{600CCBFA-FA64-45DE-9321-C811BD752E86}"/>
    <cellStyle name="Moneda 2 4 9 5 5" xfId="32674" xr:uid="{8AD24571-D5D4-4A39-BB41-222B61367C21}"/>
    <cellStyle name="Moneda 2 4 9 6" xfId="6784" xr:uid="{E189BF93-8A70-4228-9A8D-ED2A1AA40275}"/>
    <cellStyle name="Moneda 2 4 9 6 2" xfId="16192" xr:uid="{47AEC527-06E4-407C-A566-DA9E835C4D1E}"/>
    <cellStyle name="Moneda 2 4 9 6 3" xfId="25609" xr:uid="{4A5C2B0A-A64B-46C2-AEB3-0ABED4FF8EA0}"/>
    <cellStyle name="Moneda 2 4 9 6 4" xfId="35026" xr:uid="{AC9ECDEB-149D-4917-9312-76ACC24B1AA2}"/>
    <cellStyle name="Moneda 2 4 9 7" xfId="11488" xr:uid="{D3AA8FAB-6A57-43FB-A5C4-2C8D0A981DD2}"/>
    <cellStyle name="Moneda 2 4 9 8" xfId="20905" xr:uid="{38251592-E4BF-48D1-8FE1-0729C3DA78BF}"/>
    <cellStyle name="Moneda 2 4 9 9" xfId="30322" xr:uid="{6BD12D01-375A-4D3E-A3F3-0E961B23908D}"/>
    <cellStyle name="Moneda 2 5" xfId="97" xr:uid="{68D5EE98-E714-4D7A-9CB9-14F325961592}"/>
    <cellStyle name="Moneda 2 5 10" xfId="788" xr:uid="{79788D65-661A-45F8-AF9E-B0C48950F9E3}"/>
    <cellStyle name="Moneda 2 5 10 2" xfId="5023" xr:uid="{F5997DE0-33E2-41C7-A45F-DF9F7F2C7FF6}"/>
    <cellStyle name="Moneda 2 5 10 2 2" xfId="9727" xr:uid="{1C97F901-208E-4D82-87CF-33509BF1D9CB}"/>
    <cellStyle name="Moneda 2 5 10 2 2 2" xfId="19135" xr:uid="{8ABC6D5B-ACA1-4A28-8229-5D6AF83FCC8E}"/>
    <cellStyle name="Moneda 2 5 10 2 2 3" xfId="28552" xr:uid="{6E1AC27F-1377-4EE1-BC7E-B53BBF35BE14}"/>
    <cellStyle name="Moneda 2 5 10 2 2 4" xfId="37969" xr:uid="{4D1DBCED-24A7-417A-B912-9B0912823632}"/>
    <cellStyle name="Moneda 2 5 10 2 3" xfId="14431" xr:uid="{86D9F789-A65C-4BC1-AFDD-5A88E749E75C}"/>
    <cellStyle name="Moneda 2 5 10 2 4" xfId="23848" xr:uid="{F7E4CCC5-B0B3-4A2A-89DD-116FE08F0E48}"/>
    <cellStyle name="Moneda 2 5 10 2 5" xfId="33265" xr:uid="{E300AF83-26D9-4703-AF47-87AF65AA8E41}"/>
    <cellStyle name="Moneda 2 5 10 3" xfId="7375" xr:uid="{057F6693-1C93-4F70-9C63-305552BC3532}"/>
    <cellStyle name="Moneda 2 5 10 3 2" xfId="16783" xr:uid="{D6529D96-106F-4B5D-B267-5FB1B98E6791}"/>
    <cellStyle name="Moneda 2 5 10 3 3" xfId="26200" xr:uid="{24B5681E-4C19-4E8F-9E6E-E752E2B68021}"/>
    <cellStyle name="Moneda 2 5 10 3 4" xfId="35617" xr:uid="{5DDAF622-6C49-4F85-BFF5-8F465A89542B}"/>
    <cellStyle name="Moneda 2 5 10 4" xfId="12079" xr:uid="{E6000921-63D6-4D53-A3FF-C9BB36CD78CA}"/>
    <cellStyle name="Moneda 2 5 10 5" xfId="21496" xr:uid="{C55A59A5-A509-4BE8-B05E-5FF20F4C7B55}"/>
    <cellStyle name="Moneda 2 5 10 6" xfId="30913" xr:uid="{1D50C0D7-5D53-43AD-A69C-1230C227AA65}"/>
    <cellStyle name="Moneda 2 5 10 7" xfId="2671" xr:uid="{D2F704DE-0A5D-4420-B2F9-05753F1DDD38}"/>
    <cellStyle name="Moneda 2 5 10 8" xfId="1646" xr:uid="{1020C224-2FCF-4F2A-8084-6C72BEF58C11}"/>
    <cellStyle name="Moneda 2 5 10 9" xfId="40528" xr:uid="{9205BF6E-CA24-4741-BC7A-7EFD5A41EA34}"/>
    <cellStyle name="Moneda 2 5 11" xfId="3455" xr:uid="{463543D8-35E1-4FDE-9DB6-3D60FC9FE704}"/>
    <cellStyle name="Moneda 2 5 11 2" xfId="5807" xr:uid="{508CE142-416D-4804-9CF7-E5F9E9470595}"/>
    <cellStyle name="Moneda 2 5 11 2 2" xfId="10511" xr:uid="{3A25C654-5DD8-4560-BDCD-BEA6B1F9B5EF}"/>
    <cellStyle name="Moneda 2 5 11 2 2 2" xfId="19919" xr:uid="{D05E6CFF-3131-4536-B478-A90AD6D81E89}"/>
    <cellStyle name="Moneda 2 5 11 2 2 3" xfId="29336" xr:uid="{6C9E7085-9928-4215-988D-2D2AFB7CD3AC}"/>
    <cellStyle name="Moneda 2 5 11 2 2 4" xfId="38753" xr:uid="{4A422C18-7ED7-4F9B-A91C-55A29032D705}"/>
    <cellStyle name="Moneda 2 5 11 2 3" xfId="15215" xr:uid="{654A35FD-A591-4018-A7E2-5E8CA8A2B2A3}"/>
    <cellStyle name="Moneda 2 5 11 2 4" xfId="24632" xr:uid="{7A231873-91FF-451F-ABB4-7A82980DC689}"/>
    <cellStyle name="Moneda 2 5 11 2 5" xfId="34049" xr:uid="{0ABC2B37-A299-4D67-9050-64A5645A4EE9}"/>
    <cellStyle name="Moneda 2 5 11 3" xfId="8159" xr:uid="{4C5677B5-7969-4DBF-9B78-60ECF0D81D4F}"/>
    <cellStyle name="Moneda 2 5 11 3 2" xfId="17567" xr:uid="{BC30D50D-1615-461D-9C10-A8EC343FA6E5}"/>
    <cellStyle name="Moneda 2 5 11 3 3" xfId="26984" xr:uid="{BE416AEC-E50C-4FCC-93EC-5EA2D1A56B2F}"/>
    <cellStyle name="Moneda 2 5 11 3 4" xfId="36401" xr:uid="{794C2935-CE61-43CF-899B-4CC3DA56D6A4}"/>
    <cellStyle name="Moneda 2 5 11 4" xfId="12863" xr:uid="{BB34B2B1-DDD0-4896-B10B-216F24B06E7B}"/>
    <cellStyle name="Moneda 2 5 11 5" xfId="22280" xr:uid="{B56B3A8C-AE0C-4D05-887E-5674A97ACC24}"/>
    <cellStyle name="Moneda 2 5 11 6" xfId="31697" xr:uid="{5D69BCBD-D54D-41E9-B00B-B17831A7E9F9}"/>
    <cellStyle name="Moneda 2 5 12" xfId="4239" xr:uid="{FF196E42-B6B9-4F20-BF29-7942CD82B5B7}"/>
    <cellStyle name="Moneda 2 5 12 2" xfId="8943" xr:uid="{597BC089-BBB6-4B58-8858-B5699B6D0373}"/>
    <cellStyle name="Moneda 2 5 12 2 2" xfId="18351" xr:uid="{1A5CF7B6-5E86-4890-9C00-868F65D88EAE}"/>
    <cellStyle name="Moneda 2 5 12 2 3" xfId="27768" xr:uid="{78AB5EBE-5DB9-441C-B91D-BF2025E37BD0}"/>
    <cellStyle name="Moneda 2 5 12 2 4" xfId="37185" xr:uid="{B77E06F0-815A-43D5-B8E0-D616A302AAFE}"/>
    <cellStyle name="Moneda 2 5 12 3" xfId="13647" xr:uid="{E928B667-5FC2-469F-B87B-D4A3F6E4F05C}"/>
    <cellStyle name="Moneda 2 5 12 4" xfId="23064" xr:uid="{3B229196-34F3-48D0-BB16-E2639A468ED4}"/>
    <cellStyle name="Moneda 2 5 12 5" xfId="32481" xr:uid="{177A25AE-626B-4057-858E-B09FB031A04D}"/>
    <cellStyle name="Moneda 2 5 13" xfId="6591" xr:uid="{EB619C45-C9C7-40CA-9F8B-88175E549A40}"/>
    <cellStyle name="Moneda 2 5 13 2" xfId="15999" xr:uid="{CC20BF09-4F8A-4492-BBC9-06F31CE3ABE1}"/>
    <cellStyle name="Moneda 2 5 13 3" xfId="25416" xr:uid="{332C1D80-BA5D-49BA-BA66-D868C60CA0FF}"/>
    <cellStyle name="Moneda 2 5 13 4" xfId="34833" xr:uid="{05970FBC-59F5-4457-9D60-7FC6706833D7}"/>
    <cellStyle name="Moneda 2 5 14" xfId="11295" xr:uid="{EE5C3108-6AAF-48F4-A5AC-845457CE3481}"/>
    <cellStyle name="Moneda 2 5 15" xfId="20712" xr:uid="{CA06DE16-428D-4E1E-99DC-29E4776A080B}"/>
    <cellStyle name="Moneda 2 5 16" xfId="30129" xr:uid="{0AD9CE31-6CF9-4D11-978F-A52652263C1A}"/>
    <cellStyle name="Moneda 2 5 17" xfId="39546" xr:uid="{E40EB2DB-C4B6-40E3-A876-2AE861DB7DC4}"/>
    <cellStyle name="Moneda 2 5 18" xfId="39817" xr:uid="{6C34ACA9-B0FB-4561-8FBB-48E194669D07}"/>
    <cellStyle name="Moneda 2 5 19" xfId="1886" xr:uid="{9282E72E-48FB-48B4-9C24-22015BC21FBB}"/>
    <cellStyle name="Moneda 2 5 2" xfId="157" xr:uid="{700770E2-97A1-4E27-AD5E-0076600FCA6C}"/>
    <cellStyle name="Moneda 2 5 2 10" xfId="4256" xr:uid="{77CF47EC-146B-4EA9-ADE4-442B05EC5949}"/>
    <cellStyle name="Moneda 2 5 2 10 2" xfId="8960" xr:uid="{5ECC7E57-A2D5-43EE-AD8D-6A8CE9830ECF}"/>
    <cellStyle name="Moneda 2 5 2 10 2 2" xfId="18368" xr:uid="{7521FAE7-DB25-433A-96E7-90F0EA4439C3}"/>
    <cellStyle name="Moneda 2 5 2 10 2 3" xfId="27785" xr:uid="{7703CC70-A5E1-4520-AEA6-E00245B37710}"/>
    <cellStyle name="Moneda 2 5 2 10 2 4" xfId="37202" xr:uid="{1BA5472C-F2B9-483D-87D0-32843D96C3EA}"/>
    <cellStyle name="Moneda 2 5 2 10 3" xfId="13664" xr:uid="{FB6F49F2-15B9-49D8-810B-0C12C2141D08}"/>
    <cellStyle name="Moneda 2 5 2 10 4" xfId="23081" xr:uid="{2C7BED1C-969D-4E3A-A084-D80EDCAEC2B1}"/>
    <cellStyle name="Moneda 2 5 2 10 5" xfId="32498" xr:uid="{AA046FED-1748-4976-B739-7A227F543EF2}"/>
    <cellStyle name="Moneda 2 5 2 11" xfId="6608" xr:uid="{CB31D609-315B-4E31-B5F1-E0D477B2BF75}"/>
    <cellStyle name="Moneda 2 5 2 11 2" xfId="16016" xr:uid="{1E3FDAF3-0C1F-4B8C-8C06-F14855C31808}"/>
    <cellStyle name="Moneda 2 5 2 11 3" xfId="25433" xr:uid="{2F83D583-53FD-4E51-8E29-7ED698431358}"/>
    <cellStyle name="Moneda 2 5 2 11 4" xfId="34850" xr:uid="{B938F7BA-5696-4B29-801B-6E634381257B}"/>
    <cellStyle name="Moneda 2 5 2 12" xfId="11312" xr:uid="{7DB774AB-6A6E-4FA7-920F-408BEB093409}"/>
    <cellStyle name="Moneda 2 5 2 13" xfId="20729" xr:uid="{B148506B-691B-436D-86AE-6695C570EA15}"/>
    <cellStyle name="Moneda 2 5 2 14" xfId="30146" xr:uid="{C8CAD2AA-9D8D-452D-8F68-5907D8E5A2FB}"/>
    <cellStyle name="Moneda 2 5 2 15" xfId="39562" xr:uid="{87941719-97F2-4DEB-90A8-58FEB638CC72}"/>
    <cellStyle name="Moneda 2 5 2 16" xfId="39834" xr:uid="{00A6A7F0-4700-4D16-8C1E-12A33DB1E714}"/>
    <cellStyle name="Moneda 2 5 2 17" xfId="1903" xr:uid="{7578073E-6B35-4375-B391-C965E4DD82F8}"/>
    <cellStyle name="Moneda 2 5 2 18" xfId="1275" xr:uid="{ACC4EE45-F221-488C-886B-C051BD361586}"/>
    <cellStyle name="Moneda 2 5 2 19" xfId="40157" xr:uid="{F83A1D3C-15E5-4A30-B0D5-D27886456B69}"/>
    <cellStyle name="Moneda 2 5 2 2" xfId="244" xr:uid="{D55E65D0-418B-4BFD-AE39-D669B7496BB5}"/>
    <cellStyle name="Moneda 2 5 2 2 10" xfId="11358" xr:uid="{9FC6B566-38D4-409A-A3F1-BFA99B4B5435}"/>
    <cellStyle name="Moneda 2 5 2 2 11" xfId="20775" xr:uid="{CABE7428-9B3B-4F84-BF75-03801CC321FA}"/>
    <cellStyle name="Moneda 2 5 2 2 12" xfId="30192" xr:uid="{488406A3-E899-4AE2-9ECA-44431BA53114}"/>
    <cellStyle name="Moneda 2 5 2 2 13" xfId="39640" xr:uid="{B7A32CE9-97BB-4FDB-B086-53F475FA5F80}"/>
    <cellStyle name="Moneda 2 5 2 2 14" xfId="39899" xr:uid="{55A1033B-1A16-474B-B08F-1F815DE9364E}"/>
    <cellStyle name="Moneda 2 5 2 2 15" xfId="1949" xr:uid="{98861FE8-5ABA-4E1D-A88B-C3A3D55449A0}"/>
    <cellStyle name="Moneda 2 5 2 2 16" xfId="1321" xr:uid="{C3A9E147-E09F-4700-8E36-86C16C9E5080}"/>
    <cellStyle name="Moneda 2 5 2 2 17" xfId="40203" xr:uid="{78171599-25D4-4AB6-92E7-B8F6DC42DD69}"/>
    <cellStyle name="Moneda 2 5 2 2 2" xfId="438" xr:uid="{72A63F8D-EFC5-461C-8736-625ED486AE2B}"/>
    <cellStyle name="Moneda 2 5 2 2 2 10" xfId="30313" xr:uid="{0F82420C-CE28-403D-B4FD-FD3931E9D54D}"/>
    <cellStyle name="Moneda 2 5 2 2 2 11" xfId="39704" xr:uid="{B02AD3CC-E565-4EE0-BF12-D353BDEF1E30}"/>
    <cellStyle name="Moneda 2 5 2 2 2 12" xfId="39963" xr:uid="{A1EF5D33-599A-48FD-A7E0-61C50FB407B2}"/>
    <cellStyle name="Moneda 2 5 2 2 2 13" xfId="2070" xr:uid="{1B63CA8A-938E-4BFE-AA7B-23EF6D1ED048}"/>
    <cellStyle name="Moneda 2 5 2 2 2 14" xfId="1442" xr:uid="{575F43C3-77F9-4563-8E8E-F392A5C2687D}"/>
    <cellStyle name="Moneda 2 5 2 2 2 15" xfId="40324" xr:uid="{A6A6BF30-FF8C-477C-A659-8742E8DA817E}"/>
    <cellStyle name="Moneda 2 5 2 2 2 2" xfId="641" xr:uid="{E15E022C-B4E2-4962-91DA-DD5F9B3FB089}"/>
    <cellStyle name="Moneda 2 5 2 2 2 2 10" xfId="2266" xr:uid="{3AD23D93-2AC2-42FE-A4B9-ECE78AA8F9C7}"/>
    <cellStyle name="Moneda 2 5 2 2 2 2 11" xfId="1638" xr:uid="{05AFC390-F248-41EE-B683-EA2000C0B559}"/>
    <cellStyle name="Moneda 2 5 2 2 2 2 12" xfId="40520" xr:uid="{A51327C7-D55D-48C8-B0C0-8A2BC2912406}"/>
    <cellStyle name="Moneda 2 5 2 2 2 2 2" xfId="2658" xr:uid="{759C3D33-B8FD-4F01-B7D6-D4ECBBE2E9DD}"/>
    <cellStyle name="Moneda 2 5 2 2 2 2 2 2" xfId="3443" xr:uid="{671AB56A-AA59-4B40-A797-B5C0B99B450D}"/>
    <cellStyle name="Moneda 2 5 2 2 2 2 2 2 2" xfId="5795" xr:uid="{7446B231-981C-4507-8749-418CDE6B2AF0}"/>
    <cellStyle name="Moneda 2 5 2 2 2 2 2 2 2 2" xfId="10499" xr:uid="{A9AFB764-BD96-49C3-8F1A-271F449F69EF}"/>
    <cellStyle name="Moneda 2 5 2 2 2 2 2 2 2 2 2" xfId="19907" xr:uid="{F6134BA4-CA1A-415B-9FE5-B042E3A8E1CA}"/>
    <cellStyle name="Moneda 2 5 2 2 2 2 2 2 2 2 3" xfId="29324" xr:uid="{6B6226F1-21DA-4E60-8CC0-4C00B024B204}"/>
    <cellStyle name="Moneda 2 5 2 2 2 2 2 2 2 2 4" xfId="38741" xr:uid="{FEF201EC-3D01-4C1B-86E0-47A10137F954}"/>
    <cellStyle name="Moneda 2 5 2 2 2 2 2 2 2 3" xfId="15203" xr:uid="{D948CFCA-5137-46C4-AB3D-51C6A2639039}"/>
    <cellStyle name="Moneda 2 5 2 2 2 2 2 2 2 4" xfId="24620" xr:uid="{E7B6DA0E-7AEB-4617-A4D8-5865E4387407}"/>
    <cellStyle name="Moneda 2 5 2 2 2 2 2 2 2 5" xfId="34037" xr:uid="{7CF54F9A-7586-4BF7-BD32-88DCDC1F3D36}"/>
    <cellStyle name="Moneda 2 5 2 2 2 2 2 2 3" xfId="8147" xr:uid="{45EA7C2D-F7D1-4A9C-B60D-F217B4EA2C62}"/>
    <cellStyle name="Moneda 2 5 2 2 2 2 2 2 3 2" xfId="17555" xr:uid="{15EB2F81-7EF8-4E43-AA61-B17ED01949C9}"/>
    <cellStyle name="Moneda 2 5 2 2 2 2 2 2 3 3" xfId="26972" xr:uid="{A89F2455-4BD8-4157-A19A-CC5E5E0B8306}"/>
    <cellStyle name="Moneda 2 5 2 2 2 2 2 2 3 4" xfId="36389" xr:uid="{096A77AF-BA52-4CB8-8975-4D91B76D0268}"/>
    <cellStyle name="Moneda 2 5 2 2 2 2 2 2 4" xfId="12851" xr:uid="{AD048B9B-B6B0-471D-AA68-5F92B548F496}"/>
    <cellStyle name="Moneda 2 5 2 2 2 2 2 2 5" xfId="22268" xr:uid="{46D4B01C-89A7-432F-8D7B-E5B92B51AB9D}"/>
    <cellStyle name="Moneda 2 5 2 2 2 2 2 2 6" xfId="31685" xr:uid="{ECA67224-07A2-42C0-BD0B-709D039608C5}"/>
    <cellStyle name="Moneda 2 5 2 2 2 2 2 3" xfId="4227" xr:uid="{528C63AD-E0AE-49AF-B29F-DF884088A4F6}"/>
    <cellStyle name="Moneda 2 5 2 2 2 2 2 3 2" xfId="6579" xr:uid="{2173AB0C-4795-4CBE-BA27-DD6172E483DD}"/>
    <cellStyle name="Moneda 2 5 2 2 2 2 2 3 2 2" xfId="11283" xr:uid="{B3CAB82C-AB3F-41C5-95AA-4B7FD5C294E2}"/>
    <cellStyle name="Moneda 2 5 2 2 2 2 2 3 2 2 2" xfId="20691" xr:uid="{CF62B026-1592-4F44-B099-CADFD63143A2}"/>
    <cellStyle name="Moneda 2 5 2 2 2 2 2 3 2 2 3" xfId="30108" xr:uid="{F2E7B0DC-6E9C-44F5-83CD-CA0A1EA4F1B1}"/>
    <cellStyle name="Moneda 2 5 2 2 2 2 2 3 2 2 4" xfId="39525" xr:uid="{581ADE96-295B-41D1-9268-A21702B449BC}"/>
    <cellStyle name="Moneda 2 5 2 2 2 2 2 3 2 3" xfId="15987" xr:uid="{096E6B5C-F5FD-4218-87B6-361BCB27C2BD}"/>
    <cellStyle name="Moneda 2 5 2 2 2 2 2 3 2 4" xfId="25404" xr:uid="{B8741B9C-4E52-44D3-AA18-439FDE85E873}"/>
    <cellStyle name="Moneda 2 5 2 2 2 2 2 3 2 5" xfId="34821" xr:uid="{E4337D1D-0671-4A62-BED5-A3A751FA0E5F}"/>
    <cellStyle name="Moneda 2 5 2 2 2 2 2 3 3" xfId="8931" xr:uid="{E6CC68B2-A619-4C78-8907-CEE696826A20}"/>
    <cellStyle name="Moneda 2 5 2 2 2 2 2 3 3 2" xfId="18339" xr:uid="{15DC9BD4-A79B-48EA-95FB-CE3038D91D17}"/>
    <cellStyle name="Moneda 2 5 2 2 2 2 2 3 3 3" xfId="27756" xr:uid="{37ADAF79-3F2D-4CFC-97CE-1764518B5C0D}"/>
    <cellStyle name="Moneda 2 5 2 2 2 2 2 3 3 4" xfId="37173" xr:uid="{2B176A45-379E-4CD7-8818-7FA020A55AA4}"/>
    <cellStyle name="Moneda 2 5 2 2 2 2 2 3 4" xfId="13635" xr:uid="{493C1BC9-9F70-4065-8182-9608F57F80F8}"/>
    <cellStyle name="Moneda 2 5 2 2 2 2 2 3 5" xfId="23052" xr:uid="{924D6F2C-4764-4069-A65F-24B2BC5B4BA0}"/>
    <cellStyle name="Moneda 2 5 2 2 2 2 2 3 6" xfId="32469" xr:uid="{1653F2F0-0B6D-4733-9325-24710A58D5FE}"/>
    <cellStyle name="Moneda 2 5 2 2 2 2 2 4" xfId="5011" xr:uid="{0C6DF833-76F5-4F74-83FA-9EA6F867966F}"/>
    <cellStyle name="Moneda 2 5 2 2 2 2 2 4 2" xfId="9715" xr:uid="{E3975241-0D8D-45AA-8043-4B895171993B}"/>
    <cellStyle name="Moneda 2 5 2 2 2 2 2 4 2 2" xfId="19123" xr:uid="{CE83F735-CBB7-4FC3-B929-4A671F9BD625}"/>
    <cellStyle name="Moneda 2 5 2 2 2 2 2 4 2 3" xfId="28540" xr:uid="{06C13937-CF3D-4920-A301-EB682F8C1C73}"/>
    <cellStyle name="Moneda 2 5 2 2 2 2 2 4 2 4" xfId="37957" xr:uid="{50060522-69BA-4212-9A46-BF7FB59EEA32}"/>
    <cellStyle name="Moneda 2 5 2 2 2 2 2 4 3" xfId="14419" xr:uid="{714AB14F-F2F2-4E90-BA56-E5776C625789}"/>
    <cellStyle name="Moneda 2 5 2 2 2 2 2 4 4" xfId="23836" xr:uid="{0EB5554D-E7D1-4397-A86B-7DAC6FBB1AEF}"/>
    <cellStyle name="Moneda 2 5 2 2 2 2 2 4 5" xfId="33253" xr:uid="{08FF5263-DBEE-44C4-B3C7-09592E28C700}"/>
    <cellStyle name="Moneda 2 5 2 2 2 2 2 5" xfId="7363" xr:uid="{3E52676C-82FC-46F7-B4E5-49E5684D7F04}"/>
    <cellStyle name="Moneda 2 5 2 2 2 2 2 5 2" xfId="16771" xr:uid="{1DF9AD5C-3897-46A7-A904-9C3A69F126A1}"/>
    <cellStyle name="Moneda 2 5 2 2 2 2 2 5 3" xfId="26188" xr:uid="{4D6171C4-020E-467C-8D3E-3ADF670537BD}"/>
    <cellStyle name="Moneda 2 5 2 2 2 2 2 5 4" xfId="35605" xr:uid="{CFF9C7DB-0358-4CE6-9419-290CF4F446A5}"/>
    <cellStyle name="Moneda 2 5 2 2 2 2 2 6" xfId="12067" xr:uid="{7089EBE9-5110-4B9F-A48C-83CB36CF991A}"/>
    <cellStyle name="Moneda 2 5 2 2 2 2 2 7" xfId="21484" xr:uid="{A74B71CF-8F93-4255-B290-B0C3CFDE170A}"/>
    <cellStyle name="Moneda 2 5 2 2 2 2 2 8" xfId="30901" xr:uid="{528C110B-23A4-4D78-B505-FAD542774CEE}"/>
    <cellStyle name="Moneda 2 5 2 2 2 2 3" xfId="3051" xr:uid="{383FB9B7-9AFD-4B51-B545-85DA7D4C9C02}"/>
    <cellStyle name="Moneda 2 5 2 2 2 2 3 2" xfId="5403" xr:uid="{D31F3629-B575-42FD-9263-44B48843AFC5}"/>
    <cellStyle name="Moneda 2 5 2 2 2 2 3 2 2" xfId="10107" xr:uid="{722B6EB6-4201-4215-9D5D-47DE64E2A841}"/>
    <cellStyle name="Moneda 2 5 2 2 2 2 3 2 2 2" xfId="19515" xr:uid="{9C033BCF-E5DE-4DD0-9B59-A7976769DE91}"/>
    <cellStyle name="Moneda 2 5 2 2 2 2 3 2 2 3" xfId="28932" xr:uid="{B35395C1-7A29-4DA6-99CD-B37BB1C0E5BB}"/>
    <cellStyle name="Moneda 2 5 2 2 2 2 3 2 2 4" xfId="38349" xr:uid="{B1056278-E284-4276-B28E-D677F05181A3}"/>
    <cellStyle name="Moneda 2 5 2 2 2 2 3 2 3" xfId="14811" xr:uid="{12FD035F-63C7-428F-B22E-8B6FCA7180D3}"/>
    <cellStyle name="Moneda 2 5 2 2 2 2 3 2 4" xfId="24228" xr:uid="{BBCAA65E-FFE1-4955-9E09-7F3780D3BE63}"/>
    <cellStyle name="Moneda 2 5 2 2 2 2 3 2 5" xfId="33645" xr:uid="{64839F2B-0000-45D6-9DAA-A0CAB6165A5B}"/>
    <cellStyle name="Moneda 2 5 2 2 2 2 3 3" xfId="7755" xr:uid="{354B2544-D1F4-4B48-AB73-B2BB8409A190}"/>
    <cellStyle name="Moneda 2 5 2 2 2 2 3 3 2" xfId="17163" xr:uid="{AE8D9125-DD3C-4AEC-AE44-9BF572B8EE1D}"/>
    <cellStyle name="Moneda 2 5 2 2 2 2 3 3 3" xfId="26580" xr:uid="{6C31B65E-56B6-4CA1-9379-BE0BD80EA379}"/>
    <cellStyle name="Moneda 2 5 2 2 2 2 3 3 4" xfId="35997" xr:uid="{356F6BF2-E8DD-4FFB-9B0C-AA2954233169}"/>
    <cellStyle name="Moneda 2 5 2 2 2 2 3 4" xfId="12459" xr:uid="{43B23DD5-1B09-458A-988D-4A2AF3FE6DDF}"/>
    <cellStyle name="Moneda 2 5 2 2 2 2 3 5" xfId="21876" xr:uid="{C7188FC1-2FA6-428C-95B8-9A5BBDAA0CB5}"/>
    <cellStyle name="Moneda 2 5 2 2 2 2 3 6" xfId="31293" xr:uid="{68D17A05-7CD4-4539-8614-C9EFAA7F9512}"/>
    <cellStyle name="Moneda 2 5 2 2 2 2 4" xfId="3835" xr:uid="{35D4A58B-236A-49F0-9FEA-85ABA54C4F18}"/>
    <cellStyle name="Moneda 2 5 2 2 2 2 4 2" xfId="6187" xr:uid="{F63A7160-4259-41D3-B70D-AC5A8FE3B24F}"/>
    <cellStyle name="Moneda 2 5 2 2 2 2 4 2 2" xfId="10891" xr:uid="{D9C7DC63-E50A-4585-B338-3F249F33D69B}"/>
    <cellStyle name="Moneda 2 5 2 2 2 2 4 2 2 2" xfId="20299" xr:uid="{7CB88F9B-7A98-43C0-8C46-78FEA7434CCB}"/>
    <cellStyle name="Moneda 2 5 2 2 2 2 4 2 2 3" xfId="29716" xr:uid="{0F2CF8D2-BD92-4463-9522-44F7CD062E9D}"/>
    <cellStyle name="Moneda 2 5 2 2 2 2 4 2 2 4" xfId="39133" xr:uid="{4536E0DD-95AA-4CE6-A7BA-01D0BFCE9FA4}"/>
    <cellStyle name="Moneda 2 5 2 2 2 2 4 2 3" xfId="15595" xr:uid="{288675F7-286A-4EC6-A957-65FE46F7AB1A}"/>
    <cellStyle name="Moneda 2 5 2 2 2 2 4 2 4" xfId="25012" xr:uid="{6558CB32-E8D8-4E5C-B707-5F664F3DE604}"/>
    <cellStyle name="Moneda 2 5 2 2 2 2 4 2 5" xfId="34429" xr:uid="{7591D44D-8345-4616-8384-639910E98B81}"/>
    <cellStyle name="Moneda 2 5 2 2 2 2 4 3" xfId="8539" xr:uid="{6095EB50-C8B2-4CB9-A521-863972C48466}"/>
    <cellStyle name="Moneda 2 5 2 2 2 2 4 3 2" xfId="17947" xr:uid="{87109067-CC0B-44EB-95D1-B11D043AA634}"/>
    <cellStyle name="Moneda 2 5 2 2 2 2 4 3 3" xfId="27364" xr:uid="{82C59989-D818-473D-B65E-8D6F61CAA59F}"/>
    <cellStyle name="Moneda 2 5 2 2 2 2 4 3 4" xfId="36781" xr:uid="{4727517A-ADF9-4113-84C2-7C469B301DBC}"/>
    <cellStyle name="Moneda 2 5 2 2 2 2 4 4" xfId="13243" xr:uid="{E055DA41-06FC-4B71-AC9D-A5708595F375}"/>
    <cellStyle name="Moneda 2 5 2 2 2 2 4 5" xfId="22660" xr:uid="{6FC61E15-2526-4B3F-A0CA-ACF8E6C75639}"/>
    <cellStyle name="Moneda 2 5 2 2 2 2 4 6" xfId="32077" xr:uid="{8437DF2A-A281-4F3D-A8A2-CB86F637223A}"/>
    <cellStyle name="Moneda 2 5 2 2 2 2 5" xfId="4619" xr:uid="{DDCC62B8-7D17-40E6-807C-CCED8AE9CCE7}"/>
    <cellStyle name="Moneda 2 5 2 2 2 2 5 2" xfId="9323" xr:uid="{C72EF945-7693-4616-8A62-F4487AB92C59}"/>
    <cellStyle name="Moneda 2 5 2 2 2 2 5 2 2" xfId="18731" xr:uid="{66F6D16A-AAEE-475E-BEB6-63CA214D7924}"/>
    <cellStyle name="Moneda 2 5 2 2 2 2 5 2 3" xfId="28148" xr:uid="{5B087047-8DA4-4824-B96D-EFAE41EDEF82}"/>
    <cellStyle name="Moneda 2 5 2 2 2 2 5 2 4" xfId="37565" xr:uid="{2FF99B01-ECF1-4411-AED1-1733421AE759}"/>
    <cellStyle name="Moneda 2 5 2 2 2 2 5 3" xfId="14027" xr:uid="{EED9D975-7196-492B-BC0A-E362929E24E0}"/>
    <cellStyle name="Moneda 2 5 2 2 2 2 5 4" xfId="23444" xr:uid="{C5708026-A9B3-4B7A-90A1-775F87C6166E}"/>
    <cellStyle name="Moneda 2 5 2 2 2 2 5 5" xfId="32861" xr:uid="{C8AFFE43-C125-48C2-B2BA-462E82339A10}"/>
    <cellStyle name="Moneda 2 5 2 2 2 2 6" xfId="6971" xr:uid="{0E0CAFD9-17CB-4E3E-9327-BA1482154FD7}"/>
    <cellStyle name="Moneda 2 5 2 2 2 2 6 2" xfId="16379" xr:uid="{BC44F96D-4C27-49CD-B515-AD6C9A8EF188}"/>
    <cellStyle name="Moneda 2 5 2 2 2 2 6 3" xfId="25796" xr:uid="{DDFD7FA6-95FB-4AA4-A4DF-E04686D46838}"/>
    <cellStyle name="Moneda 2 5 2 2 2 2 6 4" xfId="35213" xr:uid="{B27D6EF9-E6A7-4002-88DB-330A868325DB}"/>
    <cellStyle name="Moneda 2 5 2 2 2 2 7" xfId="11675" xr:uid="{567A71C9-DBFE-43CD-9A79-3D4E0E94F5DF}"/>
    <cellStyle name="Moneda 2 5 2 2 2 2 8" xfId="21092" xr:uid="{11D418E5-0EF9-4EF6-92F0-A67EEAAF93A3}"/>
    <cellStyle name="Moneda 2 5 2 2 2 2 9" xfId="30509" xr:uid="{57AFD734-8C19-41AB-AAB4-2BEFED21AE1E}"/>
    <cellStyle name="Moneda 2 5 2 2 2 3" xfId="1076" xr:uid="{47D56716-2CC2-4998-869D-4035558FCD39}"/>
    <cellStyle name="Moneda 2 5 2 2 2 3 10" xfId="1790" xr:uid="{E6FE0E29-C9C8-4D2A-BF72-5F74B0FAAE8B}"/>
    <cellStyle name="Moneda 2 5 2 2 2 3 11" xfId="40672" xr:uid="{4F633662-57C7-43C4-AC73-5F3AD21D3C27}"/>
    <cellStyle name="Moneda 2 5 2 2 2 3 2" xfId="3247" xr:uid="{4A2D7299-7323-4CA2-A5D1-62662AB4A4F3}"/>
    <cellStyle name="Moneda 2 5 2 2 2 3 2 2" xfId="5599" xr:uid="{131B120A-8342-4153-82A2-94A83363FE34}"/>
    <cellStyle name="Moneda 2 5 2 2 2 3 2 2 2" xfId="10303" xr:uid="{1F06F70C-1627-493F-BB14-E9962D4631AD}"/>
    <cellStyle name="Moneda 2 5 2 2 2 3 2 2 2 2" xfId="19711" xr:uid="{453282A8-ABDF-46F4-9A14-0DE76FF32FFF}"/>
    <cellStyle name="Moneda 2 5 2 2 2 3 2 2 2 3" xfId="29128" xr:uid="{F51E39B1-D5CE-4148-BBD0-E7B77D1AF9DE}"/>
    <cellStyle name="Moneda 2 5 2 2 2 3 2 2 2 4" xfId="38545" xr:uid="{6F7E2976-F816-4C0F-BC05-67EE7914A8C1}"/>
    <cellStyle name="Moneda 2 5 2 2 2 3 2 2 3" xfId="15007" xr:uid="{31AD012D-0EC7-43B0-ADDA-677528955B55}"/>
    <cellStyle name="Moneda 2 5 2 2 2 3 2 2 4" xfId="24424" xr:uid="{397276C9-3D6F-4C7D-BD2C-95C7439E4954}"/>
    <cellStyle name="Moneda 2 5 2 2 2 3 2 2 5" xfId="33841" xr:uid="{E6D8025B-DF78-40C2-A110-2226B22C83E1}"/>
    <cellStyle name="Moneda 2 5 2 2 2 3 2 3" xfId="7951" xr:uid="{9C786E5D-55EF-417E-9759-90DDD397F53D}"/>
    <cellStyle name="Moneda 2 5 2 2 2 3 2 3 2" xfId="17359" xr:uid="{FAE342BC-1347-45E4-ACD5-918975FD2F2D}"/>
    <cellStyle name="Moneda 2 5 2 2 2 3 2 3 3" xfId="26776" xr:uid="{42F093B1-D25D-43F4-ADFE-9841A85B381D}"/>
    <cellStyle name="Moneda 2 5 2 2 2 3 2 3 4" xfId="36193" xr:uid="{56BB0AB3-D9CB-41D5-A831-BC3A4FE44EBE}"/>
    <cellStyle name="Moneda 2 5 2 2 2 3 2 4" xfId="12655" xr:uid="{7F0D6367-8BDB-4E29-AB07-A82E4225484F}"/>
    <cellStyle name="Moneda 2 5 2 2 2 3 2 5" xfId="22072" xr:uid="{0945C4B8-F295-4EEB-AD98-2BA288F7ABD7}"/>
    <cellStyle name="Moneda 2 5 2 2 2 3 2 6" xfId="31489" xr:uid="{D472A75C-0D05-4B6B-82A8-0762A7D16724}"/>
    <cellStyle name="Moneda 2 5 2 2 2 3 3" xfId="4031" xr:uid="{4F5C081C-2590-415B-88AA-3878DE4C8A40}"/>
    <cellStyle name="Moneda 2 5 2 2 2 3 3 2" xfId="6383" xr:uid="{78FE968D-7ACC-4FB3-8780-68F0E2157560}"/>
    <cellStyle name="Moneda 2 5 2 2 2 3 3 2 2" xfId="11087" xr:uid="{846A8420-A093-4037-98D7-C98CF7338101}"/>
    <cellStyle name="Moneda 2 5 2 2 2 3 3 2 2 2" xfId="20495" xr:uid="{17FF6F3D-D447-4976-9DC5-B05038B1C150}"/>
    <cellStyle name="Moneda 2 5 2 2 2 3 3 2 2 3" xfId="29912" xr:uid="{C1B8AE72-607E-453B-B6E2-8A07BB4AFFED}"/>
    <cellStyle name="Moneda 2 5 2 2 2 3 3 2 2 4" xfId="39329" xr:uid="{1CF894C8-337C-4744-ABC3-D71EA1412255}"/>
    <cellStyle name="Moneda 2 5 2 2 2 3 3 2 3" xfId="15791" xr:uid="{C45EEA11-680C-4F84-A4B0-DD3F10B74F51}"/>
    <cellStyle name="Moneda 2 5 2 2 2 3 3 2 4" xfId="25208" xr:uid="{939B4B76-7EC6-4A6D-BFA7-FF2C4983A22B}"/>
    <cellStyle name="Moneda 2 5 2 2 2 3 3 2 5" xfId="34625" xr:uid="{3366DAB7-C8B1-4BB8-A683-F355664C9BF8}"/>
    <cellStyle name="Moneda 2 5 2 2 2 3 3 3" xfId="8735" xr:uid="{1FF56009-FF18-4F35-B928-DB3C4F6EC014}"/>
    <cellStyle name="Moneda 2 5 2 2 2 3 3 3 2" xfId="18143" xr:uid="{E736961C-5F71-4DFB-B793-4DBBB5C12593}"/>
    <cellStyle name="Moneda 2 5 2 2 2 3 3 3 3" xfId="27560" xr:uid="{29272F88-FAB1-4ECF-9D53-D85ADB096D34}"/>
    <cellStyle name="Moneda 2 5 2 2 2 3 3 3 4" xfId="36977" xr:uid="{3A179D99-ABB4-49F1-9FDC-71045A19CE78}"/>
    <cellStyle name="Moneda 2 5 2 2 2 3 3 4" xfId="13439" xr:uid="{28B87CE4-9290-4F8B-B478-2EBAD01D1547}"/>
    <cellStyle name="Moneda 2 5 2 2 2 3 3 5" xfId="22856" xr:uid="{F474C813-AC30-4445-AB07-DCC3FD76688D}"/>
    <cellStyle name="Moneda 2 5 2 2 2 3 3 6" xfId="32273" xr:uid="{D0DDCB6C-373C-4A3D-ABF7-7ADFCD9A91DE}"/>
    <cellStyle name="Moneda 2 5 2 2 2 3 4" xfId="4815" xr:uid="{99FC9490-423C-4FB0-8D12-9C47516CBE70}"/>
    <cellStyle name="Moneda 2 5 2 2 2 3 4 2" xfId="9519" xr:uid="{BB36E60A-E0E3-4D27-9615-9DC355CB0BF8}"/>
    <cellStyle name="Moneda 2 5 2 2 2 3 4 2 2" xfId="18927" xr:uid="{B4A63FFC-1837-4AD2-8503-AE1B6ECC994B}"/>
    <cellStyle name="Moneda 2 5 2 2 2 3 4 2 3" xfId="28344" xr:uid="{B9993309-CE85-4E9A-98A9-F80FA1FCE5F8}"/>
    <cellStyle name="Moneda 2 5 2 2 2 3 4 2 4" xfId="37761" xr:uid="{31A5807B-340B-4316-8959-20F68C106CC5}"/>
    <cellStyle name="Moneda 2 5 2 2 2 3 4 3" xfId="14223" xr:uid="{E2B52D54-0E30-4106-A6E8-B1B1E035C12D}"/>
    <cellStyle name="Moneda 2 5 2 2 2 3 4 4" xfId="23640" xr:uid="{DEA98763-FA18-4ED0-8017-3B1122EC40E8}"/>
    <cellStyle name="Moneda 2 5 2 2 2 3 4 5" xfId="33057" xr:uid="{3A5A8C6D-89D7-4CE0-B1CF-E11C746BDFE3}"/>
    <cellStyle name="Moneda 2 5 2 2 2 3 5" xfId="7167" xr:uid="{824FD658-E82B-4B66-9A4A-FEE2C68AC567}"/>
    <cellStyle name="Moneda 2 5 2 2 2 3 5 2" xfId="16575" xr:uid="{28A172E1-CA52-404E-91DC-7C673B4C63EC}"/>
    <cellStyle name="Moneda 2 5 2 2 2 3 5 3" xfId="25992" xr:uid="{2F3B0758-4D5C-4972-8BF2-3A28911D68E5}"/>
    <cellStyle name="Moneda 2 5 2 2 2 3 5 4" xfId="35409" xr:uid="{DB40D2BE-5758-4C69-A6B1-886B09DAA2FD}"/>
    <cellStyle name="Moneda 2 5 2 2 2 3 6" xfId="11871" xr:uid="{FC29A6D6-67BD-41DE-812A-46B6A77F33F6}"/>
    <cellStyle name="Moneda 2 5 2 2 2 3 7" xfId="21288" xr:uid="{54429CF3-B5A4-41DD-B39D-96A4D297770C}"/>
    <cellStyle name="Moneda 2 5 2 2 2 3 8" xfId="30705" xr:uid="{BBE65297-9327-414E-AB2F-82C2714AC987}"/>
    <cellStyle name="Moneda 2 5 2 2 2 3 9" xfId="2462" xr:uid="{D3BBA66A-83C6-4719-8DF0-0F6EB7DAAD74}"/>
    <cellStyle name="Moneda 2 5 2 2 2 4" xfId="2855" xr:uid="{21A2A519-D617-4D8B-941B-CF024C9475C5}"/>
    <cellStyle name="Moneda 2 5 2 2 2 4 2" xfId="5207" xr:uid="{756F0F50-04BB-46EB-9023-E5685F529B7E}"/>
    <cellStyle name="Moneda 2 5 2 2 2 4 2 2" xfId="9911" xr:uid="{3C86E53B-348E-4C03-9C56-D582ACD97AE8}"/>
    <cellStyle name="Moneda 2 5 2 2 2 4 2 2 2" xfId="19319" xr:uid="{084745A0-BEF7-44D1-B939-6D8101EB999E}"/>
    <cellStyle name="Moneda 2 5 2 2 2 4 2 2 3" xfId="28736" xr:uid="{D8BAF0C1-C8C1-4848-BC35-B195B9C9A8E4}"/>
    <cellStyle name="Moneda 2 5 2 2 2 4 2 2 4" xfId="38153" xr:uid="{2F575E7B-FDE4-498D-8DC4-C32A76048BB5}"/>
    <cellStyle name="Moneda 2 5 2 2 2 4 2 3" xfId="14615" xr:uid="{26174A95-9070-4E2E-BE46-5FDA1E3DF8F7}"/>
    <cellStyle name="Moneda 2 5 2 2 2 4 2 4" xfId="24032" xr:uid="{EFC50763-FCF8-4A4D-89A6-F190DC4D6612}"/>
    <cellStyle name="Moneda 2 5 2 2 2 4 2 5" xfId="33449" xr:uid="{55DACB70-75C1-4C3F-A3E0-E47C9E682A6A}"/>
    <cellStyle name="Moneda 2 5 2 2 2 4 3" xfId="7559" xr:uid="{C6281945-513D-48DA-99BE-18561A2141F9}"/>
    <cellStyle name="Moneda 2 5 2 2 2 4 3 2" xfId="16967" xr:uid="{045BF6F3-84EA-47BA-83DF-FFAE2C7A960B}"/>
    <cellStyle name="Moneda 2 5 2 2 2 4 3 3" xfId="26384" xr:uid="{5B4B9428-5201-4FAD-A92F-957D69D68856}"/>
    <cellStyle name="Moneda 2 5 2 2 2 4 3 4" xfId="35801" xr:uid="{00483063-74D8-49A6-A3C0-F356FF675D21}"/>
    <cellStyle name="Moneda 2 5 2 2 2 4 4" xfId="12263" xr:uid="{8EA9862C-32A9-4224-906E-415FD6DC59BD}"/>
    <cellStyle name="Moneda 2 5 2 2 2 4 5" xfId="21680" xr:uid="{52407FF7-702D-4E7E-A944-A981530BBF87}"/>
    <cellStyle name="Moneda 2 5 2 2 2 4 6" xfId="31097" xr:uid="{9B1F986C-A888-4F78-819A-DA276844F8C9}"/>
    <cellStyle name="Moneda 2 5 2 2 2 5" xfId="3639" xr:uid="{0094641C-F2D5-42B9-B0AA-3E85F719FCF8}"/>
    <cellStyle name="Moneda 2 5 2 2 2 5 2" xfId="5991" xr:uid="{A741F721-94DA-47C9-AE87-3E7A8A6F64B7}"/>
    <cellStyle name="Moneda 2 5 2 2 2 5 2 2" xfId="10695" xr:uid="{6DF71412-7821-4EA3-95B2-060AC5798CBA}"/>
    <cellStyle name="Moneda 2 5 2 2 2 5 2 2 2" xfId="20103" xr:uid="{CECF0733-002C-4DBD-93A1-7380D33E4858}"/>
    <cellStyle name="Moneda 2 5 2 2 2 5 2 2 3" xfId="29520" xr:uid="{FDA391AD-F2E5-4A3F-90BB-41CC956CD164}"/>
    <cellStyle name="Moneda 2 5 2 2 2 5 2 2 4" xfId="38937" xr:uid="{0272B574-22B4-44C9-A673-ADFC9F0B6176}"/>
    <cellStyle name="Moneda 2 5 2 2 2 5 2 3" xfId="15399" xr:uid="{97881884-AF9A-4162-B78F-D52C39B1D647}"/>
    <cellStyle name="Moneda 2 5 2 2 2 5 2 4" xfId="24816" xr:uid="{67077AFA-697E-48ED-BC5D-AD7BB4E779A3}"/>
    <cellStyle name="Moneda 2 5 2 2 2 5 2 5" xfId="34233" xr:uid="{A572BA34-B41D-44ED-BFBC-E428CF3DEA0A}"/>
    <cellStyle name="Moneda 2 5 2 2 2 5 3" xfId="8343" xr:uid="{932F2826-7A7B-4E19-AE3B-AF1055E55B2D}"/>
    <cellStyle name="Moneda 2 5 2 2 2 5 3 2" xfId="17751" xr:uid="{EF7F7BEA-91C4-4378-A492-A7DB0BE45816}"/>
    <cellStyle name="Moneda 2 5 2 2 2 5 3 3" xfId="27168" xr:uid="{CADF8719-C496-4F0A-80B2-D5B0A0971337}"/>
    <cellStyle name="Moneda 2 5 2 2 2 5 3 4" xfId="36585" xr:uid="{2FEC2957-1088-4A99-B852-2D109E1283BB}"/>
    <cellStyle name="Moneda 2 5 2 2 2 5 4" xfId="13047" xr:uid="{AEEFD382-DB78-41D2-AA7F-D3CAE09BC6B0}"/>
    <cellStyle name="Moneda 2 5 2 2 2 5 5" xfId="22464" xr:uid="{93ACDA7D-F1BB-467F-9580-1CAE7F7645A2}"/>
    <cellStyle name="Moneda 2 5 2 2 2 5 6" xfId="31881" xr:uid="{EB8F6C8B-6C66-4DCE-A22D-49599CE0F1FB}"/>
    <cellStyle name="Moneda 2 5 2 2 2 6" xfId="4423" xr:uid="{28ABC242-D572-4DBA-82A3-102903E34671}"/>
    <cellStyle name="Moneda 2 5 2 2 2 6 2" xfId="9127" xr:uid="{DF10A147-436E-4196-9459-EF51DAC9201E}"/>
    <cellStyle name="Moneda 2 5 2 2 2 6 2 2" xfId="18535" xr:uid="{D643E818-855B-4DB7-841A-77254C33E385}"/>
    <cellStyle name="Moneda 2 5 2 2 2 6 2 3" xfId="27952" xr:uid="{FEF3CD9D-CBCB-4259-8471-CC2E8D629561}"/>
    <cellStyle name="Moneda 2 5 2 2 2 6 2 4" xfId="37369" xr:uid="{E095543E-ADF5-402C-B765-AFA96651B6BE}"/>
    <cellStyle name="Moneda 2 5 2 2 2 6 3" xfId="13831" xr:uid="{F0CF8732-8FC4-4645-92AF-0D601C2D942C}"/>
    <cellStyle name="Moneda 2 5 2 2 2 6 4" xfId="23248" xr:uid="{146A0AC8-DABF-4188-A9CE-FC5B8B59CFF4}"/>
    <cellStyle name="Moneda 2 5 2 2 2 6 5" xfId="32665" xr:uid="{EDFC5945-7EE6-467C-A8AE-6DAE156DD2FC}"/>
    <cellStyle name="Moneda 2 5 2 2 2 7" xfId="6775" xr:uid="{D10F5CDE-0A9B-4C94-978E-06951B637373}"/>
    <cellStyle name="Moneda 2 5 2 2 2 7 2" xfId="16183" xr:uid="{F3253FD5-71AD-4EBA-A129-63065CFD7052}"/>
    <cellStyle name="Moneda 2 5 2 2 2 7 3" xfId="25600" xr:uid="{F38D3FEE-BB62-4DB8-884B-5AEE61549BC8}"/>
    <cellStyle name="Moneda 2 5 2 2 2 7 4" xfId="35017" xr:uid="{69D2DAA0-B0A5-416C-B1DE-B3E3A9F997A3}"/>
    <cellStyle name="Moneda 2 5 2 2 2 8" xfId="11479" xr:uid="{4E7C30BB-11EF-4A2A-8CEB-B83072B7603A}"/>
    <cellStyle name="Moneda 2 5 2 2 2 9" xfId="20896" xr:uid="{F6D15C83-6B94-4C5B-919D-AA08B209B151}"/>
    <cellStyle name="Moneda 2 5 2 2 3" xfId="291" xr:uid="{6404957C-3F6F-4F89-82BE-AC47EA482DA3}"/>
    <cellStyle name="Moneda 2 5 2 2 3 10" xfId="30238" xr:uid="{AEA26042-4D71-4E67-B0C5-168A460CBD6B}"/>
    <cellStyle name="Moneda 2 5 2 2 3 11" xfId="39768" xr:uid="{4BBA2B06-DDAA-42F1-9EF4-F08260B2901E}"/>
    <cellStyle name="Moneda 2 5 2 2 3 12" xfId="40027" xr:uid="{6D81B00E-5F29-4BCF-AC40-33D9A2F6941F}"/>
    <cellStyle name="Moneda 2 5 2 2 3 13" xfId="1995" xr:uid="{76C138DE-E6C9-4DFD-9A4E-737C6D61CD44}"/>
    <cellStyle name="Moneda 2 5 2 2 3 14" xfId="1367" xr:uid="{217A5D11-2A6C-4FCE-AA5B-288E6C60C004}"/>
    <cellStyle name="Moneda 2 5 2 2 3 15" xfId="40249" xr:uid="{DE21FC6C-B67D-4AB9-A427-D071BA90726F}"/>
    <cellStyle name="Moneda 2 5 2 2 3 2" xfId="566" xr:uid="{D13C5C80-B28E-47BD-87FE-3D10AC7D76FA}"/>
    <cellStyle name="Moneda 2 5 2 2 3 2 10" xfId="2191" xr:uid="{5E34940D-E4AA-47BC-82C9-1C2005BF688F}"/>
    <cellStyle name="Moneda 2 5 2 2 3 2 11" xfId="1563" xr:uid="{022E72C5-78C5-4299-81AF-A67EBAC70A72}"/>
    <cellStyle name="Moneda 2 5 2 2 3 2 12" xfId="40445" xr:uid="{CB097CB0-CFDC-4A58-9A11-575E86FE603B}"/>
    <cellStyle name="Moneda 2 5 2 2 3 2 2" xfId="2583" xr:uid="{B1E766B8-74C8-4036-A9D4-5437E7BCCD83}"/>
    <cellStyle name="Moneda 2 5 2 2 3 2 2 2" xfId="3368" xr:uid="{C74FBC0A-9E47-4E10-878B-500F330A7E9B}"/>
    <cellStyle name="Moneda 2 5 2 2 3 2 2 2 2" xfId="5720" xr:uid="{A08B835C-8CAE-48BA-9C20-4423EDB2F698}"/>
    <cellStyle name="Moneda 2 5 2 2 3 2 2 2 2 2" xfId="10424" xr:uid="{42FAFBEE-2334-49F7-898B-7E7424F250C9}"/>
    <cellStyle name="Moneda 2 5 2 2 3 2 2 2 2 2 2" xfId="19832" xr:uid="{134E3DCF-0441-4677-A742-813FE7A5F446}"/>
    <cellStyle name="Moneda 2 5 2 2 3 2 2 2 2 2 3" xfId="29249" xr:uid="{680C5EF3-7AB8-493B-A423-73F9B4FBE31F}"/>
    <cellStyle name="Moneda 2 5 2 2 3 2 2 2 2 2 4" xfId="38666" xr:uid="{F2100C51-B257-4C62-A16F-65D6B737834A}"/>
    <cellStyle name="Moneda 2 5 2 2 3 2 2 2 2 3" xfId="15128" xr:uid="{CE88E1B7-4AC9-4EDE-9C7E-8A05083DB571}"/>
    <cellStyle name="Moneda 2 5 2 2 3 2 2 2 2 4" xfId="24545" xr:uid="{556E4C8B-7B1A-4BFE-AE58-E607CD88F339}"/>
    <cellStyle name="Moneda 2 5 2 2 3 2 2 2 2 5" xfId="33962" xr:uid="{497B6DB6-5717-4D09-BFCB-5148CBA53943}"/>
    <cellStyle name="Moneda 2 5 2 2 3 2 2 2 3" xfId="8072" xr:uid="{EB939735-D9D8-4B2E-B655-3A44B397AB8D}"/>
    <cellStyle name="Moneda 2 5 2 2 3 2 2 2 3 2" xfId="17480" xr:uid="{F9A9961F-D5DC-4B7F-8ECB-2F1ED09D83FC}"/>
    <cellStyle name="Moneda 2 5 2 2 3 2 2 2 3 3" xfId="26897" xr:uid="{05414C86-F9B0-4E72-B1FB-F8B8E2E9FA78}"/>
    <cellStyle name="Moneda 2 5 2 2 3 2 2 2 3 4" xfId="36314" xr:uid="{7439571D-7AC6-44FB-8007-F7D9679C497D}"/>
    <cellStyle name="Moneda 2 5 2 2 3 2 2 2 4" xfId="12776" xr:uid="{E708EEE9-1D57-48FB-83AA-BD8FC43C1EB9}"/>
    <cellStyle name="Moneda 2 5 2 2 3 2 2 2 5" xfId="22193" xr:uid="{06FE0EEF-B1F9-44E3-B1C2-6038FB517BEF}"/>
    <cellStyle name="Moneda 2 5 2 2 3 2 2 2 6" xfId="31610" xr:uid="{0CA91A53-256F-443C-A789-72A14F440764}"/>
    <cellStyle name="Moneda 2 5 2 2 3 2 2 3" xfId="4152" xr:uid="{C8990EEC-44AA-4F3D-85EE-3CA520CF4633}"/>
    <cellStyle name="Moneda 2 5 2 2 3 2 2 3 2" xfId="6504" xr:uid="{C92D61CF-148A-4188-A646-D434A520C560}"/>
    <cellStyle name="Moneda 2 5 2 2 3 2 2 3 2 2" xfId="11208" xr:uid="{F396309D-879F-479F-92CD-AF03B8E19B1B}"/>
    <cellStyle name="Moneda 2 5 2 2 3 2 2 3 2 2 2" xfId="20616" xr:uid="{C5420D10-F04B-4339-B823-E7F5E2AFF576}"/>
    <cellStyle name="Moneda 2 5 2 2 3 2 2 3 2 2 3" xfId="30033" xr:uid="{7D2E57EC-7B81-4928-95A9-B4D48BF6C068}"/>
    <cellStyle name="Moneda 2 5 2 2 3 2 2 3 2 2 4" xfId="39450" xr:uid="{1565C9A7-0944-41D2-8712-665350C3E695}"/>
    <cellStyle name="Moneda 2 5 2 2 3 2 2 3 2 3" xfId="15912" xr:uid="{48B2F44E-79DD-4C2E-BDE8-DB3454BDF5C1}"/>
    <cellStyle name="Moneda 2 5 2 2 3 2 2 3 2 4" xfId="25329" xr:uid="{1D365AD0-689B-4000-98AC-682D5883AD76}"/>
    <cellStyle name="Moneda 2 5 2 2 3 2 2 3 2 5" xfId="34746" xr:uid="{1B8978E9-6B23-4C80-B7EF-93348910B56A}"/>
    <cellStyle name="Moneda 2 5 2 2 3 2 2 3 3" xfId="8856" xr:uid="{E31CA5EE-E4AC-4DEF-ADA5-4E3900929925}"/>
    <cellStyle name="Moneda 2 5 2 2 3 2 2 3 3 2" xfId="18264" xr:uid="{AD5A7EEA-55E5-4667-B0B9-0E4E778F5E65}"/>
    <cellStyle name="Moneda 2 5 2 2 3 2 2 3 3 3" xfId="27681" xr:uid="{0EF79BA0-AFF8-413E-8A32-FF141E421CEF}"/>
    <cellStyle name="Moneda 2 5 2 2 3 2 2 3 3 4" xfId="37098" xr:uid="{C86F523F-2F67-4D73-A80A-0A9D85C0339C}"/>
    <cellStyle name="Moneda 2 5 2 2 3 2 2 3 4" xfId="13560" xr:uid="{AE025AF2-788E-4813-AAD6-38ABF1DFF31F}"/>
    <cellStyle name="Moneda 2 5 2 2 3 2 2 3 5" xfId="22977" xr:uid="{35F636B3-DC94-440E-89A5-F511D2FD55D1}"/>
    <cellStyle name="Moneda 2 5 2 2 3 2 2 3 6" xfId="32394" xr:uid="{B0C2F3A7-D670-443D-8376-C039CFDC8E67}"/>
    <cellStyle name="Moneda 2 5 2 2 3 2 2 4" xfId="4936" xr:uid="{3EA22CC8-545B-47A5-8856-FDD8DBD19116}"/>
    <cellStyle name="Moneda 2 5 2 2 3 2 2 4 2" xfId="9640" xr:uid="{AF3640B3-E7BD-4706-A058-26E02DD6911B}"/>
    <cellStyle name="Moneda 2 5 2 2 3 2 2 4 2 2" xfId="19048" xr:uid="{AC634EC1-35CC-4855-B7DD-3A6FD7F13528}"/>
    <cellStyle name="Moneda 2 5 2 2 3 2 2 4 2 3" xfId="28465" xr:uid="{7572E6FF-D94F-4875-8910-4775FCD57F6F}"/>
    <cellStyle name="Moneda 2 5 2 2 3 2 2 4 2 4" xfId="37882" xr:uid="{FB67DE96-200F-4EEF-B8A7-E1D61DFC408B}"/>
    <cellStyle name="Moneda 2 5 2 2 3 2 2 4 3" xfId="14344" xr:uid="{42DBAF84-B678-4D7C-9683-AA50190A6A1A}"/>
    <cellStyle name="Moneda 2 5 2 2 3 2 2 4 4" xfId="23761" xr:uid="{22FFACD5-5BF9-46FC-BC19-8FB5F58E73F8}"/>
    <cellStyle name="Moneda 2 5 2 2 3 2 2 4 5" xfId="33178" xr:uid="{FBABCF2D-324C-463C-B886-115F594FF749}"/>
    <cellStyle name="Moneda 2 5 2 2 3 2 2 5" xfId="7288" xr:uid="{C584B399-DEB3-45F6-B6B8-476A4EA32899}"/>
    <cellStyle name="Moneda 2 5 2 2 3 2 2 5 2" xfId="16696" xr:uid="{F62E16F8-07B4-484A-A81E-67AF72BAF37E}"/>
    <cellStyle name="Moneda 2 5 2 2 3 2 2 5 3" xfId="26113" xr:uid="{53F4AD37-55A1-4626-B570-10DF9951D97F}"/>
    <cellStyle name="Moneda 2 5 2 2 3 2 2 5 4" xfId="35530" xr:uid="{93F283F5-B955-4961-9302-DE0AAC05C117}"/>
    <cellStyle name="Moneda 2 5 2 2 3 2 2 6" xfId="11992" xr:uid="{3F6C02F7-4CEF-4EC1-BF2A-F171DC4DAE01}"/>
    <cellStyle name="Moneda 2 5 2 2 3 2 2 7" xfId="21409" xr:uid="{F295DAEC-7810-4449-987F-4D429108512C}"/>
    <cellStyle name="Moneda 2 5 2 2 3 2 2 8" xfId="30826" xr:uid="{D75128B5-C2C9-4926-98D6-2A40C87AD9E4}"/>
    <cellStyle name="Moneda 2 5 2 2 3 2 3" xfId="2976" xr:uid="{AEDE9E21-AE5E-49DF-ACA7-FF2B0F3A4659}"/>
    <cellStyle name="Moneda 2 5 2 2 3 2 3 2" xfId="5328" xr:uid="{43B2F43C-BB16-4561-B782-71FD16559A5F}"/>
    <cellStyle name="Moneda 2 5 2 2 3 2 3 2 2" xfId="10032" xr:uid="{E6729271-3315-47C4-AF07-74624926FCB9}"/>
    <cellStyle name="Moneda 2 5 2 2 3 2 3 2 2 2" xfId="19440" xr:uid="{83F0B786-A2FA-452E-A757-B349E887313A}"/>
    <cellStyle name="Moneda 2 5 2 2 3 2 3 2 2 3" xfId="28857" xr:uid="{486F8317-0699-4ED5-82A3-717F0F820EF2}"/>
    <cellStyle name="Moneda 2 5 2 2 3 2 3 2 2 4" xfId="38274" xr:uid="{3AF5E4B4-6CB2-47C2-AE33-EA7FFCC29EB4}"/>
    <cellStyle name="Moneda 2 5 2 2 3 2 3 2 3" xfId="14736" xr:uid="{1D69BF20-EC7B-48C9-A526-348AFFDCE772}"/>
    <cellStyle name="Moneda 2 5 2 2 3 2 3 2 4" xfId="24153" xr:uid="{50942835-B27D-403A-A3A7-A7A3395C10B4}"/>
    <cellStyle name="Moneda 2 5 2 2 3 2 3 2 5" xfId="33570" xr:uid="{71B28493-5309-4C26-884C-38C402149AEE}"/>
    <cellStyle name="Moneda 2 5 2 2 3 2 3 3" xfId="7680" xr:uid="{4B7FCFA3-B16E-4D92-91E0-4EF80258D1AC}"/>
    <cellStyle name="Moneda 2 5 2 2 3 2 3 3 2" xfId="17088" xr:uid="{1D674128-4B40-4AF7-8804-2EDEFFB9FF57}"/>
    <cellStyle name="Moneda 2 5 2 2 3 2 3 3 3" xfId="26505" xr:uid="{17B2B062-1A50-4D89-BEB5-6EC726AF6EBD}"/>
    <cellStyle name="Moneda 2 5 2 2 3 2 3 3 4" xfId="35922" xr:uid="{96B85144-1E4E-45DE-9B5C-1D2C1F9DD410}"/>
    <cellStyle name="Moneda 2 5 2 2 3 2 3 4" xfId="12384" xr:uid="{BB9FF94C-C21F-474C-927A-2C4413B7A8E8}"/>
    <cellStyle name="Moneda 2 5 2 2 3 2 3 5" xfId="21801" xr:uid="{F68B2B1C-EBD8-4B12-8428-F5023A8E012A}"/>
    <cellStyle name="Moneda 2 5 2 2 3 2 3 6" xfId="31218" xr:uid="{3BBE0B7E-85E8-4F5F-8495-2EBACDAF550D}"/>
    <cellStyle name="Moneda 2 5 2 2 3 2 4" xfId="3760" xr:uid="{6F2A2255-7A38-454F-A43D-5A69EA85F683}"/>
    <cellStyle name="Moneda 2 5 2 2 3 2 4 2" xfId="6112" xr:uid="{B612404E-4CA0-4ECA-8331-0C3B54426E1D}"/>
    <cellStyle name="Moneda 2 5 2 2 3 2 4 2 2" xfId="10816" xr:uid="{34B30E07-413B-4F60-BFE6-12B69517BDB1}"/>
    <cellStyle name="Moneda 2 5 2 2 3 2 4 2 2 2" xfId="20224" xr:uid="{B6EF8A2D-9A23-4AF7-AAF7-9151564D3B44}"/>
    <cellStyle name="Moneda 2 5 2 2 3 2 4 2 2 3" xfId="29641" xr:uid="{893E6675-351B-451A-BFD4-DC076395646A}"/>
    <cellStyle name="Moneda 2 5 2 2 3 2 4 2 2 4" xfId="39058" xr:uid="{C2AE2B97-0C83-4415-9D82-D8611FC3C1E8}"/>
    <cellStyle name="Moneda 2 5 2 2 3 2 4 2 3" xfId="15520" xr:uid="{26B92198-A743-44FB-8A5B-580484B048C6}"/>
    <cellStyle name="Moneda 2 5 2 2 3 2 4 2 4" xfId="24937" xr:uid="{0967CE96-D399-4C3A-8AE1-6EC273371797}"/>
    <cellStyle name="Moneda 2 5 2 2 3 2 4 2 5" xfId="34354" xr:uid="{1757C254-89B3-4C77-9C29-81F4A101C94B}"/>
    <cellStyle name="Moneda 2 5 2 2 3 2 4 3" xfId="8464" xr:uid="{5C6AD774-5CA5-4694-982D-8537C12A480F}"/>
    <cellStyle name="Moneda 2 5 2 2 3 2 4 3 2" xfId="17872" xr:uid="{777F83AE-A6EF-4185-BD11-E56224F81435}"/>
    <cellStyle name="Moneda 2 5 2 2 3 2 4 3 3" xfId="27289" xr:uid="{20D0B388-7265-46EA-B9A0-FB1398859D7D}"/>
    <cellStyle name="Moneda 2 5 2 2 3 2 4 3 4" xfId="36706" xr:uid="{0D04639B-DA48-4B8A-9DB7-299CE6373783}"/>
    <cellStyle name="Moneda 2 5 2 2 3 2 4 4" xfId="13168" xr:uid="{120004DD-3C82-4013-AEB2-805CE14088D6}"/>
    <cellStyle name="Moneda 2 5 2 2 3 2 4 5" xfId="22585" xr:uid="{CECA25DD-A7BA-4CB0-9D53-BA4F37F4C370}"/>
    <cellStyle name="Moneda 2 5 2 2 3 2 4 6" xfId="32002" xr:uid="{78297743-6435-4AB1-820E-B145E1871113}"/>
    <cellStyle name="Moneda 2 5 2 2 3 2 5" xfId="4544" xr:uid="{2CF5125E-8EBB-49DA-97B1-F2CCACF67520}"/>
    <cellStyle name="Moneda 2 5 2 2 3 2 5 2" xfId="9248" xr:uid="{8C36F685-6BED-44A4-97CA-C36726BEEE9F}"/>
    <cellStyle name="Moneda 2 5 2 2 3 2 5 2 2" xfId="18656" xr:uid="{F653166E-5F98-493E-92A3-70182B01F82C}"/>
    <cellStyle name="Moneda 2 5 2 2 3 2 5 2 3" xfId="28073" xr:uid="{53FCBEDE-1C6E-47FE-A54E-7B9E1A120F60}"/>
    <cellStyle name="Moneda 2 5 2 2 3 2 5 2 4" xfId="37490" xr:uid="{97F4B08A-AF65-4593-B746-7F68B5A0733E}"/>
    <cellStyle name="Moneda 2 5 2 2 3 2 5 3" xfId="13952" xr:uid="{01541937-5F80-43DB-931F-6DFAB2C70FE6}"/>
    <cellStyle name="Moneda 2 5 2 2 3 2 5 4" xfId="23369" xr:uid="{FFB818FC-7346-4735-A29E-232C90CC3B9C}"/>
    <cellStyle name="Moneda 2 5 2 2 3 2 5 5" xfId="32786" xr:uid="{D79C727B-27C6-43F3-80B8-28EFF6C8FF1B}"/>
    <cellStyle name="Moneda 2 5 2 2 3 2 6" xfId="6896" xr:uid="{8A68F9D0-CEBE-41D9-A6DD-6243B503A939}"/>
    <cellStyle name="Moneda 2 5 2 2 3 2 6 2" xfId="16304" xr:uid="{F6FBFEBD-1D86-4F09-B6B9-2FAF91D38AA2}"/>
    <cellStyle name="Moneda 2 5 2 2 3 2 6 3" xfId="25721" xr:uid="{7C8E0A7B-C84B-41DC-A1F9-1513964A61D7}"/>
    <cellStyle name="Moneda 2 5 2 2 3 2 6 4" xfId="35138" xr:uid="{2A6F0925-7903-4E30-9183-3770AF00D1E3}"/>
    <cellStyle name="Moneda 2 5 2 2 3 2 7" xfId="11600" xr:uid="{995C5ECF-E982-4AEF-A281-6212949B3178}"/>
    <cellStyle name="Moneda 2 5 2 2 3 2 8" xfId="21017" xr:uid="{815B99B2-2522-4F53-9291-612A5FB11E3A}"/>
    <cellStyle name="Moneda 2 5 2 2 3 2 9" xfId="30434" xr:uid="{C693679C-8D98-4859-A738-85BADD5EB587}"/>
    <cellStyle name="Moneda 2 5 2 2 3 3" xfId="1140" xr:uid="{FF6510BF-CC3F-4965-8557-0A5214874581}"/>
    <cellStyle name="Moneda 2 5 2 2 3 3 10" xfId="1854" xr:uid="{AD1C66C2-0EAE-4AB2-A902-B2C7889853C6}"/>
    <cellStyle name="Moneda 2 5 2 2 3 3 11" xfId="40736" xr:uid="{E8A016FE-0E5F-4287-8756-E0DC0F47D70A}"/>
    <cellStyle name="Moneda 2 5 2 2 3 3 2" xfId="3172" xr:uid="{A0C20C14-765D-4210-BD5B-E00F355FF1B5}"/>
    <cellStyle name="Moneda 2 5 2 2 3 3 2 2" xfId="5524" xr:uid="{5749B9CC-C31D-4167-BF64-FF13ECAEF245}"/>
    <cellStyle name="Moneda 2 5 2 2 3 3 2 2 2" xfId="10228" xr:uid="{CD7A25B5-FF76-4775-B33A-75496E368B0D}"/>
    <cellStyle name="Moneda 2 5 2 2 3 3 2 2 2 2" xfId="19636" xr:uid="{957EADB1-AE34-441A-B85B-FB4862ADD63A}"/>
    <cellStyle name="Moneda 2 5 2 2 3 3 2 2 2 3" xfId="29053" xr:uid="{73689FA9-D562-40A5-A922-2C895C546CF6}"/>
    <cellStyle name="Moneda 2 5 2 2 3 3 2 2 2 4" xfId="38470" xr:uid="{2ACD1B94-4C11-47D4-945C-7A8B43376B57}"/>
    <cellStyle name="Moneda 2 5 2 2 3 3 2 2 3" xfId="14932" xr:uid="{BF52B288-C0FF-4596-9CCC-C8899D73E9BB}"/>
    <cellStyle name="Moneda 2 5 2 2 3 3 2 2 4" xfId="24349" xr:uid="{45D72F48-DC08-482F-9356-FE183CCDBDE4}"/>
    <cellStyle name="Moneda 2 5 2 2 3 3 2 2 5" xfId="33766" xr:uid="{AFFE54A7-32E3-4D68-90F4-DD6D7B0A4A27}"/>
    <cellStyle name="Moneda 2 5 2 2 3 3 2 3" xfId="7876" xr:uid="{25F61847-2DF6-4B01-9294-63BD892B10D0}"/>
    <cellStyle name="Moneda 2 5 2 2 3 3 2 3 2" xfId="17284" xr:uid="{92D200D9-B0C8-44A8-A296-39BF441844F3}"/>
    <cellStyle name="Moneda 2 5 2 2 3 3 2 3 3" xfId="26701" xr:uid="{92AB7701-E8D5-4566-8F28-C7892168DE95}"/>
    <cellStyle name="Moneda 2 5 2 2 3 3 2 3 4" xfId="36118" xr:uid="{C75BD65D-8A06-45DD-B49A-A193B277D8C2}"/>
    <cellStyle name="Moneda 2 5 2 2 3 3 2 4" xfId="12580" xr:uid="{949F8E47-9385-4FA9-89D6-EC3277EEE27B}"/>
    <cellStyle name="Moneda 2 5 2 2 3 3 2 5" xfId="21997" xr:uid="{5B1E7D5E-8CB0-4D29-B000-5C43B4E11193}"/>
    <cellStyle name="Moneda 2 5 2 2 3 3 2 6" xfId="31414" xr:uid="{AF78DC6C-037C-41E3-BC79-6093781CEFE2}"/>
    <cellStyle name="Moneda 2 5 2 2 3 3 3" xfId="3956" xr:uid="{AC09344A-3849-4E53-B437-4CDCBDF6B0DD}"/>
    <cellStyle name="Moneda 2 5 2 2 3 3 3 2" xfId="6308" xr:uid="{174B9BDE-3A1D-4377-BE20-13AD3EB526D8}"/>
    <cellStyle name="Moneda 2 5 2 2 3 3 3 2 2" xfId="11012" xr:uid="{DCEDD706-C835-42C7-95CB-43E901FEB185}"/>
    <cellStyle name="Moneda 2 5 2 2 3 3 3 2 2 2" xfId="20420" xr:uid="{7E219850-6BDD-4D1A-AA72-66E6FF8747AF}"/>
    <cellStyle name="Moneda 2 5 2 2 3 3 3 2 2 3" xfId="29837" xr:uid="{07D31E87-F3FB-4598-8299-B91023B53958}"/>
    <cellStyle name="Moneda 2 5 2 2 3 3 3 2 2 4" xfId="39254" xr:uid="{23F22C05-357A-4897-981F-656C060C21DE}"/>
    <cellStyle name="Moneda 2 5 2 2 3 3 3 2 3" xfId="15716" xr:uid="{78DEA23E-B9E3-4739-8E2C-C89D9E5B300E}"/>
    <cellStyle name="Moneda 2 5 2 2 3 3 3 2 4" xfId="25133" xr:uid="{DD77198E-53FC-401C-8411-038F5B8AAEFB}"/>
    <cellStyle name="Moneda 2 5 2 2 3 3 3 2 5" xfId="34550" xr:uid="{FB42D7D2-9483-419C-BAD9-3A8C28198076}"/>
    <cellStyle name="Moneda 2 5 2 2 3 3 3 3" xfId="8660" xr:uid="{DCA1C2BC-6D37-4312-8C1A-88DD2098ABF7}"/>
    <cellStyle name="Moneda 2 5 2 2 3 3 3 3 2" xfId="18068" xr:uid="{177CB805-59A6-4EC1-A68E-87567B96B5F3}"/>
    <cellStyle name="Moneda 2 5 2 2 3 3 3 3 3" xfId="27485" xr:uid="{D2814555-45C2-4E38-890C-A3AB6E7C72C3}"/>
    <cellStyle name="Moneda 2 5 2 2 3 3 3 3 4" xfId="36902" xr:uid="{50B2B5BD-FA68-4460-805A-E154350EAA7C}"/>
    <cellStyle name="Moneda 2 5 2 2 3 3 3 4" xfId="13364" xr:uid="{740C1213-1FC9-47DB-93C8-C2906EA56462}"/>
    <cellStyle name="Moneda 2 5 2 2 3 3 3 5" xfId="22781" xr:uid="{10487864-E5A5-4E2E-80CE-A1E8AE5F7D20}"/>
    <cellStyle name="Moneda 2 5 2 2 3 3 3 6" xfId="32198" xr:uid="{87A8997A-1C67-4226-B6BD-C7CE116AB347}"/>
    <cellStyle name="Moneda 2 5 2 2 3 3 4" xfId="4740" xr:uid="{144757A9-5584-4686-8D5B-738719CE177E}"/>
    <cellStyle name="Moneda 2 5 2 2 3 3 4 2" xfId="9444" xr:uid="{EF9C544A-3E71-4B1B-80FB-D38B7CB2F82F}"/>
    <cellStyle name="Moneda 2 5 2 2 3 3 4 2 2" xfId="18852" xr:uid="{F2FA4A8C-19D1-4DB2-99E5-F0BFCE55BCED}"/>
    <cellStyle name="Moneda 2 5 2 2 3 3 4 2 3" xfId="28269" xr:uid="{5D93A419-FDA2-4800-970A-1BA7A33EDF8A}"/>
    <cellStyle name="Moneda 2 5 2 2 3 3 4 2 4" xfId="37686" xr:uid="{954FF613-9983-4414-8400-FA002AC10850}"/>
    <cellStyle name="Moneda 2 5 2 2 3 3 4 3" xfId="14148" xr:uid="{7D2B49FB-A03C-4B57-BE98-E67AD43FFD74}"/>
    <cellStyle name="Moneda 2 5 2 2 3 3 4 4" xfId="23565" xr:uid="{E74B9059-9DD2-4C9E-A25E-A8F2ABC32370}"/>
    <cellStyle name="Moneda 2 5 2 2 3 3 4 5" xfId="32982" xr:uid="{C0609244-0F1F-41D2-A163-B2577E3A3314}"/>
    <cellStyle name="Moneda 2 5 2 2 3 3 5" xfId="7092" xr:uid="{546AA570-C391-4E2D-A049-3723444B006B}"/>
    <cellStyle name="Moneda 2 5 2 2 3 3 5 2" xfId="16500" xr:uid="{553F21CE-45DB-455E-A41C-54AD6E39BDB3}"/>
    <cellStyle name="Moneda 2 5 2 2 3 3 5 3" xfId="25917" xr:uid="{109319C0-8EEA-45FC-A8AD-7719236CF8DC}"/>
    <cellStyle name="Moneda 2 5 2 2 3 3 5 4" xfId="35334" xr:uid="{07C50AE6-C170-434A-BB83-D6BD7A932BA7}"/>
    <cellStyle name="Moneda 2 5 2 2 3 3 6" xfId="11796" xr:uid="{D3076986-CBF7-4B73-A283-181D12720995}"/>
    <cellStyle name="Moneda 2 5 2 2 3 3 7" xfId="21213" xr:uid="{FFDAA4D3-C0C9-4E0A-87F4-A9F572BD9DAA}"/>
    <cellStyle name="Moneda 2 5 2 2 3 3 8" xfId="30630" xr:uid="{C72C6132-D3F6-40BD-B2B3-82C27A2A0028}"/>
    <cellStyle name="Moneda 2 5 2 2 3 3 9" xfId="2387" xr:uid="{46260D2A-54A3-4F9D-86BB-949C61382294}"/>
    <cellStyle name="Moneda 2 5 2 2 3 4" xfId="2780" xr:uid="{FE0C4EE8-DB63-4716-B767-D5E9620D0A1D}"/>
    <cellStyle name="Moneda 2 5 2 2 3 4 2" xfId="5132" xr:uid="{D1CB0A4F-8238-498C-81A8-CAB2D27B5EC7}"/>
    <cellStyle name="Moneda 2 5 2 2 3 4 2 2" xfId="9836" xr:uid="{59BB2969-1703-447F-B0E7-7CEF3CD1B4FA}"/>
    <cellStyle name="Moneda 2 5 2 2 3 4 2 2 2" xfId="19244" xr:uid="{D4256820-8162-473C-A8BF-6C31FBAA8F3F}"/>
    <cellStyle name="Moneda 2 5 2 2 3 4 2 2 3" xfId="28661" xr:uid="{F3825DA2-41D9-44B5-B292-017CA71F8835}"/>
    <cellStyle name="Moneda 2 5 2 2 3 4 2 2 4" xfId="38078" xr:uid="{33F0801F-4FFB-46D3-9AF5-213784E41F95}"/>
    <cellStyle name="Moneda 2 5 2 2 3 4 2 3" xfId="14540" xr:uid="{696F4F79-3B6D-4159-8C90-E969121DAD31}"/>
    <cellStyle name="Moneda 2 5 2 2 3 4 2 4" xfId="23957" xr:uid="{F36F7305-2277-43FF-BA24-8CE7B6C8F1CC}"/>
    <cellStyle name="Moneda 2 5 2 2 3 4 2 5" xfId="33374" xr:uid="{5431553F-EBE4-4E9C-9CCE-AF3B0C78DA96}"/>
    <cellStyle name="Moneda 2 5 2 2 3 4 3" xfId="7484" xr:uid="{18D446BE-9982-4622-9016-5D85AB74AF97}"/>
    <cellStyle name="Moneda 2 5 2 2 3 4 3 2" xfId="16892" xr:uid="{E31C3288-39C2-4CCD-A76D-0F60802585CA}"/>
    <cellStyle name="Moneda 2 5 2 2 3 4 3 3" xfId="26309" xr:uid="{1D2A0910-7394-4FE6-ADCD-CF02E00847CD}"/>
    <cellStyle name="Moneda 2 5 2 2 3 4 3 4" xfId="35726" xr:uid="{27174E90-74C6-4BF3-A039-8504C09B7D1E}"/>
    <cellStyle name="Moneda 2 5 2 2 3 4 4" xfId="12188" xr:uid="{98195D12-2616-4D5C-B8F3-5F8126026319}"/>
    <cellStyle name="Moneda 2 5 2 2 3 4 5" xfId="21605" xr:uid="{F24283FB-6E39-4D49-8531-7C2C937E91EF}"/>
    <cellStyle name="Moneda 2 5 2 2 3 4 6" xfId="31022" xr:uid="{49F8D025-06AF-428C-AA40-2E2A5BBD856B}"/>
    <cellStyle name="Moneda 2 5 2 2 3 5" xfId="3564" xr:uid="{54DD09EB-9FCC-42FE-B534-92374F9C2D30}"/>
    <cellStyle name="Moneda 2 5 2 2 3 5 2" xfId="5916" xr:uid="{16AB7454-19CC-4626-84DE-C136BA73BCBA}"/>
    <cellStyle name="Moneda 2 5 2 2 3 5 2 2" xfId="10620" xr:uid="{FF6F36EC-A3A7-4DB3-8BE4-AF7903C2E9EC}"/>
    <cellStyle name="Moneda 2 5 2 2 3 5 2 2 2" xfId="20028" xr:uid="{78622096-EDE2-4531-907D-1061389FCF95}"/>
    <cellStyle name="Moneda 2 5 2 2 3 5 2 2 3" xfId="29445" xr:uid="{D97F5BC8-7DB0-40F6-AA49-7BA5CF745B3C}"/>
    <cellStyle name="Moneda 2 5 2 2 3 5 2 2 4" xfId="38862" xr:uid="{7FE0AF9F-6A9B-446B-BB55-720888FE6CC1}"/>
    <cellStyle name="Moneda 2 5 2 2 3 5 2 3" xfId="15324" xr:uid="{49C25901-F04F-47DA-80C1-09FFB305A219}"/>
    <cellStyle name="Moneda 2 5 2 2 3 5 2 4" xfId="24741" xr:uid="{2A2CADB1-5242-4EBD-97C8-F934BAB4FB7E}"/>
    <cellStyle name="Moneda 2 5 2 2 3 5 2 5" xfId="34158" xr:uid="{0B4C2C25-9035-4C58-A112-A5AB3AA144DE}"/>
    <cellStyle name="Moneda 2 5 2 2 3 5 3" xfId="8268" xr:uid="{FE42B6BB-E13E-4F34-B06B-51ADF0B810EA}"/>
    <cellStyle name="Moneda 2 5 2 2 3 5 3 2" xfId="17676" xr:uid="{D66A4000-91CE-4E5F-964F-6756C1326159}"/>
    <cellStyle name="Moneda 2 5 2 2 3 5 3 3" xfId="27093" xr:uid="{09CDFAD4-9322-4804-B558-79435C87F693}"/>
    <cellStyle name="Moneda 2 5 2 2 3 5 3 4" xfId="36510" xr:uid="{E8EF4299-4447-4A8E-80A1-F00605BE9BC7}"/>
    <cellStyle name="Moneda 2 5 2 2 3 5 4" xfId="12972" xr:uid="{6C2E64CC-107F-4616-9E88-BE57085F35D5}"/>
    <cellStyle name="Moneda 2 5 2 2 3 5 5" xfId="22389" xr:uid="{FA15509B-CE0E-4DE5-B629-4BF890E457EA}"/>
    <cellStyle name="Moneda 2 5 2 2 3 5 6" xfId="31806" xr:uid="{99A80950-7AF7-49F0-B988-6113CB6DF8FE}"/>
    <cellStyle name="Moneda 2 5 2 2 3 6" xfId="4348" xr:uid="{42F290C2-7FD3-493C-BC42-722EDE80A780}"/>
    <cellStyle name="Moneda 2 5 2 2 3 6 2" xfId="9052" xr:uid="{7B7D7904-3988-4B36-BB06-7440B43DA2AD}"/>
    <cellStyle name="Moneda 2 5 2 2 3 6 2 2" xfId="18460" xr:uid="{28805C03-FD1D-4612-BD6C-0A83383D2903}"/>
    <cellStyle name="Moneda 2 5 2 2 3 6 2 3" xfId="27877" xr:uid="{0AFBC553-3D7E-4805-9E3F-1DDCA3C8B7D1}"/>
    <cellStyle name="Moneda 2 5 2 2 3 6 2 4" xfId="37294" xr:uid="{46207D4F-7929-49B0-B8CB-206B9CF0D650}"/>
    <cellStyle name="Moneda 2 5 2 2 3 6 3" xfId="13756" xr:uid="{FCCDB612-7E3A-47B0-A2C3-9D870FCD1DBB}"/>
    <cellStyle name="Moneda 2 5 2 2 3 6 4" xfId="23173" xr:uid="{3BF5A590-D874-494A-B807-6A3097F75A51}"/>
    <cellStyle name="Moneda 2 5 2 2 3 6 5" xfId="32590" xr:uid="{71F6412C-FF7E-45E0-9349-DE5452D7299B}"/>
    <cellStyle name="Moneda 2 5 2 2 3 7" xfId="6700" xr:uid="{5E609E45-D17F-4324-822A-FCB6444FEDF4}"/>
    <cellStyle name="Moneda 2 5 2 2 3 7 2" xfId="16108" xr:uid="{9EC1E127-8C67-4043-B2E9-7958FA873590}"/>
    <cellStyle name="Moneda 2 5 2 2 3 7 3" xfId="25525" xr:uid="{DB029A7C-8C7D-4558-852A-D16D7AB45061}"/>
    <cellStyle name="Moneda 2 5 2 2 3 7 4" xfId="34942" xr:uid="{4849ED3D-E4D0-4C58-BFA1-AF36A064C6AB}"/>
    <cellStyle name="Moneda 2 5 2 2 3 8" xfId="11404" xr:uid="{2B4FA2B2-D5AF-482F-A8A0-61D08F5C6333}"/>
    <cellStyle name="Moneda 2 5 2 2 3 9" xfId="20821" xr:uid="{679E9913-6FF4-46FA-A3F0-7B5EAA29C6F3}"/>
    <cellStyle name="Moneda 2 5 2 2 4" xfId="519" xr:uid="{75B8F26D-4326-42E5-99D3-81DB0B9894B2}"/>
    <cellStyle name="Moneda 2 5 2 2 4 10" xfId="2145" xr:uid="{CF5184AA-7851-482F-A321-BF41E5E3CB32}"/>
    <cellStyle name="Moneda 2 5 2 2 4 11" xfId="1517" xr:uid="{2F872605-EA57-4ACF-88CA-27E941107A29}"/>
    <cellStyle name="Moneda 2 5 2 2 4 12" xfId="40399" xr:uid="{5ED54168-E8C1-4ADD-939C-33699EE542FF}"/>
    <cellStyle name="Moneda 2 5 2 2 4 2" xfId="2537" xr:uid="{4C426A80-6C38-419E-923B-452CB0FF06E8}"/>
    <cellStyle name="Moneda 2 5 2 2 4 2 2" xfId="3322" xr:uid="{AD01D879-20E2-45E7-BFF2-9E38C3E9B02D}"/>
    <cellStyle name="Moneda 2 5 2 2 4 2 2 2" xfId="5674" xr:uid="{5AC927D5-09DD-499A-84E1-1B0996B2F280}"/>
    <cellStyle name="Moneda 2 5 2 2 4 2 2 2 2" xfId="10378" xr:uid="{15C57C17-1A1E-4109-AC27-AD68EA144859}"/>
    <cellStyle name="Moneda 2 5 2 2 4 2 2 2 2 2" xfId="19786" xr:uid="{F84D30BB-8076-4439-B0E0-C95EE9B7F226}"/>
    <cellStyle name="Moneda 2 5 2 2 4 2 2 2 2 3" xfId="29203" xr:uid="{AC7C5821-9A91-49B3-83BA-66429B5FCDC4}"/>
    <cellStyle name="Moneda 2 5 2 2 4 2 2 2 2 4" xfId="38620" xr:uid="{06F6B907-9C4B-413A-9783-6EBDED253ECE}"/>
    <cellStyle name="Moneda 2 5 2 2 4 2 2 2 3" xfId="15082" xr:uid="{CCB046DF-2D81-4A4B-A271-C6B5F5911FF8}"/>
    <cellStyle name="Moneda 2 5 2 2 4 2 2 2 4" xfId="24499" xr:uid="{BF4A9172-B7FD-4876-A793-EE05BC94FDA8}"/>
    <cellStyle name="Moneda 2 5 2 2 4 2 2 2 5" xfId="33916" xr:uid="{FB0BE00C-9CEB-4D78-840C-BB4CBD502B68}"/>
    <cellStyle name="Moneda 2 5 2 2 4 2 2 3" xfId="8026" xr:uid="{5C90703A-F981-4921-B2E8-7E47DEB07360}"/>
    <cellStyle name="Moneda 2 5 2 2 4 2 2 3 2" xfId="17434" xr:uid="{7C9752DF-8717-4464-9E7A-03DB583C5F2E}"/>
    <cellStyle name="Moneda 2 5 2 2 4 2 2 3 3" xfId="26851" xr:uid="{4C79F91A-57EA-4094-A5AC-1085417A68BA}"/>
    <cellStyle name="Moneda 2 5 2 2 4 2 2 3 4" xfId="36268" xr:uid="{D6013012-453A-4504-802F-CD8F6782BADD}"/>
    <cellStyle name="Moneda 2 5 2 2 4 2 2 4" xfId="12730" xr:uid="{57AD2A6B-A8ED-4607-9952-C37585B49821}"/>
    <cellStyle name="Moneda 2 5 2 2 4 2 2 5" xfId="22147" xr:uid="{46D8FFEB-6980-4E9C-813F-95D2CB14AF88}"/>
    <cellStyle name="Moneda 2 5 2 2 4 2 2 6" xfId="31564" xr:uid="{D63C9242-E439-4CFC-9316-AF82BCBDD511}"/>
    <cellStyle name="Moneda 2 5 2 2 4 2 3" xfId="4106" xr:uid="{749CA7D2-F503-45BE-B2D3-F94903103311}"/>
    <cellStyle name="Moneda 2 5 2 2 4 2 3 2" xfId="6458" xr:uid="{27F0EA20-3BDD-4A34-9F60-574E08F86198}"/>
    <cellStyle name="Moneda 2 5 2 2 4 2 3 2 2" xfId="11162" xr:uid="{821BF585-230A-4DA4-957B-9129217DA108}"/>
    <cellStyle name="Moneda 2 5 2 2 4 2 3 2 2 2" xfId="20570" xr:uid="{B954EDA1-03C8-48F4-8995-53E1DDD72215}"/>
    <cellStyle name="Moneda 2 5 2 2 4 2 3 2 2 3" xfId="29987" xr:uid="{81271B83-C309-4746-B58E-956FCFCC1CDE}"/>
    <cellStyle name="Moneda 2 5 2 2 4 2 3 2 2 4" xfId="39404" xr:uid="{BC1D0F36-DCB2-4FF2-91C3-BEF33398AFEC}"/>
    <cellStyle name="Moneda 2 5 2 2 4 2 3 2 3" xfId="15866" xr:uid="{FB45E417-068C-45B1-B4D1-03AB49272BB1}"/>
    <cellStyle name="Moneda 2 5 2 2 4 2 3 2 4" xfId="25283" xr:uid="{DF734E99-40B4-4B6B-B835-27EE975DC840}"/>
    <cellStyle name="Moneda 2 5 2 2 4 2 3 2 5" xfId="34700" xr:uid="{020A4279-DA8F-495A-8C3D-A1E70FECAEF2}"/>
    <cellStyle name="Moneda 2 5 2 2 4 2 3 3" xfId="8810" xr:uid="{E776BFDE-E08D-4795-8EA2-A3A3450CD1BC}"/>
    <cellStyle name="Moneda 2 5 2 2 4 2 3 3 2" xfId="18218" xr:uid="{92A155CB-9A2B-4F96-A45D-1898454C202D}"/>
    <cellStyle name="Moneda 2 5 2 2 4 2 3 3 3" xfId="27635" xr:uid="{DBB66684-0DB0-4C06-AD8C-724B761E4661}"/>
    <cellStyle name="Moneda 2 5 2 2 4 2 3 3 4" xfId="37052" xr:uid="{0FC0AA54-3325-4101-AA03-BAE328567D27}"/>
    <cellStyle name="Moneda 2 5 2 2 4 2 3 4" xfId="13514" xr:uid="{D7C66659-2BF8-48CF-BA5B-E557A3B910ED}"/>
    <cellStyle name="Moneda 2 5 2 2 4 2 3 5" xfId="22931" xr:uid="{428DCE4B-F753-46E5-8294-4089AB1C1C9C}"/>
    <cellStyle name="Moneda 2 5 2 2 4 2 3 6" xfId="32348" xr:uid="{5B8759F7-F0DF-462F-8A39-D1CDBCDA0526}"/>
    <cellStyle name="Moneda 2 5 2 2 4 2 4" xfId="4890" xr:uid="{6A8DF78B-3B3E-49CA-A3A4-EFF002EE68A5}"/>
    <cellStyle name="Moneda 2 5 2 2 4 2 4 2" xfId="9594" xr:uid="{E22B56DA-3DF0-49CD-84F5-26FDEEF4AE7E}"/>
    <cellStyle name="Moneda 2 5 2 2 4 2 4 2 2" xfId="19002" xr:uid="{760D8FCC-0C2A-4845-A43C-1CF2743CC387}"/>
    <cellStyle name="Moneda 2 5 2 2 4 2 4 2 3" xfId="28419" xr:uid="{96725391-31D6-4E0F-9420-3A6B2342B439}"/>
    <cellStyle name="Moneda 2 5 2 2 4 2 4 2 4" xfId="37836" xr:uid="{7DFD45A0-F812-4590-8F0B-8271EB01595F}"/>
    <cellStyle name="Moneda 2 5 2 2 4 2 4 3" xfId="14298" xr:uid="{59740A68-7B78-4704-AE5F-609578D10E64}"/>
    <cellStyle name="Moneda 2 5 2 2 4 2 4 4" xfId="23715" xr:uid="{F959AB28-34FD-4383-9852-3CF520A2A1E9}"/>
    <cellStyle name="Moneda 2 5 2 2 4 2 4 5" xfId="33132" xr:uid="{AC64007A-38CD-403D-ACBF-5A904F989848}"/>
    <cellStyle name="Moneda 2 5 2 2 4 2 5" xfId="7242" xr:uid="{D079609F-16EE-4C21-A25F-9C3FA2BABADA}"/>
    <cellStyle name="Moneda 2 5 2 2 4 2 5 2" xfId="16650" xr:uid="{2E1A1A81-08D4-4184-83F5-A6370D1B5023}"/>
    <cellStyle name="Moneda 2 5 2 2 4 2 5 3" xfId="26067" xr:uid="{4B402BD9-6EE7-47BE-8F4F-97844BE7C3A8}"/>
    <cellStyle name="Moneda 2 5 2 2 4 2 5 4" xfId="35484" xr:uid="{677EEA03-BE33-43C9-AB20-B18D7E02BF4B}"/>
    <cellStyle name="Moneda 2 5 2 2 4 2 6" xfId="11946" xr:uid="{B3A11F1F-9B8E-4653-9CA6-EF62CBC225B7}"/>
    <cellStyle name="Moneda 2 5 2 2 4 2 7" xfId="21363" xr:uid="{04309889-EB7F-4D6B-BB4C-9BA983994D6C}"/>
    <cellStyle name="Moneda 2 5 2 2 4 2 8" xfId="30780" xr:uid="{CF6320B6-3B99-4FB6-8D7C-B7B2B0D88A9F}"/>
    <cellStyle name="Moneda 2 5 2 2 4 3" xfId="2930" xr:uid="{E2FA3910-3B47-4A0D-AFB7-58108B7484BD}"/>
    <cellStyle name="Moneda 2 5 2 2 4 3 2" xfId="5282" xr:uid="{412BB889-7ACF-4D4B-9E62-4B3C3299F670}"/>
    <cellStyle name="Moneda 2 5 2 2 4 3 2 2" xfId="9986" xr:uid="{C306C508-7373-4E2C-991E-69F52516B04B}"/>
    <cellStyle name="Moneda 2 5 2 2 4 3 2 2 2" xfId="19394" xr:uid="{7167A9A8-2F4D-4ECF-96A5-ECA8482E1698}"/>
    <cellStyle name="Moneda 2 5 2 2 4 3 2 2 3" xfId="28811" xr:uid="{D8B2A5FC-5C52-4DC4-B7F4-FC63B77AC81F}"/>
    <cellStyle name="Moneda 2 5 2 2 4 3 2 2 4" xfId="38228" xr:uid="{98B349D1-A95A-4DB9-9A91-DE2588ADB8DE}"/>
    <cellStyle name="Moneda 2 5 2 2 4 3 2 3" xfId="14690" xr:uid="{D2715C8B-5492-4D10-B874-FE1EA552F900}"/>
    <cellStyle name="Moneda 2 5 2 2 4 3 2 4" xfId="24107" xr:uid="{E18C5AFC-A544-4E32-B69B-F3CB63A30164}"/>
    <cellStyle name="Moneda 2 5 2 2 4 3 2 5" xfId="33524" xr:uid="{39D60A38-A187-4577-8110-F0D26CD8D5A7}"/>
    <cellStyle name="Moneda 2 5 2 2 4 3 3" xfId="7634" xr:uid="{E9F15032-1CC5-42A7-8133-139335AC81A2}"/>
    <cellStyle name="Moneda 2 5 2 2 4 3 3 2" xfId="17042" xr:uid="{21030681-C589-4AFC-82D6-0F0008182943}"/>
    <cellStyle name="Moneda 2 5 2 2 4 3 3 3" xfId="26459" xr:uid="{98334F10-BCC0-482B-9BB9-F91FEEE5E0BC}"/>
    <cellStyle name="Moneda 2 5 2 2 4 3 3 4" xfId="35876" xr:uid="{566800F5-BBB7-4A67-9364-C01E6430A1EE}"/>
    <cellStyle name="Moneda 2 5 2 2 4 3 4" xfId="12338" xr:uid="{649B45D5-815D-4F30-85F5-6F0F98FA965E}"/>
    <cellStyle name="Moneda 2 5 2 2 4 3 5" xfId="21755" xr:uid="{1CAF5F0C-2BAE-4E34-B4E1-349A6BA1D7FC}"/>
    <cellStyle name="Moneda 2 5 2 2 4 3 6" xfId="31172" xr:uid="{DE95F407-F5F8-4A88-A7CF-709F48AF642A}"/>
    <cellStyle name="Moneda 2 5 2 2 4 4" xfId="3714" xr:uid="{33DDDB08-3B5E-4651-9962-D6C13F18F9F3}"/>
    <cellStyle name="Moneda 2 5 2 2 4 4 2" xfId="6066" xr:uid="{A819BFB3-F228-4FD4-9DA3-F6895B3A8F1D}"/>
    <cellStyle name="Moneda 2 5 2 2 4 4 2 2" xfId="10770" xr:uid="{046BB80B-04E6-425A-9A50-1B6D5862F4A5}"/>
    <cellStyle name="Moneda 2 5 2 2 4 4 2 2 2" xfId="20178" xr:uid="{AC1A272B-BCCE-473B-B6BB-80EAF33B555B}"/>
    <cellStyle name="Moneda 2 5 2 2 4 4 2 2 3" xfId="29595" xr:uid="{0D3BACF0-F7B4-4C1F-97FD-E30E762E0D27}"/>
    <cellStyle name="Moneda 2 5 2 2 4 4 2 2 4" xfId="39012" xr:uid="{8E768B8F-2F97-49AD-9194-C2D305419149}"/>
    <cellStyle name="Moneda 2 5 2 2 4 4 2 3" xfId="15474" xr:uid="{AD79BBC4-E510-4E29-89E1-7606E155F6FC}"/>
    <cellStyle name="Moneda 2 5 2 2 4 4 2 4" xfId="24891" xr:uid="{1175AB27-786E-4461-856E-F7306C88F870}"/>
    <cellStyle name="Moneda 2 5 2 2 4 4 2 5" xfId="34308" xr:uid="{9DDBEA16-F51F-4375-8FB6-775EB21264F6}"/>
    <cellStyle name="Moneda 2 5 2 2 4 4 3" xfId="8418" xr:uid="{8D9896B9-C98A-46BF-BD54-5FAEF3032D7F}"/>
    <cellStyle name="Moneda 2 5 2 2 4 4 3 2" xfId="17826" xr:uid="{086D85A1-7689-455D-8EAB-E26E8416739E}"/>
    <cellStyle name="Moneda 2 5 2 2 4 4 3 3" xfId="27243" xr:uid="{957D7F1B-72B3-4297-B943-C71B8E13AF21}"/>
    <cellStyle name="Moneda 2 5 2 2 4 4 3 4" xfId="36660" xr:uid="{610C466B-E8B0-420D-98C8-FB5C5E803DB6}"/>
    <cellStyle name="Moneda 2 5 2 2 4 4 4" xfId="13122" xr:uid="{FDACC6B0-972B-483C-B16B-419E8BEF5D24}"/>
    <cellStyle name="Moneda 2 5 2 2 4 4 5" xfId="22539" xr:uid="{AD75D251-A2C8-47D9-84BD-9CA68BBD1CDE}"/>
    <cellStyle name="Moneda 2 5 2 2 4 4 6" xfId="31956" xr:uid="{E596CF3B-B624-4658-AEB6-1077CE9E19DC}"/>
    <cellStyle name="Moneda 2 5 2 2 4 5" xfId="4498" xr:uid="{308FCA3B-4E95-4978-BD88-4125B0241A72}"/>
    <cellStyle name="Moneda 2 5 2 2 4 5 2" xfId="9202" xr:uid="{3BCCD768-5CD9-42AB-A9BF-9B66EBFFEA6F}"/>
    <cellStyle name="Moneda 2 5 2 2 4 5 2 2" xfId="18610" xr:uid="{31AC8C9F-52B3-4525-B489-21676A9FACEE}"/>
    <cellStyle name="Moneda 2 5 2 2 4 5 2 3" xfId="28027" xr:uid="{E57EE255-9011-4871-A63A-3D64D356A3B3}"/>
    <cellStyle name="Moneda 2 5 2 2 4 5 2 4" xfId="37444" xr:uid="{FDCC1225-F6B3-4D5F-B027-6BC26090A33D}"/>
    <cellStyle name="Moneda 2 5 2 2 4 5 3" xfId="13906" xr:uid="{02B86D45-833A-41BD-9DF5-CD4B9C2D1C3A}"/>
    <cellStyle name="Moneda 2 5 2 2 4 5 4" xfId="23323" xr:uid="{76A5C44E-E9D3-4C24-AEA4-8780FD34095A}"/>
    <cellStyle name="Moneda 2 5 2 2 4 5 5" xfId="32740" xr:uid="{516CB66C-769B-411C-9BE2-6AEAF2E20BFD}"/>
    <cellStyle name="Moneda 2 5 2 2 4 6" xfId="6850" xr:uid="{E66D7339-BE0F-45F7-97F9-19AE5335BFE4}"/>
    <cellStyle name="Moneda 2 5 2 2 4 6 2" xfId="16258" xr:uid="{66723A60-DD7A-42AE-BD47-D0DD9CBE77D1}"/>
    <cellStyle name="Moneda 2 5 2 2 4 6 3" xfId="25675" xr:uid="{B67164FB-1090-4AF8-8597-7E0434D50CF5}"/>
    <cellStyle name="Moneda 2 5 2 2 4 6 4" xfId="35092" xr:uid="{94C76547-0E33-4ED7-B5D2-72B855809F09}"/>
    <cellStyle name="Moneda 2 5 2 2 4 7" xfId="11554" xr:uid="{08D2E651-7E05-428B-9C83-48EAFF8F7581}"/>
    <cellStyle name="Moneda 2 5 2 2 4 8" xfId="20971" xr:uid="{E0D46E48-99F6-4D86-BCAB-1D48D3C659D0}"/>
    <cellStyle name="Moneda 2 5 2 2 4 9" xfId="30388" xr:uid="{B34E73A2-097A-4529-AAE6-CD0669D366E6}"/>
    <cellStyle name="Moneda 2 5 2 2 5" xfId="1012" xr:uid="{6B1FAD22-3E8E-474C-9627-2CA66F6D7F94}"/>
    <cellStyle name="Moneda 2 5 2 2 5 10" xfId="1726" xr:uid="{74B61C8F-907E-4828-9CBF-924A1C0D58B6}"/>
    <cellStyle name="Moneda 2 5 2 2 5 11" xfId="40608" xr:uid="{D27C9F83-810C-4FAA-A5BA-0E4F6FA57CCA}"/>
    <cellStyle name="Moneda 2 5 2 2 5 2" xfId="3126" xr:uid="{A031F4D6-8FB2-487F-8A87-C483B48898DD}"/>
    <cellStyle name="Moneda 2 5 2 2 5 2 2" xfId="5478" xr:uid="{57CB87FB-A2AA-431B-B607-ACD11AD05359}"/>
    <cellStyle name="Moneda 2 5 2 2 5 2 2 2" xfId="10182" xr:uid="{2951B2FD-0BC8-48DB-9676-3338A91197A1}"/>
    <cellStyle name="Moneda 2 5 2 2 5 2 2 2 2" xfId="19590" xr:uid="{C3165B33-CC5D-4C35-A267-7A776BB4110F}"/>
    <cellStyle name="Moneda 2 5 2 2 5 2 2 2 3" xfId="29007" xr:uid="{C91FF247-FB25-4793-B543-39F53AB4035D}"/>
    <cellStyle name="Moneda 2 5 2 2 5 2 2 2 4" xfId="38424" xr:uid="{A332DDE1-3521-4088-B147-AEE5DEDA1DA5}"/>
    <cellStyle name="Moneda 2 5 2 2 5 2 2 3" xfId="14886" xr:uid="{F91A4868-129B-48C7-B71C-9BB93D53452A}"/>
    <cellStyle name="Moneda 2 5 2 2 5 2 2 4" xfId="24303" xr:uid="{D367128C-6943-4DD1-BB12-BAB1419B2CE2}"/>
    <cellStyle name="Moneda 2 5 2 2 5 2 2 5" xfId="33720" xr:uid="{0FB4C615-578F-4002-A76A-958B7A88D1E6}"/>
    <cellStyle name="Moneda 2 5 2 2 5 2 3" xfId="7830" xr:uid="{F2D96C1B-131B-418B-850B-20F50E38FE07}"/>
    <cellStyle name="Moneda 2 5 2 2 5 2 3 2" xfId="17238" xr:uid="{DA5150DC-B29F-490C-859E-EE89FD1C52BD}"/>
    <cellStyle name="Moneda 2 5 2 2 5 2 3 3" xfId="26655" xr:uid="{34A79617-3682-4D4F-9B8B-0860EAD736E3}"/>
    <cellStyle name="Moneda 2 5 2 2 5 2 3 4" xfId="36072" xr:uid="{8ED9A86C-7557-4D74-B3D7-FB2E52B07D2C}"/>
    <cellStyle name="Moneda 2 5 2 2 5 2 4" xfId="12534" xr:uid="{4D07A0F1-FF7A-4AC9-9553-5B95ED8706F2}"/>
    <cellStyle name="Moneda 2 5 2 2 5 2 5" xfId="21951" xr:uid="{FA5C6558-3659-4E16-B36B-7313556B6118}"/>
    <cellStyle name="Moneda 2 5 2 2 5 2 6" xfId="31368" xr:uid="{E71FF5BB-59C0-46FC-9202-F4292A6400B7}"/>
    <cellStyle name="Moneda 2 5 2 2 5 3" xfId="3910" xr:uid="{F73A4176-A0B7-4220-8C2B-1239459ADA19}"/>
    <cellStyle name="Moneda 2 5 2 2 5 3 2" xfId="6262" xr:uid="{AA914C3A-02CD-43C1-98B4-C9192D4D1FCE}"/>
    <cellStyle name="Moneda 2 5 2 2 5 3 2 2" xfId="10966" xr:uid="{4371A8E6-F203-4C01-90A0-3F552BCB2E6D}"/>
    <cellStyle name="Moneda 2 5 2 2 5 3 2 2 2" xfId="20374" xr:uid="{D3155DFE-B4EA-49F5-9378-D498A094016B}"/>
    <cellStyle name="Moneda 2 5 2 2 5 3 2 2 3" xfId="29791" xr:uid="{6DD44D9D-68CB-429D-9D69-5C28CBD85E34}"/>
    <cellStyle name="Moneda 2 5 2 2 5 3 2 2 4" xfId="39208" xr:uid="{CAB0F4D4-9C31-4928-96F2-51C6CF4D77DE}"/>
    <cellStyle name="Moneda 2 5 2 2 5 3 2 3" xfId="15670" xr:uid="{B6039225-6702-47C4-9E41-8C8B04BED5FB}"/>
    <cellStyle name="Moneda 2 5 2 2 5 3 2 4" xfId="25087" xr:uid="{2DF103A0-34F9-4D69-9EE9-F80E8BF02131}"/>
    <cellStyle name="Moneda 2 5 2 2 5 3 2 5" xfId="34504" xr:uid="{BC233508-CE09-4B4D-9F71-AD80D7AB016B}"/>
    <cellStyle name="Moneda 2 5 2 2 5 3 3" xfId="8614" xr:uid="{8CE92ED1-C413-40AE-8E67-E8E200A4FF65}"/>
    <cellStyle name="Moneda 2 5 2 2 5 3 3 2" xfId="18022" xr:uid="{9EEE128F-D772-4295-A1C9-94F72EB8F87B}"/>
    <cellStyle name="Moneda 2 5 2 2 5 3 3 3" xfId="27439" xr:uid="{2A0D3682-0164-4377-9806-D18E07F6F0D6}"/>
    <cellStyle name="Moneda 2 5 2 2 5 3 3 4" xfId="36856" xr:uid="{7BDA3FA3-2CC5-4DC0-A393-D5DDC7290B6C}"/>
    <cellStyle name="Moneda 2 5 2 2 5 3 4" xfId="13318" xr:uid="{59552680-BCE4-4057-AAB5-08A83E19BC9E}"/>
    <cellStyle name="Moneda 2 5 2 2 5 3 5" xfId="22735" xr:uid="{7608F0D8-3934-4BF1-9061-AF2CEFE16286}"/>
    <cellStyle name="Moneda 2 5 2 2 5 3 6" xfId="32152" xr:uid="{6E20D8DA-2735-4191-AF66-FD41E6C69089}"/>
    <cellStyle name="Moneda 2 5 2 2 5 4" xfId="4694" xr:uid="{D25967CD-0FF7-4643-81E1-22F7292F49CF}"/>
    <cellStyle name="Moneda 2 5 2 2 5 4 2" xfId="9398" xr:uid="{4DC0C736-3E3D-43C2-9818-CC0A9DA96ECC}"/>
    <cellStyle name="Moneda 2 5 2 2 5 4 2 2" xfId="18806" xr:uid="{72AFD273-7CB5-407A-8F6D-773A8E3DBCFB}"/>
    <cellStyle name="Moneda 2 5 2 2 5 4 2 3" xfId="28223" xr:uid="{CC819819-F2B5-46D2-A55A-1E8530649E38}"/>
    <cellStyle name="Moneda 2 5 2 2 5 4 2 4" xfId="37640" xr:uid="{DAE5C03B-233D-45EC-9764-0A442493513F}"/>
    <cellStyle name="Moneda 2 5 2 2 5 4 3" xfId="14102" xr:uid="{2BA01CD5-4839-4A1B-9439-9D5BCA3BC658}"/>
    <cellStyle name="Moneda 2 5 2 2 5 4 4" xfId="23519" xr:uid="{BD2ADB8C-219F-4F64-B4C7-D27CDD56DD32}"/>
    <cellStyle name="Moneda 2 5 2 2 5 4 5" xfId="32936" xr:uid="{DC11DFFB-7056-4B38-91C4-3DBAB2175D86}"/>
    <cellStyle name="Moneda 2 5 2 2 5 5" xfId="7046" xr:uid="{43315118-AB7F-4F6F-9108-9E702EED9426}"/>
    <cellStyle name="Moneda 2 5 2 2 5 5 2" xfId="16454" xr:uid="{5EF42919-0B95-40AE-B48B-3B9B920D400C}"/>
    <cellStyle name="Moneda 2 5 2 2 5 5 3" xfId="25871" xr:uid="{D61331E2-C2CE-4D34-85DA-FDE9F97056F3}"/>
    <cellStyle name="Moneda 2 5 2 2 5 5 4" xfId="35288" xr:uid="{64E63A29-FB2F-4615-8F9E-CF6C5664E89D}"/>
    <cellStyle name="Moneda 2 5 2 2 5 6" xfId="11750" xr:uid="{69D8D5EF-176A-4926-AC28-2A80AF6D3F44}"/>
    <cellStyle name="Moneda 2 5 2 2 5 7" xfId="21167" xr:uid="{E3B4CC4B-6DAD-42F5-BDAB-2DF393B145D8}"/>
    <cellStyle name="Moneda 2 5 2 2 5 8" xfId="30584" xr:uid="{814EFE82-375E-48D8-9427-6C7F1F1FB1FE}"/>
    <cellStyle name="Moneda 2 5 2 2 5 9" xfId="2341" xr:uid="{87BC0477-0571-4917-8F29-61CD59650617}"/>
    <cellStyle name="Moneda 2 5 2 2 6" xfId="2734" xr:uid="{78788E8A-3473-4900-8AEC-E80B972A0C11}"/>
    <cellStyle name="Moneda 2 5 2 2 6 2" xfId="5086" xr:uid="{57C18892-E9E5-42CD-9D7D-65E88871098F}"/>
    <cellStyle name="Moneda 2 5 2 2 6 2 2" xfId="9790" xr:uid="{83F6EB3A-783E-49BA-8CB0-A9F6727066A0}"/>
    <cellStyle name="Moneda 2 5 2 2 6 2 2 2" xfId="19198" xr:uid="{019CDE9B-F30F-4764-A74D-4626DC6C9C3E}"/>
    <cellStyle name="Moneda 2 5 2 2 6 2 2 3" xfId="28615" xr:uid="{762E0D7F-2852-403D-9E74-A0C6EC0EEE76}"/>
    <cellStyle name="Moneda 2 5 2 2 6 2 2 4" xfId="38032" xr:uid="{55A48698-C704-4B47-AB50-BBF619BA47B9}"/>
    <cellStyle name="Moneda 2 5 2 2 6 2 3" xfId="14494" xr:uid="{5ED56DB2-443D-4B2F-A79F-A38613A5F714}"/>
    <cellStyle name="Moneda 2 5 2 2 6 2 4" xfId="23911" xr:uid="{3D21586F-75C5-4187-B5F1-C33592ACF972}"/>
    <cellStyle name="Moneda 2 5 2 2 6 2 5" xfId="33328" xr:uid="{ED438E77-054E-4C27-B4C8-B0307983248D}"/>
    <cellStyle name="Moneda 2 5 2 2 6 3" xfId="7438" xr:uid="{1BBC47FB-3B05-4D71-965C-4F8B50E34148}"/>
    <cellStyle name="Moneda 2 5 2 2 6 3 2" xfId="16846" xr:uid="{1F26AF5C-4839-4444-8E28-0CFC1B9BDD71}"/>
    <cellStyle name="Moneda 2 5 2 2 6 3 3" xfId="26263" xr:uid="{78598FB6-FEEB-4DB2-8A8A-E9B35B151B58}"/>
    <cellStyle name="Moneda 2 5 2 2 6 3 4" xfId="35680" xr:uid="{64004A46-2EFA-4F95-8AFA-0993BB77D0C8}"/>
    <cellStyle name="Moneda 2 5 2 2 6 4" xfId="12142" xr:uid="{DC02A23F-5616-4FAB-B8B0-6E178B6D2C81}"/>
    <cellStyle name="Moneda 2 5 2 2 6 5" xfId="21559" xr:uid="{8D87C8FA-7FEC-4942-8D8B-62B4EAF401B9}"/>
    <cellStyle name="Moneda 2 5 2 2 6 6" xfId="30976" xr:uid="{402D6E97-9CDB-43EA-8E19-0350688BB1EB}"/>
    <cellStyle name="Moneda 2 5 2 2 7" xfId="3518" xr:uid="{7537B65A-63D2-40A5-BF39-9AB6457F2116}"/>
    <cellStyle name="Moneda 2 5 2 2 7 2" xfId="5870" xr:uid="{DE9F23E1-175C-4B45-999F-2B6D0CEEBC56}"/>
    <cellStyle name="Moneda 2 5 2 2 7 2 2" xfId="10574" xr:uid="{5409824E-D5CF-4430-9B8F-D0F60E02F1E6}"/>
    <cellStyle name="Moneda 2 5 2 2 7 2 2 2" xfId="19982" xr:uid="{0973DE81-ACAE-4144-9312-AADA025ED4CF}"/>
    <cellStyle name="Moneda 2 5 2 2 7 2 2 3" xfId="29399" xr:uid="{CAC33F17-8E19-46F9-91E1-F68678459E5A}"/>
    <cellStyle name="Moneda 2 5 2 2 7 2 2 4" xfId="38816" xr:uid="{FA63D8EF-55BC-4833-BE6B-A4B8DB9334B9}"/>
    <cellStyle name="Moneda 2 5 2 2 7 2 3" xfId="15278" xr:uid="{045A0898-46C2-4039-90B9-AEF3B6F13B98}"/>
    <cellStyle name="Moneda 2 5 2 2 7 2 4" xfId="24695" xr:uid="{365459B1-EEF2-4612-ADCD-22B8598166F1}"/>
    <cellStyle name="Moneda 2 5 2 2 7 2 5" xfId="34112" xr:uid="{5AD6DDE7-542B-48CF-AAAE-37D9822F2596}"/>
    <cellStyle name="Moneda 2 5 2 2 7 3" xfId="8222" xr:uid="{DC9D1E7A-F00F-4DD2-9545-80DD5A9EC6D6}"/>
    <cellStyle name="Moneda 2 5 2 2 7 3 2" xfId="17630" xr:uid="{BFB5A6ED-AF95-419E-8479-A63CA93EF6BD}"/>
    <cellStyle name="Moneda 2 5 2 2 7 3 3" xfId="27047" xr:uid="{C9E3D76D-41CA-4BB0-9AB8-BEAD52DB9381}"/>
    <cellStyle name="Moneda 2 5 2 2 7 3 4" xfId="36464" xr:uid="{7CD956F8-D23C-4A6B-8DEB-E3D755A2A997}"/>
    <cellStyle name="Moneda 2 5 2 2 7 4" xfId="12926" xr:uid="{01C9968D-7CAB-455C-BB3B-DC9EA85FA09F}"/>
    <cellStyle name="Moneda 2 5 2 2 7 5" xfId="22343" xr:uid="{9A291BC4-314C-4A62-862E-1ACA47DF4747}"/>
    <cellStyle name="Moneda 2 5 2 2 7 6" xfId="31760" xr:uid="{44A8F289-2D85-45D7-A042-CA8499C519C1}"/>
    <cellStyle name="Moneda 2 5 2 2 8" xfId="4302" xr:uid="{3D12EDA2-2B38-4492-944C-0C8DEF1D4201}"/>
    <cellStyle name="Moneda 2 5 2 2 8 2" xfId="9006" xr:uid="{975EED83-6E90-4A92-88CD-9F122F9971A6}"/>
    <cellStyle name="Moneda 2 5 2 2 8 2 2" xfId="18414" xr:uid="{473A6DF4-AD7E-4804-B63F-4D14ECC96B6C}"/>
    <cellStyle name="Moneda 2 5 2 2 8 2 3" xfId="27831" xr:uid="{1EE60647-16F9-4D9D-9D54-BE8FF712F277}"/>
    <cellStyle name="Moneda 2 5 2 2 8 2 4" xfId="37248" xr:uid="{AA8AA710-94EF-40A4-BCED-36F6BA74D9C5}"/>
    <cellStyle name="Moneda 2 5 2 2 8 3" xfId="13710" xr:uid="{5DF26808-BEC0-423A-891E-0F29C722819F}"/>
    <cellStyle name="Moneda 2 5 2 2 8 4" xfId="23127" xr:uid="{438247A4-1A00-4F3B-9811-09620C3DA7E1}"/>
    <cellStyle name="Moneda 2 5 2 2 8 5" xfId="32544" xr:uid="{49D5B415-FE1D-432E-83DE-A227AB630773}"/>
    <cellStyle name="Moneda 2 5 2 2 9" xfId="6654" xr:uid="{B7F57429-12D1-4FB9-9083-2BC25F3E1994}"/>
    <cellStyle name="Moneda 2 5 2 2 9 2" xfId="16062" xr:uid="{366CB45D-CBE1-4AA8-B5E7-4B8158ECD3AA}"/>
    <cellStyle name="Moneda 2 5 2 2 9 3" xfId="25479" xr:uid="{7F66F40E-A8B7-46CA-B238-74D3E4A0D553}"/>
    <cellStyle name="Moneda 2 5 2 2 9 4" xfId="34896" xr:uid="{51EC1029-B459-4BF6-9ABA-8FA16F5A915D}"/>
    <cellStyle name="Moneda 2 5 2 3" xfId="181" xr:uid="{8E2AEF30-A30B-478D-9C6B-AF2BDC4501F6}"/>
    <cellStyle name="Moneda 2 5 2 3 10" xfId="20746" xr:uid="{AB1EF65E-9366-4E18-B148-FCD013224E03}"/>
    <cellStyle name="Moneda 2 5 2 3 11" xfId="30163" xr:uid="{A8BC0BA4-857D-4B0F-BE59-018CC17D6F2D}"/>
    <cellStyle name="Moneda 2 5 2 3 12" xfId="39608" xr:uid="{99CD4D3B-1474-4B8D-B23A-489593045965}"/>
    <cellStyle name="Moneda 2 5 2 3 13" xfId="39867" xr:uid="{7C0EEF6A-0E36-4C4D-8060-DF1A7FD87785}"/>
    <cellStyle name="Moneda 2 5 2 3 14" xfId="1920" xr:uid="{629AF6E4-4861-4FA4-A996-48A35CE5CA0F}"/>
    <cellStyle name="Moneda 2 5 2 3 15" xfId="1292" xr:uid="{F3B6F67A-53A3-4A8E-91CF-1A02CBBBBE0F}"/>
    <cellStyle name="Moneda 2 5 2 3 16" xfId="40174" xr:uid="{3DB58E4E-33F5-461E-AABE-C0D565F2D976}"/>
    <cellStyle name="Moneda 2 5 2 3 2" xfId="375" xr:uid="{546EE022-A3D8-43C8-B0E7-319FEE57F302}"/>
    <cellStyle name="Moneda 2 5 2 3 2 10" xfId="30284" xr:uid="{9C892A67-215D-4025-B30E-91E720FCE09D}"/>
    <cellStyle name="Moneda 2 5 2 3 2 11" xfId="2041" xr:uid="{A13972F3-30A6-406E-849E-6DDA0CC20A13}"/>
    <cellStyle name="Moneda 2 5 2 3 2 12" xfId="1413" xr:uid="{A1A32F20-A23F-40E2-A854-B0651657244D}"/>
    <cellStyle name="Moneda 2 5 2 3 2 13" xfId="40295" xr:uid="{96A38BE3-3AD0-4C54-B311-C590AFDD18B9}"/>
    <cellStyle name="Moneda 2 5 2 3 2 2" xfId="612" xr:uid="{B1B57706-2FD1-4B3E-A06A-8148A1A9343F}"/>
    <cellStyle name="Moneda 2 5 2 3 2 2 10" xfId="2237" xr:uid="{ABE37BA2-F4CA-4112-A048-5869E837E088}"/>
    <cellStyle name="Moneda 2 5 2 3 2 2 11" xfId="1609" xr:uid="{FF2B6860-7FA1-4096-A40E-F05CEB65F8D0}"/>
    <cellStyle name="Moneda 2 5 2 3 2 2 12" xfId="40491" xr:uid="{D0AB0C9E-2B01-4E8B-8719-84B4B4AC84D4}"/>
    <cellStyle name="Moneda 2 5 2 3 2 2 2" xfId="2629" xr:uid="{8B96F489-A3B8-43F1-8BD6-7C66B7F6EA84}"/>
    <cellStyle name="Moneda 2 5 2 3 2 2 2 2" xfId="3414" xr:uid="{7C10BE4D-2213-4966-A876-DE173FCBEB23}"/>
    <cellStyle name="Moneda 2 5 2 3 2 2 2 2 2" xfId="5766" xr:uid="{822D66C7-A205-4BF1-97D2-7C065C70A65E}"/>
    <cellStyle name="Moneda 2 5 2 3 2 2 2 2 2 2" xfId="10470" xr:uid="{D7E65F2D-5B27-4B55-8E77-7978C6F6273D}"/>
    <cellStyle name="Moneda 2 5 2 3 2 2 2 2 2 2 2" xfId="19878" xr:uid="{AD2C9E23-B4C3-4F4B-80CE-09C66B8E77C1}"/>
    <cellStyle name="Moneda 2 5 2 3 2 2 2 2 2 2 3" xfId="29295" xr:uid="{866AD75F-566B-48D8-9BC2-C8FB06BEA489}"/>
    <cellStyle name="Moneda 2 5 2 3 2 2 2 2 2 2 4" xfId="38712" xr:uid="{2A6555C4-F1CB-4D95-A9D7-19BF2A1D15D3}"/>
    <cellStyle name="Moneda 2 5 2 3 2 2 2 2 2 3" xfId="15174" xr:uid="{709324E5-3F95-4CA3-8F73-552A207BF1C6}"/>
    <cellStyle name="Moneda 2 5 2 3 2 2 2 2 2 4" xfId="24591" xr:uid="{A850B65C-66CB-4DF3-A6F0-EBF88E57776B}"/>
    <cellStyle name="Moneda 2 5 2 3 2 2 2 2 2 5" xfId="34008" xr:uid="{BD34405E-054B-4424-899E-DD3E300D1B46}"/>
    <cellStyle name="Moneda 2 5 2 3 2 2 2 2 3" xfId="8118" xr:uid="{78842F1D-569B-4F5B-A5DB-A7BAEB155EF9}"/>
    <cellStyle name="Moneda 2 5 2 3 2 2 2 2 3 2" xfId="17526" xr:uid="{1D9BEB17-C91B-4E4B-9BDF-3F6A9A378C85}"/>
    <cellStyle name="Moneda 2 5 2 3 2 2 2 2 3 3" xfId="26943" xr:uid="{4CE095A6-5E8D-4C61-87B0-57E96711C412}"/>
    <cellStyle name="Moneda 2 5 2 3 2 2 2 2 3 4" xfId="36360" xr:uid="{D9A82FA2-8B8A-4EEC-B314-6D4EF1AD4324}"/>
    <cellStyle name="Moneda 2 5 2 3 2 2 2 2 4" xfId="12822" xr:uid="{95C1E135-AD8D-4E32-BAF4-F11EDB7CDC1B}"/>
    <cellStyle name="Moneda 2 5 2 3 2 2 2 2 5" xfId="22239" xr:uid="{36E56118-0183-4B1C-8CCD-9778844821C5}"/>
    <cellStyle name="Moneda 2 5 2 3 2 2 2 2 6" xfId="31656" xr:uid="{52B6E201-A91F-40A8-AFD3-1AC2327039FA}"/>
    <cellStyle name="Moneda 2 5 2 3 2 2 2 3" xfId="4198" xr:uid="{3CFB63EC-28BC-40F5-8337-B2CBCA68ACB7}"/>
    <cellStyle name="Moneda 2 5 2 3 2 2 2 3 2" xfId="6550" xr:uid="{4275F63A-0580-4692-B92B-67785058EF92}"/>
    <cellStyle name="Moneda 2 5 2 3 2 2 2 3 2 2" xfId="11254" xr:uid="{3A1DCFE7-6153-4A96-ACFA-ACDABD9254EE}"/>
    <cellStyle name="Moneda 2 5 2 3 2 2 2 3 2 2 2" xfId="20662" xr:uid="{E6FA3696-2967-485B-89F1-EB371F35148C}"/>
    <cellStyle name="Moneda 2 5 2 3 2 2 2 3 2 2 3" xfId="30079" xr:uid="{2DFC061C-3C6C-49AF-8273-2D41F7317115}"/>
    <cellStyle name="Moneda 2 5 2 3 2 2 2 3 2 2 4" xfId="39496" xr:uid="{00C545BF-BD52-4273-8109-C826D1CDC275}"/>
    <cellStyle name="Moneda 2 5 2 3 2 2 2 3 2 3" xfId="15958" xr:uid="{C3947211-2474-4EFE-81F1-D769D5D92F08}"/>
    <cellStyle name="Moneda 2 5 2 3 2 2 2 3 2 4" xfId="25375" xr:uid="{598D50F5-EC10-4335-9A14-A5550D558D64}"/>
    <cellStyle name="Moneda 2 5 2 3 2 2 2 3 2 5" xfId="34792" xr:uid="{2C03BF48-E1BA-424F-9F92-096E1F19D0E2}"/>
    <cellStyle name="Moneda 2 5 2 3 2 2 2 3 3" xfId="8902" xr:uid="{7F785084-66B5-4BF8-8C95-44D2089641B8}"/>
    <cellStyle name="Moneda 2 5 2 3 2 2 2 3 3 2" xfId="18310" xr:uid="{E977C95C-BDA4-4677-ADC3-32E736E1BFED}"/>
    <cellStyle name="Moneda 2 5 2 3 2 2 2 3 3 3" xfId="27727" xr:uid="{3A1AB760-F551-4304-A32A-154DA3C6C868}"/>
    <cellStyle name="Moneda 2 5 2 3 2 2 2 3 3 4" xfId="37144" xr:uid="{75ACA450-A122-422C-932D-327B9EA3C53A}"/>
    <cellStyle name="Moneda 2 5 2 3 2 2 2 3 4" xfId="13606" xr:uid="{806E441D-ABD6-4BA8-A5F5-2E79C3BDAB3D}"/>
    <cellStyle name="Moneda 2 5 2 3 2 2 2 3 5" xfId="23023" xr:uid="{357D4D7B-0651-4FF4-A997-29A793FB01C1}"/>
    <cellStyle name="Moneda 2 5 2 3 2 2 2 3 6" xfId="32440" xr:uid="{35792D4F-9F4B-4BE2-A882-2C6D42A975FA}"/>
    <cellStyle name="Moneda 2 5 2 3 2 2 2 4" xfId="4982" xr:uid="{6EE862F3-BE12-43F5-8C24-B353D436FF96}"/>
    <cellStyle name="Moneda 2 5 2 3 2 2 2 4 2" xfId="9686" xr:uid="{4857E941-88A2-4012-9ACA-EDB9E0C2D233}"/>
    <cellStyle name="Moneda 2 5 2 3 2 2 2 4 2 2" xfId="19094" xr:uid="{A9EACCE2-7307-4627-BE7B-CCC18DF99247}"/>
    <cellStyle name="Moneda 2 5 2 3 2 2 2 4 2 3" xfId="28511" xr:uid="{124ED730-A8D5-43F4-9853-1721C82D1EF1}"/>
    <cellStyle name="Moneda 2 5 2 3 2 2 2 4 2 4" xfId="37928" xr:uid="{971326B9-0DBD-466B-8093-832E198D74A2}"/>
    <cellStyle name="Moneda 2 5 2 3 2 2 2 4 3" xfId="14390" xr:uid="{D103792A-3D32-4A7F-AEA8-5349721B94B0}"/>
    <cellStyle name="Moneda 2 5 2 3 2 2 2 4 4" xfId="23807" xr:uid="{DA5BB2B0-051A-4C35-A231-CB0DF5AE72A1}"/>
    <cellStyle name="Moneda 2 5 2 3 2 2 2 4 5" xfId="33224" xr:uid="{66562881-9C42-4184-A274-39EC19307868}"/>
    <cellStyle name="Moneda 2 5 2 3 2 2 2 5" xfId="7334" xr:uid="{FED9F694-9C53-4498-8214-15688E72EA9F}"/>
    <cellStyle name="Moneda 2 5 2 3 2 2 2 5 2" xfId="16742" xr:uid="{B47A352E-04AF-4399-BB5E-DDAF563E3B68}"/>
    <cellStyle name="Moneda 2 5 2 3 2 2 2 5 3" xfId="26159" xr:uid="{83D54F55-AF40-454B-AAF1-C5E46A54525A}"/>
    <cellStyle name="Moneda 2 5 2 3 2 2 2 5 4" xfId="35576" xr:uid="{4372E900-5AE1-4FE2-8F78-207D99655B34}"/>
    <cellStyle name="Moneda 2 5 2 3 2 2 2 6" xfId="12038" xr:uid="{558EC3E4-8EF8-47B5-A902-89DEB17AA17B}"/>
    <cellStyle name="Moneda 2 5 2 3 2 2 2 7" xfId="21455" xr:uid="{07A0A789-9BAA-48A6-8788-61426C87F57E}"/>
    <cellStyle name="Moneda 2 5 2 3 2 2 2 8" xfId="30872" xr:uid="{28D523AD-E470-46C3-BB92-BC7187730463}"/>
    <cellStyle name="Moneda 2 5 2 3 2 2 3" xfId="3022" xr:uid="{0D8AC734-9758-4127-A3F9-9210BD490E21}"/>
    <cellStyle name="Moneda 2 5 2 3 2 2 3 2" xfId="5374" xr:uid="{0A207D46-A062-45B9-B33D-D355B4B8C171}"/>
    <cellStyle name="Moneda 2 5 2 3 2 2 3 2 2" xfId="10078" xr:uid="{3E4D50C2-F03C-4BB1-B838-1A0279C8D142}"/>
    <cellStyle name="Moneda 2 5 2 3 2 2 3 2 2 2" xfId="19486" xr:uid="{18D128D3-3F3C-451B-87B9-79D192E1511C}"/>
    <cellStyle name="Moneda 2 5 2 3 2 2 3 2 2 3" xfId="28903" xr:uid="{739AD22C-1321-4AE3-B4FE-8461E62ED92A}"/>
    <cellStyle name="Moneda 2 5 2 3 2 2 3 2 2 4" xfId="38320" xr:uid="{A7A2249B-FD58-49FF-AA66-07BE19B91947}"/>
    <cellStyle name="Moneda 2 5 2 3 2 2 3 2 3" xfId="14782" xr:uid="{AB333719-E51C-4AE8-A7BC-A844A7457883}"/>
    <cellStyle name="Moneda 2 5 2 3 2 2 3 2 4" xfId="24199" xr:uid="{E5A77ECE-4D99-47F5-84E2-41DF659E19FD}"/>
    <cellStyle name="Moneda 2 5 2 3 2 2 3 2 5" xfId="33616" xr:uid="{50BD3D91-9C3A-4E7C-9FB3-B9F78FB7CC73}"/>
    <cellStyle name="Moneda 2 5 2 3 2 2 3 3" xfId="7726" xr:uid="{7A8AF6E1-FF45-45F1-89ED-DA2BB5BA1988}"/>
    <cellStyle name="Moneda 2 5 2 3 2 2 3 3 2" xfId="17134" xr:uid="{5DDFCEC5-9BAB-473A-B99C-66401E690F19}"/>
    <cellStyle name="Moneda 2 5 2 3 2 2 3 3 3" xfId="26551" xr:uid="{2358F406-496F-44E1-89FA-68EB9B51212B}"/>
    <cellStyle name="Moneda 2 5 2 3 2 2 3 3 4" xfId="35968" xr:uid="{7095BDB5-AEF4-4C89-AA69-32685DE7EBE3}"/>
    <cellStyle name="Moneda 2 5 2 3 2 2 3 4" xfId="12430" xr:uid="{89D1BB8C-514F-44D4-8FCC-F83F8EBBF754}"/>
    <cellStyle name="Moneda 2 5 2 3 2 2 3 5" xfId="21847" xr:uid="{0D7A3B19-C49F-4F56-8BD5-C5B3300C8144}"/>
    <cellStyle name="Moneda 2 5 2 3 2 2 3 6" xfId="31264" xr:uid="{DBCBE6C9-266B-42C5-905E-BD1B51ECAFC3}"/>
    <cellStyle name="Moneda 2 5 2 3 2 2 4" xfId="3806" xr:uid="{1156AC89-8D1B-4C73-BD6A-D1738B5EA124}"/>
    <cellStyle name="Moneda 2 5 2 3 2 2 4 2" xfId="6158" xr:uid="{1A073885-01C0-479E-836F-B8FFEE096906}"/>
    <cellStyle name="Moneda 2 5 2 3 2 2 4 2 2" xfId="10862" xr:uid="{99CBEAEA-9F8D-4D68-B6B5-61BE3F4E6B77}"/>
    <cellStyle name="Moneda 2 5 2 3 2 2 4 2 2 2" xfId="20270" xr:uid="{C5C05229-ADDF-472D-8D75-AFADAA8B4FE9}"/>
    <cellStyle name="Moneda 2 5 2 3 2 2 4 2 2 3" xfId="29687" xr:uid="{6D464174-A6BA-4287-8253-D980681B49C1}"/>
    <cellStyle name="Moneda 2 5 2 3 2 2 4 2 2 4" xfId="39104" xr:uid="{334D1EE0-B8CE-4109-9693-51B621248D00}"/>
    <cellStyle name="Moneda 2 5 2 3 2 2 4 2 3" xfId="15566" xr:uid="{B73482E7-AA13-4606-95AB-EBCA39618D6C}"/>
    <cellStyle name="Moneda 2 5 2 3 2 2 4 2 4" xfId="24983" xr:uid="{02FC623C-490E-47CF-AA8F-070C234494C9}"/>
    <cellStyle name="Moneda 2 5 2 3 2 2 4 2 5" xfId="34400" xr:uid="{664F6394-8FC0-46D5-84F6-85D2529D7AAC}"/>
    <cellStyle name="Moneda 2 5 2 3 2 2 4 3" xfId="8510" xr:uid="{0F8FAE43-FFA9-4E9F-A18F-7A6B42AFD8F1}"/>
    <cellStyle name="Moneda 2 5 2 3 2 2 4 3 2" xfId="17918" xr:uid="{61108844-8A94-40D1-94C8-69925D965C4B}"/>
    <cellStyle name="Moneda 2 5 2 3 2 2 4 3 3" xfId="27335" xr:uid="{F0905F8B-BB4E-4967-95DE-D7241A9E3CBD}"/>
    <cellStyle name="Moneda 2 5 2 3 2 2 4 3 4" xfId="36752" xr:uid="{9ABD37FC-4B56-4B33-BA00-E14F96348F43}"/>
    <cellStyle name="Moneda 2 5 2 3 2 2 4 4" xfId="13214" xr:uid="{A0CF3DD5-E232-4D12-827B-9C1C440B18F9}"/>
    <cellStyle name="Moneda 2 5 2 3 2 2 4 5" xfId="22631" xr:uid="{D10CA774-EA3E-40A2-A3CF-68074E48804C}"/>
    <cellStyle name="Moneda 2 5 2 3 2 2 4 6" xfId="32048" xr:uid="{AA2E898E-8F81-43B0-A325-6B616930E979}"/>
    <cellStyle name="Moneda 2 5 2 3 2 2 5" xfId="4590" xr:uid="{CACD6E72-919F-48C1-97F3-A31F0678719B}"/>
    <cellStyle name="Moneda 2 5 2 3 2 2 5 2" xfId="9294" xr:uid="{D4AB76DA-5F46-44DE-8C20-D2A2C6385148}"/>
    <cellStyle name="Moneda 2 5 2 3 2 2 5 2 2" xfId="18702" xr:uid="{CC0850FA-C37C-4ABD-A83E-CB7D89689BC2}"/>
    <cellStyle name="Moneda 2 5 2 3 2 2 5 2 3" xfId="28119" xr:uid="{9652C0FF-90C0-4C4E-8DB0-6D6D0E369190}"/>
    <cellStyle name="Moneda 2 5 2 3 2 2 5 2 4" xfId="37536" xr:uid="{2333D921-C8CB-4884-BD57-3B38B0F65782}"/>
    <cellStyle name="Moneda 2 5 2 3 2 2 5 3" xfId="13998" xr:uid="{C61C3481-B040-474E-AE21-D054442597FA}"/>
    <cellStyle name="Moneda 2 5 2 3 2 2 5 4" xfId="23415" xr:uid="{93439822-6120-4502-B9D5-BA4626C7ACBD}"/>
    <cellStyle name="Moneda 2 5 2 3 2 2 5 5" xfId="32832" xr:uid="{47D02704-9491-49BB-AA9A-4C4D09198FE2}"/>
    <cellStyle name="Moneda 2 5 2 3 2 2 6" xfId="6942" xr:uid="{00509B4D-4061-4F2B-958F-143A39DC1CC6}"/>
    <cellStyle name="Moneda 2 5 2 3 2 2 6 2" xfId="16350" xr:uid="{09A9AE5C-E82D-4B82-9B8F-EFFD727CB350}"/>
    <cellStyle name="Moneda 2 5 2 3 2 2 6 3" xfId="25767" xr:uid="{52D02CAB-DDD6-4680-9302-1C976588F29F}"/>
    <cellStyle name="Moneda 2 5 2 3 2 2 6 4" xfId="35184" xr:uid="{25F5403F-3044-4A38-9430-7526DB1A39E1}"/>
    <cellStyle name="Moneda 2 5 2 3 2 2 7" xfId="11646" xr:uid="{7C8A9148-1014-4D0C-A588-529C11C93AF6}"/>
    <cellStyle name="Moneda 2 5 2 3 2 2 8" xfId="21063" xr:uid="{5E8684EC-3D26-4F3D-8EB0-90D89A8CE9E5}"/>
    <cellStyle name="Moneda 2 5 2 3 2 2 9" xfId="30480" xr:uid="{F6700214-E179-44E0-B7F3-E921F3E87FC6}"/>
    <cellStyle name="Moneda 2 5 2 3 2 3" xfId="2433" xr:uid="{900EDFF0-FDEF-4C88-B531-BAED73B41A4A}"/>
    <cellStyle name="Moneda 2 5 2 3 2 3 2" xfId="3218" xr:uid="{D191593D-21A0-4CF9-A7C8-2BE19F34518B}"/>
    <cellStyle name="Moneda 2 5 2 3 2 3 2 2" xfId="5570" xr:uid="{52CF7C21-2E40-48CA-969B-558AA6CA2A75}"/>
    <cellStyle name="Moneda 2 5 2 3 2 3 2 2 2" xfId="10274" xr:uid="{B1A248BE-30BC-4328-8F13-5C80D7F4E5B2}"/>
    <cellStyle name="Moneda 2 5 2 3 2 3 2 2 2 2" xfId="19682" xr:uid="{E430043E-7D94-41D8-B83E-FB017345FCBD}"/>
    <cellStyle name="Moneda 2 5 2 3 2 3 2 2 2 3" xfId="29099" xr:uid="{9895E11D-9180-48B4-AE96-C102FDBBA3C6}"/>
    <cellStyle name="Moneda 2 5 2 3 2 3 2 2 2 4" xfId="38516" xr:uid="{F6F8D22E-1FFE-43C4-8F01-AE1EB4B324C1}"/>
    <cellStyle name="Moneda 2 5 2 3 2 3 2 2 3" xfId="14978" xr:uid="{B9EEB407-4173-4CDB-A9A3-496D51021E90}"/>
    <cellStyle name="Moneda 2 5 2 3 2 3 2 2 4" xfId="24395" xr:uid="{FA90FE4A-A271-45DB-A245-ACB6869DAD95}"/>
    <cellStyle name="Moneda 2 5 2 3 2 3 2 2 5" xfId="33812" xr:uid="{2AFC1DD6-41DF-4013-A624-EBAC4625E3E8}"/>
    <cellStyle name="Moneda 2 5 2 3 2 3 2 3" xfId="7922" xr:uid="{5E7F78DE-DFE0-40A7-9EFC-AC3EC985470F}"/>
    <cellStyle name="Moneda 2 5 2 3 2 3 2 3 2" xfId="17330" xr:uid="{76289BBD-053C-48BD-BF99-6D02E204E71F}"/>
    <cellStyle name="Moneda 2 5 2 3 2 3 2 3 3" xfId="26747" xr:uid="{57BBD993-F3E0-46BC-9739-8A1E7AF4B23D}"/>
    <cellStyle name="Moneda 2 5 2 3 2 3 2 3 4" xfId="36164" xr:uid="{F730A923-03E2-41CE-86B3-459BD633EA78}"/>
    <cellStyle name="Moneda 2 5 2 3 2 3 2 4" xfId="12626" xr:uid="{F0A02843-B383-4A00-B68B-19E81E58CC52}"/>
    <cellStyle name="Moneda 2 5 2 3 2 3 2 5" xfId="22043" xr:uid="{734845E9-94F9-4862-BA2A-7D8EFDDE43F1}"/>
    <cellStyle name="Moneda 2 5 2 3 2 3 2 6" xfId="31460" xr:uid="{5A35195E-D5BF-4E14-B4E1-AD0BFC0EFEC8}"/>
    <cellStyle name="Moneda 2 5 2 3 2 3 3" xfId="4002" xr:uid="{AB1A0464-A0FD-4555-A192-E958F7D89150}"/>
    <cellStyle name="Moneda 2 5 2 3 2 3 3 2" xfId="6354" xr:uid="{7E5C841B-A4B7-4CF0-938B-1B3983305ECD}"/>
    <cellStyle name="Moneda 2 5 2 3 2 3 3 2 2" xfId="11058" xr:uid="{87577B33-4217-4F8B-B465-0644D771129B}"/>
    <cellStyle name="Moneda 2 5 2 3 2 3 3 2 2 2" xfId="20466" xr:uid="{A4E76ED0-CC22-4D41-97E0-0F96938743D5}"/>
    <cellStyle name="Moneda 2 5 2 3 2 3 3 2 2 3" xfId="29883" xr:uid="{BBD5A505-AEB7-4CC2-A97B-4E2FF889B30E}"/>
    <cellStyle name="Moneda 2 5 2 3 2 3 3 2 2 4" xfId="39300" xr:uid="{EB6AECEF-0BA1-43EA-AC2F-50F30241EDCC}"/>
    <cellStyle name="Moneda 2 5 2 3 2 3 3 2 3" xfId="15762" xr:uid="{0B427DD6-5006-4103-A29F-A639253846BB}"/>
    <cellStyle name="Moneda 2 5 2 3 2 3 3 2 4" xfId="25179" xr:uid="{E572D417-B6C9-4E8B-9BC1-DD81669ADCE7}"/>
    <cellStyle name="Moneda 2 5 2 3 2 3 3 2 5" xfId="34596" xr:uid="{6DA448CA-F380-4EA5-8580-96CD607FFBD4}"/>
    <cellStyle name="Moneda 2 5 2 3 2 3 3 3" xfId="8706" xr:uid="{BDC3A03B-5852-45D1-82D4-6F2CCE14C156}"/>
    <cellStyle name="Moneda 2 5 2 3 2 3 3 3 2" xfId="18114" xr:uid="{F2C7FDB6-8D89-4151-A026-42D1DBF4B7EE}"/>
    <cellStyle name="Moneda 2 5 2 3 2 3 3 3 3" xfId="27531" xr:uid="{2000A397-FC14-466B-A06B-0DBF0C35F11C}"/>
    <cellStyle name="Moneda 2 5 2 3 2 3 3 3 4" xfId="36948" xr:uid="{F714B67E-9317-43A5-9501-C936C89AE92B}"/>
    <cellStyle name="Moneda 2 5 2 3 2 3 3 4" xfId="13410" xr:uid="{82D1F638-C04D-4064-B49A-42186F042DDD}"/>
    <cellStyle name="Moneda 2 5 2 3 2 3 3 5" xfId="22827" xr:uid="{189EB8D8-0D80-44D8-8E8E-DE97449910BE}"/>
    <cellStyle name="Moneda 2 5 2 3 2 3 3 6" xfId="32244" xr:uid="{CB9C2745-8101-4813-936D-2C420C8E216E}"/>
    <cellStyle name="Moneda 2 5 2 3 2 3 4" xfId="4786" xr:uid="{0BE2E0F1-0DFC-4386-83DA-944F9959BD34}"/>
    <cellStyle name="Moneda 2 5 2 3 2 3 4 2" xfId="9490" xr:uid="{46A8AF42-5B98-47D2-ACEB-6DB9A56ED111}"/>
    <cellStyle name="Moneda 2 5 2 3 2 3 4 2 2" xfId="18898" xr:uid="{2486F241-DBDE-4103-8684-AF72737D2F63}"/>
    <cellStyle name="Moneda 2 5 2 3 2 3 4 2 3" xfId="28315" xr:uid="{6AF8CB22-B861-44D2-96BC-431D9B6425CC}"/>
    <cellStyle name="Moneda 2 5 2 3 2 3 4 2 4" xfId="37732" xr:uid="{77BCC105-B974-4EA4-8EC9-5989F7CBC74A}"/>
    <cellStyle name="Moneda 2 5 2 3 2 3 4 3" xfId="14194" xr:uid="{B333CB55-8215-4AF8-B6C1-BE61EA42A332}"/>
    <cellStyle name="Moneda 2 5 2 3 2 3 4 4" xfId="23611" xr:uid="{CE5F08B7-17FC-4CF2-BED6-C471E21BF754}"/>
    <cellStyle name="Moneda 2 5 2 3 2 3 4 5" xfId="33028" xr:uid="{CDD52B31-E588-4335-81F1-1FE669940C0B}"/>
    <cellStyle name="Moneda 2 5 2 3 2 3 5" xfId="7138" xr:uid="{0CC58837-AF38-4FDB-91DF-890C37E0BBA7}"/>
    <cellStyle name="Moneda 2 5 2 3 2 3 5 2" xfId="16546" xr:uid="{30BFC1F1-9223-4A79-A842-F65243ECEC01}"/>
    <cellStyle name="Moneda 2 5 2 3 2 3 5 3" xfId="25963" xr:uid="{5EA402D5-2601-4ACF-B539-8BC961E3EFD8}"/>
    <cellStyle name="Moneda 2 5 2 3 2 3 5 4" xfId="35380" xr:uid="{B5EB7172-29F8-4236-99DA-7758A8946CEF}"/>
    <cellStyle name="Moneda 2 5 2 3 2 3 6" xfId="11842" xr:uid="{A4BF6990-91F1-4545-8CEA-7F369A292285}"/>
    <cellStyle name="Moneda 2 5 2 3 2 3 7" xfId="21259" xr:uid="{4F5315D3-151B-48E0-BA66-73C1E6F4D027}"/>
    <cellStyle name="Moneda 2 5 2 3 2 3 8" xfId="30676" xr:uid="{E25B08EF-A864-4496-9836-AF2651C1D1BD}"/>
    <cellStyle name="Moneda 2 5 2 3 2 4" xfId="2826" xr:uid="{06762581-EB5F-418B-8F76-1E0AC2417270}"/>
    <cellStyle name="Moneda 2 5 2 3 2 4 2" xfId="5178" xr:uid="{8B72BF30-8908-40F3-8E2C-13B3C1F6EE0F}"/>
    <cellStyle name="Moneda 2 5 2 3 2 4 2 2" xfId="9882" xr:uid="{5BCA5826-D7C3-43BF-A223-FA748A99A7FA}"/>
    <cellStyle name="Moneda 2 5 2 3 2 4 2 2 2" xfId="19290" xr:uid="{1C6A9C98-A5DC-4D30-8080-F3A09663FD8F}"/>
    <cellStyle name="Moneda 2 5 2 3 2 4 2 2 3" xfId="28707" xr:uid="{53C31EDB-F0CC-4FC5-A99E-84A89CB301FF}"/>
    <cellStyle name="Moneda 2 5 2 3 2 4 2 2 4" xfId="38124" xr:uid="{4295437E-EF77-49C8-B030-AC4C8818D2B8}"/>
    <cellStyle name="Moneda 2 5 2 3 2 4 2 3" xfId="14586" xr:uid="{E791A17B-A508-472B-A2C2-6DDF6FA50489}"/>
    <cellStyle name="Moneda 2 5 2 3 2 4 2 4" xfId="24003" xr:uid="{23E32F84-CFC3-4C8D-BF40-5EC3FBA76F72}"/>
    <cellStyle name="Moneda 2 5 2 3 2 4 2 5" xfId="33420" xr:uid="{FDC55707-ACD7-47A2-8F9A-8ACBBB2CF00D}"/>
    <cellStyle name="Moneda 2 5 2 3 2 4 3" xfId="7530" xr:uid="{C27049C9-FA1E-4736-82E6-AAF0D6DCFB20}"/>
    <cellStyle name="Moneda 2 5 2 3 2 4 3 2" xfId="16938" xr:uid="{C47A4386-CCD6-4F38-AB3E-CC6734C97AFD}"/>
    <cellStyle name="Moneda 2 5 2 3 2 4 3 3" xfId="26355" xr:uid="{A004F47D-316E-41CC-A927-172C99A68275}"/>
    <cellStyle name="Moneda 2 5 2 3 2 4 3 4" xfId="35772" xr:uid="{CC4478C5-16F1-4B60-83B9-F18F561B913D}"/>
    <cellStyle name="Moneda 2 5 2 3 2 4 4" xfId="12234" xr:uid="{6CEC1516-5D6A-4B83-B1C5-5C16704B9E00}"/>
    <cellStyle name="Moneda 2 5 2 3 2 4 5" xfId="21651" xr:uid="{76CE4478-C672-4E87-ACED-32AA1DC454E4}"/>
    <cellStyle name="Moneda 2 5 2 3 2 4 6" xfId="31068" xr:uid="{E1C4F321-6433-4B65-B0FE-88E5125A6779}"/>
    <cellStyle name="Moneda 2 5 2 3 2 5" xfId="3610" xr:uid="{89208BA1-7B25-4016-9A7E-113A81A62343}"/>
    <cellStyle name="Moneda 2 5 2 3 2 5 2" xfId="5962" xr:uid="{991E28C4-3586-4D78-9964-6F728AA05507}"/>
    <cellStyle name="Moneda 2 5 2 3 2 5 2 2" xfId="10666" xr:uid="{AF151AD4-2A25-4CCA-9A3E-2F2319A9BC99}"/>
    <cellStyle name="Moneda 2 5 2 3 2 5 2 2 2" xfId="20074" xr:uid="{BEAFF54C-7D5E-4507-8FEF-2E0B62D5F50A}"/>
    <cellStyle name="Moneda 2 5 2 3 2 5 2 2 3" xfId="29491" xr:uid="{4DEFA5CD-068F-4B5B-B4A5-18DDC24F6E1D}"/>
    <cellStyle name="Moneda 2 5 2 3 2 5 2 2 4" xfId="38908" xr:uid="{1A145C6D-DD85-4EF5-AC98-63FA17EC11FE}"/>
    <cellStyle name="Moneda 2 5 2 3 2 5 2 3" xfId="15370" xr:uid="{3DC06207-2CAF-4A65-A961-325C78C8EFCB}"/>
    <cellStyle name="Moneda 2 5 2 3 2 5 2 4" xfId="24787" xr:uid="{E3E0FC66-FE3E-4472-9C6C-EC351771058E}"/>
    <cellStyle name="Moneda 2 5 2 3 2 5 2 5" xfId="34204" xr:uid="{11A99BD8-138D-4D11-9C1B-8160AE1F5E91}"/>
    <cellStyle name="Moneda 2 5 2 3 2 5 3" xfId="8314" xr:uid="{43093010-ED74-4273-B9A7-A8544819D385}"/>
    <cellStyle name="Moneda 2 5 2 3 2 5 3 2" xfId="17722" xr:uid="{AEEC6A29-0957-4948-8760-5C14F44833A9}"/>
    <cellStyle name="Moneda 2 5 2 3 2 5 3 3" xfId="27139" xr:uid="{D7DC1FDC-5CCC-494F-88F8-89525D3D1037}"/>
    <cellStyle name="Moneda 2 5 2 3 2 5 3 4" xfId="36556" xr:uid="{6C411CF9-98AC-41EC-8F72-5B2E92A1CF26}"/>
    <cellStyle name="Moneda 2 5 2 3 2 5 4" xfId="13018" xr:uid="{F308F351-FB6D-4FA7-A85D-090E1FD432F2}"/>
    <cellStyle name="Moneda 2 5 2 3 2 5 5" xfId="22435" xr:uid="{6E084B56-6CF9-4A44-BDFF-2F50B290B7FB}"/>
    <cellStyle name="Moneda 2 5 2 3 2 5 6" xfId="31852" xr:uid="{FDFD6FA5-4D4B-4449-9E53-A5AB292CF9A0}"/>
    <cellStyle name="Moneda 2 5 2 3 2 6" xfId="4394" xr:uid="{3F79EE29-884E-4319-986E-E13EE3177BA0}"/>
    <cellStyle name="Moneda 2 5 2 3 2 6 2" xfId="9098" xr:uid="{044518F3-DFBE-44D1-983B-86B26EF81FE3}"/>
    <cellStyle name="Moneda 2 5 2 3 2 6 2 2" xfId="18506" xr:uid="{DB7E6B6F-4E19-4C94-B552-C5155FBCEF28}"/>
    <cellStyle name="Moneda 2 5 2 3 2 6 2 3" xfId="27923" xr:uid="{3837B649-C354-4DD0-BDA8-AFD3C4EB27CA}"/>
    <cellStyle name="Moneda 2 5 2 3 2 6 2 4" xfId="37340" xr:uid="{72BABFE6-C7B2-4EA6-8D75-1A5D06226212}"/>
    <cellStyle name="Moneda 2 5 2 3 2 6 3" xfId="13802" xr:uid="{4E95CAB6-A895-4FB0-8906-03D63DB6EE1C}"/>
    <cellStyle name="Moneda 2 5 2 3 2 6 4" xfId="23219" xr:uid="{57544BC8-3FF9-4A89-AE8D-A361224450E4}"/>
    <cellStyle name="Moneda 2 5 2 3 2 6 5" xfId="32636" xr:uid="{E4048364-39A6-4225-B57F-804AAF9F7C32}"/>
    <cellStyle name="Moneda 2 5 2 3 2 7" xfId="6746" xr:uid="{8B2D0B3B-DE2E-41DE-9BF0-17ADF276636B}"/>
    <cellStyle name="Moneda 2 5 2 3 2 7 2" xfId="16154" xr:uid="{E848E3D1-1D07-48E3-BF3B-F47AB5DA1B79}"/>
    <cellStyle name="Moneda 2 5 2 3 2 7 3" xfId="25571" xr:uid="{66F4FA3D-78D0-4812-BD50-36B26715B5EF}"/>
    <cellStyle name="Moneda 2 5 2 3 2 7 4" xfId="34988" xr:uid="{12B998F7-AED1-4BDE-A9BD-0753A112B916}"/>
    <cellStyle name="Moneda 2 5 2 3 2 8" xfId="11450" xr:uid="{D188EB1B-BA4A-445C-979E-8BD596F5B5A8}"/>
    <cellStyle name="Moneda 2 5 2 3 2 9" xfId="20867" xr:uid="{0A526242-2C44-4F8B-9D59-28D45FA1EF36}"/>
    <cellStyle name="Moneda 2 5 2 3 3" xfId="490" xr:uid="{097D7582-9DD0-4D2A-ABCF-F7F8DBA8C8D4}"/>
    <cellStyle name="Moneda 2 5 2 3 3 10" xfId="2116" xr:uid="{2179904A-78BE-43C2-9345-FACBA2EDB33B}"/>
    <cellStyle name="Moneda 2 5 2 3 3 11" xfId="1488" xr:uid="{741BE151-2B99-436E-B13E-BD5F50442C51}"/>
    <cellStyle name="Moneda 2 5 2 3 3 12" xfId="40370" xr:uid="{615E835F-1C2A-4CC3-BA53-211D298D35F7}"/>
    <cellStyle name="Moneda 2 5 2 3 3 2" xfId="2508" xr:uid="{A81BD10B-7820-470C-85AE-1B32A8E7E178}"/>
    <cellStyle name="Moneda 2 5 2 3 3 2 2" xfId="3293" xr:uid="{1FA0F5F2-1F2A-4845-8C05-0D059C2A7BAD}"/>
    <cellStyle name="Moneda 2 5 2 3 3 2 2 2" xfId="5645" xr:uid="{F0D29291-4DC5-40F9-A802-402931D20B29}"/>
    <cellStyle name="Moneda 2 5 2 3 3 2 2 2 2" xfId="10349" xr:uid="{E40C1068-B586-4FB2-A4C0-002B5077DC05}"/>
    <cellStyle name="Moneda 2 5 2 3 3 2 2 2 2 2" xfId="19757" xr:uid="{7895ECC1-F139-4B26-920B-EC2244F32947}"/>
    <cellStyle name="Moneda 2 5 2 3 3 2 2 2 2 3" xfId="29174" xr:uid="{3D497F56-975F-413A-9F13-DB0B368FD0F0}"/>
    <cellStyle name="Moneda 2 5 2 3 3 2 2 2 2 4" xfId="38591" xr:uid="{DC2416A6-E577-43AD-AE33-D41E4B9D58E8}"/>
    <cellStyle name="Moneda 2 5 2 3 3 2 2 2 3" xfId="15053" xr:uid="{BFC0E56F-9D87-47A9-8409-B0C835EAD790}"/>
    <cellStyle name="Moneda 2 5 2 3 3 2 2 2 4" xfId="24470" xr:uid="{080F33DF-A3D6-47A6-A8A4-0B34ED4EFD90}"/>
    <cellStyle name="Moneda 2 5 2 3 3 2 2 2 5" xfId="33887" xr:uid="{4A53347B-C54D-4F60-9DEF-EF3F05888877}"/>
    <cellStyle name="Moneda 2 5 2 3 3 2 2 3" xfId="7997" xr:uid="{B169F782-BC70-4456-B277-F365949E375E}"/>
    <cellStyle name="Moneda 2 5 2 3 3 2 2 3 2" xfId="17405" xr:uid="{9FFF2B65-D7EA-4706-AB88-A86BB0D901FE}"/>
    <cellStyle name="Moneda 2 5 2 3 3 2 2 3 3" xfId="26822" xr:uid="{43E3C91B-6D0C-47AA-9A73-C1CFCCDF31D5}"/>
    <cellStyle name="Moneda 2 5 2 3 3 2 2 3 4" xfId="36239" xr:uid="{0ED2E42E-914E-4DB4-B084-5E6FA1A6A4AC}"/>
    <cellStyle name="Moneda 2 5 2 3 3 2 2 4" xfId="12701" xr:uid="{FD070BCB-E5F1-4432-915F-09172EBEEF3D}"/>
    <cellStyle name="Moneda 2 5 2 3 3 2 2 5" xfId="22118" xr:uid="{4B209538-4A1E-4823-B342-E9E601B01ECA}"/>
    <cellStyle name="Moneda 2 5 2 3 3 2 2 6" xfId="31535" xr:uid="{EECB5900-8E73-4548-8BFD-CEB3487983C3}"/>
    <cellStyle name="Moneda 2 5 2 3 3 2 3" xfId="4077" xr:uid="{6DC56E7F-16B8-4DF9-988E-FEFA776FBF32}"/>
    <cellStyle name="Moneda 2 5 2 3 3 2 3 2" xfId="6429" xr:uid="{930445D4-3B68-4AEF-A02A-89723CEE17AF}"/>
    <cellStyle name="Moneda 2 5 2 3 3 2 3 2 2" xfId="11133" xr:uid="{1ADA5310-8218-447C-952F-3B325E76CFA3}"/>
    <cellStyle name="Moneda 2 5 2 3 3 2 3 2 2 2" xfId="20541" xr:uid="{BD2C7677-9225-478D-8810-15F176B372D2}"/>
    <cellStyle name="Moneda 2 5 2 3 3 2 3 2 2 3" xfId="29958" xr:uid="{4F539FEE-B60D-46D1-A037-236C992AFEDC}"/>
    <cellStyle name="Moneda 2 5 2 3 3 2 3 2 2 4" xfId="39375" xr:uid="{BF830707-589E-444E-AD13-49E19A1E25BC}"/>
    <cellStyle name="Moneda 2 5 2 3 3 2 3 2 3" xfId="15837" xr:uid="{614CADB4-F25C-4D65-94BE-A9E64F485A25}"/>
    <cellStyle name="Moneda 2 5 2 3 3 2 3 2 4" xfId="25254" xr:uid="{9DBBE53C-5ABA-446F-8414-06D0F16196C0}"/>
    <cellStyle name="Moneda 2 5 2 3 3 2 3 2 5" xfId="34671" xr:uid="{8EDD5323-1E15-4768-8B8B-AF03CBAD7F87}"/>
    <cellStyle name="Moneda 2 5 2 3 3 2 3 3" xfId="8781" xr:uid="{D66D8880-9185-4614-B47F-9B5F3E72F9FA}"/>
    <cellStyle name="Moneda 2 5 2 3 3 2 3 3 2" xfId="18189" xr:uid="{B24FF7A0-7430-406B-BB81-74E8F2B132B9}"/>
    <cellStyle name="Moneda 2 5 2 3 3 2 3 3 3" xfId="27606" xr:uid="{3F35FB62-7F4D-4A3C-9CD8-077759135D4A}"/>
    <cellStyle name="Moneda 2 5 2 3 3 2 3 3 4" xfId="37023" xr:uid="{4CE2BC4C-24A3-4492-A4E7-2F406D084A7C}"/>
    <cellStyle name="Moneda 2 5 2 3 3 2 3 4" xfId="13485" xr:uid="{8763C96B-BD3A-48B2-9A7A-3D914D4A4D3F}"/>
    <cellStyle name="Moneda 2 5 2 3 3 2 3 5" xfId="22902" xr:uid="{17B5CC21-5FE6-43D3-91BE-F84D8C4EEB3D}"/>
    <cellStyle name="Moneda 2 5 2 3 3 2 3 6" xfId="32319" xr:uid="{FF04D47A-E44F-4B4F-B166-F9193AD34A03}"/>
    <cellStyle name="Moneda 2 5 2 3 3 2 4" xfId="4861" xr:uid="{7E81D95A-AE60-458D-A17B-34C85AE45DFF}"/>
    <cellStyle name="Moneda 2 5 2 3 3 2 4 2" xfId="9565" xr:uid="{903F1181-16DF-462F-B094-DABBB6523718}"/>
    <cellStyle name="Moneda 2 5 2 3 3 2 4 2 2" xfId="18973" xr:uid="{7A4CEF3B-F13F-4DCC-97EE-2CECDE919D59}"/>
    <cellStyle name="Moneda 2 5 2 3 3 2 4 2 3" xfId="28390" xr:uid="{9F10740E-1F36-46BA-80F2-73A9001CE6FA}"/>
    <cellStyle name="Moneda 2 5 2 3 3 2 4 2 4" xfId="37807" xr:uid="{73C1D399-000A-4A1D-A0E2-08487BB23590}"/>
    <cellStyle name="Moneda 2 5 2 3 3 2 4 3" xfId="14269" xr:uid="{55BF270F-AC0B-4FDD-88D8-3974D9478878}"/>
    <cellStyle name="Moneda 2 5 2 3 3 2 4 4" xfId="23686" xr:uid="{A7E96C5D-C1E2-43F3-91B3-8032D71AFD05}"/>
    <cellStyle name="Moneda 2 5 2 3 3 2 4 5" xfId="33103" xr:uid="{7FAC7387-12FF-4966-8913-E7FCDB22F054}"/>
    <cellStyle name="Moneda 2 5 2 3 3 2 5" xfId="7213" xr:uid="{8E955CD8-433E-41F6-829E-23E8AE44979E}"/>
    <cellStyle name="Moneda 2 5 2 3 3 2 5 2" xfId="16621" xr:uid="{EB327F5A-14E0-4D85-A42E-8161A9082F47}"/>
    <cellStyle name="Moneda 2 5 2 3 3 2 5 3" xfId="26038" xr:uid="{D07F763E-6529-4E93-A0B3-38D2F30339DD}"/>
    <cellStyle name="Moneda 2 5 2 3 3 2 5 4" xfId="35455" xr:uid="{FE65825E-7606-4DBC-8542-406427AACE4E}"/>
    <cellStyle name="Moneda 2 5 2 3 3 2 6" xfId="11917" xr:uid="{2E97CE42-69D2-480A-9BDB-A45CB5B473F4}"/>
    <cellStyle name="Moneda 2 5 2 3 3 2 7" xfId="21334" xr:uid="{E6A1DA39-12DF-464E-84C2-7A4AA1F4282C}"/>
    <cellStyle name="Moneda 2 5 2 3 3 2 8" xfId="30751" xr:uid="{FD9917E6-4051-467C-B611-FC914574BDA0}"/>
    <cellStyle name="Moneda 2 5 2 3 3 3" xfId="2901" xr:uid="{6C7C8116-8CC8-4554-8E10-A8562729434B}"/>
    <cellStyle name="Moneda 2 5 2 3 3 3 2" xfId="5253" xr:uid="{C5B5347C-1271-4C79-9333-1FE9473E2E6A}"/>
    <cellStyle name="Moneda 2 5 2 3 3 3 2 2" xfId="9957" xr:uid="{45A197EC-3ECB-4280-AA5E-AC35690641BA}"/>
    <cellStyle name="Moneda 2 5 2 3 3 3 2 2 2" xfId="19365" xr:uid="{1E4A07C6-F93F-42FF-AA11-A4811FAAC84A}"/>
    <cellStyle name="Moneda 2 5 2 3 3 3 2 2 3" xfId="28782" xr:uid="{B558758A-861C-4B6E-8FC7-1C5289BAB641}"/>
    <cellStyle name="Moneda 2 5 2 3 3 3 2 2 4" xfId="38199" xr:uid="{6B8590A1-9228-4A23-8AC6-4ACDECCC2DDA}"/>
    <cellStyle name="Moneda 2 5 2 3 3 3 2 3" xfId="14661" xr:uid="{04E45353-CDC5-4E2C-970D-6AE6ADCBA37C}"/>
    <cellStyle name="Moneda 2 5 2 3 3 3 2 4" xfId="24078" xr:uid="{552CE2BD-E1D3-4B12-AC97-F86073A7C271}"/>
    <cellStyle name="Moneda 2 5 2 3 3 3 2 5" xfId="33495" xr:uid="{C077C7E5-83DB-443E-ADEB-DA84E9FBC10F}"/>
    <cellStyle name="Moneda 2 5 2 3 3 3 3" xfId="7605" xr:uid="{3192CE3A-656A-45AC-BF7E-832482B9BF3F}"/>
    <cellStyle name="Moneda 2 5 2 3 3 3 3 2" xfId="17013" xr:uid="{223E48B6-8F90-4DB7-8D60-241A507B8D3F}"/>
    <cellStyle name="Moneda 2 5 2 3 3 3 3 3" xfId="26430" xr:uid="{52FA2CE0-6485-415F-964B-3E58934F19CE}"/>
    <cellStyle name="Moneda 2 5 2 3 3 3 3 4" xfId="35847" xr:uid="{62D726CB-7446-499A-8D64-A8E65ABF03E8}"/>
    <cellStyle name="Moneda 2 5 2 3 3 3 4" xfId="12309" xr:uid="{2F5D624A-54B7-444E-AA79-27FD1F3708D2}"/>
    <cellStyle name="Moneda 2 5 2 3 3 3 5" xfId="21726" xr:uid="{8D24EC12-0868-410A-A1EE-491D9F810166}"/>
    <cellStyle name="Moneda 2 5 2 3 3 3 6" xfId="31143" xr:uid="{FC20C251-288A-49CC-B8D7-23965E9767C6}"/>
    <cellStyle name="Moneda 2 5 2 3 3 4" xfId="3685" xr:uid="{46A839E5-EA23-4A34-A62A-FB28F1B4E6C1}"/>
    <cellStyle name="Moneda 2 5 2 3 3 4 2" xfId="6037" xr:uid="{B07E2110-E31C-40B1-8338-0883CA4A0053}"/>
    <cellStyle name="Moneda 2 5 2 3 3 4 2 2" xfId="10741" xr:uid="{63B456CF-B8DE-467B-AE64-6D83594BB81C}"/>
    <cellStyle name="Moneda 2 5 2 3 3 4 2 2 2" xfId="20149" xr:uid="{E4CF491B-C68A-43D5-92F9-6A0776024074}"/>
    <cellStyle name="Moneda 2 5 2 3 3 4 2 2 3" xfId="29566" xr:uid="{177436D5-28CD-4E2C-B667-A59EDA7F76E8}"/>
    <cellStyle name="Moneda 2 5 2 3 3 4 2 2 4" xfId="38983" xr:uid="{573ED7DA-1827-491D-845D-5A7629097CDE}"/>
    <cellStyle name="Moneda 2 5 2 3 3 4 2 3" xfId="15445" xr:uid="{236E878F-5831-4306-8E03-3372DAE7F124}"/>
    <cellStyle name="Moneda 2 5 2 3 3 4 2 4" xfId="24862" xr:uid="{F70C9974-F5F3-415A-8A31-3E44E5479D6D}"/>
    <cellStyle name="Moneda 2 5 2 3 3 4 2 5" xfId="34279" xr:uid="{F5026F4C-BA47-435E-9FF8-B98BE0DFB643}"/>
    <cellStyle name="Moneda 2 5 2 3 3 4 3" xfId="8389" xr:uid="{B32A7B78-39BA-4D65-A843-BAC836668A3D}"/>
    <cellStyle name="Moneda 2 5 2 3 3 4 3 2" xfId="17797" xr:uid="{7CEAD5F0-9918-4DAB-84F8-40C4A130F250}"/>
    <cellStyle name="Moneda 2 5 2 3 3 4 3 3" xfId="27214" xr:uid="{9C74457A-5739-4CC7-B142-C1DC2D9B688F}"/>
    <cellStyle name="Moneda 2 5 2 3 3 4 3 4" xfId="36631" xr:uid="{440933A5-E953-4B44-A2AA-063ABC267BB0}"/>
    <cellStyle name="Moneda 2 5 2 3 3 4 4" xfId="13093" xr:uid="{FC992778-C785-4198-AA12-6CAD9EC274B7}"/>
    <cellStyle name="Moneda 2 5 2 3 3 4 5" xfId="22510" xr:uid="{1F7949BB-722F-4EF1-899C-2097A67197E1}"/>
    <cellStyle name="Moneda 2 5 2 3 3 4 6" xfId="31927" xr:uid="{54CA0476-D56B-4F20-9621-C8E2C2A064AC}"/>
    <cellStyle name="Moneda 2 5 2 3 3 5" xfId="4469" xr:uid="{6E4EC9E7-61D0-48CC-80F6-C87CC3C100B3}"/>
    <cellStyle name="Moneda 2 5 2 3 3 5 2" xfId="9173" xr:uid="{5D574B0C-CA43-4701-B782-7B9A5ACDFC37}"/>
    <cellStyle name="Moneda 2 5 2 3 3 5 2 2" xfId="18581" xr:uid="{DF3AB07D-CBCC-48AF-8E05-313218CA394F}"/>
    <cellStyle name="Moneda 2 5 2 3 3 5 2 3" xfId="27998" xr:uid="{77E16595-60DA-49DC-8993-AB49FFA4ED20}"/>
    <cellStyle name="Moneda 2 5 2 3 3 5 2 4" xfId="37415" xr:uid="{D4FB3A79-ED02-44CA-9EE9-FA443C5150D8}"/>
    <cellStyle name="Moneda 2 5 2 3 3 5 3" xfId="13877" xr:uid="{DFE68CBE-C12D-4493-8C09-24639FE15B05}"/>
    <cellStyle name="Moneda 2 5 2 3 3 5 4" xfId="23294" xr:uid="{3BC98162-CA05-4A56-AF9C-029A59E889F6}"/>
    <cellStyle name="Moneda 2 5 2 3 3 5 5" xfId="32711" xr:uid="{518836E8-5836-496B-B1D0-156A0CDA9CE0}"/>
    <cellStyle name="Moneda 2 5 2 3 3 6" xfId="6821" xr:uid="{13E17DBA-2535-42A4-9533-79D9C2469BA0}"/>
    <cellStyle name="Moneda 2 5 2 3 3 6 2" xfId="16229" xr:uid="{A7EAEA3B-739D-4512-8B9B-097043C58895}"/>
    <cellStyle name="Moneda 2 5 2 3 3 6 3" xfId="25646" xr:uid="{43B3B23D-E72B-42A1-9341-889371517C75}"/>
    <cellStyle name="Moneda 2 5 2 3 3 6 4" xfId="35063" xr:uid="{EDCE20FC-E0DF-4B9E-BD51-4F2AED23135F}"/>
    <cellStyle name="Moneda 2 5 2 3 3 7" xfId="11525" xr:uid="{30D0487A-1E56-49DA-9E33-C8E62D305300}"/>
    <cellStyle name="Moneda 2 5 2 3 3 8" xfId="20942" xr:uid="{51A3339F-D434-419F-971F-3CAE5A37E7FB}"/>
    <cellStyle name="Moneda 2 5 2 3 3 9" xfId="30359" xr:uid="{1E02643A-8C01-484C-B58C-CB64781CEFC2}"/>
    <cellStyle name="Moneda 2 5 2 3 4" xfId="978" xr:uid="{5A57486B-B299-45BF-B5C6-5B1B89DE3031}"/>
    <cellStyle name="Moneda 2 5 2 3 4 10" xfId="1694" xr:uid="{3EA3DC85-43A8-4977-8C9B-DBDA5A8C8C00}"/>
    <cellStyle name="Moneda 2 5 2 3 4 11" xfId="40576" xr:uid="{142822C7-5E10-48C4-82F0-8063EA7AACA7}"/>
    <cellStyle name="Moneda 2 5 2 3 4 2" xfId="3097" xr:uid="{4165176B-5088-450E-9A2C-27060A228459}"/>
    <cellStyle name="Moneda 2 5 2 3 4 2 2" xfId="5449" xr:uid="{9DA481A5-3740-44DA-888B-1D87094241FF}"/>
    <cellStyle name="Moneda 2 5 2 3 4 2 2 2" xfId="10153" xr:uid="{2A464440-E807-45C5-ABA0-C50CA5D71465}"/>
    <cellStyle name="Moneda 2 5 2 3 4 2 2 2 2" xfId="19561" xr:uid="{E9DDC8D2-2912-493A-A1F3-1D979EBB7154}"/>
    <cellStyle name="Moneda 2 5 2 3 4 2 2 2 3" xfId="28978" xr:uid="{5F0D559D-8161-4E58-B2F6-CBC0E27C0A9B}"/>
    <cellStyle name="Moneda 2 5 2 3 4 2 2 2 4" xfId="38395" xr:uid="{6274458E-12B7-4EB0-9FD7-9571DDCD34DD}"/>
    <cellStyle name="Moneda 2 5 2 3 4 2 2 3" xfId="14857" xr:uid="{2E64AEC6-4A30-4C98-831A-DA1F6344047D}"/>
    <cellStyle name="Moneda 2 5 2 3 4 2 2 4" xfId="24274" xr:uid="{E8C39993-B8ED-4D82-AF58-B074F955CBF4}"/>
    <cellStyle name="Moneda 2 5 2 3 4 2 2 5" xfId="33691" xr:uid="{9B4BE84F-1C8F-4E29-BA2C-5E08BE7DE189}"/>
    <cellStyle name="Moneda 2 5 2 3 4 2 3" xfId="7801" xr:uid="{8DB0252D-F658-4FAA-BA8A-D041371F17C7}"/>
    <cellStyle name="Moneda 2 5 2 3 4 2 3 2" xfId="17209" xr:uid="{5564AC6E-8A28-4547-A824-687F9CCAF626}"/>
    <cellStyle name="Moneda 2 5 2 3 4 2 3 3" xfId="26626" xr:uid="{55409820-57D1-4A3B-9F9E-F6AB45BADA29}"/>
    <cellStyle name="Moneda 2 5 2 3 4 2 3 4" xfId="36043" xr:uid="{9D0DAEDA-8C9A-4069-943B-FCDE2AB8FABA}"/>
    <cellStyle name="Moneda 2 5 2 3 4 2 4" xfId="12505" xr:uid="{E57C9A47-F402-4E08-B577-77C4C4BDABAE}"/>
    <cellStyle name="Moneda 2 5 2 3 4 2 5" xfId="21922" xr:uid="{966D9B3A-2337-4649-8247-876CD7B1062F}"/>
    <cellStyle name="Moneda 2 5 2 3 4 2 6" xfId="31339" xr:uid="{F7E76DE8-037C-4760-A3EC-767E7D4F1107}"/>
    <cellStyle name="Moneda 2 5 2 3 4 3" xfId="3881" xr:uid="{C2F00580-5089-4628-ACBB-7C806E48D3BE}"/>
    <cellStyle name="Moneda 2 5 2 3 4 3 2" xfId="6233" xr:uid="{1EE3508A-625C-441C-A168-7C50918F5FDB}"/>
    <cellStyle name="Moneda 2 5 2 3 4 3 2 2" xfId="10937" xr:uid="{9A57DB15-0AB3-4DEC-8983-FB0826CAED1F}"/>
    <cellStyle name="Moneda 2 5 2 3 4 3 2 2 2" xfId="20345" xr:uid="{E7ADFCDB-B4D5-43E9-A454-142701BF93DF}"/>
    <cellStyle name="Moneda 2 5 2 3 4 3 2 2 3" xfId="29762" xr:uid="{81F402E2-F80D-4167-BE6E-9C7D476337B5}"/>
    <cellStyle name="Moneda 2 5 2 3 4 3 2 2 4" xfId="39179" xr:uid="{E99AF6D0-C243-481F-BB67-E16B7FC37517}"/>
    <cellStyle name="Moneda 2 5 2 3 4 3 2 3" xfId="15641" xr:uid="{EEBBA91D-6F02-4112-B6AA-D42C2A937629}"/>
    <cellStyle name="Moneda 2 5 2 3 4 3 2 4" xfId="25058" xr:uid="{FA290B20-5277-4C10-822D-419C40340B0F}"/>
    <cellStyle name="Moneda 2 5 2 3 4 3 2 5" xfId="34475" xr:uid="{A910F5C6-9FEB-47DE-BE32-7BB8FD9B8AB0}"/>
    <cellStyle name="Moneda 2 5 2 3 4 3 3" xfId="8585" xr:uid="{DFB4D567-76CC-47D5-A7C9-E4DEE3D6AE63}"/>
    <cellStyle name="Moneda 2 5 2 3 4 3 3 2" xfId="17993" xr:uid="{FC7B938F-46BB-4EA1-90B1-B3C3DEC26E34}"/>
    <cellStyle name="Moneda 2 5 2 3 4 3 3 3" xfId="27410" xr:uid="{E42B3149-4030-4C4D-AEE4-7F6E2B10C98E}"/>
    <cellStyle name="Moneda 2 5 2 3 4 3 3 4" xfId="36827" xr:uid="{F1710CC9-2BBA-4947-99A0-13C232AAE947}"/>
    <cellStyle name="Moneda 2 5 2 3 4 3 4" xfId="13289" xr:uid="{3F519C4B-303F-4E0D-BD24-B61A10C3A165}"/>
    <cellStyle name="Moneda 2 5 2 3 4 3 5" xfId="22706" xr:uid="{E135D6DD-CB4D-4DDA-8BE6-BD180359CBD4}"/>
    <cellStyle name="Moneda 2 5 2 3 4 3 6" xfId="32123" xr:uid="{9CCAB332-A0A6-4AA0-B332-E15D08302DD0}"/>
    <cellStyle name="Moneda 2 5 2 3 4 4" xfId="4665" xr:uid="{9EA6B874-F075-457A-B510-3D8F7AB9D2A9}"/>
    <cellStyle name="Moneda 2 5 2 3 4 4 2" xfId="9369" xr:uid="{41C2998D-13F1-4C72-94B5-B2BBCB793731}"/>
    <cellStyle name="Moneda 2 5 2 3 4 4 2 2" xfId="18777" xr:uid="{FC028B79-3E0F-41AA-ACCC-27A21469A8E3}"/>
    <cellStyle name="Moneda 2 5 2 3 4 4 2 3" xfId="28194" xr:uid="{BB59EC7E-471B-4F25-B681-80FBC021B178}"/>
    <cellStyle name="Moneda 2 5 2 3 4 4 2 4" xfId="37611" xr:uid="{89659C66-7A27-4424-A4CA-A729AAADF866}"/>
    <cellStyle name="Moneda 2 5 2 3 4 4 3" xfId="14073" xr:uid="{D95ED388-9864-4DF2-9ED5-0D9986FCCB0C}"/>
    <cellStyle name="Moneda 2 5 2 3 4 4 4" xfId="23490" xr:uid="{9DB87780-82E4-463E-AD4B-51A0156C9E6E}"/>
    <cellStyle name="Moneda 2 5 2 3 4 4 5" xfId="32907" xr:uid="{D2A540A1-1025-456A-AAF1-0C64F3DA8457}"/>
    <cellStyle name="Moneda 2 5 2 3 4 5" xfId="7017" xr:uid="{7F9FBC6C-A2E5-4179-9F15-E1F968D568DB}"/>
    <cellStyle name="Moneda 2 5 2 3 4 5 2" xfId="16425" xr:uid="{8672CDA7-02DE-4733-99A2-98FD98A83D78}"/>
    <cellStyle name="Moneda 2 5 2 3 4 5 3" xfId="25842" xr:uid="{A98D2678-2E34-4060-9B06-E5ADD57E5B80}"/>
    <cellStyle name="Moneda 2 5 2 3 4 5 4" xfId="35259" xr:uid="{1CED7F45-5425-4A15-9E66-600F1C0BE741}"/>
    <cellStyle name="Moneda 2 5 2 3 4 6" xfId="11721" xr:uid="{CB578FDC-25E2-41EC-AE39-9C56442B2D8D}"/>
    <cellStyle name="Moneda 2 5 2 3 4 7" xfId="21138" xr:uid="{F7D9FEA7-EC4E-4727-9F3E-66DC65B80DDE}"/>
    <cellStyle name="Moneda 2 5 2 3 4 8" xfId="30555" xr:uid="{98A21D1D-1CBE-46B7-83FE-7CE626A64C11}"/>
    <cellStyle name="Moneda 2 5 2 3 4 9" xfId="2312" xr:uid="{2E5474FF-607D-46E3-9919-DD561AB96431}"/>
    <cellStyle name="Moneda 2 5 2 3 5" xfId="2705" xr:uid="{C4A5974B-99DA-42C9-9541-41788C41C099}"/>
    <cellStyle name="Moneda 2 5 2 3 5 2" xfId="5057" xr:uid="{1699ECCA-6E56-4E6C-870C-B5F9B4ECDB5A}"/>
    <cellStyle name="Moneda 2 5 2 3 5 2 2" xfId="9761" xr:uid="{111DFB4E-86B0-4116-8382-830A91C1B06D}"/>
    <cellStyle name="Moneda 2 5 2 3 5 2 2 2" xfId="19169" xr:uid="{4AB6F9AD-F0BF-43B9-A555-C0ED5D0EEE89}"/>
    <cellStyle name="Moneda 2 5 2 3 5 2 2 3" xfId="28586" xr:uid="{E6DDD1DC-5294-42BE-B3F4-0894562EFD81}"/>
    <cellStyle name="Moneda 2 5 2 3 5 2 2 4" xfId="38003" xr:uid="{75C83829-3EE5-432C-A5C0-53C70F5DBDDD}"/>
    <cellStyle name="Moneda 2 5 2 3 5 2 3" xfId="14465" xr:uid="{295E7F0B-10A1-425B-A242-6D91F16E51F3}"/>
    <cellStyle name="Moneda 2 5 2 3 5 2 4" xfId="23882" xr:uid="{BCA2C694-522D-41FF-A5DD-A2345F764E67}"/>
    <cellStyle name="Moneda 2 5 2 3 5 2 5" xfId="33299" xr:uid="{118B4104-F661-4D63-AC78-62047895775D}"/>
    <cellStyle name="Moneda 2 5 2 3 5 3" xfId="7409" xr:uid="{C5780A5E-DF8B-4CA6-B20B-5AEE8EB3F703}"/>
    <cellStyle name="Moneda 2 5 2 3 5 3 2" xfId="16817" xr:uid="{9B9B3337-67BB-447C-A82D-59AA4EDE3B95}"/>
    <cellStyle name="Moneda 2 5 2 3 5 3 3" xfId="26234" xr:uid="{5F17FC27-B127-4B13-886B-26609FBC0475}"/>
    <cellStyle name="Moneda 2 5 2 3 5 3 4" xfId="35651" xr:uid="{5D7DAB27-4975-4694-AF12-5A0A779D44A9}"/>
    <cellStyle name="Moneda 2 5 2 3 5 4" xfId="12113" xr:uid="{C132569A-9AE3-45D5-A714-81ACD6596B16}"/>
    <cellStyle name="Moneda 2 5 2 3 5 5" xfId="21530" xr:uid="{AA85F0B5-1CAF-4AB9-8FD7-987DD331C3EE}"/>
    <cellStyle name="Moneda 2 5 2 3 5 6" xfId="30947" xr:uid="{BEB98DC5-26D4-4FB4-849B-DD59877627FB}"/>
    <cellStyle name="Moneda 2 5 2 3 6" xfId="3489" xr:uid="{95A6E09C-3A6D-4DCC-8A85-E2D93EE02CA7}"/>
    <cellStyle name="Moneda 2 5 2 3 6 2" xfId="5841" xr:uid="{25D684A8-BC36-4883-BFBC-59F50A06B090}"/>
    <cellStyle name="Moneda 2 5 2 3 6 2 2" xfId="10545" xr:uid="{073CE990-AE6B-41BB-9284-6E2CF1A26CC5}"/>
    <cellStyle name="Moneda 2 5 2 3 6 2 2 2" xfId="19953" xr:uid="{66FE64B2-9CFF-4EE7-A706-34E501C7B292}"/>
    <cellStyle name="Moneda 2 5 2 3 6 2 2 3" xfId="29370" xr:uid="{2F342631-D9E0-4DEF-AA51-3BBFB4CEDF9C}"/>
    <cellStyle name="Moneda 2 5 2 3 6 2 2 4" xfId="38787" xr:uid="{B0819E0F-BB27-4B06-80F3-C1490476E731}"/>
    <cellStyle name="Moneda 2 5 2 3 6 2 3" xfId="15249" xr:uid="{FE43483B-B63D-4F69-B084-B3EF0F82C09C}"/>
    <cellStyle name="Moneda 2 5 2 3 6 2 4" xfId="24666" xr:uid="{FED31896-687A-48AB-A8A0-07DECD439022}"/>
    <cellStyle name="Moneda 2 5 2 3 6 2 5" xfId="34083" xr:uid="{CA4FB899-6872-4B10-8EAB-7B158F7B16A0}"/>
    <cellStyle name="Moneda 2 5 2 3 6 3" xfId="8193" xr:uid="{A0AA79AC-C3CB-42C3-9563-D645085CA7E3}"/>
    <cellStyle name="Moneda 2 5 2 3 6 3 2" xfId="17601" xr:uid="{B9AE3955-E05A-4559-B853-B78CAF8EB741}"/>
    <cellStyle name="Moneda 2 5 2 3 6 3 3" xfId="27018" xr:uid="{A92CEB5E-0946-419F-A849-43A3740747B1}"/>
    <cellStyle name="Moneda 2 5 2 3 6 3 4" xfId="36435" xr:uid="{3E3EE2AC-E685-495D-8D40-424383AB98EE}"/>
    <cellStyle name="Moneda 2 5 2 3 6 4" xfId="12897" xr:uid="{28056FE4-ECA1-4944-B99B-5275C76E00AD}"/>
    <cellStyle name="Moneda 2 5 2 3 6 5" xfId="22314" xr:uid="{8E7BEEB9-81AD-4B66-A91F-0E2CDF107FD6}"/>
    <cellStyle name="Moneda 2 5 2 3 6 6" xfId="31731" xr:uid="{EA3DA56D-ACD3-40A2-ABE3-9E17EC8A159A}"/>
    <cellStyle name="Moneda 2 5 2 3 7" xfId="4273" xr:uid="{77C111F1-7420-4A21-AE64-954D0008A5B7}"/>
    <cellStyle name="Moneda 2 5 2 3 7 2" xfId="8977" xr:uid="{A3F6CF8E-B577-4C94-8DA1-5EA22C476D98}"/>
    <cellStyle name="Moneda 2 5 2 3 7 2 2" xfId="18385" xr:uid="{A0FA3F7D-EC6F-4C83-807D-C9FE6F697464}"/>
    <cellStyle name="Moneda 2 5 2 3 7 2 3" xfId="27802" xr:uid="{34BA1BD5-F35C-4E84-9DCE-A65A02906CA2}"/>
    <cellStyle name="Moneda 2 5 2 3 7 2 4" xfId="37219" xr:uid="{295F8029-FA72-4BEF-AE4C-5568275C9DD5}"/>
    <cellStyle name="Moneda 2 5 2 3 7 3" xfId="13681" xr:uid="{92D97146-30F4-4316-8D55-B713D2823017}"/>
    <cellStyle name="Moneda 2 5 2 3 7 4" xfId="23098" xr:uid="{32500F8E-BC79-4E6C-8851-480F7DCA0F9C}"/>
    <cellStyle name="Moneda 2 5 2 3 7 5" xfId="32515" xr:uid="{491003B5-E182-4024-9DC1-214463B4DDBD}"/>
    <cellStyle name="Moneda 2 5 2 3 8" xfId="6625" xr:uid="{B953A361-6E1B-477F-A081-ACA3E9CBD254}"/>
    <cellStyle name="Moneda 2 5 2 3 8 2" xfId="16033" xr:uid="{3F9ABC16-74EF-47B0-95B9-A5D9D6E8023F}"/>
    <cellStyle name="Moneda 2 5 2 3 8 3" xfId="25450" xr:uid="{4F1108D2-817C-48E6-8286-6DD07103F7BF}"/>
    <cellStyle name="Moneda 2 5 2 3 8 4" xfId="34867" xr:uid="{4295E879-44BF-4E62-BF95-C8AA00887EC9}"/>
    <cellStyle name="Moneda 2 5 2 3 9" xfId="11329" xr:uid="{83238A1D-8A1F-42AD-BB1D-F326B5DDC211}"/>
    <cellStyle name="Moneda 2 5 2 4" xfId="357" xr:uid="{913DD592-4712-4010-9276-C950A9BDD1BF}"/>
    <cellStyle name="Moneda 2 5 2 4 10" xfId="30267" xr:uid="{45F9C817-7865-4A14-91B1-BB7342EFE156}"/>
    <cellStyle name="Moneda 2 5 2 4 11" xfId="39672" xr:uid="{520A3AF6-4443-497E-8424-594B9FD4E77C}"/>
    <cellStyle name="Moneda 2 5 2 4 12" xfId="39931" xr:uid="{C536FB25-20CA-443B-9334-BD8BDE0843F8}"/>
    <cellStyle name="Moneda 2 5 2 4 13" xfId="2024" xr:uid="{8187D8FB-F85E-4759-9909-8268E4C894D4}"/>
    <cellStyle name="Moneda 2 5 2 4 14" xfId="1396" xr:uid="{D2498E78-4920-4DAC-A87C-CFA0D4470B10}"/>
    <cellStyle name="Moneda 2 5 2 4 15" xfId="40278" xr:uid="{181CBB3B-BB9D-49DA-A599-6DF65880F872}"/>
    <cellStyle name="Moneda 2 5 2 4 2" xfId="595" xr:uid="{99AFBB79-41D4-4713-BC83-847AD75690F6}"/>
    <cellStyle name="Moneda 2 5 2 4 2 10" xfId="2220" xr:uid="{CCD40025-1068-4EDD-8EEE-3F8D169E6129}"/>
    <cellStyle name="Moneda 2 5 2 4 2 11" xfId="1592" xr:uid="{42C86FA4-0D36-45F6-9D24-37CDFADCCBCA}"/>
    <cellStyle name="Moneda 2 5 2 4 2 12" xfId="40474" xr:uid="{43701FDB-04FC-45E9-B14A-B3A0391C169B}"/>
    <cellStyle name="Moneda 2 5 2 4 2 2" xfId="2612" xr:uid="{155BC66F-7CF2-4283-B0BD-85992839E6ED}"/>
    <cellStyle name="Moneda 2 5 2 4 2 2 2" xfId="3397" xr:uid="{52129122-2279-42E7-B0DD-1746BAB3F7D4}"/>
    <cellStyle name="Moneda 2 5 2 4 2 2 2 2" xfId="5749" xr:uid="{7B9C7663-0E17-4EA3-AEDB-DA2C9EEC71CD}"/>
    <cellStyle name="Moneda 2 5 2 4 2 2 2 2 2" xfId="10453" xr:uid="{F9C0C771-2CF6-4995-8141-9F8B5A233F83}"/>
    <cellStyle name="Moneda 2 5 2 4 2 2 2 2 2 2" xfId="19861" xr:uid="{3C5AA69E-F764-4135-99A0-C543157E55C3}"/>
    <cellStyle name="Moneda 2 5 2 4 2 2 2 2 2 3" xfId="29278" xr:uid="{C4A0C798-F797-43C8-B289-D0F66A92CFC7}"/>
    <cellStyle name="Moneda 2 5 2 4 2 2 2 2 2 4" xfId="38695" xr:uid="{37525D9C-5E5B-4209-9F73-4BFF7F3A3DF8}"/>
    <cellStyle name="Moneda 2 5 2 4 2 2 2 2 3" xfId="15157" xr:uid="{AD955DAA-F63B-4431-BD5B-BC7A42D9D32B}"/>
    <cellStyle name="Moneda 2 5 2 4 2 2 2 2 4" xfId="24574" xr:uid="{91D1CA26-FBB1-4CEC-9FD6-CAE59076D0B8}"/>
    <cellStyle name="Moneda 2 5 2 4 2 2 2 2 5" xfId="33991" xr:uid="{B7AF22CD-7AAB-45FD-B5AC-1662A98C468D}"/>
    <cellStyle name="Moneda 2 5 2 4 2 2 2 3" xfId="8101" xr:uid="{E42951DF-5584-4CBF-9626-5D7C3C092FA3}"/>
    <cellStyle name="Moneda 2 5 2 4 2 2 2 3 2" xfId="17509" xr:uid="{7754541A-9C73-4CA1-9DFB-CD8B4F9C05CB}"/>
    <cellStyle name="Moneda 2 5 2 4 2 2 2 3 3" xfId="26926" xr:uid="{6104F8BF-C05F-4FA8-9BA7-63C592620DE8}"/>
    <cellStyle name="Moneda 2 5 2 4 2 2 2 3 4" xfId="36343" xr:uid="{BC9ED509-9B7F-4CCC-815F-0763013874D9}"/>
    <cellStyle name="Moneda 2 5 2 4 2 2 2 4" xfId="12805" xr:uid="{BD9E83D0-506E-4C5C-9382-0FFA6465B10A}"/>
    <cellStyle name="Moneda 2 5 2 4 2 2 2 5" xfId="22222" xr:uid="{CF8B77B7-BC47-4B5C-8449-AFCB6092ECF2}"/>
    <cellStyle name="Moneda 2 5 2 4 2 2 2 6" xfId="31639" xr:uid="{191D9333-9484-4010-80D2-9C50B64C0A3D}"/>
    <cellStyle name="Moneda 2 5 2 4 2 2 3" xfId="4181" xr:uid="{AEE04B3D-D800-4148-849C-730078D0E5DA}"/>
    <cellStyle name="Moneda 2 5 2 4 2 2 3 2" xfId="6533" xr:uid="{A709AEA3-022E-4D20-B75B-05FB09F68519}"/>
    <cellStyle name="Moneda 2 5 2 4 2 2 3 2 2" xfId="11237" xr:uid="{6CB82C30-80F9-425A-92FE-D1263C3100F0}"/>
    <cellStyle name="Moneda 2 5 2 4 2 2 3 2 2 2" xfId="20645" xr:uid="{A7C01D39-9E26-4B25-8B03-15F627C91732}"/>
    <cellStyle name="Moneda 2 5 2 4 2 2 3 2 2 3" xfId="30062" xr:uid="{CE4EDD50-AD51-4208-9347-58DBCC9A7155}"/>
    <cellStyle name="Moneda 2 5 2 4 2 2 3 2 2 4" xfId="39479" xr:uid="{E6C709AB-085E-44DE-8317-3FC485C7D81F}"/>
    <cellStyle name="Moneda 2 5 2 4 2 2 3 2 3" xfId="15941" xr:uid="{DAB86591-D955-4B1B-9A3F-6E2CC60419B0}"/>
    <cellStyle name="Moneda 2 5 2 4 2 2 3 2 4" xfId="25358" xr:uid="{0B5887AD-C7AB-424A-9988-4164A384E419}"/>
    <cellStyle name="Moneda 2 5 2 4 2 2 3 2 5" xfId="34775" xr:uid="{633667C3-3BC0-4567-8760-655BEABFE844}"/>
    <cellStyle name="Moneda 2 5 2 4 2 2 3 3" xfId="8885" xr:uid="{A2921A75-C25A-4A85-BA76-F314558B0B29}"/>
    <cellStyle name="Moneda 2 5 2 4 2 2 3 3 2" xfId="18293" xr:uid="{9DBE3906-F93B-4A34-A776-4285F3606E6C}"/>
    <cellStyle name="Moneda 2 5 2 4 2 2 3 3 3" xfId="27710" xr:uid="{6B2AF255-7878-4FDA-97AA-3E4B8F11A1FF}"/>
    <cellStyle name="Moneda 2 5 2 4 2 2 3 3 4" xfId="37127" xr:uid="{EAD84D81-0547-4E79-AED7-06B9729274A2}"/>
    <cellStyle name="Moneda 2 5 2 4 2 2 3 4" xfId="13589" xr:uid="{86B81539-26B8-4F6F-8D2E-7EA4E09C451C}"/>
    <cellStyle name="Moneda 2 5 2 4 2 2 3 5" xfId="23006" xr:uid="{09463AF7-2EBF-4D87-881E-278AB8D15BF7}"/>
    <cellStyle name="Moneda 2 5 2 4 2 2 3 6" xfId="32423" xr:uid="{EAEDB9D6-D7D9-4E6A-93BA-95B56CDAA2F7}"/>
    <cellStyle name="Moneda 2 5 2 4 2 2 4" xfId="4965" xr:uid="{60A2868C-33C8-4BB8-A5C2-DF2823B96FFC}"/>
    <cellStyle name="Moneda 2 5 2 4 2 2 4 2" xfId="9669" xr:uid="{3FCBF627-9A3A-48CF-A534-7587BC80EFB0}"/>
    <cellStyle name="Moneda 2 5 2 4 2 2 4 2 2" xfId="19077" xr:uid="{969755AD-A404-4DE8-848A-82A1089D47B8}"/>
    <cellStyle name="Moneda 2 5 2 4 2 2 4 2 3" xfId="28494" xr:uid="{6F34000B-1E93-4AB0-88D2-496A99F386F1}"/>
    <cellStyle name="Moneda 2 5 2 4 2 2 4 2 4" xfId="37911" xr:uid="{37EFD528-2960-478B-A268-36E605958B13}"/>
    <cellStyle name="Moneda 2 5 2 4 2 2 4 3" xfId="14373" xr:uid="{8659489D-5AF5-4C90-85F4-7B7B941CC1E7}"/>
    <cellStyle name="Moneda 2 5 2 4 2 2 4 4" xfId="23790" xr:uid="{15A6E620-2021-4E7C-A1E3-D8DA10A7458C}"/>
    <cellStyle name="Moneda 2 5 2 4 2 2 4 5" xfId="33207" xr:uid="{D2D984D2-BEC6-4973-9DFA-711C3DF925E6}"/>
    <cellStyle name="Moneda 2 5 2 4 2 2 5" xfId="7317" xr:uid="{97C8842F-C69D-4598-9203-DAFE6A6B69B6}"/>
    <cellStyle name="Moneda 2 5 2 4 2 2 5 2" xfId="16725" xr:uid="{523AFAB9-9FFA-4FE9-863B-0C944A6818CA}"/>
    <cellStyle name="Moneda 2 5 2 4 2 2 5 3" xfId="26142" xr:uid="{8A3C9C85-E834-4DFF-8B9A-6D0A25F24F2F}"/>
    <cellStyle name="Moneda 2 5 2 4 2 2 5 4" xfId="35559" xr:uid="{54FB0362-355B-45B4-9515-6EB2E776EABC}"/>
    <cellStyle name="Moneda 2 5 2 4 2 2 6" xfId="12021" xr:uid="{38E5C6F9-E038-48AB-962B-E60E4788B5DA}"/>
    <cellStyle name="Moneda 2 5 2 4 2 2 7" xfId="21438" xr:uid="{06DA244F-665D-44A5-B370-96464F492D95}"/>
    <cellStyle name="Moneda 2 5 2 4 2 2 8" xfId="30855" xr:uid="{DEEA5B54-4810-408C-80A5-76FE11F1601F}"/>
    <cellStyle name="Moneda 2 5 2 4 2 3" xfId="3005" xr:uid="{B4FC5B4E-4B69-4ED9-94E1-22D657049865}"/>
    <cellStyle name="Moneda 2 5 2 4 2 3 2" xfId="5357" xr:uid="{A1FB480F-A20B-40A9-9F7F-AACF2DC4DDAD}"/>
    <cellStyle name="Moneda 2 5 2 4 2 3 2 2" xfId="10061" xr:uid="{ABF545FB-F9EE-4783-8B9A-4FBD2EB02193}"/>
    <cellStyle name="Moneda 2 5 2 4 2 3 2 2 2" xfId="19469" xr:uid="{BB4090A5-EA97-4DD6-A4AF-29273AF06FE1}"/>
    <cellStyle name="Moneda 2 5 2 4 2 3 2 2 3" xfId="28886" xr:uid="{9EC1D2A5-9C62-45E5-A23F-6A11B802889B}"/>
    <cellStyle name="Moneda 2 5 2 4 2 3 2 2 4" xfId="38303" xr:uid="{0430A0BE-4574-4416-9D82-9710A4DA81F9}"/>
    <cellStyle name="Moneda 2 5 2 4 2 3 2 3" xfId="14765" xr:uid="{947F6E9E-61E6-4D63-A7C5-3A8B0B6DB27D}"/>
    <cellStyle name="Moneda 2 5 2 4 2 3 2 4" xfId="24182" xr:uid="{2A4425A6-3FA1-46A1-B982-75B0F190E261}"/>
    <cellStyle name="Moneda 2 5 2 4 2 3 2 5" xfId="33599" xr:uid="{9629985C-F329-4347-BEA0-671BD800B59A}"/>
    <cellStyle name="Moneda 2 5 2 4 2 3 3" xfId="7709" xr:uid="{1AC442CA-F6C9-4EE9-AA00-A08E2DEDA9A0}"/>
    <cellStyle name="Moneda 2 5 2 4 2 3 3 2" xfId="17117" xr:uid="{F5CE9B50-3F02-4DDD-AE5A-84769F8C39B5}"/>
    <cellStyle name="Moneda 2 5 2 4 2 3 3 3" xfId="26534" xr:uid="{28499DD5-3B2A-4895-AC0B-3985312A52A1}"/>
    <cellStyle name="Moneda 2 5 2 4 2 3 3 4" xfId="35951" xr:uid="{4CFB1B4B-C665-4D2E-8AC9-9CA5108B3CE1}"/>
    <cellStyle name="Moneda 2 5 2 4 2 3 4" xfId="12413" xr:uid="{10F04857-3A02-4F0C-B034-D1D2FDE8E11E}"/>
    <cellStyle name="Moneda 2 5 2 4 2 3 5" xfId="21830" xr:uid="{05C4C45A-0080-47E6-98B5-4670C77AA2C0}"/>
    <cellStyle name="Moneda 2 5 2 4 2 3 6" xfId="31247" xr:uid="{19F2C450-79F5-4DE6-B0BF-7A601EA3639C}"/>
    <cellStyle name="Moneda 2 5 2 4 2 4" xfId="3789" xr:uid="{742494B9-1D74-43C3-A87B-004B85BFD247}"/>
    <cellStyle name="Moneda 2 5 2 4 2 4 2" xfId="6141" xr:uid="{3B1B45A8-95E0-452A-9A29-85D85A222138}"/>
    <cellStyle name="Moneda 2 5 2 4 2 4 2 2" xfId="10845" xr:uid="{F1031C07-A217-441C-B778-15BA3A287B09}"/>
    <cellStyle name="Moneda 2 5 2 4 2 4 2 2 2" xfId="20253" xr:uid="{FFE3AFAC-8744-4ADC-A124-EC70F9264A5C}"/>
    <cellStyle name="Moneda 2 5 2 4 2 4 2 2 3" xfId="29670" xr:uid="{8F911E7B-5F90-42CF-9532-F2592010AD47}"/>
    <cellStyle name="Moneda 2 5 2 4 2 4 2 2 4" xfId="39087" xr:uid="{27AB99B5-2084-4351-97F3-C2213E244368}"/>
    <cellStyle name="Moneda 2 5 2 4 2 4 2 3" xfId="15549" xr:uid="{3D187C12-E54C-4EAF-A40C-B9B7A60B7303}"/>
    <cellStyle name="Moneda 2 5 2 4 2 4 2 4" xfId="24966" xr:uid="{141A4679-6153-4E17-A2D1-32CD3F004EFE}"/>
    <cellStyle name="Moneda 2 5 2 4 2 4 2 5" xfId="34383" xr:uid="{06157177-1E8C-4DE8-8D29-D65198BBBDD9}"/>
    <cellStyle name="Moneda 2 5 2 4 2 4 3" xfId="8493" xr:uid="{329947D1-A6D3-41BC-BEF0-6F944314EB6A}"/>
    <cellStyle name="Moneda 2 5 2 4 2 4 3 2" xfId="17901" xr:uid="{29AAA9C8-929D-4EB2-9E90-4A07561FB998}"/>
    <cellStyle name="Moneda 2 5 2 4 2 4 3 3" xfId="27318" xr:uid="{C44196D8-F5BB-4E03-BCD6-13A3E97A27E4}"/>
    <cellStyle name="Moneda 2 5 2 4 2 4 3 4" xfId="36735" xr:uid="{42BF98D9-AF09-43C6-BC4D-992252D60491}"/>
    <cellStyle name="Moneda 2 5 2 4 2 4 4" xfId="13197" xr:uid="{0C4A5879-3995-4792-9CC5-7D0530B393B5}"/>
    <cellStyle name="Moneda 2 5 2 4 2 4 5" xfId="22614" xr:uid="{E5BCAB31-74C7-4BC3-AC32-4997263DE0F8}"/>
    <cellStyle name="Moneda 2 5 2 4 2 4 6" xfId="32031" xr:uid="{B0ABE4F4-E7A6-4C05-A75F-DE90C3B064D6}"/>
    <cellStyle name="Moneda 2 5 2 4 2 5" xfId="4573" xr:uid="{4E5E5739-59EB-4698-8E43-D0ED51392B1D}"/>
    <cellStyle name="Moneda 2 5 2 4 2 5 2" xfId="9277" xr:uid="{0456CB85-DCFF-4D7C-83C2-8BF1884A6BD1}"/>
    <cellStyle name="Moneda 2 5 2 4 2 5 2 2" xfId="18685" xr:uid="{747D4AA4-456B-4135-809B-B5D78B78E981}"/>
    <cellStyle name="Moneda 2 5 2 4 2 5 2 3" xfId="28102" xr:uid="{FD404274-8501-45D8-ADCC-74590F7AFB96}"/>
    <cellStyle name="Moneda 2 5 2 4 2 5 2 4" xfId="37519" xr:uid="{C04AB049-B8B3-4A0B-81B4-C6265D81112A}"/>
    <cellStyle name="Moneda 2 5 2 4 2 5 3" xfId="13981" xr:uid="{6FB4D6F3-839D-4192-BE72-B7D650BFEFBA}"/>
    <cellStyle name="Moneda 2 5 2 4 2 5 4" xfId="23398" xr:uid="{CAC17FDC-0C32-494F-B6D3-6523F32AAAF7}"/>
    <cellStyle name="Moneda 2 5 2 4 2 5 5" xfId="32815" xr:uid="{5B31E98D-F70F-474E-B075-C7A489003AC6}"/>
    <cellStyle name="Moneda 2 5 2 4 2 6" xfId="6925" xr:uid="{4E6148A5-D576-4319-B786-FD2DB326D755}"/>
    <cellStyle name="Moneda 2 5 2 4 2 6 2" xfId="16333" xr:uid="{44B82532-4686-4FEC-95BF-DCC7E0A4EF8B}"/>
    <cellStyle name="Moneda 2 5 2 4 2 6 3" xfId="25750" xr:uid="{67ACA3DA-7343-465B-A0AD-2C46146F5705}"/>
    <cellStyle name="Moneda 2 5 2 4 2 6 4" xfId="35167" xr:uid="{CB25FA9D-FA8C-4200-8894-8BFEBBF8BF67}"/>
    <cellStyle name="Moneda 2 5 2 4 2 7" xfId="11629" xr:uid="{AE76CE03-124C-4517-8349-2CBBCAD39E0A}"/>
    <cellStyle name="Moneda 2 5 2 4 2 8" xfId="21046" xr:uid="{F24E52E2-8C08-4DD6-97F5-CF35AF331461}"/>
    <cellStyle name="Moneda 2 5 2 4 2 9" xfId="30463" xr:uid="{FC5122C5-74AF-4C32-B532-A8714D85F2BE}"/>
    <cellStyle name="Moneda 2 5 2 4 3" xfId="1044" xr:uid="{C0DD685C-20C2-4F39-B27A-D75E072DF7E9}"/>
    <cellStyle name="Moneda 2 5 2 4 3 10" xfId="1758" xr:uid="{D82C919C-481D-4A8C-A810-0583AA2BFDAB}"/>
    <cellStyle name="Moneda 2 5 2 4 3 11" xfId="40640" xr:uid="{E48B5105-A7CE-473D-A7E9-2B2064153447}"/>
    <cellStyle name="Moneda 2 5 2 4 3 2" xfId="3201" xr:uid="{607AFEDC-7B70-406A-A0FD-F69EF5A6E1F5}"/>
    <cellStyle name="Moneda 2 5 2 4 3 2 2" xfId="5553" xr:uid="{A2763C91-53E5-4E9E-815C-1586B2EACE94}"/>
    <cellStyle name="Moneda 2 5 2 4 3 2 2 2" xfId="10257" xr:uid="{567A5182-AE0D-4CE9-AC8D-C691F5DA8F98}"/>
    <cellStyle name="Moneda 2 5 2 4 3 2 2 2 2" xfId="19665" xr:uid="{F5CFD1F6-8C17-4230-B394-050195C672D3}"/>
    <cellStyle name="Moneda 2 5 2 4 3 2 2 2 3" xfId="29082" xr:uid="{334E38C1-06A2-40E6-9005-B64D5BD2F05D}"/>
    <cellStyle name="Moneda 2 5 2 4 3 2 2 2 4" xfId="38499" xr:uid="{D913AA93-F08A-4EBE-BAA7-CE3D92F20594}"/>
    <cellStyle name="Moneda 2 5 2 4 3 2 2 3" xfId="14961" xr:uid="{02E39BFB-10C5-4C29-9770-15AB04340E45}"/>
    <cellStyle name="Moneda 2 5 2 4 3 2 2 4" xfId="24378" xr:uid="{50A244E9-C984-43B3-B093-C2E58FE8EF5F}"/>
    <cellStyle name="Moneda 2 5 2 4 3 2 2 5" xfId="33795" xr:uid="{17253AF0-F8C9-4F50-B4AF-4D16E5CA9D07}"/>
    <cellStyle name="Moneda 2 5 2 4 3 2 3" xfId="7905" xr:uid="{157D777B-93BE-47CF-A339-EF6B1A7BA3EE}"/>
    <cellStyle name="Moneda 2 5 2 4 3 2 3 2" xfId="17313" xr:uid="{390E053E-C22A-42A1-B7AF-102929D1890C}"/>
    <cellStyle name="Moneda 2 5 2 4 3 2 3 3" xfId="26730" xr:uid="{E8CD2174-0635-4FA5-87B9-68164A94B0F5}"/>
    <cellStyle name="Moneda 2 5 2 4 3 2 3 4" xfId="36147" xr:uid="{9304ECDD-2F86-4C44-8F66-BF7689AE67C2}"/>
    <cellStyle name="Moneda 2 5 2 4 3 2 4" xfId="12609" xr:uid="{8FE16794-639A-40B0-9190-CC0E0F88569D}"/>
    <cellStyle name="Moneda 2 5 2 4 3 2 5" xfId="22026" xr:uid="{E97AE202-0D9B-4EB5-8305-888176D85970}"/>
    <cellStyle name="Moneda 2 5 2 4 3 2 6" xfId="31443" xr:uid="{B386EE6A-3807-4B88-B422-52BAD7E838C9}"/>
    <cellStyle name="Moneda 2 5 2 4 3 3" xfId="3985" xr:uid="{1146E3D5-5A6E-471E-83CA-5A549F6FA31C}"/>
    <cellStyle name="Moneda 2 5 2 4 3 3 2" xfId="6337" xr:uid="{5DB75620-7CDC-41BC-8A93-73297DB6612B}"/>
    <cellStyle name="Moneda 2 5 2 4 3 3 2 2" xfId="11041" xr:uid="{2F7A2FB2-DB78-4355-875C-06BE936AABF4}"/>
    <cellStyle name="Moneda 2 5 2 4 3 3 2 2 2" xfId="20449" xr:uid="{9BE237E1-85BC-4809-80B6-4C76E3F1FFA1}"/>
    <cellStyle name="Moneda 2 5 2 4 3 3 2 2 3" xfId="29866" xr:uid="{4FA4B648-C7DC-4BDE-B049-97EEA595D012}"/>
    <cellStyle name="Moneda 2 5 2 4 3 3 2 2 4" xfId="39283" xr:uid="{738A3CF7-CA2E-4DC4-A69D-280B81886AB2}"/>
    <cellStyle name="Moneda 2 5 2 4 3 3 2 3" xfId="15745" xr:uid="{E1FE24AF-C641-42C0-9453-1D18D11B910A}"/>
    <cellStyle name="Moneda 2 5 2 4 3 3 2 4" xfId="25162" xr:uid="{674316A2-41C5-43DB-BEF2-BE5728B17DFD}"/>
    <cellStyle name="Moneda 2 5 2 4 3 3 2 5" xfId="34579" xr:uid="{51238997-D4A8-42D4-8845-A63053E712BA}"/>
    <cellStyle name="Moneda 2 5 2 4 3 3 3" xfId="8689" xr:uid="{CD6B9D7B-222F-449C-A929-5C9CCD323953}"/>
    <cellStyle name="Moneda 2 5 2 4 3 3 3 2" xfId="18097" xr:uid="{D9CE7C6D-7659-43DB-BBF8-C53200088A66}"/>
    <cellStyle name="Moneda 2 5 2 4 3 3 3 3" xfId="27514" xr:uid="{CEE2AA51-DC3C-43B3-B113-AEFE54695049}"/>
    <cellStyle name="Moneda 2 5 2 4 3 3 3 4" xfId="36931" xr:uid="{4B9AC44A-6908-4490-90D4-FA72848EF25A}"/>
    <cellStyle name="Moneda 2 5 2 4 3 3 4" xfId="13393" xr:uid="{22019A84-AAD2-4116-B616-A176BAA9D556}"/>
    <cellStyle name="Moneda 2 5 2 4 3 3 5" xfId="22810" xr:uid="{2DC22319-A9C6-4C06-9FDC-7354EAEF7777}"/>
    <cellStyle name="Moneda 2 5 2 4 3 3 6" xfId="32227" xr:uid="{8E41C4E3-6E92-48DC-9D4E-C9F15D0EBE24}"/>
    <cellStyle name="Moneda 2 5 2 4 3 4" xfId="4769" xr:uid="{FB1B3077-3134-4555-A6EA-0FD4399BE4CC}"/>
    <cellStyle name="Moneda 2 5 2 4 3 4 2" xfId="9473" xr:uid="{7D938163-F443-4CF6-AA4E-399155A9C5D1}"/>
    <cellStyle name="Moneda 2 5 2 4 3 4 2 2" xfId="18881" xr:uid="{5EA0A173-5DF4-457E-AB6F-EB467CE7C247}"/>
    <cellStyle name="Moneda 2 5 2 4 3 4 2 3" xfId="28298" xr:uid="{D8705BF9-1D89-4C15-973B-1F3AF646065C}"/>
    <cellStyle name="Moneda 2 5 2 4 3 4 2 4" xfId="37715" xr:uid="{CA70C866-9B2F-4432-9992-129DA6AF5896}"/>
    <cellStyle name="Moneda 2 5 2 4 3 4 3" xfId="14177" xr:uid="{AA79BB65-A04C-4E72-8AD0-423F0D0F29E7}"/>
    <cellStyle name="Moneda 2 5 2 4 3 4 4" xfId="23594" xr:uid="{E6E8A985-1366-47D4-BA1B-4D39A33AB096}"/>
    <cellStyle name="Moneda 2 5 2 4 3 4 5" xfId="33011" xr:uid="{D83BCD1D-8F7D-4297-8340-9D640FA676A2}"/>
    <cellStyle name="Moneda 2 5 2 4 3 5" xfId="7121" xr:uid="{1C52E3EE-FF21-4703-9933-D1B54F15E9C0}"/>
    <cellStyle name="Moneda 2 5 2 4 3 5 2" xfId="16529" xr:uid="{B21795C0-EEA3-4E84-9B3C-A2DD16D6E23F}"/>
    <cellStyle name="Moneda 2 5 2 4 3 5 3" xfId="25946" xr:uid="{D578D4CB-F914-490D-ABC2-AFB069DE75F4}"/>
    <cellStyle name="Moneda 2 5 2 4 3 5 4" xfId="35363" xr:uid="{F2D90ABE-554D-4600-B069-7191CC20CA23}"/>
    <cellStyle name="Moneda 2 5 2 4 3 6" xfId="11825" xr:uid="{F10A7C92-1EAC-4914-8320-DC9CF1D7488F}"/>
    <cellStyle name="Moneda 2 5 2 4 3 7" xfId="21242" xr:uid="{B7A2D7CF-69CB-486B-9607-75DEFBAA02C7}"/>
    <cellStyle name="Moneda 2 5 2 4 3 8" xfId="30659" xr:uid="{AFD46D37-FE0C-4CD4-9AB1-EF4EEEBCF128}"/>
    <cellStyle name="Moneda 2 5 2 4 3 9" xfId="2416" xr:uid="{8FEACFD1-E932-4108-ACED-6662EC251CAD}"/>
    <cellStyle name="Moneda 2 5 2 4 4" xfId="2809" xr:uid="{67AE25B6-42B4-4BA3-B46A-3D84975A58F4}"/>
    <cellStyle name="Moneda 2 5 2 4 4 2" xfId="5161" xr:uid="{53491C56-2CC9-45AE-AD32-9C6B74F22465}"/>
    <cellStyle name="Moneda 2 5 2 4 4 2 2" xfId="9865" xr:uid="{B7FD6BBB-6BAA-4779-847B-0048E180C04E}"/>
    <cellStyle name="Moneda 2 5 2 4 4 2 2 2" xfId="19273" xr:uid="{E3CE12A4-CE51-4210-AF4A-941618558221}"/>
    <cellStyle name="Moneda 2 5 2 4 4 2 2 3" xfId="28690" xr:uid="{C94A32FF-B406-4AE3-8EB3-4582D4348EC5}"/>
    <cellStyle name="Moneda 2 5 2 4 4 2 2 4" xfId="38107" xr:uid="{B1540878-FC04-4214-AFDB-5293039358B3}"/>
    <cellStyle name="Moneda 2 5 2 4 4 2 3" xfId="14569" xr:uid="{C82F2B9F-D615-49AF-9F6F-C443C01105BE}"/>
    <cellStyle name="Moneda 2 5 2 4 4 2 4" xfId="23986" xr:uid="{A15E6000-814B-4F95-9333-5D4DB18E2D8B}"/>
    <cellStyle name="Moneda 2 5 2 4 4 2 5" xfId="33403" xr:uid="{2967B504-DDDD-40EC-A306-5034B0CF555F}"/>
    <cellStyle name="Moneda 2 5 2 4 4 3" xfId="7513" xr:uid="{5A0D168C-0C2C-4A3B-9A91-30EC2812C755}"/>
    <cellStyle name="Moneda 2 5 2 4 4 3 2" xfId="16921" xr:uid="{4CEF71E7-6FB9-49E1-99A0-78B588AEBC28}"/>
    <cellStyle name="Moneda 2 5 2 4 4 3 3" xfId="26338" xr:uid="{FA8792BE-F27B-4AF0-9796-38C91CE519EF}"/>
    <cellStyle name="Moneda 2 5 2 4 4 3 4" xfId="35755" xr:uid="{6A2358B9-0451-4232-953B-8E67526EB31D}"/>
    <cellStyle name="Moneda 2 5 2 4 4 4" xfId="12217" xr:uid="{2623A05B-7FAD-4CBF-803C-4F0FD4896CC5}"/>
    <cellStyle name="Moneda 2 5 2 4 4 5" xfId="21634" xr:uid="{89FE8780-6155-486E-82DB-77C791F472B9}"/>
    <cellStyle name="Moneda 2 5 2 4 4 6" xfId="31051" xr:uid="{088A3FED-D80D-420B-8453-DC50E03A6F44}"/>
    <cellStyle name="Moneda 2 5 2 4 5" xfId="3593" xr:uid="{B85D3185-41D4-4732-9006-D4A44B4584DE}"/>
    <cellStyle name="Moneda 2 5 2 4 5 2" xfId="5945" xr:uid="{6A30F90E-DF94-4229-82FD-5BE551C8FCAD}"/>
    <cellStyle name="Moneda 2 5 2 4 5 2 2" xfId="10649" xr:uid="{BB112A59-25BD-4DD7-8ED2-926087D7A025}"/>
    <cellStyle name="Moneda 2 5 2 4 5 2 2 2" xfId="20057" xr:uid="{6EB77A20-9A42-423A-A700-DCEE7C5B2076}"/>
    <cellStyle name="Moneda 2 5 2 4 5 2 2 3" xfId="29474" xr:uid="{E9700FF3-4AB5-41A6-BF9D-2E8B55CD9881}"/>
    <cellStyle name="Moneda 2 5 2 4 5 2 2 4" xfId="38891" xr:uid="{1270A206-AD43-4CF7-A8FA-525700C2A8DA}"/>
    <cellStyle name="Moneda 2 5 2 4 5 2 3" xfId="15353" xr:uid="{14FFE583-70EA-4FE8-8D22-FB5A9A03B097}"/>
    <cellStyle name="Moneda 2 5 2 4 5 2 4" xfId="24770" xr:uid="{F341AB8B-94DE-4CFE-9853-0CF506D6D728}"/>
    <cellStyle name="Moneda 2 5 2 4 5 2 5" xfId="34187" xr:uid="{609B5897-4680-4AEA-B7BE-CD635D4B76FD}"/>
    <cellStyle name="Moneda 2 5 2 4 5 3" xfId="8297" xr:uid="{5FB6870D-3C1E-4998-BF2F-B45AC2A7A9A0}"/>
    <cellStyle name="Moneda 2 5 2 4 5 3 2" xfId="17705" xr:uid="{AC6BF711-5449-45BE-8ECC-36461CFDD3D9}"/>
    <cellStyle name="Moneda 2 5 2 4 5 3 3" xfId="27122" xr:uid="{D2BBBDF2-4ABD-4CED-B56C-F7A03A2DDDD1}"/>
    <cellStyle name="Moneda 2 5 2 4 5 3 4" xfId="36539" xr:uid="{6B165BB6-CF1D-4679-96E2-6C299001CAFD}"/>
    <cellStyle name="Moneda 2 5 2 4 5 4" xfId="13001" xr:uid="{EC23DFD1-9DC3-412D-871D-A59413AC4A49}"/>
    <cellStyle name="Moneda 2 5 2 4 5 5" xfId="22418" xr:uid="{7418D25A-D610-48BA-850A-C57FA7242F0E}"/>
    <cellStyle name="Moneda 2 5 2 4 5 6" xfId="31835" xr:uid="{B238CD70-1882-4773-9D67-4194FDECA835}"/>
    <cellStyle name="Moneda 2 5 2 4 6" xfId="4377" xr:uid="{F797E94A-ED5D-47EA-89B3-CE23D4870DAD}"/>
    <cellStyle name="Moneda 2 5 2 4 6 2" xfId="9081" xr:uid="{135F0B87-CA21-49CA-A7B0-9E1DCA3FF7BA}"/>
    <cellStyle name="Moneda 2 5 2 4 6 2 2" xfId="18489" xr:uid="{EBCAA607-A8B3-4CAA-B94D-15BDD7382877}"/>
    <cellStyle name="Moneda 2 5 2 4 6 2 3" xfId="27906" xr:uid="{EABEF475-0846-41B4-A494-93BB4F617354}"/>
    <cellStyle name="Moneda 2 5 2 4 6 2 4" xfId="37323" xr:uid="{63C67D85-3892-4CE1-A660-1365B8E07744}"/>
    <cellStyle name="Moneda 2 5 2 4 6 3" xfId="13785" xr:uid="{5B8D4F13-9B14-4F7C-93E4-584DB19BF8FB}"/>
    <cellStyle name="Moneda 2 5 2 4 6 4" xfId="23202" xr:uid="{5BFADB43-0139-4B8E-A594-010BB4F9E88A}"/>
    <cellStyle name="Moneda 2 5 2 4 6 5" xfId="32619" xr:uid="{AFFB6199-AE97-4E61-9F47-B7AEB64C44F4}"/>
    <cellStyle name="Moneda 2 5 2 4 7" xfId="6729" xr:uid="{F1FFBD2A-3BB5-4594-8D0F-0585E3DC9999}"/>
    <cellStyle name="Moneda 2 5 2 4 7 2" xfId="16137" xr:uid="{D0A808E6-36B1-4903-833C-7E94C9A5F0DD}"/>
    <cellStyle name="Moneda 2 5 2 4 7 3" xfId="25554" xr:uid="{7777252A-8571-45B8-B7DF-094A017B8798}"/>
    <cellStyle name="Moneda 2 5 2 4 7 4" xfId="34971" xr:uid="{4D9D23AE-D731-4889-B5B4-EEE195AC8C73}"/>
    <cellStyle name="Moneda 2 5 2 4 8" xfId="11433" xr:uid="{13A0B75E-2729-463D-9E38-CE4E8270BACA}"/>
    <cellStyle name="Moneda 2 5 2 4 9" xfId="20850" xr:uid="{F85BD6F1-A4E6-4C50-829C-CB1C958FA06F}"/>
    <cellStyle name="Moneda 2 5 2 5" xfId="262" xr:uid="{2716D3F4-FC3D-43E1-9080-4E63F25D3F3C}"/>
    <cellStyle name="Moneda 2 5 2 5 10" xfId="30209" xr:uid="{9DB20B65-D8CA-4676-82A5-165DB8AE5404}"/>
    <cellStyle name="Moneda 2 5 2 5 11" xfId="39736" xr:uid="{93F6C9DD-CE82-4D52-BCEE-B5BCC1946B28}"/>
    <cellStyle name="Moneda 2 5 2 5 12" xfId="39995" xr:uid="{3B9BA598-3386-45C0-9F95-51552E642EB0}"/>
    <cellStyle name="Moneda 2 5 2 5 13" xfId="1966" xr:uid="{144398B3-6C16-4CCD-84ED-2F87FDB69BCB}"/>
    <cellStyle name="Moneda 2 5 2 5 14" xfId="1338" xr:uid="{4625D86A-61A4-4ABE-83A1-E92B8322576E}"/>
    <cellStyle name="Moneda 2 5 2 5 15" xfId="40220" xr:uid="{4E80BFDF-6810-4A1B-87F8-E709E434AA5C}"/>
    <cellStyle name="Moneda 2 5 2 5 2" xfId="537" xr:uid="{70E93F85-CA2E-4DC2-A112-F5B11852D8E6}"/>
    <cellStyle name="Moneda 2 5 2 5 2 10" xfId="2162" xr:uid="{502CDF82-2640-44C3-922F-A1617CFC351B}"/>
    <cellStyle name="Moneda 2 5 2 5 2 11" xfId="1534" xr:uid="{E48C30DC-1F27-4A10-ADDC-2DD93AA41BE6}"/>
    <cellStyle name="Moneda 2 5 2 5 2 12" xfId="40416" xr:uid="{63E727D0-F2AB-4BEA-AA4E-842BFE8F8830}"/>
    <cellStyle name="Moneda 2 5 2 5 2 2" xfId="2554" xr:uid="{AD7047DA-C215-4684-ACED-669734104555}"/>
    <cellStyle name="Moneda 2 5 2 5 2 2 2" xfId="3339" xr:uid="{29FA9E8D-FF43-4A3C-89EF-EDAB4CEF00E7}"/>
    <cellStyle name="Moneda 2 5 2 5 2 2 2 2" xfId="5691" xr:uid="{094C96DB-CC57-4556-9365-2FD22B3C6299}"/>
    <cellStyle name="Moneda 2 5 2 5 2 2 2 2 2" xfId="10395" xr:uid="{646EE16B-19D5-4500-A15F-022170F3C720}"/>
    <cellStyle name="Moneda 2 5 2 5 2 2 2 2 2 2" xfId="19803" xr:uid="{7D9D2D79-B0DD-45E7-B31E-E58C5A5B6DEC}"/>
    <cellStyle name="Moneda 2 5 2 5 2 2 2 2 2 3" xfId="29220" xr:uid="{91122B5B-24E8-4D76-94A5-7FECCCAF2B26}"/>
    <cellStyle name="Moneda 2 5 2 5 2 2 2 2 2 4" xfId="38637" xr:uid="{7009DD53-C99A-4DEB-9BBA-704F6CE70B06}"/>
    <cellStyle name="Moneda 2 5 2 5 2 2 2 2 3" xfId="15099" xr:uid="{240A7CE5-B225-436B-BDBA-FD42FDDCFD5C}"/>
    <cellStyle name="Moneda 2 5 2 5 2 2 2 2 4" xfId="24516" xr:uid="{B7C5C414-E06E-4EFC-8FEC-826BD587656B}"/>
    <cellStyle name="Moneda 2 5 2 5 2 2 2 2 5" xfId="33933" xr:uid="{B6730AE5-6A05-4D24-910E-C15DA7241924}"/>
    <cellStyle name="Moneda 2 5 2 5 2 2 2 3" xfId="8043" xr:uid="{3450A993-B4F3-4B38-94AF-431741B126B1}"/>
    <cellStyle name="Moneda 2 5 2 5 2 2 2 3 2" xfId="17451" xr:uid="{6C8E8627-8114-4921-9AC7-FA7716D42094}"/>
    <cellStyle name="Moneda 2 5 2 5 2 2 2 3 3" xfId="26868" xr:uid="{76EFC554-B47F-483D-AE14-D520221B3DC9}"/>
    <cellStyle name="Moneda 2 5 2 5 2 2 2 3 4" xfId="36285" xr:uid="{14C88F02-E967-40C6-A9FD-C9787DE3BBA7}"/>
    <cellStyle name="Moneda 2 5 2 5 2 2 2 4" xfId="12747" xr:uid="{D5C51FD4-2BC0-4EB0-BA83-90044E4F5CF1}"/>
    <cellStyle name="Moneda 2 5 2 5 2 2 2 5" xfId="22164" xr:uid="{FFFDEAE7-5D9E-4ACF-88BC-0F8FDF58C348}"/>
    <cellStyle name="Moneda 2 5 2 5 2 2 2 6" xfId="31581" xr:uid="{30A9BDAE-245D-44F5-9FB5-594B7674EA13}"/>
    <cellStyle name="Moneda 2 5 2 5 2 2 3" xfId="4123" xr:uid="{6EE5B01A-5982-4CCA-92F6-A0BDA731DFF8}"/>
    <cellStyle name="Moneda 2 5 2 5 2 2 3 2" xfId="6475" xr:uid="{30C66856-1ADC-4A52-AAF2-7F36DF5946F1}"/>
    <cellStyle name="Moneda 2 5 2 5 2 2 3 2 2" xfId="11179" xr:uid="{9F4BC004-D4A4-4C73-8FA6-4A73EB360939}"/>
    <cellStyle name="Moneda 2 5 2 5 2 2 3 2 2 2" xfId="20587" xr:uid="{1F685815-B48E-4475-87B7-1518E2DC9FC7}"/>
    <cellStyle name="Moneda 2 5 2 5 2 2 3 2 2 3" xfId="30004" xr:uid="{CEB2AF80-8894-4F6B-B52D-4C78E86C97D2}"/>
    <cellStyle name="Moneda 2 5 2 5 2 2 3 2 2 4" xfId="39421" xr:uid="{4BF5DC03-153A-47B5-85EF-C0D3F7DBC067}"/>
    <cellStyle name="Moneda 2 5 2 5 2 2 3 2 3" xfId="15883" xr:uid="{A292F07D-59BA-4ACE-8B1C-B719339E9077}"/>
    <cellStyle name="Moneda 2 5 2 5 2 2 3 2 4" xfId="25300" xr:uid="{B9461CC0-93F2-4FAF-BA20-5DA9F1B56F7C}"/>
    <cellStyle name="Moneda 2 5 2 5 2 2 3 2 5" xfId="34717" xr:uid="{3FC3BD32-9C1E-4AF6-B650-5D69CF916D9E}"/>
    <cellStyle name="Moneda 2 5 2 5 2 2 3 3" xfId="8827" xr:uid="{F29B433B-78B1-4F3E-8061-B365A2589A22}"/>
    <cellStyle name="Moneda 2 5 2 5 2 2 3 3 2" xfId="18235" xr:uid="{65A07F25-0D00-4D4F-8222-A62EA664EE8C}"/>
    <cellStyle name="Moneda 2 5 2 5 2 2 3 3 3" xfId="27652" xr:uid="{AD8B09E3-56CE-4F17-9397-12E756B352DA}"/>
    <cellStyle name="Moneda 2 5 2 5 2 2 3 3 4" xfId="37069" xr:uid="{0A349A02-9661-4DE8-B0D6-0F7B2D8B5067}"/>
    <cellStyle name="Moneda 2 5 2 5 2 2 3 4" xfId="13531" xr:uid="{ED62B495-399B-4A92-972D-9DF62BA39AB1}"/>
    <cellStyle name="Moneda 2 5 2 5 2 2 3 5" xfId="22948" xr:uid="{3A6C6F43-FFE8-44BA-A076-61D869955BAB}"/>
    <cellStyle name="Moneda 2 5 2 5 2 2 3 6" xfId="32365" xr:uid="{20839136-F7FE-4296-9E61-A8318173AED4}"/>
    <cellStyle name="Moneda 2 5 2 5 2 2 4" xfId="4907" xr:uid="{681476FA-F753-4211-9CA3-B302C909441D}"/>
    <cellStyle name="Moneda 2 5 2 5 2 2 4 2" xfId="9611" xr:uid="{82088C9F-69A2-4F86-8D8B-96E702967613}"/>
    <cellStyle name="Moneda 2 5 2 5 2 2 4 2 2" xfId="19019" xr:uid="{D61A0B24-EF2F-4279-98CD-6654A565F58A}"/>
    <cellStyle name="Moneda 2 5 2 5 2 2 4 2 3" xfId="28436" xr:uid="{B77DE6E0-AE84-454F-B748-49F61752B631}"/>
    <cellStyle name="Moneda 2 5 2 5 2 2 4 2 4" xfId="37853" xr:uid="{9174C0F7-AFBB-4DF4-B73A-68847EDA15CF}"/>
    <cellStyle name="Moneda 2 5 2 5 2 2 4 3" xfId="14315" xr:uid="{54C75A54-32DE-43B7-A475-74080DC18093}"/>
    <cellStyle name="Moneda 2 5 2 5 2 2 4 4" xfId="23732" xr:uid="{73CDB3AB-2888-4033-A886-69685AE43744}"/>
    <cellStyle name="Moneda 2 5 2 5 2 2 4 5" xfId="33149" xr:uid="{AA64B071-288F-4B8A-9664-DBCC7B7BE10B}"/>
    <cellStyle name="Moneda 2 5 2 5 2 2 5" xfId="7259" xr:uid="{3B9660F5-634E-4E07-BFEB-AE45383AD56B}"/>
    <cellStyle name="Moneda 2 5 2 5 2 2 5 2" xfId="16667" xr:uid="{D0AA280C-C605-403B-9BDF-B05F787C6567}"/>
    <cellStyle name="Moneda 2 5 2 5 2 2 5 3" xfId="26084" xr:uid="{4EB41F80-5465-4456-A98D-606BFE67D3CE}"/>
    <cellStyle name="Moneda 2 5 2 5 2 2 5 4" xfId="35501" xr:uid="{136A7D9A-B3D7-45D4-A08D-BA09BFAC9FE5}"/>
    <cellStyle name="Moneda 2 5 2 5 2 2 6" xfId="11963" xr:uid="{7210D58E-E285-4270-9FAB-99B926DC02BC}"/>
    <cellStyle name="Moneda 2 5 2 5 2 2 7" xfId="21380" xr:uid="{562AEF05-B8DF-41FE-87F4-D8FFFCC8D4A0}"/>
    <cellStyle name="Moneda 2 5 2 5 2 2 8" xfId="30797" xr:uid="{8926552F-6946-40B0-9CEC-117C9663449E}"/>
    <cellStyle name="Moneda 2 5 2 5 2 3" xfId="2947" xr:uid="{67F7E96C-8322-4B08-AC18-DA6E66210A93}"/>
    <cellStyle name="Moneda 2 5 2 5 2 3 2" xfId="5299" xr:uid="{BA545F02-73C2-4CC3-9897-85F0BD054DFE}"/>
    <cellStyle name="Moneda 2 5 2 5 2 3 2 2" xfId="10003" xr:uid="{65A1801A-C600-4CE3-85E1-D1745DFD7754}"/>
    <cellStyle name="Moneda 2 5 2 5 2 3 2 2 2" xfId="19411" xr:uid="{A86611A9-C849-47C7-8F35-4E0A1107DD84}"/>
    <cellStyle name="Moneda 2 5 2 5 2 3 2 2 3" xfId="28828" xr:uid="{4348CF5C-6BA4-4F72-8EE3-3AADD610A7A8}"/>
    <cellStyle name="Moneda 2 5 2 5 2 3 2 2 4" xfId="38245" xr:uid="{403EDB2A-AC79-4BCF-AA6F-90AC472EB519}"/>
    <cellStyle name="Moneda 2 5 2 5 2 3 2 3" xfId="14707" xr:uid="{D8C63FF8-C805-42DF-A0BA-E13764FB9C6C}"/>
    <cellStyle name="Moneda 2 5 2 5 2 3 2 4" xfId="24124" xr:uid="{AB10E543-4803-405C-BAFC-2A0DA1A1BDB6}"/>
    <cellStyle name="Moneda 2 5 2 5 2 3 2 5" xfId="33541" xr:uid="{A1BC2C24-8DD4-4572-9D40-AD987407BB83}"/>
    <cellStyle name="Moneda 2 5 2 5 2 3 3" xfId="7651" xr:uid="{89EE1EDC-1EF6-470A-992B-9FDB1FEB89B1}"/>
    <cellStyle name="Moneda 2 5 2 5 2 3 3 2" xfId="17059" xr:uid="{C8B80D80-C98C-4477-85B2-8C73839E810B}"/>
    <cellStyle name="Moneda 2 5 2 5 2 3 3 3" xfId="26476" xr:uid="{B61F2153-DFA9-4A3A-8DDE-1F4AC47A0380}"/>
    <cellStyle name="Moneda 2 5 2 5 2 3 3 4" xfId="35893" xr:uid="{AE5BAE31-1ACC-4396-9954-FEA760EA5D07}"/>
    <cellStyle name="Moneda 2 5 2 5 2 3 4" xfId="12355" xr:uid="{02967D23-DDA7-42BA-89E6-12E71BEDE91E}"/>
    <cellStyle name="Moneda 2 5 2 5 2 3 5" xfId="21772" xr:uid="{F1C85E9B-14A1-4BC5-98D2-629ED375446E}"/>
    <cellStyle name="Moneda 2 5 2 5 2 3 6" xfId="31189" xr:uid="{95F38BBC-4FE1-4A06-990F-54F228BF4516}"/>
    <cellStyle name="Moneda 2 5 2 5 2 4" xfId="3731" xr:uid="{933C8B4A-BB3F-4E51-97B8-04ABC827576A}"/>
    <cellStyle name="Moneda 2 5 2 5 2 4 2" xfId="6083" xr:uid="{ECCC41ED-A9AB-4275-B9F5-A943903E5BDE}"/>
    <cellStyle name="Moneda 2 5 2 5 2 4 2 2" xfId="10787" xr:uid="{E3C88588-2F9F-4531-B081-03D12A704FFB}"/>
    <cellStyle name="Moneda 2 5 2 5 2 4 2 2 2" xfId="20195" xr:uid="{EA6E32AB-AE96-468C-BF8D-D4DAD068C8DB}"/>
    <cellStyle name="Moneda 2 5 2 5 2 4 2 2 3" xfId="29612" xr:uid="{6B4BE7D0-2473-4B09-A328-0A4DE22319F7}"/>
    <cellStyle name="Moneda 2 5 2 5 2 4 2 2 4" xfId="39029" xr:uid="{D20801B8-B8EC-4CFC-9868-B8F3297D1D01}"/>
    <cellStyle name="Moneda 2 5 2 5 2 4 2 3" xfId="15491" xr:uid="{FCC49EA8-52FF-4A96-8074-D6C8281DF87C}"/>
    <cellStyle name="Moneda 2 5 2 5 2 4 2 4" xfId="24908" xr:uid="{2535323E-55A8-4279-85A3-626501600BDA}"/>
    <cellStyle name="Moneda 2 5 2 5 2 4 2 5" xfId="34325" xr:uid="{BBEC2CD0-001F-49C2-A810-FCA95811AE75}"/>
    <cellStyle name="Moneda 2 5 2 5 2 4 3" xfId="8435" xr:uid="{A5D069AB-6C5B-47EC-98E1-7529CA55428E}"/>
    <cellStyle name="Moneda 2 5 2 5 2 4 3 2" xfId="17843" xr:uid="{DFC7F29B-8467-4824-9384-15DB4E6B8BC1}"/>
    <cellStyle name="Moneda 2 5 2 5 2 4 3 3" xfId="27260" xr:uid="{D1069F76-AC7C-413A-91F4-439222AC1890}"/>
    <cellStyle name="Moneda 2 5 2 5 2 4 3 4" xfId="36677" xr:uid="{21FE7EC6-A202-4642-A7BC-2C2BF740F781}"/>
    <cellStyle name="Moneda 2 5 2 5 2 4 4" xfId="13139" xr:uid="{DF833142-3C71-4AC1-8ADB-EF5B7CFEAAF0}"/>
    <cellStyle name="Moneda 2 5 2 5 2 4 5" xfId="22556" xr:uid="{2404B496-28C8-446E-A98D-FC35598D7E44}"/>
    <cellStyle name="Moneda 2 5 2 5 2 4 6" xfId="31973" xr:uid="{D79A43C7-7FA2-494C-ACF4-615D597ECC20}"/>
    <cellStyle name="Moneda 2 5 2 5 2 5" xfId="4515" xr:uid="{0A0B15E6-FC90-4A72-B5AF-1033E8ED6833}"/>
    <cellStyle name="Moneda 2 5 2 5 2 5 2" xfId="9219" xr:uid="{D3651881-2EC0-4B16-AAFB-45E84FB126A9}"/>
    <cellStyle name="Moneda 2 5 2 5 2 5 2 2" xfId="18627" xr:uid="{F360B65F-7987-45F3-B54A-89BFB252FFF4}"/>
    <cellStyle name="Moneda 2 5 2 5 2 5 2 3" xfId="28044" xr:uid="{193523F7-8057-41A7-BA3F-250A484C89D6}"/>
    <cellStyle name="Moneda 2 5 2 5 2 5 2 4" xfId="37461" xr:uid="{49D6F202-1B4A-4DB0-BC35-3F6C280B068A}"/>
    <cellStyle name="Moneda 2 5 2 5 2 5 3" xfId="13923" xr:uid="{97DDE6EE-A117-4362-8C17-171306BC9F83}"/>
    <cellStyle name="Moneda 2 5 2 5 2 5 4" xfId="23340" xr:uid="{C2B0F144-2C67-4FDB-AD79-594C16436C1E}"/>
    <cellStyle name="Moneda 2 5 2 5 2 5 5" xfId="32757" xr:uid="{D45A3318-4876-4542-BA34-5AC5018BF3ED}"/>
    <cellStyle name="Moneda 2 5 2 5 2 6" xfId="6867" xr:uid="{534F8EC8-CF02-4475-8C29-93E7BC54C676}"/>
    <cellStyle name="Moneda 2 5 2 5 2 6 2" xfId="16275" xr:uid="{20EEA2E7-9713-4696-9DAB-EBEC77D1C2BF}"/>
    <cellStyle name="Moneda 2 5 2 5 2 6 3" xfId="25692" xr:uid="{15C74C8C-E1C2-4ABE-87BF-535D7F764AB2}"/>
    <cellStyle name="Moneda 2 5 2 5 2 6 4" xfId="35109" xr:uid="{85593D05-725C-4A19-ACBF-613416586CA5}"/>
    <cellStyle name="Moneda 2 5 2 5 2 7" xfId="11571" xr:uid="{B6FBECF6-9200-48AE-95A3-4FDC3C071CE5}"/>
    <cellStyle name="Moneda 2 5 2 5 2 8" xfId="20988" xr:uid="{46ECE1D8-8DE6-4516-9E44-E962C93D07A4}"/>
    <cellStyle name="Moneda 2 5 2 5 2 9" xfId="30405" xr:uid="{75DE901D-E489-43C0-B9A2-FCC5585F16C2}"/>
    <cellStyle name="Moneda 2 5 2 5 3" xfId="1108" xr:uid="{E6100860-137A-4EFD-928D-6590EA2E2511}"/>
    <cellStyle name="Moneda 2 5 2 5 3 10" xfId="1822" xr:uid="{75E85AAF-D254-4508-8CC4-39D9B489CF18}"/>
    <cellStyle name="Moneda 2 5 2 5 3 11" xfId="40704" xr:uid="{D9A562D7-5FB9-4F77-BB60-2D02E6905428}"/>
    <cellStyle name="Moneda 2 5 2 5 3 2" xfId="3143" xr:uid="{86327374-2E27-4C79-A937-AF0AF9F62E1E}"/>
    <cellStyle name="Moneda 2 5 2 5 3 2 2" xfId="5495" xr:uid="{761EC899-F022-4DE9-A028-85DCD309CC03}"/>
    <cellStyle name="Moneda 2 5 2 5 3 2 2 2" xfId="10199" xr:uid="{7810C447-1A0B-4470-BE20-F5981FF068DB}"/>
    <cellStyle name="Moneda 2 5 2 5 3 2 2 2 2" xfId="19607" xr:uid="{B1830F81-A58B-4A79-B8C1-5E800A7A64EB}"/>
    <cellStyle name="Moneda 2 5 2 5 3 2 2 2 3" xfId="29024" xr:uid="{C9FC5649-FB83-46EF-BAE0-0723FE45E674}"/>
    <cellStyle name="Moneda 2 5 2 5 3 2 2 2 4" xfId="38441" xr:uid="{7F58BDE8-A742-4C74-9CB7-1872F5D97299}"/>
    <cellStyle name="Moneda 2 5 2 5 3 2 2 3" xfId="14903" xr:uid="{9C15C3A4-3F3C-482A-A42B-820128B820C6}"/>
    <cellStyle name="Moneda 2 5 2 5 3 2 2 4" xfId="24320" xr:uid="{5C077287-56B7-4989-9E83-1F7AD668AD12}"/>
    <cellStyle name="Moneda 2 5 2 5 3 2 2 5" xfId="33737" xr:uid="{7F1923CC-8F36-41B2-AFF5-035998F28346}"/>
    <cellStyle name="Moneda 2 5 2 5 3 2 3" xfId="7847" xr:uid="{BEBA6BB3-2619-484D-A2FD-CD61C3443CDC}"/>
    <cellStyle name="Moneda 2 5 2 5 3 2 3 2" xfId="17255" xr:uid="{79D784C3-B6C1-42B4-88E6-9BBE05620706}"/>
    <cellStyle name="Moneda 2 5 2 5 3 2 3 3" xfId="26672" xr:uid="{D6906198-0B8D-4B13-9D5A-504EFA845630}"/>
    <cellStyle name="Moneda 2 5 2 5 3 2 3 4" xfId="36089" xr:uid="{B14D896F-F5FC-4489-8924-6326A63858D1}"/>
    <cellStyle name="Moneda 2 5 2 5 3 2 4" xfId="12551" xr:uid="{ACF2CBBE-64B0-430F-8655-2A678EC9BA61}"/>
    <cellStyle name="Moneda 2 5 2 5 3 2 5" xfId="21968" xr:uid="{AE03A083-050A-4701-8FFC-840FFAA7C43D}"/>
    <cellStyle name="Moneda 2 5 2 5 3 2 6" xfId="31385" xr:uid="{02D4D483-1C3C-46E6-94CE-52776AB1F360}"/>
    <cellStyle name="Moneda 2 5 2 5 3 3" xfId="3927" xr:uid="{41658DC7-8AC2-448A-B67F-944BEFD8CF44}"/>
    <cellStyle name="Moneda 2 5 2 5 3 3 2" xfId="6279" xr:uid="{7AFC709A-6A95-4A54-B728-E394F1A45013}"/>
    <cellStyle name="Moneda 2 5 2 5 3 3 2 2" xfId="10983" xr:uid="{255CD1F3-9092-4C2F-A3B8-84B90DA77471}"/>
    <cellStyle name="Moneda 2 5 2 5 3 3 2 2 2" xfId="20391" xr:uid="{31BAD42D-5A6B-4FED-A3DD-63875D6CB910}"/>
    <cellStyle name="Moneda 2 5 2 5 3 3 2 2 3" xfId="29808" xr:uid="{86D8F86F-68DF-4119-B7EA-770FD95D9EE4}"/>
    <cellStyle name="Moneda 2 5 2 5 3 3 2 2 4" xfId="39225" xr:uid="{D67805DF-5AF5-49B5-8D85-9E082AD0F024}"/>
    <cellStyle name="Moneda 2 5 2 5 3 3 2 3" xfId="15687" xr:uid="{B4772D45-D1E9-44DF-94B1-F4373299C9A1}"/>
    <cellStyle name="Moneda 2 5 2 5 3 3 2 4" xfId="25104" xr:uid="{0E5788B3-1D0B-4403-9D87-A4D8358EC833}"/>
    <cellStyle name="Moneda 2 5 2 5 3 3 2 5" xfId="34521" xr:uid="{32308E06-C953-408D-9E6E-9E674CDC849F}"/>
    <cellStyle name="Moneda 2 5 2 5 3 3 3" xfId="8631" xr:uid="{60C86C19-734F-4026-9DAC-F33D65F017BC}"/>
    <cellStyle name="Moneda 2 5 2 5 3 3 3 2" xfId="18039" xr:uid="{404D8F69-2983-421E-9F8D-B01EF64B51A9}"/>
    <cellStyle name="Moneda 2 5 2 5 3 3 3 3" xfId="27456" xr:uid="{A8B1611D-E3AC-46B1-8B65-9799E115DCDB}"/>
    <cellStyle name="Moneda 2 5 2 5 3 3 3 4" xfId="36873" xr:uid="{135B193D-F59D-4DD1-8EA5-CA186E6A0613}"/>
    <cellStyle name="Moneda 2 5 2 5 3 3 4" xfId="13335" xr:uid="{A2C74500-E663-48C1-A53D-7B4F89DC30C1}"/>
    <cellStyle name="Moneda 2 5 2 5 3 3 5" xfId="22752" xr:uid="{2381C650-2711-4D4C-9FDB-30827C947B07}"/>
    <cellStyle name="Moneda 2 5 2 5 3 3 6" xfId="32169" xr:uid="{38EE8793-4757-4840-AC73-B6E5A4BC4539}"/>
    <cellStyle name="Moneda 2 5 2 5 3 4" xfId="4711" xr:uid="{4673BF36-3189-4903-A8B6-B55DE07FBE43}"/>
    <cellStyle name="Moneda 2 5 2 5 3 4 2" xfId="9415" xr:uid="{764152B7-88F2-4FED-93C5-0A8DDA1050EF}"/>
    <cellStyle name="Moneda 2 5 2 5 3 4 2 2" xfId="18823" xr:uid="{3C452FAA-3C4E-4D63-B727-826B5C81FCE5}"/>
    <cellStyle name="Moneda 2 5 2 5 3 4 2 3" xfId="28240" xr:uid="{67A317CB-3BB8-4A42-A7F7-5D24AB556AE0}"/>
    <cellStyle name="Moneda 2 5 2 5 3 4 2 4" xfId="37657" xr:uid="{F4C05AE8-438E-4B06-83DA-36051484A049}"/>
    <cellStyle name="Moneda 2 5 2 5 3 4 3" xfId="14119" xr:uid="{79327271-BAE8-48EB-BC00-CE06989F367A}"/>
    <cellStyle name="Moneda 2 5 2 5 3 4 4" xfId="23536" xr:uid="{C57CA19F-9312-426C-A6A0-2FB4FF6CAAED}"/>
    <cellStyle name="Moneda 2 5 2 5 3 4 5" xfId="32953" xr:uid="{C3590207-19F9-4DA3-A1E1-05F14BD20129}"/>
    <cellStyle name="Moneda 2 5 2 5 3 5" xfId="7063" xr:uid="{A70B610D-F700-4085-B805-EC2344AF4A48}"/>
    <cellStyle name="Moneda 2 5 2 5 3 5 2" xfId="16471" xr:uid="{D0EE55DC-1713-4328-9F89-24806AB680FF}"/>
    <cellStyle name="Moneda 2 5 2 5 3 5 3" xfId="25888" xr:uid="{71A70CDD-B6F8-494D-A0BD-4DAD69663137}"/>
    <cellStyle name="Moneda 2 5 2 5 3 5 4" xfId="35305" xr:uid="{05F163ED-5A90-4CFD-B8C8-9487EC33C4E3}"/>
    <cellStyle name="Moneda 2 5 2 5 3 6" xfId="11767" xr:uid="{EE112435-3D09-4465-867C-94A0DE8B912E}"/>
    <cellStyle name="Moneda 2 5 2 5 3 7" xfId="21184" xr:uid="{6062FE73-EDD8-466A-B928-602ED07DF1D4}"/>
    <cellStyle name="Moneda 2 5 2 5 3 8" xfId="30601" xr:uid="{B347E439-E5DF-44B3-8B3C-85D613F5C58A}"/>
    <cellStyle name="Moneda 2 5 2 5 3 9" xfId="2358" xr:uid="{EA79E31C-9EC6-46D7-9CAD-50C4BA41359C}"/>
    <cellStyle name="Moneda 2 5 2 5 4" xfId="2751" xr:uid="{0D6CE3CE-423F-469D-B7BF-AA0DB4664498}"/>
    <cellStyle name="Moneda 2 5 2 5 4 2" xfId="5103" xr:uid="{0B0CBA87-878C-47EE-ACB0-D414346E6458}"/>
    <cellStyle name="Moneda 2 5 2 5 4 2 2" xfId="9807" xr:uid="{516F6B0F-346C-40CD-A11E-8A00D1C5DC9E}"/>
    <cellStyle name="Moneda 2 5 2 5 4 2 2 2" xfId="19215" xr:uid="{FCA8B2B2-02E8-4C5A-BDDE-F89B7DA607B0}"/>
    <cellStyle name="Moneda 2 5 2 5 4 2 2 3" xfId="28632" xr:uid="{47F58EB9-6497-4C31-8005-5F9E18281685}"/>
    <cellStyle name="Moneda 2 5 2 5 4 2 2 4" xfId="38049" xr:uid="{9DD365F3-C3D1-4AE3-977E-50E9325CEF33}"/>
    <cellStyle name="Moneda 2 5 2 5 4 2 3" xfId="14511" xr:uid="{C6C9C763-260A-4683-8D0B-E900C571AD95}"/>
    <cellStyle name="Moneda 2 5 2 5 4 2 4" xfId="23928" xr:uid="{23F982D4-FCD3-43E6-A904-084C067E6CCD}"/>
    <cellStyle name="Moneda 2 5 2 5 4 2 5" xfId="33345" xr:uid="{B8B40B65-2964-47EF-9627-6BDE25C6E9E2}"/>
    <cellStyle name="Moneda 2 5 2 5 4 3" xfId="7455" xr:uid="{7F6514F2-F646-4824-84A2-D251B08C5218}"/>
    <cellStyle name="Moneda 2 5 2 5 4 3 2" xfId="16863" xr:uid="{59DC077E-1985-48A8-B10A-186A2232C6AD}"/>
    <cellStyle name="Moneda 2 5 2 5 4 3 3" xfId="26280" xr:uid="{761A3DA4-D6C2-43FD-93BC-B33DF751FFA0}"/>
    <cellStyle name="Moneda 2 5 2 5 4 3 4" xfId="35697" xr:uid="{37B92DAF-CADE-4366-9217-D7FBF58959C7}"/>
    <cellStyle name="Moneda 2 5 2 5 4 4" xfId="12159" xr:uid="{CC1B93E2-3CDA-499B-A1EF-D3049266C450}"/>
    <cellStyle name="Moneda 2 5 2 5 4 5" xfId="21576" xr:uid="{2421266C-4405-4A5C-804E-146481F184EF}"/>
    <cellStyle name="Moneda 2 5 2 5 4 6" xfId="30993" xr:uid="{85B1D853-E440-490A-B767-5DD1FDC4DDB9}"/>
    <cellStyle name="Moneda 2 5 2 5 5" xfId="3535" xr:uid="{51B59E6A-F5E9-401E-9755-C19FF5BECDCF}"/>
    <cellStyle name="Moneda 2 5 2 5 5 2" xfId="5887" xr:uid="{67C28247-9442-4A67-B81C-90C1DF831E0C}"/>
    <cellStyle name="Moneda 2 5 2 5 5 2 2" xfId="10591" xr:uid="{A2CBBE0D-18C6-4139-8F6F-1A048D44D4D3}"/>
    <cellStyle name="Moneda 2 5 2 5 5 2 2 2" xfId="19999" xr:uid="{5FA13F2E-7AC5-46B7-9899-27C0DD2E4017}"/>
    <cellStyle name="Moneda 2 5 2 5 5 2 2 3" xfId="29416" xr:uid="{1E11AA2A-822C-45C4-9C0B-50FD709BC3CA}"/>
    <cellStyle name="Moneda 2 5 2 5 5 2 2 4" xfId="38833" xr:uid="{781BAB36-9C52-4E63-A86C-1041A3A9CCD7}"/>
    <cellStyle name="Moneda 2 5 2 5 5 2 3" xfId="15295" xr:uid="{1B9AD729-2C6F-46F0-9287-33EADFFE80CD}"/>
    <cellStyle name="Moneda 2 5 2 5 5 2 4" xfId="24712" xr:uid="{B0ADACAA-B26D-409D-B0C5-B3B003DD0B18}"/>
    <cellStyle name="Moneda 2 5 2 5 5 2 5" xfId="34129" xr:uid="{6C7E1A5E-344B-44BC-AEF1-E63C133C6457}"/>
    <cellStyle name="Moneda 2 5 2 5 5 3" xfId="8239" xr:uid="{0CBC51D3-3D1D-4788-9559-D4F631CE44FC}"/>
    <cellStyle name="Moneda 2 5 2 5 5 3 2" xfId="17647" xr:uid="{B2B9E80F-6796-49AD-A9AF-6D491FE706B4}"/>
    <cellStyle name="Moneda 2 5 2 5 5 3 3" xfId="27064" xr:uid="{35AFA715-DE7F-414B-A7F8-0CCF42050876}"/>
    <cellStyle name="Moneda 2 5 2 5 5 3 4" xfId="36481" xr:uid="{66006945-E174-48D9-9121-747436EBB368}"/>
    <cellStyle name="Moneda 2 5 2 5 5 4" xfId="12943" xr:uid="{8CE70774-91C8-4913-A402-D9A5AF4EDC98}"/>
    <cellStyle name="Moneda 2 5 2 5 5 5" xfId="22360" xr:uid="{CF6F30DC-F17B-4468-A350-71B220719EBA}"/>
    <cellStyle name="Moneda 2 5 2 5 5 6" xfId="31777" xr:uid="{D1599E6B-EA41-46C7-9175-179D6BC04D0B}"/>
    <cellStyle name="Moneda 2 5 2 5 6" xfId="4319" xr:uid="{F9859B13-0DCB-4872-BD89-ED732E3762DE}"/>
    <cellStyle name="Moneda 2 5 2 5 6 2" xfId="9023" xr:uid="{1D87B3A7-F6AD-4E50-8B16-BCD966A0BF97}"/>
    <cellStyle name="Moneda 2 5 2 5 6 2 2" xfId="18431" xr:uid="{C6D36E36-A325-40AA-86D1-99101272A837}"/>
    <cellStyle name="Moneda 2 5 2 5 6 2 3" xfId="27848" xr:uid="{E30BE16D-AF62-4CED-93F9-6D9B57638135}"/>
    <cellStyle name="Moneda 2 5 2 5 6 2 4" xfId="37265" xr:uid="{3490C606-F4AD-419E-9B49-E67AC07862B9}"/>
    <cellStyle name="Moneda 2 5 2 5 6 3" xfId="13727" xr:uid="{1F7F3FA1-377E-431A-8885-C13D52459A69}"/>
    <cellStyle name="Moneda 2 5 2 5 6 4" xfId="23144" xr:uid="{1154E1ED-DF3D-44EE-B07C-2A1CCD0DA4B2}"/>
    <cellStyle name="Moneda 2 5 2 5 6 5" xfId="32561" xr:uid="{7E87299C-11A7-4C30-8E8D-5119AE54DBDF}"/>
    <cellStyle name="Moneda 2 5 2 5 7" xfId="6671" xr:uid="{0D205661-AA0C-48F2-80AD-401C147E196D}"/>
    <cellStyle name="Moneda 2 5 2 5 7 2" xfId="16079" xr:uid="{E080B022-085A-42B6-A1E1-73AFEC0B4D6C}"/>
    <cellStyle name="Moneda 2 5 2 5 7 3" xfId="25496" xr:uid="{E216C042-3BC0-44A6-BF49-E274C10DA656}"/>
    <cellStyle name="Moneda 2 5 2 5 7 4" xfId="34913" xr:uid="{BF5ED921-323F-4DAF-83EF-7EE38317E810}"/>
    <cellStyle name="Moneda 2 5 2 5 8" xfId="11375" xr:uid="{DB2788BA-9C3F-43F7-A44D-DB451315987F}"/>
    <cellStyle name="Moneda 2 5 2 5 9" xfId="20792" xr:uid="{8220B66C-AC92-4D6A-BC6C-C74150162856}"/>
    <cellStyle name="Moneda 2 5 2 6" xfId="473" xr:uid="{0B0C85F2-DAD0-4D64-B540-259B01AB1477}"/>
    <cellStyle name="Moneda 2 5 2 6 10" xfId="2099" xr:uid="{09DC35FE-DF22-4004-A7A8-0C727523E6CA}"/>
    <cellStyle name="Moneda 2 5 2 6 11" xfId="1471" xr:uid="{06D5EE0B-7CD1-4407-A5D1-BC09B66F0F2A}"/>
    <cellStyle name="Moneda 2 5 2 6 12" xfId="40353" xr:uid="{2F7D0175-1842-4258-90AB-3BC33FAE8403}"/>
    <cellStyle name="Moneda 2 5 2 6 2" xfId="2491" xr:uid="{FD5B7FB6-8F2D-489E-A19F-B9FEF17255BC}"/>
    <cellStyle name="Moneda 2 5 2 6 2 2" xfId="3276" xr:uid="{972C13EE-1FC6-4F30-AF55-19DEA6BC86CE}"/>
    <cellStyle name="Moneda 2 5 2 6 2 2 2" xfId="5628" xr:uid="{E1E592F8-CD8C-44B7-A1BE-AF120030E675}"/>
    <cellStyle name="Moneda 2 5 2 6 2 2 2 2" xfId="10332" xr:uid="{E143924B-22E0-44FC-BF9D-85E96A5C740F}"/>
    <cellStyle name="Moneda 2 5 2 6 2 2 2 2 2" xfId="19740" xr:uid="{127C8868-0221-41C6-A221-11F6EA2E554B}"/>
    <cellStyle name="Moneda 2 5 2 6 2 2 2 2 3" xfId="29157" xr:uid="{1E779555-3891-4657-8D4D-F4684663038B}"/>
    <cellStyle name="Moneda 2 5 2 6 2 2 2 2 4" xfId="38574" xr:uid="{85465FA3-6991-41BA-ADA8-AA84F6D13B29}"/>
    <cellStyle name="Moneda 2 5 2 6 2 2 2 3" xfId="15036" xr:uid="{7DF05DA2-F4C3-465C-96DF-4E83FA4CD957}"/>
    <cellStyle name="Moneda 2 5 2 6 2 2 2 4" xfId="24453" xr:uid="{30E4271B-1E20-4D6C-84D3-96F355EF2747}"/>
    <cellStyle name="Moneda 2 5 2 6 2 2 2 5" xfId="33870" xr:uid="{3816A83D-5548-4646-A1A4-0B65B6EBE862}"/>
    <cellStyle name="Moneda 2 5 2 6 2 2 3" xfId="7980" xr:uid="{95458C9B-BCF7-41B2-BB9D-9ED0C3F092E1}"/>
    <cellStyle name="Moneda 2 5 2 6 2 2 3 2" xfId="17388" xr:uid="{213B7A68-EB5B-4E93-8266-2654445639B5}"/>
    <cellStyle name="Moneda 2 5 2 6 2 2 3 3" xfId="26805" xr:uid="{3B0E1F10-DC00-4098-A529-526CDDEB933A}"/>
    <cellStyle name="Moneda 2 5 2 6 2 2 3 4" xfId="36222" xr:uid="{72344B04-2ACC-4A46-991F-023292AC6573}"/>
    <cellStyle name="Moneda 2 5 2 6 2 2 4" xfId="12684" xr:uid="{09AB471B-09A7-4C2D-A93A-19C08C493DB4}"/>
    <cellStyle name="Moneda 2 5 2 6 2 2 5" xfId="22101" xr:uid="{8E79EA4A-7C42-4B4B-9520-3599398840A9}"/>
    <cellStyle name="Moneda 2 5 2 6 2 2 6" xfId="31518" xr:uid="{D7075A05-9DE7-414E-89FB-5F925E96733F}"/>
    <cellStyle name="Moneda 2 5 2 6 2 3" xfId="4060" xr:uid="{3A206651-9EF1-45BE-8578-F35A02629EF3}"/>
    <cellStyle name="Moneda 2 5 2 6 2 3 2" xfId="6412" xr:uid="{1D7C6469-52A0-4527-B6FD-F24508DED8F1}"/>
    <cellStyle name="Moneda 2 5 2 6 2 3 2 2" xfId="11116" xr:uid="{1CC729F4-4FB5-4C95-ACFC-0FC7F4193BD7}"/>
    <cellStyle name="Moneda 2 5 2 6 2 3 2 2 2" xfId="20524" xr:uid="{339B8063-D406-4226-A022-4C1D3F87DB34}"/>
    <cellStyle name="Moneda 2 5 2 6 2 3 2 2 3" xfId="29941" xr:uid="{7814BC0E-972C-424E-A9DC-5993F08061BD}"/>
    <cellStyle name="Moneda 2 5 2 6 2 3 2 2 4" xfId="39358" xr:uid="{9575EBE0-FAE3-4AFA-A621-E4EFB60E78D0}"/>
    <cellStyle name="Moneda 2 5 2 6 2 3 2 3" xfId="15820" xr:uid="{41955AC2-B66B-4B84-A1DF-2596952C8526}"/>
    <cellStyle name="Moneda 2 5 2 6 2 3 2 4" xfId="25237" xr:uid="{1747163D-2766-435B-BF82-0521B1BD206D}"/>
    <cellStyle name="Moneda 2 5 2 6 2 3 2 5" xfId="34654" xr:uid="{5F863D83-58CA-4DC4-9A9C-9A4BDD4B3451}"/>
    <cellStyle name="Moneda 2 5 2 6 2 3 3" xfId="8764" xr:uid="{C7C6B236-3F19-4E99-B953-7776B1F9F040}"/>
    <cellStyle name="Moneda 2 5 2 6 2 3 3 2" xfId="18172" xr:uid="{B59D8256-9CA3-4267-A3F4-84A6311F9AE3}"/>
    <cellStyle name="Moneda 2 5 2 6 2 3 3 3" xfId="27589" xr:uid="{411B1A9A-012B-4A40-9908-7FF5CFC977AC}"/>
    <cellStyle name="Moneda 2 5 2 6 2 3 3 4" xfId="37006" xr:uid="{76A9D108-C0DD-4EED-BC29-06CA28155AD1}"/>
    <cellStyle name="Moneda 2 5 2 6 2 3 4" xfId="13468" xr:uid="{85B69581-E98E-478F-ADE9-3B5DA00A07B1}"/>
    <cellStyle name="Moneda 2 5 2 6 2 3 5" xfId="22885" xr:uid="{5AA8C240-5F1A-4F31-BED1-D4EA640298AE}"/>
    <cellStyle name="Moneda 2 5 2 6 2 3 6" xfId="32302" xr:uid="{CE471359-8244-4C3B-92F6-5C48D71AC501}"/>
    <cellStyle name="Moneda 2 5 2 6 2 4" xfId="4844" xr:uid="{942D60F8-F52C-4030-BE6C-C7B9EDE077B2}"/>
    <cellStyle name="Moneda 2 5 2 6 2 4 2" xfId="9548" xr:uid="{443F38F4-466E-4818-843F-F3AB3AEE7C4E}"/>
    <cellStyle name="Moneda 2 5 2 6 2 4 2 2" xfId="18956" xr:uid="{EEF0468C-0B4D-4908-89A2-69A76C55CA40}"/>
    <cellStyle name="Moneda 2 5 2 6 2 4 2 3" xfId="28373" xr:uid="{144F1A8B-CDE1-43AB-AC15-4E0B5D0203BF}"/>
    <cellStyle name="Moneda 2 5 2 6 2 4 2 4" xfId="37790" xr:uid="{AEA15939-523B-46DA-BB58-4967D56FDE67}"/>
    <cellStyle name="Moneda 2 5 2 6 2 4 3" xfId="14252" xr:uid="{34585A92-CF4E-41C4-A0E6-2F75BE339F79}"/>
    <cellStyle name="Moneda 2 5 2 6 2 4 4" xfId="23669" xr:uid="{DB520427-F3C2-46A3-BFE9-6D0E5103D904}"/>
    <cellStyle name="Moneda 2 5 2 6 2 4 5" xfId="33086" xr:uid="{50477DEB-8C32-4BA5-9B49-CD410865F581}"/>
    <cellStyle name="Moneda 2 5 2 6 2 5" xfId="7196" xr:uid="{B9290A63-3C14-4187-8EEC-32EA8CF6D731}"/>
    <cellStyle name="Moneda 2 5 2 6 2 5 2" xfId="16604" xr:uid="{380EBB34-67D4-46E3-BA98-A3AFA08BD918}"/>
    <cellStyle name="Moneda 2 5 2 6 2 5 3" xfId="26021" xr:uid="{4C03985C-E2A4-42F1-B873-30015E60A468}"/>
    <cellStyle name="Moneda 2 5 2 6 2 5 4" xfId="35438" xr:uid="{C3C350F9-3F73-464D-A74E-8820ACBF1D50}"/>
    <cellStyle name="Moneda 2 5 2 6 2 6" xfId="11900" xr:uid="{546BA43C-9C85-4800-8AF1-ECE47202E7D9}"/>
    <cellStyle name="Moneda 2 5 2 6 2 7" xfId="21317" xr:uid="{82E2619A-A56F-4284-B55E-ADD95EE7B5B2}"/>
    <cellStyle name="Moneda 2 5 2 6 2 8" xfId="30734" xr:uid="{018E2CBB-B53A-436D-878D-E973FAC045E9}"/>
    <cellStyle name="Moneda 2 5 2 6 3" xfId="2884" xr:uid="{61024BB2-37EF-4833-A8F4-352ED48D594C}"/>
    <cellStyle name="Moneda 2 5 2 6 3 2" xfId="5236" xr:uid="{7E8B4F46-0695-45B7-BF69-77F90214BF6E}"/>
    <cellStyle name="Moneda 2 5 2 6 3 2 2" xfId="9940" xr:uid="{D3088D7D-A259-455E-AEB5-C1D98CBA22B1}"/>
    <cellStyle name="Moneda 2 5 2 6 3 2 2 2" xfId="19348" xr:uid="{34EA8AC0-83A0-42B0-80B6-1161FEBD2856}"/>
    <cellStyle name="Moneda 2 5 2 6 3 2 2 3" xfId="28765" xr:uid="{698F1F3D-8725-47FA-932C-5B0AFEF7A604}"/>
    <cellStyle name="Moneda 2 5 2 6 3 2 2 4" xfId="38182" xr:uid="{A17F47C2-9DBF-4153-B023-89BC66202E74}"/>
    <cellStyle name="Moneda 2 5 2 6 3 2 3" xfId="14644" xr:uid="{6F5752EE-A610-4C80-AEBD-0049B35C5B37}"/>
    <cellStyle name="Moneda 2 5 2 6 3 2 4" xfId="24061" xr:uid="{C14F8045-F3B8-4F15-B5DD-35B809FBA3AF}"/>
    <cellStyle name="Moneda 2 5 2 6 3 2 5" xfId="33478" xr:uid="{35438006-78C7-439A-8B19-848D6DB6C56E}"/>
    <cellStyle name="Moneda 2 5 2 6 3 3" xfId="7588" xr:uid="{5F248DEC-BA14-4D77-B508-B67C64984CED}"/>
    <cellStyle name="Moneda 2 5 2 6 3 3 2" xfId="16996" xr:uid="{A8BFEC04-6358-41D7-BA70-CA211A713D19}"/>
    <cellStyle name="Moneda 2 5 2 6 3 3 3" xfId="26413" xr:uid="{62332B29-16D0-4F71-B8AE-3FD6DBA1DD15}"/>
    <cellStyle name="Moneda 2 5 2 6 3 3 4" xfId="35830" xr:uid="{529E6FC2-19D8-4EF7-A16E-671E7F210DA6}"/>
    <cellStyle name="Moneda 2 5 2 6 3 4" xfId="12292" xr:uid="{4ADF5DE5-6A78-4D17-95EF-1996ED386FFD}"/>
    <cellStyle name="Moneda 2 5 2 6 3 5" xfId="21709" xr:uid="{CCBED624-AD53-473E-9F40-822211233FE0}"/>
    <cellStyle name="Moneda 2 5 2 6 3 6" xfId="31126" xr:uid="{E941870A-93EB-4250-848E-54CDBDBA4168}"/>
    <cellStyle name="Moneda 2 5 2 6 4" xfId="3668" xr:uid="{623F3BF1-22BD-4404-934A-20C4F1861F59}"/>
    <cellStyle name="Moneda 2 5 2 6 4 2" xfId="6020" xr:uid="{77B3486E-F516-45DD-93AC-8C2F5002003E}"/>
    <cellStyle name="Moneda 2 5 2 6 4 2 2" xfId="10724" xr:uid="{7D7FB1C0-901A-40CE-B25C-2E509AB98214}"/>
    <cellStyle name="Moneda 2 5 2 6 4 2 2 2" xfId="20132" xr:uid="{59F82A52-CAA4-4648-9F30-692F468925A4}"/>
    <cellStyle name="Moneda 2 5 2 6 4 2 2 3" xfId="29549" xr:uid="{55A4BF8E-9321-484A-A053-3FA2268E7F2D}"/>
    <cellStyle name="Moneda 2 5 2 6 4 2 2 4" xfId="38966" xr:uid="{F8B4DB1C-26BD-42C9-A7DA-10F0CF177F83}"/>
    <cellStyle name="Moneda 2 5 2 6 4 2 3" xfId="15428" xr:uid="{5178AAA2-E1E4-4309-8B3C-A238779DE3C1}"/>
    <cellStyle name="Moneda 2 5 2 6 4 2 4" xfId="24845" xr:uid="{B4607716-67FA-4145-A008-59E5D535685A}"/>
    <cellStyle name="Moneda 2 5 2 6 4 2 5" xfId="34262" xr:uid="{8760D6C9-636C-469D-8E2E-94FA56EE0BF6}"/>
    <cellStyle name="Moneda 2 5 2 6 4 3" xfId="8372" xr:uid="{73AA8984-E75D-4428-9F45-D9A001B0B88F}"/>
    <cellStyle name="Moneda 2 5 2 6 4 3 2" xfId="17780" xr:uid="{01A352B4-AF79-49AC-99ED-86E1B992352E}"/>
    <cellStyle name="Moneda 2 5 2 6 4 3 3" xfId="27197" xr:uid="{510D1835-1B84-4970-9B66-E12659E2422F}"/>
    <cellStyle name="Moneda 2 5 2 6 4 3 4" xfId="36614" xr:uid="{25202D43-E5E6-48BF-BF33-2AAE75E92534}"/>
    <cellStyle name="Moneda 2 5 2 6 4 4" xfId="13076" xr:uid="{33D26EDA-760D-4558-A2A5-B73DDC0C825C}"/>
    <cellStyle name="Moneda 2 5 2 6 4 5" xfId="22493" xr:uid="{8B27F0BF-863C-4B8E-854B-1FF29E2D1D94}"/>
    <cellStyle name="Moneda 2 5 2 6 4 6" xfId="31910" xr:uid="{C7CD93E2-E490-448F-B47F-014BF74695C0}"/>
    <cellStyle name="Moneda 2 5 2 6 5" xfId="4452" xr:uid="{D7AC2A54-EDAB-4477-AE5F-0A6B743795A8}"/>
    <cellStyle name="Moneda 2 5 2 6 5 2" xfId="9156" xr:uid="{4E316C54-FD66-4CC9-BB68-95049F4E4409}"/>
    <cellStyle name="Moneda 2 5 2 6 5 2 2" xfId="18564" xr:uid="{EEF68282-59B9-41E3-8382-E42F0F97F775}"/>
    <cellStyle name="Moneda 2 5 2 6 5 2 3" xfId="27981" xr:uid="{352B70D8-A356-4090-A25D-F8B953225468}"/>
    <cellStyle name="Moneda 2 5 2 6 5 2 4" xfId="37398" xr:uid="{8684931F-EC42-4CC2-85ED-7C84F50CB647}"/>
    <cellStyle name="Moneda 2 5 2 6 5 3" xfId="13860" xr:uid="{2AC11480-D4EC-4FD1-AF2A-F05ABFE38F74}"/>
    <cellStyle name="Moneda 2 5 2 6 5 4" xfId="23277" xr:uid="{1CC96F7F-A16F-49B2-8D04-BDB17CEBD9F8}"/>
    <cellStyle name="Moneda 2 5 2 6 5 5" xfId="32694" xr:uid="{970D74CA-B4B8-4531-83C7-A12559DA7313}"/>
    <cellStyle name="Moneda 2 5 2 6 6" xfId="6804" xr:uid="{74B2EE25-51C2-4820-9D2B-68A525CE5562}"/>
    <cellStyle name="Moneda 2 5 2 6 6 2" xfId="16212" xr:uid="{4219F26D-2815-454B-BADA-804216D06FC8}"/>
    <cellStyle name="Moneda 2 5 2 6 6 3" xfId="25629" xr:uid="{435A53DA-3017-4CB5-B8FC-D1DFE831D7DD}"/>
    <cellStyle name="Moneda 2 5 2 6 6 4" xfId="35046" xr:uid="{70AE01B6-AF9D-42A0-9254-6EB762E9B4A5}"/>
    <cellStyle name="Moneda 2 5 2 6 7" xfId="11508" xr:uid="{2E1C1E1A-1612-4C6D-9C38-03995B3BD8A9}"/>
    <cellStyle name="Moneda 2 5 2 6 8" xfId="20925" xr:uid="{6E57FD39-3F4A-41B5-8E57-9BF995EFB722}"/>
    <cellStyle name="Moneda 2 5 2 6 9" xfId="30342" xr:uid="{51C1320A-077B-4082-A581-9CCDBB5B2744}"/>
    <cellStyle name="Moneda 2 5 2 7" xfId="815" xr:uid="{866D00D4-35A3-4D6C-9DE0-9A80EA2591BC}"/>
    <cellStyle name="Moneda 2 5 2 7 10" xfId="1662" xr:uid="{E084091B-C062-4130-B88E-797134F225F4}"/>
    <cellStyle name="Moneda 2 5 2 7 11" xfId="40544" xr:uid="{997EE200-8F86-4651-B563-F4ACB1462C56}"/>
    <cellStyle name="Moneda 2 5 2 7 2" xfId="3080" xr:uid="{CE6F5FE4-4AD9-4147-BF96-6DCDE5B903E9}"/>
    <cellStyle name="Moneda 2 5 2 7 2 2" xfId="5432" xr:uid="{707C844C-F067-4FA3-9544-D74D834E2283}"/>
    <cellStyle name="Moneda 2 5 2 7 2 2 2" xfId="10136" xr:uid="{9B661A06-641C-431B-827A-6E0DB52EDD30}"/>
    <cellStyle name="Moneda 2 5 2 7 2 2 2 2" xfId="19544" xr:uid="{61E9F07D-9FFE-41DE-934C-3D72D77FB254}"/>
    <cellStyle name="Moneda 2 5 2 7 2 2 2 3" xfId="28961" xr:uid="{22AA12B7-B1D0-4E1C-9856-14D013D04D2A}"/>
    <cellStyle name="Moneda 2 5 2 7 2 2 2 4" xfId="38378" xr:uid="{74254C81-C3D6-47BC-8F7A-4B13F2BEFE9D}"/>
    <cellStyle name="Moneda 2 5 2 7 2 2 3" xfId="14840" xr:uid="{855BF15C-DEAF-4231-94B7-73A907EE1521}"/>
    <cellStyle name="Moneda 2 5 2 7 2 2 4" xfId="24257" xr:uid="{20E96DB3-038C-4A8D-90A6-D6D54B764908}"/>
    <cellStyle name="Moneda 2 5 2 7 2 2 5" xfId="33674" xr:uid="{3EA9416E-495C-468E-9573-83C19495FD5A}"/>
    <cellStyle name="Moneda 2 5 2 7 2 3" xfId="7784" xr:uid="{5753E529-9C6F-4301-BC72-A31084E88AFC}"/>
    <cellStyle name="Moneda 2 5 2 7 2 3 2" xfId="17192" xr:uid="{A40C8458-A05F-4672-A1F4-7F06154B2FAD}"/>
    <cellStyle name="Moneda 2 5 2 7 2 3 3" xfId="26609" xr:uid="{A5B3DBDB-CEC3-407D-B71E-F03F95039E80}"/>
    <cellStyle name="Moneda 2 5 2 7 2 3 4" xfId="36026" xr:uid="{BBA8ECAE-7035-415F-9B44-8F7EE31479AF}"/>
    <cellStyle name="Moneda 2 5 2 7 2 4" xfId="12488" xr:uid="{150C3204-12E3-4B6D-9CE4-1346C4C5EC4C}"/>
    <cellStyle name="Moneda 2 5 2 7 2 5" xfId="21905" xr:uid="{AFE61C58-670F-476C-A58C-042A42032C70}"/>
    <cellStyle name="Moneda 2 5 2 7 2 6" xfId="31322" xr:uid="{A1CE8DE9-C22E-4CEA-A340-DA8D6F635749}"/>
    <cellStyle name="Moneda 2 5 2 7 3" xfId="3864" xr:uid="{BBAA4D3A-25F0-40AE-80E3-E4032CC6BCD8}"/>
    <cellStyle name="Moneda 2 5 2 7 3 2" xfId="6216" xr:uid="{2376292A-4E71-4A60-AA87-A9F2FE4D2B4D}"/>
    <cellStyle name="Moneda 2 5 2 7 3 2 2" xfId="10920" xr:uid="{B1C7582A-5CA2-488D-8925-EE70A1364347}"/>
    <cellStyle name="Moneda 2 5 2 7 3 2 2 2" xfId="20328" xr:uid="{CB51B6F6-95B8-401B-8D17-483A2F46F283}"/>
    <cellStyle name="Moneda 2 5 2 7 3 2 2 3" xfId="29745" xr:uid="{D44D3603-601C-46A9-924C-990E4BEB4A43}"/>
    <cellStyle name="Moneda 2 5 2 7 3 2 2 4" xfId="39162" xr:uid="{A3D27934-4901-4B7B-8703-C8FCA5941C4B}"/>
    <cellStyle name="Moneda 2 5 2 7 3 2 3" xfId="15624" xr:uid="{AF2F24A6-77D4-439C-BBFB-31F7CD213DFF}"/>
    <cellStyle name="Moneda 2 5 2 7 3 2 4" xfId="25041" xr:uid="{BB9F55F4-6CDE-4B0C-9D06-FA15F1D23006}"/>
    <cellStyle name="Moneda 2 5 2 7 3 2 5" xfId="34458" xr:uid="{2A99089A-533A-4CD0-98F1-385C793559EB}"/>
    <cellStyle name="Moneda 2 5 2 7 3 3" xfId="8568" xr:uid="{BDD554FF-6EB3-414B-B891-61CD3E3B9AA0}"/>
    <cellStyle name="Moneda 2 5 2 7 3 3 2" xfId="17976" xr:uid="{0C986E8F-2A99-4913-AE4A-748F7A07521B}"/>
    <cellStyle name="Moneda 2 5 2 7 3 3 3" xfId="27393" xr:uid="{6B054458-542B-4004-B34C-4B80D1DCDBB8}"/>
    <cellStyle name="Moneda 2 5 2 7 3 3 4" xfId="36810" xr:uid="{E443B45B-10F9-44C8-B420-25CC7635C79A}"/>
    <cellStyle name="Moneda 2 5 2 7 3 4" xfId="13272" xr:uid="{7ED99DC5-E6B5-495C-8363-5D4D5AD62B0A}"/>
    <cellStyle name="Moneda 2 5 2 7 3 5" xfId="22689" xr:uid="{C224304C-4AD7-427E-B922-EBC2E81FAC74}"/>
    <cellStyle name="Moneda 2 5 2 7 3 6" xfId="32106" xr:uid="{43ADD05C-3949-4674-BF92-FFE8FF920C18}"/>
    <cellStyle name="Moneda 2 5 2 7 4" xfId="4648" xr:uid="{FA997491-C46D-4BF3-8A3F-17578189CD2E}"/>
    <cellStyle name="Moneda 2 5 2 7 4 2" xfId="9352" xr:uid="{38AEC9B9-E3AF-4AB4-BE55-B020E4B8077A}"/>
    <cellStyle name="Moneda 2 5 2 7 4 2 2" xfId="18760" xr:uid="{6418C9C6-0536-4521-AAA3-B44F2BA9D9EB}"/>
    <cellStyle name="Moneda 2 5 2 7 4 2 3" xfId="28177" xr:uid="{E23B1AED-E254-4E0E-8B90-0448F4123A08}"/>
    <cellStyle name="Moneda 2 5 2 7 4 2 4" xfId="37594" xr:uid="{11EE6C67-02E2-471A-ABE2-235CDB4382C3}"/>
    <cellStyle name="Moneda 2 5 2 7 4 3" xfId="14056" xr:uid="{729A01D8-2CBF-4607-934A-BCCD4DF89AB9}"/>
    <cellStyle name="Moneda 2 5 2 7 4 4" xfId="23473" xr:uid="{D446D494-5208-468A-9BE6-E7418134CFE4}"/>
    <cellStyle name="Moneda 2 5 2 7 4 5" xfId="32890" xr:uid="{87C91A16-AC83-426F-816A-46A432C61E98}"/>
    <cellStyle name="Moneda 2 5 2 7 5" xfId="7000" xr:uid="{4BA2B2EE-E7C2-4130-B7B9-5C73C44FB177}"/>
    <cellStyle name="Moneda 2 5 2 7 5 2" xfId="16408" xr:uid="{291CB0A3-CEA8-4C3D-900D-DD6663D6BAAC}"/>
    <cellStyle name="Moneda 2 5 2 7 5 3" xfId="25825" xr:uid="{1D8979FE-6584-45E5-B00F-5A3D096206A4}"/>
    <cellStyle name="Moneda 2 5 2 7 5 4" xfId="35242" xr:uid="{0360F9E5-C8B4-4ACA-8BF7-7FF78A068CB8}"/>
    <cellStyle name="Moneda 2 5 2 7 6" xfId="11704" xr:uid="{1E06806B-CFFE-4A64-82D2-BC2F82290CC9}"/>
    <cellStyle name="Moneda 2 5 2 7 7" xfId="21121" xr:uid="{79605B5F-7239-4CC6-8EED-B0EDA8D65184}"/>
    <cellStyle name="Moneda 2 5 2 7 8" xfId="30538" xr:uid="{B82B5D66-FBFF-4934-A0A1-55E4B6E5E956}"/>
    <cellStyle name="Moneda 2 5 2 7 9" xfId="2295" xr:uid="{7E92E04E-362A-4AE1-9ADA-CD3C596D9E63}"/>
    <cellStyle name="Moneda 2 5 2 8" xfId="2688" xr:uid="{4662D945-6CCE-482B-9647-5351D71F0BA3}"/>
    <cellStyle name="Moneda 2 5 2 8 2" xfId="5040" xr:uid="{D569B03C-05DA-4A2E-B57D-90474C41A3A2}"/>
    <cellStyle name="Moneda 2 5 2 8 2 2" xfId="9744" xr:uid="{8FE48E64-F5EE-4345-8AE4-C54C74FBF0BE}"/>
    <cellStyle name="Moneda 2 5 2 8 2 2 2" xfId="19152" xr:uid="{52C260C2-EEB2-4F3A-964D-76B793B670FA}"/>
    <cellStyle name="Moneda 2 5 2 8 2 2 3" xfId="28569" xr:uid="{196F4FA0-169C-4EA4-9698-7731BE4EC899}"/>
    <cellStyle name="Moneda 2 5 2 8 2 2 4" xfId="37986" xr:uid="{FFA7876A-652B-47E6-B826-115BD6CF1190}"/>
    <cellStyle name="Moneda 2 5 2 8 2 3" xfId="14448" xr:uid="{2A22BCC5-9EB8-4F7B-9033-205A7C1DE0EE}"/>
    <cellStyle name="Moneda 2 5 2 8 2 4" xfId="23865" xr:uid="{EF84E3EB-071E-4847-89E6-2A01EE1EE1AF}"/>
    <cellStyle name="Moneda 2 5 2 8 2 5" xfId="33282" xr:uid="{10806530-EC16-4E0A-89F2-B7AED7301306}"/>
    <cellStyle name="Moneda 2 5 2 8 3" xfId="7392" xr:uid="{83A5B536-4E1B-4DB0-8282-DBF3FBE5F950}"/>
    <cellStyle name="Moneda 2 5 2 8 3 2" xfId="16800" xr:uid="{3CC4F703-8668-43C6-8E3F-732E8DCDEA92}"/>
    <cellStyle name="Moneda 2 5 2 8 3 3" xfId="26217" xr:uid="{794D18A3-9610-4253-9C33-55CB17896DE7}"/>
    <cellStyle name="Moneda 2 5 2 8 3 4" xfId="35634" xr:uid="{CD7BC9A2-5934-42F5-A85C-5AEBC4EB2E20}"/>
    <cellStyle name="Moneda 2 5 2 8 4" xfId="12096" xr:uid="{7311A9E5-E6F7-4381-A4B8-90DF851CF65D}"/>
    <cellStyle name="Moneda 2 5 2 8 5" xfId="21513" xr:uid="{5DEEFB71-CCCB-44A2-8BD5-A653F6BA3152}"/>
    <cellStyle name="Moneda 2 5 2 8 6" xfId="30930" xr:uid="{B4340D43-BE53-4D15-8B89-239C8BEE50A6}"/>
    <cellStyle name="Moneda 2 5 2 9" xfId="3472" xr:uid="{11259DDD-D3A9-4F39-B840-FEE8704FBE20}"/>
    <cellStyle name="Moneda 2 5 2 9 2" xfId="5824" xr:uid="{ABE3AA1D-0802-4B7F-B81E-58CF34FB7C90}"/>
    <cellStyle name="Moneda 2 5 2 9 2 2" xfId="10528" xr:uid="{86A44ABF-8C5E-4582-943C-812CD35E17CE}"/>
    <cellStyle name="Moneda 2 5 2 9 2 2 2" xfId="19936" xr:uid="{8811A4BD-35E0-4C4B-85A3-8827C3A769A1}"/>
    <cellStyle name="Moneda 2 5 2 9 2 2 3" xfId="29353" xr:uid="{04DA72B2-74AD-49D5-B1B0-2D4F0E7343F4}"/>
    <cellStyle name="Moneda 2 5 2 9 2 2 4" xfId="38770" xr:uid="{81090D91-80FB-424F-B8A9-757D13093E92}"/>
    <cellStyle name="Moneda 2 5 2 9 2 3" xfId="15232" xr:uid="{6B05C397-CF26-4CC7-B3E6-218AF62C28ED}"/>
    <cellStyle name="Moneda 2 5 2 9 2 4" xfId="24649" xr:uid="{D02C530D-89A7-4553-8F95-FC31B5340A7D}"/>
    <cellStyle name="Moneda 2 5 2 9 2 5" xfId="34066" xr:uid="{1D5A155E-FDFF-460E-AF90-A90002D8A3ED}"/>
    <cellStyle name="Moneda 2 5 2 9 3" xfId="8176" xr:uid="{182C6C84-06D4-45FB-B8F3-880BCB0B9D91}"/>
    <cellStyle name="Moneda 2 5 2 9 3 2" xfId="17584" xr:uid="{D21FBF93-FAF6-4BE7-AA25-E1FF4FD5C2EC}"/>
    <cellStyle name="Moneda 2 5 2 9 3 3" xfId="27001" xr:uid="{63966BA8-5CFC-4AEF-89F9-F4EBA7654274}"/>
    <cellStyle name="Moneda 2 5 2 9 3 4" xfId="36418" xr:uid="{A0E02475-1393-4E68-97E7-186F058D619A}"/>
    <cellStyle name="Moneda 2 5 2 9 4" xfId="12880" xr:uid="{A463A088-563F-4307-8AC8-9526D5AE5257}"/>
    <cellStyle name="Moneda 2 5 2 9 5" xfId="22297" xr:uid="{3C7F4355-7968-4AC0-BFE8-C236D4F3E344}"/>
    <cellStyle name="Moneda 2 5 2 9 6" xfId="31714" xr:uid="{60940241-5094-45F1-A355-6875232D5687}"/>
    <cellStyle name="Moneda 2 5 20" xfId="1258" xr:uid="{9C13D827-FB21-499D-89C1-7E18FC2F9389}"/>
    <cellStyle name="Moneda 2 5 21" xfId="40140" xr:uid="{06BFA89A-9463-4FCE-AFBD-F5C4EFFD9ECC}"/>
    <cellStyle name="Moneda 2 5 3" xfId="145" xr:uid="{00C1A74D-4EE8-4A7F-ABCD-647387B8B964}"/>
    <cellStyle name="Moneda 2 5 3 10" xfId="6601" xr:uid="{82D546D3-C535-40B5-894F-5E8D43EF7003}"/>
    <cellStyle name="Moneda 2 5 3 10 2" xfId="16009" xr:uid="{4ECB645E-F699-45B4-A775-D429AFA414BE}"/>
    <cellStyle name="Moneda 2 5 3 10 3" xfId="25426" xr:uid="{AC60A740-EA57-4AAA-848D-7FABD4CBBE24}"/>
    <cellStyle name="Moneda 2 5 3 10 4" xfId="34843" xr:uid="{9894EC78-BBA0-4E8B-A212-2F716FA018F1}"/>
    <cellStyle name="Moneda 2 5 3 11" xfId="11305" xr:uid="{25B6D418-AE2B-4883-B4DD-3F3AC2794BD1}"/>
    <cellStyle name="Moneda 2 5 3 12" xfId="20722" xr:uid="{7E0C9180-A3D3-4571-AB3F-B256B1177E9B}"/>
    <cellStyle name="Moneda 2 5 3 13" xfId="30139" xr:uid="{740B1249-3C34-432E-B372-759006881604}"/>
    <cellStyle name="Moneda 2 5 3 14" xfId="39570" xr:uid="{C4A88E36-B76B-4B20-ABE4-DBAFBFE0B8A9}"/>
    <cellStyle name="Moneda 2 5 3 15" xfId="39842" xr:uid="{FBFA9F8C-3BD0-4579-8362-9D1260DA0F3A}"/>
    <cellStyle name="Moneda 2 5 3 16" xfId="1896" xr:uid="{81D0CD68-8FB7-4131-BD1D-FA0794BDDEC3}"/>
    <cellStyle name="Moneda 2 5 3 17" xfId="1268" xr:uid="{6417CC33-0A7D-4583-B8AE-DC0CED223747}"/>
    <cellStyle name="Moneda 2 5 3 18" xfId="40150" xr:uid="{493F3CE0-324E-4D1D-A620-33CF5A04D011}"/>
    <cellStyle name="Moneda 2 5 3 2" xfId="233" xr:uid="{079D2132-E3F5-4787-B7EF-68FE2B884A17}"/>
    <cellStyle name="Moneda 2 5 3 2 10" xfId="20768" xr:uid="{3B2697B0-87DC-4354-B89F-B485B45D7FF8}"/>
    <cellStyle name="Moneda 2 5 3 2 11" xfId="30185" xr:uid="{6726978F-CD3B-4BD4-9359-493EA6599A5F}"/>
    <cellStyle name="Moneda 2 5 3 2 12" xfId="39648" xr:uid="{EB5B3BCC-C5A8-46CD-AB04-8B8CEC3B58AD}"/>
    <cellStyle name="Moneda 2 5 3 2 13" xfId="39907" xr:uid="{B33091D6-7B71-44DB-A354-324F44D330C5}"/>
    <cellStyle name="Moneda 2 5 3 2 14" xfId="1942" xr:uid="{E444D118-F2B1-449F-98D3-9EB4438072F5}"/>
    <cellStyle name="Moneda 2 5 3 2 15" xfId="1314" xr:uid="{AC6E09DD-C930-4F7C-8BE5-2866D788AE0F}"/>
    <cellStyle name="Moneda 2 5 3 2 16" xfId="40196" xr:uid="{50AEF28C-9979-4E2A-881C-9F9DEABC6E0E}"/>
    <cellStyle name="Moneda 2 5 3 2 2" xfId="426" xr:uid="{108E2C8A-E807-455E-A276-452B16B7CE78}"/>
    <cellStyle name="Moneda 2 5 3 2 2 10" xfId="30306" xr:uid="{F2CBCDBF-FC95-4489-8C87-80A712E4E707}"/>
    <cellStyle name="Moneda 2 5 3 2 2 11" xfId="39712" xr:uid="{A2D1C07E-9E55-4272-9C0E-722E27C30FAE}"/>
    <cellStyle name="Moneda 2 5 3 2 2 12" xfId="39971" xr:uid="{65FCBFBF-4428-499E-9855-BECBFE26DCD1}"/>
    <cellStyle name="Moneda 2 5 3 2 2 13" xfId="2063" xr:uid="{2EABCD14-4D68-4858-B7AF-138778C37296}"/>
    <cellStyle name="Moneda 2 5 3 2 2 14" xfId="1435" xr:uid="{B76F6B96-9491-4716-A45A-E82153F0797A}"/>
    <cellStyle name="Moneda 2 5 3 2 2 15" xfId="40317" xr:uid="{7E7F2359-6041-4038-B434-39B0423F87CD}"/>
    <cellStyle name="Moneda 2 5 3 2 2 2" xfId="634" xr:uid="{1CE16FAE-BB16-49E7-8174-6B88D76420FE}"/>
    <cellStyle name="Moneda 2 5 3 2 2 2 10" xfId="2259" xr:uid="{6CC86726-D5C1-47E2-9E62-1A24F2F966CC}"/>
    <cellStyle name="Moneda 2 5 3 2 2 2 11" xfId="1631" xr:uid="{54F61B12-A965-4F1A-89B7-EC9366F27567}"/>
    <cellStyle name="Moneda 2 5 3 2 2 2 12" xfId="40513" xr:uid="{083E00FB-5A06-49C1-8F90-F762E5622E1C}"/>
    <cellStyle name="Moneda 2 5 3 2 2 2 2" xfId="2651" xr:uid="{A8F07511-F821-4246-94C4-8CD8DE719681}"/>
    <cellStyle name="Moneda 2 5 3 2 2 2 2 2" xfId="3436" xr:uid="{AF01B895-E86A-4EE2-A792-46E5E0E36C12}"/>
    <cellStyle name="Moneda 2 5 3 2 2 2 2 2 2" xfId="5788" xr:uid="{C7261C6A-A332-4396-90DF-75717109EE55}"/>
    <cellStyle name="Moneda 2 5 3 2 2 2 2 2 2 2" xfId="10492" xr:uid="{B5B9917F-CF0A-4B49-8D51-2A9CC9E1BAD9}"/>
    <cellStyle name="Moneda 2 5 3 2 2 2 2 2 2 2 2" xfId="19900" xr:uid="{1AD5FE71-2D00-4120-B0EC-39A3E30E2639}"/>
    <cellStyle name="Moneda 2 5 3 2 2 2 2 2 2 2 3" xfId="29317" xr:uid="{C38D7ACB-BB1B-4753-8674-00492F65C166}"/>
    <cellStyle name="Moneda 2 5 3 2 2 2 2 2 2 2 4" xfId="38734" xr:uid="{0C37F27B-ED37-4719-A3C7-85E7D2741951}"/>
    <cellStyle name="Moneda 2 5 3 2 2 2 2 2 2 3" xfId="15196" xr:uid="{BA9BA1F2-86F7-4C9C-ABE4-0A79A0B778A1}"/>
    <cellStyle name="Moneda 2 5 3 2 2 2 2 2 2 4" xfId="24613" xr:uid="{543A8363-0CD1-426D-BDE9-49AA493CC846}"/>
    <cellStyle name="Moneda 2 5 3 2 2 2 2 2 2 5" xfId="34030" xr:uid="{1E6B8ECB-CF5E-478C-A524-CD228A8C10F0}"/>
    <cellStyle name="Moneda 2 5 3 2 2 2 2 2 3" xfId="8140" xr:uid="{62974F6C-B382-406C-AA16-BDC55607B732}"/>
    <cellStyle name="Moneda 2 5 3 2 2 2 2 2 3 2" xfId="17548" xr:uid="{3DB751BD-44FB-4E28-850A-A28696673B6C}"/>
    <cellStyle name="Moneda 2 5 3 2 2 2 2 2 3 3" xfId="26965" xr:uid="{C0EB1979-524D-48C0-A82F-20643E239119}"/>
    <cellStyle name="Moneda 2 5 3 2 2 2 2 2 3 4" xfId="36382" xr:uid="{C326AEBB-725C-490F-8928-50723736C3B7}"/>
    <cellStyle name="Moneda 2 5 3 2 2 2 2 2 4" xfId="12844" xr:uid="{A6A46E14-D183-405B-B707-0303728CC021}"/>
    <cellStyle name="Moneda 2 5 3 2 2 2 2 2 5" xfId="22261" xr:uid="{4091D733-529B-4EFB-B27B-DDE29F80859D}"/>
    <cellStyle name="Moneda 2 5 3 2 2 2 2 2 6" xfId="31678" xr:uid="{CD969173-0EC9-4B2B-BE35-3422BDADACFD}"/>
    <cellStyle name="Moneda 2 5 3 2 2 2 2 3" xfId="4220" xr:uid="{7CEDFC4D-725A-4619-9523-4BEF2FB955D1}"/>
    <cellStyle name="Moneda 2 5 3 2 2 2 2 3 2" xfId="6572" xr:uid="{7DB43AE2-AA4F-46E6-8BB0-FAD830F26D12}"/>
    <cellStyle name="Moneda 2 5 3 2 2 2 2 3 2 2" xfId="11276" xr:uid="{42ECDDA7-69E0-4384-A9A5-BE675842F926}"/>
    <cellStyle name="Moneda 2 5 3 2 2 2 2 3 2 2 2" xfId="20684" xr:uid="{4BF7C788-AB68-4031-AC44-815CE1598121}"/>
    <cellStyle name="Moneda 2 5 3 2 2 2 2 3 2 2 3" xfId="30101" xr:uid="{A3D8464D-EB7E-4F31-85DB-8E9FD3998AA3}"/>
    <cellStyle name="Moneda 2 5 3 2 2 2 2 3 2 2 4" xfId="39518" xr:uid="{DF46685D-4D01-40CF-B98A-DD14BD163D1E}"/>
    <cellStyle name="Moneda 2 5 3 2 2 2 2 3 2 3" xfId="15980" xr:uid="{3E596495-B438-4FE1-BF4D-19C775213A4C}"/>
    <cellStyle name="Moneda 2 5 3 2 2 2 2 3 2 4" xfId="25397" xr:uid="{DEC3D214-55C6-4361-9A77-403DA0C6D03C}"/>
    <cellStyle name="Moneda 2 5 3 2 2 2 2 3 2 5" xfId="34814" xr:uid="{B9E1ABE9-CCF7-49AE-B654-8982891C0978}"/>
    <cellStyle name="Moneda 2 5 3 2 2 2 2 3 3" xfId="8924" xr:uid="{4E829F7B-EB1F-452F-B894-592482C9A09C}"/>
    <cellStyle name="Moneda 2 5 3 2 2 2 2 3 3 2" xfId="18332" xr:uid="{78B7549A-AE8A-4615-A9EF-FB8F76C06B70}"/>
    <cellStyle name="Moneda 2 5 3 2 2 2 2 3 3 3" xfId="27749" xr:uid="{F4B7D1C5-FC31-4FAD-9800-8DCE5D73F0AE}"/>
    <cellStyle name="Moneda 2 5 3 2 2 2 2 3 3 4" xfId="37166" xr:uid="{05D75D60-EB47-43DB-882D-D7FAD8F6A358}"/>
    <cellStyle name="Moneda 2 5 3 2 2 2 2 3 4" xfId="13628" xr:uid="{6F8B8BF0-B6CE-41B3-AE76-CA445D1F158E}"/>
    <cellStyle name="Moneda 2 5 3 2 2 2 2 3 5" xfId="23045" xr:uid="{18314C12-E768-4A8A-9DCC-63F0AB1D1501}"/>
    <cellStyle name="Moneda 2 5 3 2 2 2 2 3 6" xfId="32462" xr:uid="{27DE8367-15FB-4BD1-BD4D-F0D28B28FEEE}"/>
    <cellStyle name="Moneda 2 5 3 2 2 2 2 4" xfId="5004" xr:uid="{CC2385B9-F178-4BB3-84C9-F736F98AD1F6}"/>
    <cellStyle name="Moneda 2 5 3 2 2 2 2 4 2" xfId="9708" xr:uid="{423CDA69-9A13-47F5-B866-9D333A97E8AA}"/>
    <cellStyle name="Moneda 2 5 3 2 2 2 2 4 2 2" xfId="19116" xr:uid="{437964A8-B423-4EE6-A182-1B08C0DE5F81}"/>
    <cellStyle name="Moneda 2 5 3 2 2 2 2 4 2 3" xfId="28533" xr:uid="{99B6AB4B-BC14-496F-B5B7-9A3E458F89D5}"/>
    <cellStyle name="Moneda 2 5 3 2 2 2 2 4 2 4" xfId="37950" xr:uid="{AC31EDC1-B6ED-4C3A-9CA9-B0F5F6390E59}"/>
    <cellStyle name="Moneda 2 5 3 2 2 2 2 4 3" xfId="14412" xr:uid="{F01DFCCA-BC80-46C2-A1EB-9DB8DE2A1A3A}"/>
    <cellStyle name="Moneda 2 5 3 2 2 2 2 4 4" xfId="23829" xr:uid="{139A4080-B14E-4D51-B868-C67025D11794}"/>
    <cellStyle name="Moneda 2 5 3 2 2 2 2 4 5" xfId="33246" xr:uid="{78EE1D44-9027-41AF-8220-F3A96612AC2C}"/>
    <cellStyle name="Moneda 2 5 3 2 2 2 2 5" xfId="7356" xr:uid="{199C8CEF-CD13-45F2-B4E8-41C0106F67B2}"/>
    <cellStyle name="Moneda 2 5 3 2 2 2 2 5 2" xfId="16764" xr:uid="{25F75B56-F3B0-4C20-8743-78CE9B8ADD32}"/>
    <cellStyle name="Moneda 2 5 3 2 2 2 2 5 3" xfId="26181" xr:uid="{B99E438A-2A8A-4C8D-B733-869A5191EF67}"/>
    <cellStyle name="Moneda 2 5 3 2 2 2 2 5 4" xfId="35598" xr:uid="{86B1583B-2770-4D84-B1CD-428EAA9BC99D}"/>
    <cellStyle name="Moneda 2 5 3 2 2 2 2 6" xfId="12060" xr:uid="{574B0AE1-6663-4895-A2F9-E7BBDA242FF1}"/>
    <cellStyle name="Moneda 2 5 3 2 2 2 2 7" xfId="21477" xr:uid="{2FF45F1E-DB21-4E21-BD70-F9A510BCC458}"/>
    <cellStyle name="Moneda 2 5 3 2 2 2 2 8" xfId="30894" xr:uid="{00F251DE-1B71-4DF1-8096-930B4E2BD50A}"/>
    <cellStyle name="Moneda 2 5 3 2 2 2 3" xfId="3044" xr:uid="{04970789-250C-41BE-83CF-5522B9D9A8B7}"/>
    <cellStyle name="Moneda 2 5 3 2 2 2 3 2" xfId="5396" xr:uid="{924E569F-7357-425A-ACAC-A4CE8A709980}"/>
    <cellStyle name="Moneda 2 5 3 2 2 2 3 2 2" xfId="10100" xr:uid="{A6E45027-400F-4D55-9EA2-078F1A7D0254}"/>
    <cellStyle name="Moneda 2 5 3 2 2 2 3 2 2 2" xfId="19508" xr:uid="{A7EC9BE0-7BC5-423F-A8AF-3ABE062D7195}"/>
    <cellStyle name="Moneda 2 5 3 2 2 2 3 2 2 3" xfId="28925" xr:uid="{F4096C6A-4704-4C84-8C87-BE5084CD9078}"/>
    <cellStyle name="Moneda 2 5 3 2 2 2 3 2 2 4" xfId="38342" xr:uid="{E0890476-5902-472E-A5B8-AC42A4C8944A}"/>
    <cellStyle name="Moneda 2 5 3 2 2 2 3 2 3" xfId="14804" xr:uid="{712D9390-FC60-4E03-8E61-70CA500DBE20}"/>
    <cellStyle name="Moneda 2 5 3 2 2 2 3 2 4" xfId="24221" xr:uid="{81406595-7543-482B-AA0D-08D445A1F7B7}"/>
    <cellStyle name="Moneda 2 5 3 2 2 2 3 2 5" xfId="33638" xr:uid="{FF550545-5E71-4C3D-91B5-38A1D9C47D8C}"/>
    <cellStyle name="Moneda 2 5 3 2 2 2 3 3" xfId="7748" xr:uid="{BD25A7AB-5C91-4156-B224-7592B73D36C4}"/>
    <cellStyle name="Moneda 2 5 3 2 2 2 3 3 2" xfId="17156" xr:uid="{94A12269-DB55-4CAE-9582-46E3A7A8352D}"/>
    <cellStyle name="Moneda 2 5 3 2 2 2 3 3 3" xfId="26573" xr:uid="{28686541-DF24-4EF2-A1F2-AB61512BB521}"/>
    <cellStyle name="Moneda 2 5 3 2 2 2 3 3 4" xfId="35990" xr:uid="{9E4BD72D-1B7B-47C8-B3C3-74DB6F469AB4}"/>
    <cellStyle name="Moneda 2 5 3 2 2 2 3 4" xfId="12452" xr:uid="{341B19C1-C24C-44A9-AEF3-E41E177CA0DF}"/>
    <cellStyle name="Moneda 2 5 3 2 2 2 3 5" xfId="21869" xr:uid="{64EB09CC-EF2F-44B8-9E45-4FE5B6817787}"/>
    <cellStyle name="Moneda 2 5 3 2 2 2 3 6" xfId="31286" xr:uid="{ACAEF890-A46F-4CBD-BC8A-BF1312B4C440}"/>
    <cellStyle name="Moneda 2 5 3 2 2 2 4" xfId="3828" xr:uid="{F1907C7C-E82C-4C23-AF23-7CCE903D1E8B}"/>
    <cellStyle name="Moneda 2 5 3 2 2 2 4 2" xfId="6180" xr:uid="{DF3FB8B2-33E1-49D6-9037-1189CAA247F0}"/>
    <cellStyle name="Moneda 2 5 3 2 2 2 4 2 2" xfId="10884" xr:uid="{7E656AB3-0026-46E8-B7E9-B09C9770E16B}"/>
    <cellStyle name="Moneda 2 5 3 2 2 2 4 2 2 2" xfId="20292" xr:uid="{A77E746A-8DDA-4E2D-A077-450FD8D13374}"/>
    <cellStyle name="Moneda 2 5 3 2 2 2 4 2 2 3" xfId="29709" xr:uid="{1E563671-A986-4A91-A115-A9B9713D1A15}"/>
    <cellStyle name="Moneda 2 5 3 2 2 2 4 2 2 4" xfId="39126" xr:uid="{EB5E2874-C020-4C9D-BE0F-3ECF1C922A1D}"/>
    <cellStyle name="Moneda 2 5 3 2 2 2 4 2 3" xfId="15588" xr:uid="{9A03E1AC-8E27-40C8-9A10-A4BA6D7E8822}"/>
    <cellStyle name="Moneda 2 5 3 2 2 2 4 2 4" xfId="25005" xr:uid="{6CA6F275-814C-4890-9206-CDCC59D31CB8}"/>
    <cellStyle name="Moneda 2 5 3 2 2 2 4 2 5" xfId="34422" xr:uid="{561CD126-9CFD-4828-917F-AA5C5A57F3F3}"/>
    <cellStyle name="Moneda 2 5 3 2 2 2 4 3" xfId="8532" xr:uid="{BF5CE2F0-A521-4A86-8FF4-8A7E98D0DF0F}"/>
    <cellStyle name="Moneda 2 5 3 2 2 2 4 3 2" xfId="17940" xr:uid="{7DDC22B5-351D-4AAC-9D7E-C1D5A7ED5664}"/>
    <cellStyle name="Moneda 2 5 3 2 2 2 4 3 3" xfId="27357" xr:uid="{FFA781A0-3E31-4242-8402-EE3DFD330336}"/>
    <cellStyle name="Moneda 2 5 3 2 2 2 4 3 4" xfId="36774" xr:uid="{024570A9-A288-496E-B449-C2969B7BBEAA}"/>
    <cellStyle name="Moneda 2 5 3 2 2 2 4 4" xfId="13236" xr:uid="{170D146C-014B-4F0F-81D6-617FF2A5F5AC}"/>
    <cellStyle name="Moneda 2 5 3 2 2 2 4 5" xfId="22653" xr:uid="{0C0A709C-3BE3-4115-AB40-1DE062CBB9EA}"/>
    <cellStyle name="Moneda 2 5 3 2 2 2 4 6" xfId="32070" xr:uid="{B677D019-A668-4D5D-BE15-282AC7DEF779}"/>
    <cellStyle name="Moneda 2 5 3 2 2 2 5" xfId="4612" xr:uid="{08B51022-A90F-48D4-9988-7C31F8BBBD81}"/>
    <cellStyle name="Moneda 2 5 3 2 2 2 5 2" xfId="9316" xr:uid="{010DAE6F-53FB-423B-9139-6038EFA92444}"/>
    <cellStyle name="Moneda 2 5 3 2 2 2 5 2 2" xfId="18724" xr:uid="{1F0467E0-345D-4638-BDA3-4DEA14D49081}"/>
    <cellStyle name="Moneda 2 5 3 2 2 2 5 2 3" xfId="28141" xr:uid="{EA5F13C3-A581-411E-B0AC-8D1860BE2A9D}"/>
    <cellStyle name="Moneda 2 5 3 2 2 2 5 2 4" xfId="37558" xr:uid="{BE0B1D2A-8761-4B60-B894-3FF1443C61FF}"/>
    <cellStyle name="Moneda 2 5 3 2 2 2 5 3" xfId="14020" xr:uid="{9BB3C890-726D-4EDC-B46E-B3352C3B6753}"/>
    <cellStyle name="Moneda 2 5 3 2 2 2 5 4" xfId="23437" xr:uid="{40F4069A-EFFC-41EC-9ED5-280C46407F6F}"/>
    <cellStyle name="Moneda 2 5 3 2 2 2 5 5" xfId="32854" xr:uid="{9E5E2352-F0A8-4E14-AF9F-5E3449D4FA46}"/>
    <cellStyle name="Moneda 2 5 3 2 2 2 6" xfId="6964" xr:uid="{57BE0781-D899-4431-8F94-25B45C9B3BB5}"/>
    <cellStyle name="Moneda 2 5 3 2 2 2 6 2" xfId="16372" xr:uid="{833B9E05-0F6E-4570-8092-294A5DAE3E40}"/>
    <cellStyle name="Moneda 2 5 3 2 2 2 6 3" xfId="25789" xr:uid="{2710B3A1-6C4C-4654-B341-25EDADC125A8}"/>
    <cellStyle name="Moneda 2 5 3 2 2 2 6 4" xfId="35206" xr:uid="{CB2ECAE6-E32B-4FCA-A247-54E027B1F5A0}"/>
    <cellStyle name="Moneda 2 5 3 2 2 2 7" xfId="11668" xr:uid="{93C06E7C-91A1-4C82-B961-965914F9B2CF}"/>
    <cellStyle name="Moneda 2 5 3 2 2 2 8" xfId="21085" xr:uid="{69BBF0DE-762A-4A4E-8F7A-243327F17554}"/>
    <cellStyle name="Moneda 2 5 3 2 2 2 9" xfId="30502" xr:uid="{60BCA95A-0B44-48F6-B064-F9594F6DB990}"/>
    <cellStyle name="Moneda 2 5 3 2 2 3" xfId="1084" xr:uid="{29A61E18-9050-490B-A6F0-0E7C96532927}"/>
    <cellStyle name="Moneda 2 5 3 2 2 3 10" xfId="1798" xr:uid="{F442CAAA-77C7-41DB-B6FB-60DEDF3B134B}"/>
    <cellStyle name="Moneda 2 5 3 2 2 3 11" xfId="40680" xr:uid="{00CFCBDB-C6B4-4F2D-AF28-E83BC0889D18}"/>
    <cellStyle name="Moneda 2 5 3 2 2 3 2" xfId="3240" xr:uid="{F3A1F6A6-D5FE-430C-BB36-2A2BF39ADB91}"/>
    <cellStyle name="Moneda 2 5 3 2 2 3 2 2" xfId="5592" xr:uid="{08CC2F2C-1409-4F45-9FCD-FA97FD64795E}"/>
    <cellStyle name="Moneda 2 5 3 2 2 3 2 2 2" xfId="10296" xr:uid="{48819D26-3685-4722-9651-6E47E8116654}"/>
    <cellStyle name="Moneda 2 5 3 2 2 3 2 2 2 2" xfId="19704" xr:uid="{C40FA956-A1C4-46BC-9FE2-1E93160BD72D}"/>
    <cellStyle name="Moneda 2 5 3 2 2 3 2 2 2 3" xfId="29121" xr:uid="{8F8BD257-EFA6-4F61-BE3C-30B35FCBD97D}"/>
    <cellStyle name="Moneda 2 5 3 2 2 3 2 2 2 4" xfId="38538" xr:uid="{562E1F79-25C5-4709-9E4B-9B3AD81CEAE3}"/>
    <cellStyle name="Moneda 2 5 3 2 2 3 2 2 3" xfId="15000" xr:uid="{A40DCB8E-636C-4DCE-91B4-C29B0446FFD5}"/>
    <cellStyle name="Moneda 2 5 3 2 2 3 2 2 4" xfId="24417" xr:uid="{2C0289D2-4B01-4250-B9CE-3C3F5E09BA99}"/>
    <cellStyle name="Moneda 2 5 3 2 2 3 2 2 5" xfId="33834" xr:uid="{BD6217C1-382E-457E-B054-2B7CF22986F0}"/>
    <cellStyle name="Moneda 2 5 3 2 2 3 2 3" xfId="7944" xr:uid="{0167B475-5AE5-4554-9F5B-EC96F3341922}"/>
    <cellStyle name="Moneda 2 5 3 2 2 3 2 3 2" xfId="17352" xr:uid="{F01136CF-7C9E-4D3D-99D3-584A06FF42BE}"/>
    <cellStyle name="Moneda 2 5 3 2 2 3 2 3 3" xfId="26769" xr:uid="{AC8DED75-B9D9-4E3B-93DF-B2CF12E0B8B1}"/>
    <cellStyle name="Moneda 2 5 3 2 2 3 2 3 4" xfId="36186" xr:uid="{84C41DDD-C4CF-4295-BC3B-26F72172DD87}"/>
    <cellStyle name="Moneda 2 5 3 2 2 3 2 4" xfId="12648" xr:uid="{674BD6D1-3B42-4DC4-AB43-BE9D3617BE6A}"/>
    <cellStyle name="Moneda 2 5 3 2 2 3 2 5" xfId="22065" xr:uid="{FEE0421C-2848-43B1-8347-815F60C2310E}"/>
    <cellStyle name="Moneda 2 5 3 2 2 3 2 6" xfId="31482" xr:uid="{0ABB3FCC-63C7-470D-90E4-4A1483CEA22C}"/>
    <cellStyle name="Moneda 2 5 3 2 2 3 3" xfId="4024" xr:uid="{5E6504BC-38C5-48D2-AFC0-5DD2806DB85C}"/>
    <cellStyle name="Moneda 2 5 3 2 2 3 3 2" xfId="6376" xr:uid="{016162F4-67CD-4A77-BD50-0F2654CA14D9}"/>
    <cellStyle name="Moneda 2 5 3 2 2 3 3 2 2" xfId="11080" xr:uid="{8207D9C3-6D58-44BF-8BC9-597E91442595}"/>
    <cellStyle name="Moneda 2 5 3 2 2 3 3 2 2 2" xfId="20488" xr:uid="{2DC107B1-C6F0-4443-886C-04F4ADE436F5}"/>
    <cellStyle name="Moneda 2 5 3 2 2 3 3 2 2 3" xfId="29905" xr:uid="{3F1BCD8E-E831-4DAF-AF0A-19761391F644}"/>
    <cellStyle name="Moneda 2 5 3 2 2 3 3 2 2 4" xfId="39322" xr:uid="{D8050D96-6141-4745-B282-7477A792CEC1}"/>
    <cellStyle name="Moneda 2 5 3 2 2 3 3 2 3" xfId="15784" xr:uid="{C51C2CA2-CC61-4FEF-A7C2-648D6560EC45}"/>
    <cellStyle name="Moneda 2 5 3 2 2 3 3 2 4" xfId="25201" xr:uid="{1FA0A372-ED72-4392-8956-855C1BC7B977}"/>
    <cellStyle name="Moneda 2 5 3 2 2 3 3 2 5" xfId="34618" xr:uid="{18A2B2CC-2556-442B-9223-C3919AE5375E}"/>
    <cellStyle name="Moneda 2 5 3 2 2 3 3 3" xfId="8728" xr:uid="{E4CD8A3B-BBAF-43EC-BC1A-CC9C043C0130}"/>
    <cellStyle name="Moneda 2 5 3 2 2 3 3 3 2" xfId="18136" xr:uid="{1E5821A1-02D2-448C-8459-ADA4225138F9}"/>
    <cellStyle name="Moneda 2 5 3 2 2 3 3 3 3" xfId="27553" xr:uid="{4F61FE25-4847-4C4F-BC29-8034258C7761}"/>
    <cellStyle name="Moneda 2 5 3 2 2 3 3 3 4" xfId="36970" xr:uid="{E54EE68C-3017-457D-80DB-12D7C780C141}"/>
    <cellStyle name="Moneda 2 5 3 2 2 3 3 4" xfId="13432" xr:uid="{B2DD8535-1FC3-4428-9D90-F470CF4C1CFB}"/>
    <cellStyle name="Moneda 2 5 3 2 2 3 3 5" xfId="22849" xr:uid="{28F8CB65-813E-441C-B96D-C63234D6A922}"/>
    <cellStyle name="Moneda 2 5 3 2 2 3 3 6" xfId="32266" xr:uid="{B55DE7EF-6453-450C-B150-253736298B77}"/>
    <cellStyle name="Moneda 2 5 3 2 2 3 4" xfId="4808" xr:uid="{E00EF3AB-E4D4-4A31-9A4E-9B4A3CF89952}"/>
    <cellStyle name="Moneda 2 5 3 2 2 3 4 2" xfId="9512" xr:uid="{7F76FFB2-EAC6-463A-8C1B-82EDC5F89FE4}"/>
    <cellStyle name="Moneda 2 5 3 2 2 3 4 2 2" xfId="18920" xr:uid="{AAB2149D-0042-4D0A-AF42-DBC52C792051}"/>
    <cellStyle name="Moneda 2 5 3 2 2 3 4 2 3" xfId="28337" xr:uid="{1984A755-DC26-40AD-B0DD-0D5E9F4FC36D}"/>
    <cellStyle name="Moneda 2 5 3 2 2 3 4 2 4" xfId="37754" xr:uid="{F9BC51CD-C450-482D-A30E-247990F4F82B}"/>
    <cellStyle name="Moneda 2 5 3 2 2 3 4 3" xfId="14216" xr:uid="{179E324A-C3AD-45CE-851A-5BC1F74EEE88}"/>
    <cellStyle name="Moneda 2 5 3 2 2 3 4 4" xfId="23633" xr:uid="{81DC933A-71E4-4927-ADBF-C14A67D4141E}"/>
    <cellStyle name="Moneda 2 5 3 2 2 3 4 5" xfId="33050" xr:uid="{63F2A487-76AC-4DD2-A3A2-F127FC39E540}"/>
    <cellStyle name="Moneda 2 5 3 2 2 3 5" xfId="7160" xr:uid="{A05E9E6A-79FB-45FF-A95A-289FA4BD73C5}"/>
    <cellStyle name="Moneda 2 5 3 2 2 3 5 2" xfId="16568" xr:uid="{5E2A5CF0-A80C-4199-953D-C7560AE57E7D}"/>
    <cellStyle name="Moneda 2 5 3 2 2 3 5 3" xfId="25985" xr:uid="{A552DF58-DC1C-4171-B05E-7181D996A7AE}"/>
    <cellStyle name="Moneda 2 5 3 2 2 3 5 4" xfId="35402" xr:uid="{65D84B62-D703-4B79-BBEF-4C779B2E4F0C}"/>
    <cellStyle name="Moneda 2 5 3 2 2 3 6" xfId="11864" xr:uid="{56ECDB05-9A27-4AA9-9B78-53657AAF6B76}"/>
    <cellStyle name="Moneda 2 5 3 2 2 3 7" xfId="21281" xr:uid="{ABC6B840-0F22-4859-9CB0-0D5205546010}"/>
    <cellStyle name="Moneda 2 5 3 2 2 3 8" xfId="30698" xr:uid="{46DE968E-F203-4FBD-BD52-612E13C4DD59}"/>
    <cellStyle name="Moneda 2 5 3 2 2 3 9" xfId="2455" xr:uid="{94D89AA9-15F7-4A89-B18C-CDBD83F962AA}"/>
    <cellStyle name="Moneda 2 5 3 2 2 4" xfId="2848" xr:uid="{F42C24F3-64D9-424E-A990-42F6485FAC46}"/>
    <cellStyle name="Moneda 2 5 3 2 2 4 2" xfId="5200" xr:uid="{D8F8D6F2-9500-4A3E-8670-2813F9F9AA9F}"/>
    <cellStyle name="Moneda 2 5 3 2 2 4 2 2" xfId="9904" xr:uid="{7EABCD1E-0A45-49AC-8999-41263B7BF755}"/>
    <cellStyle name="Moneda 2 5 3 2 2 4 2 2 2" xfId="19312" xr:uid="{0C6FB82B-60D8-4924-A7C7-8B84DC0F697A}"/>
    <cellStyle name="Moneda 2 5 3 2 2 4 2 2 3" xfId="28729" xr:uid="{BF61918E-3E28-48D0-870D-38639A7B7FB4}"/>
    <cellStyle name="Moneda 2 5 3 2 2 4 2 2 4" xfId="38146" xr:uid="{162E5FDB-EA1F-4736-BA3B-B2260D8D69F9}"/>
    <cellStyle name="Moneda 2 5 3 2 2 4 2 3" xfId="14608" xr:uid="{56BA537C-4D6C-4F94-889E-B8FF410BB45C}"/>
    <cellStyle name="Moneda 2 5 3 2 2 4 2 4" xfId="24025" xr:uid="{8212E2A7-0EEC-4AD2-9B7F-72417DA8E47A}"/>
    <cellStyle name="Moneda 2 5 3 2 2 4 2 5" xfId="33442" xr:uid="{41A9E9A0-06B8-46AD-919F-16566FE46548}"/>
    <cellStyle name="Moneda 2 5 3 2 2 4 3" xfId="7552" xr:uid="{8AAE2ED8-F48B-410E-AA4C-D64F5C3AAA83}"/>
    <cellStyle name="Moneda 2 5 3 2 2 4 3 2" xfId="16960" xr:uid="{203E7CF5-A1E3-4006-8813-675F816E3A1E}"/>
    <cellStyle name="Moneda 2 5 3 2 2 4 3 3" xfId="26377" xr:uid="{2D37577C-9F9A-4184-B820-21E98B570D53}"/>
    <cellStyle name="Moneda 2 5 3 2 2 4 3 4" xfId="35794" xr:uid="{81B59579-870A-4246-AF13-97B82CA1C2F5}"/>
    <cellStyle name="Moneda 2 5 3 2 2 4 4" xfId="12256" xr:uid="{C009C269-21F5-4790-8B16-3AFAA6B6BF1B}"/>
    <cellStyle name="Moneda 2 5 3 2 2 4 5" xfId="21673" xr:uid="{54C994D5-A466-4356-8359-47D8CD1B1909}"/>
    <cellStyle name="Moneda 2 5 3 2 2 4 6" xfId="31090" xr:uid="{293435AB-DFCF-4754-AE7C-D752475E293B}"/>
    <cellStyle name="Moneda 2 5 3 2 2 5" xfId="3632" xr:uid="{0BC73D63-B6A7-4165-BE12-DD9A50861579}"/>
    <cellStyle name="Moneda 2 5 3 2 2 5 2" xfId="5984" xr:uid="{1EABDE7D-D5D8-4DD0-881D-7191D9C1A164}"/>
    <cellStyle name="Moneda 2 5 3 2 2 5 2 2" xfId="10688" xr:uid="{03414B53-F050-4FBD-ABA3-FD9B8C52C27A}"/>
    <cellStyle name="Moneda 2 5 3 2 2 5 2 2 2" xfId="20096" xr:uid="{BCBE0BCC-F4C8-4E89-BA52-F70CC488FAA1}"/>
    <cellStyle name="Moneda 2 5 3 2 2 5 2 2 3" xfId="29513" xr:uid="{39110D2B-9658-47D5-828B-9E0B929D516F}"/>
    <cellStyle name="Moneda 2 5 3 2 2 5 2 2 4" xfId="38930" xr:uid="{E24B0C61-D78D-42C2-9C4A-C14CD6424982}"/>
    <cellStyle name="Moneda 2 5 3 2 2 5 2 3" xfId="15392" xr:uid="{6EE39C8E-E55C-49BA-B246-A669091CBA9B}"/>
    <cellStyle name="Moneda 2 5 3 2 2 5 2 4" xfId="24809" xr:uid="{8A7DD59C-5B50-4222-9D14-FA9AC157B39C}"/>
    <cellStyle name="Moneda 2 5 3 2 2 5 2 5" xfId="34226" xr:uid="{183E7D56-4B67-47C7-BE26-328C118F5CA8}"/>
    <cellStyle name="Moneda 2 5 3 2 2 5 3" xfId="8336" xr:uid="{DA32A084-C434-4382-B878-9B65F11BC68A}"/>
    <cellStyle name="Moneda 2 5 3 2 2 5 3 2" xfId="17744" xr:uid="{31F03BC8-53E2-4034-88B9-4436D851302A}"/>
    <cellStyle name="Moneda 2 5 3 2 2 5 3 3" xfId="27161" xr:uid="{1BF5CAA1-1034-4271-9DD5-143C059FC578}"/>
    <cellStyle name="Moneda 2 5 3 2 2 5 3 4" xfId="36578" xr:uid="{3D3038ED-E72B-4EA7-A80A-FD3C4FF1B231}"/>
    <cellStyle name="Moneda 2 5 3 2 2 5 4" xfId="13040" xr:uid="{5E21A0E7-CECD-4905-B946-FB21CC4DBFE9}"/>
    <cellStyle name="Moneda 2 5 3 2 2 5 5" xfId="22457" xr:uid="{BDE50F29-0643-4C4F-8816-4187ADD6B34F}"/>
    <cellStyle name="Moneda 2 5 3 2 2 5 6" xfId="31874" xr:uid="{610F3C7C-0426-40D9-A421-842DE208D2CF}"/>
    <cellStyle name="Moneda 2 5 3 2 2 6" xfId="4416" xr:uid="{538A4882-AE7C-4ACC-B506-91AE9F3B253B}"/>
    <cellStyle name="Moneda 2 5 3 2 2 6 2" xfId="9120" xr:uid="{993EAB76-AFCD-4BB2-95E6-DB7E3DCA0CD4}"/>
    <cellStyle name="Moneda 2 5 3 2 2 6 2 2" xfId="18528" xr:uid="{58497F6C-4B27-4C5D-B5CC-14ABE6B64DC6}"/>
    <cellStyle name="Moneda 2 5 3 2 2 6 2 3" xfId="27945" xr:uid="{A1B7EE3F-D534-4800-859A-69395DA36003}"/>
    <cellStyle name="Moneda 2 5 3 2 2 6 2 4" xfId="37362" xr:uid="{659DD0BA-8388-4645-8477-8350FC029FB4}"/>
    <cellStyle name="Moneda 2 5 3 2 2 6 3" xfId="13824" xr:uid="{34A03A93-BA3F-4253-8860-05C55CDA7715}"/>
    <cellStyle name="Moneda 2 5 3 2 2 6 4" xfId="23241" xr:uid="{07167FAE-9999-438D-8190-0400948ADE30}"/>
    <cellStyle name="Moneda 2 5 3 2 2 6 5" xfId="32658" xr:uid="{997632D1-78AE-48CA-AD04-9ABB11EDDCAA}"/>
    <cellStyle name="Moneda 2 5 3 2 2 7" xfId="6768" xr:uid="{15587C88-C41F-47D2-AD26-CC2CF3134EAF}"/>
    <cellStyle name="Moneda 2 5 3 2 2 7 2" xfId="16176" xr:uid="{5115C852-4A09-4AF7-AAFC-801C053A598E}"/>
    <cellStyle name="Moneda 2 5 3 2 2 7 3" xfId="25593" xr:uid="{7F4249BD-9AA4-48AE-AA6E-87AFC9B28247}"/>
    <cellStyle name="Moneda 2 5 3 2 2 7 4" xfId="35010" xr:uid="{0237950F-5D24-44A8-A897-20EF6239DF63}"/>
    <cellStyle name="Moneda 2 5 3 2 2 8" xfId="11472" xr:uid="{5839CECE-E8C1-4D62-A0A5-70CBFFA476C4}"/>
    <cellStyle name="Moneda 2 5 3 2 2 9" xfId="20889" xr:uid="{CCDA6EBD-252E-4636-BA4B-9537DE5522A7}"/>
    <cellStyle name="Moneda 2 5 3 2 3" xfId="512" xr:uid="{27FD2E0C-E148-4D9E-8B5C-2DBDD0CE42E1}"/>
    <cellStyle name="Moneda 2 5 3 2 3 10" xfId="39776" xr:uid="{E3E0DCD9-D907-4718-B834-3624A55C4A11}"/>
    <cellStyle name="Moneda 2 5 3 2 3 11" xfId="40035" xr:uid="{9580B3AD-B283-4A9E-812F-7745FE47E2A4}"/>
    <cellStyle name="Moneda 2 5 3 2 3 12" xfId="2138" xr:uid="{CC978796-CA79-4F49-9315-D9C33422FD07}"/>
    <cellStyle name="Moneda 2 5 3 2 3 13" xfId="1510" xr:uid="{23091E63-DF85-494B-A274-55583E20EED0}"/>
    <cellStyle name="Moneda 2 5 3 2 3 14" xfId="40392" xr:uid="{B8A1565A-B30A-47B2-954E-B41999F9D07A}"/>
    <cellStyle name="Moneda 2 5 3 2 3 2" xfId="1148" xr:uid="{03283AA1-47FD-444C-8C59-2C267A15ECC5}"/>
    <cellStyle name="Moneda 2 5 3 2 3 2 10" xfId="1862" xr:uid="{E526B2CD-2EB4-4E02-95AD-EBF35E2AD45A}"/>
    <cellStyle name="Moneda 2 5 3 2 3 2 11" xfId="40744" xr:uid="{B126ED0E-E182-45B2-A42F-7A7460F766CF}"/>
    <cellStyle name="Moneda 2 5 3 2 3 2 2" xfId="3315" xr:uid="{CE718ACD-C028-4F9F-A5BB-F293B69C6E8E}"/>
    <cellStyle name="Moneda 2 5 3 2 3 2 2 2" xfId="5667" xr:uid="{CF717346-798C-476B-A964-52732C8F1639}"/>
    <cellStyle name="Moneda 2 5 3 2 3 2 2 2 2" xfId="10371" xr:uid="{A3A3151F-E05B-4098-9346-E1986C16AAB0}"/>
    <cellStyle name="Moneda 2 5 3 2 3 2 2 2 2 2" xfId="19779" xr:uid="{5516898D-EDDD-41E0-A320-24CBE612E686}"/>
    <cellStyle name="Moneda 2 5 3 2 3 2 2 2 2 3" xfId="29196" xr:uid="{D0376D0F-4A2E-4A83-B74D-6A958F649E56}"/>
    <cellStyle name="Moneda 2 5 3 2 3 2 2 2 2 4" xfId="38613" xr:uid="{D15E6524-965C-40E7-B298-A9BD558C73B8}"/>
    <cellStyle name="Moneda 2 5 3 2 3 2 2 2 3" xfId="15075" xr:uid="{35B536C6-4643-43BB-B3C8-8753E2C6FE63}"/>
    <cellStyle name="Moneda 2 5 3 2 3 2 2 2 4" xfId="24492" xr:uid="{38CCF363-DD58-4D2D-BFC9-08BEA8233036}"/>
    <cellStyle name="Moneda 2 5 3 2 3 2 2 2 5" xfId="33909" xr:uid="{9C45E70C-0FC1-4049-95A1-0BB04EA0511B}"/>
    <cellStyle name="Moneda 2 5 3 2 3 2 2 3" xfId="8019" xr:uid="{CED4BB05-2EC3-4700-B70E-5260500F6266}"/>
    <cellStyle name="Moneda 2 5 3 2 3 2 2 3 2" xfId="17427" xr:uid="{71A5B88D-840C-4FD6-B492-B1B3F0EFB69A}"/>
    <cellStyle name="Moneda 2 5 3 2 3 2 2 3 3" xfId="26844" xr:uid="{BBFD8208-E59E-4482-BD92-6AA3517A53AE}"/>
    <cellStyle name="Moneda 2 5 3 2 3 2 2 3 4" xfId="36261" xr:uid="{A6F935A4-6456-4BBD-B3DE-BC12FD62492E}"/>
    <cellStyle name="Moneda 2 5 3 2 3 2 2 4" xfId="12723" xr:uid="{D43CD06B-F6E3-449C-ACF3-7F1F4CBCACAC}"/>
    <cellStyle name="Moneda 2 5 3 2 3 2 2 5" xfId="22140" xr:uid="{E4DDC134-E3F4-440F-BB76-324F9514B1B0}"/>
    <cellStyle name="Moneda 2 5 3 2 3 2 2 6" xfId="31557" xr:uid="{CBEE18AA-0EA6-4F2D-BE13-6047B586B359}"/>
    <cellStyle name="Moneda 2 5 3 2 3 2 3" xfId="4099" xr:uid="{41BEFC22-5AD5-4513-9973-C89037164364}"/>
    <cellStyle name="Moneda 2 5 3 2 3 2 3 2" xfId="6451" xr:uid="{0012D91B-39E8-4320-A4CF-246901A653AD}"/>
    <cellStyle name="Moneda 2 5 3 2 3 2 3 2 2" xfId="11155" xr:uid="{5E4BF581-05BF-4A7F-B90D-C76B14B2C5A2}"/>
    <cellStyle name="Moneda 2 5 3 2 3 2 3 2 2 2" xfId="20563" xr:uid="{CEFD57D7-9564-4A44-BBBD-6189AA2E6D86}"/>
    <cellStyle name="Moneda 2 5 3 2 3 2 3 2 2 3" xfId="29980" xr:uid="{778FBBE9-A1F6-478C-86A3-6B1B4CD853D7}"/>
    <cellStyle name="Moneda 2 5 3 2 3 2 3 2 2 4" xfId="39397" xr:uid="{D10AB282-E59B-4097-80CC-A337E52E5D75}"/>
    <cellStyle name="Moneda 2 5 3 2 3 2 3 2 3" xfId="15859" xr:uid="{DF661639-BCC8-4D02-A32C-FEBE529379B2}"/>
    <cellStyle name="Moneda 2 5 3 2 3 2 3 2 4" xfId="25276" xr:uid="{BAC18846-DF65-4529-ADC0-7E90C771CE3C}"/>
    <cellStyle name="Moneda 2 5 3 2 3 2 3 2 5" xfId="34693" xr:uid="{1231EC09-C673-40A4-BD37-CCD596897EC3}"/>
    <cellStyle name="Moneda 2 5 3 2 3 2 3 3" xfId="8803" xr:uid="{2B3434C3-F81B-4594-AB02-B7F10865FDC2}"/>
    <cellStyle name="Moneda 2 5 3 2 3 2 3 3 2" xfId="18211" xr:uid="{76F45289-D271-4EFA-BF60-A61AF86DE5BA}"/>
    <cellStyle name="Moneda 2 5 3 2 3 2 3 3 3" xfId="27628" xr:uid="{92C8DA94-3E5F-4F9C-92EE-075C5395D07A}"/>
    <cellStyle name="Moneda 2 5 3 2 3 2 3 3 4" xfId="37045" xr:uid="{CCB94A6A-FDC6-425A-853F-E54D62279103}"/>
    <cellStyle name="Moneda 2 5 3 2 3 2 3 4" xfId="13507" xr:uid="{549E027F-80DA-4C8B-8C4A-0900A8456DA3}"/>
    <cellStyle name="Moneda 2 5 3 2 3 2 3 5" xfId="22924" xr:uid="{349CB2AA-8EEE-4F9F-9024-10D2B6160EC3}"/>
    <cellStyle name="Moneda 2 5 3 2 3 2 3 6" xfId="32341" xr:uid="{F0BDDDED-3BF5-4693-8D0E-4C7C9D709DD6}"/>
    <cellStyle name="Moneda 2 5 3 2 3 2 4" xfId="4883" xr:uid="{6297B918-5852-4DA5-9673-D23B3895001A}"/>
    <cellStyle name="Moneda 2 5 3 2 3 2 4 2" xfId="9587" xr:uid="{CF67C08F-A6F4-4162-BC1A-20F37ECFC03B}"/>
    <cellStyle name="Moneda 2 5 3 2 3 2 4 2 2" xfId="18995" xr:uid="{EE5046CA-3ECD-43EF-B8B6-E468975C1E8E}"/>
    <cellStyle name="Moneda 2 5 3 2 3 2 4 2 3" xfId="28412" xr:uid="{7EADD8AE-2BA9-4ADF-8164-379E2B0592B0}"/>
    <cellStyle name="Moneda 2 5 3 2 3 2 4 2 4" xfId="37829" xr:uid="{EB2AADF8-8DE1-416E-B2F1-11D06D6C6048}"/>
    <cellStyle name="Moneda 2 5 3 2 3 2 4 3" xfId="14291" xr:uid="{B1BE70D0-EE7A-4006-87AD-EE4EBE18BB71}"/>
    <cellStyle name="Moneda 2 5 3 2 3 2 4 4" xfId="23708" xr:uid="{2B6100AF-2151-4C2D-8328-95E294F3ED50}"/>
    <cellStyle name="Moneda 2 5 3 2 3 2 4 5" xfId="33125" xr:uid="{F7E838AD-03DC-49F3-B4E9-5359D3713A17}"/>
    <cellStyle name="Moneda 2 5 3 2 3 2 5" xfId="7235" xr:uid="{DF39ACBB-B8B6-4C54-AF10-00BA3B48A040}"/>
    <cellStyle name="Moneda 2 5 3 2 3 2 5 2" xfId="16643" xr:uid="{757A337B-9D42-4A4F-A4EB-C5BC2434798C}"/>
    <cellStyle name="Moneda 2 5 3 2 3 2 5 3" xfId="26060" xr:uid="{A979A298-817A-4726-8433-1E7A0C921BF1}"/>
    <cellStyle name="Moneda 2 5 3 2 3 2 5 4" xfId="35477" xr:uid="{54716A8E-1093-4AAD-9680-D3260166912E}"/>
    <cellStyle name="Moneda 2 5 3 2 3 2 6" xfId="11939" xr:uid="{D6ED654C-FDBD-40FE-9F01-5453F0F6C1DA}"/>
    <cellStyle name="Moneda 2 5 3 2 3 2 7" xfId="21356" xr:uid="{E06EE66C-CAE7-48DA-B886-C504706B42DE}"/>
    <cellStyle name="Moneda 2 5 3 2 3 2 8" xfId="30773" xr:uid="{7238F088-989B-4044-86B1-C6AB978E8BA7}"/>
    <cellStyle name="Moneda 2 5 3 2 3 2 9" xfId="2530" xr:uid="{0F4903BA-08B3-4780-A002-E60A99E18B39}"/>
    <cellStyle name="Moneda 2 5 3 2 3 3" xfId="2923" xr:uid="{531B9D6F-E869-49F7-BF87-2237913F16F7}"/>
    <cellStyle name="Moneda 2 5 3 2 3 3 2" xfId="5275" xr:uid="{5DA70014-E54B-4B51-A447-C2D2D75585E8}"/>
    <cellStyle name="Moneda 2 5 3 2 3 3 2 2" xfId="9979" xr:uid="{F0CA5DDB-7C31-40FC-9DE8-22D50227B86F}"/>
    <cellStyle name="Moneda 2 5 3 2 3 3 2 2 2" xfId="19387" xr:uid="{9E5303F2-1450-4A44-813A-278AF8B2C0B3}"/>
    <cellStyle name="Moneda 2 5 3 2 3 3 2 2 3" xfId="28804" xr:uid="{0BA7CA1E-7092-4C49-B169-7B976487D1C5}"/>
    <cellStyle name="Moneda 2 5 3 2 3 3 2 2 4" xfId="38221" xr:uid="{9271C997-835D-4133-839C-79EA652252A2}"/>
    <cellStyle name="Moneda 2 5 3 2 3 3 2 3" xfId="14683" xr:uid="{B8B6AA65-82CF-44DC-9D0D-878819D4D0B7}"/>
    <cellStyle name="Moneda 2 5 3 2 3 3 2 4" xfId="24100" xr:uid="{3224AAF5-709F-44D5-820A-F7279A0392DA}"/>
    <cellStyle name="Moneda 2 5 3 2 3 3 2 5" xfId="33517" xr:uid="{1C8A1A40-DB76-4C80-916B-E50304EC45F8}"/>
    <cellStyle name="Moneda 2 5 3 2 3 3 3" xfId="7627" xr:uid="{E3B807FA-8685-45E9-8803-DD0DAD46DC8A}"/>
    <cellStyle name="Moneda 2 5 3 2 3 3 3 2" xfId="17035" xr:uid="{4007597C-F86F-4DD1-9A52-3443638D96E9}"/>
    <cellStyle name="Moneda 2 5 3 2 3 3 3 3" xfId="26452" xr:uid="{AEA11EC9-133A-4787-B2E5-27D7636A3C77}"/>
    <cellStyle name="Moneda 2 5 3 2 3 3 3 4" xfId="35869" xr:uid="{F47B8012-6E27-4BED-8DD0-306ED7C30CEC}"/>
    <cellStyle name="Moneda 2 5 3 2 3 3 4" xfId="12331" xr:uid="{722C2571-549A-4300-AE33-99D511AEDB58}"/>
    <cellStyle name="Moneda 2 5 3 2 3 3 5" xfId="21748" xr:uid="{85823247-2336-4916-BB9C-6E21576042CB}"/>
    <cellStyle name="Moneda 2 5 3 2 3 3 6" xfId="31165" xr:uid="{21CF5A36-2A1D-4B1E-A753-F9C91510CE70}"/>
    <cellStyle name="Moneda 2 5 3 2 3 4" xfId="3707" xr:uid="{3A03A975-4F06-4B25-AB0B-31E57D0FA918}"/>
    <cellStyle name="Moneda 2 5 3 2 3 4 2" xfId="6059" xr:uid="{9728B485-47A6-4D0C-B83F-A0CECF7E01B1}"/>
    <cellStyle name="Moneda 2 5 3 2 3 4 2 2" xfId="10763" xr:uid="{A93F787B-C7AF-4A3C-9AA8-2AEC9E5D77F7}"/>
    <cellStyle name="Moneda 2 5 3 2 3 4 2 2 2" xfId="20171" xr:uid="{A00E49F1-2BCA-4A54-929E-AC61CC45A9E9}"/>
    <cellStyle name="Moneda 2 5 3 2 3 4 2 2 3" xfId="29588" xr:uid="{FFD857EA-319D-4560-AFD4-4318A4E3F056}"/>
    <cellStyle name="Moneda 2 5 3 2 3 4 2 2 4" xfId="39005" xr:uid="{A02B24D8-C83D-4422-8010-A8A0B32477B8}"/>
    <cellStyle name="Moneda 2 5 3 2 3 4 2 3" xfId="15467" xr:uid="{FDF4D563-8428-4707-A97B-8956540613D2}"/>
    <cellStyle name="Moneda 2 5 3 2 3 4 2 4" xfId="24884" xr:uid="{AEFEF2C2-30D5-4930-BCA4-A9593EB3A783}"/>
    <cellStyle name="Moneda 2 5 3 2 3 4 2 5" xfId="34301" xr:uid="{3F75ED9A-5F65-439F-BFE6-4C5442EF7EC6}"/>
    <cellStyle name="Moneda 2 5 3 2 3 4 3" xfId="8411" xr:uid="{1B2B0893-4D4F-44EC-903D-5135D3C01A3D}"/>
    <cellStyle name="Moneda 2 5 3 2 3 4 3 2" xfId="17819" xr:uid="{45AF6828-DFDB-4744-B922-72FC6E264A98}"/>
    <cellStyle name="Moneda 2 5 3 2 3 4 3 3" xfId="27236" xr:uid="{FBF0824E-D62D-4E24-ACAA-1BDA031FB536}"/>
    <cellStyle name="Moneda 2 5 3 2 3 4 3 4" xfId="36653" xr:uid="{79125154-F8CE-41E1-82D6-1259A6C4F638}"/>
    <cellStyle name="Moneda 2 5 3 2 3 4 4" xfId="13115" xr:uid="{A5E49CC5-A6E4-4377-B250-DCED176F1E96}"/>
    <cellStyle name="Moneda 2 5 3 2 3 4 5" xfId="22532" xr:uid="{F74B2DEC-352F-4362-AF1F-80F4B296CF7E}"/>
    <cellStyle name="Moneda 2 5 3 2 3 4 6" xfId="31949" xr:uid="{79862108-B0D8-45AD-84FC-7986DB3A47C0}"/>
    <cellStyle name="Moneda 2 5 3 2 3 5" xfId="4491" xr:uid="{55386BFA-C23B-4556-A929-6BB0C0AF4869}"/>
    <cellStyle name="Moneda 2 5 3 2 3 5 2" xfId="9195" xr:uid="{E47D9F83-0695-46DA-BDD5-BF68D2AC539F}"/>
    <cellStyle name="Moneda 2 5 3 2 3 5 2 2" xfId="18603" xr:uid="{FBA824BA-DB5E-49C9-9A67-8BE3D648B972}"/>
    <cellStyle name="Moneda 2 5 3 2 3 5 2 3" xfId="28020" xr:uid="{93E0BEE7-D342-4C9E-A270-986D06A08CB9}"/>
    <cellStyle name="Moneda 2 5 3 2 3 5 2 4" xfId="37437" xr:uid="{1CEF10D6-9C06-4DFD-8033-9926FFAAE2BF}"/>
    <cellStyle name="Moneda 2 5 3 2 3 5 3" xfId="13899" xr:uid="{47621576-750E-46BC-9CB5-F3D4ACCE6E18}"/>
    <cellStyle name="Moneda 2 5 3 2 3 5 4" xfId="23316" xr:uid="{F2151C37-A99B-4BC7-821E-CB54BD84E716}"/>
    <cellStyle name="Moneda 2 5 3 2 3 5 5" xfId="32733" xr:uid="{C1CCE631-35F8-4DD9-A4E2-97CB3B81605F}"/>
    <cellStyle name="Moneda 2 5 3 2 3 6" xfId="6843" xr:uid="{443B6C8F-AB8A-4C8B-8AC0-9E81D560219B}"/>
    <cellStyle name="Moneda 2 5 3 2 3 6 2" xfId="16251" xr:uid="{6A867299-1CBB-4229-B979-DBD3926A4973}"/>
    <cellStyle name="Moneda 2 5 3 2 3 6 3" xfId="25668" xr:uid="{C3C4C95D-1F7F-4C2D-AEE4-2FCF3474D438}"/>
    <cellStyle name="Moneda 2 5 3 2 3 6 4" xfId="35085" xr:uid="{DBF36B1C-5908-47F5-AE30-BB1854B0F81C}"/>
    <cellStyle name="Moneda 2 5 3 2 3 7" xfId="11547" xr:uid="{1E434D8E-9121-4D9C-BFBF-F747E6D7CE0C}"/>
    <cellStyle name="Moneda 2 5 3 2 3 8" xfId="20964" xr:uid="{89A7E4C8-DE37-49E1-AD20-E94D377406C9}"/>
    <cellStyle name="Moneda 2 5 3 2 3 9" xfId="30381" xr:uid="{692D7B69-6652-40AD-AB64-79702249DD1D}"/>
    <cellStyle name="Moneda 2 5 3 2 4" xfId="1020" xr:uid="{0123B487-7358-4088-9054-6F6EBC92A741}"/>
    <cellStyle name="Moneda 2 5 3 2 4 10" xfId="1734" xr:uid="{0CEF33C5-116B-4B36-95DE-B0FB359EBFB2}"/>
    <cellStyle name="Moneda 2 5 3 2 4 11" xfId="40616" xr:uid="{848216AE-FF92-4BA8-9984-50E85FB410A4}"/>
    <cellStyle name="Moneda 2 5 3 2 4 2" xfId="3119" xr:uid="{E2DB916F-5199-409A-9C4A-5E92B7EB4986}"/>
    <cellStyle name="Moneda 2 5 3 2 4 2 2" xfId="5471" xr:uid="{A541B582-1BE8-4FA5-A2DB-347566B7215D}"/>
    <cellStyle name="Moneda 2 5 3 2 4 2 2 2" xfId="10175" xr:uid="{695A2020-7F0B-4CDC-A258-CB81D573DCC1}"/>
    <cellStyle name="Moneda 2 5 3 2 4 2 2 2 2" xfId="19583" xr:uid="{59565613-7064-4858-9908-A6808932B994}"/>
    <cellStyle name="Moneda 2 5 3 2 4 2 2 2 3" xfId="29000" xr:uid="{D80FC4C1-A8BB-4DFB-ADB9-E0BF3DB9DA5B}"/>
    <cellStyle name="Moneda 2 5 3 2 4 2 2 2 4" xfId="38417" xr:uid="{8FF38C04-96C7-41D8-A4C8-72580C1CA2EF}"/>
    <cellStyle name="Moneda 2 5 3 2 4 2 2 3" xfId="14879" xr:uid="{1DD30E1C-13A6-4249-818A-F2B5316B7771}"/>
    <cellStyle name="Moneda 2 5 3 2 4 2 2 4" xfId="24296" xr:uid="{3A2BCB98-3FAA-4A19-88D2-93A96357ABD2}"/>
    <cellStyle name="Moneda 2 5 3 2 4 2 2 5" xfId="33713" xr:uid="{051E52CF-BEEA-4B2D-915E-4037014BDC2F}"/>
    <cellStyle name="Moneda 2 5 3 2 4 2 3" xfId="7823" xr:uid="{A0127C4A-7A1A-434B-B79B-8B14E83BD1DB}"/>
    <cellStyle name="Moneda 2 5 3 2 4 2 3 2" xfId="17231" xr:uid="{AB8C928E-E853-4518-8929-72AEAF139FA9}"/>
    <cellStyle name="Moneda 2 5 3 2 4 2 3 3" xfId="26648" xr:uid="{D596456E-A611-4D64-A787-DCF2185E7902}"/>
    <cellStyle name="Moneda 2 5 3 2 4 2 3 4" xfId="36065" xr:uid="{FA325621-17D7-4C51-BAC0-ABD7926661CA}"/>
    <cellStyle name="Moneda 2 5 3 2 4 2 4" xfId="12527" xr:uid="{F660CBD6-89A1-4C95-89A6-46C9ED131D61}"/>
    <cellStyle name="Moneda 2 5 3 2 4 2 5" xfId="21944" xr:uid="{2CDFDD95-16F2-4161-AB04-D8FBD13233C3}"/>
    <cellStyle name="Moneda 2 5 3 2 4 2 6" xfId="31361" xr:uid="{DCE1C270-74B9-4549-B518-26C0D3C17120}"/>
    <cellStyle name="Moneda 2 5 3 2 4 3" xfId="3903" xr:uid="{899215DC-E77E-4610-9D43-8378701BB7F7}"/>
    <cellStyle name="Moneda 2 5 3 2 4 3 2" xfId="6255" xr:uid="{059893C4-2481-4BD8-A0D8-8BA93E43C6F9}"/>
    <cellStyle name="Moneda 2 5 3 2 4 3 2 2" xfId="10959" xr:uid="{BA6533F0-91E0-44D0-9BF9-F3EC9179A788}"/>
    <cellStyle name="Moneda 2 5 3 2 4 3 2 2 2" xfId="20367" xr:uid="{D629061C-6113-4B76-BBBE-7715512A947D}"/>
    <cellStyle name="Moneda 2 5 3 2 4 3 2 2 3" xfId="29784" xr:uid="{13E17C85-98CA-43AE-84F3-8A60441ADC30}"/>
    <cellStyle name="Moneda 2 5 3 2 4 3 2 2 4" xfId="39201" xr:uid="{C2D7720B-189E-4DAF-A314-A222BE529499}"/>
    <cellStyle name="Moneda 2 5 3 2 4 3 2 3" xfId="15663" xr:uid="{A1BAAAAD-06F3-472D-8518-2005E618BFCA}"/>
    <cellStyle name="Moneda 2 5 3 2 4 3 2 4" xfId="25080" xr:uid="{091A1B94-8D57-41D5-9B01-711B5F5DB6F9}"/>
    <cellStyle name="Moneda 2 5 3 2 4 3 2 5" xfId="34497" xr:uid="{1DDD18BB-AC18-45A1-AA4D-EE0495886D42}"/>
    <cellStyle name="Moneda 2 5 3 2 4 3 3" xfId="8607" xr:uid="{9F74448B-0CCD-4B29-84AE-406E99818AFB}"/>
    <cellStyle name="Moneda 2 5 3 2 4 3 3 2" xfId="18015" xr:uid="{664C3A8E-9AE2-40A3-9E47-472C3DA322FD}"/>
    <cellStyle name="Moneda 2 5 3 2 4 3 3 3" xfId="27432" xr:uid="{C77AABAB-F033-4BF9-BE8E-946CFD7CF8FC}"/>
    <cellStyle name="Moneda 2 5 3 2 4 3 3 4" xfId="36849" xr:uid="{345825CB-8BAC-448E-84F4-A696D27661B0}"/>
    <cellStyle name="Moneda 2 5 3 2 4 3 4" xfId="13311" xr:uid="{4C20BDCD-5993-455E-9BB7-96028E0CDF82}"/>
    <cellStyle name="Moneda 2 5 3 2 4 3 5" xfId="22728" xr:uid="{966EBEAB-0FF2-4B0B-9B7A-60AB15F5F2AB}"/>
    <cellStyle name="Moneda 2 5 3 2 4 3 6" xfId="32145" xr:uid="{ACB75045-0357-4C6C-9C82-5A66F50085F1}"/>
    <cellStyle name="Moneda 2 5 3 2 4 4" xfId="4687" xr:uid="{B3262DD6-C5ED-4062-9683-1653500AFF0C}"/>
    <cellStyle name="Moneda 2 5 3 2 4 4 2" xfId="9391" xr:uid="{8736DAE7-7552-469E-9208-765885F6D477}"/>
    <cellStyle name="Moneda 2 5 3 2 4 4 2 2" xfId="18799" xr:uid="{ED9C8AFF-188B-41AB-BEF0-08EF41AE643C}"/>
    <cellStyle name="Moneda 2 5 3 2 4 4 2 3" xfId="28216" xr:uid="{3DB4A525-D3DA-4EDE-9D99-6CBE11D05EBC}"/>
    <cellStyle name="Moneda 2 5 3 2 4 4 2 4" xfId="37633" xr:uid="{DD998E40-087C-48C0-8FAC-8280FB0A0B4A}"/>
    <cellStyle name="Moneda 2 5 3 2 4 4 3" xfId="14095" xr:uid="{92E19066-C704-4217-8B45-DE49213688D8}"/>
    <cellStyle name="Moneda 2 5 3 2 4 4 4" xfId="23512" xr:uid="{F436C159-75EA-43EF-8610-697D3B9CD23B}"/>
    <cellStyle name="Moneda 2 5 3 2 4 4 5" xfId="32929" xr:uid="{15388A1E-5021-44CB-8A3E-83B364DE595F}"/>
    <cellStyle name="Moneda 2 5 3 2 4 5" xfId="7039" xr:uid="{FB7C30B2-F2AE-496C-98AC-076053781D14}"/>
    <cellStyle name="Moneda 2 5 3 2 4 5 2" xfId="16447" xr:uid="{1D4E0B6E-3DFF-4F7E-9D3B-E51A4DD61178}"/>
    <cellStyle name="Moneda 2 5 3 2 4 5 3" xfId="25864" xr:uid="{52FBEE1C-B8E3-4D88-BB92-21FA464BB267}"/>
    <cellStyle name="Moneda 2 5 3 2 4 5 4" xfId="35281" xr:uid="{744B0F5E-4F7F-415A-9099-7ED0D06E6C4B}"/>
    <cellStyle name="Moneda 2 5 3 2 4 6" xfId="11743" xr:uid="{FDE0DFE9-7DDA-4342-B725-4BD5373AEE26}"/>
    <cellStyle name="Moneda 2 5 3 2 4 7" xfId="21160" xr:uid="{ED7AA58B-12DA-4A43-93AC-F31EF3BA8754}"/>
    <cellStyle name="Moneda 2 5 3 2 4 8" xfId="30577" xr:uid="{47FF6C7E-8E0B-479F-AFA0-D752C9E3129A}"/>
    <cellStyle name="Moneda 2 5 3 2 4 9" xfId="2334" xr:uid="{613BDB25-1A89-456A-B8C7-BB88C4334BCB}"/>
    <cellStyle name="Moneda 2 5 3 2 5" xfId="2727" xr:uid="{12FF6274-8BCC-4B1D-A4B7-C98608DC560C}"/>
    <cellStyle name="Moneda 2 5 3 2 5 2" xfId="5079" xr:uid="{FC69116B-1BB9-48AD-9BBA-BB37BFCDA8AA}"/>
    <cellStyle name="Moneda 2 5 3 2 5 2 2" xfId="9783" xr:uid="{2D8793AA-BC3D-46F6-AB31-1CAD737DB75E}"/>
    <cellStyle name="Moneda 2 5 3 2 5 2 2 2" xfId="19191" xr:uid="{E407D086-852E-4C16-87FD-6F31AA6F84BC}"/>
    <cellStyle name="Moneda 2 5 3 2 5 2 2 3" xfId="28608" xr:uid="{8D73DA2F-64F2-445E-B838-55CAB8A0CED2}"/>
    <cellStyle name="Moneda 2 5 3 2 5 2 2 4" xfId="38025" xr:uid="{AD12BA2C-37AD-4CB7-A2DB-BDB15289B6A2}"/>
    <cellStyle name="Moneda 2 5 3 2 5 2 3" xfId="14487" xr:uid="{ADB81D06-8241-497E-BD9D-8D016B5F8257}"/>
    <cellStyle name="Moneda 2 5 3 2 5 2 4" xfId="23904" xr:uid="{29A32040-E834-4614-B8DB-7AF18A59CC06}"/>
    <cellStyle name="Moneda 2 5 3 2 5 2 5" xfId="33321" xr:uid="{3DD1ECA0-44F2-4994-BE05-961ADE613D8A}"/>
    <cellStyle name="Moneda 2 5 3 2 5 3" xfId="7431" xr:uid="{5EB23315-9A37-45F4-B75A-41B22380F2E1}"/>
    <cellStyle name="Moneda 2 5 3 2 5 3 2" xfId="16839" xr:uid="{9B51CF25-48B1-401C-B97F-053BC83DB678}"/>
    <cellStyle name="Moneda 2 5 3 2 5 3 3" xfId="26256" xr:uid="{E594E1E8-3533-4906-A219-A3B8F0E92AC2}"/>
    <cellStyle name="Moneda 2 5 3 2 5 3 4" xfId="35673" xr:uid="{6B1C01B0-288A-4C5A-BB88-C61D4FF1A3C6}"/>
    <cellStyle name="Moneda 2 5 3 2 5 4" xfId="12135" xr:uid="{49FCDE56-E3FE-423F-A0B2-FB26C02C4B82}"/>
    <cellStyle name="Moneda 2 5 3 2 5 5" xfId="21552" xr:uid="{EB437553-FD05-4EFB-B4C5-EE879017DB30}"/>
    <cellStyle name="Moneda 2 5 3 2 5 6" xfId="30969" xr:uid="{D532F263-AB77-4FA7-82E2-E6B6FD6D1818}"/>
    <cellStyle name="Moneda 2 5 3 2 6" xfId="3511" xr:uid="{EFFBE6B4-E7E7-4A0F-AC53-DD38E402C342}"/>
    <cellStyle name="Moneda 2 5 3 2 6 2" xfId="5863" xr:uid="{649457BB-7D7B-4C4D-B133-E1BC79C19F3C}"/>
    <cellStyle name="Moneda 2 5 3 2 6 2 2" xfId="10567" xr:uid="{820F4FBF-24B8-487A-8265-6E46067CA0E0}"/>
    <cellStyle name="Moneda 2 5 3 2 6 2 2 2" xfId="19975" xr:uid="{76FF5168-78AB-4EA4-B7F2-D46A54214DC8}"/>
    <cellStyle name="Moneda 2 5 3 2 6 2 2 3" xfId="29392" xr:uid="{9FC0B175-6D71-40C8-B8C2-DAEFE66281D7}"/>
    <cellStyle name="Moneda 2 5 3 2 6 2 2 4" xfId="38809" xr:uid="{F7EEBFFA-B4E7-49B2-B23E-9D6076C23468}"/>
    <cellStyle name="Moneda 2 5 3 2 6 2 3" xfId="15271" xr:uid="{24E083DC-8BBE-441E-A30B-CC8C8006EB46}"/>
    <cellStyle name="Moneda 2 5 3 2 6 2 4" xfId="24688" xr:uid="{8CFA8884-C3F2-4DDD-B42B-048413ABD515}"/>
    <cellStyle name="Moneda 2 5 3 2 6 2 5" xfId="34105" xr:uid="{C6FA208E-7022-44CF-899D-4FA53C47A600}"/>
    <cellStyle name="Moneda 2 5 3 2 6 3" xfId="8215" xr:uid="{4F88F678-42E6-4FEA-87B3-D5E3F1951117}"/>
    <cellStyle name="Moneda 2 5 3 2 6 3 2" xfId="17623" xr:uid="{FF8BD88B-8910-4F24-83B6-E1EE124726F5}"/>
    <cellStyle name="Moneda 2 5 3 2 6 3 3" xfId="27040" xr:uid="{02542193-CCB7-4A87-AFD1-DD823702F62A}"/>
    <cellStyle name="Moneda 2 5 3 2 6 3 4" xfId="36457" xr:uid="{C9744EB2-A36A-455D-9D4E-FD81021D23BB}"/>
    <cellStyle name="Moneda 2 5 3 2 6 4" xfId="12919" xr:uid="{CF58387C-61B5-4C08-A1F9-6B283F864DD5}"/>
    <cellStyle name="Moneda 2 5 3 2 6 5" xfId="22336" xr:uid="{ADC3393A-C5BD-4227-BC77-FECAE1B9EA00}"/>
    <cellStyle name="Moneda 2 5 3 2 6 6" xfId="31753" xr:uid="{F6C9D608-49E2-44CF-84CB-4E33E1DAA54A}"/>
    <cellStyle name="Moneda 2 5 3 2 7" xfId="4295" xr:uid="{108DB1FF-8E3C-4DA3-B63D-D6EEBFCF16B7}"/>
    <cellStyle name="Moneda 2 5 3 2 7 2" xfId="8999" xr:uid="{BC41E123-0ADF-4AAC-B37A-531743059095}"/>
    <cellStyle name="Moneda 2 5 3 2 7 2 2" xfId="18407" xr:uid="{2DEBA1E5-8A99-438B-B9B8-CFCE3DAF05F4}"/>
    <cellStyle name="Moneda 2 5 3 2 7 2 3" xfId="27824" xr:uid="{C978FE44-B881-4BA9-BA8E-05E9A2EEEDD4}"/>
    <cellStyle name="Moneda 2 5 3 2 7 2 4" xfId="37241" xr:uid="{DB7D4528-0156-4D28-9418-61E2AC71A1BA}"/>
    <cellStyle name="Moneda 2 5 3 2 7 3" xfId="13703" xr:uid="{3D065177-81D5-4A17-A70E-0F9C8EAC4F29}"/>
    <cellStyle name="Moneda 2 5 3 2 7 4" xfId="23120" xr:uid="{B60F93C6-34B8-4CA0-8ED8-2EB7AC90C3CE}"/>
    <cellStyle name="Moneda 2 5 3 2 7 5" xfId="32537" xr:uid="{63226FBA-73B1-4EDE-BB6B-D6485B906440}"/>
    <cellStyle name="Moneda 2 5 3 2 8" xfId="6647" xr:uid="{4E0C2871-2344-491B-9793-C2E254789A48}"/>
    <cellStyle name="Moneda 2 5 3 2 8 2" xfId="16055" xr:uid="{0D6B4819-ED18-41BD-BA7A-982008A4C34D}"/>
    <cellStyle name="Moneda 2 5 3 2 8 3" xfId="25472" xr:uid="{1EEC6492-80A2-4E49-885B-9430AC583361}"/>
    <cellStyle name="Moneda 2 5 3 2 8 4" xfId="34889" xr:uid="{E2AF82D4-ACA4-464D-A617-35C80C462573}"/>
    <cellStyle name="Moneda 2 5 3 2 9" xfId="11351" xr:uid="{E27921CD-E12B-4E03-A03E-3F6D9A560AB6}"/>
    <cellStyle name="Moneda 2 5 3 3" xfId="345" xr:uid="{C8F2343B-A617-4EFE-A357-798EDCEA1DA1}"/>
    <cellStyle name="Moneda 2 5 3 3 10" xfId="30260" xr:uid="{714B22B5-F695-4352-962E-2EC5E85C3407}"/>
    <cellStyle name="Moneda 2 5 3 3 11" xfId="39616" xr:uid="{4D0B30FE-643E-47DB-B9C8-0F243D6E2313}"/>
    <cellStyle name="Moneda 2 5 3 3 12" xfId="39875" xr:uid="{5FB47D80-3ABC-4FA7-B255-58EB93685E99}"/>
    <cellStyle name="Moneda 2 5 3 3 13" xfId="2017" xr:uid="{80B9518D-035C-416E-AF84-FFE367BABB18}"/>
    <cellStyle name="Moneda 2 5 3 3 14" xfId="1389" xr:uid="{B699C5D5-5B16-43D5-8453-FE48E23180FA}"/>
    <cellStyle name="Moneda 2 5 3 3 15" xfId="40271" xr:uid="{58B70B9E-5EE1-4BA0-A5A3-B3913A5F3972}"/>
    <cellStyle name="Moneda 2 5 3 3 2" xfId="588" xr:uid="{717AD061-56A1-4B57-86D5-E898BCE3ECCC}"/>
    <cellStyle name="Moneda 2 5 3 3 2 10" xfId="2213" xr:uid="{B62CB008-307A-47C8-9824-D71206646D47}"/>
    <cellStyle name="Moneda 2 5 3 3 2 11" xfId="1585" xr:uid="{835819C5-FC73-4B97-9D9E-4681684D49C0}"/>
    <cellStyle name="Moneda 2 5 3 3 2 12" xfId="40467" xr:uid="{1DC57A9E-5E32-4D78-9B8C-5C4237BF3E35}"/>
    <cellStyle name="Moneda 2 5 3 3 2 2" xfId="2605" xr:uid="{26EBCA52-8076-48E1-A7B4-010002D8A76B}"/>
    <cellStyle name="Moneda 2 5 3 3 2 2 2" xfId="3390" xr:uid="{9C5EBCF6-4FE0-4864-8DA3-3C9F874A9A5E}"/>
    <cellStyle name="Moneda 2 5 3 3 2 2 2 2" xfId="5742" xr:uid="{D064978A-B727-4494-8E29-EB8E29D2A57B}"/>
    <cellStyle name="Moneda 2 5 3 3 2 2 2 2 2" xfId="10446" xr:uid="{551BB133-D751-496C-BF78-FACC5F76DB04}"/>
    <cellStyle name="Moneda 2 5 3 3 2 2 2 2 2 2" xfId="19854" xr:uid="{001A6DFB-5874-471D-8737-3BF555D8259F}"/>
    <cellStyle name="Moneda 2 5 3 3 2 2 2 2 2 3" xfId="29271" xr:uid="{4E9A3ED1-F7DA-46A0-9F7F-82ED3D6BFF44}"/>
    <cellStyle name="Moneda 2 5 3 3 2 2 2 2 2 4" xfId="38688" xr:uid="{6B161412-9057-4A05-B773-C5BEB63C851E}"/>
    <cellStyle name="Moneda 2 5 3 3 2 2 2 2 3" xfId="15150" xr:uid="{DBB67A34-8028-4E3D-95B1-CD3FD3525F4B}"/>
    <cellStyle name="Moneda 2 5 3 3 2 2 2 2 4" xfId="24567" xr:uid="{5CA8FDF9-4208-4B2D-85D6-DDF36DDA3820}"/>
    <cellStyle name="Moneda 2 5 3 3 2 2 2 2 5" xfId="33984" xr:uid="{2030C64C-066A-4744-8D6F-D6AA60E9BB71}"/>
    <cellStyle name="Moneda 2 5 3 3 2 2 2 3" xfId="8094" xr:uid="{79B1FBAB-C2D0-4478-A580-0341B282C493}"/>
    <cellStyle name="Moneda 2 5 3 3 2 2 2 3 2" xfId="17502" xr:uid="{B4B2D59D-ED8A-43A6-9F6A-D80B0D234508}"/>
    <cellStyle name="Moneda 2 5 3 3 2 2 2 3 3" xfId="26919" xr:uid="{BAA88E8D-5913-4D5B-8CC4-22516170E78E}"/>
    <cellStyle name="Moneda 2 5 3 3 2 2 2 3 4" xfId="36336" xr:uid="{2581FA65-06C3-44D3-B4DD-9A17E1896EA5}"/>
    <cellStyle name="Moneda 2 5 3 3 2 2 2 4" xfId="12798" xr:uid="{EB8E1370-5936-4033-8C49-B287B020DB9E}"/>
    <cellStyle name="Moneda 2 5 3 3 2 2 2 5" xfId="22215" xr:uid="{EBCA1E37-11D5-4B19-A4B4-93EDB0BA61EB}"/>
    <cellStyle name="Moneda 2 5 3 3 2 2 2 6" xfId="31632" xr:uid="{3F07E701-3317-4213-A12A-CCE17559A3BB}"/>
    <cellStyle name="Moneda 2 5 3 3 2 2 3" xfId="4174" xr:uid="{08B25B1F-2967-45CC-B65F-D64492F288A4}"/>
    <cellStyle name="Moneda 2 5 3 3 2 2 3 2" xfId="6526" xr:uid="{6C076C30-660E-4EDE-B3BF-A6FD1EA5ACC0}"/>
    <cellStyle name="Moneda 2 5 3 3 2 2 3 2 2" xfId="11230" xr:uid="{9412B707-022F-48A7-A386-8A1F686EE90C}"/>
    <cellStyle name="Moneda 2 5 3 3 2 2 3 2 2 2" xfId="20638" xr:uid="{57006445-9E54-4FD8-8049-588624BA2EAD}"/>
    <cellStyle name="Moneda 2 5 3 3 2 2 3 2 2 3" xfId="30055" xr:uid="{E9FBA382-C340-4C5E-B7CE-4C8A0E565EA6}"/>
    <cellStyle name="Moneda 2 5 3 3 2 2 3 2 2 4" xfId="39472" xr:uid="{87144C08-EEAA-49DD-B78F-8D3B3F381F95}"/>
    <cellStyle name="Moneda 2 5 3 3 2 2 3 2 3" xfId="15934" xr:uid="{439DD381-9C05-40A7-A89F-B65E77598BE1}"/>
    <cellStyle name="Moneda 2 5 3 3 2 2 3 2 4" xfId="25351" xr:uid="{21D4968F-908E-4E7B-908B-354A345DB1CC}"/>
    <cellStyle name="Moneda 2 5 3 3 2 2 3 2 5" xfId="34768" xr:uid="{000DFAFE-A439-48B7-96B7-56A1F024EFAC}"/>
    <cellStyle name="Moneda 2 5 3 3 2 2 3 3" xfId="8878" xr:uid="{2CE4BC3E-F5E0-47B6-93F3-15F8569E8875}"/>
    <cellStyle name="Moneda 2 5 3 3 2 2 3 3 2" xfId="18286" xr:uid="{4D87CE47-8C1C-4D9F-B9BE-2EC63667B889}"/>
    <cellStyle name="Moneda 2 5 3 3 2 2 3 3 3" xfId="27703" xr:uid="{455A44FF-21FC-42F0-801D-BC361FCA0528}"/>
    <cellStyle name="Moneda 2 5 3 3 2 2 3 3 4" xfId="37120" xr:uid="{7E940DAF-4CCF-4BB1-8F82-13FC295E746C}"/>
    <cellStyle name="Moneda 2 5 3 3 2 2 3 4" xfId="13582" xr:uid="{63720169-A797-4EA5-99B1-EC7386141EE5}"/>
    <cellStyle name="Moneda 2 5 3 3 2 2 3 5" xfId="22999" xr:uid="{A0191930-D3A3-426A-B082-4175B7ED14A3}"/>
    <cellStyle name="Moneda 2 5 3 3 2 2 3 6" xfId="32416" xr:uid="{C9801853-C028-4503-9AB5-B24C2FA3367F}"/>
    <cellStyle name="Moneda 2 5 3 3 2 2 4" xfId="4958" xr:uid="{B1BEDAEB-7E6E-48F6-B702-AD098BB04303}"/>
    <cellStyle name="Moneda 2 5 3 3 2 2 4 2" xfId="9662" xr:uid="{EBDBD040-0E87-4962-843B-BC117367E44E}"/>
    <cellStyle name="Moneda 2 5 3 3 2 2 4 2 2" xfId="19070" xr:uid="{1E0FE674-F6B8-4FAF-A1E9-EE0B54E2CCB6}"/>
    <cellStyle name="Moneda 2 5 3 3 2 2 4 2 3" xfId="28487" xr:uid="{5DD33870-3F72-43AD-9CE6-159C614507D2}"/>
    <cellStyle name="Moneda 2 5 3 3 2 2 4 2 4" xfId="37904" xr:uid="{071E6EE7-7971-4BA6-95D2-B58099135A42}"/>
    <cellStyle name="Moneda 2 5 3 3 2 2 4 3" xfId="14366" xr:uid="{4AED5142-C60D-4E85-9F9B-8587AC3B2E2B}"/>
    <cellStyle name="Moneda 2 5 3 3 2 2 4 4" xfId="23783" xr:uid="{85DDBF97-8C65-4D53-998A-901517257808}"/>
    <cellStyle name="Moneda 2 5 3 3 2 2 4 5" xfId="33200" xr:uid="{D6EC87AC-AA6C-47A2-B0BE-6D78455D8EA9}"/>
    <cellStyle name="Moneda 2 5 3 3 2 2 5" xfId="7310" xr:uid="{0160845F-0DF4-4DAD-B15A-697AD6F095B3}"/>
    <cellStyle name="Moneda 2 5 3 3 2 2 5 2" xfId="16718" xr:uid="{2DA3C89C-568B-47AD-91A8-FCBB1E214A0D}"/>
    <cellStyle name="Moneda 2 5 3 3 2 2 5 3" xfId="26135" xr:uid="{04876B4C-4D49-4267-B494-A73AA56B0853}"/>
    <cellStyle name="Moneda 2 5 3 3 2 2 5 4" xfId="35552" xr:uid="{A9E2D355-311E-4DEB-8A58-0D532ADB7DF6}"/>
    <cellStyle name="Moneda 2 5 3 3 2 2 6" xfId="12014" xr:uid="{C351536B-6912-4DA4-95A7-85EC7236DFEA}"/>
    <cellStyle name="Moneda 2 5 3 3 2 2 7" xfId="21431" xr:uid="{26CD95CD-7C84-467C-8844-693FCD21ABE5}"/>
    <cellStyle name="Moneda 2 5 3 3 2 2 8" xfId="30848" xr:uid="{9040FD3E-F8F0-4FA6-96B1-810B5D645AA9}"/>
    <cellStyle name="Moneda 2 5 3 3 2 3" xfId="2998" xr:uid="{8B60860B-4956-4375-BC51-A9612B91EC27}"/>
    <cellStyle name="Moneda 2 5 3 3 2 3 2" xfId="5350" xr:uid="{BBE36E9B-EE32-48C2-A6C7-41CCEEAA4A31}"/>
    <cellStyle name="Moneda 2 5 3 3 2 3 2 2" xfId="10054" xr:uid="{DD15AE45-94BD-4C59-A033-1CF01DE3AEA4}"/>
    <cellStyle name="Moneda 2 5 3 3 2 3 2 2 2" xfId="19462" xr:uid="{2FD4A603-F9C1-484C-80B6-AA1CA8EB3376}"/>
    <cellStyle name="Moneda 2 5 3 3 2 3 2 2 3" xfId="28879" xr:uid="{3E1855F3-98EA-43C3-8C28-16A73132E659}"/>
    <cellStyle name="Moneda 2 5 3 3 2 3 2 2 4" xfId="38296" xr:uid="{77759881-C334-4324-B262-373669C39CD8}"/>
    <cellStyle name="Moneda 2 5 3 3 2 3 2 3" xfId="14758" xr:uid="{6B07644C-64B5-4D18-9C49-77E35CF462A0}"/>
    <cellStyle name="Moneda 2 5 3 3 2 3 2 4" xfId="24175" xr:uid="{4A648FFC-5C73-448C-B2E5-F8B4BC154CC1}"/>
    <cellStyle name="Moneda 2 5 3 3 2 3 2 5" xfId="33592" xr:uid="{B17EF2DB-FC03-4D7E-9CAF-22BD0F072A7E}"/>
    <cellStyle name="Moneda 2 5 3 3 2 3 3" xfId="7702" xr:uid="{636C7E95-FB8C-410A-83F2-C763E6E2FB5C}"/>
    <cellStyle name="Moneda 2 5 3 3 2 3 3 2" xfId="17110" xr:uid="{358A8110-39D0-4759-9C5C-8D01197B52D9}"/>
    <cellStyle name="Moneda 2 5 3 3 2 3 3 3" xfId="26527" xr:uid="{357C5989-52C8-4322-BD29-8D5C24C94123}"/>
    <cellStyle name="Moneda 2 5 3 3 2 3 3 4" xfId="35944" xr:uid="{F4CC0F81-BB7D-48FD-AA2A-FE009CDE2749}"/>
    <cellStyle name="Moneda 2 5 3 3 2 3 4" xfId="12406" xr:uid="{E1074CDD-C9BE-40E9-A0EF-D1204171601B}"/>
    <cellStyle name="Moneda 2 5 3 3 2 3 5" xfId="21823" xr:uid="{F2006F42-B916-45E2-93BE-93C42D774039}"/>
    <cellStyle name="Moneda 2 5 3 3 2 3 6" xfId="31240" xr:uid="{73DC0B7C-8300-4699-AFC6-49B980058ED6}"/>
    <cellStyle name="Moneda 2 5 3 3 2 4" xfId="3782" xr:uid="{C36A6A6D-F5BC-4741-A1DB-08C04A1EFE84}"/>
    <cellStyle name="Moneda 2 5 3 3 2 4 2" xfId="6134" xr:uid="{F0B37CEA-892C-4B32-BE46-CD102CC29C9F}"/>
    <cellStyle name="Moneda 2 5 3 3 2 4 2 2" xfId="10838" xr:uid="{112916A1-9D29-4FDE-AA78-57B071AE49CB}"/>
    <cellStyle name="Moneda 2 5 3 3 2 4 2 2 2" xfId="20246" xr:uid="{32DAE5E3-DC71-4FC2-B765-496D7D2920BB}"/>
    <cellStyle name="Moneda 2 5 3 3 2 4 2 2 3" xfId="29663" xr:uid="{3CD62297-E7A8-4DAE-BA66-9C97CFA0C462}"/>
    <cellStyle name="Moneda 2 5 3 3 2 4 2 2 4" xfId="39080" xr:uid="{0483480C-90B1-4AA4-9AF0-074CA1149A0F}"/>
    <cellStyle name="Moneda 2 5 3 3 2 4 2 3" xfId="15542" xr:uid="{0068DB99-28A8-4EC2-A0C5-753293159C71}"/>
    <cellStyle name="Moneda 2 5 3 3 2 4 2 4" xfId="24959" xr:uid="{5871FFD4-26C0-43F3-8749-C3BFDAA3F65B}"/>
    <cellStyle name="Moneda 2 5 3 3 2 4 2 5" xfId="34376" xr:uid="{798BC521-4AFE-4767-AA84-498DAD1CC196}"/>
    <cellStyle name="Moneda 2 5 3 3 2 4 3" xfId="8486" xr:uid="{13D75794-3193-4C47-B23A-E4795BE19237}"/>
    <cellStyle name="Moneda 2 5 3 3 2 4 3 2" xfId="17894" xr:uid="{1C74ED4D-BAE2-4F1C-9329-E8782018EFF2}"/>
    <cellStyle name="Moneda 2 5 3 3 2 4 3 3" xfId="27311" xr:uid="{99EE5DE7-70DC-4C04-917C-2B19F70CB8B9}"/>
    <cellStyle name="Moneda 2 5 3 3 2 4 3 4" xfId="36728" xr:uid="{AAF23848-628D-4205-9CE1-A01B7A3C4CD8}"/>
    <cellStyle name="Moneda 2 5 3 3 2 4 4" xfId="13190" xr:uid="{68BF483A-9BE4-4733-9000-302C7FF2A7E3}"/>
    <cellStyle name="Moneda 2 5 3 3 2 4 5" xfId="22607" xr:uid="{7F198B86-BEF2-4022-9CE8-188F7B493362}"/>
    <cellStyle name="Moneda 2 5 3 3 2 4 6" xfId="32024" xr:uid="{6E19946D-C45B-48D1-9CFB-29983B5ECBB5}"/>
    <cellStyle name="Moneda 2 5 3 3 2 5" xfId="4566" xr:uid="{5AF5C4B4-7A52-4D69-99F3-CE7E5E43FDDD}"/>
    <cellStyle name="Moneda 2 5 3 3 2 5 2" xfId="9270" xr:uid="{4BD31DB0-1BD8-442A-B538-BC9ACC693A48}"/>
    <cellStyle name="Moneda 2 5 3 3 2 5 2 2" xfId="18678" xr:uid="{E5D50FDB-EFF6-400C-8028-9E2C512CC1E8}"/>
    <cellStyle name="Moneda 2 5 3 3 2 5 2 3" xfId="28095" xr:uid="{CB8D5DED-EEA4-4503-BD09-451C41C2B511}"/>
    <cellStyle name="Moneda 2 5 3 3 2 5 2 4" xfId="37512" xr:uid="{A807C9BD-0E0C-4AD5-ABAB-6386E78F9B1D}"/>
    <cellStyle name="Moneda 2 5 3 3 2 5 3" xfId="13974" xr:uid="{ADDB28BD-A573-4E42-A937-6AB28C800ECA}"/>
    <cellStyle name="Moneda 2 5 3 3 2 5 4" xfId="23391" xr:uid="{BB684A93-AC44-48F0-96FD-AF30B5871A63}"/>
    <cellStyle name="Moneda 2 5 3 3 2 5 5" xfId="32808" xr:uid="{3A7D0E4E-85FD-4A79-9715-6E5244DEBD3B}"/>
    <cellStyle name="Moneda 2 5 3 3 2 6" xfId="6918" xr:uid="{0E2E900A-C39D-4EA3-8421-37ED0BCFCCBB}"/>
    <cellStyle name="Moneda 2 5 3 3 2 6 2" xfId="16326" xr:uid="{B03FD551-DF71-4121-9AB6-6B1976F70C93}"/>
    <cellStyle name="Moneda 2 5 3 3 2 6 3" xfId="25743" xr:uid="{0CADEABE-9CF5-44A2-9059-E7D545E65038}"/>
    <cellStyle name="Moneda 2 5 3 3 2 6 4" xfId="35160" xr:uid="{90A61449-1AA0-492D-8D06-BE7DA8BD7E7D}"/>
    <cellStyle name="Moneda 2 5 3 3 2 7" xfId="11622" xr:uid="{D882FC9D-1C73-4E03-B38B-2CC5E016FEE0}"/>
    <cellStyle name="Moneda 2 5 3 3 2 8" xfId="21039" xr:uid="{ED42AA4D-6FAE-44C0-B15B-5428BBB00666}"/>
    <cellStyle name="Moneda 2 5 3 3 2 9" xfId="30456" xr:uid="{653D69EB-ADD2-45C4-9CA3-5294E6079840}"/>
    <cellStyle name="Moneda 2 5 3 3 3" xfId="986" xr:uid="{0B6B0A3D-1F61-4CD1-94D6-D9E3F9F9E3BD}"/>
    <cellStyle name="Moneda 2 5 3 3 3 10" xfId="1702" xr:uid="{256BD35E-B270-48A3-BDC7-0E0793BBBBA8}"/>
    <cellStyle name="Moneda 2 5 3 3 3 11" xfId="40584" xr:uid="{0C5A5A11-637D-4EE5-9095-1261004152C3}"/>
    <cellStyle name="Moneda 2 5 3 3 3 2" xfId="3194" xr:uid="{C83060FD-A214-485A-BD94-578D5EFA9CAA}"/>
    <cellStyle name="Moneda 2 5 3 3 3 2 2" xfId="5546" xr:uid="{3AD24452-5311-4C1C-8AD3-BE499C42C17B}"/>
    <cellStyle name="Moneda 2 5 3 3 3 2 2 2" xfId="10250" xr:uid="{865E07F8-642E-4135-8839-CA0121D90534}"/>
    <cellStyle name="Moneda 2 5 3 3 3 2 2 2 2" xfId="19658" xr:uid="{C461DCB1-2908-43B4-B5A8-FCAFB3112289}"/>
    <cellStyle name="Moneda 2 5 3 3 3 2 2 2 3" xfId="29075" xr:uid="{395ADC10-5549-4E9B-9C08-15D37CCBDF51}"/>
    <cellStyle name="Moneda 2 5 3 3 3 2 2 2 4" xfId="38492" xr:uid="{18ADE520-BD13-403E-8468-C9DCCC2ABD6D}"/>
    <cellStyle name="Moneda 2 5 3 3 3 2 2 3" xfId="14954" xr:uid="{F2F16648-BEB3-45A4-8074-C8EE34AC065F}"/>
    <cellStyle name="Moneda 2 5 3 3 3 2 2 4" xfId="24371" xr:uid="{830E781A-0B30-474C-BE07-D901F77C27DC}"/>
    <cellStyle name="Moneda 2 5 3 3 3 2 2 5" xfId="33788" xr:uid="{5E0093A8-86CC-4A05-9FB5-155BA6027FAE}"/>
    <cellStyle name="Moneda 2 5 3 3 3 2 3" xfId="7898" xr:uid="{6744190A-2F86-4EF1-8D37-39D2C786C913}"/>
    <cellStyle name="Moneda 2 5 3 3 3 2 3 2" xfId="17306" xr:uid="{AD27982F-784D-4FC8-A201-CAED1E2A52B7}"/>
    <cellStyle name="Moneda 2 5 3 3 3 2 3 3" xfId="26723" xr:uid="{4A3A904A-2BE6-48BB-A8E0-50378CBE6CB4}"/>
    <cellStyle name="Moneda 2 5 3 3 3 2 3 4" xfId="36140" xr:uid="{83136695-EBF9-4545-B073-1CBA6F5F2E85}"/>
    <cellStyle name="Moneda 2 5 3 3 3 2 4" xfId="12602" xr:uid="{F4DFB3C0-2FB2-44B4-87EF-1ECEE42C8F3E}"/>
    <cellStyle name="Moneda 2 5 3 3 3 2 5" xfId="22019" xr:uid="{43B24657-F801-4231-AEF7-5FD09F209077}"/>
    <cellStyle name="Moneda 2 5 3 3 3 2 6" xfId="31436" xr:uid="{72D1B23E-A824-4388-A1D6-A9C32B4A5CEA}"/>
    <cellStyle name="Moneda 2 5 3 3 3 3" xfId="3978" xr:uid="{16D71C44-782C-462E-BA8B-C48255D5E7AB}"/>
    <cellStyle name="Moneda 2 5 3 3 3 3 2" xfId="6330" xr:uid="{5949F11E-2890-44CF-8141-822B487B66D8}"/>
    <cellStyle name="Moneda 2 5 3 3 3 3 2 2" xfId="11034" xr:uid="{24508014-DA76-407B-994B-7A60C9D0D247}"/>
    <cellStyle name="Moneda 2 5 3 3 3 3 2 2 2" xfId="20442" xr:uid="{615DAB7A-E4C0-4F17-AED3-01981A752BF9}"/>
    <cellStyle name="Moneda 2 5 3 3 3 3 2 2 3" xfId="29859" xr:uid="{044C8443-5EDA-4E94-8F1C-EBDB8608A878}"/>
    <cellStyle name="Moneda 2 5 3 3 3 3 2 2 4" xfId="39276" xr:uid="{4393EA79-C8B9-4B0F-A269-EC618A50688A}"/>
    <cellStyle name="Moneda 2 5 3 3 3 3 2 3" xfId="15738" xr:uid="{04B895C9-BBCB-44AE-ACCC-2D4773D09879}"/>
    <cellStyle name="Moneda 2 5 3 3 3 3 2 4" xfId="25155" xr:uid="{C9C440BC-289B-4A82-B207-555ED65AF5F2}"/>
    <cellStyle name="Moneda 2 5 3 3 3 3 2 5" xfId="34572" xr:uid="{D29FE731-672E-4648-82DF-EF8737518534}"/>
    <cellStyle name="Moneda 2 5 3 3 3 3 3" xfId="8682" xr:uid="{A6CE0F48-63F1-4D8E-ABD6-745D3BC30828}"/>
    <cellStyle name="Moneda 2 5 3 3 3 3 3 2" xfId="18090" xr:uid="{AE56219C-720D-42FB-BB18-938F3388D855}"/>
    <cellStyle name="Moneda 2 5 3 3 3 3 3 3" xfId="27507" xr:uid="{03C70640-1AC6-480A-BF61-B41A8FC8A4CB}"/>
    <cellStyle name="Moneda 2 5 3 3 3 3 3 4" xfId="36924" xr:uid="{02B01908-857C-43E8-874A-2958B48F96CB}"/>
    <cellStyle name="Moneda 2 5 3 3 3 3 4" xfId="13386" xr:uid="{206C04E8-1BC3-4C08-873F-CD1A3D32507E}"/>
    <cellStyle name="Moneda 2 5 3 3 3 3 5" xfId="22803" xr:uid="{B6E1B1AC-9271-4332-A06C-A1A4E09CD450}"/>
    <cellStyle name="Moneda 2 5 3 3 3 3 6" xfId="32220" xr:uid="{6543069A-9C7B-475B-A5A9-C0F18B81B98C}"/>
    <cellStyle name="Moneda 2 5 3 3 3 4" xfId="4762" xr:uid="{48DF0C67-A160-4128-884F-BDA62756A9E6}"/>
    <cellStyle name="Moneda 2 5 3 3 3 4 2" xfId="9466" xr:uid="{D3E01CEF-EFF4-4846-9287-1C5E73F26507}"/>
    <cellStyle name="Moneda 2 5 3 3 3 4 2 2" xfId="18874" xr:uid="{83F5760B-02DC-4253-9A71-FC4B3363E7DC}"/>
    <cellStyle name="Moneda 2 5 3 3 3 4 2 3" xfId="28291" xr:uid="{91ACD8AF-A1E8-4495-B4A4-13B97B0AA3AA}"/>
    <cellStyle name="Moneda 2 5 3 3 3 4 2 4" xfId="37708" xr:uid="{14775142-B0DC-4CA5-A88F-7F507EADB5BB}"/>
    <cellStyle name="Moneda 2 5 3 3 3 4 3" xfId="14170" xr:uid="{6872EB08-48A0-4AE0-B24D-4292D2F247B3}"/>
    <cellStyle name="Moneda 2 5 3 3 3 4 4" xfId="23587" xr:uid="{8EA1936E-F50F-4EC4-82CD-678D320A35E7}"/>
    <cellStyle name="Moneda 2 5 3 3 3 4 5" xfId="33004" xr:uid="{1956C7E3-2B84-4984-9A57-9D6F490BA0FA}"/>
    <cellStyle name="Moneda 2 5 3 3 3 5" xfId="7114" xr:uid="{C85AE081-71B6-4514-BD7C-C4E02E7C1EC8}"/>
    <cellStyle name="Moneda 2 5 3 3 3 5 2" xfId="16522" xr:uid="{5DE1D75C-5E4D-47FE-93F8-0FC350E871C1}"/>
    <cellStyle name="Moneda 2 5 3 3 3 5 3" xfId="25939" xr:uid="{35F41E25-E532-41F0-8DC8-4D1FF0F1C55B}"/>
    <cellStyle name="Moneda 2 5 3 3 3 5 4" xfId="35356" xr:uid="{3ADD2128-8B83-4F13-BABE-473271DD6014}"/>
    <cellStyle name="Moneda 2 5 3 3 3 6" xfId="11818" xr:uid="{694948E6-C621-422B-89C9-C12683A3CBE2}"/>
    <cellStyle name="Moneda 2 5 3 3 3 7" xfId="21235" xr:uid="{CF358E7B-9426-4159-BFDB-F20E8B300CD7}"/>
    <cellStyle name="Moneda 2 5 3 3 3 8" xfId="30652" xr:uid="{626CA7D4-A62C-4599-9C62-2AAD6D12D574}"/>
    <cellStyle name="Moneda 2 5 3 3 3 9" xfId="2409" xr:uid="{65154BB5-5192-4007-A391-7ED6AB261140}"/>
    <cellStyle name="Moneda 2 5 3 3 4" xfId="2802" xr:uid="{486C6BB5-CBE2-4AAF-924A-32A94C32AFDB}"/>
    <cellStyle name="Moneda 2 5 3 3 4 2" xfId="5154" xr:uid="{7197955D-D4A5-469D-9F68-8A07038ADF50}"/>
    <cellStyle name="Moneda 2 5 3 3 4 2 2" xfId="9858" xr:uid="{8A862D07-7A1E-4FC8-8F20-61EFFB6A0DA2}"/>
    <cellStyle name="Moneda 2 5 3 3 4 2 2 2" xfId="19266" xr:uid="{5AEC791C-A73B-467C-8E39-CAC225C6D255}"/>
    <cellStyle name="Moneda 2 5 3 3 4 2 2 3" xfId="28683" xr:uid="{E15C1495-58BF-41A8-AFCD-6FE5C8FE6736}"/>
    <cellStyle name="Moneda 2 5 3 3 4 2 2 4" xfId="38100" xr:uid="{9933B17C-CF90-4905-89AA-CDC6AEB6A80D}"/>
    <cellStyle name="Moneda 2 5 3 3 4 2 3" xfId="14562" xr:uid="{D0188E59-BAD2-4249-8E40-2710A112AE62}"/>
    <cellStyle name="Moneda 2 5 3 3 4 2 4" xfId="23979" xr:uid="{38030D54-E2DF-46EF-B026-3DABC9352901}"/>
    <cellStyle name="Moneda 2 5 3 3 4 2 5" xfId="33396" xr:uid="{357DCD51-0A7A-406F-A8FB-055876B8447E}"/>
    <cellStyle name="Moneda 2 5 3 3 4 3" xfId="7506" xr:uid="{81FADD68-49B3-4E85-8987-45A4BEFAAB7B}"/>
    <cellStyle name="Moneda 2 5 3 3 4 3 2" xfId="16914" xr:uid="{EDE2868E-B326-4B96-A4FC-B2F0044E605B}"/>
    <cellStyle name="Moneda 2 5 3 3 4 3 3" xfId="26331" xr:uid="{94D76AE3-427F-4A39-A8E8-2EEA5CA44128}"/>
    <cellStyle name="Moneda 2 5 3 3 4 3 4" xfId="35748" xr:uid="{915F685D-8AA9-4FC3-BD4D-E6C311CA07F5}"/>
    <cellStyle name="Moneda 2 5 3 3 4 4" xfId="12210" xr:uid="{D3447AE6-38B9-48E6-9F98-214D6A15A2C2}"/>
    <cellStyle name="Moneda 2 5 3 3 4 5" xfId="21627" xr:uid="{F5A80D62-9060-449C-B905-1852009A4B5B}"/>
    <cellStyle name="Moneda 2 5 3 3 4 6" xfId="31044" xr:uid="{DE5543F7-343E-4097-B8EB-25DFD41B792D}"/>
    <cellStyle name="Moneda 2 5 3 3 5" xfId="3586" xr:uid="{01C9DEFC-557A-4C47-A20E-9DBEB124CF6D}"/>
    <cellStyle name="Moneda 2 5 3 3 5 2" xfId="5938" xr:uid="{BBB7E8CF-2C48-4292-828E-3DC31DB62D2F}"/>
    <cellStyle name="Moneda 2 5 3 3 5 2 2" xfId="10642" xr:uid="{95834062-1A67-47C0-AC98-EF4D830C5558}"/>
    <cellStyle name="Moneda 2 5 3 3 5 2 2 2" xfId="20050" xr:uid="{A316C491-EDBA-4709-9B48-40EB1607480B}"/>
    <cellStyle name="Moneda 2 5 3 3 5 2 2 3" xfId="29467" xr:uid="{9DE57539-9533-4017-9409-A232C7D74327}"/>
    <cellStyle name="Moneda 2 5 3 3 5 2 2 4" xfId="38884" xr:uid="{43B34C9A-61C3-44D5-861A-353563F51A16}"/>
    <cellStyle name="Moneda 2 5 3 3 5 2 3" xfId="15346" xr:uid="{7C51C09B-1243-41B8-8993-5A9958190B95}"/>
    <cellStyle name="Moneda 2 5 3 3 5 2 4" xfId="24763" xr:uid="{F8E63D41-0B50-4119-BE0D-2F6C94038475}"/>
    <cellStyle name="Moneda 2 5 3 3 5 2 5" xfId="34180" xr:uid="{F20B916A-18A1-46BA-A0EF-5146C3ECE4B3}"/>
    <cellStyle name="Moneda 2 5 3 3 5 3" xfId="8290" xr:uid="{92856A12-9A76-4176-9539-C84301D516FC}"/>
    <cellStyle name="Moneda 2 5 3 3 5 3 2" xfId="17698" xr:uid="{31F2BBC4-CAAB-4368-BC40-4041F9E5BC10}"/>
    <cellStyle name="Moneda 2 5 3 3 5 3 3" xfId="27115" xr:uid="{91DCDC38-AE92-4BE3-9CF1-A156E9B1F471}"/>
    <cellStyle name="Moneda 2 5 3 3 5 3 4" xfId="36532" xr:uid="{AE859F02-1A1D-4005-B9C2-C570CD1174D9}"/>
    <cellStyle name="Moneda 2 5 3 3 5 4" xfId="12994" xr:uid="{D1AC471C-32D0-420C-A4A7-9E6B9D747D10}"/>
    <cellStyle name="Moneda 2 5 3 3 5 5" xfId="22411" xr:uid="{FB41C272-62CA-447E-920C-58ACE8639B0B}"/>
    <cellStyle name="Moneda 2 5 3 3 5 6" xfId="31828" xr:uid="{7BD4158E-1630-40C9-B67E-3C9F7B880C9A}"/>
    <cellStyle name="Moneda 2 5 3 3 6" xfId="4370" xr:uid="{74B0C490-375A-4732-A639-AB4B94BE159E}"/>
    <cellStyle name="Moneda 2 5 3 3 6 2" xfId="9074" xr:uid="{AB68D886-1185-4F03-9B81-DCE196415B00}"/>
    <cellStyle name="Moneda 2 5 3 3 6 2 2" xfId="18482" xr:uid="{4A7A0D3C-BEE0-4E58-A1B3-C5B8C99941F9}"/>
    <cellStyle name="Moneda 2 5 3 3 6 2 3" xfId="27899" xr:uid="{D05040BB-5B70-4AD2-98D8-E735A5BED9CD}"/>
    <cellStyle name="Moneda 2 5 3 3 6 2 4" xfId="37316" xr:uid="{38D69BF4-D76F-4D46-AAB1-2CFA233E659C}"/>
    <cellStyle name="Moneda 2 5 3 3 6 3" xfId="13778" xr:uid="{4C285E42-8796-4324-A840-B091949003EA}"/>
    <cellStyle name="Moneda 2 5 3 3 6 4" xfId="23195" xr:uid="{48C89A61-5F0F-4292-AF3D-9A5D327AF24F}"/>
    <cellStyle name="Moneda 2 5 3 3 6 5" xfId="32612" xr:uid="{E36B805C-FCF7-4FCB-AA5F-747869FC225E}"/>
    <cellStyle name="Moneda 2 5 3 3 7" xfId="6722" xr:uid="{25368C99-77BD-4D08-AFE7-AA164E97C738}"/>
    <cellStyle name="Moneda 2 5 3 3 7 2" xfId="16130" xr:uid="{E58E9236-33FC-42C2-84A1-DD332E1FA8C3}"/>
    <cellStyle name="Moneda 2 5 3 3 7 3" xfId="25547" xr:uid="{04916A06-616A-4873-B29E-923A66DAAAC4}"/>
    <cellStyle name="Moneda 2 5 3 3 7 4" xfId="34964" xr:uid="{36A7C9EF-6F94-4B91-9A41-E2511E73ECDD}"/>
    <cellStyle name="Moneda 2 5 3 3 8" xfId="11426" xr:uid="{D4B52B36-A640-42B1-AA3B-123BC4CD6294}"/>
    <cellStyle name="Moneda 2 5 3 3 9" xfId="20843" xr:uid="{C5BCCA83-BE00-424D-8369-0088F26E34A8}"/>
    <cellStyle name="Moneda 2 5 3 4" xfId="284" xr:uid="{80AB4DC1-4119-4B34-B565-D5D1CA325E5D}"/>
    <cellStyle name="Moneda 2 5 3 4 10" xfId="30231" xr:uid="{57B6FE13-1B75-4B5C-8613-CECFFE8F160E}"/>
    <cellStyle name="Moneda 2 5 3 4 11" xfId="39680" xr:uid="{04549EC8-B845-4505-A707-8D55D19A1CD4}"/>
    <cellStyle name="Moneda 2 5 3 4 12" xfId="39939" xr:uid="{EF60086D-8BC8-4A00-81E2-5E0ADAB40A68}"/>
    <cellStyle name="Moneda 2 5 3 4 13" xfId="1988" xr:uid="{D874087E-B8D6-4687-8B2D-3B3837E99A80}"/>
    <cellStyle name="Moneda 2 5 3 4 14" xfId="1360" xr:uid="{9C4BF2D0-211E-4BCA-9769-1E73C9835EE7}"/>
    <cellStyle name="Moneda 2 5 3 4 15" xfId="40242" xr:uid="{AA89DA3C-D212-4B3F-8016-FF58B94B249F}"/>
    <cellStyle name="Moneda 2 5 3 4 2" xfId="559" xr:uid="{56401651-A086-4C87-9AE4-BEBBD7D140C1}"/>
    <cellStyle name="Moneda 2 5 3 4 2 10" xfId="2184" xr:uid="{B27955B3-DC27-47DB-8251-FACC1917F09C}"/>
    <cellStyle name="Moneda 2 5 3 4 2 11" xfId="1556" xr:uid="{E92B3E5E-C7F7-4FA3-A1BD-1316C5207150}"/>
    <cellStyle name="Moneda 2 5 3 4 2 12" xfId="40438" xr:uid="{4D237120-1B62-4001-91E1-75E0E165E42D}"/>
    <cellStyle name="Moneda 2 5 3 4 2 2" xfId="2576" xr:uid="{108EB7F9-62F8-4025-8421-E6F681486E07}"/>
    <cellStyle name="Moneda 2 5 3 4 2 2 2" xfId="3361" xr:uid="{DDAE5A3F-A6B7-4418-8250-C0535F588DF3}"/>
    <cellStyle name="Moneda 2 5 3 4 2 2 2 2" xfId="5713" xr:uid="{A8FD1B37-CB12-4DD4-B54F-C3A1D978223B}"/>
    <cellStyle name="Moneda 2 5 3 4 2 2 2 2 2" xfId="10417" xr:uid="{86991219-44DA-4C26-8A49-338BF66EC7B9}"/>
    <cellStyle name="Moneda 2 5 3 4 2 2 2 2 2 2" xfId="19825" xr:uid="{51CBFA4D-46BC-429B-8678-71C2EEBA5026}"/>
    <cellStyle name="Moneda 2 5 3 4 2 2 2 2 2 3" xfId="29242" xr:uid="{959A79DA-65C3-4E02-8FD5-53A96AEFD0EA}"/>
    <cellStyle name="Moneda 2 5 3 4 2 2 2 2 2 4" xfId="38659" xr:uid="{322E40B3-E4DB-4467-8F94-733FEAA15657}"/>
    <cellStyle name="Moneda 2 5 3 4 2 2 2 2 3" xfId="15121" xr:uid="{7A937A5A-4C49-4084-866E-ED0C5AB09BEF}"/>
    <cellStyle name="Moneda 2 5 3 4 2 2 2 2 4" xfId="24538" xr:uid="{1FF9D8CE-AEEC-428F-BC54-904FBC99BFEB}"/>
    <cellStyle name="Moneda 2 5 3 4 2 2 2 2 5" xfId="33955" xr:uid="{978D43E3-C494-46A0-AE3C-C7DE50C076AA}"/>
    <cellStyle name="Moneda 2 5 3 4 2 2 2 3" xfId="8065" xr:uid="{9358B56B-46D3-4ADF-B730-F08D23FCB364}"/>
    <cellStyle name="Moneda 2 5 3 4 2 2 2 3 2" xfId="17473" xr:uid="{CF33A421-0FE0-45B4-8A41-2F82FE05E9EB}"/>
    <cellStyle name="Moneda 2 5 3 4 2 2 2 3 3" xfId="26890" xr:uid="{198475E9-8ED5-49D1-907E-A58C2B6CC492}"/>
    <cellStyle name="Moneda 2 5 3 4 2 2 2 3 4" xfId="36307" xr:uid="{350AF1AD-85D0-4F18-8E27-3D50C45B46A8}"/>
    <cellStyle name="Moneda 2 5 3 4 2 2 2 4" xfId="12769" xr:uid="{27D3D515-05D2-4592-9E24-C392564E912F}"/>
    <cellStyle name="Moneda 2 5 3 4 2 2 2 5" xfId="22186" xr:uid="{98D616BB-6A2F-4361-AAC1-AEA6DE9135F0}"/>
    <cellStyle name="Moneda 2 5 3 4 2 2 2 6" xfId="31603" xr:uid="{2EB169AE-313C-4120-975C-85FDAB23BD69}"/>
    <cellStyle name="Moneda 2 5 3 4 2 2 3" xfId="4145" xr:uid="{97485161-58BF-4CE4-B637-71B61A674F7E}"/>
    <cellStyle name="Moneda 2 5 3 4 2 2 3 2" xfId="6497" xr:uid="{92B99870-03AD-4FEF-A51A-A02BC6616B0D}"/>
    <cellStyle name="Moneda 2 5 3 4 2 2 3 2 2" xfId="11201" xr:uid="{5FCA9331-416A-4DC3-AE36-163793F4DC49}"/>
    <cellStyle name="Moneda 2 5 3 4 2 2 3 2 2 2" xfId="20609" xr:uid="{EE1CC3A3-428A-44F7-962B-1E2AA11B5DB6}"/>
    <cellStyle name="Moneda 2 5 3 4 2 2 3 2 2 3" xfId="30026" xr:uid="{335E1B0D-F482-4034-A88E-DA9FC1507EAB}"/>
    <cellStyle name="Moneda 2 5 3 4 2 2 3 2 2 4" xfId="39443" xr:uid="{37229623-9960-456D-9CC2-20D7B2B9F83D}"/>
    <cellStyle name="Moneda 2 5 3 4 2 2 3 2 3" xfId="15905" xr:uid="{972C18EB-EB80-4898-A7D7-E0BAF869A944}"/>
    <cellStyle name="Moneda 2 5 3 4 2 2 3 2 4" xfId="25322" xr:uid="{DB1271F4-4078-4B0D-B383-858E5682F896}"/>
    <cellStyle name="Moneda 2 5 3 4 2 2 3 2 5" xfId="34739" xr:uid="{67219E70-CF3C-4232-BB38-BA6639E7769C}"/>
    <cellStyle name="Moneda 2 5 3 4 2 2 3 3" xfId="8849" xr:uid="{4411F054-B056-43C0-B11F-7D3291285C43}"/>
    <cellStyle name="Moneda 2 5 3 4 2 2 3 3 2" xfId="18257" xr:uid="{644B693E-90D2-4A09-8201-CB95A2150D13}"/>
    <cellStyle name="Moneda 2 5 3 4 2 2 3 3 3" xfId="27674" xr:uid="{B73DF412-D135-461A-95D4-3BC173EFE71E}"/>
    <cellStyle name="Moneda 2 5 3 4 2 2 3 3 4" xfId="37091" xr:uid="{71552429-71F5-4394-8AE9-8F4552F06D80}"/>
    <cellStyle name="Moneda 2 5 3 4 2 2 3 4" xfId="13553" xr:uid="{9A8CF999-C1A1-4F74-B6C0-2E781AA0D0D2}"/>
    <cellStyle name="Moneda 2 5 3 4 2 2 3 5" xfId="22970" xr:uid="{8B9DA14B-2137-43D1-ADDE-7E8186C0DF3D}"/>
    <cellStyle name="Moneda 2 5 3 4 2 2 3 6" xfId="32387" xr:uid="{EA03D0F9-8D36-4B2E-B393-66C6A56CF353}"/>
    <cellStyle name="Moneda 2 5 3 4 2 2 4" xfId="4929" xr:uid="{0CFAB1BF-13D5-4907-82F7-152D354574CE}"/>
    <cellStyle name="Moneda 2 5 3 4 2 2 4 2" xfId="9633" xr:uid="{70A974C7-BBB5-4835-8E63-58C421A5C271}"/>
    <cellStyle name="Moneda 2 5 3 4 2 2 4 2 2" xfId="19041" xr:uid="{525EB61D-2DF9-4DDF-9DB9-8CBF5F533F14}"/>
    <cellStyle name="Moneda 2 5 3 4 2 2 4 2 3" xfId="28458" xr:uid="{499CD974-3B01-40C1-8AF2-F5676501AE0B}"/>
    <cellStyle name="Moneda 2 5 3 4 2 2 4 2 4" xfId="37875" xr:uid="{57BC73F1-1764-4E8D-883D-FC6B0EC33F37}"/>
    <cellStyle name="Moneda 2 5 3 4 2 2 4 3" xfId="14337" xr:uid="{A85606D6-D32C-4A13-A58B-0B24FAE93DA1}"/>
    <cellStyle name="Moneda 2 5 3 4 2 2 4 4" xfId="23754" xr:uid="{BEEDBED8-57B5-4854-AED0-CDDB51987925}"/>
    <cellStyle name="Moneda 2 5 3 4 2 2 4 5" xfId="33171" xr:uid="{1034315E-975E-4990-9D48-632C423DE731}"/>
    <cellStyle name="Moneda 2 5 3 4 2 2 5" xfId="7281" xr:uid="{FCE74902-6EBE-4F35-BB74-E06074A397D8}"/>
    <cellStyle name="Moneda 2 5 3 4 2 2 5 2" xfId="16689" xr:uid="{7ED60C48-7430-4243-B347-C05D1072BE08}"/>
    <cellStyle name="Moneda 2 5 3 4 2 2 5 3" xfId="26106" xr:uid="{D64F248C-6258-4C27-8F73-60F733DB4B85}"/>
    <cellStyle name="Moneda 2 5 3 4 2 2 5 4" xfId="35523" xr:uid="{D323EF2E-D755-4B0C-AE0B-A6A8EF521394}"/>
    <cellStyle name="Moneda 2 5 3 4 2 2 6" xfId="11985" xr:uid="{5FE71921-8C7F-4331-A67B-6F8C8633EB72}"/>
    <cellStyle name="Moneda 2 5 3 4 2 2 7" xfId="21402" xr:uid="{EA5432B9-2EBE-456D-AB05-D8049AF5BC3E}"/>
    <cellStyle name="Moneda 2 5 3 4 2 2 8" xfId="30819" xr:uid="{E1825F28-7DC5-4791-B1CF-D773B5AD8D9C}"/>
    <cellStyle name="Moneda 2 5 3 4 2 3" xfId="2969" xr:uid="{80682FE2-931C-481D-83AE-A1104D1618B0}"/>
    <cellStyle name="Moneda 2 5 3 4 2 3 2" xfId="5321" xr:uid="{237F0B59-00A9-4247-99CC-81F572DD87E0}"/>
    <cellStyle name="Moneda 2 5 3 4 2 3 2 2" xfId="10025" xr:uid="{90393D3A-076D-4D0B-BD4A-07EADD5E5AAC}"/>
    <cellStyle name="Moneda 2 5 3 4 2 3 2 2 2" xfId="19433" xr:uid="{12FCB5AA-1AF1-4087-8D93-618C727EEB70}"/>
    <cellStyle name="Moneda 2 5 3 4 2 3 2 2 3" xfId="28850" xr:uid="{7AA4B5E1-82D6-4FAF-9AE4-CC2E050870B2}"/>
    <cellStyle name="Moneda 2 5 3 4 2 3 2 2 4" xfId="38267" xr:uid="{DCF253D1-C431-44CA-BA0A-B382BA361B85}"/>
    <cellStyle name="Moneda 2 5 3 4 2 3 2 3" xfId="14729" xr:uid="{CAEC9B97-B616-40D3-AE03-D6035FB76DDB}"/>
    <cellStyle name="Moneda 2 5 3 4 2 3 2 4" xfId="24146" xr:uid="{8AE03255-C96F-4F31-81EC-52653D3DAA81}"/>
    <cellStyle name="Moneda 2 5 3 4 2 3 2 5" xfId="33563" xr:uid="{5B14E802-A506-482F-A845-FBC2B2975382}"/>
    <cellStyle name="Moneda 2 5 3 4 2 3 3" xfId="7673" xr:uid="{B4E85C87-BBD2-488B-83E5-06F3600A3F43}"/>
    <cellStyle name="Moneda 2 5 3 4 2 3 3 2" xfId="17081" xr:uid="{A5B10812-D651-40C3-B7F5-342A6B062F00}"/>
    <cellStyle name="Moneda 2 5 3 4 2 3 3 3" xfId="26498" xr:uid="{42C92FEC-96A4-4091-902F-C269478FFD8D}"/>
    <cellStyle name="Moneda 2 5 3 4 2 3 3 4" xfId="35915" xr:uid="{276CE89D-4FFE-464B-B84A-D8F696EE4DF6}"/>
    <cellStyle name="Moneda 2 5 3 4 2 3 4" xfId="12377" xr:uid="{7D43C3D6-EFE2-4C26-B465-E653DEB50208}"/>
    <cellStyle name="Moneda 2 5 3 4 2 3 5" xfId="21794" xr:uid="{CC58BB61-D098-4EA8-BCC8-290A5D4EE4AC}"/>
    <cellStyle name="Moneda 2 5 3 4 2 3 6" xfId="31211" xr:uid="{44A134C4-A4EA-4602-BA4C-01FB2850C4A4}"/>
    <cellStyle name="Moneda 2 5 3 4 2 4" xfId="3753" xr:uid="{A4B0CD83-9630-4156-B742-3DB7B41C9BAA}"/>
    <cellStyle name="Moneda 2 5 3 4 2 4 2" xfId="6105" xr:uid="{691AF761-EA9D-4664-AE20-04B6143E343B}"/>
    <cellStyle name="Moneda 2 5 3 4 2 4 2 2" xfId="10809" xr:uid="{6B999D67-DF10-4165-80B2-24DD7DEFA2F7}"/>
    <cellStyle name="Moneda 2 5 3 4 2 4 2 2 2" xfId="20217" xr:uid="{71DAF673-544B-4B4F-84A5-2E38E91D1E31}"/>
    <cellStyle name="Moneda 2 5 3 4 2 4 2 2 3" xfId="29634" xr:uid="{09CBD2F0-C422-4C59-9B14-9818C8FF6498}"/>
    <cellStyle name="Moneda 2 5 3 4 2 4 2 2 4" xfId="39051" xr:uid="{271561C1-00A7-4EA5-82E4-11FE2C7E713D}"/>
    <cellStyle name="Moneda 2 5 3 4 2 4 2 3" xfId="15513" xr:uid="{29A82AF5-69BB-457B-8463-C1EB03DEA74A}"/>
    <cellStyle name="Moneda 2 5 3 4 2 4 2 4" xfId="24930" xr:uid="{90414158-EB18-4484-B6C6-BE416C03AF8F}"/>
    <cellStyle name="Moneda 2 5 3 4 2 4 2 5" xfId="34347" xr:uid="{D0DAB3C8-33FA-44F5-AB98-A6B37643981E}"/>
    <cellStyle name="Moneda 2 5 3 4 2 4 3" xfId="8457" xr:uid="{4267F490-5E69-477F-9AB3-A92458C4278C}"/>
    <cellStyle name="Moneda 2 5 3 4 2 4 3 2" xfId="17865" xr:uid="{B79A287A-6255-4A79-BD6C-450911860B1B}"/>
    <cellStyle name="Moneda 2 5 3 4 2 4 3 3" xfId="27282" xr:uid="{5A10DB0F-AEDF-4C20-9A0E-4CEFB614B61E}"/>
    <cellStyle name="Moneda 2 5 3 4 2 4 3 4" xfId="36699" xr:uid="{6706D09C-936D-474A-97A9-412BEA59831D}"/>
    <cellStyle name="Moneda 2 5 3 4 2 4 4" xfId="13161" xr:uid="{AABA8A8B-2F48-4598-99E4-89C9C164EEF9}"/>
    <cellStyle name="Moneda 2 5 3 4 2 4 5" xfId="22578" xr:uid="{CEEF34B7-5592-4A22-80E8-3BA712C30DED}"/>
    <cellStyle name="Moneda 2 5 3 4 2 4 6" xfId="31995" xr:uid="{2088C716-EC54-4ACA-8A9B-01935EF14A75}"/>
    <cellStyle name="Moneda 2 5 3 4 2 5" xfId="4537" xr:uid="{66949289-B4C8-4466-BAF6-6F3722156E69}"/>
    <cellStyle name="Moneda 2 5 3 4 2 5 2" xfId="9241" xr:uid="{A626B078-D0DF-497C-922B-600C11E303A6}"/>
    <cellStyle name="Moneda 2 5 3 4 2 5 2 2" xfId="18649" xr:uid="{2AC8BC65-5CD6-4233-8C3D-118E9FD509E0}"/>
    <cellStyle name="Moneda 2 5 3 4 2 5 2 3" xfId="28066" xr:uid="{7F2D7AE0-AC7D-4943-B315-358BC3880577}"/>
    <cellStyle name="Moneda 2 5 3 4 2 5 2 4" xfId="37483" xr:uid="{F6661DC1-4A01-4F84-827B-A09B8667AB33}"/>
    <cellStyle name="Moneda 2 5 3 4 2 5 3" xfId="13945" xr:uid="{09CC3ECE-EC05-436C-9E05-531C5CB8DFB3}"/>
    <cellStyle name="Moneda 2 5 3 4 2 5 4" xfId="23362" xr:uid="{28315861-DB99-41F7-A7BD-703946D6CBC7}"/>
    <cellStyle name="Moneda 2 5 3 4 2 5 5" xfId="32779" xr:uid="{51E9D4CC-0694-49E7-B2E1-10E893DA1291}"/>
    <cellStyle name="Moneda 2 5 3 4 2 6" xfId="6889" xr:uid="{EB2AD4AD-2624-4FD5-808F-D2CEE0D66A12}"/>
    <cellStyle name="Moneda 2 5 3 4 2 6 2" xfId="16297" xr:uid="{B494BE63-AE90-43B5-9849-6EE33FDB927F}"/>
    <cellStyle name="Moneda 2 5 3 4 2 6 3" xfId="25714" xr:uid="{B4CF1478-F0D2-46B5-AA27-B863E676253D}"/>
    <cellStyle name="Moneda 2 5 3 4 2 6 4" xfId="35131" xr:uid="{1AA6D6BA-88D2-4E17-9F78-E71629D6D601}"/>
    <cellStyle name="Moneda 2 5 3 4 2 7" xfId="11593" xr:uid="{770C32E2-7813-4397-AFFC-B98230793DFE}"/>
    <cellStyle name="Moneda 2 5 3 4 2 8" xfId="21010" xr:uid="{0158E11A-F5E6-4CD5-BEA7-B621690F292A}"/>
    <cellStyle name="Moneda 2 5 3 4 2 9" xfId="30427" xr:uid="{9AD0F620-7F77-431F-A158-DEC053EAE465}"/>
    <cellStyle name="Moneda 2 5 3 4 3" xfId="1052" xr:uid="{65FCC750-DDEF-44A4-9259-B6413E6ED25F}"/>
    <cellStyle name="Moneda 2 5 3 4 3 10" xfId="1766" xr:uid="{C96AA1F6-46BF-44CD-B92B-3570E35D8597}"/>
    <cellStyle name="Moneda 2 5 3 4 3 11" xfId="40648" xr:uid="{9137DED5-9A37-41FA-AA98-761DE04FF9D3}"/>
    <cellStyle name="Moneda 2 5 3 4 3 2" xfId="3165" xr:uid="{D1A7C48D-E823-4E94-84AC-C9C2A4CA1E4F}"/>
    <cellStyle name="Moneda 2 5 3 4 3 2 2" xfId="5517" xr:uid="{B3EBF1FF-637D-4A12-8BBA-5E8CAC1C191D}"/>
    <cellStyle name="Moneda 2 5 3 4 3 2 2 2" xfId="10221" xr:uid="{77D518C0-2856-4C62-93E2-26D193FA08E3}"/>
    <cellStyle name="Moneda 2 5 3 4 3 2 2 2 2" xfId="19629" xr:uid="{E139BD64-B1C7-4D82-9771-E6B4BB7724F6}"/>
    <cellStyle name="Moneda 2 5 3 4 3 2 2 2 3" xfId="29046" xr:uid="{4BFADCFA-B543-48CF-9851-D212AB4B5E57}"/>
    <cellStyle name="Moneda 2 5 3 4 3 2 2 2 4" xfId="38463" xr:uid="{2340BD6C-BECB-448B-A450-F6743E042E7C}"/>
    <cellStyle name="Moneda 2 5 3 4 3 2 2 3" xfId="14925" xr:uid="{89F89533-DF97-4EF2-967A-F204CD922BBB}"/>
    <cellStyle name="Moneda 2 5 3 4 3 2 2 4" xfId="24342" xr:uid="{9507EE99-9939-4B56-A002-7557C36CB794}"/>
    <cellStyle name="Moneda 2 5 3 4 3 2 2 5" xfId="33759" xr:uid="{D8B1FC9B-72B9-41A4-8DBA-7F6BA287CA0D}"/>
    <cellStyle name="Moneda 2 5 3 4 3 2 3" xfId="7869" xr:uid="{86214716-FF45-4CBA-AC22-75CB26F8E2EB}"/>
    <cellStyle name="Moneda 2 5 3 4 3 2 3 2" xfId="17277" xr:uid="{C3363D8F-B358-4379-B3CA-C4A3649F5E1E}"/>
    <cellStyle name="Moneda 2 5 3 4 3 2 3 3" xfId="26694" xr:uid="{5ABB9BD9-CE47-4A6B-A799-51B728D2FC5A}"/>
    <cellStyle name="Moneda 2 5 3 4 3 2 3 4" xfId="36111" xr:uid="{4C51A307-D344-4F79-AA39-C59E8E0E19BA}"/>
    <cellStyle name="Moneda 2 5 3 4 3 2 4" xfId="12573" xr:uid="{7F370841-8AF4-4CFE-BFC5-3E558FCE6CE6}"/>
    <cellStyle name="Moneda 2 5 3 4 3 2 5" xfId="21990" xr:uid="{A8C369B6-3EE7-4484-95E4-172F6E33D325}"/>
    <cellStyle name="Moneda 2 5 3 4 3 2 6" xfId="31407" xr:uid="{3DD64BA3-9D4F-4BB7-9F17-E6ED0671A981}"/>
    <cellStyle name="Moneda 2 5 3 4 3 3" xfId="3949" xr:uid="{E3D7725F-3B21-46D3-92BE-F5F4E08FFD59}"/>
    <cellStyle name="Moneda 2 5 3 4 3 3 2" xfId="6301" xr:uid="{91998191-F766-46AD-A2CC-4FD90D3A5703}"/>
    <cellStyle name="Moneda 2 5 3 4 3 3 2 2" xfId="11005" xr:uid="{A4A4E7AB-CD97-4912-924F-7055A5FE9BB9}"/>
    <cellStyle name="Moneda 2 5 3 4 3 3 2 2 2" xfId="20413" xr:uid="{0ADEF43D-FC21-4984-997D-1E1C17F51AC6}"/>
    <cellStyle name="Moneda 2 5 3 4 3 3 2 2 3" xfId="29830" xr:uid="{FBE7F88A-53D9-472F-8A4F-F5EB901FAD00}"/>
    <cellStyle name="Moneda 2 5 3 4 3 3 2 2 4" xfId="39247" xr:uid="{41D2653E-D097-4DB9-81C8-BF234436552A}"/>
    <cellStyle name="Moneda 2 5 3 4 3 3 2 3" xfId="15709" xr:uid="{E56D9548-534A-46FB-9D12-F8EE0ACC42EA}"/>
    <cellStyle name="Moneda 2 5 3 4 3 3 2 4" xfId="25126" xr:uid="{90ECAC10-170A-49DE-82D3-03AAB0959B70}"/>
    <cellStyle name="Moneda 2 5 3 4 3 3 2 5" xfId="34543" xr:uid="{B57C17DD-80BD-4DA9-839C-E3C22E455B80}"/>
    <cellStyle name="Moneda 2 5 3 4 3 3 3" xfId="8653" xr:uid="{10368868-82A3-4EF6-8922-3D7546700543}"/>
    <cellStyle name="Moneda 2 5 3 4 3 3 3 2" xfId="18061" xr:uid="{72102426-68E9-4152-A5C2-40D2B14D003E}"/>
    <cellStyle name="Moneda 2 5 3 4 3 3 3 3" xfId="27478" xr:uid="{F9E205E7-8455-42FD-A42B-49FF172BD723}"/>
    <cellStyle name="Moneda 2 5 3 4 3 3 3 4" xfId="36895" xr:uid="{D1188C9C-3D8F-47F1-92B0-7539577B91B1}"/>
    <cellStyle name="Moneda 2 5 3 4 3 3 4" xfId="13357" xr:uid="{D87B30B3-6B47-4BE9-86EE-35B1D230A83A}"/>
    <cellStyle name="Moneda 2 5 3 4 3 3 5" xfId="22774" xr:uid="{D9BC9CA5-77D6-4D58-BBBF-1E0B7970DA46}"/>
    <cellStyle name="Moneda 2 5 3 4 3 3 6" xfId="32191" xr:uid="{B15E61F0-3C57-4749-9DC6-306B513BA8D4}"/>
    <cellStyle name="Moneda 2 5 3 4 3 4" xfId="4733" xr:uid="{26581711-CF5C-43E2-8BEC-617711604598}"/>
    <cellStyle name="Moneda 2 5 3 4 3 4 2" xfId="9437" xr:uid="{6D048434-82D5-4945-916E-14C4A47F565F}"/>
    <cellStyle name="Moneda 2 5 3 4 3 4 2 2" xfId="18845" xr:uid="{03564684-20DC-4C09-9DEA-3A3A4A8F8F42}"/>
    <cellStyle name="Moneda 2 5 3 4 3 4 2 3" xfId="28262" xr:uid="{95E692F3-2D85-47CC-A4C4-2F82965D6355}"/>
    <cellStyle name="Moneda 2 5 3 4 3 4 2 4" xfId="37679" xr:uid="{1D0AD3CB-63CF-4EF9-B7FE-87A42D2D6A7B}"/>
    <cellStyle name="Moneda 2 5 3 4 3 4 3" xfId="14141" xr:uid="{5166B7C3-0010-40C5-9D9F-067C2603A4A4}"/>
    <cellStyle name="Moneda 2 5 3 4 3 4 4" xfId="23558" xr:uid="{0C2A4268-91F6-491E-8B40-E5A53470E241}"/>
    <cellStyle name="Moneda 2 5 3 4 3 4 5" xfId="32975" xr:uid="{194EBC71-0A57-45B8-BE79-FEB769DEB744}"/>
    <cellStyle name="Moneda 2 5 3 4 3 5" xfId="7085" xr:uid="{F810CF11-FB75-42F5-A71C-13595B65526A}"/>
    <cellStyle name="Moneda 2 5 3 4 3 5 2" xfId="16493" xr:uid="{5106421B-2577-45D2-BEB0-1174595043AC}"/>
    <cellStyle name="Moneda 2 5 3 4 3 5 3" xfId="25910" xr:uid="{7C0D579C-78A6-4400-BDFD-EB1F91E6D94F}"/>
    <cellStyle name="Moneda 2 5 3 4 3 5 4" xfId="35327" xr:uid="{E4BC0076-8701-4033-96D0-3FB0C4CB9A67}"/>
    <cellStyle name="Moneda 2 5 3 4 3 6" xfId="11789" xr:uid="{8633C285-DA0F-4121-B696-28A066AFAFF5}"/>
    <cellStyle name="Moneda 2 5 3 4 3 7" xfId="21206" xr:uid="{5BCFE7B6-7956-4322-93A0-709542535A38}"/>
    <cellStyle name="Moneda 2 5 3 4 3 8" xfId="30623" xr:uid="{068182D3-CEDF-4C16-87B6-705F0EB7B36C}"/>
    <cellStyle name="Moneda 2 5 3 4 3 9" xfId="2380" xr:uid="{461332B5-6BAE-4DF1-8F43-0CAD88730BC2}"/>
    <cellStyle name="Moneda 2 5 3 4 4" xfId="2773" xr:uid="{387921A6-8CAC-453E-9838-A97BC89F1C37}"/>
    <cellStyle name="Moneda 2 5 3 4 4 2" xfId="5125" xr:uid="{03914A20-0F65-40B5-86D4-57D940E8307A}"/>
    <cellStyle name="Moneda 2 5 3 4 4 2 2" xfId="9829" xr:uid="{F0CAFABB-BC79-4676-AF39-EFA4B07E874B}"/>
    <cellStyle name="Moneda 2 5 3 4 4 2 2 2" xfId="19237" xr:uid="{C79862CF-9A84-48CA-91B4-26B084A37AC9}"/>
    <cellStyle name="Moneda 2 5 3 4 4 2 2 3" xfId="28654" xr:uid="{BDC1CAEE-9DDC-4094-8F73-CE9992E884B3}"/>
    <cellStyle name="Moneda 2 5 3 4 4 2 2 4" xfId="38071" xr:uid="{9CA884BB-7D07-407E-B785-69F5508CDD46}"/>
    <cellStyle name="Moneda 2 5 3 4 4 2 3" xfId="14533" xr:uid="{25E87D1B-567B-44F2-A8EC-C25487B57458}"/>
    <cellStyle name="Moneda 2 5 3 4 4 2 4" xfId="23950" xr:uid="{9CAF5CE7-7952-4EC4-9A4F-087318EAA7CC}"/>
    <cellStyle name="Moneda 2 5 3 4 4 2 5" xfId="33367" xr:uid="{99F7C810-51FE-4B84-BC74-1D39170A3659}"/>
    <cellStyle name="Moneda 2 5 3 4 4 3" xfId="7477" xr:uid="{7526E074-433F-43F2-A8B2-6E990E5F9B33}"/>
    <cellStyle name="Moneda 2 5 3 4 4 3 2" xfId="16885" xr:uid="{023CB4FB-97B3-4599-8F97-806EF758579F}"/>
    <cellStyle name="Moneda 2 5 3 4 4 3 3" xfId="26302" xr:uid="{0F9A74AD-1F3C-4389-BC47-B54D3C755C67}"/>
    <cellStyle name="Moneda 2 5 3 4 4 3 4" xfId="35719" xr:uid="{02DEB83D-7EE6-4005-88B5-2FE01ECDF95B}"/>
    <cellStyle name="Moneda 2 5 3 4 4 4" xfId="12181" xr:uid="{0D5962DB-A115-494A-8AD6-E7D71FF8BFAC}"/>
    <cellStyle name="Moneda 2 5 3 4 4 5" xfId="21598" xr:uid="{557012E8-3A30-4790-B927-7D8F85539957}"/>
    <cellStyle name="Moneda 2 5 3 4 4 6" xfId="31015" xr:uid="{E570A328-8FB5-4154-8699-AC93CD017F69}"/>
    <cellStyle name="Moneda 2 5 3 4 5" xfId="3557" xr:uid="{260868EA-051E-4537-903D-5AB402F6F376}"/>
    <cellStyle name="Moneda 2 5 3 4 5 2" xfId="5909" xr:uid="{07B8DDAC-9416-45DB-B715-B13C20149662}"/>
    <cellStyle name="Moneda 2 5 3 4 5 2 2" xfId="10613" xr:uid="{B7349BF0-92E8-480E-B92D-500E88F616FB}"/>
    <cellStyle name="Moneda 2 5 3 4 5 2 2 2" xfId="20021" xr:uid="{A717E173-6D20-42B2-8ECE-A0B941BB463C}"/>
    <cellStyle name="Moneda 2 5 3 4 5 2 2 3" xfId="29438" xr:uid="{C33508F8-9986-4F88-BBC3-0DF7EA7BAED7}"/>
    <cellStyle name="Moneda 2 5 3 4 5 2 2 4" xfId="38855" xr:uid="{898732E8-62BC-4D36-93C3-3D54C9D0F61A}"/>
    <cellStyle name="Moneda 2 5 3 4 5 2 3" xfId="15317" xr:uid="{E267C313-6D42-49FD-8309-621EB152EA80}"/>
    <cellStyle name="Moneda 2 5 3 4 5 2 4" xfId="24734" xr:uid="{B0AD7D22-2D93-4CD9-9734-888D59FEAAFA}"/>
    <cellStyle name="Moneda 2 5 3 4 5 2 5" xfId="34151" xr:uid="{A12E8D03-65EE-403A-8C76-E991ACDC91C1}"/>
    <cellStyle name="Moneda 2 5 3 4 5 3" xfId="8261" xr:uid="{E33AA8F4-68E2-4B04-AE8A-A5B2E6F2F3D8}"/>
    <cellStyle name="Moneda 2 5 3 4 5 3 2" xfId="17669" xr:uid="{9C6216A1-790B-4D32-9F66-A08474AEE789}"/>
    <cellStyle name="Moneda 2 5 3 4 5 3 3" xfId="27086" xr:uid="{16A6A2CA-2B98-4753-92CF-26EED7C223BD}"/>
    <cellStyle name="Moneda 2 5 3 4 5 3 4" xfId="36503" xr:uid="{07D3448E-7E2E-48AF-9874-D696BB5C4BEB}"/>
    <cellStyle name="Moneda 2 5 3 4 5 4" xfId="12965" xr:uid="{E3B10531-279F-4F8B-B254-6A94719619F7}"/>
    <cellStyle name="Moneda 2 5 3 4 5 5" xfId="22382" xr:uid="{63ECD5DE-23E5-4D85-9E13-6F8641E0E9C3}"/>
    <cellStyle name="Moneda 2 5 3 4 5 6" xfId="31799" xr:uid="{9AA2D9B7-D273-41EF-B009-3CE8805E2E8E}"/>
    <cellStyle name="Moneda 2 5 3 4 6" xfId="4341" xr:uid="{D6546C3B-C802-42F7-9A54-09762FF41606}"/>
    <cellStyle name="Moneda 2 5 3 4 6 2" xfId="9045" xr:uid="{9FF313D9-844C-4A09-A491-844C67C1551B}"/>
    <cellStyle name="Moneda 2 5 3 4 6 2 2" xfId="18453" xr:uid="{D43C0564-5DA7-4618-818E-5CD96A99F9C6}"/>
    <cellStyle name="Moneda 2 5 3 4 6 2 3" xfId="27870" xr:uid="{CDB3F94D-D875-4EB4-A567-B6E2707E5154}"/>
    <cellStyle name="Moneda 2 5 3 4 6 2 4" xfId="37287" xr:uid="{AF10FCE0-DA5D-4286-B220-5B19C8B0F8DC}"/>
    <cellStyle name="Moneda 2 5 3 4 6 3" xfId="13749" xr:uid="{28C923B8-5C23-4B4F-9DAC-EB835F283F0E}"/>
    <cellStyle name="Moneda 2 5 3 4 6 4" xfId="23166" xr:uid="{506E613E-BCE9-45BC-A1FD-B80210B85AEA}"/>
    <cellStyle name="Moneda 2 5 3 4 6 5" xfId="32583" xr:uid="{6135B362-2A4F-421E-9BFF-13CB71D7A1E8}"/>
    <cellStyle name="Moneda 2 5 3 4 7" xfId="6693" xr:uid="{2785BBEE-1882-4430-98A6-65EA9351BF55}"/>
    <cellStyle name="Moneda 2 5 3 4 7 2" xfId="16101" xr:uid="{B8433A3A-192B-4D2A-B359-F7B5CA8AA1DD}"/>
    <cellStyle name="Moneda 2 5 3 4 7 3" xfId="25518" xr:uid="{59B6FD6D-9223-4A42-B62B-22DAA9000283}"/>
    <cellStyle name="Moneda 2 5 3 4 7 4" xfId="34935" xr:uid="{8474C6C3-37E8-4FC0-AF04-A51769E66481}"/>
    <cellStyle name="Moneda 2 5 3 4 8" xfId="11397" xr:uid="{A5291C71-736D-4B4E-9B32-D7761FA473F9}"/>
    <cellStyle name="Moneda 2 5 3 4 9" xfId="20814" xr:uid="{79A32F67-DFDB-4A2B-90DB-AF9797365611}"/>
    <cellStyle name="Moneda 2 5 3 5" xfId="466" xr:uid="{F5AAF726-A91B-43F4-8368-ADDEBE1FB7FB}"/>
    <cellStyle name="Moneda 2 5 3 5 10" xfId="39744" xr:uid="{B0CE81D9-8D23-428F-A66A-CBC59F044014}"/>
    <cellStyle name="Moneda 2 5 3 5 11" xfId="40003" xr:uid="{A497A7FC-051E-4232-A4E6-8647C6D56525}"/>
    <cellStyle name="Moneda 2 5 3 5 12" xfId="2092" xr:uid="{65850BE0-8E30-4CCA-ABA5-5DDFA79BAC4B}"/>
    <cellStyle name="Moneda 2 5 3 5 13" xfId="1464" xr:uid="{492E9151-D2E1-4A27-8C19-E0758FEDB9A3}"/>
    <cellStyle name="Moneda 2 5 3 5 14" xfId="40346" xr:uid="{12314EAF-FB2F-4A49-B337-BA5896CA099D}"/>
    <cellStyle name="Moneda 2 5 3 5 2" xfId="1116" xr:uid="{41ABBAF6-1CF2-419B-9C00-AE1E0F65DAE0}"/>
    <cellStyle name="Moneda 2 5 3 5 2 10" xfId="1830" xr:uid="{CA122099-496E-456F-87A3-23823CFAC1AB}"/>
    <cellStyle name="Moneda 2 5 3 5 2 11" xfId="40712" xr:uid="{82EFF842-83B4-406C-8175-301075F6E5CD}"/>
    <cellStyle name="Moneda 2 5 3 5 2 2" xfId="3269" xr:uid="{3CD4B2FD-D95A-4E54-AB64-3F577D195744}"/>
    <cellStyle name="Moneda 2 5 3 5 2 2 2" xfId="5621" xr:uid="{EC8E6563-CAAD-4BB5-A9C4-3076F816B090}"/>
    <cellStyle name="Moneda 2 5 3 5 2 2 2 2" xfId="10325" xr:uid="{9C2D0AC9-E99D-4244-B3AF-32A2329DF1D4}"/>
    <cellStyle name="Moneda 2 5 3 5 2 2 2 2 2" xfId="19733" xr:uid="{5079B181-5E79-4F59-A986-4DF819F0E982}"/>
    <cellStyle name="Moneda 2 5 3 5 2 2 2 2 3" xfId="29150" xr:uid="{AB492DFE-7896-47C4-BF68-D3A0685F7427}"/>
    <cellStyle name="Moneda 2 5 3 5 2 2 2 2 4" xfId="38567" xr:uid="{B0CD6D06-3D87-4273-B275-9FF17EE0C233}"/>
    <cellStyle name="Moneda 2 5 3 5 2 2 2 3" xfId="15029" xr:uid="{7B40C714-92AE-43B7-9436-9408B7CA0604}"/>
    <cellStyle name="Moneda 2 5 3 5 2 2 2 4" xfId="24446" xr:uid="{DED81A65-8166-4FE9-86DB-A145FD7D6AE9}"/>
    <cellStyle name="Moneda 2 5 3 5 2 2 2 5" xfId="33863" xr:uid="{D4927DC5-3CDB-464F-8D26-069B989F11B0}"/>
    <cellStyle name="Moneda 2 5 3 5 2 2 3" xfId="7973" xr:uid="{4B04DDFB-5F1B-4850-B0F3-F1810B63ED70}"/>
    <cellStyle name="Moneda 2 5 3 5 2 2 3 2" xfId="17381" xr:uid="{DCA1F28B-5184-4D11-8403-60CF864F8D56}"/>
    <cellStyle name="Moneda 2 5 3 5 2 2 3 3" xfId="26798" xr:uid="{2C31DC83-CE39-40DE-A0D4-CBAC0DEAC40E}"/>
    <cellStyle name="Moneda 2 5 3 5 2 2 3 4" xfId="36215" xr:uid="{4CA63CCF-9B5E-4AA4-B726-46FF9CB260E1}"/>
    <cellStyle name="Moneda 2 5 3 5 2 2 4" xfId="12677" xr:uid="{52F6669F-CE6E-4D84-A5D3-20C05E6450C7}"/>
    <cellStyle name="Moneda 2 5 3 5 2 2 5" xfId="22094" xr:uid="{DB1AD718-D0B3-4DC3-AD00-8E1C9B321EC4}"/>
    <cellStyle name="Moneda 2 5 3 5 2 2 6" xfId="31511" xr:uid="{5E734F83-5DBE-4DED-BDF1-E9ECB240F15E}"/>
    <cellStyle name="Moneda 2 5 3 5 2 3" xfId="4053" xr:uid="{20EFD986-1826-4CEB-8EE5-CA2C5AB9D369}"/>
    <cellStyle name="Moneda 2 5 3 5 2 3 2" xfId="6405" xr:uid="{0A59446E-EE02-403F-B87C-C94D611C6052}"/>
    <cellStyle name="Moneda 2 5 3 5 2 3 2 2" xfId="11109" xr:uid="{7C86F198-1076-4BD1-AED1-A21FEB60BD75}"/>
    <cellStyle name="Moneda 2 5 3 5 2 3 2 2 2" xfId="20517" xr:uid="{ADA8D350-A519-46D0-B440-8E6E3799FC35}"/>
    <cellStyle name="Moneda 2 5 3 5 2 3 2 2 3" xfId="29934" xr:uid="{D8AA2E52-FB4A-47B3-88DD-CD9A455186F8}"/>
    <cellStyle name="Moneda 2 5 3 5 2 3 2 2 4" xfId="39351" xr:uid="{9308DC6B-76E5-486B-B3A9-540D04EDCF5C}"/>
    <cellStyle name="Moneda 2 5 3 5 2 3 2 3" xfId="15813" xr:uid="{B435DF00-1733-4CD8-864E-0FCE4CFDCA02}"/>
    <cellStyle name="Moneda 2 5 3 5 2 3 2 4" xfId="25230" xr:uid="{A7CA9859-58AA-488C-8EC4-4D85E6051CC4}"/>
    <cellStyle name="Moneda 2 5 3 5 2 3 2 5" xfId="34647" xr:uid="{9AF497AD-2EDA-4885-9289-1EBDB535DC3E}"/>
    <cellStyle name="Moneda 2 5 3 5 2 3 3" xfId="8757" xr:uid="{B8D38FC8-E8C3-4992-9EA9-A0804F2F912B}"/>
    <cellStyle name="Moneda 2 5 3 5 2 3 3 2" xfId="18165" xr:uid="{2D15F953-EA6D-4AFA-807B-59E61215BA6B}"/>
    <cellStyle name="Moneda 2 5 3 5 2 3 3 3" xfId="27582" xr:uid="{7247C12F-FC3B-4EE6-9C7C-31FE1C46A1BA}"/>
    <cellStyle name="Moneda 2 5 3 5 2 3 3 4" xfId="36999" xr:uid="{95DC43FC-36EA-4DDC-9706-E1FA2D70F185}"/>
    <cellStyle name="Moneda 2 5 3 5 2 3 4" xfId="13461" xr:uid="{E005649E-655E-4F53-B770-9DB97C1648E1}"/>
    <cellStyle name="Moneda 2 5 3 5 2 3 5" xfId="22878" xr:uid="{3B7E81EA-E064-41EB-8E4C-E8820C0A1FBF}"/>
    <cellStyle name="Moneda 2 5 3 5 2 3 6" xfId="32295" xr:uid="{C91BDB83-863C-4321-9150-8E6787BF90A5}"/>
    <cellStyle name="Moneda 2 5 3 5 2 4" xfId="4837" xr:uid="{FFBD05D7-8EAE-4911-B443-031DBF6BAEE0}"/>
    <cellStyle name="Moneda 2 5 3 5 2 4 2" xfId="9541" xr:uid="{1D06292E-07AD-4B5F-B3C4-32C6898E9087}"/>
    <cellStyle name="Moneda 2 5 3 5 2 4 2 2" xfId="18949" xr:uid="{A54DDBC3-70DA-42BC-B9FB-90EAA75AE18E}"/>
    <cellStyle name="Moneda 2 5 3 5 2 4 2 3" xfId="28366" xr:uid="{64D70542-F851-4C71-A7E4-65CA8977082F}"/>
    <cellStyle name="Moneda 2 5 3 5 2 4 2 4" xfId="37783" xr:uid="{BE52E70D-5B1C-4A8C-8708-D489832F53C3}"/>
    <cellStyle name="Moneda 2 5 3 5 2 4 3" xfId="14245" xr:uid="{CE1DCA13-F3FD-4461-B703-B13CA7B24696}"/>
    <cellStyle name="Moneda 2 5 3 5 2 4 4" xfId="23662" xr:uid="{B80E0C9D-1D9E-4EDD-B6D2-7C6D95997468}"/>
    <cellStyle name="Moneda 2 5 3 5 2 4 5" xfId="33079" xr:uid="{23A8476F-8926-462F-AF93-B1C1DEC85886}"/>
    <cellStyle name="Moneda 2 5 3 5 2 5" xfId="7189" xr:uid="{B0E674DD-BF92-405E-BFA4-DB3098E60B9A}"/>
    <cellStyle name="Moneda 2 5 3 5 2 5 2" xfId="16597" xr:uid="{4B1E941F-17FA-47CC-98DE-137A7861E61C}"/>
    <cellStyle name="Moneda 2 5 3 5 2 5 3" xfId="26014" xr:uid="{DA60643C-42E5-47AD-BB7B-FFE047CCF692}"/>
    <cellStyle name="Moneda 2 5 3 5 2 5 4" xfId="35431" xr:uid="{89310E6F-4541-42E7-8BF0-0FD8B727014B}"/>
    <cellStyle name="Moneda 2 5 3 5 2 6" xfId="11893" xr:uid="{4AD9EC61-1D95-4AD2-8DB2-9CE29E96BA3B}"/>
    <cellStyle name="Moneda 2 5 3 5 2 7" xfId="21310" xr:uid="{DA5B7474-91A5-49F1-933D-DD48E762BF2D}"/>
    <cellStyle name="Moneda 2 5 3 5 2 8" xfId="30727" xr:uid="{A26C28B2-AEAE-44A1-B079-2425731BC5C2}"/>
    <cellStyle name="Moneda 2 5 3 5 2 9" xfId="2484" xr:uid="{1174753E-5F28-49DB-9682-D7E760561E09}"/>
    <cellStyle name="Moneda 2 5 3 5 3" xfId="2877" xr:uid="{545B6422-FDA9-4E6D-93C4-E5C2D7F34F10}"/>
    <cellStyle name="Moneda 2 5 3 5 3 2" xfId="5229" xr:uid="{63AE83CC-D4A7-44E6-B853-E019E5085B1C}"/>
    <cellStyle name="Moneda 2 5 3 5 3 2 2" xfId="9933" xr:uid="{0AC7A326-288C-4DF1-886D-69F0EC0F28E9}"/>
    <cellStyle name="Moneda 2 5 3 5 3 2 2 2" xfId="19341" xr:uid="{9BD9B32D-553A-4C0E-81CF-D1DB9FA36A84}"/>
    <cellStyle name="Moneda 2 5 3 5 3 2 2 3" xfId="28758" xr:uid="{EA2AC0AA-6531-404F-AF85-B1911A346E68}"/>
    <cellStyle name="Moneda 2 5 3 5 3 2 2 4" xfId="38175" xr:uid="{CFF0FA97-3CEB-4A3C-B8E8-E9D7DFEBC2EA}"/>
    <cellStyle name="Moneda 2 5 3 5 3 2 3" xfId="14637" xr:uid="{2B0BAA0D-56AE-43E4-8909-F78D2AEBAFC9}"/>
    <cellStyle name="Moneda 2 5 3 5 3 2 4" xfId="24054" xr:uid="{2195C5D6-8419-4A80-AB80-85563001BD82}"/>
    <cellStyle name="Moneda 2 5 3 5 3 2 5" xfId="33471" xr:uid="{20F37A45-6B7F-4DF8-B606-C1C6E763ACBF}"/>
    <cellStyle name="Moneda 2 5 3 5 3 3" xfId="7581" xr:uid="{6181A09E-6656-4EC3-BE8E-D694C644D61A}"/>
    <cellStyle name="Moneda 2 5 3 5 3 3 2" xfId="16989" xr:uid="{5B7F1563-5A89-4FF7-9798-661A3B2F5A10}"/>
    <cellStyle name="Moneda 2 5 3 5 3 3 3" xfId="26406" xr:uid="{EA1D5C85-390C-4C65-B43A-AAE08EE1FC33}"/>
    <cellStyle name="Moneda 2 5 3 5 3 3 4" xfId="35823" xr:uid="{EDCA9A14-1936-4326-BD46-1549642D9B5D}"/>
    <cellStyle name="Moneda 2 5 3 5 3 4" xfId="12285" xr:uid="{D02D7C08-4D42-4DBC-89C2-9C632DFF438B}"/>
    <cellStyle name="Moneda 2 5 3 5 3 5" xfId="21702" xr:uid="{5A4460CC-BF27-4575-8EF1-4650BEB1BC0E}"/>
    <cellStyle name="Moneda 2 5 3 5 3 6" xfId="31119" xr:uid="{4A94A2E8-55E1-4259-AD9B-9D892851F865}"/>
    <cellStyle name="Moneda 2 5 3 5 4" xfId="3661" xr:uid="{6B61EE84-B1A9-43A2-824F-1EE52F7B1F4A}"/>
    <cellStyle name="Moneda 2 5 3 5 4 2" xfId="6013" xr:uid="{0A931081-F3E0-4807-92E7-BA3D38D7C08F}"/>
    <cellStyle name="Moneda 2 5 3 5 4 2 2" xfId="10717" xr:uid="{E0DF7E8D-C039-4440-9C4D-C5AA9B81AD86}"/>
    <cellStyle name="Moneda 2 5 3 5 4 2 2 2" xfId="20125" xr:uid="{9307FCEC-C91D-4FB3-BA5F-0A3B53F47F81}"/>
    <cellStyle name="Moneda 2 5 3 5 4 2 2 3" xfId="29542" xr:uid="{2311EFDB-E6AE-4378-98FB-3E554C229B76}"/>
    <cellStyle name="Moneda 2 5 3 5 4 2 2 4" xfId="38959" xr:uid="{15C9CDB6-D4FE-4E53-B269-4C5E67C3BC16}"/>
    <cellStyle name="Moneda 2 5 3 5 4 2 3" xfId="15421" xr:uid="{BBD3532F-83A1-4ED8-A322-24C1A7A799C2}"/>
    <cellStyle name="Moneda 2 5 3 5 4 2 4" xfId="24838" xr:uid="{48C47D4E-3E29-4B1C-879D-B9C676C70218}"/>
    <cellStyle name="Moneda 2 5 3 5 4 2 5" xfId="34255" xr:uid="{CDA31B36-58BF-41E0-8183-B21C62A39751}"/>
    <cellStyle name="Moneda 2 5 3 5 4 3" xfId="8365" xr:uid="{E5395D4A-D69C-4499-AD33-1120C462A7D5}"/>
    <cellStyle name="Moneda 2 5 3 5 4 3 2" xfId="17773" xr:uid="{F548A1CA-0B34-4CF4-93BD-B3A99D388316}"/>
    <cellStyle name="Moneda 2 5 3 5 4 3 3" xfId="27190" xr:uid="{B486805B-D69C-45BE-B8CF-6EE69D7334F4}"/>
    <cellStyle name="Moneda 2 5 3 5 4 3 4" xfId="36607" xr:uid="{FF9E571D-1EFA-4B0B-ABCC-465723D8C6A3}"/>
    <cellStyle name="Moneda 2 5 3 5 4 4" xfId="13069" xr:uid="{B66540D3-1DFE-40BB-A921-3DFAAAB1E77F}"/>
    <cellStyle name="Moneda 2 5 3 5 4 5" xfId="22486" xr:uid="{A4438595-2F61-47BE-AF37-116A77D97AB2}"/>
    <cellStyle name="Moneda 2 5 3 5 4 6" xfId="31903" xr:uid="{C142DA45-F616-494D-A0B4-18EF0EB53E4F}"/>
    <cellStyle name="Moneda 2 5 3 5 5" xfId="4445" xr:uid="{5EBC3F16-443E-4464-9208-8C7EB601393B}"/>
    <cellStyle name="Moneda 2 5 3 5 5 2" xfId="9149" xr:uid="{028BF89E-3BB3-4DAF-A07A-740294B20006}"/>
    <cellStyle name="Moneda 2 5 3 5 5 2 2" xfId="18557" xr:uid="{17C885CA-9104-4CE2-8198-0EFB7103CECD}"/>
    <cellStyle name="Moneda 2 5 3 5 5 2 3" xfId="27974" xr:uid="{A06DF2BA-D67B-41DA-860A-987015FD1F48}"/>
    <cellStyle name="Moneda 2 5 3 5 5 2 4" xfId="37391" xr:uid="{948A33D4-52B2-4F4E-8EEB-993A9ACB14EB}"/>
    <cellStyle name="Moneda 2 5 3 5 5 3" xfId="13853" xr:uid="{55E43075-2D6C-4984-84A3-E93BDB626788}"/>
    <cellStyle name="Moneda 2 5 3 5 5 4" xfId="23270" xr:uid="{DE46CCE5-2359-47E1-A366-554178DEDE56}"/>
    <cellStyle name="Moneda 2 5 3 5 5 5" xfId="32687" xr:uid="{B4177361-6FAA-407E-8C0B-CCE3CAEE378C}"/>
    <cellStyle name="Moneda 2 5 3 5 6" xfId="6797" xr:uid="{56F3D4BB-F349-4B60-9781-FE73D4216ABA}"/>
    <cellStyle name="Moneda 2 5 3 5 6 2" xfId="16205" xr:uid="{91A6BC6E-8268-4F90-B820-150431D89A5A}"/>
    <cellStyle name="Moneda 2 5 3 5 6 3" xfId="25622" xr:uid="{8F207D9D-14F1-414C-9BD5-D81010230BB0}"/>
    <cellStyle name="Moneda 2 5 3 5 6 4" xfId="35039" xr:uid="{A10F851C-6C31-47A2-AB68-4E31B9684C05}"/>
    <cellStyle name="Moneda 2 5 3 5 7" xfId="11501" xr:uid="{6D8CA856-2013-403D-85BB-F55B1E4EA42F}"/>
    <cellStyle name="Moneda 2 5 3 5 8" xfId="20918" xr:uid="{F9276DDF-2D7C-408B-A334-72DC987142B1}"/>
    <cellStyle name="Moneda 2 5 3 5 9" xfId="30335" xr:uid="{C71D662C-0586-4E11-BEF6-68D6F5FE3941}"/>
    <cellStyle name="Moneda 2 5 3 6" xfId="823" xr:uid="{C0BFD4B2-F724-46F6-86B9-3BD5EBF3453C}"/>
    <cellStyle name="Moneda 2 5 3 6 10" xfId="1670" xr:uid="{8E30AA44-EA15-444F-8005-732253E7DD8A}"/>
    <cellStyle name="Moneda 2 5 3 6 11" xfId="40552" xr:uid="{2FC72C0E-CBF8-48B5-A613-2D4BE8C03011}"/>
    <cellStyle name="Moneda 2 5 3 6 2" xfId="3073" xr:uid="{68E28202-D74E-405D-9477-AEE36FD435E1}"/>
    <cellStyle name="Moneda 2 5 3 6 2 2" xfId="5425" xr:uid="{3E82DB60-58D8-4295-B563-52D5084DD19E}"/>
    <cellStyle name="Moneda 2 5 3 6 2 2 2" xfId="10129" xr:uid="{1B8BF930-319B-46FC-A370-7A933AA3EBBE}"/>
    <cellStyle name="Moneda 2 5 3 6 2 2 2 2" xfId="19537" xr:uid="{6FC5AEA8-DDA2-4844-9C47-8461B235CEB9}"/>
    <cellStyle name="Moneda 2 5 3 6 2 2 2 3" xfId="28954" xr:uid="{EAE70FD6-058B-4C7C-850F-4424B0300C67}"/>
    <cellStyle name="Moneda 2 5 3 6 2 2 2 4" xfId="38371" xr:uid="{3FC13E8D-27BD-4AAB-BC03-978C68B172D0}"/>
    <cellStyle name="Moneda 2 5 3 6 2 2 3" xfId="14833" xr:uid="{B7FAF19F-AB39-4EE4-8F5D-509327C9A99A}"/>
    <cellStyle name="Moneda 2 5 3 6 2 2 4" xfId="24250" xr:uid="{294AF058-343B-466A-9FDC-B7F5C8BD45E0}"/>
    <cellStyle name="Moneda 2 5 3 6 2 2 5" xfId="33667" xr:uid="{00D3DDBF-DF4F-42D7-B355-C102AF87F59B}"/>
    <cellStyle name="Moneda 2 5 3 6 2 3" xfId="7777" xr:uid="{7A53A88F-AC9A-4EF2-A437-A3A625405BF5}"/>
    <cellStyle name="Moneda 2 5 3 6 2 3 2" xfId="17185" xr:uid="{DB707877-B9FD-477A-9A7A-DA58FDBE2A53}"/>
    <cellStyle name="Moneda 2 5 3 6 2 3 3" xfId="26602" xr:uid="{02DA8AC4-BF17-421E-B857-A947865A85D1}"/>
    <cellStyle name="Moneda 2 5 3 6 2 3 4" xfId="36019" xr:uid="{711461B2-79F2-4EC8-BBEC-FF4A7D842891}"/>
    <cellStyle name="Moneda 2 5 3 6 2 4" xfId="12481" xr:uid="{0B1CF577-3BA3-4986-AE6A-B1E5B8EBA95C}"/>
    <cellStyle name="Moneda 2 5 3 6 2 5" xfId="21898" xr:uid="{A1453158-4BE9-4B54-8668-E14171B0F296}"/>
    <cellStyle name="Moneda 2 5 3 6 2 6" xfId="31315" xr:uid="{3E9CDA16-9299-4193-A3BA-D51D4E36B668}"/>
    <cellStyle name="Moneda 2 5 3 6 3" xfId="3857" xr:uid="{445994F9-D531-46B7-8AD6-D962B80D89D8}"/>
    <cellStyle name="Moneda 2 5 3 6 3 2" xfId="6209" xr:uid="{C0C37AF7-DC6E-4DB2-8B0C-4C2597C11F01}"/>
    <cellStyle name="Moneda 2 5 3 6 3 2 2" xfId="10913" xr:uid="{D3BB3556-48CA-4665-8E76-02699BCBF4AD}"/>
    <cellStyle name="Moneda 2 5 3 6 3 2 2 2" xfId="20321" xr:uid="{F2E24D86-9F72-46AE-B45A-5329A068ED6A}"/>
    <cellStyle name="Moneda 2 5 3 6 3 2 2 3" xfId="29738" xr:uid="{C2444CA9-2A80-42C3-83A5-ACA50D25FA66}"/>
    <cellStyle name="Moneda 2 5 3 6 3 2 2 4" xfId="39155" xr:uid="{94BDB8A2-50D2-461F-8A9D-71728FA5BB62}"/>
    <cellStyle name="Moneda 2 5 3 6 3 2 3" xfId="15617" xr:uid="{AAEAFFCD-6346-400C-832A-DB813AA38CDB}"/>
    <cellStyle name="Moneda 2 5 3 6 3 2 4" xfId="25034" xr:uid="{CC43A9D1-F11B-4BBA-AC75-B3B7B20B2B41}"/>
    <cellStyle name="Moneda 2 5 3 6 3 2 5" xfId="34451" xr:uid="{9575E611-A0B7-420F-A554-C27C105B989D}"/>
    <cellStyle name="Moneda 2 5 3 6 3 3" xfId="8561" xr:uid="{D1B49F41-8542-431E-BACB-2B0F6BB54FF5}"/>
    <cellStyle name="Moneda 2 5 3 6 3 3 2" xfId="17969" xr:uid="{96B73456-A6B2-450E-BE28-D572C4ACFE8C}"/>
    <cellStyle name="Moneda 2 5 3 6 3 3 3" xfId="27386" xr:uid="{80C6D734-6D6F-4E49-AEBC-C77542B87FA3}"/>
    <cellStyle name="Moneda 2 5 3 6 3 3 4" xfId="36803" xr:uid="{399D097A-36F3-4278-825B-141A775416C1}"/>
    <cellStyle name="Moneda 2 5 3 6 3 4" xfId="13265" xr:uid="{DDF64214-B157-4F90-AF24-4F8ADFE1542D}"/>
    <cellStyle name="Moneda 2 5 3 6 3 5" xfId="22682" xr:uid="{A8E39C75-619A-41EC-B9A1-A698A3D3A357}"/>
    <cellStyle name="Moneda 2 5 3 6 3 6" xfId="32099" xr:uid="{D052449D-43EC-4C91-A0BB-86A088A2DBCB}"/>
    <cellStyle name="Moneda 2 5 3 6 4" xfId="4641" xr:uid="{F9087D28-D48F-4749-B9C1-BA73CFA7C474}"/>
    <cellStyle name="Moneda 2 5 3 6 4 2" xfId="9345" xr:uid="{F264A3BA-6167-4CFB-A928-BBC3FA91BB9D}"/>
    <cellStyle name="Moneda 2 5 3 6 4 2 2" xfId="18753" xr:uid="{6D014BE1-62BB-472A-A747-F719A1217B94}"/>
    <cellStyle name="Moneda 2 5 3 6 4 2 3" xfId="28170" xr:uid="{A6862E7D-9995-45B5-814C-8ECB36A6E38E}"/>
    <cellStyle name="Moneda 2 5 3 6 4 2 4" xfId="37587" xr:uid="{A179D725-2E6F-4C0F-A6D8-5C592C908407}"/>
    <cellStyle name="Moneda 2 5 3 6 4 3" xfId="14049" xr:uid="{F970ACDE-F600-4A61-863E-8C9D37BADA66}"/>
    <cellStyle name="Moneda 2 5 3 6 4 4" xfId="23466" xr:uid="{98B70A41-2EF6-4453-9800-2C29EA97AAB1}"/>
    <cellStyle name="Moneda 2 5 3 6 4 5" xfId="32883" xr:uid="{0DC0943D-7FC2-4E1F-B7ED-1B065585F1E9}"/>
    <cellStyle name="Moneda 2 5 3 6 5" xfId="6993" xr:uid="{B90622EE-09E9-404B-9C58-FCC792EFFB9D}"/>
    <cellStyle name="Moneda 2 5 3 6 5 2" xfId="16401" xr:uid="{97F31E3A-CBD8-4078-AC9F-345AE6CB6720}"/>
    <cellStyle name="Moneda 2 5 3 6 5 3" xfId="25818" xr:uid="{6073AAFA-FC82-40FE-A7D3-28EDA658754F}"/>
    <cellStyle name="Moneda 2 5 3 6 5 4" xfId="35235" xr:uid="{591F235E-A901-43CF-B0C8-46D2FFBD4054}"/>
    <cellStyle name="Moneda 2 5 3 6 6" xfId="11697" xr:uid="{BD991678-C7DB-43AD-97F6-A84A68B9C7F9}"/>
    <cellStyle name="Moneda 2 5 3 6 7" xfId="21114" xr:uid="{9623101D-C02F-43E0-944D-79B33579A67A}"/>
    <cellStyle name="Moneda 2 5 3 6 8" xfId="30531" xr:uid="{AB7C0059-5264-42E5-ACDA-25C3B3036E80}"/>
    <cellStyle name="Moneda 2 5 3 6 9" xfId="2288" xr:uid="{062C6444-CEA6-499A-ACF4-64A42E8B6CAF}"/>
    <cellStyle name="Moneda 2 5 3 7" xfId="2681" xr:uid="{140317C0-D2AD-4745-919C-4CED3AD45B37}"/>
    <cellStyle name="Moneda 2 5 3 7 2" xfId="5033" xr:uid="{2D049D36-EF5C-4F47-A87E-DA1EEB913790}"/>
    <cellStyle name="Moneda 2 5 3 7 2 2" xfId="9737" xr:uid="{AB1F5495-9047-40D3-A9EC-A0A158CF54C8}"/>
    <cellStyle name="Moneda 2 5 3 7 2 2 2" xfId="19145" xr:uid="{5E65D13F-CF79-4C5B-87D2-7B94001FBF74}"/>
    <cellStyle name="Moneda 2 5 3 7 2 2 3" xfId="28562" xr:uid="{B824FEF5-F448-416D-9F60-FC7A946B156E}"/>
    <cellStyle name="Moneda 2 5 3 7 2 2 4" xfId="37979" xr:uid="{E3A5A4C6-68B5-4BBC-B8A8-C0600BFDDFF7}"/>
    <cellStyle name="Moneda 2 5 3 7 2 3" xfId="14441" xr:uid="{92042BE9-F9EE-4AB9-80F3-63D9CB7CBCEA}"/>
    <cellStyle name="Moneda 2 5 3 7 2 4" xfId="23858" xr:uid="{26362CC5-974D-43C6-B11A-82BB8CB3BC17}"/>
    <cellStyle name="Moneda 2 5 3 7 2 5" xfId="33275" xr:uid="{38E41338-95B3-404E-B4AC-C58542A670CC}"/>
    <cellStyle name="Moneda 2 5 3 7 3" xfId="7385" xr:uid="{A2888FD4-8989-4DE7-9A47-752EA1B02D53}"/>
    <cellStyle name="Moneda 2 5 3 7 3 2" xfId="16793" xr:uid="{91DAFE97-F6E9-4AE0-A6D9-F292958293C4}"/>
    <cellStyle name="Moneda 2 5 3 7 3 3" xfId="26210" xr:uid="{8D2EF6BA-7E5C-4166-9163-8D2926A7A9D4}"/>
    <cellStyle name="Moneda 2 5 3 7 3 4" xfId="35627" xr:uid="{39787F95-FCEC-4307-9A27-CCA26A141271}"/>
    <cellStyle name="Moneda 2 5 3 7 4" xfId="12089" xr:uid="{73EE5B4F-42A4-417B-8009-E1CC000BB6BF}"/>
    <cellStyle name="Moneda 2 5 3 7 5" xfId="21506" xr:uid="{D7785D6E-5C6F-4C42-9621-A521B9A08BF8}"/>
    <cellStyle name="Moneda 2 5 3 7 6" xfId="30923" xr:uid="{657CAC85-17CC-47D9-AE8E-F78F8AACAEF0}"/>
    <cellStyle name="Moneda 2 5 3 8" xfId="3465" xr:uid="{ACFCC771-70D1-40D5-9C89-2BFE0FB35310}"/>
    <cellStyle name="Moneda 2 5 3 8 2" xfId="5817" xr:uid="{F66B0C47-7FB8-4F04-B7BE-A19D5B0FC64B}"/>
    <cellStyle name="Moneda 2 5 3 8 2 2" xfId="10521" xr:uid="{E7AC3A09-E55B-4F72-B4FE-200407D984CB}"/>
    <cellStyle name="Moneda 2 5 3 8 2 2 2" xfId="19929" xr:uid="{F83B1A33-E3C2-4300-A422-B98FE41D9CD1}"/>
    <cellStyle name="Moneda 2 5 3 8 2 2 3" xfId="29346" xr:uid="{CD3709CD-B4F1-4E9F-BB56-BD490D53069F}"/>
    <cellStyle name="Moneda 2 5 3 8 2 2 4" xfId="38763" xr:uid="{5BED0F34-D134-43C5-9BBB-BD6115306294}"/>
    <cellStyle name="Moneda 2 5 3 8 2 3" xfId="15225" xr:uid="{63EDEBF1-869E-4FEC-BCFD-EBC7E0D493F9}"/>
    <cellStyle name="Moneda 2 5 3 8 2 4" xfId="24642" xr:uid="{E86B1ACC-A7B6-48CB-9223-05B58E14420B}"/>
    <cellStyle name="Moneda 2 5 3 8 2 5" xfId="34059" xr:uid="{F04A9029-CCE4-447E-945F-7661C73F4099}"/>
    <cellStyle name="Moneda 2 5 3 8 3" xfId="8169" xr:uid="{914C8C23-64B4-4554-94B2-B57DFF71CCA3}"/>
    <cellStyle name="Moneda 2 5 3 8 3 2" xfId="17577" xr:uid="{ADA61B51-5C4C-407B-9680-1D22F380F6A7}"/>
    <cellStyle name="Moneda 2 5 3 8 3 3" xfId="26994" xr:uid="{37A1E03B-4203-4626-BAF8-AA85CD6B1503}"/>
    <cellStyle name="Moneda 2 5 3 8 3 4" xfId="36411" xr:uid="{7CFC04E9-4D40-4012-AB9C-4E52EBE87022}"/>
    <cellStyle name="Moneda 2 5 3 8 4" xfId="12873" xr:uid="{FD2B2ED5-6675-4E28-B0D3-3D40506B4B68}"/>
    <cellStyle name="Moneda 2 5 3 8 5" xfId="22290" xr:uid="{E48E85DB-1F11-4EF4-9253-D83C254D135F}"/>
    <cellStyle name="Moneda 2 5 3 8 6" xfId="31707" xr:uid="{66EBD625-99D1-4993-9B62-D8F445C53053}"/>
    <cellStyle name="Moneda 2 5 3 9" xfId="4249" xr:uid="{93607FEA-1791-41C2-B244-31ABB82D7353}"/>
    <cellStyle name="Moneda 2 5 3 9 2" xfId="8953" xr:uid="{6F3CBC23-809D-4A4D-8D35-D040505603C8}"/>
    <cellStyle name="Moneda 2 5 3 9 2 2" xfId="18361" xr:uid="{2374AB12-6B2D-469E-834D-8F3AB777407C}"/>
    <cellStyle name="Moneda 2 5 3 9 2 3" xfId="27778" xr:uid="{64533295-1202-4276-9977-E85A28103F60}"/>
    <cellStyle name="Moneda 2 5 3 9 2 4" xfId="37195" xr:uid="{4FD302D9-0A47-4BEE-A61D-A17CEC7353F1}"/>
    <cellStyle name="Moneda 2 5 3 9 3" xfId="13657" xr:uid="{D097BBE9-FCF5-4473-94B6-A61A74B37298}"/>
    <cellStyle name="Moneda 2 5 3 9 4" xfId="23074" xr:uid="{E32A24FB-8E34-4425-B419-4537815DA492}"/>
    <cellStyle name="Moneda 2 5 3 9 5" xfId="32491" xr:uid="{998FAF08-46F3-4AD2-8070-11A8A970E492}"/>
    <cellStyle name="Moneda 2 5 4" xfId="196" xr:uid="{DDB3A897-2958-4F39-A6F7-546EB7E0FF17}"/>
    <cellStyle name="Moneda 2 5 4 10" xfId="11341" xr:uid="{52EB7B87-0860-4925-B698-BA0C9FE86909}"/>
    <cellStyle name="Moneda 2 5 4 11" xfId="20758" xr:uid="{0FC8C9A6-FA29-4D9A-9A28-EF64F9313C34}"/>
    <cellStyle name="Moneda 2 5 4 12" xfId="30175" xr:uid="{CA9A5DC2-D620-4DE9-9CC0-0D23C10B739F}"/>
    <cellStyle name="Moneda 2 5 4 13" xfId="39578" xr:uid="{770C87BA-AF7B-46F9-8624-3B73BBBDDD72}"/>
    <cellStyle name="Moneda 2 5 4 14" xfId="39850" xr:uid="{651722BD-D68E-486A-B46B-4A9E9A0AEAB1}"/>
    <cellStyle name="Moneda 2 5 4 15" xfId="1932" xr:uid="{BCEACCBE-2166-42CF-893E-7A64D2EB186C}"/>
    <cellStyle name="Moneda 2 5 4 16" xfId="1304" xr:uid="{C9EF115D-2225-44D5-A05A-76071EE2B83F}"/>
    <cellStyle name="Moneda 2 5 4 17" xfId="40186" xr:uid="{BE1B4A00-7A50-421F-9FBE-6FDC14306286}"/>
    <cellStyle name="Moneda 2 5 4 2" xfId="390" xr:uid="{B7CECD09-95A7-412A-B52D-B8E24675A847}"/>
    <cellStyle name="Moneda 2 5 4 2 10" xfId="30296" xr:uid="{8416F32C-E71F-40F7-80D7-C79423C02F49}"/>
    <cellStyle name="Moneda 2 5 4 2 11" xfId="39656" xr:uid="{1F978BAB-EED9-465F-8BE1-22D0EC7A3DAF}"/>
    <cellStyle name="Moneda 2 5 4 2 12" xfId="39915" xr:uid="{EFED0BA3-E4FD-4B1A-AF68-F86912E87E85}"/>
    <cellStyle name="Moneda 2 5 4 2 13" xfId="2053" xr:uid="{FA90866C-BC76-42E9-88F3-53301E1D976F}"/>
    <cellStyle name="Moneda 2 5 4 2 14" xfId="1425" xr:uid="{3DC6AD6B-F76D-4804-ACB9-79018240464E}"/>
    <cellStyle name="Moneda 2 5 4 2 15" xfId="40307" xr:uid="{6F687EED-586E-4924-A572-B40571CBF5D8}"/>
    <cellStyle name="Moneda 2 5 4 2 2" xfId="624" xr:uid="{0E0BC39D-C786-4EED-A629-E46740717082}"/>
    <cellStyle name="Moneda 2 5 4 2 2 10" xfId="39720" xr:uid="{3443AF11-7776-452C-AA74-0FB9E149FF46}"/>
    <cellStyle name="Moneda 2 5 4 2 2 11" xfId="39979" xr:uid="{8F1CFB0A-ABE5-462C-BA74-FC5DD4350C53}"/>
    <cellStyle name="Moneda 2 5 4 2 2 12" xfId="2249" xr:uid="{49E5CE2F-B802-4DD4-AF37-4DC3B9147B97}"/>
    <cellStyle name="Moneda 2 5 4 2 2 13" xfId="1621" xr:uid="{05B003CD-23E5-4DC0-A27F-0A61C6E28D9D}"/>
    <cellStyle name="Moneda 2 5 4 2 2 14" xfId="40503" xr:uid="{03F1CC9F-3EDB-489F-8FEE-685B0CC86740}"/>
    <cellStyle name="Moneda 2 5 4 2 2 2" xfId="1092" xr:uid="{6A850B0A-42E4-452F-85F7-5FDA6DB7634B}"/>
    <cellStyle name="Moneda 2 5 4 2 2 2 10" xfId="1806" xr:uid="{E6859E8D-B82D-4DB8-A43F-A0B4A0AE9FE4}"/>
    <cellStyle name="Moneda 2 5 4 2 2 2 11" xfId="40688" xr:uid="{57995BCD-0486-4523-8CA3-2A5206C9E466}"/>
    <cellStyle name="Moneda 2 5 4 2 2 2 2" xfId="3426" xr:uid="{C1DD86C2-444F-4731-BE68-15228C4294F5}"/>
    <cellStyle name="Moneda 2 5 4 2 2 2 2 2" xfId="5778" xr:uid="{B0714775-F50D-4B49-A9A8-75441D1F9E13}"/>
    <cellStyle name="Moneda 2 5 4 2 2 2 2 2 2" xfId="10482" xr:uid="{44568813-758F-4A65-AD68-4DCD82FCC8A0}"/>
    <cellStyle name="Moneda 2 5 4 2 2 2 2 2 2 2" xfId="19890" xr:uid="{70F50C3E-9BF9-4877-BC75-39A4BEF42A94}"/>
    <cellStyle name="Moneda 2 5 4 2 2 2 2 2 2 3" xfId="29307" xr:uid="{17944D17-0FCD-4821-9256-BFA45A373659}"/>
    <cellStyle name="Moneda 2 5 4 2 2 2 2 2 2 4" xfId="38724" xr:uid="{1E5CB790-4B8B-42FE-B4ED-01593436C269}"/>
    <cellStyle name="Moneda 2 5 4 2 2 2 2 2 3" xfId="15186" xr:uid="{7E186D89-96E4-427E-9F83-C0EB06751C1F}"/>
    <cellStyle name="Moneda 2 5 4 2 2 2 2 2 4" xfId="24603" xr:uid="{B13977A7-56F1-4F5D-9F4D-A79FD7938256}"/>
    <cellStyle name="Moneda 2 5 4 2 2 2 2 2 5" xfId="34020" xr:uid="{9064C537-F99B-44EA-9B17-F95D944E5A09}"/>
    <cellStyle name="Moneda 2 5 4 2 2 2 2 3" xfId="8130" xr:uid="{330EB67B-92CC-463E-BCA8-836D849F93B7}"/>
    <cellStyle name="Moneda 2 5 4 2 2 2 2 3 2" xfId="17538" xr:uid="{EF70F148-878C-499D-B078-3351F5940597}"/>
    <cellStyle name="Moneda 2 5 4 2 2 2 2 3 3" xfId="26955" xr:uid="{FE2EF675-3096-4C7E-9805-DF56F246186A}"/>
    <cellStyle name="Moneda 2 5 4 2 2 2 2 3 4" xfId="36372" xr:uid="{A2D998BA-67CF-476C-B8E7-B3C3FF87956C}"/>
    <cellStyle name="Moneda 2 5 4 2 2 2 2 4" xfId="12834" xr:uid="{62C34720-04E5-4EF4-AD87-912033620351}"/>
    <cellStyle name="Moneda 2 5 4 2 2 2 2 5" xfId="22251" xr:uid="{B013FD01-27B0-445B-94CD-F1675BC56B06}"/>
    <cellStyle name="Moneda 2 5 4 2 2 2 2 6" xfId="31668" xr:uid="{F01643C9-157A-4262-964F-40706D198A0A}"/>
    <cellStyle name="Moneda 2 5 4 2 2 2 3" xfId="4210" xr:uid="{0691BC34-8F1E-428C-A168-264B32829865}"/>
    <cellStyle name="Moneda 2 5 4 2 2 2 3 2" xfId="6562" xr:uid="{52B39EF3-B6C1-4C27-8235-18E648DBE965}"/>
    <cellStyle name="Moneda 2 5 4 2 2 2 3 2 2" xfId="11266" xr:uid="{E28B2E0E-74DE-4765-BE1F-D66E74644D98}"/>
    <cellStyle name="Moneda 2 5 4 2 2 2 3 2 2 2" xfId="20674" xr:uid="{676653B8-B9B8-449B-BD26-2E0EC105EC28}"/>
    <cellStyle name="Moneda 2 5 4 2 2 2 3 2 2 3" xfId="30091" xr:uid="{083331B1-F933-47C2-AC18-716FBFC0C3ED}"/>
    <cellStyle name="Moneda 2 5 4 2 2 2 3 2 2 4" xfId="39508" xr:uid="{425F1D1E-59BB-445D-B3D9-14DE384EC1A1}"/>
    <cellStyle name="Moneda 2 5 4 2 2 2 3 2 3" xfId="15970" xr:uid="{D8F0082E-F5B4-4EAF-8574-BB6A29A98E27}"/>
    <cellStyle name="Moneda 2 5 4 2 2 2 3 2 4" xfId="25387" xr:uid="{A42DD15C-8C71-4F69-BDBD-A6A495486C89}"/>
    <cellStyle name="Moneda 2 5 4 2 2 2 3 2 5" xfId="34804" xr:uid="{4FF0C616-93DA-4BAB-A829-08991E9E34B8}"/>
    <cellStyle name="Moneda 2 5 4 2 2 2 3 3" xfId="8914" xr:uid="{AD5973B1-D63B-4016-A535-2068C915CC2C}"/>
    <cellStyle name="Moneda 2 5 4 2 2 2 3 3 2" xfId="18322" xr:uid="{7753CC12-4916-4093-9D13-3EE98FE7240A}"/>
    <cellStyle name="Moneda 2 5 4 2 2 2 3 3 3" xfId="27739" xr:uid="{E1FF0CD8-18AD-4AB6-AF0E-D6C9D5BAD378}"/>
    <cellStyle name="Moneda 2 5 4 2 2 2 3 3 4" xfId="37156" xr:uid="{4EFA8032-7BDA-4AAC-914D-98CC84E7AA79}"/>
    <cellStyle name="Moneda 2 5 4 2 2 2 3 4" xfId="13618" xr:uid="{DF2AF741-08EE-409E-B23C-FEEA4E7FBE09}"/>
    <cellStyle name="Moneda 2 5 4 2 2 2 3 5" xfId="23035" xr:uid="{A7B7068F-044D-4D7A-AB80-C9154E7591DA}"/>
    <cellStyle name="Moneda 2 5 4 2 2 2 3 6" xfId="32452" xr:uid="{C5E5EAF9-EB0E-47AE-AC79-C273EBCAB1A2}"/>
    <cellStyle name="Moneda 2 5 4 2 2 2 4" xfId="4994" xr:uid="{76965929-6FCB-4AE3-8BAB-5AC6821740C4}"/>
    <cellStyle name="Moneda 2 5 4 2 2 2 4 2" xfId="9698" xr:uid="{85174D19-CA16-4A0F-98AC-5712FEFBCC6B}"/>
    <cellStyle name="Moneda 2 5 4 2 2 2 4 2 2" xfId="19106" xr:uid="{FDED94FA-E720-45CA-8332-449DC24287D4}"/>
    <cellStyle name="Moneda 2 5 4 2 2 2 4 2 3" xfId="28523" xr:uid="{A2850E1D-E72E-4B5F-ABAA-30266C34F0AB}"/>
    <cellStyle name="Moneda 2 5 4 2 2 2 4 2 4" xfId="37940" xr:uid="{9A33584C-29F8-454B-B961-6C9118D156B1}"/>
    <cellStyle name="Moneda 2 5 4 2 2 2 4 3" xfId="14402" xr:uid="{D738C7BF-A86E-49BE-B75B-965AD41A2F55}"/>
    <cellStyle name="Moneda 2 5 4 2 2 2 4 4" xfId="23819" xr:uid="{F7155A06-2698-44D8-A388-99E397721DE2}"/>
    <cellStyle name="Moneda 2 5 4 2 2 2 4 5" xfId="33236" xr:uid="{827C1BA9-2934-4570-9452-612D840EEAD2}"/>
    <cellStyle name="Moneda 2 5 4 2 2 2 5" xfId="7346" xr:uid="{C29C7B0F-223D-449C-AC90-58FE8C12F6B5}"/>
    <cellStyle name="Moneda 2 5 4 2 2 2 5 2" xfId="16754" xr:uid="{4B28EA08-48DB-4BE0-A613-907092257A26}"/>
    <cellStyle name="Moneda 2 5 4 2 2 2 5 3" xfId="26171" xr:uid="{D9CB2068-E104-4A6C-8986-A0B70B5AE844}"/>
    <cellStyle name="Moneda 2 5 4 2 2 2 5 4" xfId="35588" xr:uid="{9655B13F-6D36-43C3-915F-385212E55EB8}"/>
    <cellStyle name="Moneda 2 5 4 2 2 2 6" xfId="12050" xr:uid="{1E035536-FB3B-4932-AAEB-3B95CB245E11}"/>
    <cellStyle name="Moneda 2 5 4 2 2 2 7" xfId="21467" xr:uid="{167EDE2D-B98F-4CAC-BC9F-CA22D01A2600}"/>
    <cellStyle name="Moneda 2 5 4 2 2 2 8" xfId="30884" xr:uid="{678C33F6-29AC-40A9-A1F7-4DD77E520C91}"/>
    <cellStyle name="Moneda 2 5 4 2 2 2 9" xfId="2641" xr:uid="{F0252943-0B72-4B02-B61A-6A2F08F8E971}"/>
    <cellStyle name="Moneda 2 5 4 2 2 3" xfId="3034" xr:uid="{EA0EA165-46B7-46A2-A895-77D00BA38CB0}"/>
    <cellStyle name="Moneda 2 5 4 2 2 3 2" xfId="5386" xr:uid="{BB072229-FA06-4EF8-8B0D-2CEA6F693D38}"/>
    <cellStyle name="Moneda 2 5 4 2 2 3 2 2" xfId="10090" xr:uid="{3E90AF05-7F2A-4A4A-A3DA-CA3A75EE3C1C}"/>
    <cellStyle name="Moneda 2 5 4 2 2 3 2 2 2" xfId="19498" xr:uid="{84FD05F5-53AC-4C98-8EFE-68CEB0930BF7}"/>
    <cellStyle name="Moneda 2 5 4 2 2 3 2 2 3" xfId="28915" xr:uid="{2B515011-22A5-4F6F-BECC-7361E00943A0}"/>
    <cellStyle name="Moneda 2 5 4 2 2 3 2 2 4" xfId="38332" xr:uid="{76439674-432C-4910-BEBF-5BD681B7BCD3}"/>
    <cellStyle name="Moneda 2 5 4 2 2 3 2 3" xfId="14794" xr:uid="{3DC2FFF8-9F58-4513-B60A-73CCCB2D2FF7}"/>
    <cellStyle name="Moneda 2 5 4 2 2 3 2 4" xfId="24211" xr:uid="{901BD721-207F-4C98-BD23-52DDB4E538C0}"/>
    <cellStyle name="Moneda 2 5 4 2 2 3 2 5" xfId="33628" xr:uid="{EB1B5066-1326-48FA-B90C-38489166F441}"/>
    <cellStyle name="Moneda 2 5 4 2 2 3 3" xfId="7738" xr:uid="{8EF6F96B-4D77-4B66-A5DE-003EE863E2FE}"/>
    <cellStyle name="Moneda 2 5 4 2 2 3 3 2" xfId="17146" xr:uid="{C21DC227-1442-4DA6-81E3-AC85EF954D2E}"/>
    <cellStyle name="Moneda 2 5 4 2 2 3 3 3" xfId="26563" xr:uid="{E7C814E9-E3BA-44B8-AE6E-CAD18B925283}"/>
    <cellStyle name="Moneda 2 5 4 2 2 3 3 4" xfId="35980" xr:uid="{FA911EE5-68FE-4CEF-B731-5FC2A511A8B1}"/>
    <cellStyle name="Moneda 2 5 4 2 2 3 4" xfId="12442" xr:uid="{3C84108C-966B-40B9-95CA-39C8EB4A286D}"/>
    <cellStyle name="Moneda 2 5 4 2 2 3 5" xfId="21859" xr:uid="{47E7EB53-E228-4E19-8835-006C8BA4C129}"/>
    <cellStyle name="Moneda 2 5 4 2 2 3 6" xfId="31276" xr:uid="{2BA1797A-F38C-47EE-9581-D0410799A2C0}"/>
    <cellStyle name="Moneda 2 5 4 2 2 4" xfId="3818" xr:uid="{FBDBCE88-B9C2-47F2-85C8-AA1957FAB90A}"/>
    <cellStyle name="Moneda 2 5 4 2 2 4 2" xfId="6170" xr:uid="{DCD105C1-94F1-42A0-87D1-D8FC35B7D7F5}"/>
    <cellStyle name="Moneda 2 5 4 2 2 4 2 2" xfId="10874" xr:uid="{357A7A82-656D-47D4-8043-388678952A47}"/>
    <cellStyle name="Moneda 2 5 4 2 2 4 2 2 2" xfId="20282" xr:uid="{BB01A3BA-07E9-4098-B90E-3AADE7F45EE4}"/>
    <cellStyle name="Moneda 2 5 4 2 2 4 2 2 3" xfId="29699" xr:uid="{A39EE818-17AF-4847-AD4F-73DF4D5C732C}"/>
    <cellStyle name="Moneda 2 5 4 2 2 4 2 2 4" xfId="39116" xr:uid="{AD05BEF1-80F0-4011-A735-7FD982376411}"/>
    <cellStyle name="Moneda 2 5 4 2 2 4 2 3" xfId="15578" xr:uid="{4814CD32-ECEF-47E1-85D7-921CF831FB0A}"/>
    <cellStyle name="Moneda 2 5 4 2 2 4 2 4" xfId="24995" xr:uid="{F7700BF3-4A7B-4E6E-A75A-0046FF8C9899}"/>
    <cellStyle name="Moneda 2 5 4 2 2 4 2 5" xfId="34412" xr:uid="{6544D946-D562-455F-BCF9-9A1EA0C0E7B9}"/>
    <cellStyle name="Moneda 2 5 4 2 2 4 3" xfId="8522" xr:uid="{17191B7E-6DA9-4734-9AA7-4F5602AF07F6}"/>
    <cellStyle name="Moneda 2 5 4 2 2 4 3 2" xfId="17930" xr:uid="{2778B64D-3E97-46F6-ADEE-37A69A930916}"/>
    <cellStyle name="Moneda 2 5 4 2 2 4 3 3" xfId="27347" xr:uid="{49AB37C6-9B2E-4C41-AFC6-4D897CBBE54F}"/>
    <cellStyle name="Moneda 2 5 4 2 2 4 3 4" xfId="36764" xr:uid="{2CC8187B-4A5E-4D35-AA18-D6065ABC4BAD}"/>
    <cellStyle name="Moneda 2 5 4 2 2 4 4" xfId="13226" xr:uid="{2B774ACF-46EC-45E2-BAB8-B8D32BCA4FF1}"/>
    <cellStyle name="Moneda 2 5 4 2 2 4 5" xfId="22643" xr:uid="{CFDD795C-8779-4284-A9DA-FD5EA62CE8FC}"/>
    <cellStyle name="Moneda 2 5 4 2 2 4 6" xfId="32060" xr:uid="{603FC138-9AB6-4C62-9AD1-A4F84B113C7A}"/>
    <cellStyle name="Moneda 2 5 4 2 2 5" xfId="4602" xr:uid="{F0687DD1-49D9-471C-B562-281C3A179045}"/>
    <cellStyle name="Moneda 2 5 4 2 2 5 2" xfId="9306" xr:uid="{B40DDEE6-3507-437D-A12D-A6EACCB25AEC}"/>
    <cellStyle name="Moneda 2 5 4 2 2 5 2 2" xfId="18714" xr:uid="{94266D0B-793F-471A-ABEE-400E7FB693E7}"/>
    <cellStyle name="Moneda 2 5 4 2 2 5 2 3" xfId="28131" xr:uid="{6716E7E1-4FB6-46BA-854A-C370E6FBFCAC}"/>
    <cellStyle name="Moneda 2 5 4 2 2 5 2 4" xfId="37548" xr:uid="{101889BF-1CA2-4BA7-93E1-7CA2AB8AD920}"/>
    <cellStyle name="Moneda 2 5 4 2 2 5 3" xfId="14010" xr:uid="{4FA3AC14-9280-41F2-962C-0A5B93C402D2}"/>
    <cellStyle name="Moneda 2 5 4 2 2 5 4" xfId="23427" xr:uid="{4F2C3105-5957-4668-A887-C3BEC4643986}"/>
    <cellStyle name="Moneda 2 5 4 2 2 5 5" xfId="32844" xr:uid="{0C5CA822-8349-42A1-A127-049B030BC3C2}"/>
    <cellStyle name="Moneda 2 5 4 2 2 6" xfId="6954" xr:uid="{93798D46-5E79-497D-AE1A-24FCE1308CE0}"/>
    <cellStyle name="Moneda 2 5 4 2 2 6 2" xfId="16362" xr:uid="{B21AB7C2-3AC7-470E-9F39-2AD3F2EF62AF}"/>
    <cellStyle name="Moneda 2 5 4 2 2 6 3" xfId="25779" xr:uid="{15BC8B90-11F0-4A65-B3DE-C3E576744CD6}"/>
    <cellStyle name="Moneda 2 5 4 2 2 6 4" xfId="35196" xr:uid="{E508DE57-5A71-4A38-8A42-69581F88F2DB}"/>
    <cellStyle name="Moneda 2 5 4 2 2 7" xfId="11658" xr:uid="{0C839BB7-E3F3-4273-8FE0-F9C953A9A07D}"/>
    <cellStyle name="Moneda 2 5 4 2 2 8" xfId="21075" xr:uid="{233283C6-FE44-42D8-9F36-04B05F3537B2}"/>
    <cellStyle name="Moneda 2 5 4 2 2 9" xfId="30492" xr:uid="{3D6E46F0-EC17-4590-9085-CEABF6A2C66B}"/>
    <cellStyle name="Moneda 2 5 4 2 3" xfId="1156" xr:uid="{25F750B8-C8DA-49EB-B9EB-8BCC05DB6EB6}"/>
    <cellStyle name="Moneda 2 5 4 2 3 10" xfId="40043" xr:uid="{7A64AB41-7431-41A9-81C6-043C6F620318}"/>
    <cellStyle name="Moneda 2 5 4 2 3 11" xfId="2445" xr:uid="{41E1D7ED-F966-4A04-83CF-A5704B075B03}"/>
    <cellStyle name="Moneda 2 5 4 2 3 12" xfId="1870" xr:uid="{FCF61CA9-DC2F-485C-9D71-2AFE4AF609FB}"/>
    <cellStyle name="Moneda 2 5 4 2 3 13" xfId="40752" xr:uid="{90E8DA75-D88F-4954-8BD4-2D3BB0C5ED5B}"/>
    <cellStyle name="Moneda 2 5 4 2 3 2" xfId="3230" xr:uid="{ABF395FF-01E7-4B20-88C6-CC8F2A04446B}"/>
    <cellStyle name="Moneda 2 5 4 2 3 2 2" xfId="5582" xr:uid="{DD67C495-0043-4920-B799-09AB2BB51B18}"/>
    <cellStyle name="Moneda 2 5 4 2 3 2 2 2" xfId="10286" xr:uid="{E8D44543-08FC-45B2-BCF5-CF442919F33D}"/>
    <cellStyle name="Moneda 2 5 4 2 3 2 2 2 2" xfId="19694" xr:uid="{C6A9F772-60E5-46A6-A062-4DA2FE831A21}"/>
    <cellStyle name="Moneda 2 5 4 2 3 2 2 2 3" xfId="29111" xr:uid="{813A1775-CCBC-47CB-99D2-A46C8F1E9A99}"/>
    <cellStyle name="Moneda 2 5 4 2 3 2 2 2 4" xfId="38528" xr:uid="{9119035C-9A64-49EF-925C-5A5E5F5A151A}"/>
    <cellStyle name="Moneda 2 5 4 2 3 2 2 3" xfId="14990" xr:uid="{A66BC3D5-ECBD-452C-8A3C-D8B5CB15928E}"/>
    <cellStyle name="Moneda 2 5 4 2 3 2 2 4" xfId="24407" xr:uid="{95D03DB3-150C-42C6-8E6D-39D58CA3ACDF}"/>
    <cellStyle name="Moneda 2 5 4 2 3 2 2 5" xfId="33824" xr:uid="{0B412A29-E630-498E-A175-10F8DA1597A3}"/>
    <cellStyle name="Moneda 2 5 4 2 3 2 3" xfId="7934" xr:uid="{64741D40-0BFB-4066-97BD-0B2FE212F6E5}"/>
    <cellStyle name="Moneda 2 5 4 2 3 2 3 2" xfId="17342" xr:uid="{0B5A505E-82C4-4B2F-B4E2-CCE215DBE988}"/>
    <cellStyle name="Moneda 2 5 4 2 3 2 3 3" xfId="26759" xr:uid="{13C2BA20-A6C6-4541-8CF4-53AF98D81F15}"/>
    <cellStyle name="Moneda 2 5 4 2 3 2 3 4" xfId="36176" xr:uid="{7C80924B-5BCA-497B-B8A2-0FD7E31458AD}"/>
    <cellStyle name="Moneda 2 5 4 2 3 2 4" xfId="12638" xr:uid="{833B8800-E124-4CDC-A094-F489FC62C041}"/>
    <cellStyle name="Moneda 2 5 4 2 3 2 5" xfId="22055" xr:uid="{6B2B8028-D186-40A8-9F75-66F70BA9594C}"/>
    <cellStyle name="Moneda 2 5 4 2 3 2 6" xfId="31472" xr:uid="{8D1D4023-1C51-4A2B-B7FE-DA8D9BBF1FA8}"/>
    <cellStyle name="Moneda 2 5 4 2 3 3" xfId="4014" xr:uid="{070A6AAD-E1EE-48B7-B69D-5937F633A93D}"/>
    <cellStyle name="Moneda 2 5 4 2 3 3 2" xfId="6366" xr:uid="{8EC41C1C-3BA5-48FD-963B-D50F9A459988}"/>
    <cellStyle name="Moneda 2 5 4 2 3 3 2 2" xfId="11070" xr:uid="{38FEE1BB-2606-4B24-B16D-27B68C73F505}"/>
    <cellStyle name="Moneda 2 5 4 2 3 3 2 2 2" xfId="20478" xr:uid="{495167EE-E5B9-40D7-8BB8-E6D395E6348A}"/>
    <cellStyle name="Moneda 2 5 4 2 3 3 2 2 3" xfId="29895" xr:uid="{FF2F2316-7BFB-41DD-B240-86203D71F474}"/>
    <cellStyle name="Moneda 2 5 4 2 3 3 2 2 4" xfId="39312" xr:uid="{3B3D4C18-93D4-427F-BB47-CB62B9BA9361}"/>
    <cellStyle name="Moneda 2 5 4 2 3 3 2 3" xfId="15774" xr:uid="{8CD2C730-D4E8-44C9-BA6A-F4BC2B23BC02}"/>
    <cellStyle name="Moneda 2 5 4 2 3 3 2 4" xfId="25191" xr:uid="{9B7016D7-4B99-4876-AF7A-18B69070A93D}"/>
    <cellStyle name="Moneda 2 5 4 2 3 3 2 5" xfId="34608" xr:uid="{3F043D29-914C-4772-88AA-2B5B433769BB}"/>
    <cellStyle name="Moneda 2 5 4 2 3 3 3" xfId="8718" xr:uid="{AA12B9DD-1AB1-4104-BFD9-EEAF5BAF04B4}"/>
    <cellStyle name="Moneda 2 5 4 2 3 3 3 2" xfId="18126" xr:uid="{736B15D8-C7A5-4879-8681-38C6FA1F75C3}"/>
    <cellStyle name="Moneda 2 5 4 2 3 3 3 3" xfId="27543" xr:uid="{5F6FF168-0A0A-42F8-890D-FB151223078E}"/>
    <cellStyle name="Moneda 2 5 4 2 3 3 3 4" xfId="36960" xr:uid="{EA5260A6-E67B-493E-B056-1B3A17AC0B70}"/>
    <cellStyle name="Moneda 2 5 4 2 3 3 4" xfId="13422" xr:uid="{7DFE876A-05CD-4701-94A3-59E1EDF85E75}"/>
    <cellStyle name="Moneda 2 5 4 2 3 3 5" xfId="22839" xr:uid="{42B3357D-5119-46BA-9A22-8FA5B2ADC8B0}"/>
    <cellStyle name="Moneda 2 5 4 2 3 3 6" xfId="32256" xr:uid="{345B5582-334F-4E46-9715-49C2BF577092}"/>
    <cellStyle name="Moneda 2 5 4 2 3 4" xfId="4798" xr:uid="{D969AAB9-36E9-4564-8EF2-D9200EE143BF}"/>
    <cellStyle name="Moneda 2 5 4 2 3 4 2" xfId="9502" xr:uid="{94B4ADBC-628A-4D3A-B48B-DB5C1C0DDA6F}"/>
    <cellStyle name="Moneda 2 5 4 2 3 4 2 2" xfId="18910" xr:uid="{2E201F38-4E31-461F-956E-9DE5A22B8077}"/>
    <cellStyle name="Moneda 2 5 4 2 3 4 2 3" xfId="28327" xr:uid="{C7863375-1F63-4465-A48A-1FA57A5A0779}"/>
    <cellStyle name="Moneda 2 5 4 2 3 4 2 4" xfId="37744" xr:uid="{DA90F0E9-17EF-4866-8C3F-A5783257226D}"/>
    <cellStyle name="Moneda 2 5 4 2 3 4 3" xfId="14206" xr:uid="{1666FFF4-8D60-4615-88F4-50469362AAB1}"/>
    <cellStyle name="Moneda 2 5 4 2 3 4 4" xfId="23623" xr:uid="{A9A8B2D2-2124-4CED-B571-FBB415ADC985}"/>
    <cellStyle name="Moneda 2 5 4 2 3 4 5" xfId="33040" xr:uid="{E796CD21-6FDF-488A-8E7B-E4AA618CFC5B}"/>
    <cellStyle name="Moneda 2 5 4 2 3 5" xfId="7150" xr:uid="{650931FB-BD38-4EFE-B00A-886DEDAE0935}"/>
    <cellStyle name="Moneda 2 5 4 2 3 5 2" xfId="16558" xr:uid="{D6B2BAB8-DAAB-465B-9FDF-55CE5F144F8E}"/>
    <cellStyle name="Moneda 2 5 4 2 3 5 3" xfId="25975" xr:uid="{B071C023-2932-488F-85A0-4BE482A63DBB}"/>
    <cellStyle name="Moneda 2 5 4 2 3 5 4" xfId="35392" xr:uid="{9F528DAA-95FB-4D35-A78A-424F13A8C202}"/>
    <cellStyle name="Moneda 2 5 4 2 3 6" xfId="11854" xr:uid="{8FD3E343-3437-400A-898B-9085FB3CADCB}"/>
    <cellStyle name="Moneda 2 5 4 2 3 7" xfId="21271" xr:uid="{5EEDB9F1-9475-43B2-8EDC-DB8BBEF11719}"/>
    <cellStyle name="Moneda 2 5 4 2 3 8" xfId="30688" xr:uid="{38C855AA-7C92-4D46-9E7B-2D1A41AF1F53}"/>
    <cellStyle name="Moneda 2 5 4 2 3 9" xfId="39784" xr:uid="{672A28AA-0BD8-410E-ADF3-C2FF368E01E3}"/>
    <cellStyle name="Moneda 2 5 4 2 4" xfId="1028" xr:uid="{97C72098-7CA6-4698-AA0A-9E01B72AAA52}"/>
    <cellStyle name="Moneda 2 5 4 2 4 2" xfId="5190" xr:uid="{2835E955-05F8-45CD-9792-0E6EC38A3E10}"/>
    <cellStyle name="Moneda 2 5 4 2 4 2 2" xfId="9894" xr:uid="{2B0D20D4-AC59-4F7F-B044-B614B3479713}"/>
    <cellStyle name="Moneda 2 5 4 2 4 2 2 2" xfId="19302" xr:uid="{85D850EC-514E-46C8-8AC5-9467B74C4852}"/>
    <cellStyle name="Moneda 2 5 4 2 4 2 2 3" xfId="28719" xr:uid="{659DBBB3-F79E-4614-8FE3-7AC9C8F38338}"/>
    <cellStyle name="Moneda 2 5 4 2 4 2 2 4" xfId="38136" xr:uid="{52899F6D-8355-4428-B3FC-5CA215E8CC51}"/>
    <cellStyle name="Moneda 2 5 4 2 4 2 3" xfId="14598" xr:uid="{B7F79A7F-A0B8-4EAD-88AE-5327DF684782}"/>
    <cellStyle name="Moneda 2 5 4 2 4 2 4" xfId="24015" xr:uid="{0FDE6B9A-C499-4377-B103-6C37520845F2}"/>
    <cellStyle name="Moneda 2 5 4 2 4 2 5" xfId="33432" xr:uid="{29850AF6-EC40-42B1-B5C2-5A58C3479A28}"/>
    <cellStyle name="Moneda 2 5 4 2 4 3" xfId="7542" xr:uid="{21676B2C-0831-488D-887F-51F70169CAB2}"/>
    <cellStyle name="Moneda 2 5 4 2 4 3 2" xfId="16950" xr:uid="{DAE012EF-FA0F-4ACB-B7CD-2425A6A7698D}"/>
    <cellStyle name="Moneda 2 5 4 2 4 3 3" xfId="26367" xr:uid="{172B16DB-1E61-44C1-BE8A-2AF6FFF02DC5}"/>
    <cellStyle name="Moneda 2 5 4 2 4 3 4" xfId="35784" xr:uid="{78957CD8-B2DB-4F1B-BC91-AD8C312CC246}"/>
    <cellStyle name="Moneda 2 5 4 2 4 4" xfId="12246" xr:uid="{762DA88E-3135-4076-9FF5-F46936698B4B}"/>
    <cellStyle name="Moneda 2 5 4 2 4 5" xfId="21663" xr:uid="{C07B7654-455C-4EC7-A08A-3FF5D65B141B}"/>
    <cellStyle name="Moneda 2 5 4 2 4 6" xfId="31080" xr:uid="{9C90F08E-78D9-4EA6-9AC0-8AA7BF983CF8}"/>
    <cellStyle name="Moneda 2 5 4 2 4 7" xfId="2838" xr:uid="{D0D25E01-5291-4584-869E-9D5489E18147}"/>
    <cellStyle name="Moneda 2 5 4 2 4 8" xfId="1742" xr:uid="{360FB34F-81E8-4CD2-98C6-47FADF7A126B}"/>
    <cellStyle name="Moneda 2 5 4 2 4 9" xfId="40624" xr:uid="{537F83AC-15EF-4533-8BD9-DC4C0AA156A0}"/>
    <cellStyle name="Moneda 2 5 4 2 5" xfId="3622" xr:uid="{26DEA678-7D5D-4507-BFAA-92C86FA4A515}"/>
    <cellStyle name="Moneda 2 5 4 2 5 2" xfId="5974" xr:uid="{F72C996C-0212-45CF-8955-421E30D00BFA}"/>
    <cellStyle name="Moneda 2 5 4 2 5 2 2" xfId="10678" xr:uid="{CD125691-EB01-48FC-8E57-BE95B1E377E8}"/>
    <cellStyle name="Moneda 2 5 4 2 5 2 2 2" xfId="20086" xr:uid="{7F6BF9A8-FEA7-40DE-9C8F-B9A3DAE76EE7}"/>
    <cellStyle name="Moneda 2 5 4 2 5 2 2 3" xfId="29503" xr:uid="{DBBDEBF9-086B-4E68-9594-85FD9467FC9D}"/>
    <cellStyle name="Moneda 2 5 4 2 5 2 2 4" xfId="38920" xr:uid="{62DA58F7-F56F-4205-B394-B7DB364E1E27}"/>
    <cellStyle name="Moneda 2 5 4 2 5 2 3" xfId="15382" xr:uid="{F20609CE-B5F8-4543-8F91-C2FF0D1B5C57}"/>
    <cellStyle name="Moneda 2 5 4 2 5 2 4" xfId="24799" xr:uid="{A94DF944-3771-40A7-931B-E2706A6A9CD3}"/>
    <cellStyle name="Moneda 2 5 4 2 5 2 5" xfId="34216" xr:uid="{402729F5-3251-45DD-BB73-EB07D730F187}"/>
    <cellStyle name="Moneda 2 5 4 2 5 3" xfId="8326" xr:uid="{9C16BD34-CDFE-44B6-A5EA-89D7683230EB}"/>
    <cellStyle name="Moneda 2 5 4 2 5 3 2" xfId="17734" xr:uid="{03340A4B-E383-466E-A62E-6D1AB88ABEB7}"/>
    <cellStyle name="Moneda 2 5 4 2 5 3 3" xfId="27151" xr:uid="{2F477896-F28A-4655-A545-BDD783F84F04}"/>
    <cellStyle name="Moneda 2 5 4 2 5 3 4" xfId="36568" xr:uid="{43B3933B-91E4-4552-A3DC-CD9CE9AEBCEB}"/>
    <cellStyle name="Moneda 2 5 4 2 5 4" xfId="13030" xr:uid="{E9AA71C1-86A2-4236-8652-3653DDAD6381}"/>
    <cellStyle name="Moneda 2 5 4 2 5 5" xfId="22447" xr:uid="{ED5FC872-072F-4229-BBA4-9D587FB6176C}"/>
    <cellStyle name="Moneda 2 5 4 2 5 6" xfId="31864" xr:uid="{CD0427B5-7BED-45E6-A1D3-494093CC587B}"/>
    <cellStyle name="Moneda 2 5 4 2 6" xfId="4406" xr:uid="{95EB4272-A1E8-483B-8D47-AB3495067738}"/>
    <cellStyle name="Moneda 2 5 4 2 6 2" xfId="9110" xr:uid="{A19ADD17-D182-48F2-BF89-8883726E3706}"/>
    <cellStyle name="Moneda 2 5 4 2 6 2 2" xfId="18518" xr:uid="{21F87BF4-6568-4D82-8A97-C0F4A0B19DA7}"/>
    <cellStyle name="Moneda 2 5 4 2 6 2 3" xfId="27935" xr:uid="{22128A52-05AE-4658-B51E-F92A5C65E8FC}"/>
    <cellStyle name="Moneda 2 5 4 2 6 2 4" xfId="37352" xr:uid="{67F6B3CF-B891-4522-88EE-75399632B4B9}"/>
    <cellStyle name="Moneda 2 5 4 2 6 3" xfId="13814" xr:uid="{165299E3-8EBA-4BCA-A929-DE87D8402484}"/>
    <cellStyle name="Moneda 2 5 4 2 6 4" xfId="23231" xr:uid="{78638AEE-A134-4246-AED8-6179FEFB400F}"/>
    <cellStyle name="Moneda 2 5 4 2 6 5" xfId="32648" xr:uid="{381AA6D4-882C-4AAD-A593-7603CDD82EDE}"/>
    <cellStyle name="Moneda 2 5 4 2 7" xfId="6758" xr:uid="{420F52CF-0006-4E7F-9DF2-7DFEA38B77EF}"/>
    <cellStyle name="Moneda 2 5 4 2 7 2" xfId="16166" xr:uid="{E72023E9-81F1-44CD-9665-A1EEEFAD9BEF}"/>
    <cellStyle name="Moneda 2 5 4 2 7 3" xfId="25583" xr:uid="{73C58B24-3809-44B6-ADAA-1344239A1F2D}"/>
    <cellStyle name="Moneda 2 5 4 2 7 4" xfId="35000" xr:uid="{DC82CE29-C3CC-4B1D-AEFE-13333C7AF419}"/>
    <cellStyle name="Moneda 2 5 4 2 8" xfId="11462" xr:uid="{179BDFDB-35B6-463A-9B80-C47AFFA7F353}"/>
    <cellStyle name="Moneda 2 5 4 2 9" xfId="20879" xr:uid="{5ABF48AB-A756-4909-A31F-1E277D619720}"/>
    <cellStyle name="Moneda 2 5 4 3" xfId="274" xr:uid="{9FD84392-E454-4A12-9E85-9D7F776C1BFF}"/>
    <cellStyle name="Moneda 2 5 4 3 10" xfId="30221" xr:uid="{BB324F7F-0943-4E41-8AE6-44E6EBE34FA7}"/>
    <cellStyle name="Moneda 2 5 4 3 11" xfId="39624" xr:uid="{ACF1F292-A712-4C3F-B025-31A071695840}"/>
    <cellStyle name="Moneda 2 5 4 3 12" xfId="39883" xr:uid="{5599D768-DEC2-4CFE-B9E6-7CAC16358D60}"/>
    <cellStyle name="Moneda 2 5 4 3 13" xfId="1978" xr:uid="{57673EF2-CD84-48DA-AFE4-5C57E8CB4DCE}"/>
    <cellStyle name="Moneda 2 5 4 3 14" xfId="1350" xr:uid="{E0C1B7A8-630D-43C1-B501-9170D6FA97CC}"/>
    <cellStyle name="Moneda 2 5 4 3 15" xfId="40232" xr:uid="{18F511EC-50FD-46CB-81E0-1905F0059D94}"/>
    <cellStyle name="Moneda 2 5 4 3 2" xfId="549" xr:uid="{7CAD6F27-913E-40E7-916C-55C8CCAE3DB6}"/>
    <cellStyle name="Moneda 2 5 4 3 2 10" xfId="2174" xr:uid="{33EE2DCA-6AD4-4668-9898-F44284FBFA9B}"/>
    <cellStyle name="Moneda 2 5 4 3 2 11" xfId="1546" xr:uid="{38B9C27F-DAB9-4A39-8371-CFA20CEEDF3B}"/>
    <cellStyle name="Moneda 2 5 4 3 2 12" xfId="40428" xr:uid="{24B2DBDE-2C93-43B7-A6D8-53D2B3FF7CFE}"/>
    <cellStyle name="Moneda 2 5 4 3 2 2" xfId="2566" xr:uid="{78CA2C50-1505-4C2A-A23D-5FB7B946CFC9}"/>
    <cellStyle name="Moneda 2 5 4 3 2 2 2" xfId="3351" xr:uid="{50CE9247-470C-4C4F-9DBE-282743295C63}"/>
    <cellStyle name="Moneda 2 5 4 3 2 2 2 2" xfId="5703" xr:uid="{A069F737-C1B2-4EFA-B9F2-6FA9B174184B}"/>
    <cellStyle name="Moneda 2 5 4 3 2 2 2 2 2" xfId="10407" xr:uid="{CCB3DAA4-024C-41F1-AF7C-B169CA2969F0}"/>
    <cellStyle name="Moneda 2 5 4 3 2 2 2 2 2 2" xfId="19815" xr:uid="{8503E500-00C6-48A4-82EC-4409BC78D474}"/>
    <cellStyle name="Moneda 2 5 4 3 2 2 2 2 2 3" xfId="29232" xr:uid="{AE02B6C6-56C3-419E-B76C-9D7528F1A5B0}"/>
    <cellStyle name="Moneda 2 5 4 3 2 2 2 2 2 4" xfId="38649" xr:uid="{1CB41F61-50D2-4C5D-9920-2E843755A66F}"/>
    <cellStyle name="Moneda 2 5 4 3 2 2 2 2 3" xfId="15111" xr:uid="{85E79936-4974-4C27-A5D3-FA339DD4735C}"/>
    <cellStyle name="Moneda 2 5 4 3 2 2 2 2 4" xfId="24528" xr:uid="{E20FA166-2081-48D9-BD2A-262807CBAF5C}"/>
    <cellStyle name="Moneda 2 5 4 3 2 2 2 2 5" xfId="33945" xr:uid="{6AF2CE9D-9F00-43F0-AD84-ECBBC2FEFC2F}"/>
    <cellStyle name="Moneda 2 5 4 3 2 2 2 3" xfId="8055" xr:uid="{F3E5E21F-360D-4809-B990-A0318242BE6C}"/>
    <cellStyle name="Moneda 2 5 4 3 2 2 2 3 2" xfId="17463" xr:uid="{CF51032C-BD4B-43F8-A3FC-45E9CE87BD62}"/>
    <cellStyle name="Moneda 2 5 4 3 2 2 2 3 3" xfId="26880" xr:uid="{7B49AE75-D492-4CDA-92A7-586315550660}"/>
    <cellStyle name="Moneda 2 5 4 3 2 2 2 3 4" xfId="36297" xr:uid="{AE2D9D3B-27C9-4A92-B435-3FCAF4219498}"/>
    <cellStyle name="Moneda 2 5 4 3 2 2 2 4" xfId="12759" xr:uid="{F1901668-08CE-41C8-B15C-DA36342ACFA5}"/>
    <cellStyle name="Moneda 2 5 4 3 2 2 2 5" xfId="22176" xr:uid="{FCEA74BD-1B9D-46F6-B001-EDFB35D58B36}"/>
    <cellStyle name="Moneda 2 5 4 3 2 2 2 6" xfId="31593" xr:uid="{F264262E-C470-46EC-947C-D0BDC41ECA05}"/>
    <cellStyle name="Moneda 2 5 4 3 2 2 3" xfId="4135" xr:uid="{094B84DC-9FF1-4622-8FB6-7703C0541E74}"/>
    <cellStyle name="Moneda 2 5 4 3 2 2 3 2" xfId="6487" xr:uid="{A1F34546-EB15-495B-B0E8-AE34E98609F2}"/>
    <cellStyle name="Moneda 2 5 4 3 2 2 3 2 2" xfId="11191" xr:uid="{285FBA1C-2A60-4B55-80C2-2EA1074A6E7F}"/>
    <cellStyle name="Moneda 2 5 4 3 2 2 3 2 2 2" xfId="20599" xr:uid="{C7FE6B20-4057-48F6-896D-8E1185652C2B}"/>
    <cellStyle name="Moneda 2 5 4 3 2 2 3 2 2 3" xfId="30016" xr:uid="{D460F4F7-0297-4F43-B6F4-93267AA2C8CF}"/>
    <cellStyle name="Moneda 2 5 4 3 2 2 3 2 2 4" xfId="39433" xr:uid="{9C50D564-B67E-4F8E-8963-2DCC465FFC29}"/>
    <cellStyle name="Moneda 2 5 4 3 2 2 3 2 3" xfId="15895" xr:uid="{BEF016C6-3B03-484C-A040-2D4F2CA8E765}"/>
    <cellStyle name="Moneda 2 5 4 3 2 2 3 2 4" xfId="25312" xr:uid="{83924694-B258-44D9-A1BC-FBB37F704F83}"/>
    <cellStyle name="Moneda 2 5 4 3 2 2 3 2 5" xfId="34729" xr:uid="{31137261-F682-4821-B393-6B3063CB93B8}"/>
    <cellStyle name="Moneda 2 5 4 3 2 2 3 3" xfId="8839" xr:uid="{2205D874-60D3-4534-9BEC-427E89FE82F5}"/>
    <cellStyle name="Moneda 2 5 4 3 2 2 3 3 2" xfId="18247" xr:uid="{31228CD0-C869-40CC-A907-2F5D56F95239}"/>
    <cellStyle name="Moneda 2 5 4 3 2 2 3 3 3" xfId="27664" xr:uid="{1ADBFF6D-BAD1-4AF4-914A-7F829C357494}"/>
    <cellStyle name="Moneda 2 5 4 3 2 2 3 3 4" xfId="37081" xr:uid="{A86F0565-1D5A-4FB5-808F-5AF130F9A53B}"/>
    <cellStyle name="Moneda 2 5 4 3 2 2 3 4" xfId="13543" xr:uid="{4D23C867-4A24-44B9-9A53-E9E7A6DC1F0F}"/>
    <cellStyle name="Moneda 2 5 4 3 2 2 3 5" xfId="22960" xr:uid="{14288D26-4357-461E-82F2-A47B2294A735}"/>
    <cellStyle name="Moneda 2 5 4 3 2 2 3 6" xfId="32377" xr:uid="{15E9EA4F-8B21-4C13-AE01-357BCE75FD22}"/>
    <cellStyle name="Moneda 2 5 4 3 2 2 4" xfId="4919" xr:uid="{900A2703-42BE-43AF-8994-24CD53ACE26F}"/>
    <cellStyle name="Moneda 2 5 4 3 2 2 4 2" xfId="9623" xr:uid="{E2FC88C5-19B2-4464-91EC-D125A813D1D7}"/>
    <cellStyle name="Moneda 2 5 4 3 2 2 4 2 2" xfId="19031" xr:uid="{15C9D88B-858B-4A02-A03D-5FC99C628652}"/>
    <cellStyle name="Moneda 2 5 4 3 2 2 4 2 3" xfId="28448" xr:uid="{14A11E14-03B7-4FD9-9855-0C5B29B5537F}"/>
    <cellStyle name="Moneda 2 5 4 3 2 2 4 2 4" xfId="37865" xr:uid="{ECF2458A-F4A6-4F71-9800-4BD0CBE1087D}"/>
    <cellStyle name="Moneda 2 5 4 3 2 2 4 3" xfId="14327" xr:uid="{CF66B043-1314-4DE0-BD4B-85F8161A2B84}"/>
    <cellStyle name="Moneda 2 5 4 3 2 2 4 4" xfId="23744" xr:uid="{B7E4194B-DE7F-4AF0-BCAB-B24400155D3A}"/>
    <cellStyle name="Moneda 2 5 4 3 2 2 4 5" xfId="33161" xr:uid="{9FCEF4D2-FB98-4F7F-A07C-68D70B66BBBA}"/>
    <cellStyle name="Moneda 2 5 4 3 2 2 5" xfId="7271" xr:uid="{D16A848D-E2D0-41A3-A742-178454D84A69}"/>
    <cellStyle name="Moneda 2 5 4 3 2 2 5 2" xfId="16679" xr:uid="{B9E09135-DC1B-435B-80DB-9F9A65A5D7F3}"/>
    <cellStyle name="Moneda 2 5 4 3 2 2 5 3" xfId="26096" xr:uid="{5EA99C9D-E962-49E0-A860-E1AAB511DCA8}"/>
    <cellStyle name="Moneda 2 5 4 3 2 2 5 4" xfId="35513" xr:uid="{24F27169-EC53-409E-88EB-03D870EEA419}"/>
    <cellStyle name="Moneda 2 5 4 3 2 2 6" xfId="11975" xr:uid="{4C92E979-42B6-40BE-948B-680555A6E8D4}"/>
    <cellStyle name="Moneda 2 5 4 3 2 2 7" xfId="21392" xr:uid="{8721E1B4-F12C-49D2-B75E-F5ACE8492B4C}"/>
    <cellStyle name="Moneda 2 5 4 3 2 2 8" xfId="30809" xr:uid="{C90702C7-82AD-4772-A140-A3B783402651}"/>
    <cellStyle name="Moneda 2 5 4 3 2 3" xfId="2959" xr:uid="{4690CD95-ABEA-4ED2-AB89-9AF0F7439FE7}"/>
    <cellStyle name="Moneda 2 5 4 3 2 3 2" xfId="5311" xr:uid="{CEC6DC17-365E-4E4F-8819-072C97E81C9F}"/>
    <cellStyle name="Moneda 2 5 4 3 2 3 2 2" xfId="10015" xr:uid="{ED8F7C5F-6247-49DF-A37A-3BDB09FC9EBF}"/>
    <cellStyle name="Moneda 2 5 4 3 2 3 2 2 2" xfId="19423" xr:uid="{27FD0CB0-3D05-4ED7-B197-97A02505C254}"/>
    <cellStyle name="Moneda 2 5 4 3 2 3 2 2 3" xfId="28840" xr:uid="{D25A8B1D-5846-4418-8448-44DD29DB7930}"/>
    <cellStyle name="Moneda 2 5 4 3 2 3 2 2 4" xfId="38257" xr:uid="{31B81E41-24AF-4881-9ABB-2C80EC862A3D}"/>
    <cellStyle name="Moneda 2 5 4 3 2 3 2 3" xfId="14719" xr:uid="{C4BEFD2C-F583-4C23-BBB7-E6AD5C552D70}"/>
    <cellStyle name="Moneda 2 5 4 3 2 3 2 4" xfId="24136" xr:uid="{DE2695B9-FC38-48AF-8907-1497E0994216}"/>
    <cellStyle name="Moneda 2 5 4 3 2 3 2 5" xfId="33553" xr:uid="{FFC0A3D7-2396-46D1-8E67-2B551AC481F8}"/>
    <cellStyle name="Moneda 2 5 4 3 2 3 3" xfId="7663" xr:uid="{95E25245-19C9-4BE9-B3C5-EB677FD248FE}"/>
    <cellStyle name="Moneda 2 5 4 3 2 3 3 2" xfId="17071" xr:uid="{F13EDD66-DD7D-4967-923C-69D401469AC3}"/>
    <cellStyle name="Moneda 2 5 4 3 2 3 3 3" xfId="26488" xr:uid="{3197C97B-B4E8-426A-B30F-4C244A416DCC}"/>
    <cellStyle name="Moneda 2 5 4 3 2 3 3 4" xfId="35905" xr:uid="{ECAF3900-4EFB-493B-A661-7AFF9C00113D}"/>
    <cellStyle name="Moneda 2 5 4 3 2 3 4" xfId="12367" xr:uid="{BCC4F5D5-0AF8-4C51-BE16-182942A5283D}"/>
    <cellStyle name="Moneda 2 5 4 3 2 3 5" xfId="21784" xr:uid="{56D264E4-9C81-4B3D-B9F2-9F0FB9FF1B04}"/>
    <cellStyle name="Moneda 2 5 4 3 2 3 6" xfId="31201" xr:uid="{4F874180-B5F2-4A07-A04B-BC08BA31652B}"/>
    <cellStyle name="Moneda 2 5 4 3 2 4" xfId="3743" xr:uid="{778E79FF-AF9C-4E06-B225-5937576D5D3A}"/>
    <cellStyle name="Moneda 2 5 4 3 2 4 2" xfId="6095" xr:uid="{B1ABFA99-F2D6-43DE-9B9F-6ADCC1F0B26B}"/>
    <cellStyle name="Moneda 2 5 4 3 2 4 2 2" xfId="10799" xr:uid="{2C7B2B98-6B99-47C3-9638-50E1014D6C25}"/>
    <cellStyle name="Moneda 2 5 4 3 2 4 2 2 2" xfId="20207" xr:uid="{C1B9B612-BA9C-4C85-B36B-1EDA716AD572}"/>
    <cellStyle name="Moneda 2 5 4 3 2 4 2 2 3" xfId="29624" xr:uid="{14FD3C39-87F8-4BAB-AAD4-5AAE11CF5EB7}"/>
    <cellStyle name="Moneda 2 5 4 3 2 4 2 2 4" xfId="39041" xr:uid="{75F66A63-8EBB-4411-800B-DD67EC3E9E9C}"/>
    <cellStyle name="Moneda 2 5 4 3 2 4 2 3" xfId="15503" xr:uid="{EE914D02-B73E-4AB8-AE85-12859E0CA061}"/>
    <cellStyle name="Moneda 2 5 4 3 2 4 2 4" xfId="24920" xr:uid="{61D0760D-1C63-42A3-8787-BDBF970B8DF6}"/>
    <cellStyle name="Moneda 2 5 4 3 2 4 2 5" xfId="34337" xr:uid="{974B741A-E70B-4EE6-AB20-513CC144DDC4}"/>
    <cellStyle name="Moneda 2 5 4 3 2 4 3" xfId="8447" xr:uid="{0837E231-1F64-4A84-953A-E5D753CB6094}"/>
    <cellStyle name="Moneda 2 5 4 3 2 4 3 2" xfId="17855" xr:uid="{85A350E6-2EEB-4936-B4D9-5C90B53892C1}"/>
    <cellStyle name="Moneda 2 5 4 3 2 4 3 3" xfId="27272" xr:uid="{2C7DFC88-2DB1-4466-850F-9831FD8CE785}"/>
    <cellStyle name="Moneda 2 5 4 3 2 4 3 4" xfId="36689" xr:uid="{9E05016D-B0DE-45C4-B5F7-BD2806512FF9}"/>
    <cellStyle name="Moneda 2 5 4 3 2 4 4" xfId="13151" xr:uid="{8296AC8A-F61A-48DE-B109-9DE35AC81774}"/>
    <cellStyle name="Moneda 2 5 4 3 2 4 5" xfId="22568" xr:uid="{6C8C47BF-9444-4B57-8574-AE8EEBE1539C}"/>
    <cellStyle name="Moneda 2 5 4 3 2 4 6" xfId="31985" xr:uid="{A60B7012-8E0A-4409-A52F-C910772BE453}"/>
    <cellStyle name="Moneda 2 5 4 3 2 5" xfId="4527" xr:uid="{BF7BA744-0263-4D0B-A94B-DB7FBF8B2BA9}"/>
    <cellStyle name="Moneda 2 5 4 3 2 5 2" xfId="9231" xr:uid="{1863A810-455E-4244-AD55-6DB80F1FC0AD}"/>
    <cellStyle name="Moneda 2 5 4 3 2 5 2 2" xfId="18639" xr:uid="{7FF7C3BA-2C9E-4D21-8D00-A889F4528283}"/>
    <cellStyle name="Moneda 2 5 4 3 2 5 2 3" xfId="28056" xr:uid="{4342C330-8CAA-42B4-B1DE-C3D156104315}"/>
    <cellStyle name="Moneda 2 5 4 3 2 5 2 4" xfId="37473" xr:uid="{224BC6EE-6FA7-49A0-989B-F38925C09ED1}"/>
    <cellStyle name="Moneda 2 5 4 3 2 5 3" xfId="13935" xr:uid="{31B1562B-5C71-4D51-AFD6-B280BF88FE98}"/>
    <cellStyle name="Moneda 2 5 4 3 2 5 4" xfId="23352" xr:uid="{4CDE29BF-8C8E-499A-8ED1-2FA0D92B1841}"/>
    <cellStyle name="Moneda 2 5 4 3 2 5 5" xfId="32769" xr:uid="{A5293B5F-53A5-4A55-A0EC-DC3A9A917892}"/>
    <cellStyle name="Moneda 2 5 4 3 2 6" xfId="6879" xr:uid="{7D7654E1-E5C0-4B3C-9B02-089D3CC79A01}"/>
    <cellStyle name="Moneda 2 5 4 3 2 6 2" xfId="16287" xr:uid="{27EB1996-73FD-43FB-9737-2199F613D175}"/>
    <cellStyle name="Moneda 2 5 4 3 2 6 3" xfId="25704" xr:uid="{28DC9F42-9890-4B3E-B680-5D7D5D4FF388}"/>
    <cellStyle name="Moneda 2 5 4 3 2 6 4" xfId="35121" xr:uid="{8F36D594-570E-4925-8A1B-F0BC1C37F0B6}"/>
    <cellStyle name="Moneda 2 5 4 3 2 7" xfId="11583" xr:uid="{2ECE826F-4E42-425E-99B4-92C26693746A}"/>
    <cellStyle name="Moneda 2 5 4 3 2 8" xfId="21000" xr:uid="{8EFD582A-3AAE-4A4D-B251-598BA990AA77}"/>
    <cellStyle name="Moneda 2 5 4 3 2 9" xfId="30417" xr:uid="{17813651-F991-49F8-9CA0-5067BB354991}"/>
    <cellStyle name="Moneda 2 5 4 3 3" xfId="994" xr:uid="{6FEDDBD2-08B8-47C3-A8FA-2049317EBD22}"/>
    <cellStyle name="Moneda 2 5 4 3 3 10" xfId="1710" xr:uid="{51FBBDB8-F666-4C3C-A040-7AA0F6FA63D8}"/>
    <cellStyle name="Moneda 2 5 4 3 3 11" xfId="40592" xr:uid="{1ABBED26-9F13-4CF1-B4F9-FAAAC81DCE65}"/>
    <cellStyle name="Moneda 2 5 4 3 3 2" xfId="3155" xr:uid="{CA1F7734-4AD1-4492-8F8B-415E91940F52}"/>
    <cellStyle name="Moneda 2 5 4 3 3 2 2" xfId="5507" xr:uid="{7E5B9A0E-D41A-4235-8BAA-EE6239904036}"/>
    <cellStyle name="Moneda 2 5 4 3 3 2 2 2" xfId="10211" xr:uid="{9BF20E39-7A98-4BB7-B1CB-562E11BBD46C}"/>
    <cellStyle name="Moneda 2 5 4 3 3 2 2 2 2" xfId="19619" xr:uid="{7C181787-EE66-44C9-B5F8-E46E804F87E8}"/>
    <cellStyle name="Moneda 2 5 4 3 3 2 2 2 3" xfId="29036" xr:uid="{C58DC8C4-C1C1-4909-8312-0C5454F511B6}"/>
    <cellStyle name="Moneda 2 5 4 3 3 2 2 2 4" xfId="38453" xr:uid="{FD147B53-CC4B-424D-96E4-5D77F9083401}"/>
    <cellStyle name="Moneda 2 5 4 3 3 2 2 3" xfId="14915" xr:uid="{5E8AB702-3046-451E-A6CE-552D4298FF27}"/>
    <cellStyle name="Moneda 2 5 4 3 3 2 2 4" xfId="24332" xr:uid="{90915884-57BB-4E49-AAD9-5410269301DC}"/>
    <cellStyle name="Moneda 2 5 4 3 3 2 2 5" xfId="33749" xr:uid="{875918F9-8A5B-4D4E-B6B2-569EBD4BE68A}"/>
    <cellStyle name="Moneda 2 5 4 3 3 2 3" xfId="7859" xr:uid="{E660CC53-6942-4E6A-9EE6-0EA8677854EC}"/>
    <cellStyle name="Moneda 2 5 4 3 3 2 3 2" xfId="17267" xr:uid="{6642A899-B3B9-43BC-82F0-97C175412DD0}"/>
    <cellStyle name="Moneda 2 5 4 3 3 2 3 3" xfId="26684" xr:uid="{C61B1FEA-AB4A-41E7-9A99-D45D9D0E4FC8}"/>
    <cellStyle name="Moneda 2 5 4 3 3 2 3 4" xfId="36101" xr:uid="{475EC3A7-B67F-4A45-93D4-0757309F306A}"/>
    <cellStyle name="Moneda 2 5 4 3 3 2 4" xfId="12563" xr:uid="{D984E38B-822A-4219-8C59-3608D22CDB56}"/>
    <cellStyle name="Moneda 2 5 4 3 3 2 5" xfId="21980" xr:uid="{ACCF2CA5-D088-47D8-878D-48BDD3BA7976}"/>
    <cellStyle name="Moneda 2 5 4 3 3 2 6" xfId="31397" xr:uid="{59209321-234B-4955-81E3-16F1966758AA}"/>
    <cellStyle name="Moneda 2 5 4 3 3 3" xfId="3939" xr:uid="{D2662D72-0EED-4C05-8B20-6314AD0F0ED1}"/>
    <cellStyle name="Moneda 2 5 4 3 3 3 2" xfId="6291" xr:uid="{B217C25F-FE4E-44DA-90A9-8BD91F9E8902}"/>
    <cellStyle name="Moneda 2 5 4 3 3 3 2 2" xfId="10995" xr:uid="{42848F42-7FD9-475D-A48A-4A56DCEEE6C3}"/>
    <cellStyle name="Moneda 2 5 4 3 3 3 2 2 2" xfId="20403" xr:uid="{7DF71F8D-1874-467A-BFFB-B09B175CF12A}"/>
    <cellStyle name="Moneda 2 5 4 3 3 3 2 2 3" xfId="29820" xr:uid="{BCBC91B3-4312-4294-94FB-24DC84A7EA6F}"/>
    <cellStyle name="Moneda 2 5 4 3 3 3 2 2 4" xfId="39237" xr:uid="{B1A76CEA-98D3-49C2-84FE-E3C1DA110646}"/>
    <cellStyle name="Moneda 2 5 4 3 3 3 2 3" xfId="15699" xr:uid="{87844603-05E1-41AA-B3BA-A8373CBDA811}"/>
    <cellStyle name="Moneda 2 5 4 3 3 3 2 4" xfId="25116" xr:uid="{17E36D8D-5DC3-4CCA-B9BE-285982B8977E}"/>
    <cellStyle name="Moneda 2 5 4 3 3 3 2 5" xfId="34533" xr:uid="{5B8F82FE-C1D7-4B60-A2D7-50050F3F2546}"/>
    <cellStyle name="Moneda 2 5 4 3 3 3 3" xfId="8643" xr:uid="{675EAE16-CD8A-4585-AF57-46A8B0D2428B}"/>
    <cellStyle name="Moneda 2 5 4 3 3 3 3 2" xfId="18051" xr:uid="{271B1DFC-0F70-4494-A17E-E7ADCE9EA973}"/>
    <cellStyle name="Moneda 2 5 4 3 3 3 3 3" xfId="27468" xr:uid="{7E6971C2-97B9-4A62-A4C8-0FEDF707734D}"/>
    <cellStyle name="Moneda 2 5 4 3 3 3 3 4" xfId="36885" xr:uid="{C33A4841-9315-419A-860C-6DEF091B63EB}"/>
    <cellStyle name="Moneda 2 5 4 3 3 3 4" xfId="13347" xr:uid="{003A1A72-269C-429B-B708-97EBA0968DA9}"/>
    <cellStyle name="Moneda 2 5 4 3 3 3 5" xfId="22764" xr:uid="{D22235FB-C618-4A9D-814C-E957F84867E3}"/>
    <cellStyle name="Moneda 2 5 4 3 3 3 6" xfId="32181" xr:uid="{0472BC6F-7D12-4229-8082-B863A7D22562}"/>
    <cellStyle name="Moneda 2 5 4 3 3 4" xfId="4723" xr:uid="{4F67585E-59AB-4DD3-A8A1-DA0893C91112}"/>
    <cellStyle name="Moneda 2 5 4 3 3 4 2" xfId="9427" xr:uid="{705A4808-1E50-4F97-AF59-54B465655F92}"/>
    <cellStyle name="Moneda 2 5 4 3 3 4 2 2" xfId="18835" xr:uid="{9D935706-8C2C-4780-94E0-74372A00102B}"/>
    <cellStyle name="Moneda 2 5 4 3 3 4 2 3" xfId="28252" xr:uid="{A458C4A3-85CE-47F7-81C8-591CE7AA05FB}"/>
    <cellStyle name="Moneda 2 5 4 3 3 4 2 4" xfId="37669" xr:uid="{089FAA2F-E0DA-4281-AD87-8115EBC418B1}"/>
    <cellStyle name="Moneda 2 5 4 3 3 4 3" xfId="14131" xr:uid="{370D3FFE-1770-4754-825C-6AEACA091846}"/>
    <cellStyle name="Moneda 2 5 4 3 3 4 4" xfId="23548" xr:uid="{9534D070-321B-438B-8CD2-B8391B878633}"/>
    <cellStyle name="Moneda 2 5 4 3 3 4 5" xfId="32965" xr:uid="{5B15A326-C494-41AE-BB1C-4D13E831817F}"/>
    <cellStyle name="Moneda 2 5 4 3 3 5" xfId="7075" xr:uid="{7EB1D2AA-08C1-4BF3-8A50-5F451D0DB678}"/>
    <cellStyle name="Moneda 2 5 4 3 3 5 2" xfId="16483" xr:uid="{A7FA2863-DBCC-42B1-BF41-6E8CFE78FEB3}"/>
    <cellStyle name="Moneda 2 5 4 3 3 5 3" xfId="25900" xr:uid="{0A1D6E57-68D7-4C3F-B43F-69635FF42568}"/>
    <cellStyle name="Moneda 2 5 4 3 3 5 4" xfId="35317" xr:uid="{90D125D4-9FF1-4417-BF00-7582D7EB226C}"/>
    <cellStyle name="Moneda 2 5 4 3 3 6" xfId="11779" xr:uid="{3F33F0BB-0D47-4D21-9ACC-64B01BCA4303}"/>
    <cellStyle name="Moneda 2 5 4 3 3 7" xfId="21196" xr:uid="{B6526A5A-CFA2-4B47-9789-21D48D54CAA9}"/>
    <cellStyle name="Moneda 2 5 4 3 3 8" xfId="30613" xr:uid="{DDB31B8A-5227-42BE-9940-802438FF3785}"/>
    <cellStyle name="Moneda 2 5 4 3 3 9" xfId="2370" xr:uid="{78AA2E06-6FCC-42DC-BA64-74E682CF8C58}"/>
    <cellStyle name="Moneda 2 5 4 3 4" xfId="2763" xr:uid="{799806AD-B01A-4DA2-94E6-507E11871C1D}"/>
    <cellStyle name="Moneda 2 5 4 3 4 2" xfId="5115" xr:uid="{FCB39035-2A93-45A0-A2A6-033F9BA78CF6}"/>
    <cellStyle name="Moneda 2 5 4 3 4 2 2" xfId="9819" xr:uid="{00BA3832-4F99-422D-AD7B-663465B3AE2F}"/>
    <cellStyle name="Moneda 2 5 4 3 4 2 2 2" xfId="19227" xr:uid="{17CDFCD8-C628-4451-9799-B66BBA1A7752}"/>
    <cellStyle name="Moneda 2 5 4 3 4 2 2 3" xfId="28644" xr:uid="{831095D4-0A24-4AA3-B1F6-CE6454D093CF}"/>
    <cellStyle name="Moneda 2 5 4 3 4 2 2 4" xfId="38061" xr:uid="{46CF00D5-5B81-4664-98DE-B43106B02572}"/>
    <cellStyle name="Moneda 2 5 4 3 4 2 3" xfId="14523" xr:uid="{E65DBA44-F2DA-40B4-8CFB-B26BB2DD2B94}"/>
    <cellStyle name="Moneda 2 5 4 3 4 2 4" xfId="23940" xr:uid="{B87AC0CB-228B-407E-99C4-BE5C2BFD817B}"/>
    <cellStyle name="Moneda 2 5 4 3 4 2 5" xfId="33357" xr:uid="{169A1F98-50E1-49D4-AC88-AE4DC0735E2D}"/>
    <cellStyle name="Moneda 2 5 4 3 4 3" xfId="7467" xr:uid="{DB731901-8AD0-432F-9793-D0C5A5FFFAE8}"/>
    <cellStyle name="Moneda 2 5 4 3 4 3 2" xfId="16875" xr:uid="{202BAB8E-18F7-4DCB-B5E6-D95BB26B1F22}"/>
    <cellStyle name="Moneda 2 5 4 3 4 3 3" xfId="26292" xr:uid="{87114033-F302-40F9-8EF5-2B5D54871363}"/>
    <cellStyle name="Moneda 2 5 4 3 4 3 4" xfId="35709" xr:uid="{826F9354-AC63-4F8C-B6DE-8A2E60BD610A}"/>
    <cellStyle name="Moneda 2 5 4 3 4 4" xfId="12171" xr:uid="{A209AE5C-BAB3-497C-9A84-D7FF1FFB10D9}"/>
    <cellStyle name="Moneda 2 5 4 3 4 5" xfId="21588" xr:uid="{CFBF79D3-F22E-46BC-A1D1-4567870364EF}"/>
    <cellStyle name="Moneda 2 5 4 3 4 6" xfId="31005" xr:uid="{30234084-66B4-4CC4-87B7-0C3AFFFC26C9}"/>
    <cellStyle name="Moneda 2 5 4 3 5" xfId="3547" xr:uid="{F253F0FB-601E-4296-9E51-849989C27A4C}"/>
    <cellStyle name="Moneda 2 5 4 3 5 2" xfId="5899" xr:uid="{E068A195-DEB5-4439-A713-34CEECE82990}"/>
    <cellStyle name="Moneda 2 5 4 3 5 2 2" xfId="10603" xr:uid="{43AF3F62-41CE-4C86-BE40-B3DD38D5ECD4}"/>
    <cellStyle name="Moneda 2 5 4 3 5 2 2 2" xfId="20011" xr:uid="{97DCA33E-BC28-49B2-AE69-347C455EC666}"/>
    <cellStyle name="Moneda 2 5 4 3 5 2 2 3" xfId="29428" xr:uid="{8D4B1986-2FB3-4A8C-9B1D-9872AC55AD80}"/>
    <cellStyle name="Moneda 2 5 4 3 5 2 2 4" xfId="38845" xr:uid="{E036ECA5-4053-4897-8AA9-040FBE8FE09B}"/>
    <cellStyle name="Moneda 2 5 4 3 5 2 3" xfId="15307" xr:uid="{2294870E-2311-402B-BA44-6729CE92AA4D}"/>
    <cellStyle name="Moneda 2 5 4 3 5 2 4" xfId="24724" xr:uid="{845A4D91-0CC2-4430-AA6A-0F840FC3DE47}"/>
    <cellStyle name="Moneda 2 5 4 3 5 2 5" xfId="34141" xr:uid="{0EAAE95E-087D-46B2-BAA0-2DCABCA2AD9E}"/>
    <cellStyle name="Moneda 2 5 4 3 5 3" xfId="8251" xr:uid="{7B10623A-4478-41B3-B6A7-23B3C90A7A03}"/>
    <cellStyle name="Moneda 2 5 4 3 5 3 2" xfId="17659" xr:uid="{938DA47D-E663-4693-AEDE-06E24AD24BF1}"/>
    <cellStyle name="Moneda 2 5 4 3 5 3 3" xfId="27076" xr:uid="{BFA2B404-43BB-480B-9339-D717AC0D9E74}"/>
    <cellStyle name="Moneda 2 5 4 3 5 3 4" xfId="36493" xr:uid="{8F95A987-2429-4ABC-9938-FD4F93958663}"/>
    <cellStyle name="Moneda 2 5 4 3 5 4" xfId="12955" xr:uid="{880E0996-ECDA-436E-BBC1-7DFF893B7AF9}"/>
    <cellStyle name="Moneda 2 5 4 3 5 5" xfId="22372" xr:uid="{EB54C205-E903-4B39-B463-FAECD0909D25}"/>
    <cellStyle name="Moneda 2 5 4 3 5 6" xfId="31789" xr:uid="{23450BF1-6A85-4E91-924F-F47163E53554}"/>
    <cellStyle name="Moneda 2 5 4 3 6" xfId="4331" xr:uid="{F0D44019-0826-45D3-81D7-F57EACAED1D7}"/>
    <cellStyle name="Moneda 2 5 4 3 6 2" xfId="9035" xr:uid="{76C85F8B-2D9B-46D3-8075-C022BD39F888}"/>
    <cellStyle name="Moneda 2 5 4 3 6 2 2" xfId="18443" xr:uid="{CBBA8145-E2AB-4372-A924-2DE350EA5FCD}"/>
    <cellStyle name="Moneda 2 5 4 3 6 2 3" xfId="27860" xr:uid="{80F3E024-5FE9-45EA-A31E-0F86F4CCEFFA}"/>
    <cellStyle name="Moneda 2 5 4 3 6 2 4" xfId="37277" xr:uid="{D612D2B9-9622-4270-8E66-BE26FC5137B4}"/>
    <cellStyle name="Moneda 2 5 4 3 6 3" xfId="13739" xr:uid="{11A7E86D-E419-4391-BFA8-BB170D223592}"/>
    <cellStyle name="Moneda 2 5 4 3 6 4" xfId="23156" xr:uid="{B7F537E3-904D-42F7-82C2-295B08DE559C}"/>
    <cellStyle name="Moneda 2 5 4 3 6 5" xfId="32573" xr:uid="{56E3B7F9-2EAB-480D-8F5A-EE622F24DB07}"/>
    <cellStyle name="Moneda 2 5 4 3 7" xfId="6683" xr:uid="{56DE77C8-1E9A-4043-9E99-64E6A8840D3E}"/>
    <cellStyle name="Moneda 2 5 4 3 7 2" xfId="16091" xr:uid="{55349C01-9E65-4F08-91AE-1B2566A67678}"/>
    <cellStyle name="Moneda 2 5 4 3 7 3" xfId="25508" xr:uid="{D042B34B-2BED-476A-91C6-6F79098C1B99}"/>
    <cellStyle name="Moneda 2 5 4 3 7 4" xfId="34925" xr:uid="{56E5BBA3-10B9-485E-AC20-5935568AAC69}"/>
    <cellStyle name="Moneda 2 5 4 3 8" xfId="11387" xr:uid="{3CA568E7-3127-4570-81A1-52C94DF3C236}"/>
    <cellStyle name="Moneda 2 5 4 3 9" xfId="20804" xr:uid="{10A6A0A3-9B52-4395-802A-4A48B7136429}"/>
    <cellStyle name="Moneda 2 5 4 4" xfId="502" xr:uid="{3B918B81-BFD1-4B01-8808-D7CD2A0279FC}"/>
    <cellStyle name="Moneda 2 5 4 4 10" xfId="39688" xr:uid="{E9F8EB3B-37E5-4578-848E-A19C26388B4B}"/>
    <cellStyle name="Moneda 2 5 4 4 11" xfId="39947" xr:uid="{1BDA1E61-8FCD-4A99-8888-529036798281}"/>
    <cellStyle name="Moneda 2 5 4 4 12" xfId="2128" xr:uid="{EDA1965B-01BA-41FB-9BED-5AE307136989}"/>
    <cellStyle name="Moneda 2 5 4 4 13" xfId="1500" xr:uid="{8420F912-DDD8-4340-BEC9-12B83896D749}"/>
    <cellStyle name="Moneda 2 5 4 4 14" xfId="40382" xr:uid="{7C5807EE-1E01-4072-8F49-232682E73787}"/>
    <cellStyle name="Moneda 2 5 4 4 2" xfId="1060" xr:uid="{CD173BE9-AE4F-4956-84F1-1C5DA874F109}"/>
    <cellStyle name="Moneda 2 5 4 4 2 10" xfId="1774" xr:uid="{CBB4D724-81E1-4E28-A29C-D075FEC6FD69}"/>
    <cellStyle name="Moneda 2 5 4 4 2 11" xfId="40656" xr:uid="{4C501B4E-80E0-43F7-9EFB-B958DAFACAD7}"/>
    <cellStyle name="Moneda 2 5 4 4 2 2" xfId="3305" xr:uid="{336BE2F3-883E-4A3C-B4B6-E4AA5C9D089A}"/>
    <cellStyle name="Moneda 2 5 4 4 2 2 2" xfId="5657" xr:uid="{AB604DEA-7C36-4F7C-B96E-C060A875091C}"/>
    <cellStyle name="Moneda 2 5 4 4 2 2 2 2" xfId="10361" xr:uid="{08D21D3D-A808-4276-B5BA-FF04B724B630}"/>
    <cellStyle name="Moneda 2 5 4 4 2 2 2 2 2" xfId="19769" xr:uid="{8BC5C8F5-7283-4EEC-9F9D-AFC8771FFFC6}"/>
    <cellStyle name="Moneda 2 5 4 4 2 2 2 2 3" xfId="29186" xr:uid="{C17EEE4A-8021-4BA8-AB54-B7C735A932EA}"/>
    <cellStyle name="Moneda 2 5 4 4 2 2 2 2 4" xfId="38603" xr:uid="{5B6FA8E1-ADAD-49AE-94EA-F7E128B6C22E}"/>
    <cellStyle name="Moneda 2 5 4 4 2 2 2 3" xfId="15065" xr:uid="{75F531C8-2ED1-43E0-967F-40C2BC49D994}"/>
    <cellStyle name="Moneda 2 5 4 4 2 2 2 4" xfId="24482" xr:uid="{48CEFF01-76F9-493E-805B-AEC540077031}"/>
    <cellStyle name="Moneda 2 5 4 4 2 2 2 5" xfId="33899" xr:uid="{61B53E49-F811-4829-840F-93F292C4B3E4}"/>
    <cellStyle name="Moneda 2 5 4 4 2 2 3" xfId="8009" xr:uid="{D876D994-D3EF-4113-A985-FD7FA45687F3}"/>
    <cellStyle name="Moneda 2 5 4 4 2 2 3 2" xfId="17417" xr:uid="{A6435806-B5E0-4525-9912-691B0327523C}"/>
    <cellStyle name="Moneda 2 5 4 4 2 2 3 3" xfId="26834" xr:uid="{79737B8F-1300-4B5E-A743-F934370570B0}"/>
    <cellStyle name="Moneda 2 5 4 4 2 2 3 4" xfId="36251" xr:uid="{B5538E65-236E-4F00-A6AB-1DB9087B9BE7}"/>
    <cellStyle name="Moneda 2 5 4 4 2 2 4" xfId="12713" xr:uid="{88B48415-70C0-41E4-A089-FD165BB16CEA}"/>
    <cellStyle name="Moneda 2 5 4 4 2 2 5" xfId="22130" xr:uid="{A1BED015-E18A-4B2C-A445-76FB4B43FC5C}"/>
    <cellStyle name="Moneda 2 5 4 4 2 2 6" xfId="31547" xr:uid="{C47DD28C-C6CF-4464-A935-76D57C0F44F0}"/>
    <cellStyle name="Moneda 2 5 4 4 2 3" xfId="4089" xr:uid="{041C4D2D-DE2B-4505-BF89-187B07BC1DC9}"/>
    <cellStyle name="Moneda 2 5 4 4 2 3 2" xfId="6441" xr:uid="{45D7BD51-3B73-4229-94C8-202F140ECDFD}"/>
    <cellStyle name="Moneda 2 5 4 4 2 3 2 2" xfId="11145" xr:uid="{071D4FCC-CDCF-4041-AC8C-A3B2E9F74990}"/>
    <cellStyle name="Moneda 2 5 4 4 2 3 2 2 2" xfId="20553" xr:uid="{1DDDBB43-7042-4921-A9F2-B2365D58FF4E}"/>
    <cellStyle name="Moneda 2 5 4 4 2 3 2 2 3" xfId="29970" xr:uid="{37B83373-1531-4E4E-AC71-E651F6D5129C}"/>
    <cellStyle name="Moneda 2 5 4 4 2 3 2 2 4" xfId="39387" xr:uid="{30F4FF4D-24D6-45C2-8F45-DCE1E7EADF50}"/>
    <cellStyle name="Moneda 2 5 4 4 2 3 2 3" xfId="15849" xr:uid="{A042102C-8944-4F3B-9DFF-C6F8DE3C2C11}"/>
    <cellStyle name="Moneda 2 5 4 4 2 3 2 4" xfId="25266" xr:uid="{A7F24C88-EEFF-49E7-9895-FCC355AD4BDD}"/>
    <cellStyle name="Moneda 2 5 4 4 2 3 2 5" xfId="34683" xr:uid="{EE76B8AF-DE81-48F8-A33D-5E9349EEB0C5}"/>
    <cellStyle name="Moneda 2 5 4 4 2 3 3" xfId="8793" xr:uid="{07B00912-67B0-4124-BB99-3C19E6DB838F}"/>
    <cellStyle name="Moneda 2 5 4 4 2 3 3 2" xfId="18201" xr:uid="{9F4666CB-3019-4CB1-AF3B-FCCC8C36B703}"/>
    <cellStyle name="Moneda 2 5 4 4 2 3 3 3" xfId="27618" xr:uid="{D0AF09E3-2909-4C36-BAE6-B14D27E45A4E}"/>
    <cellStyle name="Moneda 2 5 4 4 2 3 3 4" xfId="37035" xr:uid="{F059E1D6-6718-4E94-AFC0-F05023CCAE44}"/>
    <cellStyle name="Moneda 2 5 4 4 2 3 4" xfId="13497" xr:uid="{06A818A2-0C7D-4A8F-B186-29626A06A185}"/>
    <cellStyle name="Moneda 2 5 4 4 2 3 5" xfId="22914" xr:uid="{D17EEAA3-38FD-49F5-93D3-E182C6901DA5}"/>
    <cellStyle name="Moneda 2 5 4 4 2 3 6" xfId="32331" xr:uid="{F06923C4-F387-4DCA-9B74-C15BDB22E9D9}"/>
    <cellStyle name="Moneda 2 5 4 4 2 4" xfId="4873" xr:uid="{0C098F9F-B3B6-4710-81AC-6FFC100FEDCA}"/>
    <cellStyle name="Moneda 2 5 4 4 2 4 2" xfId="9577" xr:uid="{B411CE09-F364-4A1A-A391-5CCB3CE34F55}"/>
    <cellStyle name="Moneda 2 5 4 4 2 4 2 2" xfId="18985" xr:uid="{72AB1C3D-F98C-4D99-BC5B-6EA5A30810B0}"/>
    <cellStyle name="Moneda 2 5 4 4 2 4 2 3" xfId="28402" xr:uid="{0C6CA92A-9082-4CE4-B13D-E0CFE7A97931}"/>
    <cellStyle name="Moneda 2 5 4 4 2 4 2 4" xfId="37819" xr:uid="{E37D79D7-EB5C-41C6-A002-26865F0CF01C}"/>
    <cellStyle name="Moneda 2 5 4 4 2 4 3" xfId="14281" xr:uid="{E5CD5AE6-A5FA-4229-9244-0E8492569165}"/>
    <cellStyle name="Moneda 2 5 4 4 2 4 4" xfId="23698" xr:uid="{52668CC5-C427-4067-B9F6-341322C220A4}"/>
    <cellStyle name="Moneda 2 5 4 4 2 4 5" xfId="33115" xr:uid="{298AD1DC-C3F4-4D2F-B1B4-8817E1D069BB}"/>
    <cellStyle name="Moneda 2 5 4 4 2 5" xfId="7225" xr:uid="{FCF21918-E9D2-4ED4-BE56-F7891C05B97C}"/>
    <cellStyle name="Moneda 2 5 4 4 2 5 2" xfId="16633" xr:uid="{0C4FC776-3F0A-41A5-9A41-3EF299D4E29A}"/>
    <cellStyle name="Moneda 2 5 4 4 2 5 3" xfId="26050" xr:uid="{0C5DB378-D063-417A-A1E4-69963BF410D3}"/>
    <cellStyle name="Moneda 2 5 4 4 2 5 4" xfId="35467" xr:uid="{75E32574-F0FD-441E-B1AD-D80C5DD083BF}"/>
    <cellStyle name="Moneda 2 5 4 4 2 6" xfId="11929" xr:uid="{8A080519-A9DA-4FD3-8055-01B8E3BF17F6}"/>
    <cellStyle name="Moneda 2 5 4 4 2 7" xfId="21346" xr:uid="{8B738995-8E85-47F3-BA98-F60B3342918A}"/>
    <cellStyle name="Moneda 2 5 4 4 2 8" xfId="30763" xr:uid="{0621655B-91C6-4A1F-864A-20BF2C73121F}"/>
    <cellStyle name="Moneda 2 5 4 4 2 9" xfId="2520" xr:uid="{A0A8FC6A-F2E5-4E44-A7B3-11C4A3800049}"/>
    <cellStyle name="Moneda 2 5 4 4 3" xfId="2913" xr:uid="{07F734C7-9073-45FA-929F-9CE95AEA00DD}"/>
    <cellStyle name="Moneda 2 5 4 4 3 2" xfId="5265" xr:uid="{6A5820EE-FF0F-490D-9B4D-552CBDAE7F59}"/>
    <cellStyle name="Moneda 2 5 4 4 3 2 2" xfId="9969" xr:uid="{7534159C-36F2-413D-B13E-75340E536638}"/>
    <cellStyle name="Moneda 2 5 4 4 3 2 2 2" xfId="19377" xr:uid="{B9D0769C-B09F-4569-98F2-E1714DACB8CE}"/>
    <cellStyle name="Moneda 2 5 4 4 3 2 2 3" xfId="28794" xr:uid="{86245DCF-3CD3-49E2-B4DD-E91E97858314}"/>
    <cellStyle name="Moneda 2 5 4 4 3 2 2 4" xfId="38211" xr:uid="{AF7D9B99-7CEF-4A50-B0A4-99AF2CC63402}"/>
    <cellStyle name="Moneda 2 5 4 4 3 2 3" xfId="14673" xr:uid="{F686F1BC-FCBB-41AA-BB40-7EA06F54DB87}"/>
    <cellStyle name="Moneda 2 5 4 4 3 2 4" xfId="24090" xr:uid="{8C76EF97-AFA6-4C9C-A9F6-C1185B1E044B}"/>
    <cellStyle name="Moneda 2 5 4 4 3 2 5" xfId="33507" xr:uid="{A8976A53-9BE3-47DE-AFF8-1DE0F8C33611}"/>
    <cellStyle name="Moneda 2 5 4 4 3 3" xfId="7617" xr:uid="{DA9D6783-D993-44A3-81BC-0B6775CA3FFE}"/>
    <cellStyle name="Moneda 2 5 4 4 3 3 2" xfId="17025" xr:uid="{A75C5051-2264-4E24-9FAB-4D21279E3517}"/>
    <cellStyle name="Moneda 2 5 4 4 3 3 3" xfId="26442" xr:uid="{2B67B6AF-28FF-4E12-9E12-E68B8BCFF705}"/>
    <cellStyle name="Moneda 2 5 4 4 3 3 4" xfId="35859" xr:uid="{EB3C21EC-F7BD-4FB8-BE70-61FAE9C80DA3}"/>
    <cellStyle name="Moneda 2 5 4 4 3 4" xfId="12321" xr:uid="{690CF40E-B246-423E-9666-51E1AF571F35}"/>
    <cellStyle name="Moneda 2 5 4 4 3 5" xfId="21738" xr:uid="{D368BD19-1AFF-447D-B0AF-2FB4DA431EA0}"/>
    <cellStyle name="Moneda 2 5 4 4 3 6" xfId="31155" xr:uid="{D9E9213F-9252-414A-AE35-18AABF74C6D0}"/>
    <cellStyle name="Moneda 2 5 4 4 4" xfId="3697" xr:uid="{38B683D6-61B6-4D99-84AB-45789EC26926}"/>
    <cellStyle name="Moneda 2 5 4 4 4 2" xfId="6049" xr:uid="{FBFD2B55-D5E5-4501-A2F3-FACCF27747D4}"/>
    <cellStyle name="Moneda 2 5 4 4 4 2 2" xfId="10753" xr:uid="{D0EE8138-43D6-4283-BA03-11BD5E04F6C6}"/>
    <cellStyle name="Moneda 2 5 4 4 4 2 2 2" xfId="20161" xr:uid="{2A5F8F3C-8648-4DC2-B323-6626989E9A20}"/>
    <cellStyle name="Moneda 2 5 4 4 4 2 2 3" xfId="29578" xr:uid="{61A529D2-83E8-46A8-9952-79CA9A55522B}"/>
    <cellStyle name="Moneda 2 5 4 4 4 2 2 4" xfId="38995" xr:uid="{7D50F8BC-3C6A-42DE-A27E-831C4C7B33EF}"/>
    <cellStyle name="Moneda 2 5 4 4 4 2 3" xfId="15457" xr:uid="{4FC5DA66-D215-4033-8801-C6B85DF48BEF}"/>
    <cellStyle name="Moneda 2 5 4 4 4 2 4" xfId="24874" xr:uid="{5440F8B6-C322-4DB3-B892-113876E10564}"/>
    <cellStyle name="Moneda 2 5 4 4 4 2 5" xfId="34291" xr:uid="{E6603B71-237D-4869-84E5-716847D2B4FF}"/>
    <cellStyle name="Moneda 2 5 4 4 4 3" xfId="8401" xr:uid="{EDA76150-6A51-4CF9-9493-837CF53B3781}"/>
    <cellStyle name="Moneda 2 5 4 4 4 3 2" xfId="17809" xr:uid="{287C5B64-2309-4A61-B906-95BDC8F242C2}"/>
    <cellStyle name="Moneda 2 5 4 4 4 3 3" xfId="27226" xr:uid="{246F22B8-AE0C-492B-AB96-E481829EDA55}"/>
    <cellStyle name="Moneda 2 5 4 4 4 3 4" xfId="36643" xr:uid="{1C54EB56-FD78-4BD2-8BD3-3208675238B3}"/>
    <cellStyle name="Moneda 2 5 4 4 4 4" xfId="13105" xr:uid="{E6395985-F7C7-42CE-901A-3E1D13274232}"/>
    <cellStyle name="Moneda 2 5 4 4 4 5" xfId="22522" xr:uid="{89911205-AEF4-498F-96F4-ED2A0466C251}"/>
    <cellStyle name="Moneda 2 5 4 4 4 6" xfId="31939" xr:uid="{BCEDFA88-770F-4018-98BD-AC1D1F0392A8}"/>
    <cellStyle name="Moneda 2 5 4 4 5" xfId="4481" xr:uid="{544A5BE4-5D4B-457A-B2C2-29ADC3F77E26}"/>
    <cellStyle name="Moneda 2 5 4 4 5 2" xfId="9185" xr:uid="{CC475943-612A-4278-8097-ED9AE6CA4414}"/>
    <cellStyle name="Moneda 2 5 4 4 5 2 2" xfId="18593" xr:uid="{26AD526F-3834-48BE-996E-998A16F9B47F}"/>
    <cellStyle name="Moneda 2 5 4 4 5 2 3" xfId="28010" xr:uid="{15B60815-8C83-40C6-A74A-622388544A74}"/>
    <cellStyle name="Moneda 2 5 4 4 5 2 4" xfId="37427" xr:uid="{581E414D-14F3-4947-86C3-544263FDAFD8}"/>
    <cellStyle name="Moneda 2 5 4 4 5 3" xfId="13889" xr:uid="{53262CEE-0180-4678-9BA9-A56E5984F25D}"/>
    <cellStyle name="Moneda 2 5 4 4 5 4" xfId="23306" xr:uid="{50A7B6AF-5871-4E55-9E6E-467D705D9AC4}"/>
    <cellStyle name="Moneda 2 5 4 4 5 5" xfId="32723" xr:uid="{655B5046-51F3-4019-9766-083B6982E939}"/>
    <cellStyle name="Moneda 2 5 4 4 6" xfId="6833" xr:uid="{6D57E13F-4F25-499D-A8CF-2B39F8D51FB1}"/>
    <cellStyle name="Moneda 2 5 4 4 6 2" xfId="16241" xr:uid="{DAD2877F-E85F-44AB-96E4-30819F429D21}"/>
    <cellStyle name="Moneda 2 5 4 4 6 3" xfId="25658" xr:uid="{FEBCE116-DB64-4D36-AB3B-25F7224A24AC}"/>
    <cellStyle name="Moneda 2 5 4 4 6 4" xfId="35075" xr:uid="{FAF2812D-0E04-4843-8CCE-2C35B455F5CC}"/>
    <cellStyle name="Moneda 2 5 4 4 7" xfId="11537" xr:uid="{CF80081C-6E85-49FD-AF0A-0B05CA6107A3}"/>
    <cellStyle name="Moneda 2 5 4 4 8" xfId="20954" xr:uid="{B25E0737-F41B-4B12-A91A-B51FE8B9F073}"/>
    <cellStyle name="Moneda 2 5 4 4 9" xfId="30371" xr:uid="{9FE874F5-F3FF-44B8-8A17-2FB8FD583D5F}"/>
    <cellStyle name="Moneda 2 5 4 5" xfId="1124" xr:uid="{6F5B12C1-D6FA-468D-85A5-51D2F11F3B51}"/>
    <cellStyle name="Moneda 2 5 4 5 10" xfId="40011" xr:uid="{BFABB844-402E-44F5-947D-662D930A352D}"/>
    <cellStyle name="Moneda 2 5 4 5 11" xfId="2324" xr:uid="{4A780B30-9C6E-4B22-87B7-B92D0F98E7B8}"/>
    <cellStyle name="Moneda 2 5 4 5 12" xfId="1838" xr:uid="{4B20833B-BB3B-494A-8F19-E58702B706F2}"/>
    <cellStyle name="Moneda 2 5 4 5 13" xfId="40720" xr:uid="{9B09F3A6-6E8F-4724-A7FA-AE72A2064296}"/>
    <cellStyle name="Moneda 2 5 4 5 2" xfId="3109" xr:uid="{8B20BDE9-560C-4AE9-B5D9-9045C66FC8C3}"/>
    <cellStyle name="Moneda 2 5 4 5 2 2" xfId="5461" xr:uid="{4FA7CC72-DFE9-41EC-AB00-9822298647D3}"/>
    <cellStyle name="Moneda 2 5 4 5 2 2 2" xfId="10165" xr:uid="{E4771630-392E-4D14-A653-270B74B904C0}"/>
    <cellStyle name="Moneda 2 5 4 5 2 2 2 2" xfId="19573" xr:uid="{5DD0C5BB-4E32-4B79-9674-94B6A62C2C32}"/>
    <cellStyle name="Moneda 2 5 4 5 2 2 2 3" xfId="28990" xr:uid="{C74CC56B-F6C2-4801-970F-45FDFC889434}"/>
    <cellStyle name="Moneda 2 5 4 5 2 2 2 4" xfId="38407" xr:uid="{2F2DC188-2232-4617-8458-9007CF4523EF}"/>
    <cellStyle name="Moneda 2 5 4 5 2 2 3" xfId="14869" xr:uid="{5A10ED6F-E9C7-4172-8EEB-A96FFA0F9BBA}"/>
    <cellStyle name="Moneda 2 5 4 5 2 2 4" xfId="24286" xr:uid="{02F3BE16-7848-4D8A-A678-708BF8DFEA81}"/>
    <cellStyle name="Moneda 2 5 4 5 2 2 5" xfId="33703" xr:uid="{299A7BEA-E6ED-43C5-B89D-80C1832A3E7D}"/>
    <cellStyle name="Moneda 2 5 4 5 2 3" xfId="7813" xr:uid="{A50150A4-93ED-4619-8ACA-25D452AC6385}"/>
    <cellStyle name="Moneda 2 5 4 5 2 3 2" xfId="17221" xr:uid="{90E69F0D-39EF-4AC6-AD32-89D288E73D90}"/>
    <cellStyle name="Moneda 2 5 4 5 2 3 3" xfId="26638" xr:uid="{37D5A48D-B5AA-4862-A446-6E38BF476715}"/>
    <cellStyle name="Moneda 2 5 4 5 2 3 4" xfId="36055" xr:uid="{03BC7AB5-D5CD-4FA9-AF34-DA149283F1D1}"/>
    <cellStyle name="Moneda 2 5 4 5 2 4" xfId="12517" xr:uid="{43B27444-DB5A-49AB-9673-93A04986D720}"/>
    <cellStyle name="Moneda 2 5 4 5 2 5" xfId="21934" xr:uid="{C9AAEA53-4BDE-412B-8EF0-5FF4F536589B}"/>
    <cellStyle name="Moneda 2 5 4 5 2 6" xfId="31351" xr:uid="{4AC1D77B-491B-4877-BDFB-5AF6F67E4F42}"/>
    <cellStyle name="Moneda 2 5 4 5 3" xfId="3893" xr:uid="{17CA60C6-4508-45B0-BA98-3315AB281F70}"/>
    <cellStyle name="Moneda 2 5 4 5 3 2" xfId="6245" xr:uid="{97DEC288-0673-40DA-B4B1-CC43DD18EB51}"/>
    <cellStyle name="Moneda 2 5 4 5 3 2 2" xfId="10949" xr:uid="{23BCAA85-EB7A-410C-BEF7-239E0DCDC971}"/>
    <cellStyle name="Moneda 2 5 4 5 3 2 2 2" xfId="20357" xr:uid="{1EA3EBE7-53CE-4AE2-B182-8890633C6326}"/>
    <cellStyle name="Moneda 2 5 4 5 3 2 2 3" xfId="29774" xr:uid="{8E5FEC19-DCF9-4466-91CA-0DB103F0404C}"/>
    <cellStyle name="Moneda 2 5 4 5 3 2 2 4" xfId="39191" xr:uid="{C9CA358C-346E-4051-A0A5-FB37008275AF}"/>
    <cellStyle name="Moneda 2 5 4 5 3 2 3" xfId="15653" xr:uid="{47DFC4B3-691C-4995-B928-0DE71C74E62D}"/>
    <cellStyle name="Moneda 2 5 4 5 3 2 4" xfId="25070" xr:uid="{8F5B5407-E4F7-4318-BD9A-79E364CC3A93}"/>
    <cellStyle name="Moneda 2 5 4 5 3 2 5" xfId="34487" xr:uid="{6D026B82-DDE2-4037-89B5-687A15B1755D}"/>
    <cellStyle name="Moneda 2 5 4 5 3 3" xfId="8597" xr:uid="{F9570FAF-88CB-4C06-A876-1A1CF0018DC1}"/>
    <cellStyle name="Moneda 2 5 4 5 3 3 2" xfId="18005" xr:uid="{A9433AB3-AE46-4287-9D31-7C84B4E92583}"/>
    <cellStyle name="Moneda 2 5 4 5 3 3 3" xfId="27422" xr:uid="{9EA032F4-3CB5-45D7-9489-22C5F001071C}"/>
    <cellStyle name="Moneda 2 5 4 5 3 3 4" xfId="36839" xr:uid="{FB0164E7-EB54-44F8-9821-FA1ACD3CEF70}"/>
    <cellStyle name="Moneda 2 5 4 5 3 4" xfId="13301" xr:uid="{F14B9EDE-BC96-4E3C-8BEC-3D71231E7E77}"/>
    <cellStyle name="Moneda 2 5 4 5 3 5" xfId="22718" xr:uid="{6D999AF2-D29E-4A6C-A8FD-388A8BB81702}"/>
    <cellStyle name="Moneda 2 5 4 5 3 6" xfId="32135" xr:uid="{CB337A53-A850-4232-B9F7-9723D0ECEB2F}"/>
    <cellStyle name="Moneda 2 5 4 5 4" xfId="4677" xr:uid="{92B4A816-82AE-4652-B25E-B0156D3502AA}"/>
    <cellStyle name="Moneda 2 5 4 5 4 2" xfId="9381" xr:uid="{E0F73BBB-9912-4A71-A606-A782E6D50964}"/>
    <cellStyle name="Moneda 2 5 4 5 4 2 2" xfId="18789" xr:uid="{4CAD3D1A-65B4-48CD-BA15-91E4490C6DEB}"/>
    <cellStyle name="Moneda 2 5 4 5 4 2 3" xfId="28206" xr:uid="{E9492415-5827-4B6D-AEAE-2EF43F9B6B68}"/>
    <cellStyle name="Moneda 2 5 4 5 4 2 4" xfId="37623" xr:uid="{C23D9562-52C8-491B-A05B-1C3FCA437225}"/>
    <cellStyle name="Moneda 2 5 4 5 4 3" xfId="14085" xr:uid="{59ABBE3C-6D75-4F32-9F7F-9448A159506E}"/>
    <cellStyle name="Moneda 2 5 4 5 4 4" xfId="23502" xr:uid="{484DF615-5EF8-450B-939E-5ACB5A209C2E}"/>
    <cellStyle name="Moneda 2 5 4 5 4 5" xfId="32919" xr:uid="{46B6E5C0-14F4-4953-AB3A-86BCE9BD7587}"/>
    <cellStyle name="Moneda 2 5 4 5 5" xfId="7029" xr:uid="{E2DD5947-AC6A-4803-B340-E293E5A1EA00}"/>
    <cellStyle name="Moneda 2 5 4 5 5 2" xfId="16437" xr:uid="{57804A80-08E2-4C22-9DE7-B477B98C0FF4}"/>
    <cellStyle name="Moneda 2 5 4 5 5 3" xfId="25854" xr:uid="{FD20E0D2-6012-42C8-9727-B6701D1EE96D}"/>
    <cellStyle name="Moneda 2 5 4 5 5 4" xfId="35271" xr:uid="{4404936A-C56C-47A7-9DE5-1BDD3A5E41E4}"/>
    <cellStyle name="Moneda 2 5 4 5 6" xfId="11733" xr:uid="{F3EC1529-DB87-48E9-ACBA-4A7AC5BCB78F}"/>
    <cellStyle name="Moneda 2 5 4 5 7" xfId="21150" xr:uid="{E1F1ABC6-2978-4CA9-B871-2909204A1B0B}"/>
    <cellStyle name="Moneda 2 5 4 5 8" xfId="30567" xr:uid="{5A3A61C9-6C81-4273-A5EB-89C5FF55AE44}"/>
    <cellStyle name="Moneda 2 5 4 5 9" xfId="39752" xr:uid="{6CB45D4E-1C57-4847-BDD2-6DB92A35B9E2}"/>
    <cellStyle name="Moneda 2 5 4 6" xfId="831" xr:uid="{938429D5-664D-47A3-B243-764705671CD1}"/>
    <cellStyle name="Moneda 2 5 4 6 2" xfId="5069" xr:uid="{07F26C21-0035-4EB2-92CB-C3D1F7BFC00D}"/>
    <cellStyle name="Moneda 2 5 4 6 2 2" xfId="9773" xr:uid="{831D5733-0250-446F-9B6C-885F703C84C2}"/>
    <cellStyle name="Moneda 2 5 4 6 2 2 2" xfId="19181" xr:uid="{5CD7CB8E-0C7D-432A-A527-7C6AACF6D5C0}"/>
    <cellStyle name="Moneda 2 5 4 6 2 2 3" xfId="28598" xr:uid="{F316BAA1-E0C7-4FDF-A3E6-E29BA4D6704A}"/>
    <cellStyle name="Moneda 2 5 4 6 2 2 4" xfId="38015" xr:uid="{C9CF763C-E000-480A-979B-CECCF706EAD6}"/>
    <cellStyle name="Moneda 2 5 4 6 2 3" xfId="14477" xr:uid="{E6B24B4E-2C35-4FDB-A708-C9910C7F77DE}"/>
    <cellStyle name="Moneda 2 5 4 6 2 4" xfId="23894" xr:uid="{5C886222-1990-4848-A03E-DB401F3A7005}"/>
    <cellStyle name="Moneda 2 5 4 6 2 5" xfId="33311" xr:uid="{DD3F41FF-535D-48E2-8D00-62E74A1E6FB3}"/>
    <cellStyle name="Moneda 2 5 4 6 3" xfId="7421" xr:uid="{5D160696-A72B-48CD-9CAF-E7845A6EE75E}"/>
    <cellStyle name="Moneda 2 5 4 6 3 2" xfId="16829" xr:uid="{080B2D16-A20F-441E-A1B0-62E4BFD6BD12}"/>
    <cellStyle name="Moneda 2 5 4 6 3 3" xfId="26246" xr:uid="{B2B63EEF-B3D1-49AF-A4D9-3A0A079BDEFA}"/>
    <cellStyle name="Moneda 2 5 4 6 3 4" xfId="35663" xr:uid="{3C47C746-D33E-46F8-95D7-C6A857638F64}"/>
    <cellStyle name="Moneda 2 5 4 6 4" xfId="12125" xr:uid="{96D25D83-58A9-4ED6-B947-90255724A5F4}"/>
    <cellStyle name="Moneda 2 5 4 6 5" xfId="21542" xr:uid="{DC6F3E42-2C69-4ABA-8939-A09ABC938304}"/>
    <cellStyle name="Moneda 2 5 4 6 6" xfId="30959" xr:uid="{483918A8-6612-468F-89EB-9A1124B092A3}"/>
    <cellStyle name="Moneda 2 5 4 6 7" xfId="2717" xr:uid="{2A712B86-2075-4819-BBA3-52F9642EEA66}"/>
    <cellStyle name="Moneda 2 5 4 6 8" xfId="1678" xr:uid="{B9B8A7F3-C020-4A83-94B9-D8B0F20225CB}"/>
    <cellStyle name="Moneda 2 5 4 6 9" xfId="40560" xr:uid="{53098B58-ED8B-43EB-A9EF-32CC83722499}"/>
    <cellStyle name="Moneda 2 5 4 7" xfId="3501" xr:uid="{62D7932C-6F43-40D2-8F18-ABE75E1B8BA5}"/>
    <cellStyle name="Moneda 2 5 4 7 2" xfId="5853" xr:uid="{477D2E7F-786A-47E4-A068-7E1A412BFF62}"/>
    <cellStyle name="Moneda 2 5 4 7 2 2" xfId="10557" xr:uid="{25A4FE00-DABE-4AFB-A5E3-5B9F7D5FDAB9}"/>
    <cellStyle name="Moneda 2 5 4 7 2 2 2" xfId="19965" xr:uid="{CD6B6EC0-B2B6-4E5C-B40A-F8FE6CF0556A}"/>
    <cellStyle name="Moneda 2 5 4 7 2 2 3" xfId="29382" xr:uid="{63A7BDF8-14C3-4841-A261-1EEBE380FA0F}"/>
    <cellStyle name="Moneda 2 5 4 7 2 2 4" xfId="38799" xr:uid="{1E22E290-0E48-4DC4-B87D-3960B0AFE448}"/>
    <cellStyle name="Moneda 2 5 4 7 2 3" xfId="15261" xr:uid="{A5142202-96B1-407C-98EB-73BF6115D824}"/>
    <cellStyle name="Moneda 2 5 4 7 2 4" xfId="24678" xr:uid="{1F0AC239-94B9-4BA0-A87B-F1F1F687E66C}"/>
    <cellStyle name="Moneda 2 5 4 7 2 5" xfId="34095" xr:uid="{A81DA6FE-8364-4525-AF2F-636B0687530E}"/>
    <cellStyle name="Moneda 2 5 4 7 3" xfId="8205" xr:uid="{3F72BC9D-2B0A-4A31-8459-1DEC2107EAE9}"/>
    <cellStyle name="Moneda 2 5 4 7 3 2" xfId="17613" xr:uid="{D4E16EA4-A36F-4770-8823-A91FD193CE88}"/>
    <cellStyle name="Moneda 2 5 4 7 3 3" xfId="27030" xr:uid="{9F2B32B3-C4BA-415F-950E-CFC2439A806B}"/>
    <cellStyle name="Moneda 2 5 4 7 3 4" xfId="36447" xr:uid="{566B71BC-793E-4DFD-B0D1-4054FA73712D}"/>
    <cellStyle name="Moneda 2 5 4 7 4" xfId="12909" xr:uid="{9A0EE3F7-D93A-4EF7-9783-73F1D65FA5ED}"/>
    <cellStyle name="Moneda 2 5 4 7 5" xfId="22326" xr:uid="{9FDE54F8-DB9C-4EF2-9496-48E4EDB432A5}"/>
    <cellStyle name="Moneda 2 5 4 7 6" xfId="31743" xr:uid="{D1A59E0D-BD00-4DCE-A2AB-DD16BC1DF434}"/>
    <cellStyle name="Moneda 2 5 4 8" xfId="4285" xr:uid="{2911A14D-2EF7-48AD-B3C7-4923DF6068FB}"/>
    <cellStyle name="Moneda 2 5 4 8 2" xfId="8989" xr:uid="{4FB512C3-07D9-4E0C-9F21-F0C400FBA87C}"/>
    <cellStyle name="Moneda 2 5 4 8 2 2" xfId="18397" xr:uid="{397B4FC9-A45B-4E70-A6D0-02AE3041C3D1}"/>
    <cellStyle name="Moneda 2 5 4 8 2 3" xfId="27814" xr:uid="{CE83DCD8-1126-4DC8-B2E1-B527EF04A640}"/>
    <cellStyle name="Moneda 2 5 4 8 2 4" xfId="37231" xr:uid="{CC78E609-962B-4354-A044-22DB4DD14535}"/>
    <cellStyle name="Moneda 2 5 4 8 3" xfId="13693" xr:uid="{75F12178-2B20-421D-A289-424385A320E4}"/>
    <cellStyle name="Moneda 2 5 4 8 4" xfId="23110" xr:uid="{30902C38-DCDA-414F-957F-FF0929B18E8E}"/>
    <cellStyle name="Moneda 2 5 4 8 5" xfId="32527" xr:uid="{E484665D-1C74-4BCB-8326-C2EBFA2AA32B}"/>
    <cellStyle name="Moneda 2 5 4 9" xfId="6637" xr:uid="{D6DE1968-1EE6-46F1-AFB1-A446EA3F1EEE}"/>
    <cellStyle name="Moneda 2 5 4 9 2" xfId="16045" xr:uid="{F88CF6EF-40C5-4A85-B1E2-B28F5282A999}"/>
    <cellStyle name="Moneda 2 5 4 9 3" xfId="25462" xr:uid="{5BC916AE-728E-463C-9E69-14F62BEDB315}"/>
    <cellStyle name="Moneda 2 5 4 9 4" xfId="34879" xr:uid="{281B6C16-2CD4-4DC9-B890-03D9D6755295}"/>
    <cellStyle name="Moneda 2 5 5" xfId="174" xr:uid="{F270068B-560D-4712-94EF-585A8745B6F4}"/>
    <cellStyle name="Moneda 2 5 5 10" xfId="20739" xr:uid="{3D1EF650-E8B5-4CC1-9F42-1DD2B4F14656}"/>
    <cellStyle name="Moneda 2 5 5 11" xfId="30156" xr:uid="{882FC5CB-09EE-44D3-BDC6-36AA83C665D5}"/>
    <cellStyle name="Moneda 2 5 5 12" xfId="39593" xr:uid="{D31CA20D-F0C5-4C04-9CA7-0E806301D434}"/>
    <cellStyle name="Moneda 2 5 5 13" xfId="1913" xr:uid="{03387527-941D-4C18-9B09-EAE08635D321}"/>
    <cellStyle name="Moneda 2 5 5 14" xfId="1285" xr:uid="{0392E314-C55E-4491-B02C-B955856B892E}"/>
    <cellStyle name="Moneda 2 5 5 15" xfId="40167" xr:uid="{5761E030-D94B-428D-B907-CEFEB94105A8}"/>
    <cellStyle name="Moneda 2 5 5 2" xfId="368" xr:uid="{281A6BA3-3489-4D8D-A8E8-30A7C42C0C08}"/>
    <cellStyle name="Moneda 2 5 5 2 10" xfId="30277" xr:uid="{A8B7C84E-3545-4AEB-9124-0368DF9BF67B}"/>
    <cellStyle name="Moneda 2 5 5 2 11" xfId="2034" xr:uid="{DDEF65D0-3A90-463D-86C1-5F9BFB2D5F54}"/>
    <cellStyle name="Moneda 2 5 5 2 12" xfId="1406" xr:uid="{B8D5FF06-E2FC-4720-AD4B-3091AE708406}"/>
    <cellStyle name="Moneda 2 5 5 2 13" xfId="40288" xr:uid="{443BC975-3FB3-40EB-AB02-CBA31D91F48A}"/>
    <cellStyle name="Moneda 2 5 5 2 2" xfId="605" xr:uid="{45CE8EC8-930D-4BEF-8B5D-34A04E3EA04B}"/>
    <cellStyle name="Moneda 2 5 5 2 2 10" xfId="2230" xr:uid="{B736E0A4-9B36-4457-907C-7B789FFE36A7}"/>
    <cellStyle name="Moneda 2 5 5 2 2 11" xfId="1602" xr:uid="{20FB55EE-1DEF-4998-9F87-19EF2D48F456}"/>
    <cellStyle name="Moneda 2 5 5 2 2 12" xfId="40484" xr:uid="{57B94372-B4BA-476F-B2BB-7EC256BD52D9}"/>
    <cellStyle name="Moneda 2 5 5 2 2 2" xfId="2622" xr:uid="{5A13E524-FE94-43D7-ACB7-2A5C832AE79E}"/>
    <cellStyle name="Moneda 2 5 5 2 2 2 2" xfId="3407" xr:uid="{50B8F579-55DA-4165-A908-AA3B92A90A18}"/>
    <cellStyle name="Moneda 2 5 5 2 2 2 2 2" xfId="5759" xr:uid="{D0BC20B6-F09C-4809-B7D5-CA0AE701C90C}"/>
    <cellStyle name="Moneda 2 5 5 2 2 2 2 2 2" xfId="10463" xr:uid="{BC50DA6F-825E-410C-AC51-9E3460C4824E}"/>
    <cellStyle name="Moneda 2 5 5 2 2 2 2 2 2 2" xfId="19871" xr:uid="{D201A0F0-D37C-4FD8-807C-03F25AD12226}"/>
    <cellStyle name="Moneda 2 5 5 2 2 2 2 2 2 3" xfId="29288" xr:uid="{5C0DD92C-9729-4207-A44C-A3E5F3C8CBD3}"/>
    <cellStyle name="Moneda 2 5 5 2 2 2 2 2 2 4" xfId="38705" xr:uid="{40F6857B-ED6C-4F81-98F1-12C5DBD2A71B}"/>
    <cellStyle name="Moneda 2 5 5 2 2 2 2 2 3" xfId="15167" xr:uid="{FCA26273-8D43-4D0B-85E0-058D116D92A3}"/>
    <cellStyle name="Moneda 2 5 5 2 2 2 2 2 4" xfId="24584" xr:uid="{900BCBED-7E14-4AD6-830F-28B7FE0D6038}"/>
    <cellStyle name="Moneda 2 5 5 2 2 2 2 2 5" xfId="34001" xr:uid="{A95FB9A0-9F37-40E7-90A4-182B56D3BD0C}"/>
    <cellStyle name="Moneda 2 5 5 2 2 2 2 3" xfId="8111" xr:uid="{36878E14-AFCB-4646-8DE0-A0054ADAD299}"/>
    <cellStyle name="Moneda 2 5 5 2 2 2 2 3 2" xfId="17519" xr:uid="{74F71E79-B8B0-4F93-9AFE-6467318E47F2}"/>
    <cellStyle name="Moneda 2 5 5 2 2 2 2 3 3" xfId="26936" xr:uid="{8AE3EDA7-5967-4701-B51E-E3C774042E9A}"/>
    <cellStyle name="Moneda 2 5 5 2 2 2 2 3 4" xfId="36353" xr:uid="{5B173AC1-5DF0-448D-9813-EB164E65AAB6}"/>
    <cellStyle name="Moneda 2 5 5 2 2 2 2 4" xfId="12815" xr:uid="{7C1B58FB-92BD-454F-A86F-6A5B1634516A}"/>
    <cellStyle name="Moneda 2 5 5 2 2 2 2 5" xfId="22232" xr:uid="{90DC1085-F369-4DD3-89E5-D321048E67DE}"/>
    <cellStyle name="Moneda 2 5 5 2 2 2 2 6" xfId="31649" xr:uid="{18DCFC7A-8EF0-4E59-8045-D2617A78AF26}"/>
    <cellStyle name="Moneda 2 5 5 2 2 2 3" xfId="4191" xr:uid="{5CDD8DF7-D79F-4689-BD2C-95CB649995DC}"/>
    <cellStyle name="Moneda 2 5 5 2 2 2 3 2" xfId="6543" xr:uid="{8DA442E6-3AF0-421E-B8FA-444AD5DAC863}"/>
    <cellStyle name="Moneda 2 5 5 2 2 2 3 2 2" xfId="11247" xr:uid="{687F1FB2-AA95-4139-96C0-0542B0D5E793}"/>
    <cellStyle name="Moneda 2 5 5 2 2 2 3 2 2 2" xfId="20655" xr:uid="{71038014-5768-4F7A-9C3B-5CE85593E12A}"/>
    <cellStyle name="Moneda 2 5 5 2 2 2 3 2 2 3" xfId="30072" xr:uid="{549CE905-4AD7-4C88-9C74-BC7FD6626A1D}"/>
    <cellStyle name="Moneda 2 5 5 2 2 2 3 2 2 4" xfId="39489" xr:uid="{BE2ED091-0736-48B8-825E-700009AACA17}"/>
    <cellStyle name="Moneda 2 5 5 2 2 2 3 2 3" xfId="15951" xr:uid="{32B6C459-ED15-4A63-BE72-D16F056BC2D1}"/>
    <cellStyle name="Moneda 2 5 5 2 2 2 3 2 4" xfId="25368" xr:uid="{ED9A0F88-FA18-437D-9F19-8DC680866319}"/>
    <cellStyle name="Moneda 2 5 5 2 2 2 3 2 5" xfId="34785" xr:uid="{3F819F7C-5C98-49A2-86A3-4E926D44AFBD}"/>
    <cellStyle name="Moneda 2 5 5 2 2 2 3 3" xfId="8895" xr:uid="{4A291D98-B7F6-432D-8E1A-22C035B9C782}"/>
    <cellStyle name="Moneda 2 5 5 2 2 2 3 3 2" xfId="18303" xr:uid="{6473288E-CD90-4CBC-9A16-BCF6FCB10978}"/>
    <cellStyle name="Moneda 2 5 5 2 2 2 3 3 3" xfId="27720" xr:uid="{0591B165-6869-4143-A388-8D4F2DB4EACF}"/>
    <cellStyle name="Moneda 2 5 5 2 2 2 3 3 4" xfId="37137" xr:uid="{2737BF2D-ACCF-41BF-8B30-12662C93CDC6}"/>
    <cellStyle name="Moneda 2 5 5 2 2 2 3 4" xfId="13599" xr:uid="{BD2521F9-CEBF-4B23-8343-9E7CFAB790DC}"/>
    <cellStyle name="Moneda 2 5 5 2 2 2 3 5" xfId="23016" xr:uid="{25030060-15E7-41D3-9491-F2C38BAD9C11}"/>
    <cellStyle name="Moneda 2 5 5 2 2 2 3 6" xfId="32433" xr:uid="{72804960-C1BB-4FE0-8813-9E566D1C5FE9}"/>
    <cellStyle name="Moneda 2 5 5 2 2 2 4" xfId="4975" xr:uid="{8C76F9D8-189B-408E-9D63-5FFFF69A7E65}"/>
    <cellStyle name="Moneda 2 5 5 2 2 2 4 2" xfId="9679" xr:uid="{A0675F1C-3B5E-44D3-B25E-7EC513946C70}"/>
    <cellStyle name="Moneda 2 5 5 2 2 2 4 2 2" xfId="19087" xr:uid="{7A008E5C-B5CD-43C3-908A-B197186EDFB4}"/>
    <cellStyle name="Moneda 2 5 5 2 2 2 4 2 3" xfId="28504" xr:uid="{7DFA1BB0-70FD-4982-8AB4-C22303C9BA91}"/>
    <cellStyle name="Moneda 2 5 5 2 2 2 4 2 4" xfId="37921" xr:uid="{2340E3BD-0DE4-41B8-9E49-636B5AD54BD2}"/>
    <cellStyle name="Moneda 2 5 5 2 2 2 4 3" xfId="14383" xr:uid="{389CA5E1-867F-4EDA-8DC1-98E0C3EF70B4}"/>
    <cellStyle name="Moneda 2 5 5 2 2 2 4 4" xfId="23800" xr:uid="{13C7A87B-5F32-4362-B46E-CC248CDD242D}"/>
    <cellStyle name="Moneda 2 5 5 2 2 2 4 5" xfId="33217" xr:uid="{668FEC13-607D-4457-AA27-3D8C160C0373}"/>
    <cellStyle name="Moneda 2 5 5 2 2 2 5" xfId="7327" xr:uid="{A1323B2D-F6A6-4FEA-91C4-B5CFA7495D6A}"/>
    <cellStyle name="Moneda 2 5 5 2 2 2 5 2" xfId="16735" xr:uid="{F09784E7-D128-4333-91AD-EEDF9336E13A}"/>
    <cellStyle name="Moneda 2 5 5 2 2 2 5 3" xfId="26152" xr:uid="{00765ADD-D0D5-45AB-A6B9-5CC5DDABBD60}"/>
    <cellStyle name="Moneda 2 5 5 2 2 2 5 4" xfId="35569" xr:uid="{058D682F-8442-4FBF-8CF4-CBDC5B20EC74}"/>
    <cellStyle name="Moneda 2 5 5 2 2 2 6" xfId="12031" xr:uid="{6E673C88-6769-4DC6-9390-99A8C5336BEA}"/>
    <cellStyle name="Moneda 2 5 5 2 2 2 7" xfId="21448" xr:uid="{764B1E07-1DCC-46E0-92BD-CDCB22492503}"/>
    <cellStyle name="Moneda 2 5 5 2 2 2 8" xfId="30865" xr:uid="{D2AF0B67-B128-475B-A17B-39A6E452EEF8}"/>
    <cellStyle name="Moneda 2 5 5 2 2 3" xfId="3015" xr:uid="{ACB951E0-7007-4894-8425-A1DCBC0E02D0}"/>
    <cellStyle name="Moneda 2 5 5 2 2 3 2" xfId="5367" xr:uid="{883E354F-0B4A-4AB7-ABC7-DB40B5696084}"/>
    <cellStyle name="Moneda 2 5 5 2 2 3 2 2" xfId="10071" xr:uid="{0B522A5E-F123-4924-9107-E2EADD82589E}"/>
    <cellStyle name="Moneda 2 5 5 2 2 3 2 2 2" xfId="19479" xr:uid="{36DEB87C-B91F-44B0-8D03-85CC95595A29}"/>
    <cellStyle name="Moneda 2 5 5 2 2 3 2 2 3" xfId="28896" xr:uid="{D6717A5E-1E91-4162-82B4-0B09913DC9AB}"/>
    <cellStyle name="Moneda 2 5 5 2 2 3 2 2 4" xfId="38313" xr:uid="{A42907D2-28C4-4085-993C-8DF562BD315E}"/>
    <cellStyle name="Moneda 2 5 5 2 2 3 2 3" xfId="14775" xr:uid="{5F5D54D7-887F-4E17-A073-E023625FF4F0}"/>
    <cellStyle name="Moneda 2 5 5 2 2 3 2 4" xfId="24192" xr:uid="{0241399A-29AA-40B7-821C-8D72B80E5DF9}"/>
    <cellStyle name="Moneda 2 5 5 2 2 3 2 5" xfId="33609" xr:uid="{80F4BD66-2D8D-4A7F-B29A-858BEEDE3D11}"/>
    <cellStyle name="Moneda 2 5 5 2 2 3 3" xfId="7719" xr:uid="{C5F73D25-957C-459C-A94B-E1441C8303D6}"/>
    <cellStyle name="Moneda 2 5 5 2 2 3 3 2" xfId="17127" xr:uid="{2C223406-E202-47BD-827A-EBF691EFA9AA}"/>
    <cellStyle name="Moneda 2 5 5 2 2 3 3 3" xfId="26544" xr:uid="{4BC5A82F-DB78-4632-8539-5EB8147802D8}"/>
    <cellStyle name="Moneda 2 5 5 2 2 3 3 4" xfId="35961" xr:uid="{26FAC435-F90C-4ED9-82DE-D6E35EE55FA0}"/>
    <cellStyle name="Moneda 2 5 5 2 2 3 4" xfId="12423" xr:uid="{5D4C36B2-F860-4BDF-A06C-DB4ED16603A0}"/>
    <cellStyle name="Moneda 2 5 5 2 2 3 5" xfId="21840" xr:uid="{1EB7A95D-7117-408B-9858-7863A4FAC1AE}"/>
    <cellStyle name="Moneda 2 5 5 2 2 3 6" xfId="31257" xr:uid="{3805DDFB-CA94-41F5-B72C-552485AACEEE}"/>
    <cellStyle name="Moneda 2 5 5 2 2 4" xfId="3799" xr:uid="{75D881DB-0582-42E9-BA9C-3DC2AA207DB8}"/>
    <cellStyle name="Moneda 2 5 5 2 2 4 2" xfId="6151" xr:uid="{F35962B4-1292-49EA-9CAE-5259359A5DB9}"/>
    <cellStyle name="Moneda 2 5 5 2 2 4 2 2" xfId="10855" xr:uid="{7688F55A-A4B6-4A1F-93DD-FB142CC228D9}"/>
    <cellStyle name="Moneda 2 5 5 2 2 4 2 2 2" xfId="20263" xr:uid="{A77B09AE-77EA-40DE-88D8-081FF91EEC2B}"/>
    <cellStyle name="Moneda 2 5 5 2 2 4 2 2 3" xfId="29680" xr:uid="{075E6507-DB88-4A80-89AC-E58197C2E86B}"/>
    <cellStyle name="Moneda 2 5 5 2 2 4 2 2 4" xfId="39097" xr:uid="{27CBD6CE-CEF4-4DD1-B044-BA487AD7D8D1}"/>
    <cellStyle name="Moneda 2 5 5 2 2 4 2 3" xfId="15559" xr:uid="{EDB77315-797A-4357-A172-BC7D9F76241E}"/>
    <cellStyle name="Moneda 2 5 5 2 2 4 2 4" xfId="24976" xr:uid="{C08802EB-B286-4697-BDE6-9CE1993850AB}"/>
    <cellStyle name="Moneda 2 5 5 2 2 4 2 5" xfId="34393" xr:uid="{F3CE6790-199A-4253-843E-F90F666AE939}"/>
    <cellStyle name="Moneda 2 5 5 2 2 4 3" xfId="8503" xr:uid="{D633B4BE-E064-4969-812D-820330CC94E8}"/>
    <cellStyle name="Moneda 2 5 5 2 2 4 3 2" xfId="17911" xr:uid="{7695DDF3-3757-4278-8E9A-41FBB0EAF08D}"/>
    <cellStyle name="Moneda 2 5 5 2 2 4 3 3" xfId="27328" xr:uid="{5C6A738F-867D-4DAD-A826-ABA12574F006}"/>
    <cellStyle name="Moneda 2 5 5 2 2 4 3 4" xfId="36745" xr:uid="{36F42DEA-9D33-419E-8C18-E0106B7138E7}"/>
    <cellStyle name="Moneda 2 5 5 2 2 4 4" xfId="13207" xr:uid="{7A1A8768-04E6-4CEB-BE6E-DF9E1822FE54}"/>
    <cellStyle name="Moneda 2 5 5 2 2 4 5" xfId="22624" xr:uid="{358EB737-E627-491D-86D2-66B3E49A05AD}"/>
    <cellStyle name="Moneda 2 5 5 2 2 4 6" xfId="32041" xr:uid="{654B192C-7EF7-4F2A-8F33-B9D094335378}"/>
    <cellStyle name="Moneda 2 5 5 2 2 5" xfId="4583" xr:uid="{0E04D5B3-EE98-4F0C-9AE7-741945E7C262}"/>
    <cellStyle name="Moneda 2 5 5 2 2 5 2" xfId="9287" xr:uid="{BE1E3031-E9D3-48B3-903A-34D083B06395}"/>
    <cellStyle name="Moneda 2 5 5 2 2 5 2 2" xfId="18695" xr:uid="{51D8E41E-31FE-4633-8784-3925BEB2A28F}"/>
    <cellStyle name="Moneda 2 5 5 2 2 5 2 3" xfId="28112" xr:uid="{C39DFA8E-B291-48AA-BE82-61CF343B13A7}"/>
    <cellStyle name="Moneda 2 5 5 2 2 5 2 4" xfId="37529" xr:uid="{D5B187EE-4BDD-43D1-90A2-F5A322147CC4}"/>
    <cellStyle name="Moneda 2 5 5 2 2 5 3" xfId="13991" xr:uid="{FCC36AD4-96C0-4218-A4CF-9E79409B3B5A}"/>
    <cellStyle name="Moneda 2 5 5 2 2 5 4" xfId="23408" xr:uid="{0C8B48C1-6149-4DA3-ADE9-4563C794032E}"/>
    <cellStyle name="Moneda 2 5 5 2 2 5 5" xfId="32825" xr:uid="{E1442173-E767-4199-82EA-7DE02F0C52CD}"/>
    <cellStyle name="Moneda 2 5 5 2 2 6" xfId="6935" xr:uid="{BF80D9F8-489B-4ED7-838A-1D5E9150F0EA}"/>
    <cellStyle name="Moneda 2 5 5 2 2 6 2" xfId="16343" xr:uid="{68A03419-8C53-459E-8E66-D8F807DEA023}"/>
    <cellStyle name="Moneda 2 5 5 2 2 6 3" xfId="25760" xr:uid="{413793AD-DD6F-43E5-BDE6-C3189E114693}"/>
    <cellStyle name="Moneda 2 5 5 2 2 6 4" xfId="35177" xr:uid="{AEC098FB-9F75-4A73-845B-D37C70FD9EA6}"/>
    <cellStyle name="Moneda 2 5 5 2 2 7" xfId="11639" xr:uid="{47A253D5-8105-4252-ABCB-264D631F9D39}"/>
    <cellStyle name="Moneda 2 5 5 2 2 8" xfId="21056" xr:uid="{2CB40407-911D-43ED-9DF6-626B6DFD193B}"/>
    <cellStyle name="Moneda 2 5 5 2 2 9" xfId="30473" xr:uid="{952ADE87-5F6E-413D-AE27-8A6B9391AC24}"/>
    <cellStyle name="Moneda 2 5 5 2 3" xfId="2426" xr:uid="{B2D173CA-27EC-4C9D-BA82-0B42C1A2B528}"/>
    <cellStyle name="Moneda 2 5 5 2 3 2" xfId="3211" xr:uid="{3085CB42-38A6-475B-859D-CD61D0BCFE14}"/>
    <cellStyle name="Moneda 2 5 5 2 3 2 2" xfId="5563" xr:uid="{9666F2FB-3437-499B-AE98-854DBD2DA0AD}"/>
    <cellStyle name="Moneda 2 5 5 2 3 2 2 2" xfId="10267" xr:uid="{47D376AB-4CCE-4E85-9CE6-1CD42BA461CB}"/>
    <cellStyle name="Moneda 2 5 5 2 3 2 2 2 2" xfId="19675" xr:uid="{0E95A799-E22A-4AEF-AB16-362ED3384B1C}"/>
    <cellStyle name="Moneda 2 5 5 2 3 2 2 2 3" xfId="29092" xr:uid="{3BE0C0BE-7EDD-4C99-A2F6-480B32E728FA}"/>
    <cellStyle name="Moneda 2 5 5 2 3 2 2 2 4" xfId="38509" xr:uid="{C1FA2E0D-E523-4FA8-95CE-DC3AEA6213A4}"/>
    <cellStyle name="Moneda 2 5 5 2 3 2 2 3" xfId="14971" xr:uid="{8F454839-24BA-4C3A-8BBC-14155F41809B}"/>
    <cellStyle name="Moneda 2 5 5 2 3 2 2 4" xfId="24388" xr:uid="{531A813F-FAC7-4332-BF38-43828B0D4897}"/>
    <cellStyle name="Moneda 2 5 5 2 3 2 2 5" xfId="33805" xr:uid="{949CEB44-E587-4C31-ABA0-7A4FBCC11B17}"/>
    <cellStyle name="Moneda 2 5 5 2 3 2 3" xfId="7915" xr:uid="{04A86083-9BF2-4605-8D0A-CCFF5569C22B}"/>
    <cellStyle name="Moneda 2 5 5 2 3 2 3 2" xfId="17323" xr:uid="{4E819662-ED51-4450-B24D-32D1FF656CDC}"/>
    <cellStyle name="Moneda 2 5 5 2 3 2 3 3" xfId="26740" xr:uid="{FAE681B8-2637-49B0-B2ED-21FF231C3F92}"/>
    <cellStyle name="Moneda 2 5 5 2 3 2 3 4" xfId="36157" xr:uid="{E5F89173-1E6D-46FE-A7C4-DF35558BAED2}"/>
    <cellStyle name="Moneda 2 5 5 2 3 2 4" xfId="12619" xr:uid="{85FAE708-6188-4BF0-BF7E-A3D929BF73B2}"/>
    <cellStyle name="Moneda 2 5 5 2 3 2 5" xfId="22036" xr:uid="{66E6378F-C817-41BF-940D-293A95D32CAC}"/>
    <cellStyle name="Moneda 2 5 5 2 3 2 6" xfId="31453" xr:uid="{164F7F8E-EFC4-4C60-9214-1A7CE68B9908}"/>
    <cellStyle name="Moneda 2 5 5 2 3 3" xfId="3995" xr:uid="{32FC698E-A8F0-417C-8E67-CF82F54C30A1}"/>
    <cellStyle name="Moneda 2 5 5 2 3 3 2" xfId="6347" xr:uid="{AD3949BF-63E9-4C4D-A0EB-D0F38F619D65}"/>
    <cellStyle name="Moneda 2 5 5 2 3 3 2 2" xfId="11051" xr:uid="{213079C3-8636-4A75-B9B6-2018C95C2A2C}"/>
    <cellStyle name="Moneda 2 5 5 2 3 3 2 2 2" xfId="20459" xr:uid="{52D0F2D9-08B7-4B5A-9AEF-77CDD9C3885C}"/>
    <cellStyle name="Moneda 2 5 5 2 3 3 2 2 3" xfId="29876" xr:uid="{9C5B4B40-6152-44FA-8D14-4C75F2DE563E}"/>
    <cellStyle name="Moneda 2 5 5 2 3 3 2 2 4" xfId="39293" xr:uid="{CB1F56B7-2BC3-42A7-B080-820AA5A4FB01}"/>
    <cellStyle name="Moneda 2 5 5 2 3 3 2 3" xfId="15755" xr:uid="{444E1F0E-0B0A-4403-97BE-B656F473F70A}"/>
    <cellStyle name="Moneda 2 5 5 2 3 3 2 4" xfId="25172" xr:uid="{A7FDF43C-C9F2-4630-9A68-0FFD35337E39}"/>
    <cellStyle name="Moneda 2 5 5 2 3 3 2 5" xfId="34589" xr:uid="{47DD19F9-0E9E-4BA8-BD70-0D2E80CA782C}"/>
    <cellStyle name="Moneda 2 5 5 2 3 3 3" xfId="8699" xr:uid="{29050C0D-C5AB-4D68-9885-39C3EBD9A3DF}"/>
    <cellStyle name="Moneda 2 5 5 2 3 3 3 2" xfId="18107" xr:uid="{246080A8-C680-40A4-9F72-166EA60628AD}"/>
    <cellStyle name="Moneda 2 5 5 2 3 3 3 3" xfId="27524" xr:uid="{D5D29601-A935-4936-86EA-0ED654105C3C}"/>
    <cellStyle name="Moneda 2 5 5 2 3 3 3 4" xfId="36941" xr:uid="{AEF38877-B97D-4FA3-A1A0-4F392D2D4A0E}"/>
    <cellStyle name="Moneda 2 5 5 2 3 3 4" xfId="13403" xr:uid="{BC241C33-329F-4959-B289-94EE11F2FD33}"/>
    <cellStyle name="Moneda 2 5 5 2 3 3 5" xfId="22820" xr:uid="{756EDFB7-1A44-4C67-AD97-B23C24B5914B}"/>
    <cellStyle name="Moneda 2 5 5 2 3 3 6" xfId="32237" xr:uid="{7C51C7F5-FB1C-4380-8838-2B4B2EE359A6}"/>
    <cellStyle name="Moneda 2 5 5 2 3 4" xfId="4779" xr:uid="{9D044D8D-D6F2-4A18-9C50-37E11C400CF0}"/>
    <cellStyle name="Moneda 2 5 5 2 3 4 2" xfId="9483" xr:uid="{473BDA85-C1A1-4AAA-B853-B0FF32369B0E}"/>
    <cellStyle name="Moneda 2 5 5 2 3 4 2 2" xfId="18891" xr:uid="{51F95611-4F9F-4ACF-96FD-829921FF53D4}"/>
    <cellStyle name="Moneda 2 5 5 2 3 4 2 3" xfId="28308" xr:uid="{727DA127-CA60-4187-9E56-1ADA9E322DE4}"/>
    <cellStyle name="Moneda 2 5 5 2 3 4 2 4" xfId="37725" xr:uid="{C5200A8E-A582-4860-9BE5-E26B7A2E2132}"/>
    <cellStyle name="Moneda 2 5 5 2 3 4 3" xfId="14187" xr:uid="{0B01A859-3821-4565-B7B9-A9C1820C61F2}"/>
    <cellStyle name="Moneda 2 5 5 2 3 4 4" xfId="23604" xr:uid="{6A769263-F9FC-4821-95B7-6F0550386CF3}"/>
    <cellStyle name="Moneda 2 5 5 2 3 4 5" xfId="33021" xr:uid="{2FCE071D-48A9-4828-9FA0-396110F4FFBF}"/>
    <cellStyle name="Moneda 2 5 5 2 3 5" xfId="7131" xr:uid="{0F7BB163-DCA5-4E4D-9954-5279A7F5F1C7}"/>
    <cellStyle name="Moneda 2 5 5 2 3 5 2" xfId="16539" xr:uid="{7215728A-D253-4028-9666-192D98709399}"/>
    <cellStyle name="Moneda 2 5 5 2 3 5 3" xfId="25956" xr:uid="{504CD5F7-EEC9-4215-9C89-5F25BA41DB90}"/>
    <cellStyle name="Moneda 2 5 5 2 3 5 4" xfId="35373" xr:uid="{B7125BB1-CE46-4173-8E7E-B6A259369CD8}"/>
    <cellStyle name="Moneda 2 5 5 2 3 6" xfId="11835" xr:uid="{A08AA507-557B-489A-BB84-E84774504A7E}"/>
    <cellStyle name="Moneda 2 5 5 2 3 7" xfId="21252" xr:uid="{DDE78CFB-8AE5-40D2-BDDB-2B2CE75CB960}"/>
    <cellStyle name="Moneda 2 5 5 2 3 8" xfId="30669" xr:uid="{37DA5845-B4E5-4CF2-B29B-DFCA1A2AC69D}"/>
    <cellStyle name="Moneda 2 5 5 2 4" xfId="2819" xr:uid="{55005C3D-8958-4B1B-AC9B-3E199DDFD01A}"/>
    <cellStyle name="Moneda 2 5 5 2 4 2" xfId="5171" xr:uid="{6B047087-F64B-4426-AB55-D2CB6B1E2CFC}"/>
    <cellStyle name="Moneda 2 5 5 2 4 2 2" xfId="9875" xr:uid="{8560E905-0C55-462C-AB27-3F568BDCFC4D}"/>
    <cellStyle name="Moneda 2 5 5 2 4 2 2 2" xfId="19283" xr:uid="{729E5322-D54F-4CB9-94DE-DC32C773D069}"/>
    <cellStyle name="Moneda 2 5 5 2 4 2 2 3" xfId="28700" xr:uid="{219944AA-D031-4D62-9524-DD0AE8D7B6EC}"/>
    <cellStyle name="Moneda 2 5 5 2 4 2 2 4" xfId="38117" xr:uid="{9B4EE03C-0BB9-493E-AC4F-1BDFA010BFF5}"/>
    <cellStyle name="Moneda 2 5 5 2 4 2 3" xfId="14579" xr:uid="{8DEC4546-41C0-4AAB-9B18-3D25EB8317F4}"/>
    <cellStyle name="Moneda 2 5 5 2 4 2 4" xfId="23996" xr:uid="{B08331C9-2044-4E7E-87F5-27966D2F5A45}"/>
    <cellStyle name="Moneda 2 5 5 2 4 2 5" xfId="33413" xr:uid="{398BF4EE-F9B3-4088-B50B-1B7D93B5F91F}"/>
    <cellStyle name="Moneda 2 5 5 2 4 3" xfId="7523" xr:uid="{D6B49643-60D1-40AF-B843-A6860369885D}"/>
    <cellStyle name="Moneda 2 5 5 2 4 3 2" xfId="16931" xr:uid="{85145C7B-2E22-4992-A64E-6E15D9F65405}"/>
    <cellStyle name="Moneda 2 5 5 2 4 3 3" xfId="26348" xr:uid="{9E1D8BB7-E77D-41D6-899A-E9CFF4E0B034}"/>
    <cellStyle name="Moneda 2 5 5 2 4 3 4" xfId="35765" xr:uid="{1E52F097-D087-484D-9806-BF5D44A354EC}"/>
    <cellStyle name="Moneda 2 5 5 2 4 4" xfId="12227" xr:uid="{50A22C29-D943-4BEC-A904-700CE2B6F958}"/>
    <cellStyle name="Moneda 2 5 5 2 4 5" xfId="21644" xr:uid="{0A2E0F6B-BDF5-4441-9E9E-0EFF62927866}"/>
    <cellStyle name="Moneda 2 5 5 2 4 6" xfId="31061" xr:uid="{8C4370E1-BF6A-4C28-BCFD-537E9556D024}"/>
    <cellStyle name="Moneda 2 5 5 2 5" xfId="3603" xr:uid="{EFB985FA-7541-46BF-836E-DAC3C4234006}"/>
    <cellStyle name="Moneda 2 5 5 2 5 2" xfId="5955" xr:uid="{6CFFB607-7F8E-49B1-9702-66B5E375F0E0}"/>
    <cellStyle name="Moneda 2 5 5 2 5 2 2" xfId="10659" xr:uid="{3A7A02CC-B5E4-4CBA-BE7B-CB460996278B}"/>
    <cellStyle name="Moneda 2 5 5 2 5 2 2 2" xfId="20067" xr:uid="{AA41FCEC-03B9-4C9A-AE22-77A5AAC6AA91}"/>
    <cellStyle name="Moneda 2 5 5 2 5 2 2 3" xfId="29484" xr:uid="{94CFE29C-F413-4C19-9184-D06E7B948CDE}"/>
    <cellStyle name="Moneda 2 5 5 2 5 2 2 4" xfId="38901" xr:uid="{A38145C4-26B3-4BBD-92C5-3E3A26CA6373}"/>
    <cellStyle name="Moneda 2 5 5 2 5 2 3" xfId="15363" xr:uid="{D8023C17-2602-4480-8BA9-C3B32B639D02}"/>
    <cellStyle name="Moneda 2 5 5 2 5 2 4" xfId="24780" xr:uid="{61F9F7C1-D667-49F6-995C-1BBD8F115365}"/>
    <cellStyle name="Moneda 2 5 5 2 5 2 5" xfId="34197" xr:uid="{EBD0409F-2811-477D-9DE5-3FFAF41D9A3C}"/>
    <cellStyle name="Moneda 2 5 5 2 5 3" xfId="8307" xr:uid="{1F47C1A3-BA8D-4711-80A9-2E6006E5817F}"/>
    <cellStyle name="Moneda 2 5 5 2 5 3 2" xfId="17715" xr:uid="{8D93BDFD-9B2C-4B1F-87EC-82142EC91F07}"/>
    <cellStyle name="Moneda 2 5 5 2 5 3 3" xfId="27132" xr:uid="{A7956146-EA7D-4838-89BB-62568FF2FC44}"/>
    <cellStyle name="Moneda 2 5 5 2 5 3 4" xfId="36549" xr:uid="{86CC13B4-1952-4B98-9B78-97233F9A2355}"/>
    <cellStyle name="Moneda 2 5 5 2 5 4" xfId="13011" xr:uid="{6804D252-26F2-4A2B-BD31-06F2E39CD35E}"/>
    <cellStyle name="Moneda 2 5 5 2 5 5" xfId="22428" xr:uid="{F0A3AF61-D9CC-43E1-BAAC-BAAC39B3AC50}"/>
    <cellStyle name="Moneda 2 5 5 2 5 6" xfId="31845" xr:uid="{5604DAF5-EA1C-43AE-B49E-F3D7D52966B5}"/>
    <cellStyle name="Moneda 2 5 5 2 6" xfId="4387" xr:uid="{3E76B56B-27D7-45AA-BA93-19AD14DBFEDE}"/>
    <cellStyle name="Moneda 2 5 5 2 6 2" xfId="9091" xr:uid="{CCDE5524-D3D6-403D-A5CE-F86B783AC4EE}"/>
    <cellStyle name="Moneda 2 5 5 2 6 2 2" xfId="18499" xr:uid="{92D21B22-12F2-44D3-9C18-81B8FD946298}"/>
    <cellStyle name="Moneda 2 5 5 2 6 2 3" xfId="27916" xr:uid="{CDE717D5-F4F8-4F9C-81BE-F36A77FA0020}"/>
    <cellStyle name="Moneda 2 5 5 2 6 2 4" xfId="37333" xr:uid="{6FC66B34-CF98-4A28-8636-F06D61B13A0E}"/>
    <cellStyle name="Moneda 2 5 5 2 6 3" xfId="13795" xr:uid="{9A528DF4-9519-42AB-83B3-867D940271C1}"/>
    <cellStyle name="Moneda 2 5 5 2 6 4" xfId="23212" xr:uid="{8AFB57AB-425B-4D3D-B86A-27BCB4907CBC}"/>
    <cellStyle name="Moneda 2 5 5 2 6 5" xfId="32629" xr:uid="{A827F3CB-E56F-4EAE-94F5-C5E0C3A8FF49}"/>
    <cellStyle name="Moneda 2 5 5 2 7" xfId="6739" xr:uid="{095EA68A-A4A5-4560-B888-DC6DE3AB9949}"/>
    <cellStyle name="Moneda 2 5 5 2 7 2" xfId="16147" xr:uid="{A069471A-786F-4FD7-9957-64DE9FAD0C36}"/>
    <cellStyle name="Moneda 2 5 5 2 7 3" xfId="25564" xr:uid="{2B5864CB-D043-49EB-AB6F-75D7D43B2F45}"/>
    <cellStyle name="Moneda 2 5 5 2 7 4" xfId="34981" xr:uid="{B8412F9E-4399-4A82-9EA8-8E35C2AD8870}"/>
    <cellStyle name="Moneda 2 5 5 2 8" xfId="11443" xr:uid="{C008038C-0C09-4E9B-8F39-510CC837CA72}"/>
    <cellStyle name="Moneda 2 5 5 2 9" xfId="20860" xr:uid="{8AB79BF7-A04F-4D49-8CB1-98AEE5628FCE}"/>
    <cellStyle name="Moneda 2 5 5 3" xfId="483" xr:uid="{D02E08AB-A2A0-47B1-8936-0F9BFDBD860D}"/>
    <cellStyle name="Moneda 2 5 5 3 10" xfId="2109" xr:uid="{A0507045-3141-4506-8521-A39CD059C3A2}"/>
    <cellStyle name="Moneda 2 5 5 3 11" xfId="1481" xr:uid="{DDD7FC2B-34B7-4FA6-AF01-ACC3ED1A6859}"/>
    <cellStyle name="Moneda 2 5 5 3 12" xfId="40363" xr:uid="{C8E92822-EE84-49F2-B179-6DE4408469AD}"/>
    <cellStyle name="Moneda 2 5 5 3 2" xfId="2501" xr:uid="{8FBC3511-29B8-4CC1-84BE-5DECAE1F97A6}"/>
    <cellStyle name="Moneda 2 5 5 3 2 2" xfId="3286" xr:uid="{DCFF9CA4-A6C3-4F34-8968-34D0AC96B029}"/>
    <cellStyle name="Moneda 2 5 5 3 2 2 2" xfId="5638" xr:uid="{7076C013-BF2F-4F79-BC86-9158FB47BC54}"/>
    <cellStyle name="Moneda 2 5 5 3 2 2 2 2" xfId="10342" xr:uid="{E04D5CA2-3EA6-4706-9984-69DCDE318783}"/>
    <cellStyle name="Moneda 2 5 5 3 2 2 2 2 2" xfId="19750" xr:uid="{BE9F2CEC-72EE-4195-8817-63313DAB953E}"/>
    <cellStyle name="Moneda 2 5 5 3 2 2 2 2 3" xfId="29167" xr:uid="{16357861-E4FA-4979-8DDA-F70871A157CB}"/>
    <cellStyle name="Moneda 2 5 5 3 2 2 2 2 4" xfId="38584" xr:uid="{BF8D136A-D1CC-4990-8E5C-29CAE91A0FF1}"/>
    <cellStyle name="Moneda 2 5 5 3 2 2 2 3" xfId="15046" xr:uid="{463A3852-3E0B-4201-AD2C-EB0F3286A5A6}"/>
    <cellStyle name="Moneda 2 5 5 3 2 2 2 4" xfId="24463" xr:uid="{ED73FA0B-26B7-48AB-8FD2-84A9C9B47BB0}"/>
    <cellStyle name="Moneda 2 5 5 3 2 2 2 5" xfId="33880" xr:uid="{8DF3556D-6EF8-4D99-B27E-DADC29940D61}"/>
    <cellStyle name="Moneda 2 5 5 3 2 2 3" xfId="7990" xr:uid="{1A852F9A-5FC9-4A87-95E5-4D624696E50D}"/>
    <cellStyle name="Moneda 2 5 5 3 2 2 3 2" xfId="17398" xr:uid="{4C255C14-8127-4B56-B363-AD9D21FAD2EC}"/>
    <cellStyle name="Moneda 2 5 5 3 2 2 3 3" xfId="26815" xr:uid="{CAA84B16-FC10-4D2E-9F83-81DE4B6D6DD8}"/>
    <cellStyle name="Moneda 2 5 5 3 2 2 3 4" xfId="36232" xr:uid="{3D84E266-3C9D-4513-A099-C5A6C189C6E7}"/>
    <cellStyle name="Moneda 2 5 5 3 2 2 4" xfId="12694" xr:uid="{1A5D56C5-3EA5-4FC5-AD13-224BA385200C}"/>
    <cellStyle name="Moneda 2 5 5 3 2 2 5" xfId="22111" xr:uid="{C8927236-0A57-42F4-8702-FD82BB1D7BB0}"/>
    <cellStyle name="Moneda 2 5 5 3 2 2 6" xfId="31528" xr:uid="{2CB80570-9F14-4163-9BCE-ECBFC9025C0B}"/>
    <cellStyle name="Moneda 2 5 5 3 2 3" xfId="4070" xr:uid="{F6C6F41F-3EB3-40C7-A3B1-4EC43FFAE5D9}"/>
    <cellStyle name="Moneda 2 5 5 3 2 3 2" xfId="6422" xr:uid="{C358CE87-2555-478A-9F9D-9202CFCB4F50}"/>
    <cellStyle name="Moneda 2 5 5 3 2 3 2 2" xfId="11126" xr:uid="{565A89E2-4F9B-468C-A096-1469F018AB9A}"/>
    <cellStyle name="Moneda 2 5 5 3 2 3 2 2 2" xfId="20534" xr:uid="{9B27208A-A9A9-44A7-8563-CE38ED0A4012}"/>
    <cellStyle name="Moneda 2 5 5 3 2 3 2 2 3" xfId="29951" xr:uid="{88E2C10D-A58F-4D6C-ABC8-02F0006EAD86}"/>
    <cellStyle name="Moneda 2 5 5 3 2 3 2 2 4" xfId="39368" xr:uid="{C8822049-6101-487D-B11C-376A476CD161}"/>
    <cellStyle name="Moneda 2 5 5 3 2 3 2 3" xfId="15830" xr:uid="{572FC221-78BB-4DB0-8DE9-7846E6C16CF7}"/>
    <cellStyle name="Moneda 2 5 5 3 2 3 2 4" xfId="25247" xr:uid="{B9EB38E5-FC47-4C62-916A-36A5F2E0F83B}"/>
    <cellStyle name="Moneda 2 5 5 3 2 3 2 5" xfId="34664" xr:uid="{62796345-6073-4E12-BB52-068CE3C256BE}"/>
    <cellStyle name="Moneda 2 5 5 3 2 3 3" xfId="8774" xr:uid="{2BF85A6C-BC2B-4B9C-A8FB-B80473D2F167}"/>
    <cellStyle name="Moneda 2 5 5 3 2 3 3 2" xfId="18182" xr:uid="{818A828C-7DAF-44D0-B485-9B9EF729A033}"/>
    <cellStyle name="Moneda 2 5 5 3 2 3 3 3" xfId="27599" xr:uid="{8DF1E9DA-5257-404B-AA1E-410D627E4C92}"/>
    <cellStyle name="Moneda 2 5 5 3 2 3 3 4" xfId="37016" xr:uid="{68A932CA-B5ED-49B6-BD7C-ED8355DAAE44}"/>
    <cellStyle name="Moneda 2 5 5 3 2 3 4" xfId="13478" xr:uid="{3B6116CB-2CD2-49C8-8C10-AB3CB58EB024}"/>
    <cellStyle name="Moneda 2 5 5 3 2 3 5" xfId="22895" xr:uid="{C300D81C-2366-4EF7-B71A-1071BD030C3F}"/>
    <cellStyle name="Moneda 2 5 5 3 2 3 6" xfId="32312" xr:uid="{ACB29000-5A6E-44D4-A2A9-52CA9CCC3391}"/>
    <cellStyle name="Moneda 2 5 5 3 2 4" xfId="4854" xr:uid="{A122E08A-B5DC-4B8C-BA01-85640E1C6B46}"/>
    <cellStyle name="Moneda 2 5 5 3 2 4 2" xfId="9558" xr:uid="{3A01D792-D897-4B66-87AE-93523F6D232A}"/>
    <cellStyle name="Moneda 2 5 5 3 2 4 2 2" xfId="18966" xr:uid="{96FF717C-67E9-4A0D-934C-B4A7DAE2EC50}"/>
    <cellStyle name="Moneda 2 5 5 3 2 4 2 3" xfId="28383" xr:uid="{194D1F26-99D7-4C5A-B45D-178E35E76A7A}"/>
    <cellStyle name="Moneda 2 5 5 3 2 4 2 4" xfId="37800" xr:uid="{F99BAAB7-BC72-4A71-B4E7-9E36867D4218}"/>
    <cellStyle name="Moneda 2 5 5 3 2 4 3" xfId="14262" xr:uid="{4CE58328-8B73-4528-9367-423C4C144CB9}"/>
    <cellStyle name="Moneda 2 5 5 3 2 4 4" xfId="23679" xr:uid="{48C7B895-BFB4-423A-A2DF-01DBFBDB2A1B}"/>
    <cellStyle name="Moneda 2 5 5 3 2 4 5" xfId="33096" xr:uid="{2EF55A1C-DC68-48F2-8C46-10EC5BD01D33}"/>
    <cellStyle name="Moneda 2 5 5 3 2 5" xfId="7206" xr:uid="{62E70835-566A-4B4A-A80D-E282FB83EBD0}"/>
    <cellStyle name="Moneda 2 5 5 3 2 5 2" xfId="16614" xr:uid="{5D0957AB-B42D-4188-BF90-57B430E97B7C}"/>
    <cellStyle name="Moneda 2 5 5 3 2 5 3" xfId="26031" xr:uid="{901DBF0D-1DF3-4AA5-AE38-EFA273311719}"/>
    <cellStyle name="Moneda 2 5 5 3 2 5 4" xfId="35448" xr:uid="{955519A6-79DB-4840-8251-D5A4CAF48444}"/>
    <cellStyle name="Moneda 2 5 5 3 2 6" xfId="11910" xr:uid="{5851179D-7430-41B7-9724-0586A7D30634}"/>
    <cellStyle name="Moneda 2 5 5 3 2 7" xfId="21327" xr:uid="{09F61FEC-53E8-4105-9568-7585379E8E85}"/>
    <cellStyle name="Moneda 2 5 5 3 2 8" xfId="30744" xr:uid="{BE5C5AEF-5D19-4B2A-A0BE-2F01954D99BE}"/>
    <cellStyle name="Moneda 2 5 5 3 3" xfId="2894" xr:uid="{72DB3564-000C-4BCB-88D6-8ADF30561B74}"/>
    <cellStyle name="Moneda 2 5 5 3 3 2" xfId="5246" xr:uid="{640E9507-1A25-459E-87B8-C51ACD9F2800}"/>
    <cellStyle name="Moneda 2 5 5 3 3 2 2" xfId="9950" xr:uid="{05DD3C0A-BF38-4637-BC52-7759126A4F88}"/>
    <cellStyle name="Moneda 2 5 5 3 3 2 2 2" xfId="19358" xr:uid="{3E934C74-1F0F-465E-84D0-A7BD43149E47}"/>
    <cellStyle name="Moneda 2 5 5 3 3 2 2 3" xfId="28775" xr:uid="{CF60F468-E81E-4441-ABBE-D4CCD79EF2B0}"/>
    <cellStyle name="Moneda 2 5 5 3 3 2 2 4" xfId="38192" xr:uid="{E24CAF9E-6936-4F43-983B-6375AFF75BF0}"/>
    <cellStyle name="Moneda 2 5 5 3 3 2 3" xfId="14654" xr:uid="{684C53C7-2D26-4ADE-99A1-9865F66D4A71}"/>
    <cellStyle name="Moneda 2 5 5 3 3 2 4" xfId="24071" xr:uid="{1155BE33-9439-4C8A-9753-581A9B8863A0}"/>
    <cellStyle name="Moneda 2 5 5 3 3 2 5" xfId="33488" xr:uid="{76E0A5E1-A981-4E17-92C7-4E88E5A75A47}"/>
    <cellStyle name="Moneda 2 5 5 3 3 3" xfId="7598" xr:uid="{4290260C-193D-4F9B-ACB4-E3768E8440D8}"/>
    <cellStyle name="Moneda 2 5 5 3 3 3 2" xfId="17006" xr:uid="{94456F7D-10B4-4C11-974F-74BD7826FB7A}"/>
    <cellStyle name="Moneda 2 5 5 3 3 3 3" xfId="26423" xr:uid="{982C2E73-A533-4D8C-901C-C441835A8B7D}"/>
    <cellStyle name="Moneda 2 5 5 3 3 3 4" xfId="35840" xr:uid="{09392DC8-7BBA-4A75-B1A4-08A962BD1622}"/>
    <cellStyle name="Moneda 2 5 5 3 3 4" xfId="12302" xr:uid="{6563955D-84A5-4767-98C7-82D53753B3AE}"/>
    <cellStyle name="Moneda 2 5 5 3 3 5" xfId="21719" xr:uid="{EF96EE3D-A25E-433B-9C46-8306F56D668F}"/>
    <cellStyle name="Moneda 2 5 5 3 3 6" xfId="31136" xr:uid="{E4844289-A587-4585-85C7-9D6ECBB14354}"/>
    <cellStyle name="Moneda 2 5 5 3 4" xfId="3678" xr:uid="{152BD38E-4F5B-4C24-8F12-72F5968FA868}"/>
    <cellStyle name="Moneda 2 5 5 3 4 2" xfId="6030" xr:uid="{366BBB92-61EE-4377-8823-BC755622C43D}"/>
    <cellStyle name="Moneda 2 5 5 3 4 2 2" xfId="10734" xr:uid="{9CA7BE20-54B1-473F-9505-A75F274D8A00}"/>
    <cellStyle name="Moneda 2 5 5 3 4 2 2 2" xfId="20142" xr:uid="{0A11FE29-1BAD-4E4F-B6CE-D04A589A97C8}"/>
    <cellStyle name="Moneda 2 5 5 3 4 2 2 3" xfId="29559" xr:uid="{0052CE94-FA67-45F0-94D1-55DC417E0EF6}"/>
    <cellStyle name="Moneda 2 5 5 3 4 2 2 4" xfId="38976" xr:uid="{03ABAF04-A86D-4F4E-9D36-53923EA3CE32}"/>
    <cellStyle name="Moneda 2 5 5 3 4 2 3" xfId="15438" xr:uid="{24DFB8E7-F296-45A4-8A03-04664B71569A}"/>
    <cellStyle name="Moneda 2 5 5 3 4 2 4" xfId="24855" xr:uid="{211C99AF-0D09-4942-8188-0F0D91C684D2}"/>
    <cellStyle name="Moneda 2 5 5 3 4 2 5" xfId="34272" xr:uid="{CD3F73C3-F57D-4B98-83EE-B6DD24813DBD}"/>
    <cellStyle name="Moneda 2 5 5 3 4 3" xfId="8382" xr:uid="{12317B28-9A1C-4406-AF49-054C2B58825C}"/>
    <cellStyle name="Moneda 2 5 5 3 4 3 2" xfId="17790" xr:uid="{821EA609-1F04-4F7F-95A3-A02E4E27D496}"/>
    <cellStyle name="Moneda 2 5 5 3 4 3 3" xfId="27207" xr:uid="{0F06A1BC-5AC5-409F-809F-DE644B3E00B2}"/>
    <cellStyle name="Moneda 2 5 5 3 4 3 4" xfId="36624" xr:uid="{0E09EB7B-A71D-42D3-99FB-C79A24E5FF1E}"/>
    <cellStyle name="Moneda 2 5 5 3 4 4" xfId="13086" xr:uid="{2235B453-E313-4FA2-B095-C44CBCC7141B}"/>
    <cellStyle name="Moneda 2 5 5 3 4 5" xfId="22503" xr:uid="{00D2295C-DEB4-4E35-BB68-0DCA70BF1010}"/>
    <cellStyle name="Moneda 2 5 5 3 4 6" xfId="31920" xr:uid="{0872D7DF-7F7F-4620-A581-497936558F43}"/>
    <cellStyle name="Moneda 2 5 5 3 5" xfId="4462" xr:uid="{0FFEB774-258A-4FC4-A182-5A700540FF8C}"/>
    <cellStyle name="Moneda 2 5 5 3 5 2" xfId="9166" xr:uid="{1A870884-7208-4A61-BA23-7218F86D7046}"/>
    <cellStyle name="Moneda 2 5 5 3 5 2 2" xfId="18574" xr:uid="{30C8982A-F479-493F-BD4F-4FF22D70C9AE}"/>
    <cellStyle name="Moneda 2 5 5 3 5 2 3" xfId="27991" xr:uid="{4CA9C458-5C66-4678-B437-C726BEEE1179}"/>
    <cellStyle name="Moneda 2 5 5 3 5 2 4" xfId="37408" xr:uid="{A7E19359-B683-4DB2-B7EB-AEBC507B0F73}"/>
    <cellStyle name="Moneda 2 5 5 3 5 3" xfId="13870" xr:uid="{C9A16EE8-A42D-4EC4-A2D4-A334003A383D}"/>
    <cellStyle name="Moneda 2 5 5 3 5 4" xfId="23287" xr:uid="{FAFB6382-2D80-4C6E-BFA8-58088F61AB62}"/>
    <cellStyle name="Moneda 2 5 5 3 5 5" xfId="32704" xr:uid="{0C69F164-CC32-48DB-905D-B3CFCD94013F}"/>
    <cellStyle name="Moneda 2 5 5 3 6" xfId="6814" xr:uid="{EF97ABDD-0DBB-4E67-83E2-695FB3BA3C78}"/>
    <cellStyle name="Moneda 2 5 5 3 6 2" xfId="16222" xr:uid="{8EB34247-589A-4DD7-8433-EF5633706E25}"/>
    <cellStyle name="Moneda 2 5 5 3 6 3" xfId="25639" xr:uid="{690AD80B-91A0-4C34-8B08-D836B6E884CF}"/>
    <cellStyle name="Moneda 2 5 5 3 6 4" xfId="35056" xr:uid="{6C45319F-D04A-4308-91A6-8E4E3C8826C5}"/>
    <cellStyle name="Moneda 2 5 5 3 7" xfId="11518" xr:uid="{5B5EA103-7920-46C0-97DD-14D2A7B9E12C}"/>
    <cellStyle name="Moneda 2 5 5 3 8" xfId="20935" xr:uid="{C8E8825E-B8F0-4807-B1B2-82FE0FDE81FE}"/>
    <cellStyle name="Moneda 2 5 5 3 9" xfId="30352" xr:uid="{6EB2BF0F-4D93-4F25-BDCC-E22BC1FFC8D6}"/>
    <cellStyle name="Moneda 2 5 5 4" xfId="895" xr:uid="{3D01BCBD-2E27-402C-8743-FB8DCE67A1FC}"/>
    <cellStyle name="Moneda 2 5 5 4 2" xfId="3090" xr:uid="{CA337F08-367D-4C5D-9F02-E5D79EFBC6F9}"/>
    <cellStyle name="Moneda 2 5 5 4 2 2" xfId="5442" xr:uid="{49D47C88-6AD5-4AA9-8F86-50DB1BD392B9}"/>
    <cellStyle name="Moneda 2 5 5 4 2 2 2" xfId="10146" xr:uid="{3AEC164C-E48E-4336-AAB9-5A5E33E990AD}"/>
    <cellStyle name="Moneda 2 5 5 4 2 2 2 2" xfId="19554" xr:uid="{9BF997F2-98D1-4023-99E1-36CEC985E670}"/>
    <cellStyle name="Moneda 2 5 5 4 2 2 2 3" xfId="28971" xr:uid="{88739567-39CD-42B0-BB64-C0BE095C7898}"/>
    <cellStyle name="Moneda 2 5 5 4 2 2 2 4" xfId="38388" xr:uid="{A216EC4F-52CF-442E-BE22-CBC726C40793}"/>
    <cellStyle name="Moneda 2 5 5 4 2 2 3" xfId="14850" xr:uid="{848086AA-8139-4675-A1F7-34C47E10A798}"/>
    <cellStyle name="Moneda 2 5 5 4 2 2 4" xfId="24267" xr:uid="{3F71DA0D-289B-4CD9-B15B-6B404DD4CF8C}"/>
    <cellStyle name="Moneda 2 5 5 4 2 2 5" xfId="33684" xr:uid="{52FB413A-41EF-42C5-8AA1-343983421792}"/>
    <cellStyle name="Moneda 2 5 5 4 2 3" xfId="7794" xr:uid="{FE4F84B4-E39A-4503-AEBD-EF5FE1C03388}"/>
    <cellStyle name="Moneda 2 5 5 4 2 3 2" xfId="17202" xr:uid="{6AFEDBEF-2E62-4CE8-8D15-2318E74A9954}"/>
    <cellStyle name="Moneda 2 5 5 4 2 3 3" xfId="26619" xr:uid="{C743B62B-1DA4-461A-9614-C07E50106526}"/>
    <cellStyle name="Moneda 2 5 5 4 2 3 4" xfId="36036" xr:uid="{846C300E-D4CC-4D3B-BE60-B4C19C36D9F5}"/>
    <cellStyle name="Moneda 2 5 5 4 2 4" xfId="12498" xr:uid="{F03F722F-5615-4D99-8575-70DE3C33E399}"/>
    <cellStyle name="Moneda 2 5 5 4 2 5" xfId="21915" xr:uid="{9E1895FC-7424-4CFD-A4F6-9C41B48B4FF0}"/>
    <cellStyle name="Moneda 2 5 5 4 2 6" xfId="31332" xr:uid="{0486E488-BCF3-4DEF-9020-D035328044AC}"/>
    <cellStyle name="Moneda 2 5 5 4 3" xfId="3874" xr:uid="{ED6E4CA1-7DB3-4EF8-8B73-FA33E7D454E1}"/>
    <cellStyle name="Moneda 2 5 5 4 3 2" xfId="6226" xr:uid="{85E622B1-8A75-4FC4-9003-25475FDCD5D7}"/>
    <cellStyle name="Moneda 2 5 5 4 3 2 2" xfId="10930" xr:uid="{5EE34FBC-09DD-4863-83FC-8506D3D89CB1}"/>
    <cellStyle name="Moneda 2 5 5 4 3 2 2 2" xfId="20338" xr:uid="{3FFE158E-A921-433F-82ED-A482DBDDF2AE}"/>
    <cellStyle name="Moneda 2 5 5 4 3 2 2 3" xfId="29755" xr:uid="{15B6AAE9-A7B9-413F-9B64-7D2DE4354934}"/>
    <cellStyle name="Moneda 2 5 5 4 3 2 2 4" xfId="39172" xr:uid="{01A1D84C-04ED-4600-9C21-1BBDCBB314ED}"/>
    <cellStyle name="Moneda 2 5 5 4 3 2 3" xfId="15634" xr:uid="{CC0863A3-09D6-4A4C-8073-489C13E7F63F}"/>
    <cellStyle name="Moneda 2 5 5 4 3 2 4" xfId="25051" xr:uid="{E09174B7-E02F-45AC-BBEB-60584BF0D61C}"/>
    <cellStyle name="Moneda 2 5 5 4 3 2 5" xfId="34468" xr:uid="{69F81D87-1912-4BC8-A3FC-1DEEABBF6949}"/>
    <cellStyle name="Moneda 2 5 5 4 3 3" xfId="8578" xr:uid="{C2F12E20-E4E6-4B08-BC91-4013B8EB9103}"/>
    <cellStyle name="Moneda 2 5 5 4 3 3 2" xfId="17986" xr:uid="{117892AC-4DC7-4BE3-8438-6D9D40A50B18}"/>
    <cellStyle name="Moneda 2 5 5 4 3 3 3" xfId="27403" xr:uid="{88A02D51-3D13-48B8-AD29-1F5C6ACEAEA0}"/>
    <cellStyle name="Moneda 2 5 5 4 3 3 4" xfId="36820" xr:uid="{45F8F3DF-A936-4EE2-B413-1ECE71E74715}"/>
    <cellStyle name="Moneda 2 5 5 4 3 4" xfId="13282" xr:uid="{F65A5543-C9C7-470A-8F5F-0F3DE19BF93E}"/>
    <cellStyle name="Moneda 2 5 5 4 3 5" xfId="22699" xr:uid="{CF340DF3-09EC-4CA4-83B1-76B19C576E7D}"/>
    <cellStyle name="Moneda 2 5 5 4 3 6" xfId="32116" xr:uid="{A37AE78F-8D7B-4A20-8067-EA3D79CB7736}"/>
    <cellStyle name="Moneda 2 5 5 4 4" xfId="4658" xr:uid="{48EE2190-16A9-4C8F-9913-8540768697A9}"/>
    <cellStyle name="Moneda 2 5 5 4 4 2" xfId="9362" xr:uid="{C315EB19-D7D4-4867-9F4D-5A749EDA4BB3}"/>
    <cellStyle name="Moneda 2 5 5 4 4 2 2" xfId="18770" xr:uid="{D3BE32F5-ADD4-41A4-ADE3-FAF04B33E985}"/>
    <cellStyle name="Moneda 2 5 5 4 4 2 3" xfId="28187" xr:uid="{FBD32F15-20DF-4650-8F4F-322B63E0F2DC}"/>
    <cellStyle name="Moneda 2 5 5 4 4 2 4" xfId="37604" xr:uid="{7B6B063A-5843-4D92-871B-7FB13BD62F3B}"/>
    <cellStyle name="Moneda 2 5 5 4 4 3" xfId="14066" xr:uid="{2797F0E1-7C0D-46B6-BDEE-05649C95F9C7}"/>
    <cellStyle name="Moneda 2 5 5 4 4 4" xfId="23483" xr:uid="{4C3A26BF-5E08-4F97-AD64-98CB9E1193C6}"/>
    <cellStyle name="Moneda 2 5 5 4 4 5" xfId="32900" xr:uid="{86CF6880-4A8C-4ED0-BF8B-222E7A32CAD1}"/>
    <cellStyle name="Moneda 2 5 5 4 5" xfId="7010" xr:uid="{E3AAE260-D87F-40DC-9F8F-84D1368A1300}"/>
    <cellStyle name="Moneda 2 5 5 4 5 2" xfId="16418" xr:uid="{DCB7B3FA-C65D-4B4B-89C5-307870E859FD}"/>
    <cellStyle name="Moneda 2 5 5 4 5 3" xfId="25835" xr:uid="{760594AF-4A18-4CFE-B973-7ED89320CE1E}"/>
    <cellStyle name="Moneda 2 5 5 4 5 4" xfId="35252" xr:uid="{C66B66F5-545B-4689-BF99-970FFC5639BC}"/>
    <cellStyle name="Moneda 2 5 5 4 6" xfId="11714" xr:uid="{0F243EB6-94A2-4129-A7CD-7AB5D805346C}"/>
    <cellStyle name="Moneda 2 5 5 4 7" xfId="21131" xr:uid="{097C28ED-7678-4BF6-B4FD-72A39A503CF6}"/>
    <cellStyle name="Moneda 2 5 5 4 8" xfId="30548" xr:uid="{7321C80E-0A69-4F60-83E2-FC6ED7D1450F}"/>
    <cellStyle name="Moneda 2 5 5 4 9" xfId="2305" xr:uid="{45D678DB-C053-4667-9A83-B9987BCA6F5D}"/>
    <cellStyle name="Moneda 2 5 5 5" xfId="2698" xr:uid="{6F80BDAE-8A75-42BE-A41C-CFE93B1637F2}"/>
    <cellStyle name="Moneda 2 5 5 5 2" xfId="5050" xr:uid="{D57CAF56-DBDA-4E07-9581-B6505C626194}"/>
    <cellStyle name="Moneda 2 5 5 5 2 2" xfId="9754" xr:uid="{0586C76A-6DBD-4D3D-8209-19D3D0DF3652}"/>
    <cellStyle name="Moneda 2 5 5 5 2 2 2" xfId="19162" xr:uid="{FBC7BA86-31A3-4AE8-8B7A-40A1418E3D17}"/>
    <cellStyle name="Moneda 2 5 5 5 2 2 3" xfId="28579" xr:uid="{D805A7C7-9E0A-4502-9607-67A144ADDBC9}"/>
    <cellStyle name="Moneda 2 5 5 5 2 2 4" xfId="37996" xr:uid="{0B56DCA5-6158-4C0D-B95F-44C7741AC7F9}"/>
    <cellStyle name="Moneda 2 5 5 5 2 3" xfId="14458" xr:uid="{DC30363E-2960-4F79-9464-24215D480EC2}"/>
    <cellStyle name="Moneda 2 5 5 5 2 4" xfId="23875" xr:uid="{4C97093E-B30C-4112-8683-CD6C3D181FA7}"/>
    <cellStyle name="Moneda 2 5 5 5 2 5" xfId="33292" xr:uid="{25FE1379-D986-4253-8EBE-F3131CEC228B}"/>
    <cellStyle name="Moneda 2 5 5 5 3" xfId="7402" xr:uid="{08BF9ED9-E04A-45FE-BF70-590BD276A499}"/>
    <cellStyle name="Moneda 2 5 5 5 3 2" xfId="16810" xr:uid="{380D3A9C-1B2B-40CA-8019-85EB3A648300}"/>
    <cellStyle name="Moneda 2 5 5 5 3 3" xfId="26227" xr:uid="{1A4F4F10-F384-4300-91D4-7F1B2A627447}"/>
    <cellStyle name="Moneda 2 5 5 5 3 4" xfId="35644" xr:uid="{BAE9A403-20F2-4B0A-95BD-B244396B79CB}"/>
    <cellStyle name="Moneda 2 5 5 5 4" xfId="12106" xr:uid="{34046040-95F5-4B19-82AE-50C82024B721}"/>
    <cellStyle name="Moneda 2 5 5 5 5" xfId="21523" xr:uid="{B30398D0-B864-414D-A74D-8443D8393F00}"/>
    <cellStyle name="Moneda 2 5 5 5 6" xfId="30940" xr:uid="{12BA1FB0-4740-4349-AF99-62E5A976450E}"/>
    <cellStyle name="Moneda 2 5 5 6" xfId="3482" xr:uid="{A5A45F4B-424C-4649-88AB-EBE8FDEB1778}"/>
    <cellStyle name="Moneda 2 5 5 6 2" xfId="5834" xr:uid="{4DF2BB4C-8194-4D6B-BAF7-3920831D56B2}"/>
    <cellStyle name="Moneda 2 5 5 6 2 2" xfId="10538" xr:uid="{043D7B3A-9752-4D0E-AEEE-0C188F83DB01}"/>
    <cellStyle name="Moneda 2 5 5 6 2 2 2" xfId="19946" xr:uid="{F69C7981-36CD-4179-9D5C-8A14395B449E}"/>
    <cellStyle name="Moneda 2 5 5 6 2 2 3" xfId="29363" xr:uid="{554AE743-8DE1-41C5-82DB-804F06F1964C}"/>
    <cellStyle name="Moneda 2 5 5 6 2 2 4" xfId="38780" xr:uid="{41EDA2E5-E850-466D-AB20-717273496EF5}"/>
    <cellStyle name="Moneda 2 5 5 6 2 3" xfId="15242" xr:uid="{FADCA999-1F52-4C60-A1B5-12B9B9864D60}"/>
    <cellStyle name="Moneda 2 5 5 6 2 4" xfId="24659" xr:uid="{26AE0E32-2A3F-48FC-8B9F-58D2E886BFE2}"/>
    <cellStyle name="Moneda 2 5 5 6 2 5" xfId="34076" xr:uid="{E0EBB6C0-4D71-448A-A618-5429D9ECF82B}"/>
    <cellStyle name="Moneda 2 5 5 6 3" xfId="8186" xr:uid="{9979B7E2-E338-4E9F-AF45-D49CDE68A458}"/>
    <cellStyle name="Moneda 2 5 5 6 3 2" xfId="17594" xr:uid="{9AE1A7D1-DA1F-4E63-8457-45B01A9336D9}"/>
    <cellStyle name="Moneda 2 5 5 6 3 3" xfId="27011" xr:uid="{2DB5A6A7-6C6B-41DF-AD02-82C7F32D848F}"/>
    <cellStyle name="Moneda 2 5 5 6 3 4" xfId="36428" xr:uid="{7FD1BB3A-D294-4544-98F7-31C05280BCE0}"/>
    <cellStyle name="Moneda 2 5 5 6 4" xfId="12890" xr:uid="{D23803B9-6278-4CE0-B82E-BF1053423F17}"/>
    <cellStyle name="Moneda 2 5 5 6 5" xfId="22307" xr:uid="{A5E59842-3867-4DAC-A364-2628CBBE0CD0}"/>
    <cellStyle name="Moneda 2 5 5 6 6" xfId="31724" xr:uid="{D872BBC3-FE95-443E-9E31-E6F91BE43264}"/>
    <cellStyle name="Moneda 2 5 5 7" xfId="4266" xr:uid="{419FD296-0025-4D93-8E02-65B199057BF7}"/>
    <cellStyle name="Moneda 2 5 5 7 2" xfId="8970" xr:uid="{7BE7B670-0146-4432-89C9-B34885BBE4EC}"/>
    <cellStyle name="Moneda 2 5 5 7 2 2" xfId="18378" xr:uid="{94A82966-BCFD-4B4D-B3C1-E30D5CB7AFF1}"/>
    <cellStyle name="Moneda 2 5 5 7 2 3" xfId="27795" xr:uid="{4844A6D1-E78F-4D6E-9D25-AF2D25A5978C}"/>
    <cellStyle name="Moneda 2 5 5 7 2 4" xfId="37212" xr:uid="{6F66405D-E6A2-4E6E-8BC9-F24AA3228202}"/>
    <cellStyle name="Moneda 2 5 5 7 3" xfId="13674" xr:uid="{C0399C6E-37BA-4213-BA5C-1D4CB108EE07}"/>
    <cellStyle name="Moneda 2 5 5 7 4" xfId="23091" xr:uid="{30A1D4BD-1D8B-49B7-92E0-E6250032EED7}"/>
    <cellStyle name="Moneda 2 5 5 7 5" xfId="32508" xr:uid="{55EB4D3B-9340-46FE-B1C5-C2EC2EA20FFF}"/>
    <cellStyle name="Moneda 2 5 5 8" xfId="6618" xr:uid="{27DFCA5A-3036-46B2-950D-F4FCB0C52182}"/>
    <cellStyle name="Moneda 2 5 5 8 2" xfId="16026" xr:uid="{E06403DD-67EF-446A-83AE-8ABC55548DF3}"/>
    <cellStyle name="Moneda 2 5 5 8 3" xfId="25443" xr:uid="{32E4BED6-1DC8-460A-AD61-2CA33913FAD1}"/>
    <cellStyle name="Moneda 2 5 5 8 4" xfId="34860" xr:uid="{CA671825-5504-4E83-B8FE-C4F390BD8904}"/>
    <cellStyle name="Moneda 2 5 5 9" xfId="11322" xr:uid="{DB2D8408-C8D1-4D1A-BC45-07C622984C03}"/>
    <cellStyle name="Moneda 2 5 6" xfId="307" xr:uid="{B4CA55B3-58C3-4CC6-94D5-E9B4DBBD481B}"/>
    <cellStyle name="Moneda 2 5 6 10" xfId="30250" xr:uid="{04F7E89E-4D58-4814-B444-1ED94296DA6F}"/>
    <cellStyle name="Moneda 2 5 6 11" xfId="39554" xr:uid="{082FA529-DB07-449C-B4CD-097529E768C6}"/>
    <cellStyle name="Moneda 2 5 6 12" xfId="39826" xr:uid="{8A8FFC79-1C7C-40AB-8D89-E6B78A630B78}"/>
    <cellStyle name="Moneda 2 5 6 13" xfId="2007" xr:uid="{0369B1A7-5053-4204-ADF9-D8D372726E6F}"/>
    <cellStyle name="Moneda 2 5 6 14" xfId="1379" xr:uid="{760D319C-914B-44E0-B8ED-DD2377D2BA1C}"/>
    <cellStyle name="Moneda 2 5 6 15" xfId="40261" xr:uid="{818DC2C7-FC23-4C33-A090-70C8694EB529}"/>
    <cellStyle name="Moneda 2 5 6 2" xfId="578" xr:uid="{87B09451-9F9F-4283-A688-21FFFBDD5E94}"/>
    <cellStyle name="Moneda 2 5 6 2 10" xfId="39632" xr:uid="{E6B30BCD-E468-416B-B97E-36FA13EBD3AB}"/>
    <cellStyle name="Moneda 2 5 6 2 11" xfId="39891" xr:uid="{19DEC75D-F2DD-4707-8B64-E4F6503777D4}"/>
    <cellStyle name="Moneda 2 5 6 2 12" xfId="2203" xr:uid="{701F3DB9-84C6-43D7-9F01-01271D4532E9}"/>
    <cellStyle name="Moneda 2 5 6 2 13" xfId="1575" xr:uid="{DD04EAD6-C644-47C1-850F-920BC0979894}"/>
    <cellStyle name="Moneda 2 5 6 2 14" xfId="40457" xr:uid="{DFCFFE76-E81B-401B-ADCA-A64DDD1CE3A0}"/>
    <cellStyle name="Moneda 2 5 6 2 2" xfId="1004" xr:uid="{1E2A5267-18CC-494B-AA1F-A9A653AF3957}"/>
    <cellStyle name="Moneda 2 5 6 2 2 10" xfId="1718" xr:uid="{E8B1F6BC-C388-455A-A142-6614F3C25864}"/>
    <cellStyle name="Moneda 2 5 6 2 2 11" xfId="40600" xr:uid="{EE2FCD8F-32F0-4DF0-91B8-ADAA8C85458F}"/>
    <cellStyle name="Moneda 2 5 6 2 2 2" xfId="3380" xr:uid="{9389305B-252A-4921-891B-0D870F09524A}"/>
    <cellStyle name="Moneda 2 5 6 2 2 2 2" xfId="5732" xr:uid="{82306AB4-CD5F-4E7A-A640-6E42D30AA967}"/>
    <cellStyle name="Moneda 2 5 6 2 2 2 2 2" xfId="10436" xr:uid="{A776EFE3-FE6B-4184-9045-28307EFF3795}"/>
    <cellStyle name="Moneda 2 5 6 2 2 2 2 2 2" xfId="19844" xr:uid="{E7941D17-0926-4723-912E-86DE94E87493}"/>
    <cellStyle name="Moneda 2 5 6 2 2 2 2 2 3" xfId="29261" xr:uid="{CDBCE10E-A22D-4F30-B1E4-F7DAA0C0420E}"/>
    <cellStyle name="Moneda 2 5 6 2 2 2 2 2 4" xfId="38678" xr:uid="{800D262E-4AEF-4D5B-9679-1FDA6136458A}"/>
    <cellStyle name="Moneda 2 5 6 2 2 2 2 3" xfId="15140" xr:uid="{83760B17-00A4-420B-AE42-B262D2232A4E}"/>
    <cellStyle name="Moneda 2 5 6 2 2 2 2 4" xfId="24557" xr:uid="{4B9E8350-1A19-4027-8461-296452089F7A}"/>
    <cellStyle name="Moneda 2 5 6 2 2 2 2 5" xfId="33974" xr:uid="{F7926A27-E62D-44BC-B6DE-C16FCC7DB28E}"/>
    <cellStyle name="Moneda 2 5 6 2 2 2 3" xfId="8084" xr:uid="{B0A33A26-1014-4F15-B3B8-667986A620C2}"/>
    <cellStyle name="Moneda 2 5 6 2 2 2 3 2" xfId="17492" xr:uid="{5382C7F9-0337-4295-9EF4-B841D373ACA9}"/>
    <cellStyle name="Moneda 2 5 6 2 2 2 3 3" xfId="26909" xr:uid="{714154B6-2215-4035-818B-3C3CE43DFF7D}"/>
    <cellStyle name="Moneda 2 5 6 2 2 2 3 4" xfId="36326" xr:uid="{85FEC932-C18D-4737-95B2-AF86A5903B44}"/>
    <cellStyle name="Moneda 2 5 6 2 2 2 4" xfId="12788" xr:uid="{912718B5-0BEF-4B3F-BAE1-90CDABCA77C1}"/>
    <cellStyle name="Moneda 2 5 6 2 2 2 5" xfId="22205" xr:uid="{72ED3C4A-35E6-4536-A19E-38B3C2164BBD}"/>
    <cellStyle name="Moneda 2 5 6 2 2 2 6" xfId="31622" xr:uid="{63D33A70-01BA-4239-9351-EEFCE089363C}"/>
    <cellStyle name="Moneda 2 5 6 2 2 3" xfId="4164" xr:uid="{6E24C3DD-8113-47B1-8B30-B4B36D3371DC}"/>
    <cellStyle name="Moneda 2 5 6 2 2 3 2" xfId="6516" xr:uid="{685301ED-F502-42F0-B8A8-E3EA8E8DF018}"/>
    <cellStyle name="Moneda 2 5 6 2 2 3 2 2" xfId="11220" xr:uid="{24E07846-DF9E-4D54-8D33-3FCB08D71862}"/>
    <cellStyle name="Moneda 2 5 6 2 2 3 2 2 2" xfId="20628" xr:uid="{A75D4EA8-490D-4F5F-8D32-02DF5C586197}"/>
    <cellStyle name="Moneda 2 5 6 2 2 3 2 2 3" xfId="30045" xr:uid="{EF8D3095-44CB-4AF0-95A4-4C29A510C268}"/>
    <cellStyle name="Moneda 2 5 6 2 2 3 2 2 4" xfId="39462" xr:uid="{E8C42EB1-596E-4032-94BA-B05A10DE7D54}"/>
    <cellStyle name="Moneda 2 5 6 2 2 3 2 3" xfId="15924" xr:uid="{49A34B16-3ADA-4D6C-9F08-FB98563CD463}"/>
    <cellStyle name="Moneda 2 5 6 2 2 3 2 4" xfId="25341" xr:uid="{6B398E80-C577-44E9-94F2-1BF543F14899}"/>
    <cellStyle name="Moneda 2 5 6 2 2 3 2 5" xfId="34758" xr:uid="{4F845A96-3BBC-49D1-82EF-5EFEF3BB27DD}"/>
    <cellStyle name="Moneda 2 5 6 2 2 3 3" xfId="8868" xr:uid="{868B3FA9-2BE9-430B-A82F-570BF9F7112B}"/>
    <cellStyle name="Moneda 2 5 6 2 2 3 3 2" xfId="18276" xr:uid="{850C05B8-C375-4590-88C5-D7CFB1582D59}"/>
    <cellStyle name="Moneda 2 5 6 2 2 3 3 3" xfId="27693" xr:uid="{5D3A3117-F4AE-4D7A-BE66-D44A6487A72A}"/>
    <cellStyle name="Moneda 2 5 6 2 2 3 3 4" xfId="37110" xr:uid="{5F7A14B6-6E91-4A74-978A-6BF8EBFD9008}"/>
    <cellStyle name="Moneda 2 5 6 2 2 3 4" xfId="13572" xr:uid="{D152040A-FE1A-4138-805E-13A2C694153E}"/>
    <cellStyle name="Moneda 2 5 6 2 2 3 5" xfId="22989" xr:uid="{AB0E8A72-75CA-4D14-8D9A-FC95C3E9A12A}"/>
    <cellStyle name="Moneda 2 5 6 2 2 3 6" xfId="32406" xr:uid="{EEBDFE93-FA81-45A5-99BF-4E53DFE8E3DA}"/>
    <cellStyle name="Moneda 2 5 6 2 2 4" xfId="4948" xr:uid="{7DD566AB-B8DB-4C45-B40B-D825BDB28E24}"/>
    <cellStyle name="Moneda 2 5 6 2 2 4 2" xfId="9652" xr:uid="{ADD53BF2-EFDD-4D1E-88B3-CE498E81C718}"/>
    <cellStyle name="Moneda 2 5 6 2 2 4 2 2" xfId="19060" xr:uid="{691A6BAA-8A5D-4ABE-BB21-8460086A2321}"/>
    <cellStyle name="Moneda 2 5 6 2 2 4 2 3" xfId="28477" xr:uid="{815A58E6-B216-4146-BE3D-90295681188E}"/>
    <cellStyle name="Moneda 2 5 6 2 2 4 2 4" xfId="37894" xr:uid="{2C343E5D-782C-4A43-A618-203D17691E7F}"/>
    <cellStyle name="Moneda 2 5 6 2 2 4 3" xfId="14356" xr:uid="{882AFD56-9910-4EE9-B539-584FEF856597}"/>
    <cellStyle name="Moneda 2 5 6 2 2 4 4" xfId="23773" xr:uid="{E762F65B-FBD0-4E06-8561-CA57F967F3FE}"/>
    <cellStyle name="Moneda 2 5 6 2 2 4 5" xfId="33190" xr:uid="{700A71B4-13FA-4E09-9901-ED676151B806}"/>
    <cellStyle name="Moneda 2 5 6 2 2 5" xfId="7300" xr:uid="{D0DEFF96-0BF5-416F-B320-D83831381FF3}"/>
    <cellStyle name="Moneda 2 5 6 2 2 5 2" xfId="16708" xr:uid="{E5D230B7-36E5-4537-990A-012C4FE3C5B3}"/>
    <cellStyle name="Moneda 2 5 6 2 2 5 3" xfId="26125" xr:uid="{D5FB6722-33A3-4496-9FFC-70CBD7F247D5}"/>
    <cellStyle name="Moneda 2 5 6 2 2 5 4" xfId="35542" xr:uid="{672BFB45-0C26-421F-B53C-9E72D4DBEF17}"/>
    <cellStyle name="Moneda 2 5 6 2 2 6" xfId="12004" xr:uid="{E87BC95E-D6A7-4F0A-B137-9A18B249FA7C}"/>
    <cellStyle name="Moneda 2 5 6 2 2 7" xfId="21421" xr:uid="{A0F02EBF-8D9A-478C-AE28-1352D4A4FDF2}"/>
    <cellStyle name="Moneda 2 5 6 2 2 8" xfId="30838" xr:uid="{9E490D20-E66C-47CE-AD45-BF10AC34D04B}"/>
    <cellStyle name="Moneda 2 5 6 2 2 9" xfId="2595" xr:uid="{5CA927E0-1580-484A-8693-4CD08ED1129F}"/>
    <cellStyle name="Moneda 2 5 6 2 3" xfId="2988" xr:uid="{69A76ECE-A7EA-43FA-B6D0-29FD5DFC7817}"/>
    <cellStyle name="Moneda 2 5 6 2 3 2" xfId="5340" xr:uid="{E372C1A2-53FE-47A7-A2B3-E13754BF6DBA}"/>
    <cellStyle name="Moneda 2 5 6 2 3 2 2" xfId="10044" xr:uid="{178D9084-E965-4690-A01F-CF600E8F2722}"/>
    <cellStyle name="Moneda 2 5 6 2 3 2 2 2" xfId="19452" xr:uid="{DDE99CD2-5530-4CED-98F8-37E3B322F1EA}"/>
    <cellStyle name="Moneda 2 5 6 2 3 2 2 3" xfId="28869" xr:uid="{38F4B58A-1D02-4B58-9247-220D303737A2}"/>
    <cellStyle name="Moneda 2 5 6 2 3 2 2 4" xfId="38286" xr:uid="{1E790B62-8DBF-4431-BB44-22EEF1E133AC}"/>
    <cellStyle name="Moneda 2 5 6 2 3 2 3" xfId="14748" xr:uid="{4FEB2411-ECE9-448A-BA5C-00D18595F41E}"/>
    <cellStyle name="Moneda 2 5 6 2 3 2 4" xfId="24165" xr:uid="{7A8689E1-1DCE-44E9-BA01-EEDF9AA1E2E7}"/>
    <cellStyle name="Moneda 2 5 6 2 3 2 5" xfId="33582" xr:uid="{C7B8E4CE-1FD0-48DE-A0A7-C21E6C268C29}"/>
    <cellStyle name="Moneda 2 5 6 2 3 3" xfId="7692" xr:uid="{790E4421-757C-4719-8283-8FBA44DED83B}"/>
    <cellStyle name="Moneda 2 5 6 2 3 3 2" xfId="17100" xr:uid="{76EB0B37-C584-4529-8876-05C5DC9B6C48}"/>
    <cellStyle name="Moneda 2 5 6 2 3 3 3" xfId="26517" xr:uid="{567E49B7-CC77-49D7-B992-221FC0157DF6}"/>
    <cellStyle name="Moneda 2 5 6 2 3 3 4" xfId="35934" xr:uid="{74BCFFB7-75D9-4E98-91F3-62CEBEF36D75}"/>
    <cellStyle name="Moneda 2 5 6 2 3 4" xfId="12396" xr:uid="{801CA1CD-E195-495B-9AC6-71180825EF39}"/>
    <cellStyle name="Moneda 2 5 6 2 3 5" xfId="21813" xr:uid="{F78122CF-0020-4AA7-9B3E-A59DA483FB17}"/>
    <cellStyle name="Moneda 2 5 6 2 3 6" xfId="31230" xr:uid="{DB796A50-F3B5-4A95-9F71-1F453A1E47A3}"/>
    <cellStyle name="Moneda 2 5 6 2 4" xfId="3772" xr:uid="{E30F5CDB-257C-479B-8AA2-47776088B929}"/>
    <cellStyle name="Moneda 2 5 6 2 4 2" xfId="6124" xr:uid="{BBFC91C0-F63B-4161-BDDF-E36674CD568D}"/>
    <cellStyle name="Moneda 2 5 6 2 4 2 2" xfId="10828" xr:uid="{C65DCCC8-D40C-4EE0-8F8A-63F59B44D125}"/>
    <cellStyle name="Moneda 2 5 6 2 4 2 2 2" xfId="20236" xr:uid="{8A91BB03-3ADA-4DDD-A291-EBF3F4CE9685}"/>
    <cellStyle name="Moneda 2 5 6 2 4 2 2 3" xfId="29653" xr:uid="{8E8A5FC2-0017-4800-9247-9B00D23C383C}"/>
    <cellStyle name="Moneda 2 5 6 2 4 2 2 4" xfId="39070" xr:uid="{02670436-490F-42DD-BD1A-3C162CEA8DB1}"/>
    <cellStyle name="Moneda 2 5 6 2 4 2 3" xfId="15532" xr:uid="{F4F5F12E-CFE5-48C8-AD88-9D844A53489E}"/>
    <cellStyle name="Moneda 2 5 6 2 4 2 4" xfId="24949" xr:uid="{D7DDF166-BC75-441E-8A0F-3617C2210DA9}"/>
    <cellStyle name="Moneda 2 5 6 2 4 2 5" xfId="34366" xr:uid="{4E285BDF-5B56-4719-A930-90601304FB46}"/>
    <cellStyle name="Moneda 2 5 6 2 4 3" xfId="8476" xr:uid="{87B3BE53-FE41-4D68-BECB-83FCEC66DDBA}"/>
    <cellStyle name="Moneda 2 5 6 2 4 3 2" xfId="17884" xr:uid="{832F2E0D-4255-475F-90C4-2847060EE6A0}"/>
    <cellStyle name="Moneda 2 5 6 2 4 3 3" xfId="27301" xr:uid="{D34AC219-0E7E-456D-B643-7707F5BC384A}"/>
    <cellStyle name="Moneda 2 5 6 2 4 3 4" xfId="36718" xr:uid="{022EC135-2FAB-4775-A984-C14805321B21}"/>
    <cellStyle name="Moneda 2 5 6 2 4 4" xfId="13180" xr:uid="{339DA467-F42D-408C-A227-2C08CDF24513}"/>
    <cellStyle name="Moneda 2 5 6 2 4 5" xfId="22597" xr:uid="{CF948682-4893-4163-9694-E0192AFF3005}"/>
    <cellStyle name="Moneda 2 5 6 2 4 6" xfId="32014" xr:uid="{9841AB61-1BA2-4443-95F9-BA4B601F1535}"/>
    <cellStyle name="Moneda 2 5 6 2 5" xfId="4556" xr:uid="{A17D4663-C60D-4C75-ACAB-B92D48348A37}"/>
    <cellStyle name="Moneda 2 5 6 2 5 2" xfId="9260" xr:uid="{2C8427C1-3CB6-4BA1-9DC4-22164A444D14}"/>
    <cellStyle name="Moneda 2 5 6 2 5 2 2" xfId="18668" xr:uid="{5B79F9E3-80F0-41C2-8E7E-C846A3A18660}"/>
    <cellStyle name="Moneda 2 5 6 2 5 2 3" xfId="28085" xr:uid="{FE076E9C-A53D-476C-ADAF-9C74612ED009}"/>
    <cellStyle name="Moneda 2 5 6 2 5 2 4" xfId="37502" xr:uid="{DD5BF722-8EFF-4A76-92C1-F533A09B10D8}"/>
    <cellStyle name="Moneda 2 5 6 2 5 3" xfId="13964" xr:uid="{85ECC8CF-F1FC-4BA0-8DAA-B8C6C478BD71}"/>
    <cellStyle name="Moneda 2 5 6 2 5 4" xfId="23381" xr:uid="{E19CF8F0-A353-4A37-B5E9-2228947BC039}"/>
    <cellStyle name="Moneda 2 5 6 2 5 5" xfId="32798" xr:uid="{93F3DAF2-559B-4B0E-B5D7-9ECEBBD93E44}"/>
    <cellStyle name="Moneda 2 5 6 2 6" xfId="6908" xr:uid="{807941EE-1597-4074-9100-0B81774EB17F}"/>
    <cellStyle name="Moneda 2 5 6 2 6 2" xfId="16316" xr:uid="{CED1E085-0A20-4DEE-A8F5-0826F0C8F88F}"/>
    <cellStyle name="Moneda 2 5 6 2 6 3" xfId="25733" xr:uid="{0C18293B-0416-451F-84BD-B4714171F2AE}"/>
    <cellStyle name="Moneda 2 5 6 2 6 4" xfId="35150" xr:uid="{7B5CCB5A-4EAD-42BF-B793-6E6C0598FB71}"/>
    <cellStyle name="Moneda 2 5 6 2 7" xfId="11612" xr:uid="{92568295-F463-46BA-BF5E-B9042EA052EE}"/>
    <cellStyle name="Moneda 2 5 6 2 8" xfId="21029" xr:uid="{D222B8AC-6841-4DB3-B3AE-B297871EDC81}"/>
    <cellStyle name="Moneda 2 5 6 2 9" xfId="30446" xr:uid="{B9E686B5-B1DB-4077-86C0-F6EDD8D6CED5}"/>
    <cellStyle name="Moneda 2 5 6 3" xfId="1068" xr:uid="{97F2EBD7-0E6B-4356-B242-A6DB2653F599}"/>
    <cellStyle name="Moneda 2 5 6 3 10" xfId="39955" xr:uid="{FBAF0833-6E8D-46AC-9EDE-C08B8CC561E7}"/>
    <cellStyle name="Moneda 2 5 6 3 11" xfId="2399" xr:uid="{EAFB28F6-4D19-4B1F-99C4-D351F7696362}"/>
    <cellStyle name="Moneda 2 5 6 3 12" xfId="1782" xr:uid="{E6764070-261A-49B2-9FE7-2922A5BB60D5}"/>
    <cellStyle name="Moneda 2 5 6 3 13" xfId="40664" xr:uid="{5A5543D0-B0FB-465B-AB64-4468F2C0E097}"/>
    <cellStyle name="Moneda 2 5 6 3 2" xfId="3184" xr:uid="{D887DC99-BCE8-410F-8B69-5EF1AA0BC9C3}"/>
    <cellStyle name="Moneda 2 5 6 3 2 2" xfId="5536" xr:uid="{86F6A759-3CFB-4F17-9718-839C051DE6BD}"/>
    <cellStyle name="Moneda 2 5 6 3 2 2 2" xfId="10240" xr:uid="{DE05F2CE-53F6-4E3F-813F-40BE50457934}"/>
    <cellStyle name="Moneda 2 5 6 3 2 2 2 2" xfId="19648" xr:uid="{BEB9D0B9-BFEC-4BB7-8B3A-22561C0B55F1}"/>
    <cellStyle name="Moneda 2 5 6 3 2 2 2 3" xfId="29065" xr:uid="{7E4C5FB5-9A14-42B5-86F1-18B3B51D087B}"/>
    <cellStyle name="Moneda 2 5 6 3 2 2 2 4" xfId="38482" xr:uid="{C4D52808-7FCB-4AE7-937F-9E753C8F71B6}"/>
    <cellStyle name="Moneda 2 5 6 3 2 2 3" xfId="14944" xr:uid="{CDE023B8-A5DB-4A8E-BE06-ADF13EB0DB91}"/>
    <cellStyle name="Moneda 2 5 6 3 2 2 4" xfId="24361" xr:uid="{D3B6FDF5-4F61-437F-B175-407D612511D9}"/>
    <cellStyle name="Moneda 2 5 6 3 2 2 5" xfId="33778" xr:uid="{AEC09C31-BA4A-4A8E-A211-FE4C4322BE24}"/>
    <cellStyle name="Moneda 2 5 6 3 2 3" xfId="7888" xr:uid="{AD3A7D1C-066F-43E2-94CC-4DA5516A037C}"/>
    <cellStyle name="Moneda 2 5 6 3 2 3 2" xfId="17296" xr:uid="{5C787E54-75F0-4944-9D59-25EB0DE5B968}"/>
    <cellStyle name="Moneda 2 5 6 3 2 3 3" xfId="26713" xr:uid="{EFF914D1-DA51-425D-BE37-4D1B4B765D37}"/>
    <cellStyle name="Moneda 2 5 6 3 2 3 4" xfId="36130" xr:uid="{8BEDA040-7946-4FFE-918E-5FF809BDA45A}"/>
    <cellStyle name="Moneda 2 5 6 3 2 4" xfId="12592" xr:uid="{B3E2860C-2B51-40BC-B080-441AFB7545BB}"/>
    <cellStyle name="Moneda 2 5 6 3 2 5" xfId="22009" xr:uid="{A8E7200A-C45A-45FC-A666-21F20A556A1B}"/>
    <cellStyle name="Moneda 2 5 6 3 2 6" xfId="31426" xr:uid="{A934A827-2782-48B4-95AC-473625A9D973}"/>
    <cellStyle name="Moneda 2 5 6 3 3" xfId="3968" xr:uid="{0C831F84-82B1-45D1-9970-F199F268B2F6}"/>
    <cellStyle name="Moneda 2 5 6 3 3 2" xfId="6320" xr:uid="{A594BA77-34CE-4D0A-B374-C006D98307FF}"/>
    <cellStyle name="Moneda 2 5 6 3 3 2 2" xfId="11024" xr:uid="{E8C16EAD-A004-40C4-9787-9CEF6048227E}"/>
    <cellStyle name="Moneda 2 5 6 3 3 2 2 2" xfId="20432" xr:uid="{8232A45D-ABDC-49BD-86E3-2CBD3A29C6A2}"/>
    <cellStyle name="Moneda 2 5 6 3 3 2 2 3" xfId="29849" xr:uid="{1973BF0E-5CA9-4668-B069-CF3B971452C2}"/>
    <cellStyle name="Moneda 2 5 6 3 3 2 2 4" xfId="39266" xr:uid="{6F76B608-7CEC-4D71-96F4-3FD6D814DBFF}"/>
    <cellStyle name="Moneda 2 5 6 3 3 2 3" xfId="15728" xr:uid="{FE7311EC-A1E9-44E1-9D73-B0084DC315B8}"/>
    <cellStyle name="Moneda 2 5 6 3 3 2 4" xfId="25145" xr:uid="{E3804B26-2F1A-40A9-8980-26789917E78A}"/>
    <cellStyle name="Moneda 2 5 6 3 3 2 5" xfId="34562" xr:uid="{4EFDE675-7E57-4AD0-B9E6-D9A542AC56FF}"/>
    <cellStyle name="Moneda 2 5 6 3 3 3" xfId="8672" xr:uid="{879F6E68-20BA-4F54-9997-FF457F4B0F3A}"/>
    <cellStyle name="Moneda 2 5 6 3 3 3 2" xfId="18080" xr:uid="{F45EB934-85B4-47F2-BC7C-1C00F70D5573}"/>
    <cellStyle name="Moneda 2 5 6 3 3 3 3" xfId="27497" xr:uid="{9F6E4817-F9AD-43F1-AEE8-C832293F2BFB}"/>
    <cellStyle name="Moneda 2 5 6 3 3 3 4" xfId="36914" xr:uid="{5507D6E4-517D-4102-9463-92485543EA5C}"/>
    <cellStyle name="Moneda 2 5 6 3 3 4" xfId="13376" xr:uid="{B1092D83-9A37-4B8A-815A-8A2441C423AE}"/>
    <cellStyle name="Moneda 2 5 6 3 3 5" xfId="22793" xr:uid="{7F087121-FB36-430C-9733-5DD747B41C75}"/>
    <cellStyle name="Moneda 2 5 6 3 3 6" xfId="32210" xr:uid="{A5EB82CA-E57F-4F76-BAD4-9FD17C5458FA}"/>
    <cellStyle name="Moneda 2 5 6 3 4" xfId="4752" xr:uid="{4A9256C0-F9FB-4BC5-94E1-76332ECA78B8}"/>
    <cellStyle name="Moneda 2 5 6 3 4 2" xfId="9456" xr:uid="{365A9179-15C6-48C4-BCF6-7AB0748030EA}"/>
    <cellStyle name="Moneda 2 5 6 3 4 2 2" xfId="18864" xr:uid="{86D7BE1E-220B-44AA-9119-011C5F7B1FDE}"/>
    <cellStyle name="Moneda 2 5 6 3 4 2 3" xfId="28281" xr:uid="{12FFAF40-646C-420F-A912-A96280D733D6}"/>
    <cellStyle name="Moneda 2 5 6 3 4 2 4" xfId="37698" xr:uid="{9ADFB6FB-2178-4B08-8BED-619B21B2D537}"/>
    <cellStyle name="Moneda 2 5 6 3 4 3" xfId="14160" xr:uid="{F10FC869-8307-4145-A172-617D26A9FC33}"/>
    <cellStyle name="Moneda 2 5 6 3 4 4" xfId="23577" xr:uid="{28BE1130-71E3-4622-9C0F-E36E76B0EEBA}"/>
    <cellStyle name="Moneda 2 5 6 3 4 5" xfId="32994" xr:uid="{878FB203-FAB2-4024-AC65-7AB750AF9A9B}"/>
    <cellStyle name="Moneda 2 5 6 3 5" xfId="7104" xr:uid="{AFBABB0E-F6A8-47C9-B244-81629BF63A35}"/>
    <cellStyle name="Moneda 2 5 6 3 5 2" xfId="16512" xr:uid="{E616B17F-6809-40CD-9A9B-DE598F37665A}"/>
    <cellStyle name="Moneda 2 5 6 3 5 3" xfId="25929" xr:uid="{EBC70769-5959-4E40-A0FA-540D089BAA96}"/>
    <cellStyle name="Moneda 2 5 6 3 5 4" xfId="35346" xr:uid="{FA03B5AF-D193-4B43-B56C-B7146B8BB705}"/>
    <cellStyle name="Moneda 2 5 6 3 6" xfId="11808" xr:uid="{CE41B3E4-A405-48F4-B881-604CF33DB166}"/>
    <cellStyle name="Moneda 2 5 6 3 7" xfId="21225" xr:uid="{CCFD8700-7D3B-4073-A6D9-09FCF72B503E}"/>
    <cellStyle name="Moneda 2 5 6 3 8" xfId="30642" xr:uid="{64F79E9E-E83A-4ACF-8914-77EEB8EFF500}"/>
    <cellStyle name="Moneda 2 5 6 3 9" xfId="39696" xr:uid="{3F822442-EDA3-43FC-A912-F52BCE5538B8}"/>
    <cellStyle name="Moneda 2 5 6 4" xfId="1132" xr:uid="{BABB859A-279D-41B5-8647-17DA6562BDC4}"/>
    <cellStyle name="Moneda 2 5 6 4 10" xfId="1846" xr:uid="{C82D24FD-D18C-4653-87A7-87668AF85ADA}"/>
    <cellStyle name="Moneda 2 5 6 4 11" xfId="40728" xr:uid="{18726D7A-72D0-45A7-8DA4-A258B2C5C5BB}"/>
    <cellStyle name="Moneda 2 5 6 4 2" xfId="5144" xr:uid="{C64DD91F-96D3-4E45-BEA5-8E24C976FB12}"/>
    <cellStyle name="Moneda 2 5 6 4 2 2" xfId="9848" xr:uid="{8722567A-7D34-40F5-BDBC-867374D1F24A}"/>
    <cellStyle name="Moneda 2 5 6 4 2 2 2" xfId="19256" xr:uid="{D3A87F9F-B725-4097-9736-95514D143B6E}"/>
    <cellStyle name="Moneda 2 5 6 4 2 2 3" xfId="28673" xr:uid="{01CDF018-20CC-4E10-85E4-B36FA24AD73A}"/>
    <cellStyle name="Moneda 2 5 6 4 2 2 4" xfId="38090" xr:uid="{610CACE2-297F-4A9D-9CAE-FA59528AD5D1}"/>
    <cellStyle name="Moneda 2 5 6 4 2 3" xfId="14552" xr:uid="{49711EEB-FE57-4EE9-B3EA-6EB62D6F3F2A}"/>
    <cellStyle name="Moneda 2 5 6 4 2 4" xfId="23969" xr:uid="{70E70383-D157-45AF-A151-B7619F7ED8ED}"/>
    <cellStyle name="Moneda 2 5 6 4 2 5" xfId="33386" xr:uid="{11FE7460-E5EA-40D2-B7F8-FD25902B1B22}"/>
    <cellStyle name="Moneda 2 5 6 4 3" xfId="7496" xr:uid="{E148CCF9-19B6-433D-A378-3AFE904B699A}"/>
    <cellStyle name="Moneda 2 5 6 4 3 2" xfId="16904" xr:uid="{13095994-E99E-4A81-8E39-4400655D0A70}"/>
    <cellStyle name="Moneda 2 5 6 4 3 3" xfId="26321" xr:uid="{3DDCC3C2-00E5-4E0E-991D-811A2DD09FCE}"/>
    <cellStyle name="Moneda 2 5 6 4 3 4" xfId="35738" xr:uid="{F57759ED-1FC3-4CB3-B678-B8806F628ED5}"/>
    <cellStyle name="Moneda 2 5 6 4 4" xfId="12200" xr:uid="{790BFCB1-67C7-4DC0-9BB6-40192A5B192D}"/>
    <cellStyle name="Moneda 2 5 6 4 5" xfId="21617" xr:uid="{55E5DF21-F494-49A8-9C9D-3E3D4CB37FBE}"/>
    <cellStyle name="Moneda 2 5 6 4 6" xfId="31034" xr:uid="{C4D5A726-7B97-49F9-877C-389B9EF64B0A}"/>
    <cellStyle name="Moneda 2 5 6 4 7" xfId="39760" xr:uid="{1FBE9F28-830B-45DF-B711-A6AB33CD55EF}"/>
    <cellStyle name="Moneda 2 5 6 4 8" xfId="40019" xr:uid="{918DBF64-7053-412D-B61B-42BE3057EF63}"/>
    <cellStyle name="Moneda 2 5 6 4 9" xfId="2792" xr:uid="{E56B7EC7-7595-4A0C-BD28-6F1A36CB2DE1}"/>
    <cellStyle name="Moneda 2 5 6 5" xfId="807" xr:uid="{D253949F-E7A5-4F9C-B45E-789854455301}"/>
    <cellStyle name="Moneda 2 5 6 5 2" xfId="5928" xr:uid="{C545FFC7-B2DE-49E7-BBE7-00AFD4F4D0AC}"/>
    <cellStyle name="Moneda 2 5 6 5 2 2" xfId="10632" xr:uid="{F8C663FC-F7EA-4AB3-8FF5-579CC4835482}"/>
    <cellStyle name="Moneda 2 5 6 5 2 2 2" xfId="20040" xr:uid="{02FCE15C-6713-42A2-84E5-CD09F76D56E6}"/>
    <cellStyle name="Moneda 2 5 6 5 2 2 3" xfId="29457" xr:uid="{A95E6D41-6904-415C-B8FE-D0939E1D6F7C}"/>
    <cellStyle name="Moneda 2 5 6 5 2 2 4" xfId="38874" xr:uid="{23F2F4AF-7AED-483B-BCEA-DEFF25DA3FE9}"/>
    <cellStyle name="Moneda 2 5 6 5 2 3" xfId="15336" xr:uid="{BBA4227E-62A5-4EE3-8AE2-1C7151F7A81E}"/>
    <cellStyle name="Moneda 2 5 6 5 2 4" xfId="24753" xr:uid="{6EF9FE23-808A-48B2-9B0C-EB8E244CB932}"/>
    <cellStyle name="Moneda 2 5 6 5 2 5" xfId="34170" xr:uid="{0C1EC700-52C6-41FB-ACB1-C5D67E727DCF}"/>
    <cellStyle name="Moneda 2 5 6 5 3" xfId="8280" xr:uid="{D73F4C13-9838-40D4-82FB-8095D175DDDB}"/>
    <cellStyle name="Moneda 2 5 6 5 3 2" xfId="17688" xr:uid="{39B41B2B-EA14-4075-8F85-7AE54D64513A}"/>
    <cellStyle name="Moneda 2 5 6 5 3 3" xfId="27105" xr:uid="{A82AB6BE-824E-4FE4-959D-16825F28E5D1}"/>
    <cellStyle name="Moneda 2 5 6 5 3 4" xfId="36522" xr:uid="{CDEEE1F0-3E55-46C1-8290-350BF38EFE98}"/>
    <cellStyle name="Moneda 2 5 6 5 4" xfId="12984" xr:uid="{2C9BCA3E-B718-43FD-A63C-31A2A6F15408}"/>
    <cellStyle name="Moneda 2 5 6 5 5" xfId="22401" xr:uid="{E82D2FDE-BFBA-4161-8E01-F9C32B53EA52}"/>
    <cellStyle name="Moneda 2 5 6 5 6" xfId="31818" xr:uid="{5690262D-BDC1-45B3-A3E4-736530350C67}"/>
    <cellStyle name="Moneda 2 5 6 5 7" xfId="3576" xr:uid="{011B7F07-29A9-4354-B712-57FF42C73B93}"/>
    <cellStyle name="Moneda 2 5 6 5 8" xfId="1654" xr:uid="{C82EB72F-FB89-4EFB-9AE7-1F44BC8C703C}"/>
    <cellStyle name="Moneda 2 5 6 5 9" xfId="40536" xr:uid="{ACDBD56C-F191-4F87-A769-85C5642E9B12}"/>
    <cellStyle name="Moneda 2 5 6 6" xfId="4360" xr:uid="{38B88504-28B0-41F0-80C5-B8A268329A81}"/>
    <cellStyle name="Moneda 2 5 6 6 2" xfId="9064" xr:uid="{7155B27A-6B16-46D0-B52F-E4EB229EF016}"/>
    <cellStyle name="Moneda 2 5 6 6 2 2" xfId="18472" xr:uid="{84E47A29-96D0-4FB2-BDE6-4519EE69E5FA}"/>
    <cellStyle name="Moneda 2 5 6 6 2 3" xfId="27889" xr:uid="{12303667-3A11-473C-83EA-E0E19118DF5A}"/>
    <cellStyle name="Moneda 2 5 6 6 2 4" xfId="37306" xr:uid="{C13056B8-199C-4754-B864-C55E950837B4}"/>
    <cellStyle name="Moneda 2 5 6 6 3" xfId="13768" xr:uid="{D42AAC75-5FF4-45DF-960F-59147045DCD2}"/>
    <cellStyle name="Moneda 2 5 6 6 4" xfId="23185" xr:uid="{491266D1-8BAA-406B-802B-100FEB49C6FF}"/>
    <cellStyle name="Moneda 2 5 6 6 5" xfId="32602" xr:uid="{0CBC816E-AB31-4FBA-ADA7-513D33FD6999}"/>
    <cellStyle name="Moneda 2 5 6 7" xfId="6712" xr:uid="{5E58F67F-3398-47DC-A559-FA6A69C36B68}"/>
    <cellStyle name="Moneda 2 5 6 7 2" xfId="16120" xr:uid="{E0B3F0B2-3A0B-4207-800B-1BA64915D5AA}"/>
    <cellStyle name="Moneda 2 5 6 7 3" xfId="25537" xr:uid="{F302DA5E-1A5F-404B-9F8A-A03944DF6089}"/>
    <cellStyle name="Moneda 2 5 6 7 4" xfId="34954" xr:uid="{91C139F3-DE6E-4C0D-8CE5-A1AC4C3882AE}"/>
    <cellStyle name="Moneda 2 5 6 8" xfId="11416" xr:uid="{C0DB3064-86C3-481D-A446-FD8E4DF8F2CD}"/>
    <cellStyle name="Moneda 2 5 6 9" xfId="20833" xr:uid="{EF0CB502-907E-45B4-95BE-2BB05E947D2C}"/>
    <cellStyle name="Moneda 2 5 7" xfId="255" xr:uid="{3981775A-408B-4D05-894C-DB631D8BB316}"/>
    <cellStyle name="Moneda 2 5 7 10" xfId="30202" xr:uid="{40C9F7B8-EDE4-46F7-8E50-A1E4443BD3CB}"/>
    <cellStyle name="Moneda 2 5 7 11" xfId="39600" xr:uid="{54D7B2C5-9FD1-4C44-A6C5-6D4ACCEC0D42}"/>
    <cellStyle name="Moneda 2 5 7 12" xfId="39859" xr:uid="{30A916F3-4590-4231-A27D-6A08FD120C53}"/>
    <cellStyle name="Moneda 2 5 7 13" xfId="1959" xr:uid="{8C3CABEF-7544-4525-9997-AA17DA966461}"/>
    <cellStyle name="Moneda 2 5 7 14" xfId="1331" xr:uid="{02276616-FCEB-4AE3-8B45-335B8CE78693}"/>
    <cellStyle name="Moneda 2 5 7 15" xfId="40213" xr:uid="{AE60F330-0625-425A-89B6-C2CA9FEB9632}"/>
    <cellStyle name="Moneda 2 5 7 2" xfId="530" xr:uid="{51AB302B-166C-4166-8E3F-A9DF6D602E1D}"/>
    <cellStyle name="Moneda 2 5 7 2 10" xfId="2155" xr:uid="{E45A615F-2648-4D78-AB62-3C9F87B06474}"/>
    <cellStyle name="Moneda 2 5 7 2 11" xfId="1527" xr:uid="{9C4E97C4-2B22-47D0-81B4-9955D5715E95}"/>
    <cellStyle name="Moneda 2 5 7 2 12" xfId="40409" xr:uid="{F5045B99-8B6E-4FE4-A1F7-019DE27FC7F4}"/>
    <cellStyle name="Moneda 2 5 7 2 2" xfId="2547" xr:uid="{854D8748-54DC-4EE5-94F7-BF5B843764CD}"/>
    <cellStyle name="Moneda 2 5 7 2 2 2" xfId="3332" xr:uid="{52A510DA-A3C5-4AE9-9CD8-DBF4D5FD15C4}"/>
    <cellStyle name="Moneda 2 5 7 2 2 2 2" xfId="5684" xr:uid="{01F70F73-4BE8-43A9-80E1-46DBB14DE424}"/>
    <cellStyle name="Moneda 2 5 7 2 2 2 2 2" xfId="10388" xr:uid="{7D241F8C-574E-45D0-B279-AD60C2498E19}"/>
    <cellStyle name="Moneda 2 5 7 2 2 2 2 2 2" xfId="19796" xr:uid="{1A91F004-034A-45BD-B863-60B4E5D480C5}"/>
    <cellStyle name="Moneda 2 5 7 2 2 2 2 2 3" xfId="29213" xr:uid="{392CB222-0F51-40D4-87D2-3D12B56814A3}"/>
    <cellStyle name="Moneda 2 5 7 2 2 2 2 2 4" xfId="38630" xr:uid="{421A9584-AA39-4FA3-8C5D-9F2A67CC26FC}"/>
    <cellStyle name="Moneda 2 5 7 2 2 2 2 3" xfId="15092" xr:uid="{96E7B2AC-6299-4925-8AEC-016B9F4490D5}"/>
    <cellStyle name="Moneda 2 5 7 2 2 2 2 4" xfId="24509" xr:uid="{0265E5D8-F676-4485-BC45-BE924238560E}"/>
    <cellStyle name="Moneda 2 5 7 2 2 2 2 5" xfId="33926" xr:uid="{5249B21B-C302-4664-BA12-202663DC68D8}"/>
    <cellStyle name="Moneda 2 5 7 2 2 2 3" xfId="8036" xr:uid="{040388C3-0A3F-4427-9F3A-0DDB7F326E62}"/>
    <cellStyle name="Moneda 2 5 7 2 2 2 3 2" xfId="17444" xr:uid="{DA012F85-A1B5-43BD-86C3-3B7538F12D48}"/>
    <cellStyle name="Moneda 2 5 7 2 2 2 3 3" xfId="26861" xr:uid="{A20323B9-843A-452F-8DF6-5DAD55FAE718}"/>
    <cellStyle name="Moneda 2 5 7 2 2 2 3 4" xfId="36278" xr:uid="{3530288A-FB30-484A-B6FB-5D0E2E591E83}"/>
    <cellStyle name="Moneda 2 5 7 2 2 2 4" xfId="12740" xr:uid="{002D6ACA-61CE-408C-9F5C-CE3FE0316B3C}"/>
    <cellStyle name="Moneda 2 5 7 2 2 2 5" xfId="22157" xr:uid="{02205109-712E-4CD1-953E-648665792174}"/>
    <cellStyle name="Moneda 2 5 7 2 2 2 6" xfId="31574" xr:uid="{BC069D60-E28A-4A24-BF22-6FB0A6E1DDC7}"/>
    <cellStyle name="Moneda 2 5 7 2 2 3" xfId="4116" xr:uid="{44A82A17-6EFB-41FB-AE0F-70C45DD65D67}"/>
    <cellStyle name="Moneda 2 5 7 2 2 3 2" xfId="6468" xr:uid="{48D83584-5B16-4F7B-8529-6818FD7A96C0}"/>
    <cellStyle name="Moneda 2 5 7 2 2 3 2 2" xfId="11172" xr:uid="{C1675527-F16A-4F17-878A-62238C29842F}"/>
    <cellStyle name="Moneda 2 5 7 2 2 3 2 2 2" xfId="20580" xr:uid="{1CF91BC6-1612-4C14-8831-B1E7E648EC6F}"/>
    <cellStyle name="Moneda 2 5 7 2 2 3 2 2 3" xfId="29997" xr:uid="{345C5D62-0469-464A-BA5C-2239987F8B44}"/>
    <cellStyle name="Moneda 2 5 7 2 2 3 2 2 4" xfId="39414" xr:uid="{9587AD82-4B11-4F09-842F-8ADBAC117421}"/>
    <cellStyle name="Moneda 2 5 7 2 2 3 2 3" xfId="15876" xr:uid="{EA5D79A6-5AC8-47DC-B822-3F2EE5B64CB8}"/>
    <cellStyle name="Moneda 2 5 7 2 2 3 2 4" xfId="25293" xr:uid="{101D4114-8605-4EE6-84DE-736349B26D0A}"/>
    <cellStyle name="Moneda 2 5 7 2 2 3 2 5" xfId="34710" xr:uid="{D6AB47BB-956D-478A-945C-48337EA7346B}"/>
    <cellStyle name="Moneda 2 5 7 2 2 3 3" xfId="8820" xr:uid="{BC8F6631-F59E-4365-AD1F-B26B4A6EDBA9}"/>
    <cellStyle name="Moneda 2 5 7 2 2 3 3 2" xfId="18228" xr:uid="{911C4996-AE44-40AE-AB6F-0384DA7FB2CA}"/>
    <cellStyle name="Moneda 2 5 7 2 2 3 3 3" xfId="27645" xr:uid="{58E88536-B819-4B6E-98AD-8B3ADCAB771A}"/>
    <cellStyle name="Moneda 2 5 7 2 2 3 3 4" xfId="37062" xr:uid="{746BA4F4-8CF3-4510-995D-A6493776B693}"/>
    <cellStyle name="Moneda 2 5 7 2 2 3 4" xfId="13524" xr:uid="{AA8D2734-7264-4DCB-9497-1681C2EDB6BD}"/>
    <cellStyle name="Moneda 2 5 7 2 2 3 5" xfId="22941" xr:uid="{E2E15F93-1E6E-4EE8-81B5-4C85EA471E9E}"/>
    <cellStyle name="Moneda 2 5 7 2 2 3 6" xfId="32358" xr:uid="{E7C8A296-AEF8-4641-B711-BA69AD8A5998}"/>
    <cellStyle name="Moneda 2 5 7 2 2 4" xfId="4900" xr:uid="{2A81A1BA-9ABC-45EB-9DBB-88FBBC137E0F}"/>
    <cellStyle name="Moneda 2 5 7 2 2 4 2" xfId="9604" xr:uid="{D8D8C37A-A653-4054-A16A-7246E385EB42}"/>
    <cellStyle name="Moneda 2 5 7 2 2 4 2 2" xfId="19012" xr:uid="{EE076FC7-4A0D-44B0-88C5-C5BB4EB05967}"/>
    <cellStyle name="Moneda 2 5 7 2 2 4 2 3" xfId="28429" xr:uid="{C7165C14-0591-4DA0-A47A-E325C214E0BD}"/>
    <cellStyle name="Moneda 2 5 7 2 2 4 2 4" xfId="37846" xr:uid="{053B2C1D-542F-4E4E-982C-26F625C15434}"/>
    <cellStyle name="Moneda 2 5 7 2 2 4 3" xfId="14308" xr:uid="{FC942AEC-CA84-49CB-BC05-1DDF63DC85A3}"/>
    <cellStyle name="Moneda 2 5 7 2 2 4 4" xfId="23725" xr:uid="{7417FAB3-5956-4C3F-B226-D0FA7177ACFD}"/>
    <cellStyle name="Moneda 2 5 7 2 2 4 5" xfId="33142" xr:uid="{50CA7460-254C-4AF4-9B77-87C41607D3D3}"/>
    <cellStyle name="Moneda 2 5 7 2 2 5" xfId="7252" xr:uid="{B2264154-4105-41B9-8702-FF903EEEBED3}"/>
    <cellStyle name="Moneda 2 5 7 2 2 5 2" xfId="16660" xr:uid="{B500AF28-6739-47FE-9C04-E9E10B7D59BC}"/>
    <cellStyle name="Moneda 2 5 7 2 2 5 3" xfId="26077" xr:uid="{80552A70-3FE6-40CE-AF86-B08A638A0190}"/>
    <cellStyle name="Moneda 2 5 7 2 2 5 4" xfId="35494" xr:uid="{19E44563-445E-4DED-896A-FC2F4E331E8F}"/>
    <cellStyle name="Moneda 2 5 7 2 2 6" xfId="11956" xr:uid="{4867865B-E44B-4417-A307-AAE6EA429BD1}"/>
    <cellStyle name="Moneda 2 5 7 2 2 7" xfId="21373" xr:uid="{C03CA924-B4A2-4D15-ADB2-7711B9809CC3}"/>
    <cellStyle name="Moneda 2 5 7 2 2 8" xfId="30790" xr:uid="{5DFDD39D-220B-4FD3-A5FE-EF43D91D9CEE}"/>
    <cellStyle name="Moneda 2 5 7 2 3" xfId="2940" xr:uid="{286C86C3-43BA-472A-B8AB-E9A623DD8CF5}"/>
    <cellStyle name="Moneda 2 5 7 2 3 2" xfId="5292" xr:uid="{C1801CCB-DAD9-47E3-B2B3-D5E0D6A71DD2}"/>
    <cellStyle name="Moneda 2 5 7 2 3 2 2" xfId="9996" xr:uid="{F0179AC9-BA74-40DB-9A34-E5EE1EFEA0AB}"/>
    <cellStyle name="Moneda 2 5 7 2 3 2 2 2" xfId="19404" xr:uid="{A5E16138-B20B-4A70-84F2-333957DA512B}"/>
    <cellStyle name="Moneda 2 5 7 2 3 2 2 3" xfId="28821" xr:uid="{2C642F88-E55B-44E7-883A-7D2049827A63}"/>
    <cellStyle name="Moneda 2 5 7 2 3 2 2 4" xfId="38238" xr:uid="{B46ABE73-3DA1-4E35-9601-59B0032C971E}"/>
    <cellStyle name="Moneda 2 5 7 2 3 2 3" xfId="14700" xr:uid="{A0E7B30D-3C74-4B36-B748-56172C33F5DA}"/>
    <cellStyle name="Moneda 2 5 7 2 3 2 4" xfId="24117" xr:uid="{C70AA33A-6588-4EA1-A019-757FA153D544}"/>
    <cellStyle name="Moneda 2 5 7 2 3 2 5" xfId="33534" xr:uid="{F5FD8F16-6039-414A-936A-8C06FD5E17F3}"/>
    <cellStyle name="Moneda 2 5 7 2 3 3" xfId="7644" xr:uid="{AEC32374-1074-42CD-8DEB-779466D61EC3}"/>
    <cellStyle name="Moneda 2 5 7 2 3 3 2" xfId="17052" xr:uid="{E85302A8-6CDE-459D-8EC8-A0FB08A9A24F}"/>
    <cellStyle name="Moneda 2 5 7 2 3 3 3" xfId="26469" xr:uid="{A8C362BB-AC52-4002-8BCF-B2E9F21E1037}"/>
    <cellStyle name="Moneda 2 5 7 2 3 3 4" xfId="35886" xr:uid="{D3F428CA-5935-478F-BF3E-43CBFB0634DB}"/>
    <cellStyle name="Moneda 2 5 7 2 3 4" xfId="12348" xr:uid="{1DD9D115-0489-43A6-BAB5-D285045B0B4E}"/>
    <cellStyle name="Moneda 2 5 7 2 3 5" xfId="21765" xr:uid="{F4F9C639-0F0C-4945-955F-8831BF36012B}"/>
    <cellStyle name="Moneda 2 5 7 2 3 6" xfId="31182" xr:uid="{C3CFDB41-7E17-40A0-B670-A5CACA335280}"/>
    <cellStyle name="Moneda 2 5 7 2 4" xfId="3724" xr:uid="{1F5E5948-9375-4814-A755-027FB26FBA5F}"/>
    <cellStyle name="Moneda 2 5 7 2 4 2" xfId="6076" xr:uid="{3B1322EF-E3FF-4A8B-83BD-829693AD1585}"/>
    <cellStyle name="Moneda 2 5 7 2 4 2 2" xfId="10780" xr:uid="{1AF1CCE1-544C-4F0E-A340-E7CABB16AFEA}"/>
    <cellStyle name="Moneda 2 5 7 2 4 2 2 2" xfId="20188" xr:uid="{9C3D2666-0525-4F73-AEDC-8D1852E9DA59}"/>
    <cellStyle name="Moneda 2 5 7 2 4 2 2 3" xfId="29605" xr:uid="{598EB527-5BA0-4A75-B1F6-37C8E7EE41F2}"/>
    <cellStyle name="Moneda 2 5 7 2 4 2 2 4" xfId="39022" xr:uid="{CA3414B1-96F5-4F69-8C90-97B341CB6145}"/>
    <cellStyle name="Moneda 2 5 7 2 4 2 3" xfId="15484" xr:uid="{C08E89C0-1252-4103-9E33-BE4CF3E17CCC}"/>
    <cellStyle name="Moneda 2 5 7 2 4 2 4" xfId="24901" xr:uid="{4E355068-6AC0-4349-BE12-D6E1BDEAAC7A}"/>
    <cellStyle name="Moneda 2 5 7 2 4 2 5" xfId="34318" xr:uid="{900D6083-3C03-4FD6-86F3-2518615FBE67}"/>
    <cellStyle name="Moneda 2 5 7 2 4 3" xfId="8428" xr:uid="{CCBB2E39-AAB3-4980-9A8C-A752A19C8FB1}"/>
    <cellStyle name="Moneda 2 5 7 2 4 3 2" xfId="17836" xr:uid="{77A7C786-772B-49E6-A7F5-82E5CB98C8D4}"/>
    <cellStyle name="Moneda 2 5 7 2 4 3 3" xfId="27253" xr:uid="{41B0EF8A-9970-44EB-AD00-73CBAA27534B}"/>
    <cellStyle name="Moneda 2 5 7 2 4 3 4" xfId="36670" xr:uid="{349B37EA-9F58-4EB4-99BD-A2E5F317406A}"/>
    <cellStyle name="Moneda 2 5 7 2 4 4" xfId="13132" xr:uid="{3BF51DD2-0823-4639-B085-3BE930553EEA}"/>
    <cellStyle name="Moneda 2 5 7 2 4 5" xfId="22549" xr:uid="{FB5CD068-E99E-4D9D-BE74-44420851B625}"/>
    <cellStyle name="Moneda 2 5 7 2 4 6" xfId="31966" xr:uid="{138B165A-3416-41C0-B01B-33D5E2E8F9C5}"/>
    <cellStyle name="Moneda 2 5 7 2 5" xfId="4508" xr:uid="{7877F663-EFC5-4737-8F3B-D051E47351D0}"/>
    <cellStyle name="Moneda 2 5 7 2 5 2" xfId="9212" xr:uid="{CB41FE8F-1945-40AD-B863-82B030BAB0BE}"/>
    <cellStyle name="Moneda 2 5 7 2 5 2 2" xfId="18620" xr:uid="{66CE645C-9E7D-430D-9A81-984CF3EE4459}"/>
    <cellStyle name="Moneda 2 5 7 2 5 2 3" xfId="28037" xr:uid="{FB648AAC-3999-4866-AF9F-DBB0ECC4E3F8}"/>
    <cellStyle name="Moneda 2 5 7 2 5 2 4" xfId="37454" xr:uid="{9087DFC6-2C50-4E65-BA42-10C704591316}"/>
    <cellStyle name="Moneda 2 5 7 2 5 3" xfId="13916" xr:uid="{CCD2F8C8-37FF-4AF6-8904-2EE8DAA10F96}"/>
    <cellStyle name="Moneda 2 5 7 2 5 4" xfId="23333" xr:uid="{293C124B-E4A5-48DA-A4A8-8D4AFD642D64}"/>
    <cellStyle name="Moneda 2 5 7 2 5 5" xfId="32750" xr:uid="{C4EA19E6-288B-4BE3-ADBE-EFAED4D47A73}"/>
    <cellStyle name="Moneda 2 5 7 2 6" xfId="6860" xr:uid="{87E2CB28-ACC7-45D6-819D-A0C7F056988D}"/>
    <cellStyle name="Moneda 2 5 7 2 6 2" xfId="16268" xr:uid="{74D05ADD-DA90-458E-B538-C07A20E9D050}"/>
    <cellStyle name="Moneda 2 5 7 2 6 3" xfId="25685" xr:uid="{6A421B94-34A3-4CA0-BA9C-AD0E7F58E98A}"/>
    <cellStyle name="Moneda 2 5 7 2 6 4" xfId="35102" xr:uid="{272DA9D5-AD3E-46B7-A036-2FB9CDC2F3BB}"/>
    <cellStyle name="Moneda 2 5 7 2 7" xfId="11564" xr:uid="{80EEC7A9-DFCF-4B12-9986-8A53DC54FD37}"/>
    <cellStyle name="Moneda 2 5 7 2 8" xfId="20981" xr:uid="{A34DCE99-D7F1-44E2-AA14-2D3572317531}"/>
    <cellStyle name="Moneda 2 5 7 2 9" xfId="30398" xr:uid="{F18B6A9E-1262-4324-BF94-503EF3DE9EA1}"/>
    <cellStyle name="Moneda 2 5 7 3" xfId="970" xr:uid="{35F0476D-6C61-4E4A-8188-9DC613091277}"/>
    <cellStyle name="Moneda 2 5 7 3 10" xfId="1686" xr:uid="{31245C22-4774-4753-95C3-3DF1D2A06FF3}"/>
    <cellStyle name="Moneda 2 5 7 3 11" xfId="40568" xr:uid="{570F3776-0CC9-4749-92EA-E32BBC09886C}"/>
    <cellStyle name="Moneda 2 5 7 3 2" xfId="3136" xr:uid="{CF88B9C8-4EAF-4CA1-B19F-E20555CFFB70}"/>
    <cellStyle name="Moneda 2 5 7 3 2 2" xfId="5488" xr:uid="{9FA0C916-73CC-4718-A254-9E1A37786298}"/>
    <cellStyle name="Moneda 2 5 7 3 2 2 2" xfId="10192" xr:uid="{C7404D0D-3C9F-4CE7-A487-EE62E14BD85F}"/>
    <cellStyle name="Moneda 2 5 7 3 2 2 2 2" xfId="19600" xr:uid="{A8409DF0-EC98-42B9-8EB3-0503EE95F28E}"/>
    <cellStyle name="Moneda 2 5 7 3 2 2 2 3" xfId="29017" xr:uid="{4DAAE760-6C5A-45CD-B9E7-42A31DDA1DB1}"/>
    <cellStyle name="Moneda 2 5 7 3 2 2 2 4" xfId="38434" xr:uid="{96E699C0-43E1-4839-9C17-579BD751CC50}"/>
    <cellStyle name="Moneda 2 5 7 3 2 2 3" xfId="14896" xr:uid="{4B4880E6-BEF3-4D4D-AE44-E622B3BB9650}"/>
    <cellStyle name="Moneda 2 5 7 3 2 2 4" xfId="24313" xr:uid="{AF344FDD-3B74-43F1-A832-39FA91216C28}"/>
    <cellStyle name="Moneda 2 5 7 3 2 2 5" xfId="33730" xr:uid="{77E9B662-8CFB-432D-A506-8C0858F6CB6B}"/>
    <cellStyle name="Moneda 2 5 7 3 2 3" xfId="7840" xr:uid="{814F9EF6-8307-4852-9C30-E83B09E1A8F7}"/>
    <cellStyle name="Moneda 2 5 7 3 2 3 2" xfId="17248" xr:uid="{739242E6-7125-4AAC-B2C1-FBE2CB8D2526}"/>
    <cellStyle name="Moneda 2 5 7 3 2 3 3" xfId="26665" xr:uid="{A5ABA3F9-B5FF-4AA8-A2F0-20F361B15808}"/>
    <cellStyle name="Moneda 2 5 7 3 2 3 4" xfId="36082" xr:uid="{09E6D0BF-F57F-4D82-99F9-BD4BB2624091}"/>
    <cellStyle name="Moneda 2 5 7 3 2 4" xfId="12544" xr:uid="{90D13CE4-9BE1-41B3-9E54-956CE3ADB52C}"/>
    <cellStyle name="Moneda 2 5 7 3 2 5" xfId="21961" xr:uid="{62A7576F-7CAD-478D-A547-4627D5FC5443}"/>
    <cellStyle name="Moneda 2 5 7 3 2 6" xfId="31378" xr:uid="{B977E8E4-88D6-4629-ACDA-0A50C3EC83B1}"/>
    <cellStyle name="Moneda 2 5 7 3 3" xfId="3920" xr:uid="{69353B09-9C31-481B-A792-06172C328278}"/>
    <cellStyle name="Moneda 2 5 7 3 3 2" xfId="6272" xr:uid="{DCA06FF8-BB03-4841-808B-20F760F953D3}"/>
    <cellStyle name="Moneda 2 5 7 3 3 2 2" xfId="10976" xr:uid="{A699CB26-A2AA-4609-8BD3-B690C7FC5561}"/>
    <cellStyle name="Moneda 2 5 7 3 3 2 2 2" xfId="20384" xr:uid="{2C4FD8AA-14DA-49F1-9EC0-15AF3FEEC5F4}"/>
    <cellStyle name="Moneda 2 5 7 3 3 2 2 3" xfId="29801" xr:uid="{F5831BDB-F0C1-4A9B-98EE-8BF493234B54}"/>
    <cellStyle name="Moneda 2 5 7 3 3 2 2 4" xfId="39218" xr:uid="{802E6C58-17E4-4AB0-8872-2DE1964C4D37}"/>
    <cellStyle name="Moneda 2 5 7 3 3 2 3" xfId="15680" xr:uid="{695847F1-E8F5-4A7C-BC35-B55BC3F280CA}"/>
    <cellStyle name="Moneda 2 5 7 3 3 2 4" xfId="25097" xr:uid="{9D21BD33-1576-4E75-9736-3AED622AFE23}"/>
    <cellStyle name="Moneda 2 5 7 3 3 2 5" xfId="34514" xr:uid="{713E1BC9-00B5-47E8-B9F0-AAB489D5896F}"/>
    <cellStyle name="Moneda 2 5 7 3 3 3" xfId="8624" xr:uid="{618EBF92-2EC9-4205-839E-5D37682C8670}"/>
    <cellStyle name="Moneda 2 5 7 3 3 3 2" xfId="18032" xr:uid="{20AF4E48-B3FD-42C6-8EDC-78B4321E145E}"/>
    <cellStyle name="Moneda 2 5 7 3 3 3 3" xfId="27449" xr:uid="{20F6F196-94AD-4A2F-84E6-C9BF71AEE240}"/>
    <cellStyle name="Moneda 2 5 7 3 3 3 4" xfId="36866" xr:uid="{87A0BB9B-381E-4706-BFA7-809DF74D6401}"/>
    <cellStyle name="Moneda 2 5 7 3 3 4" xfId="13328" xr:uid="{B35A9923-8015-4140-B5D1-B69260D4D0D6}"/>
    <cellStyle name="Moneda 2 5 7 3 3 5" xfId="22745" xr:uid="{76AF8062-67E2-4A54-BF59-2DD898DA9932}"/>
    <cellStyle name="Moneda 2 5 7 3 3 6" xfId="32162" xr:uid="{C0140115-9659-4323-A8F2-569CB8115881}"/>
    <cellStyle name="Moneda 2 5 7 3 4" xfId="4704" xr:uid="{F574A5F6-82DD-44E7-BC2D-86093D756EB6}"/>
    <cellStyle name="Moneda 2 5 7 3 4 2" xfId="9408" xr:uid="{E3FF09C7-A78C-4F50-831D-1AF24CBFB968}"/>
    <cellStyle name="Moneda 2 5 7 3 4 2 2" xfId="18816" xr:uid="{AF37FCF5-1AA8-48F5-A737-5A597BD9F975}"/>
    <cellStyle name="Moneda 2 5 7 3 4 2 3" xfId="28233" xr:uid="{08021706-5165-4737-BCAB-CF1451A0FA57}"/>
    <cellStyle name="Moneda 2 5 7 3 4 2 4" xfId="37650" xr:uid="{1A551ECC-0B1A-4F1A-9090-3A6592CC9D1B}"/>
    <cellStyle name="Moneda 2 5 7 3 4 3" xfId="14112" xr:uid="{4A5F1634-A589-4E9F-B63C-CAEA1028058C}"/>
    <cellStyle name="Moneda 2 5 7 3 4 4" xfId="23529" xr:uid="{9D9E1FF0-2604-4013-8B32-1C101310AD71}"/>
    <cellStyle name="Moneda 2 5 7 3 4 5" xfId="32946" xr:uid="{9B8C8CF0-C160-4F85-AF64-BB98DB15D509}"/>
    <cellStyle name="Moneda 2 5 7 3 5" xfId="7056" xr:uid="{B5F038B2-C1E9-48EC-B6FC-66C1D60C4DF3}"/>
    <cellStyle name="Moneda 2 5 7 3 5 2" xfId="16464" xr:uid="{CADDDBD9-177F-47D8-962A-EBBEA3FF7C89}"/>
    <cellStyle name="Moneda 2 5 7 3 5 3" xfId="25881" xr:uid="{1CB272FC-5E83-4FBA-A234-71180BBAA852}"/>
    <cellStyle name="Moneda 2 5 7 3 5 4" xfId="35298" xr:uid="{95BCEAE2-7D80-4462-B732-1604FFA86DD9}"/>
    <cellStyle name="Moneda 2 5 7 3 6" xfId="11760" xr:uid="{2A48B4B9-3F11-44F2-A3A5-DF51CB3FAD76}"/>
    <cellStyle name="Moneda 2 5 7 3 7" xfId="21177" xr:uid="{F52364DB-619F-43B9-93BE-904B10719C56}"/>
    <cellStyle name="Moneda 2 5 7 3 8" xfId="30594" xr:uid="{9F075466-A6CB-4E3E-B988-AD1D6C2BD46D}"/>
    <cellStyle name="Moneda 2 5 7 3 9" xfId="2351" xr:uid="{217A9BD4-417C-4B5F-9CC3-9E98029BAC93}"/>
    <cellStyle name="Moneda 2 5 7 4" xfId="2744" xr:uid="{3234FE3B-A5E4-4363-88D3-FF996B8BA607}"/>
    <cellStyle name="Moneda 2 5 7 4 2" xfId="5096" xr:uid="{D46A9139-BE51-48E6-84AE-A12A913CD072}"/>
    <cellStyle name="Moneda 2 5 7 4 2 2" xfId="9800" xr:uid="{C2B1E132-D80B-4F65-95D5-7C3DCDFD96A0}"/>
    <cellStyle name="Moneda 2 5 7 4 2 2 2" xfId="19208" xr:uid="{B85158A8-D06B-4C65-9644-BFF356C8CA5A}"/>
    <cellStyle name="Moneda 2 5 7 4 2 2 3" xfId="28625" xr:uid="{7DE5566F-E602-47EE-94B8-FF37B472C97B}"/>
    <cellStyle name="Moneda 2 5 7 4 2 2 4" xfId="38042" xr:uid="{1F41696C-0E57-412F-9D8D-3A96A9E1FDF0}"/>
    <cellStyle name="Moneda 2 5 7 4 2 3" xfId="14504" xr:uid="{83B25C1C-60FE-4D84-AB4D-054E2B3A5EB7}"/>
    <cellStyle name="Moneda 2 5 7 4 2 4" xfId="23921" xr:uid="{398EE0CD-9AE8-4A57-BF48-01CA8B43A25F}"/>
    <cellStyle name="Moneda 2 5 7 4 2 5" xfId="33338" xr:uid="{64011706-CDB8-4EF0-BA2B-018CD7CC8C47}"/>
    <cellStyle name="Moneda 2 5 7 4 3" xfId="7448" xr:uid="{869CAC0C-7EFB-4A3C-89BE-1077A843BEA5}"/>
    <cellStyle name="Moneda 2 5 7 4 3 2" xfId="16856" xr:uid="{E72436B7-17CC-4A0B-9FF6-C33120CA0554}"/>
    <cellStyle name="Moneda 2 5 7 4 3 3" xfId="26273" xr:uid="{0C19A11B-6017-4B22-A57B-80F8C40C4F34}"/>
    <cellStyle name="Moneda 2 5 7 4 3 4" xfId="35690" xr:uid="{E5308FC8-E49F-4D6A-944A-7CF76E8E3882}"/>
    <cellStyle name="Moneda 2 5 7 4 4" xfId="12152" xr:uid="{C85F2FDE-542F-4849-8A27-9B08F64CBF7D}"/>
    <cellStyle name="Moneda 2 5 7 4 5" xfId="21569" xr:uid="{93146832-8B87-42BD-B269-BDCB10831491}"/>
    <cellStyle name="Moneda 2 5 7 4 6" xfId="30986" xr:uid="{14F36FA7-5044-4FF0-9104-1A187E8AA393}"/>
    <cellStyle name="Moneda 2 5 7 5" xfId="3528" xr:uid="{D0069356-C580-4628-988D-ECAABB8E4C8A}"/>
    <cellStyle name="Moneda 2 5 7 5 2" xfId="5880" xr:uid="{F2F22A88-FDE6-4CF9-957F-B0D0DADD6B3D}"/>
    <cellStyle name="Moneda 2 5 7 5 2 2" xfId="10584" xr:uid="{DEFDA055-04F0-46C6-8C58-849DAE83270D}"/>
    <cellStyle name="Moneda 2 5 7 5 2 2 2" xfId="19992" xr:uid="{52E29B19-1B06-48E7-A086-2F6F19EE7F63}"/>
    <cellStyle name="Moneda 2 5 7 5 2 2 3" xfId="29409" xr:uid="{7AD523A9-6281-4293-8294-9F893615589B}"/>
    <cellStyle name="Moneda 2 5 7 5 2 2 4" xfId="38826" xr:uid="{767218CE-5B9C-4370-A1F7-580CE5790401}"/>
    <cellStyle name="Moneda 2 5 7 5 2 3" xfId="15288" xr:uid="{141E4EB8-2E80-4379-BD13-C7C7C187E773}"/>
    <cellStyle name="Moneda 2 5 7 5 2 4" xfId="24705" xr:uid="{A8C7268D-498E-43E3-BF02-FA8BFEF5871F}"/>
    <cellStyle name="Moneda 2 5 7 5 2 5" xfId="34122" xr:uid="{CF706136-9F6D-4327-BCC8-85F1CF57DC7C}"/>
    <cellStyle name="Moneda 2 5 7 5 3" xfId="8232" xr:uid="{3851F964-4AF6-48A1-A51E-25A93F2F42C8}"/>
    <cellStyle name="Moneda 2 5 7 5 3 2" xfId="17640" xr:uid="{13D566D8-F602-4D92-A8EE-67725F31CBB0}"/>
    <cellStyle name="Moneda 2 5 7 5 3 3" xfId="27057" xr:uid="{3ED0BFCB-351B-45C4-9D83-BD9FE8F3CC87}"/>
    <cellStyle name="Moneda 2 5 7 5 3 4" xfId="36474" xr:uid="{5039A13D-B047-4156-ABB6-083F9AFC5DCE}"/>
    <cellStyle name="Moneda 2 5 7 5 4" xfId="12936" xr:uid="{6CAB6903-4C55-4C36-BC9D-63E81291BB0D}"/>
    <cellStyle name="Moneda 2 5 7 5 5" xfId="22353" xr:uid="{6B77393C-6BF1-42E3-9163-98439B037FB0}"/>
    <cellStyle name="Moneda 2 5 7 5 6" xfId="31770" xr:uid="{E923D466-FC17-4499-ABB6-8327A64D203F}"/>
    <cellStyle name="Moneda 2 5 7 6" xfId="4312" xr:uid="{295CC61C-861E-49DF-A662-CE29013BF28F}"/>
    <cellStyle name="Moneda 2 5 7 6 2" xfId="9016" xr:uid="{8CE3F5DF-BA87-4BCF-AB35-93D4A0C829AA}"/>
    <cellStyle name="Moneda 2 5 7 6 2 2" xfId="18424" xr:uid="{D6B32175-8766-4E40-BD4B-7A93C196B84D}"/>
    <cellStyle name="Moneda 2 5 7 6 2 3" xfId="27841" xr:uid="{645102DC-DFBD-4749-84A0-54478874C24B}"/>
    <cellStyle name="Moneda 2 5 7 6 2 4" xfId="37258" xr:uid="{C7DE119C-C721-4C73-90E9-9601B9FAC4F3}"/>
    <cellStyle name="Moneda 2 5 7 6 3" xfId="13720" xr:uid="{DAA1E3F3-CE29-454D-B5CF-B4C948AACB3D}"/>
    <cellStyle name="Moneda 2 5 7 6 4" xfId="23137" xr:uid="{E7A79B60-056F-4D70-BE97-773789A3E676}"/>
    <cellStyle name="Moneda 2 5 7 6 5" xfId="32554" xr:uid="{498C9125-BCBF-4569-8811-4F299E4E5B7C}"/>
    <cellStyle name="Moneda 2 5 7 7" xfId="6664" xr:uid="{79C5868B-6A1A-407E-9025-8513454D9C73}"/>
    <cellStyle name="Moneda 2 5 7 7 2" xfId="16072" xr:uid="{E445B23F-A03A-401A-82DA-916F7E4780E5}"/>
    <cellStyle name="Moneda 2 5 7 7 3" xfId="25489" xr:uid="{8E918AF9-9827-404A-8EBA-A13052CFF9B8}"/>
    <cellStyle name="Moneda 2 5 7 7 4" xfId="34906" xr:uid="{7499A210-83CA-4AEF-A239-5DD82540DDC0}"/>
    <cellStyle name="Moneda 2 5 7 8" xfId="11368" xr:uid="{85E1C964-29B2-4B10-BEDD-FCA3900D7F48}"/>
    <cellStyle name="Moneda 2 5 7 9" xfId="20785" xr:uid="{9F47367B-8D48-43A8-A91D-ABB1011226CD}"/>
    <cellStyle name="Moneda 2 5 8" xfId="456" xr:uid="{648AA683-5CB6-4266-AEB8-77044AAD2362}"/>
    <cellStyle name="Moneda 2 5 8 10" xfId="39664" xr:uid="{4A68BDF5-3FC4-4877-BAF2-AA6581467B0F}"/>
    <cellStyle name="Moneda 2 5 8 11" xfId="39923" xr:uid="{8465AF49-D0C5-47DE-A467-483567FF3E56}"/>
    <cellStyle name="Moneda 2 5 8 12" xfId="2082" xr:uid="{068D20D7-1928-4935-A2ED-2068245BAD5B}"/>
    <cellStyle name="Moneda 2 5 8 13" xfId="1454" xr:uid="{6B2E6076-0068-4955-BED3-EBC5B35B4E03}"/>
    <cellStyle name="Moneda 2 5 8 14" xfId="40336" xr:uid="{5382E3FD-811E-46B8-BAE0-F635638E6E0F}"/>
    <cellStyle name="Moneda 2 5 8 2" xfId="1036" xr:uid="{D334F61C-58DD-409E-8671-3760D1DCA4A6}"/>
    <cellStyle name="Moneda 2 5 8 2 10" xfId="1750" xr:uid="{2B040D27-4DD1-4C73-BFDE-F817665E5444}"/>
    <cellStyle name="Moneda 2 5 8 2 11" xfId="40632" xr:uid="{E2C300A9-9488-44AA-8A89-EAB42870738F}"/>
    <cellStyle name="Moneda 2 5 8 2 2" xfId="3259" xr:uid="{7D7A0C3C-BCD7-4DEB-B757-F1B24E74427D}"/>
    <cellStyle name="Moneda 2 5 8 2 2 2" xfId="5611" xr:uid="{B799FC1C-29DC-49EA-B1DC-8620A0F0456D}"/>
    <cellStyle name="Moneda 2 5 8 2 2 2 2" xfId="10315" xr:uid="{DCCD0D05-9D85-40E2-B068-CE8911638CC4}"/>
    <cellStyle name="Moneda 2 5 8 2 2 2 2 2" xfId="19723" xr:uid="{CD0B03B2-7307-46E8-8B12-476A575B7930}"/>
    <cellStyle name="Moneda 2 5 8 2 2 2 2 3" xfId="29140" xr:uid="{3E8809A8-47BA-493B-AC1F-EA4DF339BFB1}"/>
    <cellStyle name="Moneda 2 5 8 2 2 2 2 4" xfId="38557" xr:uid="{7CC23BF6-33AA-421C-91D1-B4672CF4045C}"/>
    <cellStyle name="Moneda 2 5 8 2 2 2 3" xfId="15019" xr:uid="{85FCA4D5-1798-4A78-ABA6-0F858EB849F1}"/>
    <cellStyle name="Moneda 2 5 8 2 2 2 4" xfId="24436" xr:uid="{F807D64A-7361-4FC9-BD51-8063E82963B3}"/>
    <cellStyle name="Moneda 2 5 8 2 2 2 5" xfId="33853" xr:uid="{E2756B83-EAF4-4269-AF50-29CADDC85D92}"/>
    <cellStyle name="Moneda 2 5 8 2 2 3" xfId="7963" xr:uid="{FB4A74D5-C8D8-4663-8DBC-0EE2E4CE783D}"/>
    <cellStyle name="Moneda 2 5 8 2 2 3 2" xfId="17371" xr:uid="{442F4785-61C4-4BC1-B491-3F40E8EC691E}"/>
    <cellStyle name="Moneda 2 5 8 2 2 3 3" xfId="26788" xr:uid="{B24EDA36-BC82-498F-B998-CF42E251E305}"/>
    <cellStyle name="Moneda 2 5 8 2 2 3 4" xfId="36205" xr:uid="{5F6CBBF8-EBA6-4EE4-8A19-73D563A91FDF}"/>
    <cellStyle name="Moneda 2 5 8 2 2 4" xfId="12667" xr:uid="{C2D16032-E8E8-491E-AB7C-4B8BED713C7F}"/>
    <cellStyle name="Moneda 2 5 8 2 2 5" xfId="22084" xr:uid="{FC99C99C-FB1D-4BBB-B7D4-B740AA5D8F45}"/>
    <cellStyle name="Moneda 2 5 8 2 2 6" xfId="31501" xr:uid="{B19B83C1-405D-4356-BA15-F97635C404CD}"/>
    <cellStyle name="Moneda 2 5 8 2 3" xfId="4043" xr:uid="{B10330CF-FD95-4431-82B9-B9C2EC0E87F5}"/>
    <cellStyle name="Moneda 2 5 8 2 3 2" xfId="6395" xr:uid="{7FD64D9D-A9A9-4577-BCCD-EC9B4FF5548E}"/>
    <cellStyle name="Moneda 2 5 8 2 3 2 2" xfId="11099" xr:uid="{DD6588CD-940E-47C4-BDA2-BB64C85EEACE}"/>
    <cellStyle name="Moneda 2 5 8 2 3 2 2 2" xfId="20507" xr:uid="{F33B9C1A-74B2-4E36-B899-12895D06E384}"/>
    <cellStyle name="Moneda 2 5 8 2 3 2 2 3" xfId="29924" xr:uid="{2297A5B5-7A65-431D-B392-918B5FF7EEAB}"/>
    <cellStyle name="Moneda 2 5 8 2 3 2 2 4" xfId="39341" xr:uid="{FFA4D1CB-830A-4516-B7A1-8CBD33EE0A50}"/>
    <cellStyle name="Moneda 2 5 8 2 3 2 3" xfId="15803" xr:uid="{4EA8C1FB-2B00-4506-AB3E-0C154A23B8E5}"/>
    <cellStyle name="Moneda 2 5 8 2 3 2 4" xfId="25220" xr:uid="{4AB095E5-435D-48E5-8DFE-4225CF7472CA}"/>
    <cellStyle name="Moneda 2 5 8 2 3 2 5" xfId="34637" xr:uid="{7CF14A3F-8025-4A89-BA51-2B1AAF4F2EDE}"/>
    <cellStyle name="Moneda 2 5 8 2 3 3" xfId="8747" xr:uid="{62EE0A26-40E7-4B0C-BE57-D65F2DB7A212}"/>
    <cellStyle name="Moneda 2 5 8 2 3 3 2" xfId="18155" xr:uid="{337C1547-E8A2-4CDB-A409-3825B20CAE28}"/>
    <cellStyle name="Moneda 2 5 8 2 3 3 3" xfId="27572" xr:uid="{7281E03F-5612-4E97-91F5-F855A7AABC5D}"/>
    <cellStyle name="Moneda 2 5 8 2 3 3 4" xfId="36989" xr:uid="{5DD76E0F-C36D-47B6-AADD-38E030A490DD}"/>
    <cellStyle name="Moneda 2 5 8 2 3 4" xfId="13451" xr:uid="{226C6729-7DA0-4756-8DEA-D900004D9164}"/>
    <cellStyle name="Moneda 2 5 8 2 3 5" xfId="22868" xr:uid="{A7B45295-9B01-41EF-A792-4EB327A96616}"/>
    <cellStyle name="Moneda 2 5 8 2 3 6" xfId="32285" xr:uid="{F2E6D460-6EC2-49E5-AD46-5AFEB6C2391A}"/>
    <cellStyle name="Moneda 2 5 8 2 4" xfId="4827" xr:uid="{12E87ED6-D7C7-4E4C-A7CC-5DF6FC9783E1}"/>
    <cellStyle name="Moneda 2 5 8 2 4 2" xfId="9531" xr:uid="{BB8312BF-5B40-40A1-A525-E87468EB5D3F}"/>
    <cellStyle name="Moneda 2 5 8 2 4 2 2" xfId="18939" xr:uid="{5899372D-3E59-4482-8F4A-E6B20E7E1AFF}"/>
    <cellStyle name="Moneda 2 5 8 2 4 2 3" xfId="28356" xr:uid="{EACFAC04-C485-4E2A-9999-71E5899B0684}"/>
    <cellStyle name="Moneda 2 5 8 2 4 2 4" xfId="37773" xr:uid="{DBF60AB3-4DDD-48A3-9F6F-D6452EF231E8}"/>
    <cellStyle name="Moneda 2 5 8 2 4 3" xfId="14235" xr:uid="{88977B91-C296-49DC-BBC2-7090257C07C4}"/>
    <cellStyle name="Moneda 2 5 8 2 4 4" xfId="23652" xr:uid="{0B2E2A1A-0343-4FD8-B71D-71FD05DD3A61}"/>
    <cellStyle name="Moneda 2 5 8 2 4 5" xfId="33069" xr:uid="{BD27C94E-EE57-4415-B5F6-4162326500ED}"/>
    <cellStyle name="Moneda 2 5 8 2 5" xfId="7179" xr:uid="{E65C800D-0A7C-462B-823C-256E1E4A4243}"/>
    <cellStyle name="Moneda 2 5 8 2 5 2" xfId="16587" xr:uid="{50BF87A7-4626-4FBC-BF09-EF746F8532A4}"/>
    <cellStyle name="Moneda 2 5 8 2 5 3" xfId="26004" xr:uid="{60E22100-3B52-4AF6-A503-F33569768D46}"/>
    <cellStyle name="Moneda 2 5 8 2 5 4" xfId="35421" xr:uid="{D0A8FC59-87C2-4C2B-99F3-2F29BDA5392C}"/>
    <cellStyle name="Moneda 2 5 8 2 6" xfId="11883" xr:uid="{2AF17D9C-A91D-4FF5-A7ED-1E52CB0165CD}"/>
    <cellStyle name="Moneda 2 5 8 2 7" xfId="21300" xr:uid="{91B4A78D-83F7-4000-8F3B-7AE669E1B33B}"/>
    <cellStyle name="Moneda 2 5 8 2 8" xfId="30717" xr:uid="{D8F3721D-C37C-40D7-95B5-8DE78AA09709}"/>
    <cellStyle name="Moneda 2 5 8 2 9" xfId="2474" xr:uid="{31208371-72A3-43EA-8F6C-64E3ABF4613F}"/>
    <cellStyle name="Moneda 2 5 8 3" xfId="2867" xr:uid="{1A108211-DB76-45F5-A69D-3DD0CE792CC5}"/>
    <cellStyle name="Moneda 2 5 8 3 2" xfId="5219" xr:uid="{13AD3528-AAC2-4B2E-AEDA-51DC46A3B50D}"/>
    <cellStyle name="Moneda 2 5 8 3 2 2" xfId="9923" xr:uid="{B0D4D31A-E837-44C6-9D0D-7B357E378354}"/>
    <cellStyle name="Moneda 2 5 8 3 2 2 2" xfId="19331" xr:uid="{A1C9CFD8-4F9B-4D40-B98F-7D7355137C25}"/>
    <cellStyle name="Moneda 2 5 8 3 2 2 3" xfId="28748" xr:uid="{D0B78E2A-10F6-4B66-A9A9-E20A419F1F71}"/>
    <cellStyle name="Moneda 2 5 8 3 2 2 4" xfId="38165" xr:uid="{359EC847-7CEF-4361-ADE2-5C3694696F4C}"/>
    <cellStyle name="Moneda 2 5 8 3 2 3" xfId="14627" xr:uid="{DD89D64A-7B8D-411B-9311-861F8952B6B2}"/>
    <cellStyle name="Moneda 2 5 8 3 2 4" xfId="24044" xr:uid="{E5025205-C81C-4FEA-A6D1-D57342412422}"/>
    <cellStyle name="Moneda 2 5 8 3 2 5" xfId="33461" xr:uid="{9B93DFFD-16CC-4819-B7DF-7CB12072D75B}"/>
    <cellStyle name="Moneda 2 5 8 3 3" xfId="7571" xr:uid="{41CDDCE7-FF95-408C-9913-169AAE67FC3B}"/>
    <cellStyle name="Moneda 2 5 8 3 3 2" xfId="16979" xr:uid="{D4C47E66-8874-4B7D-956E-5DB2678F5F64}"/>
    <cellStyle name="Moneda 2 5 8 3 3 3" xfId="26396" xr:uid="{40E4937F-622F-457E-8353-AEBBFC944933}"/>
    <cellStyle name="Moneda 2 5 8 3 3 4" xfId="35813" xr:uid="{416C325C-70FD-412D-86D2-CE2085893A0B}"/>
    <cellStyle name="Moneda 2 5 8 3 4" xfId="12275" xr:uid="{336621BF-E972-4118-B9E4-A735DE467449}"/>
    <cellStyle name="Moneda 2 5 8 3 5" xfId="21692" xr:uid="{834478C2-CB49-43A4-9D58-6C78C1096F04}"/>
    <cellStyle name="Moneda 2 5 8 3 6" xfId="31109" xr:uid="{079A9B67-A875-4CC8-B604-9676FEAF93BC}"/>
    <cellStyle name="Moneda 2 5 8 4" xfId="3651" xr:uid="{5787C9C9-7A37-4551-B7EA-2198E3E88385}"/>
    <cellStyle name="Moneda 2 5 8 4 2" xfId="6003" xr:uid="{A31A77A4-8D3D-4515-BD02-C17BC4D059DE}"/>
    <cellStyle name="Moneda 2 5 8 4 2 2" xfId="10707" xr:uid="{0B6977A1-BA19-41A0-9715-238E58D1C0F7}"/>
    <cellStyle name="Moneda 2 5 8 4 2 2 2" xfId="20115" xr:uid="{6C00575E-D2B2-4A80-ACFB-BF67181A6179}"/>
    <cellStyle name="Moneda 2 5 8 4 2 2 3" xfId="29532" xr:uid="{21618D94-7206-42B1-8F8F-1169CDB20215}"/>
    <cellStyle name="Moneda 2 5 8 4 2 2 4" xfId="38949" xr:uid="{BB349A60-1512-45FD-8BBC-A6BDB0F0A1A0}"/>
    <cellStyle name="Moneda 2 5 8 4 2 3" xfId="15411" xr:uid="{529DFE42-79BA-4C3B-87EC-60754616023E}"/>
    <cellStyle name="Moneda 2 5 8 4 2 4" xfId="24828" xr:uid="{AF764522-BA89-4E41-83EB-90D43B220BC7}"/>
    <cellStyle name="Moneda 2 5 8 4 2 5" xfId="34245" xr:uid="{4213C368-F148-49A4-A062-EB60FDDC463F}"/>
    <cellStyle name="Moneda 2 5 8 4 3" xfId="8355" xr:uid="{8549FD85-AF47-4F55-82F3-30B1424E5C3C}"/>
    <cellStyle name="Moneda 2 5 8 4 3 2" xfId="17763" xr:uid="{5713A355-979D-40F0-A650-8FA3077BDF2D}"/>
    <cellStyle name="Moneda 2 5 8 4 3 3" xfId="27180" xr:uid="{16D5F836-B4B0-4DFB-933D-291303A433F1}"/>
    <cellStyle name="Moneda 2 5 8 4 3 4" xfId="36597" xr:uid="{22A30D98-DCD1-48BF-AECB-09554743AE35}"/>
    <cellStyle name="Moneda 2 5 8 4 4" xfId="13059" xr:uid="{78A3E70E-8808-46CA-9249-D0B7BA7A59B8}"/>
    <cellStyle name="Moneda 2 5 8 4 5" xfId="22476" xr:uid="{C7616AB4-02D4-4812-920E-88A923C0A3A2}"/>
    <cellStyle name="Moneda 2 5 8 4 6" xfId="31893" xr:uid="{DB1E3762-9BA7-4D76-BF6D-01741F80A004}"/>
    <cellStyle name="Moneda 2 5 8 5" xfId="4435" xr:uid="{114A3409-6F42-4628-A90F-4E5EB23FD3CB}"/>
    <cellStyle name="Moneda 2 5 8 5 2" xfId="9139" xr:uid="{F9354196-B201-4657-A8F8-4E3489DCB579}"/>
    <cellStyle name="Moneda 2 5 8 5 2 2" xfId="18547" xr:uid="{23F20289-7FD5-48F5-B2A9-D1B326FD893C}"/>
    <cellStyle name="Moneda 2 5 8 5 2 3" xfId="27964" xr:uid="{A939E0B0-1B2A-42CF-861A-8CE316CF6219}"/>
    <cellStyle name="Moneda 2 5 8 5 2 4" xfId="37381" xr:uid="{940C1373-2815-442F-9E23-85AF2D33AF15}"/>
    <cellStyle name="Moneda 2 5 8 5 3" xfId="13843" xr:uid="{6DD00DD8-9BE4-43A9-BCA6-96EDD4DF37DE}"/>
    <cellStyle name="Moneda 2 5 8 5 4" xfId="23260" xr:uid="{2C84F590-8606-4310-ACEF-A4BDB5F1D276}"/>
    <cellStyle name="Moneda 2 5 8 5 5" xfId="32677" xr:uid="{AE63976C-78F3-42E6-B2F1-0080CFEC1D2B}"/>
    <cellStyle name="Moneda 2 5 8 6" xfId="6787" xr:uid="{17BFD7CC-D498-462C-A82F-38334F871DE4}"/>
    <cellStyle name="Moneda 2 5 8 6 2" xfId="16195" xr:uid="{0D3C7213-D2C9-43CF-B381-18D65D357E7F}"/>
    <cellStyle name="Moneda 2 5 8 6 3" xfId="25612" xr:uid="{E5D87BFD-A8B2-4DA9-8A88-8307396D5A8D}"/>
    <cellStyle name="Moneda 2 5 8 6 4" xfId="35029" xr:uid="{98A1E0FC-1C7C-4614-8CE4-312B6350C474}"/>
    <cellStyle name="Moneda 2 5 8 7" xfId="11491" xr:uid="{85754EBA-BB2D-466E-AEC9-B59D4A4353EA}"/>
    <cellStyle name="Moneda 2 5 8 8" xfId="20908" xr:uid="{963BE555-72E5-4EE8-AFBD-EE635F0B38E3}"/>
    <cellStyle name="Moneda 2 5 8 9" xfId="30325" xr:uid="{9B7DF11A-2051-4B2F-A56B-1D0F463E3413}"/>
    <cellStyle name="Moneda 2 5 9" xfId="1100" xr:uid="{DB9B551E-E6AC-4DC9-A630-F008E0056139}"/>
    <cellStyle name="Moneda 2 5 9 10" xfId="39987" xr:uid="{0FC4F9EC-A6B8-43FD-B889-0DDF696E0BB2}"/>
    <cellStyle name="Moneda 2 5 9 11" xfId="2278" xr:uid="{67EC11AE-117E-4E12-9EC2-A7B6A42473C3}"/>
    <cellStyle name="Moneda 2 5 9 12" xfId="1814" xr:uid="{59ADE548-5FA1-4F23-8EFE-DBB8522D7FC5}"/>
    <cellStyle name="Moneda 2 5 9 13" xfId="40696" xr:uid="{AF3EA17F-FA0F-4E69-941A-E4E22EF9A110}"/>
    <cellStyle name="Moneda 2 5 9 2" xfId="3063" xr:uid="{864A47F5-411D-4180-B4CE-D1CF3A353C60}"/>
    <cellStyle name="Moneda 2 5 9 2 2" xfId="5415" xr:uid="{160AD0AC-6068-48AD-8642-CB0A1A2F4338}"/>
    <cellStyle name="Moneda 2 5 9 2 2 2" xfId="10119" xr:uid="{1C5BD1CE-0BED-4E41-A4E9-5E8FD70B1F36}"/>
    <cellStyle name="Moneda 2 5 9 2 2 2 2" xfId="19527" xr:uid="{960CF5EB-807E-4AFA-8F45-4926575BB5B3}"/>
    <cellStyle name="Moneda 2 5 9 2 2 2 3" xfId="28944" xr:uid="{C8B19D79-FF6C-43F5-B9AD-313BFAA40EBB}"/>
    <cellStyle name="Moneda 2 5 9 2 2 2 4" xfId="38361" xr:uid="{D7A7E884-A463-40AB-956D-2B9B56229528}"/>
    <cellStyle name="Moneda 2 5 9 2 2 3" xfId="14823" xr:uid="{E95A79E5-B535-4B8E-884E-14CEF688C4CC}"/>
    <cellStyle name="Moneda 2 5 9 2 2 4" xfId="24240" xr:uid="{C2EDF5B2-6EB8-48FB-9B61-A7B2C478E9D9}"/>
    <cellStyle name="Moneda 2 5 9 2 2 5" xfId="33657" xr:uid="{5A400245-DA1E-4782-88BA-9F228282EFFA}"/>
    <cellStyle name="Moneda 2 5 9 2 3" xfId="7767" xr:uid="{30E5617F-9ACB-4E86-8B63-19104E0BEBAA}"/>
    <cellStyle name="Moneda 2 5 9 2 3 2" xfId="17175" xr:uid="{9F61A579-65AE-40CD-8F24-FD05ACC84B27}"/>
    <cellStyle name="Moneda 2 5 9 2 3 3" xfId="26592" xr:uid="{0309FEC0-4E7E-4081-A904-677D35FF8065}"/>
    <cellStyle name="Moneda 2 5 9 2 3 4" xfId="36009" xr:uid="{7C3A3C12-C377-4AB1-B25E-9F42F76CC635}"/>
    <cellStyle name="Moneda 2 5 9 2 4" xfId="12471" xr:uid="{C5517870-35A7-4C34-A90E-6A781CBE3AD6}"/>
    <cellStyle name="Moneda 2 5 9 2 5" xfId="21888" xr:uid="{D47EF2D9-E93C-4899-A80F-C9963246B882}"/>
    <cellStyle name="Moneda 2 5 9 2 6" xfId="31305" xr:uid="{C6E127DA-6A39-4C84-AEC6-54E21B17C5D7}"/>
    <cellStyle name="Moneda 2 5 9 3" xfId="3847" xr:uid="{16ABA1FA-8FAB-49EC-ACBF-EA9EFB8ED064}"/>
    <cellStyle name="Moneda 2 5 9 3 2" xfId="6199" xr:uid="{06FAA14A-A8AB-4A9F-99F9-DC6164635EEB}"/>
    <cellStyle name="Moneda 2 5 9 3 2 2" xfId="10903" xr:uid="{5DF64EC3-F393-4F64-9886-A4EEA359CE9D}"/>
    <cellStyle name="Moneda 2 5 9 3 2 2 2" xfId="20311" xr:uid="{AEF7D4E5-A556-4BA5-964A-743F4AD4D401}"/>
    <cellStyle name="Moneda 2 5 9 3 2 2 3" xfId="29728" xr:uid="{4D6DA8F2-F34F-4CF6-9D25-16F70045D591}"/>
    <cellStyle name="Moneda 2 5 9 3 2 2 4" xfId="39145" xr:uid="{33BF132F-7DEB-4DCB-8CAE-8D3A64140FFB}"/>
    <cellStyle name="Moneda 2 5 9 3 2 3" xfId="15607" xr:uid="{E5853B97-A9B4-4295-99EE-99BDDE23C14A}"/>
    <cellStyle name="Moneda 2 5 9 3 2 4" xfId="25024" xr:uid="{E8106441-997A-4544-85DE-A49130230D3A}"/>
    <cellStyle name="Moneda 2 5 9 3 2 5" xfId="34441" xr:uid="{293DA427-2E43-4460-A0A9-70C5A946D87F}"/>
    <cellStyle name="Moneda 2 5 9 3 3" xfId="8551" xr:uid="{34D7EF4E-9EB1-48C9-9C7B-5246413027CC}"/>
    <cellStyle name="Moneda 2 5 9 3 3 2" xfId="17959" xr:uid="{0287F245-199F-4F2E-BF18-F256A70493A1}"/>
    <cellStyle name="Moneda 2 5 9 3 3 3" xfId="27376" xr:uid="{D1703607-9342-4F3E-8B36-368658AE7B9D}"/>
    <cellStyle name="Moneda 2 5 9 3 3 4" xfId="36793" xr:uid="{430C17FD-694B-4933-9656-3CE63663C5E4}"/>
    <cellStyle name="Moneda 2 5 9 3 4" xfId="13255" xr:uid="{0D704754-54BF-4DFB-8B62-D676D595DCC9}"/>
    <cellStyle name="Moneda 2 5 9 3 5" xfId="22672" xr:uid="{1467103F-8491-42D1-BA69-6FFB9B2BDF6B}"/>
    <cellStyle name="Moneda 2 5 9 3 6" xfId="32089" xr:uid="{A664D5F5-AA3D-4BEA-9CFE-E886180CB7A3}"/>
    <cellStyle name="Moneda 2 5 9 4" xfId="4631" xr:uid="{670E68B5-5474-4A3E-AE47-AF579B969EB3}"/>
    <cellStyle name="Moneda 2 5 9 4 2" xfId="9335" xr:uid="{43DDCF40-E13A-484F-9A70-257CFC38C648}"/>
    <cellStyle name="Moneda 2 5 9 4 2 2" xfId="18743" xr:uid="{1734D190-002A-4634-AB16-B0E0CE5030CC}"/>
    <cellStyle name="Moneda 2 5 9 4 2 3" xfId="28160" xr:uid="{6365E74F-CAA6-47E6-AF24-8ACCBAE14B15}"/>
    <cellStyle name="Moneda 2 5 9 4 2 4" xfId="37577" xr:uid="{91001AB4-F976-4378-B503-EB93306086C2}"/>
    <cellStyle name="Moneda 2 5 9 4 3" xfId="14039" xr:uid="{2509CB09-B3AA-480E-BA70-7B38B2550CDD}"/>
    <cellStyle name="Moneda 2 5 9 4 4" xfId="23456" xr:uid="{F922035F-6B5E-480C-B3E6-73A9ED8819C8}"/>
    <cellStyle name="Moneda 2 5 9 4 5" xfId="32873" xr:uid="{281FC8AA-3366-41B2-BCF1-303048C2392D}"/>
    <cellStyle name="Moneda 2 5 9 5" xfId="6983" xr:uid="{7C58327E-BCFC-41D3-8E05-AA1CCE24BBE9}"/>
    <cellStyle name="Moneda 2 5 9 5 2" xfId="16391" xr:uid="{3D6F304A-1EBF-456C-AF59-A3A1A1B23316}"/>
    <cellStyle name="Moneda 2 5 9 5 3" xfId="25808" xr:uid="{F52D532E-A7C8-49B5-A0D0-9EBB0C4051D8}"/>
    <cellStyle name="Moneda 2 5 9 5 4" xfId="35225" xr:uid="{FA26122B-5C7B-49D2-87BD-B5014B6F913D}"/>
    <cellStyle name="Moneda 2 5 9 6" xfId="11687" xr:uid="{7EC87F2A-5E61-4AB6-9111-ACF30E2F6FF0}"/>
    <cellStyle name="Moneda 2 5 9 7" xfId="21104" xr:uid="{C5BB1FCC-D464-485A-AE62-B53826C33A79}"/>
    <cellStyle name="Moneda 2 5 9 8" xfId="30521" xr:uid="{392FC6AB-D0E3-43A4-8105-5F82C39D41A3}"/>
    <cellStyle name="Moneda 2 5 9 9" xfId="39728" xr:uid="{B8CD9998-D1AF-4EFD-91F3-27CA827C35DA}"/>
    <cellStyle name="Moneda 2 6" xfId="148" xr:uid="{6CCD2E7F-688D-4239-BD86-6A68BBED3574}"/>
    <cellStyle name="Moneda 2 6 10" xfId="789" xr:uid="{F19D7593-0D1A-4422-92CA-4052F5D89A57}"/>
    <cellStyle name="Moneda 2 6 10 2" xfId="8954" xr:uid="{63CD93CF-3A48-4993-916E-AE871EE4DC78}"/>
    <cellStyle name="Moneda 2 6 10 2 2" xfId="18362" xr:uid="{3C3727D6-955E-4A02-9622-1AE4A5ADDCB1}"/>
    <cellStyle name="Moneda 2 6 10 2 3" xfId="27779" xr:uid="{10758628-9DED-4F68-A826-F5F852D1D758}"/>
    <cellStyle name="Moneda 2 6 10 2 4" xfId="37196" xr:uid="{7857D1C7-1F44-41FF-9FA5-1A2162A54111}"/>
    <cellStyle name="Moneda 2 6 10 3" xfId="13658" xr:uid="{26745B41-0430-40CD-BD4C-8383F4CF9F09}"/>
    <cellStyle name="Moneda 2 6 10 4" xfId="23075" xr:uid="{B5598342-B2DC-408A-A78B-36039D0BFA43}"/>
    <cellStyle name="Moneda 2 6 10 5" xfId="32492" xr:uid="{BA1C6643-2421-46E6-B27D-120F42F4B5EA}"/>
    <cellStyle name="Moneda 2 6 10 6" xfId="4250" xr:uid="{B7D70228-7549-48A5-993A-1CC2F2B23539}"/>
    <cellStyle name="Moneda 2 6 10 7" xfId="1647" xr:uid="{F63DC1AC-790D-445D-8A28-739023779143}"/>
    <cellStyle name="Moneda 2 6 10 8" xfId="40529" xr:uid="{35A63EB0-2129-4C1F-8165-C987A196DBFA}"/>
    <cellStyle name="Moneda 2 6 11" xfId="6602" xr:uid="{FABEC83C-A10C-415A-9972-A8D574E1FF9D}"/>
    <cellStyle name="Moneda 2 6 11 2" xfId="16010" xr:uid="{9F55E0CB-6112-4A64-A67E-18AAC077D6FB}"/>
    <cellStyle name="Moneda 2 6 11 3" xfId="25427" xr:uid="{E619DCA1-63F9-4342-A2DC-9D0A2A25634D}"/>
    <cellStyle name="Moneda 2 6 11 4" xfId="34844" xr:uid="{C926E000-CFE7-4EFF-BA9A-D05EB9B8E9AC}"/>
    <cellStyle name="Moneda 2 6 12" xfId="11306" xr:uid="{7FFBF821-FC76-4795-B838-B97CB7119261}"/>
    <cellStyle name="Moneda 2 6 13" xfId="20723" xr:uid="{3DF5FAD3-5FFC-41D9-A237-E5A7DE631021}"/>
    <cellStyle name="Moneda 2 6 14" xfId="30140" xr:uid="{BAF2107C-01E9-4482-9121-FE388E82DAF3}"/>
    <cellStyle name="Moneda 2 6 15" xfId="39547" xr:uid="{400ADF76-975F-49F9-8BFE-FC405015950E}"/>
    <cellStyle name="Moneda 2 6 16" xfId="39818" xr:uid="{6EC6D87F-517A-4DCF-82DE-3343B716DFBA}"/>
    <cellStyle name="Moneda 2 6 17" xfId="1897" xr:uid="{1AF702CE-6162-453A-8CCC-0B8CAAFAD682}"/>
    <cellStyle name="Moneda 2 6 18" xfId="1269" xr:uid="{E1093B68-0B2D-49EF-B40B-08BFCFB5E068}"/>
    <cellStyle name="Moneda 2 6 19" xfId="40151" xr:uid="{9173EB77-D1E4-41C8-B38C-6FD9E086622F}"/>
    <cellStyle name="Moneda 2 6 2" xfId="236" xr:uid="{5BC0ACFD-C7E7-4AFF-9AC3-B5F7DD7B6793}"/>
    <cellStyle name="Moneda 2 6 2 10" xfId="11352" xr:uid="{2766C2E5-F53F-4E21-9453-4CA6322621B9}"/>
    <cellStyle name="Moneda 2 6 2 11" xfId="20769" xr:uid="{5004862A-7A0B-44DA-923A-C79FB3538BED}"/>
    <cellStyle name="Moneda 2 6 2 12" xfId="30186" xr:uid="{A9408930-B0E2-4A77-B05E-8C912026A00F}"/>
    <cellStyle name="Moneda 2 6 2 13" xfId="39563" xr:uid="{1B9EC7C2-9132-4D1E-AE2C-AC6DA70D9439}"/>
    <cellStyle name="Moneda 2 6 2 14" xfId="39835" xr:uid="{31747EF1-75EC-4127-9463-5605D266070C}"/>
    <cellStyle name="Moneda 2 6 2 15" xfId="1943" xr:uid="{88CBE1BF-E636-458F-AF14-E4509C24E1C0}"/>
    <cellStyle name="Moneda 2 6 2 16" xfId="1315" xr:uid="{CC610EE4-1B28-4FBB-863A-C6771C4D1A46}"/>
    <cellStyle name="Moneda 2 6 2 17" xfId="40197" xr:uid="{576FB9DB-F2B1-4463-BDD1-DE35CABE4940}"/>
    <cellStyle name="Moneda 2 6 2 2" xfId="430" xr:uid="{D1AFD968-05CB-4FDE-B781-99230E19B288}"/>
    <cellStyle name="Moneda 2 6 2 2 10" xfId="30307" xr:uid="{95835C50-30C3-4100-803D-326474D47F90}"/>
    <cellStyle name="Moneda 2 6 2 2 11" xfId="39641" xr:uid="{4D5F4B28-060B-47D5-8EE2-025D4677CB89}"/>
    <cellStyle name="Moneda 2 6 2 2 12" xfId="39900" xr:uid="{F821EC66-9D8E-4F51-825A-C0F9F8BA3C90}"/>
    <cellStyle name="Moneda 2 6 2 2 13" xfId="2064" xr:uid="{560B56A3-53D1-413F-B567-2ED42DA0ED8C}"/>
    <cellStyle name="Moneda 2 6 2 2 14" xfId="1436" xr:uid="{52E5A244-0DE0-4E29-A130-68C2F63D271B}"/>
    <cellStyle name="Moneda 2 6 2 2 15" xfId="40318" xr:uid="{9AEEF4F6-67AD-49FB-8714-32DC16E93A38}"/>
    <cellStyle name="Moneda 2 6 2 2 2" xfId="635" xr:uid="{43C3A802-CFE0-41B6-AD38-00223EB5A83B}"/>
    <cellStyle name="Moneda 2 6 2 2 2 10" xfId="39705" xr:uid="{26415134-3F9D-430F-8122-8811DCF8B95F}"/>
    <cellStyle name="Moneda 2 6 2 2 2 11" xfId="39964" xr:uid="{C7BADD32-9ABF-4CC9-8D2B-332284E6FEB2}"/>
    <cellStyle name="Moneda 2 6 2 2 2 12" xfId="2260" xr:uid="{8FD06656-E177-48CF-9A49-92E5ACAA75C3}"/>
    <cellStyle name="Moneda 2 6 2 2 2 13" xfId="1632" xr:uid="{99829E09-79AF-432E-A5DF-70A719E3758A}"/>
    <cellStyle name="Moneda 2 6 2 2 2 14" xfId="40514" xr:uid="{EBA69E7E-8502-46D5-9076-8C3A7E2DBD01}"/>
    <cellStyle name="Moneda 2 6 2 2 2 2" xfId="1077" xr:uid="{F4D5BFF4-1B08-4AD0-BAE3-ED8D4322C34B}"/>
    <cellStyle name="Moneda 2 6 2 2 2 2 10" xfId="1791" xr:uid="{C4E58C78-4D70-4BF1-B29C-31B540C1FB77}"/>
    <cellStyle name="Moneda 2 6 2 2 2 2 11" xfId="40673" xr:uid="{5A2A45DF-6E2A-4531-B2E3-63F4D6C065F7}"/>
    <cellStyle name="Moneda 2 6 2 2 2 2 2" xfId="3437" xr:uid="{DB27A551-9577-48C6-80A8-B094B7D84B5F}"/>
    <cellStyle name="Moneda 2 6 2 2 2 2 2 2" xfId="5789" xr:uid="{22B49523-727F-4792-9367-594ADCADC3EF}"/>
    <cellStyle name="Moneda 2 6 2 2 2 2 2 2 2" xfId="10493" xr:uid="{93F5F550-74E0-4B85-843D-A92F25BAF25A}"/>
    <cellStyle name="Moneda 2 6 2 2 2 2 2 2 2 2" xfId="19901" xr:uid="{AEDB1111-B2C7-47A8-8D38-81FC73CC80B0}"/>
    <cellStyle name="Moneda 2 6 2 2 2 2 2 2 2 3" xfId="29318" xr:uid="{58322034-89A6-4189-96DB-D47AA4120C6B}"/>
    <cellStyle name="Moneda 2 6 2 2 2 2 2 2 2 4" xfId="38735" xr:uid="{23E2FDCA-1A94-4630-B1B1-5ABF3832FCD5}"/>
    <cellStyle name="Moneda 2 6 2 2 2 2 2 2 3" xfId="15197" xr:uid="{80F4DBF8-5A26-4047-9465-2E8FF20F95A9}"/>
    <cellStyle name="Moneda 2 6 2 2 2 2 2 2 4" xfId="24614" xr:uid="{DB8AC676-9F62-4C48-991E-7AEB8A364DD4}"/>
    <cellStyle name="Moneda 2 6 2 2 2 2 2 2 5" xfId="34031" xr:uid="{75130243-F71F-41FA-8459-27855AE78F40}"/>
    <cellStyle name="Moneda 2 6 2 2 2 2 2 3" xfId="8141" xr:uid="{B6E3C3B4-69A4-4DC6-9D67-EEE50C94CDAA}"/>
    <cellStyle name="Moneda 2 6 2 2 2 2 2 3 2" xfId="17549" xr:uid="{31AA6E7E-B657-4811-9059-8F01BC8CAC9F}"/>
    <cellStyle name="Moneda 2 6 2 2 2 2 2 3 3" xfId="26966" xr:uid="{A1623565-8078-47B7-98B3-5BCC49492A28}"/>
    <cellStyle name="Moneda 2 6 2 2 2 2 2 3 4" xfId="36383" xr:uid="{D8C54DD6-EB5E-48C3-A343-9F4AE59B865C}"/>
    <cellStyle name="Moneda 2 6 2 2 2 2 2 4" xfId="12845" xr:uid="{9A57E452-6C49-4103-A66C-614FAF5992C8}"/>
    <cellStyle name="Moneda 2 6 2 2 2 2 2 5" xfId="22262" xr:uid="{D934C1C7-3289-4C02-8591-A89C91B1C6A7}"/>
    <cellStyle name="Moneda 2 6 2 2 2 2 2 6" xfId="31679" xr:uid="{817B2AB9-891A-45F5-AF4D-E54CD4C60E91}"/>
    <cellStyle name="Moneda 2 6 2 2 2 2 3" xfId="4221" xr:uid="{B7C3454C-B2ED-4CB9-8AE9-C6A533B909DA}"/>
    <cellStyle name="Moneda 2 6 2 2 2 2 3 2" xfId="6573" xr:uid="{A93EF88B-EEF0-4C63-9329-F444D7F2628C}"/>
    <cellStyle name="Moneda 2 6 2 2 2 2 3 2 2" xfId="11277" xr:uid="{47ABF0CC-ED2E-4A58-BBD9-6AE79209C888}"/>
    <cellStyle name="Moneda 2 6 2 2 2 2 3 2 2 2" xfId="20685" xr:uid="{C91A9005-3E48-4CAB-9F59-F0D35453E121}"/>
    <cellStyle name="Moneda 2 6 2 2 2 2 3 2 2 3" xfId="30102" xr:uid="{E82A1D0E-7FE8-4B12-9395-B0BF638E75E0}"/>
    <cellStyle name="Moneda 2 6 2 2 2 2 3 2 2 4" xfId="39519" xr:uid="{2EA8B558-75D7-4DCE-A4CA-98D7FE8535F7}"/>
    <cellStyle name="Moneda 2 6 2 2 2 2 3 2 3" xfId="15981" xr:uid="{EEE81D5F-E08C-4C8A-A2A5-603889D9A92A}"/>
    <cellStyle name="Moneda 2 6 2 2 2 2 3 2 4" xfId="25398" xr:uid="{7F308FE5-6E38-4EDE-8E33-B90BBAC1CA12}"/>
    <cellStyle name="Moneda 2 6 2 2 2 2 3 2 5" xfId="34815" xr:uid="{3C66C748-139B-49C1-ACE8-AA1485E51319}"/>
    <cellStyle name="Moneda 2 6 2 2 2 2 3 3" xfId="8925" xr:uid="{7577AA8A-7310-47BB-B5AA-502807C1CC08}"/>
    <cellStyle name="Moneda 2 6 2 2 2 2 3 3 2" xfId="18333" xr:uid="{D59D5960-74C0-4CDB-B317-3C847712740F}"/>
    <cellStyle name="Moneda 2 6 2 2 2 2 3 3 3" xfId="27750" xr:uid="{B76B6C49-0DEF-4E5E-A791-DBC8D60E3810}"/>
    <cellStyle name="Moneda 2 6 2 2 2 2 3 3 4" xfId="37167" xr:uid="{47DD6F42-54C2-4DC4-8A37-BBB60EECDE93}"/>
    <cellStyle name="Moneda 2 6 2 2 2 2 3 4" xfId="13629" xr:uid="{547084B6-71EC-4373-B1AD-A072C024DA94}"/>
    <cellStyle name="Moneda 2 6 2 2 2 2 3 5" xfId="23046" xr:uid="{C4CF5E18-8B05-42F0-B89F-836654D44601}"/>
    <cellStyle name="Moneda 2 6 2 2 2 2 3 6" xfId="32463" xr:uid="{2564A38A-759D-4887-AC74-5FF0E753BE62}"/>
    <cellStyle name="Moneda 2 6 2 2 2 2 4" xfId="5005" xr:uid="{35774D94-01D3-48D3-8EA7-0CBF83AE07DE}"/>
    <cellStyle name="Moneda 2 6 2 2 2 2 4 2" xfId="9709" xr:uid="{01CE19A2-75ED-4F54-BC66-7A4E5A48FDCA}"/>
    <cellStyle name="Moneda 2 6 2 2 2 2 4 2 2" xfId="19117" xr:uid="{946EFC67-4CF9-4FC6-9DDF-082CC7506C1C}"/>
    <cellStyle name="Moneda 2 6 2 2 2 2 4 2 3" xfId="28534" xr:uid="{94902AEC-28B6-46B4-AAB7-1C111C8CEAD1}"/>
    <cellStyle name="Moneda 2 6 2 2 2 2 4 2 4" xfId="37951" xr:uid="{CCD96F44-0C63-49A3-A72C-94481773B1CE}"/>
    <cellStyle name="Moneda 2 6 2 2 2 2 4 3" xfId="14413" xr:uid="{1A24B690-C878-4BF3-8BD5-82E7CADE34DE}"/>
    <cellStyle name="Moneda 2 6 2 2 2 2 4 4" xfId="23830" xr:uid="{83D26736-41FE-4293-8D61-FDF43CCFF937}"/>
    <cellStyle name="Moneda 2 6 2 2 2 2 4 5" xfId="33247" xr:uid="{422962A1-0C83-498D-B78B-2707593077C9}"/>
    <cellStyle name="Moneda 2 6 2 2 2 2 5" xfId="7357" xr:uid="{C397FF6D-0B4B-455F-8435-2FA59B2649AC}"/>
    <cellStyle name="Moneda 2 6 2 2 2 2 5 2" xfId="16765" xr:uid="{1034062B-D867-4A8F-80AF-BBBF49B3122C}"/>
    <cellStyle name="Moneda 2 6 2 2 2 2 5 3" xfId="26182" xr:uid="{846B1C81-C12D-4F6A-84CF-D21CEE63E62F}"/>
    <cellStyle name="Moneda 2 6 2 2 2 2 5 4" xfId="35599" xr:uid="{9F73131C-5B04-4447-AAE8-B8BC4B86FC88}"/>
    <cellStyle name="Moneda 2 6 2 2 2 2 6" xfId="12061" xr:uid="{01E0DEF2-6BB0-4969-91CD-3FB87088869C}"/>
    <cellStyle name="Moneda 2 6 2 2 2 2 7" xfId="21478" xr:uid="{79C50EFD-6F11-4B3E-9F61-97CF73DBEB0E}"/>
    <cellStyle name="Moneda 2 6 2 2 2 2 8" xfId="30895" xr:uid="{90B56A6C-3B6D-4BD4-BE23-ABB4BDA45F13}"/>
    <cellStyle name="Moneda 2 6 2 2 2 2 9" xfId="2652" xr:uid="{9B61931F-44B1-4880-85C2-485882D2870B}"/>
    <cellStyle name="Moneda 2 6 2 2 2 3" xfId="3045" xr:uid="{568BDEB0-32DB-47B4-A527-FE465077DF74}"/>
    <cellStyle name="Moneda 2 6 2 2 2 3 2" xfId="5397" xr:uid="{8304D7E3-9E4B-4B2E-AEE9-6F6F1A9468B8}"/>
    <cellStyle name="Moneda 2 6 2 2 2 3 2 2" xfId="10101" xr:uid="{24D0D93A-F286-4797-B33B-ABBC6C98E7F4}"/>
    <cellStyle name="Moneda 2 6 2 2 2 3 2 2 2" xfId="19509" xr:uid="{6C993D3D-A75E-4F5A-ADCC-44C738A5CA02}"/>
    <cellStyle name="Moneda 2 6 2 2 2 3 2 2 3" xfId="28926" xr:uid="{F11B0103-B812-4462-8981-E84F0332833E}"/>
    <cellStyle name="Moneda 2 6 2 2 2 3 2 2 4" xfId="38343" xr:uid="{C25D8163-27BB-4453-987D-6C42ED159C2B}"/>
    <cellStyle name="Moneda 2 6 2 2 2 3 2 3" xfId="14805" xr:uid="{FED4028E-23C3-4362-BC4B-08BF3386CF03}"/>
    <cellStyle name="Moneda 2 6 2 2 2 3 2 4" xfId="24222" xr:uid="{BBDFD423-D419-4DA4-B0A3-3042B69F714E}"/>
    <cellStyle name="Moneda 2 6 2 2 2 3 2 5" xfId="33639" xr:uid="{A8DC422F-F1D8-4761-B0D6-287C5E86390C}"/>
    <cellStyle name="Moneda 2 6 2 2 2 3 3" xfId="7749" xr:uid="{329C2A51-EC8C-47D0-B9EF-5517529D903C}"/>
    <cellStyle name="Moneda 2 6 2 2 2 3 3 2" xfId="17157" xr:uid="{335FCD86-B14B-4ABA-9AA7-AECBE6A0AB2A}"/>
    <cellStyle name="Moneda 2 6 2 2 2 3 3 3" xfId="26574" xr:uid="{8901ECA5-3F22-404B-B98D-ABA7D27210DC}"/>
    <cellStyle name="Moneda 2 6 2 2 2 3 3 4" xfId="35991" xr:uid="{94C79CD8-07FB-4434-AEA2-E5ABF3CD08CD}"/>
    <cellStyle name="Moneda 2 6 2 2 2 3 4" xfId="12453" xr:uid="{1FE31740-5654-4081-B809-AEBE57C5FAED}"/>
    <cellStyle name="Moneda 2 6 2 2 2 3 5" xfId="21870" xr:uid="{62D47885-FC84-418E-97E6-C68C36850E68}"/>
    <cellStyle name="Moneda 2 6 2 2 2 3 6" xfId="31287" xr:uid="{B0B32FA2-35EB-4F21-ABFB-9EBB2C7AD52C}"/>
    <cellStyle name="Moneda 2 6 2 2 2 4" xfId="3829" xr:uid="{6B00B94D-2B76-4559-A461-E16AD7BFF2BB}"/>
    <cellStyle name="Moneda 2 6 2 2 2 4 2" xfId="6181" xr:uid="{48842E32-D4DC-40DF-AC9B-1919244D7C8C}"/>
    <cellStyle name="Moneda 2 6 2 2 2 4 2 2" xfId="10885" xr:uid="{98F1FC2D-4DF7-44D5-A13B-FFC6776743A0}"/>
    <cellStyle name="Moneda 2 6 2 2 2 4 2 2 2" xfId="20293" xr:uid="{02552595-7A1F-4903-A2E2-3C8B08F593A5}"/>
    <cellStyle name="Moneda 2 6 2 2 2 4 2 2 3" xfId="29710" xr:uid="{50EC5DCE-921F-4B9B-A42C-F252DB1B6460}"/>
    <cellStyle name="Moneda 2 6 2 2 2 4 2 2 4" xfId="39127" xr:uid="{6CBAC6D4-F85D-40DE-AB19-EF8A1B54130E}"/>
    <cellStyle name="Moneda 2 6 2 2 2 4 2 3" xfId="15589" xr:uid="{BCB498B7-28B2-4002-8CB8-C0C3B2089275}"/>
    <cellStyle name="Moneda 2 6 2 2 2 4 2 4" xfId="25006" xr:uid="{8F446020-4076-47A6-9144-DF2BBA6F1132}"/>
    <cellStyle name="Moneda 2 6 2 2 2 4 2 5" xfId="34423" xr:uid="{E1DE2B58-10F2-4B28-A4FA-CB17435B6FF8}"/>
    <cellStyle name="Moneda 2 6 2 2 2 4 3" xfId="8533" xr:uid="{9EFC530A-D165-48F2-932B-59EB96549009}"/>
    <cellStyle name="Moneda 2 6 2 2 2 4 3 2" xfId="17941" xr:uid="{42AD4462-B19E-4A39-B14E-6F3985B59FCE}"/>
    <cellStyle name="Moneda 2 6 2 2 2 4 3 3" xfId="27358" xr:uid="{1D94DF8B-6529-437C-AB62-B1DD64C14675}"/>
    <cellStyle name="Moneda 2 6 2 2 2 4 3 4" xfId="36775" xr:uid="{E4E53830-A12C-4086-BEEA-84B64FB2F641}"/>
    <cellStyle name="Moneda 2 6 2 2 2 4 4" xfId="13237" xr:uid="{C48A99B6-2DCD-45F1-9A5C-0B1FA7CE3C27}"/>
    <cellStyle name="Moneda 2 6 2 2 2 4 5" xfId="22654" xr:uid="{2719D0C0-79FA-4BEA-B77B-FD5F92D54AC6}"/>
    <cellStyle name="Moneda 2 6 2 2 2 4 6" xfId="32071" xr:uid="{0A26DE9A-2EDD-460F-B477-5B915C7B7BAA}"/>
    <cellStyle name="Moneda 2 6 2 2 2 5" xfId="4613" xr:uid="{649C51AD-022D-4AC7-AA0E-2A7A1B5885C5}"/>
    <cellStyle name="Moneda 2 6 2 2 2 5 2" xfId="9317" xr:uid="{3988207C-30ED-44C5-B556-08057E2F0AD9}"/>
    <cellStyle name="Moneda 2 6 2 2 2 5 2 2" xfId="18725" xr:uid="{3534931D-6B43-4660-A6CA-95ABCBB3D512}"/>
    <cellStyle name="Moneda 2 6 2 2 2 5 2 3" xfId="28142" xr:uid="{A0A23401-6BEE-493D-9D90-8F6718E43D0D}"/>
    <cellStyle name="Moneda 2 6 2 2 2 5 2 4" xfId="37559" xr:uid="{C6ECEAF6-AC17-420B-8A37-3810D303E189}"/>
    <cellStyle name="Moneda 2 6 2 2 2 5 3" xfId="14021" xr:uid="{E8517A1A-14C2-4CDC-8E2B-4299CE412C8A}"/>
    <cellStyle name="Moneda 2 6 2 2 2 5 4" xfId="23438" xr:uid="{D35B1FA2-543A-4CD4-BD7C-A8B48A6F3F21}"/>
    <cellStyle name="Moneda 2 6 2 2 2 5 5" xfId="32855" xr:uid="{E1EA1D46-FE48-464B-A03B-22E76751A7F6}"/>
    <cellStyle name="Moneda 2 6 2 2 2 6" xfId="6965" xr:uid="{4FEBCA46-1978-4940-85DF-57BDC266DC35}"/>
    <cellStyle name="Moneda 2 6 2 2 2 6 2" xfId="16373" xr:uid="{F93CE936-23C7-4CBB-97F7-CE067175F148}"/>
    <cellStyle name="Moneda 2 6 2 2 2 6 3" xfId="25790" xr:uid="{B5B4539F-46D5-4A80-919F-ED03D27C9663}"/>
    <cellStyle name="Moneda 2 6 2 2 2 6 4" xfId="35207" xr:uid="{2C4C8A60-AF18-4BE7-83C5-3F61840000AF}"/>
    <cellStyle name="Moneda 2 6 2 2 2 7" xfId="11669" xr:uid="{6384FB75-36C6-4B9C-8C15-A6239F1030AB}"/>
    <cellStyle name="Moneda 2 6 2 2 2 8" xfId="21086" xr:uid="{2C798023-5F78-4155-B82A-EA37ABC75614}"/>
    <cellStyle name="Moneda 2 6 2 2 2 9" xfId="30503" xr:uid="{B76E4BBB-C521-438A-810F-716E88B0B38E}"/>
    <cellStyle name="Moneda 2 6 2 2 3" xfId="1141" xr:uid="{5535C9FC-1F36-47A9-96A4-EEC92DCDE62C}"/>
    <cellStyle name="Moneda 2 6 2 2 3 10" xfId="40028" xr:uid="{55EA154D-0326-4005-87A4-376CB107DDE2}"/>
    <cellStyle name="Moneda 2 6 2 2 3 11" xfId="2456" xr:uid="{C352F1CF-1483-4145-9FA6-3EA6FB1AA4A3}"/>
    <cellStyle name="Moneda 2 6 2 2 3 12" xfId="1855" xr:uid="{D91BEB2C-1B90-40BE-A2EE-3E887CE3CDE0}"/>
    <cellStyle name="Moneda 2 6 2 2 3 13" xfId="40737" xr:uid="{FC3DF6F5-547A-47AB-A91A-1BE22C42C5EF}"/>
    <cellStyle name="Moneda 2 6 2 2 3 2" xfId="3241" xr:uid="{4FC5EBCE-E4DB-45EF-9611-82D2B4C5E945}"/>
    <cellStyle name="Moneda 2 6 2 2 3 2 2" xfId="5593" xr:uid="{7E15D8BE-69D7-49F7-9B86-8A36EEC2CDFB}"/>
    <cellStyle name="Moneda 2 6 2 2 3 2 2 2" xfId="10297" xr:uid="{09A3A24E-B6FD-422D-8A93-623D773D6E9B}"/>
    <cellStyle name="Moneda 2 6 2 2 3 2 2 2 2" xfId="19705" xr:uid="{180E19BA-D722-4AAD-84BB-D0A76E94934E}"/>
    <cellStyle name="Moneda 2 6 2 2 3 2 2 2 3" xfId="29122" xr:uid="{0BEFB1BD-338E-4AD7-B770-EE566BC5760A}"/>
    <cellStyle name="Moneda 2 6 2 2 3 2 2 2 4" xfId="38539" xr:uid="{A9183854-0FCD-4719-A3CB-FD208840139F}"/>
    <cellStyle name="Moneda 2 6 2 2 3 2 2 3" xfId="15001" xr:uid="{17C15429-3EE2-4F52-AF7E-68804B430DFF}"/>
    <cellStyle name="Moneda 2 6 2 2 3 2 2 4" xfId="24418" xr:uid="{D16CA0C4-C8DB-45E4-875E-8E36D6DA9A7C}"/>
    <cellStyle name="Moneda 2 6 2 2 3 2 2 5" xfId="33835" xr:uid="{1B60F5BD-1349-4AC4-81DB-650F60EE1A90}"/>
    <cellStyle name="Moneda 2 6 2 2 3 2 3" xfId="7945" xr:uid="{3F83BD76-1C5C-4286-8AC9-70F35EDC2958}"/>
    <cellStyle name="Moneda 2 6 2 2 3 2 3 2" xfId="17353" xr:uid="{0AA57881-871D-43E6-A2EC-F34F94D4B5B4}"/>
    <cellStyle name="Moneda 2 6 2 2 3 2 3 3" xfId="26770" xr:uid="{F39C4165-0150-4DA8-BEA0-F579DC69B323}"/>
    <cellStyle name="Moneda 2 6 2 2 3 2 3 4" xfId="36187" xr:uid="{DAAB39CE-97C0-4986-B978-F8A27920DCC6}"/>
    <cellStyle name="Moneda 2 6 2 2 3 2 4" xfId="12649" xr:uid="{7DBBA955-09D8-4EEB-ADF6-9EF724B55B19}"/>
    <cellStyle name="Moneda 2 6 2 2 3 2 5" xfId="22066" xr:uid="{74EBD24A-FA3F-429A-91D5-2BD17954C8B0}"/>
    <cellStyle name="Moneda 2 6 2 2 3 2 6" xfId="31483" xr:uid="{0A1F67E4-202C-4700-B853-8116FDADF348}"/>
    <cellStyle name="Moneda 2 6 2 2 3 3" xfId="4025" xr:uid="{781A078F-7773-4E9B-A243-59026CA77DCB}"/>
    <cellStyle name="Moneda 2 6 2 2 3 3 2" xfId="6377" xr:uid="{CC753FD3-4121-463A-80A5-E75DBBECE967}"/>
    <cellStyle name="Moneda 2 6 2 2 3 3 2 2" xfId="11081" xr:uid="{DD90AF61-2CF5-4A1F-AF1D-72BDA65DF417}"/>
    <cellStyle name="Moneda 2 6 2 2 3 3 2 2 2" xfId="20489" xr:uid="{E11C8CB0-8C07-48DA-B686-22C45F7F75FD}"/>
    <cellStyle name="Moneda 2 6 2 2 3 3 2 2 3" xfId="29906" xr:uid="{9607522F-CE13-49AB-A136-E3F8B1D39D15}"/>
    <cellStyle name="Moneda 2 6 2 2 3 3 2 2 4" xfId="39323" xr:uid="{A4D356B8-8CBE-440E-8B4C-20C1937CA6F8}"/>
    <cellStyle name="Moneda 2 6 2 2 3 3 2 3" xfId="15785" xr:uid="{080BFC9C-F1D3-45E4-B459-397E7D9F0D39}"/>
    <cellStyle name="Moneda 2 6 2 2 3 3 2 4" xfId="25202" xr:uid="{7FF7C216-0273-4F53-8EEA-E35E79BEA6D5}"/>
    <cellStyle name="Moneda 2 6 2 2 3 3 2 5" xfId="34619" xr:uid="{B754A4E6-3A8F-4E58-8529-FB7787FC65F2}"/>
    <cellStyle name="Moneda 2 6 2 2 3 3 3" xfId="8729" xr:uid="{7079CCAA-319D-4CF3-A941-427E2BB75539}"/>
    <cellStyle name="Moneda 2 6 2 2 3 3 3 2" xfId="18137" xr:uid="{64969106-405E-4436-AA51-E758EE1A0291}"/>
    <cellStyle name="Moneda 2 6 2 2 3 3 3 3" xfId="27554" xr:uid="{2F5E50F3-D29C-401B-B8C3-E3B81CD5F8BB}"/>
    <cellStyle name="Moneda 2 6 2 2 3 3 3 4" xfId="36971" xr:uid="{42E28376-9E03-414D-A0BA-759C797F9463}"/>
    <cellStyle name="Moneda 2 6 2 2 3 3 4" xfId="13433" xr:uid="{58B6429F-B779-46BE-A5FC-08A63960499B}"/>
    <cellStyle name="Moneda 2 6 2 2 3 3 5" xfId="22850" xr:uid="{E35DED8A-923B-4FAA-A1EB-DF3772918C55}"/>
    <cellStyle name="Moneda 2 6 2 2 3 3 6" xfId="32267" xr:uid="{73F2FFA6-DEDA-4011-BD33-8838806D7F8A}"/>
    <cellStyle name="Moneda 2 6 2 2 3 4" xfId="4809" xr:uid="{FF38F1E9-C519-4436-8F85-2A9831BC5CE3}"/>
    <cellStyle name="Moneda 2 6 2 2 3 4 2" xfId="9513" xr:uid="{F94453B8-72F6-46C6-9841-7A0B187F06E6}"/>
    <cellStyle name="Moneda 2 6 2 2 3 4 2 2" xfId="18921" xr:uid="{44FE6C4D-0C55-4110-9763-F36DC68ABAD3}"/>
    <cellStyle name="Moneda 2 6 2 2 3 4 2 3" xfId="28338" xr:uid="{0AE55622-E07F-4C6E-A1CA-1F5AE76602CF}"/>
    <cellStyle name="Moneda 2 6 2 2 3 4 2 4" xfId="37755" xr:uid="{3246E48F-2FC9-433E-813E-1C9D6B17C179}"/>
    <cellStyle name="Moneda 2 6 2 2 3 4 3" xfId="14217" xr:uid="{DB9F97CA-48C7-49D7-806C-D59AA4D0E219}"/>
    <cellStyle name="Moneda 2 6 2 2 3 4 4" xfId="23634" xr:uid="{773829AF-B5C4-4DD0-BDAA-A3327718E02D}"/>
    <cellStyle name="Moneda 2 6 2 2 3 4 5" xfId="33051" xr:uid="{FF53AB2F-E549-438E-9890-D7BE027BEDBF}"/>
    <cellStyle name="Moneda 2 6 2 2 3 5" xfId="7161" xr:uid="{A76B8B86-9D8C-4A14-A28A-EA8798B41CF1}"/>
    <cellStyle name="Moneda 2 6 2 2 3 5 2" xfId="16569" xr:uid="{0BF6DCCC-927F-49D4-B3E6-F9D7969A929D}"/>
    <cellStyle name="Moneda 2 6 2 2 3 5 3" xfId="25986" xr:uid="{0298621D-9C6F-4FC5-877E-D1E2159202F2}"/>
    <cellStyle name="Moneda 2 6 2 2 3 5 4" xfId="35403" xr:uid="{D08F9145-E3F4-4476-8114-91A7FEF48B65}"/>
    <cellStyle name="Moneda 2 6 2 2 3 6" xfId="11865" xr:uid="{A0D7A34B-5980-46A6-8AC3-2ED5296A6EAB}"/>
    <cellStyle name="Moneda 2 6 2 2 3 7" xfId="21282" xr:uid="{D5C5ADF2-0E2B-4AFF-941C-A1EDA667FD72}"/>
    <cellStyle name="Moneda 2 6 2 2 3 8" xfId="30699" xr:uid="{96201B53-4AE3-4CB9-9FBF-13E16F32CFBD}"/>
    <cellStyle name="Moneda 2 6 2 2 3 9" xfId="39769" xr:uid="{5407DB8B-7382-4C6E-AC00-EB1AB59EF14E}"/>
    <cellStyle name="Moneda 2 6 2 2 4" xfId="1013" xr:uid="{730E5AE0-79E9-4006-A23D-64E6E6D8BB66}"/>
    <cellStyle name="Moneda 2 6 2 2 4 2" xfId="5201" xr:uid="{72F982AA-00D1-49ED-8564-AFED620EA2F8}"/>
    <cellStyle name="Moneda 2 6 2 2 4 2 2" xfId="9905" xr:uid="{64EF94B2-3AC5-48A2-AA42-69C1B01FF79E}"/>
    <cellStyle name="Moneda 2 6 2 2 4 2 2 2" xfId="19313" xr:uid="{F1935D64-2E84-4C29-91A4-B3C0CB7B7F96}"/>
    <cellStyle name="Moneda 2 6 2 2 4 2 2 3" xfId="28730" xr:uid="{ECF9444F-A2DE-4E12-B0A7-645879DAC978}"/>
    <cellStyle name="Moneda 2 6 2 2 4 2 2 4" xfId="38147" xr:uid="{8652C46D-F9AD-46FE-A1FD-4B1E9100F7DA}"/>
    <cellStyle name="Moneda 2 6 2 2 4 2 3" xfId="14609" xr:uid="{09F60AEB-E80D-4DA0-8E3E-D1099FD05920}"/>
    <cellStyle name="Moneda 2 6 2 2 4 2 4" xfId="24026" xr:uid="{6659D56C-707D-4FE3-8B1D-7E261F355845}"/>
    <cellStyle name="Moneda 2 6 2 2 4 2 5" xfId="33443" xr:uid="{2CD7D055-9522-4C42-A207-F062E1DB0938}"/>
    <cellStyle name="Moneda 2 6 2 2 4 3" xfId="7553" xr:uid="{9DF55A32-5A54-4F68-9164-3324734A145A}"/>
    <cellStyle name="Moneda 2 6 2 2 4 3 2" xfId="16961" xr:uid="{042E1798-0D31-4DCA-B4EF-2EA8FFF971C9}"/>
    <cellStyle name="Moneda 2 6 2 2 4 3 3" xfId="26378" xr:uid="{4582FEFA-D8F0-4543-919D-63DB8249647D}"/>
    <cellStyle name="Moneda 2 6 2 2 4 3 4" xfId="35795" xr:uid="{FEC6320E-E1DA-4D34-975A-23DA5A71D7B7}"/>
    <cellStyle name="Moneda 2 6 2 2 4 4" xfId="12257" xr:uid="{FAA17D07-4D7E-4E2D-B35E-9E8CE109C2C1}"/>
    <cellStyle name="Moneda 2 6 2 2 4 5" xfId="21674" xr:uid="{F8C43E50-4A0C-43C5-9DF4-4699FE2A90CE}"/>
    <cellStyle name="Moneda 2 6 2 2 4 6" xfId="31091" xr:uid="{570DBDC5-80CF-4FB9-AE2E-A449E59B4B53}"/>
    <cellStyle name="Moneda 2 6 2 2 4 7" xfId="2849" xr:uid="{B1444A09-3B61-4132-BA43-530B6AE67218}"/>
    <cellStyle name="Moneda 2 6 2 2 4 8" xfId="1727" xr:uid="{5D846B91-EC31-4EEE-ADD3-D18743C98102}"/>
    <cellStyle name="Moneda 2 6 2 2 4 9" xfId="40609" xr:uid="{B704CDF8-5667-49AB-9367-CE7BC3DAAD39}"/>
    <cellStyle name="Moneda 2 6 2 2 5" xfId="3633" xr:uid="{F967BFED-D638-4DAA-A8B2-66F96BF4CEF9}"/>
    <cellStyle name="Moneda 2 6 2 2 5 2" xfId="5985" xr:uid="{4ECB75EA-EF72-446F-A482-A195EF4D2EDD}"/>
    <cellStyle name="Moneda 2 6 2 2 5 2 2" xfId="10689" xr:uid="{98E3C433-9677-4E64-9333-127486212728}"/>
    <cellStyle name="Moneda 2 6 2 2 5 2 2 2" xfId="20097" xr:uid="{555657F4-A188-46C6-B6AF-0F512EE9CAB0}"/>
    <cellStyle name="Moneda 2 6 2 2 5 2 2 3" xfId="29514" xr:uid="{63850B43-4259-4BBE-9F09-AB654D35779F}"/>
    <cellStyle name="Moneda 2 6 2 2 5 2 2 4" xfId="38931" xr:uid="{F856225F-77D2-47CB-80D4-E03C0A13E96E}"/>
    <cellStyle name="Moneda 2 6 2 2 5 2 3" xfId="15393" xr:uid="{D03A3427-E3E6-4D69-B41F-6AF11F6E8A95}"/>
    <cellStyle name="Moneda 2 6 2 2 5 2 4" xfId="24810" xr:uid="{6B0EAD98-7A58-4995-AABB-6D27BDF583E4}"/>
    <cellStyle name="Moneda 2 6 2 2 5 2 5" xfId="34227" xr:uid="{4B6305B0-C4B2-47E8-92BF-FFC614E547B9}"/>
    <cellStyle name="Moneda 2 6 2 2 5 3" xfId="8337" xr:uid="{DDCB3CB2-47AD-4F1C-A81B-F4E27EF5F7E4}"/>
    <cellStyle name="Moneda 2 6 2 2 5 3 2" xfId="17745" xr:uid="{178ABD5D-7FD5-4217-96BE-601EB258E9B7}"/>
    <cellStyle name="Moneda 2 6 2 2 5 3 3" xfId="27162" xr:uid="{613D2097-C689-468C-A37B-79D67C84E376}"/>
    <cellStyle name="Moneda 2 6 2 2 5 3 4" xfId="36579" xr:uid="{405E6D49-8D58-4857-9E20-9484E99F6909}"/>
    <cellStyle name="Moneda 2 6 2 2 5 4" xfId="13041" xr:uid="{6EC0A1E5-0684-42C0-8E5B-4EA680DC5E22}"/>
    <cellStyle name="Moneda 2 6 2 2 5 5" xfId="22458" xr:uid="{1F5E98E2-41C9-4D75-9474-5F49ABAE5E56}"/>
    <cellStyle name="Moneda 2 6 2 2 5 6" xfId="31875" xr:uid="{CC480A3F-E6E6-4830-A4B7-F571517CBA8E}"/>
    <cellStyle name="Moneda 2 6 2 2 6" xfId="4417" xr:uid="{F7D64A44-6B62-4B6D-A0BA-EFA5CC47CD2D}"/>
    <cellStyle name="Moneda 2 6 2 2 6 2" xfId="9121" xr:uid="{EAACE585-F2FE-4634-BF83-C6E53FA40B09}"/>
    <cellStyle name="Moneda 2 6 2 2 6 2 2" xfId="18529" xr:uid="{D551A3A3-A845-49AE-B9BC-345FE2AE47CB}"/>
    <cellStyle name="Moneda 2 6 2 2 6 2 3" xfId="27946" xr:uid="{B3851263-85C5-4FE6-B7FE-2C296DCB2CCA}"/>
    <cellStyle name="Moneda 2 6 2 2 6 2 4" xfId="37363" xr:uid="{37EE409F-B775-43C6-AD82-1292C1192FD4}"/>
    <cellStyle name="Moneda 2 6 2 2 6 3" xfId="13825" xr:uid="{2BCE31F6-6C1A-4810-9A37-D0F4413F291E}"/>
    <cellStyle name="Moneda 2 6 2 2 6 4" xfId="23242" xr:uid="{5A40BF58-2C5D-4273-AF77-992098CAA7B2}"/>
    <cellStyle name="Moneda 2 6 2 2 6 5" xfId="32659" xr:uid="{D81D0A8C-5F0C-4922-9639-3E4AF49CBD9D}"/>
    <cellStyle name="Moneda 2 6 2 2 7" xfId="6769" xr:uid="{4BB676CF-275A-4255-9B68-AD538A152739}"/>
    <cellStyle name="Moneda 2 6 2 2 7 2" xfId="16177" xr:uid="{6360CD59-650E-4A57-A9FC-134D5FB3FFA4}"/>
    <cellStyle name="Moneda 2 6 2 2 7 3" xfId="25594" xr:uid="{312E492D-CA3F-4987-9D5B-93753844E92C}"/>
    <cellStyle name="Moneda 2 6 2 2 7 4" xfId="35011" xr:uid="{888C8CDC-71D6-4F2A-974C-6420059D113E}"/>
    <cellStyle name="Moneda 2 6 2 2 8" xfId="11473" xr:uid="{AC4338C8-0F82-451B-B397-BA0AE844A397}"/>
    <cellStyle name="Moneda 2 6 2 2 9" xfId="20890" xr:uid="{06299CC2-93E9-4F43-8025-B898B24E84D7}"/>
    <cellStyle name="Moneda 2 6 2 3" xfId="285" xr:uid="{166AC909-4D34-4C30-86C4-AC56114D710B}"/>
    <cellStyle name="Moneda 2 6 2 3 10" xfId="30232" xr:uid="{F6FB3B96-88E1-4DDC-99F1-93F2D202861A}"/>
    <cellStyle name="Moneda 2 6 2 3 11" xfId="39609" xr:uid="{1EF30976-4103-40C3-A3B4-ED9D12DCFB9D}"/>
    <cellStyle name="Moneda 2 6 2 3 12" xfId="39868" xr:uid="{626F2B82-3CA0-4824-8A72-6A2452489684}"/>
    <cellStyle name="Moneda 2 6 2 3 13" xfId="1989" xr:uid="{8F193EC1-EC40-4374-B39B-D4D4D9274012}"/>
    <cellStyle name="Moneda 2 6 2 3 14" xfId="1361" xr:uid="{59DA7FE4-6507-4A65-9297-3798794CFFCC}"/>
    <cellStyle name="Moneda 2 6 2 3 15" xfId="40243" xr:uid="{F86D1CC7-9FCF-4136-9A39-BA3EA17344FB}"/>
    <cellStyle name="Moneda 2 6 2 3 2" xfId="560" xr:uid="{568076CA-6322-4E00-98D6-12B6320254E6}"/>
    <cellStyle name="Moneda 2 6 2 3 2 10" xfId="2185" xr:uid="{DA4ED758-6EBD-42B3-B811-8B79196AF89B}"/>
    <cellStyle name="Moneda 2 6 2 3 2 11" xfId="1557" xr:uid="{1D9AF796-703A-4475-AF25-BA1BCEE1710B}"/>
    <cellStyle name="Moneda 2 6 2 3 2 12" xfId="40439" xr:uid="{EBCE5603-55B5-4C20-9877-5871B8D42639}"/>
    <cellStyle name="Moneda 2 6 2 3 2 2" xfId="2577" xr:uid="{C4FE847B-67CA-46B7-ABEA-EE04A4160B82}"/>
    <cellStyle name="Moneda 2 6 2 3 2 2 2" xfId="3362" xr:uid="{77AE6E08-C139-46E3-99E7-FE851BF31786}"/>
    <cellStyle name="Moneda 2 6 2 3 2 2 2 2" xfId="5714" xr:uid="{67CBAF8A-D96D-4EF0-8DB2-358BF02CB616}"/>
    <cellStyle name="Moneda 2 6 2 3 2 2 2 2 2" xfId="10418" xr:uid="{FDB055ED-3F22-40D8-89A3-948BC2131B2D}"/>
    <cellStyle name="Moneda 2 6 2 3 2 2 2 2 2 2" xfId="19826" xr:uid="{892D89A0-AB7B-455B-91D0-82F02625260B}"/>
    <cellStyle name="Moneda 2 6 2 3 2 2 2 2 2 3" xfId="29243" xr:uid="{8DAD39B2-EE47-4451-906D-0A90296ED34E}"/>
    <cellStyle name="Moneda 2 6 2 3 2 2 2 2 2 4" xfId="38660" xr:uid="{44E35747-BB4D-4066-B692-C07E3099FB87}"/>
    <cellStyle name="Moneda 2 6 2 3 2 2 2 2 3" xfId="15122" xr:uid="{31CAC52D-4AF3-496E-945B-CEB0BA65E24F}"/>
    <cellStyle name="Moneda 2 6 2 3 2 2 2 2 4" xfId="24539" xr:uid="{1718A471-E64B-4F75-83D9-12EDD5758881}"/>
    <cellStyle name="Moneda 2 6 2 3 2 2 2 2 5" xfId="33956" xr:uid="{B376A7BC-C874-4298-8698-7B6888ECE46C}"/>
    <cellStyle name="Moneda 2 6 2 3 2 2 2 3" xfId="8066" xr:uid="{1AADB3A8-32F9-4DF8-B3F9-69FCDCD4DD7A}"/>
    <cellStyle name="Moneda 2 6 2 3 2 2 2 3 2" xfId="17474" xr:uid="{5534BA23-5119-449D-B558-BDECFB918EC7}"/>
    <cellStyle name="Moneda 2 6 2 3 2 2 2 3 3" xfId="26891" xr:uid="{1432279F-103E-4AFF-88E9-23AB57B57EEE}"/>
    <cellStyle name="Moneda 2 6 2 3 2 2 2 3 4" xfId="36308" xr:uid="{BFD5B09F-4704-46FF-8B9B-C002FD7205F9}"/>
    <cellStyle name="Moneda 2 6 2 3 2 2 2 4" xfId="12770" xr:uid="{A8826192-3404-49D2-B622-132980871043}"/>
    <cellStyle name="Moneda 2 6 2 3 2 2 2 5" xfId="22187" xr:uid="{614BA490-1DF2-407B-AA24-86D806D5C9CE}"/>
    <cellStyle name="Moneda 2 6 2 3 2 2 2 6" xfId="31604" xr:uid="{771A07A5-0E25-4232-AB09-05C4BE2591C1}"/>
    <cellStyle name="Moneda 2 6 2 3 2 2 3" xfId="4146" xr:uid="{C571D290-9C41-4963-99E9-B29613202D09}"/>
    <cellStyle name="Moneda 2 6 2 3 2 2 3 2" xfId="6498" xr:uid="{013BD02B-1D74-45B0-9B8D-10A4D2184642}"/>
    <cellStyle name="Moneda 2 6 2 3 2 2 3 2 2" xfId="11202" xr:uid="{DC4639AD-2F9C-4C7A-A835-40424DC02DEF}"/>
    <cellStyle name="Moneda 2 6 2 3 2 2 3 2 2 2" xfId="20610" xr:uid="{A4C63F2D-6297-46D8-A8EC-59325BED4132}"/>
    <cellStyle name="Moneda 2 6 2 3 2 2 3 2 2 3" xfId="30027" xr:uid="{8B80ADD2-3C8B-4712-9103-4116F77CC361}"/>
    <cellStyle name="Moneda 2 6 2 3 2 2 3 2 2 4" xfId="39444" xr:uid="{C86D8909-8192-4385-8653-F16E40ED0B25}"/>
    <cellStyle name="Moneda 2 6 2 3 2 2 3 2 3" xfId="15906" xr:uid="{4504E3A3-E8CE-4495-BCBA-128A3DFDA11B}"/>
    <cellStyle name="Moneda 2 6 2 3 2 2 3 2 4" xfId="25323" xr:uid="{0BF98C8D-1895-49DB-95DD-29443F85C61D}"/>
    <cellStyle name="Moneda 2 6 2 3 2 2 3 2 5" xfId="34740" xr:uid="{0B4A9373-D8EC-4322-BEBE-62D27719130A}"/>
    <cellStyle name="Moneda 2 6 2 3 2 2 3 3" xfId="8850" xr:uid="{172FDCBD-93D4-4266-A8B5-F9C562CC82C0}"/>
    <cellStyle name="Moneda 2 6 2 3 2 2 3 3 2" xfId="18258" xr:uid="{912EDE50-0891-4B3E-81B4-26535A6FBDD6}"/>
    <cellStyle name="Moneda 2 6 2 3 2 2 3 3 3" xfId="27675" xr:uid="{AB9DDB96-2848-4776-A629-0B7DB959DC05}"/>
    <cellStyle name="Moneda 2 6 2 3 2 2 3 3 4" xfId="37092" xr:uid="{C70F1F14-939F-4BD5-BB77-7D9AD1B20EBB}"/>
    <cellStyle name="Moneda 2 6 2 3 2 2 3 4" xfId="13554" xr:uid="{083D4A84-7EC5-4334-8B40-DF8CE7183DFF}"/>
    <cellStyle name="Moneda 2 6 2 3 2 2 3 5" xfId="22971" xr:uid="{11F64ADD-D640-45D9-9FE3-1E918E9A6A3B}"/>
    <cellStyle name="Moneda 2 6 2 3 2 2 3 6" xfId="32388" xr:uid="{1E89F140-44F1-4AC1-9ED7-9B295072AB67}"/>
    <cellStyle name="Moneda 2 6 2 3 2 2 4" xfId="4930" xr:uid="{F95E1C5A-A40C-4C5C-908A-6A246B04A23F}"/>
    <cellStyle name="Moneda 2 6 2 3 2 2 4 2" xfId="9634" xr:uid="{A7D9CC76-85B0-4162-93E2-5D646DC6D764}"/>
    <cellStyle name="Moneda 2 6 2 3 2 2 4 2 2" xfId="19042" xr:uid="{09028AB5-5DF7-4BB2-84D1-87C076A8DE91}"/>
    <cellStyle name="Moneda 2 6 2 3 2 2 4 2 3" xfId="28459" xr:uid="{9912AB2F-3DAB-41EF-ADEC-C02C05A64240}"/>
    <cellStyle name="Moneda 2 6 2 3 2 2 4 2 4" xfId="37876" xr:uid="{DA0C0130-6CBB-4480-B079-9A2C96DE503F}"/>
    <cellStyle name="Moneda 2 6 2 3 2 2 4 3" xfId="14338" xr:uid="{90E2BBAB-F6C4-49BC-A6CB-BF2437233767}"/>
    <cellStyle name="Moneda 2 6 2 3 2 2 4 4" xfId="23755" xr:uid="{BB4F30B8-B13C-40F2-B281-16298823DEAD}"/>
    <cellStyle name="Moneda 2 6 2 3 2 2 4 5" xfId="33172" xr:uid="{7A9392E3-2F76-481A-871B-F7F80BB47DA6}"/>
    <cellStyle name="Moneda 2 6 2 3 2 2 5" xfId="7282" xr:uid="{228B8946-ECC5-4470-A6B9-A4541EE1E24C}"/>
    <cellStyle name="Moneda 2 6 2 3 2 2 5 2" xfId="16690" xr:uid="{2C702394-B24C-4213-B516-BD426EF1E770}"/>
    <cellStyle name="Moneda 2 6 2 3 2 2 5 3" xfId="26107" xr:uid="{3235FA5A-A4F1-4653-BFD0-22ACC6B3A656}"/>
    <cellStyle name="Moneda 2 6 2 3 2 2 5 4" xfId="35524" xr:uid="{F56523A5-3475-4230-B021-807889568DE3}"/>
    <cellStyle name="Moneda 2 6 2 3 2 2 6" xfId="11986" xr:uid="{1F043DE3-44FE-4E63-A27B-4A76AB2A67CE}"/>
    <cellStyle name="Moneda 2 6 2 3 2 2 7" xfId="21403" xr:uid="{91FC734A-4F7D-4298-8288-D4AA6EE2DFA1}"/>
    <cellStyle name="Moneda 2 6 2 3 2 2 8" xfId="30820" xr:uid="{67B811DA-E79B-4903-9E82-DB8E5FF622B3}"/>
    <cellStyle name="Moneda 2 6 2 3 2 3" xfId="2970" xr:uid="{19656722-2D71-44B9-B233-9FD87CA2C4C7}"/>
    <cellStyle name="Moneda 2 6 2 3 2 3 2" xfId="5322" xr:uid="{36BABA8A-ACEF-4DC3-A876-FF1DFC0B717E}"/>
    <cellStyle name="Moneda 2 6 2 3 2 3 2 2" xfId="10026" xr:uid="{DFDD50D0-6818-4AD4-A64F-4BE646F9699E}"/>
    <cellStyle name="Moneda 2 6 2 3 2 3 2 2 2" xfId="19434" xr:uid="{EA69B148-CF29-4511-811B-B29B3FF4AE55}"/>
    <cellStyle name="Moneda 2 6 2 3 2 3 2 2 3" xfId="28851" xr:uid="{3A66D0BE-8739-4DEC-917E-BCEF162C62B5}"/>
    <cellStyle name="Moneda 2 6 2 3 2 3 2 2 4" xfId="38268" xr:uid="{9A161CC4-C909-49A1-A521-0765847D69C3}"/>
    <cellStyle name="Moneda 2 6 2 3 2 3 2 3" xfId="14730" xr:uid="{AD48C8F9-6058-4D4C-AB3A-E93F4B04FD36}"/>
    <cellStyle name="Moneda 2 6 2 3 2 3 2 4" xfId="24147" xr:uid="{7274152B-51C6-4B5C-853C-67F72B67ADFF}"/>
    <cellStyle name="Moneda 2 6 2 3 2 3 2 5" xfId="33564" xr:uid="{D0CE0A38-B0A4-4A8E-97E2-F94FC9F84DF9}"/>
    <cellStyle name="Moneda 2 6 2 3 2 3 3" xfId="7674" xr:uid="{3FF79EF1-6F25-4E16-927B-D9FD88FA3CE3}"/>
    <cellStyle name="Moneda 2 6 2 3 2 3 3 2" xfId="17082" xr:uid="{1BCE270B-C2F9-4057-B3C6-C4B8809E56FA}"/>
    <cellStyle name="Moneda 2 6 2 3 2 3 3 3" xfId="26499" xr:uid="{0DFE5CCC-1309-4A16-BF63-EF425D0782AB}"/>
    <cellStyle name="Moneda 2 6 2 3 2 3 3 4" xfId="35916" xr:uid="{832029B7-8B08-40BF-9A59-27837D7A8D66}"/>
    <cellStyle name="Moneda 2 6 2 3 2 3 4" xfId="12378" xr:uid="{800E6EF2-52A8-46DD-A180-35AB4B6FD1D4}"/>
    <cellStyle name="Moneda 2 6 2 3 2 3 5" xfId="21795" xr:uid="{960023D7-93A3-41A5-8CA9-7F3BF4B4AD8E}"/>
    <cellStyle name="Moneda 2 6 2 3 2 3 6" xfId="31212" xr:uid="{6564D570-0754-4E40-8BDB-C32C4176FDDB}"/>
    <cellStyle name="Moneda 2 6 2 3 2 4" xfId="3754" xr:uid="{B614F22C-30F9-4509-9B45-E19C7516B29A}"/>
    <cellStyle name="Moneda 2 6 2 3 2 4 2" xfId="6106" xr:uid="{21E52288-2045-47BB-9E77-145C0442FB09}"/>
    <cellStyle name="Moneda 2 6 2 3 2 4 2 2" xfId="10810" xr:uid="{7F20ECC2-4E1A-4016-8375-4575E7B48922}"/>
    <cellStyle name="Moneda 2 6 2 3 2 4 2 2 2" xfId="20218" xr:uid="{F8DDF460-80B0-465D-A8AC-3C54FA253720}"/>
    <cellStyle name="Moneda 2 6 2 3 2 4 2 2 3" xfId="29635" xr:uid="{5A9B9186-5C83-4445-9223-6C001A05F84E}"/>
    <cellStyle name="Moneda 2 6 2 3 2 4 2 2 4" xfId="39052" xr:uid="{4F426DAB-5181-44C4-8F91-31D2454DBE61}"/>
    <cellStyle name="Moneda 2 6 2 3 2 4 2 3" xfId="15514" xr:uid="{751E83A2-8E00-4734-9C56-A4B210F219F7}"/>
    <cellStyle name="Moneda 2 6 2 3 2 4 2 4" xfId="24931" xr:uid="{45028091-A97C-4CE1-94EA-592F74AB0092}"/>
    <cellStyle name="Moneda 2 6 2 3 2 4 2 5" xfId="34348" xr:uid="{C99A1F54-1016-4F2F-9209-AC0674C6EFBF}"/>
    <cellStyle name="Moneda 2 6 2 3 2 4 3" xfId="8458" xr:uid="{41BEAE23-02FC-4036-992D-7D33B96866F4}"/>
    <cellStyle name="Moneda 2 6 2 3 2 4 3 2" xfId="17866" xr:uid="{D1A03035-C397-4B9D-B71E-A4AF116C7CD5}"/>
    <cellStyle name="Moneda 2 6 2 3 2 4 3 3" xfId="27283" xr:uid="{C06E5150-16C9-4C07-9799-9B422F86B110}"/>
    <cellStyle name="Moneda 2 6 2 3 2 4 3 4" xfId="36700" xr:uid="{AB89FEA2-DDCE-4A11-B1F8-56C43493D3C1}"/>
    <cellStyle name="Moneda 2 6 2 3 2 4 4" xfId="13162" xr:uid="{62916C6E-758F-42F8-A508-A7D3CF5867D8}"/>
    <cellStyle name="Moneda 2 6 2 3 2 4 5" xfId="22579" xr:uid="{EA7DAB76-434F-4F07-B490-A7CF75D5F346}"/>
    <cellStyle name="Moneda 2 6 2 3 2 4 6" xfId="31996" xr:uid="{66E83DFD-5FDF-4054-BF71-C498C1F9EB78}"/>
    <cellStyle name="Moneda 2 6 2 3 2 5" xfId="4538" xr:uid="{1B6AC9EB-79CC-4394-82F1-DAF22D978F3A}"/>
    <cellStyle name="Moneda 2 6 2 3 2 5 2" xfId="9242" xr:uid="{BCAA29AA-1F64-43EC-B386-F3552E844D23}"/>
    <cellStyle name="Moneda 2 6 2 3 2 5 2 2" xfId="18650" xr:uid="{54EE9174-C4FE-475A-A7FE-2C4739D107CB}"/>
    <cellStyle name="Moneda 2 6 2 3 2 5 2 3" xfId="28067" xr:uid="{77A63427-16D9-4533-A006-7872D3154555}"/>
    <cellStyle name="Moneda 2 6 2 3 2 5 2 4" xfId="37484" xr:uid="{43B62BE9-0F25-48F2-8833-5F2A4055E282}"/>
    <cellStyle name="Moneda 2 6 2 3 2 5 3" xfId="13946" xr:uid="{4F87B770-8139-4BED-B490-A38EDD630D2E}"/>
    <cellStyle name="Moneda 2 6 2 3 2 5 4" xfId="23363" xr:uid="{636DD27C-BB83-405F-BCF8-79FCDFC2A6E6}"/>
    <cellStyle name="Moneda 2 6 2 3 2 5 5" xfId="32780" xr:uid="{C73091CE-EA84-43DF-9DD4-C909ABD5EAF5}"/>
    <cellStyle name="Moneda 2 6 2 3 2 6" xfId="6890" xr:uid="{9FBD067D-102A-4F1A-89DC-5C7415A4CC72}"/>
    <cellStyle name="Moneda 2 6 2 3 2 6 2" xfId="16298" xr:uid="{D98DF8FD-6CA7-4913-B43E-E820EFB7A2B3}"/>
    <cellStyle name="Moneda 2 6 2 3 2 6 3" xfId="25715" xr:uid="{D40497A1-2A94-4FE0-92BB-5081F4EC8974}"/>
    <cellStyle name="Moneda 2 6 2 3 2 6 4" xfId="35132" xr:uid="{181D0F3A-00DB-4A27-B2C9-E2AA11972B70}"/>
    <cellStyle name="Moneda 2 6 2 3 2 7" xfId="11594" xr:uid="{4FE42479-86E9-4DD8-8BFA-EC2E620B8338}"/>
    <cellStyle name="Moneda 2 6 2 3 2 8" xfId="21011" xr:uid="{CA5C695C-9B1F-4665-81EC-C5F1C9EEB3C7}"/>
    <cellStyle name="Moneda 2 6 2 3 2 9" xfId="30428" xr:uid="{9BC6E967-F278-40ED-9180-A1F5DDD15D53}"/>
    <cellStyle name="Moneda 2 6 2 3 3" xfId="979" xr:uid="{6961898C-7203-40DB-81F0-F26C03658041}"/>
    <cellStyle name="Moneda 2 6 2 3 3 10" xfId="1695" xr:uid="{F463D423-21FE-45C0-ABAE-55906A5EEC3A}"/>
    <cellStyle name="Moneda 2 6 2 3 3 11" xfId="40577" xr:uid="{4F0CFC23-B0B4-44AC-8426-2E462309A4FC}"/>
    <cellStyle name="Moneda 2 6 2 3 3 2" xfId="3166" xr:uid="{CDE758AE-1D75-4C08-9E5C-C09FF26F82DD}"/>
    <cellStyle name="Moneda 2 6 2 3 3 2 2" xfId="5518" xr:uid="{373E990B-6A3E-4FBC-B045-279B6C87BF4E}"/>
    <cellStyle name="Moneda 2 6 2 3 3 2 2 2" xfId="10222" xr:uid="{75F7B1C9-3B5E-44F4-BCFC-8AD755228666}"/>
    <cellStyle name="Moneda 2 6 2 3 3 2 2 2 2" xfId="19630" xr:uid="{A604BDF7-7CA7-4BC9-8631-70EC7F8247F3}"/>
    <cellStyle name="Moneda 2 6 2 3 3 2 2 2 3" xfId="29047" xr:uid="{E4BB1531-7E60-496F-8152-9542191CA70B}"/>
    <cellStyle name="Moneda 2 6 2 3 3 2 2 2 4" xfId="38464" xr:uid="{E3CC89EF-391B-46ED-973D-C770074E91A6}"/>
    <cellStyle name="Moneda 2 6 2 3 3 2 2 3" xfId="14926" xr:uid="{77CBF7CC-C0E9-4CC2-976C-B3B0C61E6CF6}"/>
    <cellStyle name="Moneda 2 6 2 3 3 2 2 4" xfId="24343" xr:uid="{92DAAB7D-17E6-407B-B1F8-659283C60CB1}"/>
    <cellStyle name="Moneda 2 6 2 3 3 2 2 5" xfId="33760" xr:uid="{B48D31AD-70B4-4DC7-8657-4317B0C20C8C}"/>
    <cellStyle name="Moneda 2 6 2 3 3 2 3" xfId="7870" xr:uid="{4AB84DEB-56BF-446D-AB9D-9B34EC960CC9}"/>
    <cellStyle name="Moneda 2 6 2 3 3 2 3 2" xfId="17278" xr:uid="{891B73C9-E10B-4D6D-9696-0CB862B677B1}"/>
    <cellStyle name="Moneda 2 6 2 3 3 2 3 3" xfId="26695" xr:uid="{788BE1FD-1A00-47F3-AC70-45A57807FE82}"/>
    <cellStyle name="Moneda 2 6 2 3 3 2 3 4" xfId="36112" xr:uid="{5E9A0475-D449-4366-99B4-99EC75ADB013}"/>
    <cellStyle name="Moneda 2 6 2 3 3 2 4" xfId="12574" xr:uid="{99879201-474D-40E3-B4B4-5F0EAB7F8AED}"/>
    <cellStyle name="Moneda 2 6 2 3 3 2 5" xfId="21991" xr:uid="{4B89E013-752C-4EC5-9189-8B7B4DC67713}"/>
    <cellStyle name="Moneda 2 6 2 3 3 2 6" xfId="31408" xr:uid="{780DB488-0AC1-4648-A435-46EA1C529874}"/>
    <cellStyle name="Moneda 2 6 2 3 3 3" xfId="3950" xr:uid="{979F55FB-25F8-4CDC-A387-EC6CD0DD7B1C}"/>
    <cellStyle name="Moneda 2 6 2 3 3 3 2" xfId="6302" xr:uid="{09000BCC-BA86-45D9-AAE8-C4EF20CB7E68}"/>
    <cellStyle name="Moneda 2 6 2 3 3 3 2 2" xfId="11006" xr:uid="{423F5C32-0C27-49C2-9633-DACD4836FA5C}"/>
    <cellStyle name="Moneda 2 6 2 3 3 3 2 2 2" xfId="20414" xr:uid="{E45B0C41-F930-4480-9CD2-6048506D70EF}"/>
    <cellStyle name="Moneda 2 6 2 3 3 3 2 2 3" xfId="29831" xr:uid="{D4917366-3408-4103-A26C-3A78AB9ABB61}"/>
    <cellStyle name="Moneda 2 6 2 3 3 3 2 2 4" xfId="39248" xr:uid="{6A906D3E-59A6-4774-A5CF-50136064DEDB}"/>
    <cellStyle name="Moneda 2 6 2 3 3 3 2 3" xfId="15710" xr:uid="{7B246D27-336E-4335-8112-3570A1ECD8F6}"/>
    <cellStyle name="Moneda 2 6 2 3 3 3 2 4" xfId="25127" xr:uid="{23E34BCD-FFFD-4596-A4AA-8ED14B1662E8}"/>
    <cellStyle name="Moneda 2 6 2 3 3 3 2 5" xfId="34544" xr:uid="{4B985EA8-361C-416F-8F96-7C34D74C4913}"/>
    <cellStyle name="Moneda 2 6 2 3 3 3 3" xfId="8654" xr:uid="{020D02C8-67BC-4F31-9BAD-8C6510170CF1}"/>
    <cellStyle name="Moneda 2 6 2 3 3 3 3 2" xfId="18062" xr:uid="{7F958CE2-48AE-4262-B074-13BA41FCA819}"/>
    <cellStyle name="Moneda 2 6 2 3 3 3 3 3" xfId="27479" xr:uid="{A2DC4B8C-2D27-4440-8994-F603BED3CEDC}"/>
    <cellStyle name="Moneda 2 6 2 3 3 3 3 4" xfId="36896" xr:uid="{4CC17291-CD56-429D-A44D-0D8244CABBEF}"/>
    <cellStyle name="Moneda 2 6 2 3 3 3 4" xfId="13358" xr:uid="{F1BC28CE-32E8-40E9-BE31-3D25DC1EC89C}"/>
    <cellStyle name="Moneda 2 6 2 3 3 3 5" xfId="22775" xr:uid="{56C423C2-083E-454E-BFF6-33F8C5376BF1}"/>
    <cellStyle name="Moneda 2 6 2 3 3 3 6" xfId="32192" xr:uid="{727ACD40-CA80-4568-847B-C3313D6DAD36}"/>
    <cellStyle name="Moneda 2 6 2 3 3 4" xfId="4734" xr:uid="{F8D75FF7-93CF-43E0-82A9-7806F9AAB17A}"/>
    <cellStyle name="Moneda 2 6 2 3 3 4 2" xfId="9438" xr:uid="{3E9AEF05-D6F9-46D6-A804-7FD3C8B93C0D}"/>
    <cellStyle name="Moneda 2 6 2 3 3 4 2 2" xfId="18846" xr:uid="{B991C640-767F-4D2B-8CB3-FAC5975826FB}"/>
    <cellStyle name="Moneda 2 6 2 3 3 4 2 3" xfId="28263" xr:uid="{0D684A6C-0364-4705-A3E3-492E389DF2DB}"/>
    <cellStyle name="Moneda 2 6 2 3 3 4 2 4" xfId="37680" xr:uid="{F94E9754-F63D-438E-BAFD-C2FC437B05BD}"/>
    <cellStyle name="Moneda 2 6 2 3 3 4 3" xfId="14142" xr:uid="{1C060029-AED3-454E-97ED-4D296CEBB9A8}"/>
    <cellStyle name="Moneda 2 6 2 3 3 4 4" xfId="23559" xr:uid="{7072A629-6F32-48D5-804C-A5636E3817E1}"/>
    <cellStyle name="Moneda 2 6 2 3 3 4 5" xfId="32976" xr:uid="{5605F75E-CDCB-4EC2-A79B-5DB189020D14}"/>
    <cellStyle name="Moneda 2 6 2 3 3 5" xfId="7086" xr:uid="{635B6DD9-B9D7-4C09-A019-CA4BBA40E756}"/>
    <cellStyle name="Moneda 2 6 2 3 3 5 2" xfId="16494" xr:uid="{01EF526C-D30C-47CE-81E3-3E7484211A9E}"/>
    <cellStyle name="Moneda 2 6 2 3 3 5 3" xfId="25911" xr:uid="{940150C1-C725-4D94-820D-C6ECF8B4B99D}"/>
    <cellStyle name="Moneda 2 6 2 3 3 5 4" xfId="35328" xr:uid="{7F7AA40E-EF94-40A9-9B2E-D7EB8C5DB98A}"/>
    <cellStyle name="Moneda 2 6 2 3 3 6" xfId="11790" xr:uid="{F1946B4C-8717-427F-A53F-77B050A54878}"/>
    <cellStyle name="Moneda 2 6 2 3 3 7" xfId="21207" xr:uid="{7BD5EB9D-57F8-42EB-B2E2-08E7E9584902}"/>
    <cellStyle name="Moneda 2 6 2 3 3 8" xfId="30624" xr:uid="{83DF4FAF-B891-4879-B276-8290635F0994}"/>
    <cellStyle name="Moneda 2 6 2 3 3 9" xfId="2381" xr:uid="{C499E4B0-EE3D-45F2-B93D-76D3942D0699}"/>
    <cellStyle name="Moneda 2 6 2 3 4" xfId="2774" xr:uid="{678D2B6D-B4B0-474A-93B8-6D2E3A0E5D6F}"/>
    <cellStyle name="Moneda 2 6 2 3 4 2" xfId="5126" xr:uid="{87589651-A49C-4334-A471-1D6F090A1926}"/>
    <cellStyle name="Moneda 2 6 2 3 4 2 2" xfId="9830" xr:uid="{D340BF0B-DA93-49AB-8126-03016A1EBB4D}"/>
    <cellStyle name="Moneda 2 6 2 3 4 2 2 2" xfId="19238" xr:uid="{9C35A28F-0145-4100-9C32-478F2308D777}"/>
    <cellStyle name="Moneda 2 6 2 3 4 2 2 3" xfId="28655" xr:uid="{1988A74A-6F7A-4EBD-BA1C-FE64F6D94B00}"/>
    <cellStyle name="Moneda 2 6 2 3 4 2 2 4" xfId="38072" xr:uid="{16FD8520-9573-421A-9472-AB2E13979D15}"/>
    <cellStyle name="Moneda 2 6 2 3 4 2 3" xfId="14534" xr:uid="{0E5735D2-C08D-42FE-967F-6CAD9B77B734}"/>
    <cellStyle name="Moneda 2 6 2 3 4 2 4" xfId="23951" xr:uid="{C0D4C644-0E21-43DF-9F84-1E83645E9500}"/>
    <cellStyle name="Moneda 2 6 2 3 4 2 5" xfId="33368" xr:uid="{02C37FE9-8253-4C00-9693-BAE417C0725A}"/>
    <cellStyle name="Moneda 2 6 2 3 4 3" xfId="7478" xr:uid="{A933A782-E2C6-49D3-80D3-14B0AF025D50}"/>
    <cellStyle name="Moneda 2 6 2 3 4 3 2" xfId="16886" xr:uid="{C031341A-4E80-4906-9F6E-2D595E6566FF}"/>
    <cellStyle name="Moneda 2 6 2 3 4 3 3" xfId="26303" xr:uid="{3AF35F05-726C-4958-91FE-F4A7EB6F130E}"/>
    <cellStyle name="Moneda 2 6 2 3 4 3 4" xfId="35720" xr:uid="{82A07D60-088F-4AB8-9B18-4CCEF014512C}"/>
    <cellStyle name="Moneda 2 6 2 3 4 4" xfId="12182" xr:uid="{7EB5A7B2-0B4C-4EF2-94E8-58620F21B7CB}"/>
    <cellStyle name="Moneda 2 6 2 3 4 5" xfId="21599" xr:uid="{556A9FB6-A9CC-430C-920F-A4ADE4873744}"/>
    <cellStyle name="Moneda 2 6 2 3 4 6" xfId="31016" xr:uid="{9944EA3E-7BE9-443E-BAC7-56828EA8120C}"/>
    <cellStyle name="Moneda 2 6 2 3 5" xfId="3558" xr:uid="{4DE53E1A-477D-4FA8-8881-E486F2864548}"/>
    <cellStyle name="Moneda 2 6 2 3 5 2" xfId="5910" xr:uid="{A9404AD5-5439-4C27-BFD2-BC9ABAA7ACE5}"/>
    <cellStyle name="Moneda 2 6 2 3 5 2 2" xfId="10614" xr:uid="{64BAABD2-D697-45C4-95DE-4FE01F3AF35C}"/>
    <cellStyle name="Moneda 2 6 2 3 5 2 2 2" xfId="20022" xr:uid="{F16688C7-17B1-465B-8D36-796C4C5CC6B3}"/>
    <cellStyle name="Moneda 2 6 2 3 5 2 2 3" xfId="29439" xr:uid="{E11DC795-062E-4386-A5D2-CCB83AE9C52C}"/>
    <cellStyle name="Moneda 2 6 2 3 5 2 2 4" xfId="38856" xr:uid="{9AC8BF8E-D195-44A1-A301-722E92FBB198}"/>
    <cellStyle name="Moneda 2 6 2 3 5 2 3" xfId="15318" xr:uid="{A91B11C2-F52F-49AF-892E-F588C448C80E}"/>
    <cellStyle name="Moneda 2 6 2 3 5 2 4" xfId="24735" xr:uid="{18B9E65A-D2D6-45BE-9D2C-5C0E795CEB6A}"/>
    <cellStyle name="Moneda 2 6 2 3 5 2 5" xfId="34152" xr:uid="{D008FF31-500A-4650-814F-AAF780503C0B}"/>
    <cellStyle name="Moneda 2 6 2 3 5 3" xfId="8262" xr:uid="{3095B496-FFF9-4B49-BB65-DEEA462230AB}"/>
    <cellStyle name="Moneda 2 6 2 3 5 3 2" xfId="17670" xr:uid="{9234A70D-4499-4F24-A254-8DCE7AB40839}"/>
    <cellStyle name="Moneda 2 6 2 3 5 3 3" xfId="27087" xr:uid="{CD028743-B5F9-4DAE-8A99-1491A05FAC05}"/>
    <cellStyle name="Moneda 2 6 2 3 5 3 4" xfId="36504" xr:uid="{4B897534-9F2A-4C40-8784-54D8D55CBA19}"/>
    <cellStyle name="Moneda 2 6 2 3 5 4" xfId="12966" xr:uid="{135C3E03-33A8-42DC-90AA-0AC4FBFEBD78}"/>
    <cellStyle name="Moneda 2 6 2 3 5 5" xfId="22383" xr:uid="{C9D5E5AE-1609-478E-8E1D-EA239A74B612}"/>
    <cellStyle name="Moneda 2 6 2 3 5 6" xfId="31800" xr:uid="{FEE9E60B-9D56-4EE2-A17A-E8A55EF51B26}"/>
    <cellStyle name="Moneda 2 6 2 3 6" xfId="4342" xr:uid="{97DFCBC0-6CF5-45E7-8E6B-61F6467809C2}"/>
    <cellStyle name="Moneda 2 6 2 3 6 2" xfId="9046" xr:uid="{BA43629C-1FE0-490D-9C11-0B0DB3D6A7DE}"/>
    <cellStyle name="Moneda 2 6 2 3 6 2 2" xfId="18454" xr:uid="{D5B6ED83-ABAF-46E0-B2CF-8F18EB258620}"/>
    <cellStyle name="Moneda 2 6 2 3 6 2 3" xfId="27871" xr:uid="{072492B3-3AA8-4BBB-AE97-94276D17AB86}"/>
    <cellStyle name="Moneda 2 6 2 3 6 2 4" xfId="37288" xr:uid="{95CF4952-9A21-4CC1-9918-1DD34D44156F}"/>
    <cellStyle name="Moneda 2 6 2 3 6 3" xfId="13750" xr:uid="{9C65B26F-5206-42F1-B393-F8E951844B68}"/>
    <cellStyle name="Moneda 2 6 2 3 6 4" xfId="23167" xr:uid="{899F64E8-AD4C-4D96-890D-3492C8B9EC0F}"/>
    <cellStyle name="Moneda 2 6 2 3 6 5" xfId="32584" xr:uid="{3A01BF9C-2A6D-44B3-A1CF-31A473746E72}"/>
    <cellStyle name="Moneda 2 6 2 3 7" xfId="6694" xr:uid="{C2A69718-CDDE-4B0B-BA84-63408EEF75C0}"/>
    <cellStyle name="Moneda 2 6 2 3 7 2" xfId="16102" xr:uid="{F9D75985-675E-43C5-B25F-EBBD04267F79}"/>
    <cellStyle name="Moneda 2 6 2 3 7 3" xfId="25519" xr:uid="{0E633B47-1608-4919-8624-0100DABD1051}"/>
    <cellStyle name="Moneda 2 6 2 3 7 4" xfId="34936" xr:uid="{42C2477D-016B-4770-88C6-CF6C1F1B76F7}"/>
    <cellStyle name="Moneda 2 6 2 3 8" xfId="11398" xr:uid="{944ED14D-F30A-4D29-8FAE-6CE18579698B}"/>
    <cellStyle name="Moneda 2 6 2 3 9" xfId="20815" xr:uid="{4C6F9311-7081-46CC-8EE7-B5BBA74EDCC1}"/>
    <cellStyle name="Moneda 2 6 2 4" xfId="513" xr:uid="{8E54A2B1-E0C1-4B3D-994B-1A97F07D07B8}"/>
    <cellStyle name="Moneda 2 6 2 4 10" xfId="39673" xr:uid="{720D6B19-AE78-45A2-A0AB-6CF945436914}"/>
    <cellStyle name="Moneda 2 6 2 4 11" xfId="39932" xr:uid="{CB2B7E78-02FA-4EAD-AA81-1AC84078F9F2}"/>
    <cellStyle name="Moneda 2 6 2 4 12" xfId="2139" xr:uid="{134421AC-1BC3-4722-AD49-6FF1FE970926}"/>
    <cellStyle name="Moneda 2 6 2 4 13" xfId="1511" xr:uid="{CE68219A-E9F1-45AF-AB94-7F7592588D8C}"/>
    <cellStyle name="Moneda 2 6 2 4 14" xfId="40393" xr:uid="{085D139C-AEAB-4499-BC12-0566DEF1607A}"/>
    <cellStyle name="Moneda 2 6 2 4 2" xfId="1045" xr:uid="{DDA66F8F-2888-483A-8D1E-3787B1E4AD0E}"/>
    <cellStyle name="Moneda 2 6 2 4 2 10" xfId="1759" xr:uid="{07F2C92F-9164-4BF5-B8F6-829E90BE98A5}"/>
    <cellStyle name="Moneda 2 6 2 4 2 11" xfId="40641" xr:uid="{69C69816-3411-46B1-B7C8-A627A96C2D9F}"/>
    <cellStyle name="Moneda 2 6 2 4 2 2" xfId="3316" xr:uid="{7FC346B6-0A7C-43D2-BDD0-DAFB1CC8FBF0}"/>
    <cellStyle name="Moneda 2 6 2 4 2 2 2" xfId="5668" xr:uid="{431C4EC1-068C-43A0-ADC9-37325B8C4BB9}"/>
    <cellStyle name="Moneda 2 6 2 4 2 2 2 2" xfId="10372" xr:uid="{120C15AC-DC2E-4B47-A3A6-111EEA655215}"/>
    <cellStyle name="Moneda 2 6 2 4 2 2 2 2 2" xfId="19780" xr:uid="{3568D433-9063-42D9-B9FA-487403B6B157}"/>
    <cellStyle name="Moneda 2 6 2 4 2 2 2 2 3" xfId="29197" xr:uid="{93334DB7-ADCF-4289-A874-7BF77422F9A1}"/>
    <cellStyle name="Moneda 2 6 2 4 2 2 2 2 4" xfId="38614" xr:uid="{3B9DFB17-EBC9-421E-9DAF-029DEC4618C0}"/>
    <cellStyle name="Moneda 2 6 2 4 2 2 2 3" xfId="15076" xr:uid="{C131F937-4515-48DA-AB8B-E7194AA907D0}"/>
    <cellStyle name="Moneda 2 6 2 4 2 2 2 4" xfId="24493" xr:uid="{4C229695-5D8C-4A5D-A067-0F8AEFAABE87}"/>
    <cellStyle name="Moneda 2 6 2 4 2 2 2 5" xfId="33910" xr:uid="{3FB33758-1395-48DE-989B-B7F981D33080}"/>
    <cellStyle name="Moneda 2 6 2 4 2 2 3" xfId="8020" xr:uid="{5AA6F345-E048-40A2-B29A-C003F2BDE522}"/>
    <cellStyle name="Moneda 2 6 2 4 2 2 3 2" xfId="17428" xr:uid="{152351D5-B25F-4EE9-B6E0-2D5537B0A51C}"/>
    <cellStyle name="Moneda 2 6 2 4 2 2 3 3" xfId="26845" xr:uid="{A64823F3-8EA7-4D2F-B5B3-42100D1F7222}"/>
    <cellStyle name="Moneda 2 6 2 4 2 2 3 4" xfId="36262" xr:uid="{A62F07A4-75D1-41D2-A233-3C883076907F}"/>
    <cellStyle name="Moneda 2 6 2 4 2 2 4" xfId="12724" xr:uid="{BA897B3B-96DB-43F0-B5C6-FCBDD26C17B2}"/>
    <cellStyle name="Moneda 2 6 2 4 2 2 5" xfId="22141" xr:uid="{10D69476-305D-41D6-8CC6-03D1350CF669}"/>
    <cellStyle name="Moneda 2 6 2 4 2 2 6" xfId="31558" xr:uid="{10FB924E-98CE-4928-91B1-18F75C96E2BD}"/>
    <cellStyle name="Moneda 2 6 2 4 2 3" xfId="4100" xr:uid="{04B8D914-20F9-43F3-95C4-EABD7421FB0B}"/>
    <cellStyle name="Moneda 2 6 2 4 2 3 2" xfId="6452" xr:uid="{1A48D251-39C7-4474-B9AB-77E8EA49D322}"/>
    <cellStyle name="Moneda 2 6 2 4 2 3 2 2" xfId="11156" xr:uid="{FB48FB25-9A85-4B21-A74C-3955EC0FEA2F}"/>
    <cellStyle name="Moneda 2 6 2 4 2 3 2 2 2" xfId="20564" xr:uid="{4AC64AC9-3BE9-4667-9E22-DFCF04A8D2D9}"/>
    <cellStyle name="Moneda 2 6 2 4 2 3 2 2 3" xfId="29981" xr:uid="{F57D5D02-EA58-4B86-8B15-D6F38238486F}"/>
    <cellStyle name="Moneda 2 6 2 4 2 3 2 2 4" xfId="39398" xr:uid="{D3931633-1FBB-4B21-86D5-64CEDB34CA64}"/>
    <cellStyle name="Moneda 2 6 2 4 2 3 2 3" xfId="15860" xr:uid="{11289038-09CA-44D6-8AD2-B917D7DE83DC}"/>
    <cellStyle name="Moneda 2 6 2 4 2 3 2 4" xfId="25277" xr:uid="{DAAE21C4-7103-4384-993B-55B82FA35071}"/>
    <cellStyle name="Moneda 2 6 2 4 2 3 2 5" xfId="34694" xr:uid="{788CECCE-303B-46D9-9683-004F12D61884}"/>
    <cellStyle name="Moneda 2 6 2 4 2 3 3" xfId="8804" xr:uid="{FB0DF619-8804-42BD-B5F8-CEC326560713}"/>
    <cellStyle name="Moneda 2 6 2 4 2 3 3 2" xfId="18212" xr:uid="{D4BA1C2A-46CD-41FE-B6BC-3E6B7B3F7EA9}"/>
    <cellStyle name="Moneda 2 6 2 4 2 3 3 3" xfId="27629" xr:uid="{B48477B3-F29D-4B7D-9A5C-BD1CAF6C863E}"/>
    <cellStyle name="Moneda 2 6 2 4 2 3 3 4" xfId="37046" xr:uid="{6F70A1EE-5E5E-424F-A1A0-F6C1BBB4E26F}"/>
    <cellStyle name="Moneda 2 6 2 4 2 3 4" xfId="13508" xr:uid="{36C31A93-1E5C-44FD-B99D-076D1250ABC4}"/>
    <cellStyle name="Moneda 2 6 2 4 2 3 5" xfId="22925" xr:uid="{DD398761-18FF-4A1B-BE99-7C9D12B0BE2E}"/>
    <cellStyle name="Moneda 2 6 2 4 2 3 6" xfId="32342" xr:uid="{4B938DEA-20A3-46D6-833D-4EBA1E729B8D}"/>
    <cellStyle name="Moneda 2 6 2 4 2 4" xfId="4884" xr:uid="{853E93A5-C073-4D50-8F96-FF70627FD20B}"/>
    <cellStyle name="Moneda 2 6 2 4 2 4 2" xfId="9588" xr:uid="{EF871BF5-9D84-4BEE-9AD5-9E04B6786EE9}"/>
    <cellStyle name="Moneda 2 6 2 4 2 4 2 2" xfId="18996" xr:uid="{C9E3BCA9-1A51-4393-BACA-2D0F62722AE5}"/>
    <cellStyle name="Moneda 2 6 2 4 2 4 2 3" xfId="28413" xr:uid="{57D583F4-93CD-4071-AB48-24A6291C9B8C}"/>
    <cellStyle name="Moneda 2 6 2 4 2 4 2 4" xfId="37830" xr:uid="{512A4EC4-D616-427B-B53A-9CC8C59CFB80}"/>
    <cellStyle name="Moneda 2 6 2 4 2 4 3" xfId="14292" xr:uid="{1BB0D47D-5878-4ECF-85DF-CFA5DA169224}"/>
    <cellStyle name="Moneda 2 6 2 4 2 4 4" xfId="23709" xr:uid="{E57A6FCD-266E-4A7E-A06B-144015D85AC2}"/>
    <cellStyle name="Moneda 2 6 2 4 2 4 5" xfId="33126" xr:uid="{5464D529-8310-4F8B-8A1B-9A22E347E83B}"/>
    <cellStyle name="Moneda 2 6 2 4 2 5" xfId="7236" xr:uid="{D72DC2BE-B190-4995-8CAA-A62D7AE3C518}"/>
    <cellStyle name="Moneda 2 6 2 4 2 5 2" xfId="16644" xr:uid="{408DAD39-A88A-4ED5-B1AF-BF90460DF0DA}"/>
    <cellStyle name="Moneda 2 6 2 4 2 5 3" xfId="26061" xr:uid="{409D7EE0-56FD-44F4-8CD2-AA863E7CAD3E}"/>
    <cellStyle name="Moneda 2 6 2 4 2 5 4" xfId="35478" xr:uid="{E02FEE23-4618-4CDA-ADB1-5C9B2D377D10}"/>
    <cellStyle name="Moneda 2 6 2 4 2 6" xfId="11940" xr:uid="{653917BF-DFA6-407C-B617-A748B7ABB6A8}"/>
    <cellStyle name="Moneda 2 6 2 4 2 7" xfId="21357" xr:uid="{38EE3328-F3A2-4BB3-BAAD-96AED5E6F28F}"/>
    <cellStyle name="Moneda 2 6 2 4 2 8" xfId="30774" xr:uid="{8C3A4DD0-01DE-40EF-88FD-C67BD87C9A9F}"/>
    <cellStyle name="Moneda 2 6 2 4 2 9" xfId="2531" xr:uid="{4FF3BD61-8918-4C30-B3A3-BFF6338FD0C0}"/>
    <cellStyle name="Moneda 2 6 2 4 3" xfId="2924" xr:uid="{9E3F0AF5-EE4A-43CF-AC78-F41982F3208E}"/>
    <cellStyle name="Moneda 2 6 2 4 3 2" xfId="5276" xr:uid="{68EE574C-153B-4ED6-BE9C-DA5C10472AB3}"/>
    <cellStyle name="Moneda 2 6 2 4 3 2 2" xfId="9980" xr:uid="{0830915C-2881-4A27-B18F-95D867E9B173}"/>
    <cellStyle name="Moneda 2 6 2 4 3 2 2 2" xfId="19388" xr:uid="{305F34D0-33B7-4820-9545-53E42418C6D0}"/>
    <cellStyle name="Moneda 2 6 2 4 3 2 2 3" xfId="28805" xr:uid="{6C75BEF2-BE04-45C8-BC7F-BBFDC7E4D564}"/>
    <cellStyle name="Moneda 2 6 2 4 3 2 2 4" xfId="38222" xr:uid="{7D2B45AE-4EC8-4561-9323-5986A5F09170}"/>
    <cellStyle name="Moneda 2 6 2 4 3 2 3" xfId="14684" xr:uid="{0879CF2B-96D2-4052-801C-ED7F83BB6598}"/>
    <cellStyle name="Moneda 2 6 2 4 3 2 4" xfId="24101" xr:uid="{6453EF8E-F7F1-494A-BFAF-BA5D551467B1}"/>
    <cellStyle name="Moneda 2 6 2 4 3 2 5" xfId="33518" xr:uid="{E29B6DE6-9662-4ABB-8DBE-712F7F2E95EC}"/>
    <cellStyle name="Moneda 2 6 2 4 3 3" xfId="7628" xr:uid="{F293E049-D579-4DBD-A15A-8A336F326F22}"/>
    <cellStyle name="Moneda 2 6 2 4 3 3 2" xfId="17036" xr:uid="{F4AF3AEF-3F36-4E52-B32D-0FB9AEFA2735}"/>
    <cellStyle name="Moneda 2 6 2 4 3 3 3" xfId="26453" xr:uid="{AFE08A8D-31DE-463D-9BB5-FB980E6B0361}"/>
    <cellStyle name="Moneda 2 6 2 4 3 3 4" xfId="35870" xr:uid="{63D4A138-6CC8-4BC0-8692-D9AD5C5E547E}"/>
    <cellStyle name="Moneda 2 6 2 4 3 4" xfId="12332" xr:uid="{6D27EB54-6005-4324-8EEC-12C86287EC00}"/>
    <cellStyle name="Moneda 2 6 2 4 3 5" xfId="21749" xr:uid="{6D688CFD-A64B-4558-B714-6779D33910BD}"/>
    <cellStyle name="Moneda 2 6 2 4 3 6" xfId="31166" xr:uid="{6D697C4E-F835-4F64-B297-7616DA1F79AE}"/>
    <cellStyle name="Moneda 2 6 2 4 4" xfId="3708" xr:uid="{44A5062C-96E6-43CA-A259-8E0F227A228B}"/>
    <cellStyle name="Moneda 2 6 2 4 4 2" xfId="6060" xr:uid="{31E7FA3D-76A7-49BA-B8A3-D00E2FDD2851}"/>
    <cellStyle name="Moneda 2 6 2 4 4 2 2" xfId="10764" xr:uid="{FD29D81A-B5F0-4258-8DCA-A33CAF0BE838}"/>
    <cellStyle name="Moneda 2 6 2 4 4 2 2 2" xfId="20172" xr:uid="{F07DEF1C-9700-45C9-B8A0-359C288F5EB5}"/>
    <cellStyle name="Moneda 2 6 2 4 4 2 2 3" xfId="29589" xr:uid="{F56D97C9-3E3F-492A-BC4C-2E2712CE5EF0}"/>
    <cellStyle name="Moneda 2 6 2 4 4 2 2 4" xfId="39006" xr:uid="{9ACA4658-08E0-498F-80BC-336EF1DA9C8A}"/>
    <cellStyle name="Moneda 2 6 2 4 4 2 3" xfId="15468" xr:uid="{7AFE2277-F8A2-44F9-BA9D-09B3097BF69E}"/>
    <cellStyle name="Moneda 2 6 2 4 4 2 4" xfId="24885" xr:uid="{605BAAF4-D58F-4A7C-B185-044F80DDFD90}"/>
    <cellStyle name="Moneda 2 6 2 4 4 2 5" xfId="34302" xr:uid="{0E67FC62-D089-424B-8343-683960DDB4A8}"/>
    <cellStyle name="Moneda 2 6 2 4 4 3" xfId="8412" xr:uid="{6F385349-AF5C-491D-B33F-F8A951821CA2}"/>
    <cellStyle name="Moneda 2 6 2 4 4 3 2" xfId="17820" xr:uid="{6A96EFB3-429F-47A0-A22E-CCB70365277D}"/>
    <cellStyle name="Moneda 2 6 2 4 4 3 3" xfId="27237" xr:uid="{AD3F1BC1-0EC5-461F-8F80-E51FF40A5437}"/>
    <cellStyle name="Moneda 2 6 2 4 4 3 4" xfId="36654" xr:uid="{C9A33DDF-CEF9-40D7-B3F3-49D5B6FD4BC8}"/>
    <cellStyle name="Moneda 2 6 2 4 4 4" xfId="13116" xr:uid="{38E717B5-4748-4F32-88A0-BBFEAB3B2E5F}"/>
    <cellStyle name="Moneda 2 6 2 4 4 5" xfId="22533" xr:uid="{8764E010-CA6D-4DE5-8207-CD8E4298AF45}"/>
    <cellStyle name="Moneda 2 6 2 4 4 6" xfId="31950" xr:uid="{F774F5DD-0269-4398-9342-37A65DFF8AF2}"/>
    <cellStyle name="Moneda 2 6 2 4 5" xfId="4492" xr:uid="{2A29EE48-90A7-458B-96A0-F22D2A3AD231}"/>
    <cellStyle name="Moneda 2 6 2 4 5 2" xfId="9196" xr:uid="{ABD09B29-79A8-453C-B7F3-801FA23EDFE9}"/>
    <cellStyle name="Moneda 2 6 2 4 5 2 2" xfId="18604" xr:uid="{2A5A5BE0-8123-4AB6-AE18-EE254C2391F4}"/>
    <cellStyle name="Moneda 2 6 2 4 5 2 3" xfId="28021" xr:uid="{229730E2-ACC4-4679-9E68-E8B164A93CD6}"/>
    <cellStyle name="Moneda 2 6 2 4 5 2 4" xfId="37438" xr:uid="{CEBF0D99-35A1-4B90-8CB4-6A039EDA1A77}"/>
    <cellStyle name="Moneda 2 6 2 4 5 3" xfId="13900" xr:uid="{74C42B25-3449-4319-A803-BF567C32221C}"/>
    <cellStyle name="Moneda 2 6 2 4 5 4" xfId="23317" xr:uid="{D227E172-93C4-4324-9D75-F41477F3BBA9}"/>
    <cellStyle name="Moneda 2 6 2 4 5 5" xfId="32734" xr:uid="{9E146ACE-BA35-4829-934D-FA769840D78C}"/>
    <cellStyle name="Moneda 2 6 2 4 6" xfId="6844" xr:uid="{B8BCA4A6-AF26-4D25-9082-4DA8570D8B58}"/>
    <cellStyle name="Moneda 2 6 2 4 6 2" xfId="16252" xr:uid="{5FDAB591-51E6-4B20-86C4-37190DF69D75}"/>
    <cellStyle name="Moneda 2 6 2 4 6 3" xfId="25669" xr:uid="{F07B5D3C-1807-43EA-B05A-9883622DC715}"/>
    <cellStyle name="Moneda 2 6 2 4 6 4" xfId="35086" xr:uid="{1A37F457-3189-43EB-9EE9-253A835760A8}"/>
    <cellStyle name="Moneda 2 6 2 4 7" xfId="11548" xr:uid="{EE3F6E73-756B-4DE7-9F95-DBCFA6392E9C}"/>
    <cellStyle name="Moneda 2 6 2 4 8" xfId="20965" xr:uid="{EEE4FD6D-DEEB-4966-A907-2E9820802C2F}"/>
    <cellStyle name="Moneda 2 6 2 4 9" xfId="30382" xr:uid="{372AE7B5-9C46-40FF-B09B-DEE758966D28}"/>
    <cellStyle name="Moneda 2 6 2 5" xfId="1109" xr:uid="{2C0AFF37-5FE7-4FC7-8B86-966C477A8B71}"/>
    <cellStyle name="Moneda 2 6 2 5 10" xfId="39996" xr:uid="{82E2D176-2AD8-4504-9C5F-32A735EC2E9F}"/>
    <cellStyle name="Moneda 2 6 2 5 11" xfId="2335" xr:uid="{92384598-2FDB-4DDF-9AFD-6C76374073F3}"/>
    <cellStyle name="Moneda 2 6 2 5 12" xfId="1823" xr:uid="{A1E9A31D-C98F-454E-8C97-15847EA18061}"/>
    <cellStyle name="Moneda 2 6 2 5 13" xfId="40705" xr:uid="{F9A45918-27E3-495E-BBED-09A86DAD9DE9}"/>
    <cellStyle name="Moneda 2 6 2 5 2" xfId="3120" xr:uid="{99C11ED9-ECC2-47DE-BD62-5B03109B04B0}"/>
    <cellStyle name="Moneda 2 6 2 5 2 2" xfId="5472" xr:uid="{47D5F0A1-8E77-4C49-8F49-A0C219CC49D1}"/>
    <cellStyle name="Moneda 2 6 2 5 2 2 2" xfId="10176" xr:uid="{4E0DF348-2051-49AF-9BD6-9741BEA14164}"/>
    <cellStyle name="Moneda 2 6 2 5 2 2 2 2" xfId="19584" xr:uid="{18079597-716C-47EB-B18E-7E46039EB134}"/>
    <cellStyle name="Moneda 2 6 2 5 2 2 2 3" xfId="29001" xr:uid="{0580D7B2-9C45-424E-81B1-5DEAAAFE3155}"/>
    <cellStyle name="Moneda 2 6 2 5 2 2 2 4" xfId="38418" xr:uid="{79590804-9F05-4B8A-874E-A622C3318615}"/>
    <cellStyle name="Moneda 2 6 2 5 2 2 3" xfId="14880" xr:uid="{389B8C28-B79B-4CD4-A991-97F44BC799E2}"/>
    <cellStyle name="Moneda 2 6 2 5 2 2 4" xfId="24297" xr:uid="{B60AA73B-7802-4D05-8D6F-93BC0FE8AAC9}"/>
    <cellStyle name="Moneda 2 6 2 5 2 2 5" xfId="33714" xr:uid="{CD580DDE-A770-41B7-8747-5F5A048CA8EF}"/>
    <cellStyle name="Moneda 2 6 2 5 2 3" xfId="7824" xr:uid="{E369334F-7EB5-45CF-A1EC-EE0849496B26}"/>
    <cellStyle name="Moneda 2 6 2 5 2 3 2" xfId="17232" xr:uid="{775DB30C-13B0-4D8E-8B58-9167F35E6A74}"/>
    <cellStyle name="Moneda 2 6 2 5 2 3 3" xfId="26649" xr:uid="{3AFD2BB4-3F4C-4288-9AD1-463BE596C5A2}"/>
    <cellStyle name="Moneda 2 6 2 5 2 3 4" xfId="36066" xr:uid="{66C11311-A3A7-419F-A8EB-FBEEDFF43C32}"/>
    <cellStyle name="Moneda 2 6 2 5 2 4" xfId="12528" xr:uid="{E5CA6DCF-0128-4A72-A60B-2C17FC131725}"/>
    <cellStyle name="Moneda 2 6 2 5 2 5" xfId="21945" xr:uid="{39674327-2613-42D9-AA98-2C053591DB41}"/>
    <cellStyle name="Moneda 2 6 2 5 2 6" xfId="31362" xr:uid="{0F71A4E9-52C4-49B1-AB36-EC795E7B7410}"/>
    <cellStyle name="Moneda 2 6 2 5 3" xfId="3904" xr:uid="{4B3614DA-0F1D-415B-AED4-435172CECFCE}"/>
    <cellStyle name="Moneda 2 6 2 5 3 2" xfId="6256" xr:uid="{67CC07D0-5893-44FF-B1A0-B5A9995BA66D}"/>
    <cellStyle name="Moneda 2 6 2 5 3 2 2" xfId="10960" xr:uid="{5EDF193E-F713-4649-940C-E3202A05502A}"/>
    <cellStyle name="Moneda 2 6 2 5 3 2 2 2" xfId="20368" xr:uid="{D117D551-411D-4C2B-872D-771F6A7A5C38}"/>
    <cellStyle name="Moneda 2 6 2 5 3 2 2 3" xfId="29785" xr:uid="{4C3B5D20-2666-4FBD-BCBB-F91805AB4CFE}"/>
    <cellStyle name="Moneda 2 6 2 5 3 2 2 4" xfId="39202" xr:uid="{9CC57C15-FE26-442D-A85C-9C0AAE8CA28C}"/>
    <cellStyle name="Moneda 2 6 2 5 3 2 3" xfId="15664" xr:uid="{6791937B-4FD8-4B88-B2B7-8088FBBD4010}"/>
    <cellStyle name="Moneda 2 6 2 5 3 2 4" xfId="25081" xr:uid="{D08D4ADA-6533-4EDF-BD35-191E7BE80026}"/>
    <cellStyle name="Moneda 2 6 2 5 3 2 5" xfId="34498" xr:uid="{A4D96354-C94E-4CA8-AE25-F9629CFD20C9}"/>
    <cellStyle name="Moneda 2 6 2 5 3 3" xfId="8608" xr:uid="{A7869D36-22C6-4593-BC8B-7E65AF526474}"/>
    <cellStyle name="Moneda 2 6 2 5 3 3 2" xfId="18016" xr:uid="{6E58AAE9-2EC3-4924-9158-93073EBE3189}"/>
    <cellStyle name="Moneda 2 6 2 5 3 3 3" xfId="27433" xr:uid="{DD222846-896B-4E24-B7C6-A7AADA1533E5}"/>
    <cellStyle name="Moneda 2 6 2 5 3 3 4" xfId="36850" xr:uid="{54F73787-E0CB-4FE3-BB8F-9B1AFFA47E53}"/>
    <cellStyle name="Moneda 2 6 2 5 3 4" xfId="13312" xr:uid="{7C22FAB7-45CB-4F0C-9427-0C0F2CFA90B9}"/>
    <cellStyle name="Moneda 2 6 2 5 3 5" xfId="22729" xr:uid="{394354D3-4484-4294-9CB9-9B4BB4DC4B4C}"/>
    <cellStyle name="Moneda 2 6 2 5 3 6" xfId="32146" xr:uid="{664CBBE7-E71A-4F28-9DC4-60B7A6920D1F}"/>
    <cellStyle name="Moneda 2 6 2 5 4" xfId="4688" xr:uid="{AC50640A-B17E-408F-94BD-5DA85D076B20}"/>
    <cellStyle name="Moneda 2 6 2 5 4 2" xfId="9392" xr:uid="{C3FF1F2B-76C7-4C80-998C-C493ABCC576F}"/>
    <cellStyle name="Moneda 2 6 2 5 4 2 2" xfId="18800" xr:uid="{97130B01-C1C9-45B5-AB5B-C13E37A6F1EC}"/>
    <cellStyle name="Moneda 2 6 2 5 4 2 3" xfId="28217" xr:uid="{5A0A7C6E-6578-4E1D-9679-2AE322EEC715}"/>
    <cellStyle name="Moneda 2 6 2 5 4 2 4" xfId="37634" xr:uid="{A6D2597A-00D7-470B-90DB-EA94F45C0438}"/>
    <cellStyle name="Moneda 2 6 2 5 4 3" xfId="14096" xr:uid="{7B00365D-5CB2-496D-A689-5750039C72B7}"/>
    <cellStyle name="Moneda 2 6 2 5 4 4" xfId="23513" xr:uid="{15FA0DA2-8BDB-4FA5-B11C-458D34C392C3}"/>
    <cellStyle name="Moneda 2 6 2 5 4 5" xfId="32930" xr:uid="{9BD6B458-684D-410C-ACDF-AE8AAF8857BF}"/>
    <cellStyle name="Moneda 2 6 2 5 5" xfId="7040" xr:uid="{8550C49E-72C8-4FC4-BEB9-08BE07741922}"/>
    <cellStyle name="Moneda 2 6 2 5 5 2" xfId="16448" xr:uid="{56F99EA0-5885-4853-833E-F789B29632C0}"/>
    <cellStyle name="Moneda 2 6 2 5 5 3" xfId="25865" xr:uid="{6637E56E-1711-4AAE-97BE-DC654858C082}"/>
    <cellStyle name="Moneda 2 6 2 5 5 4" xfId="35282" xr:uid="{AE7E1DE7-431C-4AA6-933D-FBBBE0746A0D}"/>
    <cellStyle name="Moneda 2 6 2 5 6" xfId="11744" xr:uid="{51B14D20-3FCB-4429-B6B1-9E3C7B12F86B}"/>
    <cellStyle name="Moneda 2 6 2 5 7" xfId="21161" xr:uid="{740081D4-D8CB-4F5A-9E9E-27EE1836D7DA}"/>
    <cellStyle name="Moneda 2 6 2 5 8" xfId="30578" xr:uid="{A1676C52-39D7-4A9F-80B1-D72EAF168BAA}"/>
    <cellStyle name="Moneda 2 6 2 5 9" xfId="39737" xr:uid="{BB44A46F-2FC6-404B-88C5-5D5ACF777823}"/>
    <cellStyle name="Moneda 2 6 2 6" xfId="816" xr:uid="{82004AC0-D80B-4C10-87C4-4516C86E57F3}"/>
    <cellStyle name="Moneda 2 6 2 6 2" xfId="5080" xr:uid="{32736C31-641E-44AD-B99F-8BDE68FF60D4}"/>
    <cellStyle name="Moneda 2 6 2 6 2 2" xfId="9784" xr:uid="{1BB5B8A2-DF82-4C5E-84AB-A8A3AB2153C9}"/>
    <cellStyle name="Moneda 2 6 2 6 2 2 2" xfId="19192" xr:uid="{C03539A9-3056-475C-BBA8-FFD3E6FDAD4F}"/>
    <cellStyle name="Moneda 2 6 2 6 2 2 3" xfId="28609" xr:uid="{C4E8CE30-1D55-4F27-9024-2E8E6C49ED50}"/>
    <cellStyle name="Moneda 2 6 2 6 2 2 4" xfId="38026" xr:uid="{7CE1C3DF-1293-41AD-9970-6C83574E1418}"/>
    <cellStyle name="Moneda 2 6 2 6 2 3" xfId="14488" xr:uid="{5B993527-7B03-4816-8B52-519FD796D637}"/>
    <cellStyle name="Moneda 2 6 2 6 2 4" xfId="23905" xr:uid="{E02E6B03-C9BF-442A-B1F6-6614013118D8}"/>
    <cellStyle name="Moneda 2 6 2 6 2 5" xfId="33322" xr:uid="{80A06ECB-42EB-4D7C-98ED-964BABD3FE40}"/>
    <cellStyle name="Moneda 2 6 2 6 3" xfId="7432" xr:uid="{BDA3E34C-4BAF-4ABC-BFF4-0621D4881E19}"/>
    <cellStyle name="Moneda 2 6 2 6 3 2" xfId="16840" xr:uid="{750841DF-BE82-4968-A73B-7E448E1A8ACD}"/>
    <cellStyle name="Moneda 2 6 2 6 3 3" xfId="26257" xr:uid="{85AFA9AC-1EBE-41E9-8432-9EE48E632156}"/>
    <cellStyle name="Moneda 2 6 2 6 3 4" xfId="35674" xr:uid="{8EC13579-97B3-4B6A-8764-25434D3B5FC9}"/>
    <cellStyle name="Moneda 2 6 2 6 4" xfId="12136" xr:uid="{3C01408B-E6EF-445C-B20C-F56BD86B5ED6}"/>
    <cellStyle name="Moneda 2 6 2 6 5" xfId="21553" xr:uid="{0CA8DEE1-7E17-4FE8-BDF7-38B573B78F1F}"/>
    <cellStyle name="Moneda 2 6 2 6 6" xfId="30970" xr:uid="{84B592E6-5B5A-4C90-B30C-6E68279E284A}"/>
    <cellStyle name="Moneda 2 6 2 6 7" xfId="2728" xr:uid="{05B29EF5-6A49-4C86-BF3E-F81C1EF86DCE}"/>
    <cellStyle name="Moneda 2 6 2 6 8" xfId="1663" xr:uid="{3E879763-1EC2-4601-9510-7A75FCD35204}"/>
    <cellStyle name="Moneda 2 6 2 6 9" xfId="40545" xr:uid="{B8E988B5-290E-439B-907A-43DACB5534A2}"/>
    <cellStyle name="Moneda 2 6 2 7" xfId="3512" xr:uid="{0F7EF884-A75A-4D24-BABF-12150A40E18A}"/>
    <cellStyle name="Moneda 2 6 2 7 2" xfId="5864" xr:uid="{71661FF7-9D5F-438F-9B07-8C66810B1E58}"/>
    <cellStyle name="Moneda 2 6 2 7 2 2" xfId="10568" xr:uid="{34A455E7-F21C-42A4-94D9-7454D440FA1A}"/>
    <cellStyle name="Moneda 2 6 2 7 2 2 2" xfId="19976" xr:uid="{136F7BDE-330F-43EA-A908-DCBF7993D7F6}"/>
    <cellStyle name="Moneda 2 6 2 7 2 2 3" xfId="29393" xr:uid="{EFDBDCC0-D988-4662-AF18-BBABCD73656A}"/>
    <cellStyle name="Moneda 2 6 2 7 2 2 4" xfId="38810" xr:uid="{26E1C815-BB3A-428E-A726-C49D3D9F81D7}"/>
    <cellStyle name="Moneda 2 6 2 7 2 3" xfId="15272" xr:uid="{A47FCE84-FCAC-481C-B264-3EC95C4E0839}"/>
    <cellStyle name="Moneda 2 6 2 7 2 4" xfId="24689" xr:uid="{BB2F5722-5652-4625-826E-ABB8A5D1C412}"/>
    <cellStyle name="Moneda 2 6 2 7 2 5" xfId="34106" xr:uid="{316B262B-DC72-4C82-93BE-4EB6FBF97002}"/>
    <cellStyle name="Moneda 2 6 2 7 3" xfId="8216" xr:uid="{23B1C7FD-7481-4BC9-B0E6-08ADD1B50C37}"/>
    <cellStyle name="Moneda 2 6 2 7 3 2" xfId="17624" xr:uid="{C9B43771-83B7-4A98-9E33-0D0C83BFBD4C}"/>
    <cellStyle name="Moneda 2 6 2 7 3 3" xfId="27041" xr:uid="{45E9119C-E35C-4A76-8548-28335D0C0DE7}"/>
    <cellStyle name="Moneda 2 6 2 7 3 4" xfId="36458" xr:uid="{0684EC79-F3D9-4BF9-9C6A-6E3625355DCD}"/>
    <cellStyle name="Moneda 2 6 2 7 4" xfId="12920" xr:uid="{31F52288-1740-46E3-847C-0C6F9B0AD035}"/>
    <cellStyle name="Moneda 2 6 2 7 5" xfId="22337" xr:uid="{06E90506-ECF2-40E1-86DE-9DA04601EF95}"/>
    <cellStyle name="Moneda 2 6 2 7 6" xfId="31754" xr:uid="{3A882944-A7DF-46FA-B0A3-7A75B684DD16}"/>
    <cellStyle name="Moneda 2 6 2 8" xfId="4296" xr:uid="{B748B011-25DA-48B0-8C71-C010F94D3D62}"/>
    <cellStyle name="Moneda 2 6 2 8 2" xfId="9000" xr:uid="{EE88639B-FDB8-4596-9B3F-8A0F69343658}"/>
    <cellStyle name="Moneda 2 6 2 8 2 2" xfId="18408" xr:uid="{182F323C-6D63-4F60-BEE8-6510A05BA669}"/>
    <cellStyle name="Moneda 2 6 2 8 2 3" xfId="27825" xr:uid="{BAE8C2F8-942B-4163-AAE1-835B1A1D756E}"/>
    <cellStyle name="Moneda 2 6 2 8 2 4" xfId="37242" xr:uid="{25DB7607-2C5B-4260-8DB1-5616E839AC15}"/>
    <cellStyle name="Moneda 2 6 2 8 3" xfId="13704" xr:uid="{240E7966-7E72-4A68-BB74-D3C6B71F7324}"/>
    <cellStyle name="Moneda 2 6 2 8 4" xfId="23121" xr:uid="{7F5E6F11-50BF-496F-82C0-BB45F6A48E47}"/>
    <cellStyle name="Moneda 2 6 2 8 5" xfId="32538" xr:uid="{071E9CA3-8244-4B22-9CEF-9E742A32FA9F}"/>
    <cellStyle name="Moneda 2 6 2 9" xfId="6648" xr:uid="{854316ED-6E1B-42B6-9184-2D211F392B9E}"/>
    <cellStyle name="Moneda 2 6 2 9 2" xfId="16056" xr:uid="{438A3B4B-93FA-47D4-B43C-0B299D55888C}"/>
    <cellStyle name="Moneda 2 6 2 9 3" xfId="25473" xr:uid="{0D283579-11CE-4122-B122-5861CEC1737F}"/>
    <cellStyle name="Moneda 2 6 2 9 4" xfId="34890" xr:uid="{4CEBB784-E042-49EA-826A-4B1009094882}"/>
    <cellStyle name="Moneda 2 6 3" xfId="175" xr:uid="{D4224B10-FAC3-4329-A4A0-9963038DF7D4}"/>
    <cellStyle name="Moneda 2 6 3 10" xfId="20740" xr:uid="{56E5DA33-916D-4B4F-939B-820752360D8B}"/>
    <cellStyle name="Moneda 2 6 3 11" xfId="30157" xr:uid="{03468421-3D20-4B65-8123-9BE5062E847E}"/>
    <cellStyle name="Moneda 2 6 3 12" xfId="39571" xr:uid="{13D2ED81-B0C1-4E54-B1A8-B5D6CCFE4D0D}"/>
    <cellStyle name="Moneda 2 6 3 13" xfId="39843" xr:uid="{71AD11E9-DE1C-40FC-9CF3-3C70B7215849}"/>
    <cellStyle name="Moneda 2 6 3 14" xfId="1914" xr:uid="{F595931B-E03C-4183-AC18-C518BB58652F}"/>
    <cellStyle name="Moneda 2 6 3 15" xfId="1286" xr:uid="{551DBDD8-A910-4C3C-8D63-2CCE682FF11F}"/>
    <cellStyle name="Moneda 2 6 3 16" xfId="40168" xr:uid="{5DEB8024-8CB9-4436-AA6F-B7B0E30531AC}"/>
    <cellStyle name="Moneda 2 6 3 2" xfId="369" xr:uid="{5B5431C2-FD44-4BC6-897E-26073BAF2D24}"/>
    <cellStyle name="Moneda 2 6 3 2 10" xfId="30278" xr:uid="{E576EACB-C571-4F41-94FE-E8C2887ACBEF}"/>
    <cellStyle name="Moneda 2 6 3 2 11" xfId="39649" xr:uid="{A619FC93-0B4C-4323-8E68-89BAA263AE65}"/>
    <cellStyle name="Moneda 2 6 3 2 12" xfId="39908" xr:uid="{F1472E85-FF5F-47CA-A88A-061408C00E36}"/>
    <cellStyle name="Moneda 2 6 3 2 13" xfId="2035" xr:uid="{0FE69B69-072F-4882-AA15-530CEDD09EC5}"/>
    <cellStyle name="Moneda 2 6 3 2 14" xfId="1407" xr:uid="{76162E83-5096-4D57-AD85-8681AD56A168}"/>
    <cellStyle name="Moneda 2 6 3 2 15" xfId="40289" xr:uid="{A5E0AFB9-6B67-406C-8930-D48670EAF1DF}"/>
    <cellStyle name="Moneda 2 6 3 2 2" xfId="606" xr:uid="{BF1935E2-9B0B-4482-8389-B24D739C5EF5}"/>
    <cellStyle name="Moneda 2 6 3 2 2 10" xfId="39713" xr:uid="{C494F92C-298E-4211-955A-76694EF2B242}"/>
    <cellStyle name="Moneda 2 6 3 2 2 11" xfId="39972" xr:uid="{FAD1183B-51D5-4C2D-9654-680F88FF70EF}"/>
    <cellStyle name="Moneda 2 6 3 2 2 12" xfId="2231" xr:uid="{DCFDB520-30F6-440C-9B52-413E04319611}"/>
    <cellStyle name="Moneda 2 6 3 2 2 13" xfId="1603" xr:uid="{86F7C3BE-4A3B-4C08-A4FD-E65238C5F849}"/>
    <cellStyle name="Moneda 2 6 3 2 2 14" xfId="40485" xr:uid="{7EED7091-A4CC-4200-9043-03B00619789A}"/>
    <cellStyle name="Moneda 2 6 3 2 2 2" xfId="1085" xr:uid="{95A43B10-4422-4B80-9D9F-DB7AAAB0E525}"/>
    <cellStyle name="Moneda 2 6 3 2 2 2 10" xfId="1799" xr:uid="{627045E4-2A61-463D-9E30-FA55B506610B}"/>
    <cellStyle name="Moneda 2 6 3 2 2 2 11" xfId="40681" xr:uid="{6F62D0FA-8EA6-4439-A421-C0CCC1725394}"/>
    <cellStyle name="Moneda 2 6 3 2 2 2 2" xfId="3408" xr:uid="{9821363C-B64C-43FC-AC09-B46A71A13BA6}"/>
    <cellStyle name="Moneda 2 6 3 2 2 2 2 2" xfId="5760" xr:uid="{EA2C07E0-64F1-46D2-BA29-1F3703B020E2}"/>
    <cellStyle name="Moneda 2 6 3 2 2 2 2 2 2" xfId="10464" xr:uid="{CFAD8898-0623-4C3E-89F3-03BAA66AA99F}"/>
    <cellStyle name="Moneda 2 6 3 2 2 2 2 2 2 2" xfId="19872" xr:uid="{00D58702-B19D-4F10-9A1A-ED62C98566C0}"/>
    <cellStyle name="Moneda 2 6 3 2 2 2 2 2 2 3" xfId="29289" xr:uid="{4FB0EF2E-5BA7-4430-A9DB-E2C9FDB1DA06}"/>
    <cellStyle name="Moneda 2 6 3 2 2 2 2 2 2 4" xfId="38706" xr:uid="{A7DAF98B-7EDD-4004-83D4-A420BD29E192}"/>
    <cellStyle name="Moneda 2 6 3 2 2 2 2 2 3" xfId="15168" xr:uid="{AB4C13DD-302D-4755-93A4-CC0212D27CF2}"/>
    <cellStyle name="Moneda 2 6 3 2 2 2 2 2 4" xfId="24585" xr:uid="{DC8268A6-C24D-48D2-82D1-F16901B599B9}"/>
    <cellStyle name="Moneda 2 6 3 2 2 2 2 2 5" xfId="34002" xr:uid="{B7DA63B3-DC87-430E-B87A-6B61EA49F337}"/>
    <cellStyle name="Moneda 2 6 3 2 2 2 2 3" xfId="8112" xr:uid="{7558C07E-9015-46E7-AFCD-1F73EBABF516}"/>
    <cellStyle name="Moneda 2 6 3 2 2 2 2 3 2" xfId="17520" xr:uid="{B4BAA79D-098D-4FB7-AE69-73C709C96582}"/>
    <cellStyle name="Moneda 2 6 3 2 2 2 2 3 3" xfId="26937" xr:uid="{AB901FD7-E4D3-441E-8C27-F21F8E61AC6E}"/>
    <cellStyle name="Moneda 2 6 3 2 2 2 2 3 4" xfId="36354" xr:uid="{54C2EB1D-3234-4913-AFAD-B472D055E589}"/>
    <cellStyle name="Moneda 2 6 3 2 2 2 2 4" xfId="12816" xr:uid="{8030DC86-9BED-416A-96A6-2F986F7220F4}"/>
    <cellStyle name="Moneda 2 6 3 2 2 2 2 5" xfId="22233" xr:uid="{8B66429D-698E-4117-A63C-6F25B6C10966}"/>
    <cellStyle name="Moneda 2 6 3 2 2 2 2 6" xfId="31650" xr:uid="{06A0608F-0C6B-4809-B4EC-732552A65A9F}"/>
    <cellStyle name="Moneda 2 6 3 2 2 2 3" xfId="4192" xr:uid="{12137FE2-AEA5-441F-A1D0-EBBF81789583}"/>
    <cellStyle name="Moneda 2 6 3 2 2 2 3 2" xfId="6544" xr:uid="{51940EE5-BD2F-484A-B6AC-51B07FB597E9}"/>
    <cellStyle name="Moneda 2 6 3 2 2 2 3 2 2" xfId="11248" xr:uid="{1A0F5D25-FEC4-4B28-8636-27915D2F80DB}"/>
    <cellStyle name="Moneda 2 6 3 2 2 2 3 2 2 2" xfId="20656" xr:uid="{BE390F5C-85F4-4CFB-96E0-15D41E218FCA}"/>
    <cellStyle name="Moneda 2 6 3 2 2 2 3 2 2 3" xfId="30073" xr:uid="{E39BC5D2-F3B2-4653-B249-17BB1A82C48F}"/>
    <cellStyle name="Moneda 2 6 3 2 2 2 3 2 2 4" xfId="39490" xr:uid="{B0436C83-7872-4A9A-A960-4E52C02275BE}"/>
    <cellStyle name="Moneda 2 6 3 2 2 2 3 2 3" xfId="15952" xr:uid="{93910242-DF91-4E4F-9F7B-04F548802C2A}"/>
    <cellStyle name="Moneda 2 6 3 2 2 2 3 2 4" xfId="25369" xr:uid="{D40D4F47-D0F1-4493-AD7A-16B52A12BD88}"/>
    <cellStyle name="Moneda 2 6 3 2 2 2 3 2 5" xfId="34786" xr:uid="{71754C08-FADD-4361-9848-0539BAC29DB3}"/>
    <cellStyle name="Moneda 2 6 3 2 2 2 3 3" xfId="8896" xr:uid="{75CAA1AB-60FF-49D1-A3CB-BF6B4C097619}"/>
    <cellStyle name="Moneda 2 6 3 2 2 2 3 3 2" xfId="18304" xr:uid="{1245D45A-BECD-45C7-B7C2-F031930EC374}"/>
    <cellStyle name="Moneda 2 6 3 2 2 2 3 3 3" xfId="27721" xr:uid="{6F654E09-DA43-4ABE-8902-179A3608A115}"/>
    <cellStyle name="Moneda 2 6 3 2 2 2 3 3 4" xfId="37138" xr:uid="{D6096600-BBDA-4A10-A9FF-19B323614795}"/>
    <cellStyle name="Moneda 2 6 3 2 2 2 3 4" xfId="13600" xr:uid="{385EF9DB-611C-47F7-9D6A-A2E638B2E731}"/>
    <cellStyle name="Moneda 2 6 3 2 2 2 3 5" xfId="23017" xr:uid="{D8B55D0E-A2B2-4B92-9C3E-895BB43AAA09}"/>
    <cellStyle name="Moneda 2 6 3 2 2 2 3 6" xfId="32434" xr:uid="{76E2F38D-426C-46D2-A1A0-161175A671AC}"/>
    <cellStyle name="Moneda 2 6 3 2 2 2 4" xfId="4976" xr:uid="{259CB5CC-0C5A-41CD-A5B8-D9E5940A4FEA}"/>
    <cellStyle name="Moneda 2 6 3 2 2 2 4 2" xfId="9680" xr:uid="{5483416C-FA82-4431-A5DD-B4406914BB61}"/>
    <cellStyle name="Moneda 2 6 3 2 2 2 4 2 2" xfId="19088" xr:uid="{EA177C2A-4E01-40E0-A459-28C13032E911}"/>
    <cellStyle name="Moneda 2 6 3 2 2 2 4 2 3" xfId="28505" xr:uid="{37AEC4A7-1691-4AFC-A378-E5BAED6BBB1A}"/>
    <cellStyle name="Moneda 2 6 3 2 2 2 4 2 4" xfId="37922" xr:uid="{6BB2DC15-6BB4-482B-8AD5-21B5245793D9}"/>
    <cellStyle name="Moneda 2 6 3 2 2 2 4 3" xfId="14384" xr:uid="{81322519-8129-40E5-B2B7-9FF5F92B7ADC}"/>
    <cellStyle name="Moneda 2 6 3 2 2 2 4 4" xfId="23801" xr:uid="{993A46FE-DA22-4E7D-BECB-02D2285EF00E}"/>
    <cellStyle name="Moneda 2 6 3 2 2 2 4 5" xfId="33218" xr:uid="{EE0B11EF-1C96-4A53-9D1C-54704F396603}"/>
    <cellStyle name="Moneda 2 6 3 2 2 2 5" xfId="7328" xr:uid="{3D36D310-EC02-4B09-A344-DB90769A22C4}"/>
    <cellStyle name="Moneda 2 6 3 2 2 2 5 2" xfId="16736" xr:uid="{FA4AF15D-0FF1-4AE2-B5A2-D2FA7F285C57}"/>
    <cellStyle name="Moneda 2 6 3 2 2 2 5 3" xfId="26153" xr:uid="{A3AEB68E-9FC3-473E-9D33-23F1FF2A6021}"/>
    <cellStyle name="Moneda 2 6 3 2 2 2 5 4" xfId="35570" xr:uid="{1C50DDC1-8144-414B-92E1-19609A1127C5}"/>
    <cellStyle name="Moneda 2 6 3 2 2 2 6" xfId="12032" xr:uid="{DACBD213-C9B8-441E-9366-F1666E2DDD02}"/>
    <cellStyle name="Moneda 2 6 3 2 2 2 7" xfId="21449" xr:uid="{FEF0F08E-F103-45B6-8450-9EC46E8351D5}"/>
    <cellStyle name="Moneda 2 6 3 2 2 2 8" xfId="30866" xr:uid="{C72705BE-8AC0-4B18-918D-87EA01E34E16}"/>
    <cellStyle name="Moneda 2 6 3 2 2 2 9" xfId="2623" xr:uid="{60541262-7B85-4C3D-84F4-1F2A7CE65775}"/>
    <cellStyle name="Moneda 2 6 3 2 2 3" xfId="3016" xr:uid="{A483B25F-4DEA-4F16-9A93-A417266966BF}"/>
    <cellStyle name="Moneda 2 6 3 2 2 3 2" xfId="5368" xr:uid="{2CCCB3B5-9F5C-4DA1-B178-F46F75153114}"/>
    <cellStyle name="Moneda 2 6 3 2 2 3 2 2" xfId="10072" xr:uid="{DF9EC1C7-8E03-4E26-B42F-D124BC74F969}"/>
    <cellStyle name="Moneda 2 6 3 2 2 3 2 2 2" xfId="19480" xr:uid="{367B7CFC-CB95-4845-9058-080608CFAFA3}"/>
    <cellStyle name="Moneda 2 6 3 2 2 3 2 2 3" xfId="28897" xr:uid="{539A26B3-2E75-4D01-8A05-3DAAEE6D627D}"/>
    <cellStyle name="Moneda 2 6 3 2 2 3 2 2 4" xfId="38314" xr:uid="{4636C433-EBA3-4CA1-9686-FC4CE53E8592}"/>
    <cellStyle name="Moneda 2 6 3 2 2 3 2 3" xfId="14776" xr:uid="{F4BEF381-A5BD-4C72-BD9A-2C4FAEE1A47D}"/>
    <cellStyle name="Moneda 2 6 3 2 2 3 2 4" xfId="24193" xr:uid="{AA799494-EC54-4358-9543-0FFE645A2C7C}"/>
    <cellStyle name="Moneda 2 6 3 2 2 3 2 5" xfId="33610" xr:uid="{4A12A853-5314-4864-986A-C72E6A2B0285}"/>
    <cellStyle name="Moneda 2 6 3 2 2 3 3" xfId="7720" xr:uid="{44FC481C-5529-4E63-94A2-A35DC17135DD}"/>
    <cellStyle name="Moneda 2 6 3 2 2 3 3 2" xfId="17128" xr:uid="{80B29266-90A3-4C97-B8FA-84C778ED49D6}"/>
    <cellStyle name="Moneda 2 6 3 2 2 3 3 3" xfId="26545" xr:uid="{E6908158-33E1-4F57-8918-949C1BD777D1}"/>
    <cellStyle name="Moneda 2 6 3 2 2 3 3 4" xfId="35962" xr:uid="{5666E4E6-8BC9-4360-A357-F33CE29BA80F}"/>
    <cellStyle name="Moneda 2 6 3 2 2 3 4" xfId="12424" xr:uid="{A786368C-80DC-4158-A39E-B65F545B7038}"/>
    <cellStyle name="Moneda 2 6 3 2 2 3 5" xfId="21841" xr:uid="{E88138A6-A123-4A7B-BDFB-E2EA3F6A49E4}"/>
    <cellStyle name="Moneda 2 6 3 2 2 3 6" xfId="31258" xr:uid="{756A83C7-27DA-4608-9CB0-E6DCE78C6141}"/>
    <cellStyle name="Moneda 2 6 3 2 2 4" xfId="3800" xr:uid="{427A8B8D-44F6-4AA9-96C7-DEE3445E84DC}"/>
    <cellStyle name="Moneda 2 6 3 2 2 4 2" xfId="6152" xr:uid="{2779CEE0-8B5C-4209-B7C9-F51637C1BAB4}"/>
    <cellStyle name="Moneda 2 6 3 2 2 4 2 2" xfId="10856" xr:uid="{2DA8B21A-4F52-40A1-9DCE-034468546FC3}"/>
    <cellStyle name="Moneda 2 6 3 2 2 4 2 2 2" xfId="20264" xr:uid="{7E0D0F84-6890-48D8-8AD6-18DF5F935DCE}"/>
    <cellStyle name="Moneda 2 6 3 2 2 4 2 2 3" xfId="29681" xr:uid="{0A9378EA-F156-4B68-9600-311D1291E024}"/>
    <cellStyle name="Moneda 2 6 3 2 2 4 2 2 4" xfId="39098" xr:uid="{215ABB73-EDD4-4EE9-97E7-B7FDC705AB28}"/>
    <cellStyle name="Moneda 2 6 3 2 2 4 2 3" xfId="15560" xr:uid="{EFA19B70-1F1D-4AB6-920C-5879E2AF8B06}"/>
    <cellStyle name="Moneda 2 6 3 2 2 4 2 4" xfId="24977" xr:uid="{14F98B73-9244-4812-869B-2A7078474884}"/>
    <cellStyle name="Moneda 2 6 3 2 2 4 2 5" xfId="34394" xr:uid="{F8A38F60-AEB0-4C28-B9A8-2E0BD5E238CA}"/>
    <cellStyle name="Moneda 2 6 3 2 2 4 3" xfId="8504" xr:uid="{63F67592-8577-4482-A4FF-BCC89D648C36}"/>
    <cellStyle name="Moneda 2 6 3 2 2 4 3 2" xfId="17912" xr:uid="{A35654B2-6631-4703-8E0F-117C4467D48D}"/>
    <cellStyle name="Moneda 2 6 3 2 2 4 3 3" xfId="27329" xr:uid="{B2590326-6C8E-48E1-9EAA-D91C8B075F2C}"/>
    <cellStyle name="Moneda 2 6 3 2 2 4 3 4" xfId="36746" xr:uid="{5B332EC6-EAD6-412E-AFEA-7727D3598717}"/>
    <cellStyle name="Moneda 2 6 3 2 2 4 4" xfId="13208" xr:uid="{76F0EB85-3912-4989-8996-EF1CE1650339}"/>
    <cellStyle name="Moneda 2 6 3 2 2 4 5" xfId="22625" xr:uid="{7B98FAEE-FE7A-47CA-8DF4-AFC9AC2A8960}"/>
    <cellStyle name="Moneda 2 6 3 2 2 4 6" xfId="32042" xr:uid="{77F9787F-E42F-48A8-A47E-FD2F3839CB44}"/>
    <cellStyle name="Moneda 2 6 3 2 2 5" xfId="4584" xr:uid="{47204F68-EEC6-475D-A944-23D2B839BD8F}"/>
    <cellStyle name="Moneda 2 6 3 2 2 5 2" xfId="9288" xr:uid="{DD6FB671-019E-42CB-B93D-821F964ED8F6}"/>
    <cellStyle name="Moneda 2 6 3 2 2 5 2 2" xfId="18696" xr:uid="{C16DF4A5-3946-4DDC-AFEF-97334BF9EF84}"/>
    <cellStyle name="Moneda 2 6 3 2 2 5 2 3" xfId="28113" xr:uid="{DB71FF59-87EB-4713-BDC5-378D00521D72}"/>
    <cellStyle name="Moneda 2 6 3 2 2 5 2 4" xfId="37530" xr:uid="{867EF36B-03E9-4C2A-89C4-9534E7C77891}"/>
    <cellStyle name="Moneda 2 6 3 2 2 5 3" xfId="13992" xr:uid="{99083E20-40DE-4DC0-9E02-1902B686990E}"/>
    <cellStyle name="Moneda 2 6 3 2 2 5 4" xfId="23409" xr:uid="{F23C5C2A-22CF-476B-B048-1040DFC27F6E}"/>
    <cellStyle name="Moneda 2 6 3 2 2 5 5" xfId="32826" xr:uid="{56F00ED0-0B1C-4CD4-BBCF-9C0C069E8D8B}"/>
    <cellStyle name="Moneda 2 6 3 2 2 6" xfId="6936" xr:uid="{832F315F-1B48-4913-ABA0-B1E789C05FAB}"/>
    <cellStyle name="Moneda 2 6 3 2 2 6 2" xfId="16344" xr:uid="{26173C72-701C-4CAA-B199-88075C14F5CB}"/>
    <cellStyle name="Moneda 2 6 3 2 2 6 3" xfId="25761" xr:uid="{2558DCDA-1356-4252-9306-F5F35D7DC914}"/>
    <cellStyle name="Moneda 2 6 3 2 2 6 4" xfId="35178" xr:uid="{E0C11B4C-4234-47FD-80B7-F5253FD3C408}"/>
    <cellStyle name="Moneda 2 6 3 2 2 7" xfId="11640" xr:uid="{D8B27AC3-4940-4EA7-874B-E6A01F50ACC6}"/>
    <cellStyle name="Moneda 2 6 3 2 2 8" xfId="21057" xr:uid="{567507E6-3561-4A0E-8C9A-8774E224241F}"/>
    <cellStyle name="Moneda 2 6 3 2 2 9" xfId="30474" xr:uid="{CE1F96D3-93B5-4F6C-A76D-E9C7DBB949B8}"/>
    <cellStyle name="Moneda 2 6 3 2 3" xfId="1149" xr:uid="{3532E152-4FA0-4C54-B92D-EB0AC77439F2}"/>
    <cellStyle name="Moneda 2 6 3 2 3 10" xfId="40036" xr:uid="{AB530C81-75C9-4E20-BB4B-E9E24DDA29CF}"/>
    <cellStyle name="Moneda 2 6 3 2 3 11" xfId="2427" xr:uid="{54776521-0513-419A-96E7-78281F939416}"/>
    <cellStyle name="Moneda 2 6 3 2 3 12" xfId="1863" xr:uid="{43E2F067-6340-4E48-91E0-0F7BF3821E84}"/>
    <cellStyle name="Moneda 2 6 3 2 3 13" xfId="40745" xr:uid="{DD32D3B0-17DA-4F77-ADFD-CBA89C29F147}"/>
    <cellStyle name="Moneda 2 6 3 2 3 2" xfId="3212" xr:uid="{2A8D02D0-AF55-4B93-AA83-10B32BD88244}"/>
    <cellStyle name="Moneda 2 6 3 2 3 2 2" xfId="5564" xr:uid="{0116CBF0-C186-4FA2-964E-91BCD57723B9}"/>
    <cellStyle name="Moneda 2 6 3 2 3 2 2 2" xfId="10268" xr:uid="{2C67FF1E-653E-4E26-BB0A-939CC333AEFA}"/>
    <cellStyle name="Moneda 2 6 3 2 3 2 2 2 2" xfId="19676" xr:uid="{9B5543C8-2613-4F48-B4EA-DDFC213BDF87}"/>
    <cellStyle name="Moneda 2 6 3 2 3 2 2 2 3" xfId="29093" xr:uid="{4D2FF280-BD84-4C63-ABFD-21290D8E6E40}"/>
    <cellStyle name="Moneda 2 6 3 2 3 2 2 2 4" xfId="38510" xr:uid="{AB4F7198-A41B-4C7C-B794-252EA2975DCC}"/>
    <cellStyle name="Moneda 2 6 3 2 3 2 2 3" xfId="14972" xr:uid="{86D47FBF-BEAF-4CB4-B2DC-ECD1834FC9BA}"/>
    <cellStyle name="Moneda 2 6 3 2 3 2 2 4" xfId="24389" xr:uid="{22DBA36B-98C4-4C69-AB65-C6E4266A0FCC}"/>
    <cellStyle name="Moneda 2 6 3 2 3 2 2 5" xfId="33806" xr:uid="{F9023FAE-FA7A-4651-855B-ECCA1EBBE86F}"/>
    <cellStyle name="Moneda 2 6 3 2 3 2 3" xfId="7916" xr:uid="{2BA8630F-9778-4139-AA90-8A4388457E7B}"/>
    <cellStyle name="Moneda 2 6 3 2 3 2 3 2" xfId="17324" xr:uid="{D3D75A94-ABE7-4063-970A-53F23D1FB79C}"/>
    <cellStyle name="Moneda 2 6 3 2 3 2 3 3" xfId="26741" xr:uid="{A9BED052-4CA6-4689-8090-D45CB7C093E6}"/>
    <cellStyle name="Moneda 2 6 3 2 3 2 3 4" xfId="36158" xr:uid="{21E36E02-3360-4CC5-8E94-E0B81064326D}"/>
    <cellStyle name="Moneda 2 6 3 2 3 2 4" xfId="12620" xr:uid="{1A843DDF-5563-48E9-A482-DAA7EF0390ED}"/>
    <cellStyle name="Moneda 2 6 3 2 3 2 5" xfId="22037" xr:uid="{B16BB2BF-5707-4802-A6E8-09CEC9F4E52C}"/>
    <cellStyle name="Moneda 2 6 3 2 3 2 6" xfId="31454" xr:uid="{0D5CF9E9-9A23-439E-8FC5-C5FA1215007C}"/>
    <cellStyle name="Moneda 2 6 3 2 3 3" xfId="3996" xr:uid="{05BFE975-EC86-448F-BAD4-66BEBB9BC0F0}"/>
    <cellStyle name="Moneda 2 6 3 2 3 3 2" xfId="6348" xr:uid="{10D32DA4-1195-4BED-AC20-D521D92F6BE6}"/>
    <cellStyle name="Moneda 2 6 3 2 3 3 2 2" xfId="11052" xr:uid="{BB5C4761-AC25-46CF-8BDE-9167418F70B0}"/>
    <cellStyle name="Moneda 2 6 3 2 3 3 2 2 2" xfId="20460" xr:uid="{6A05436A-87B9-4332-AFF3-647BA711C2E2}"/>
    <cellStyle name="Moneda 2 6 3 2 3 3 2 2 3" xfId="29877" xr:uid="{5335F067-588F-4149-B0F5-FF99454549F1}"/>
    <cellStyle name="Moneda 2 6 3 2 3 3 2 2 4" xfId="39294" xr:uid="{DA1940B9-2EAE-47FF-95EF-AD266985E607}"/>
    <cellStyle name="Moneda 2 6 3 2 3 3 2 3" xfId="15756" xr:uid="{3DA1C9CC-22E8-4A25-B0F3-CFF414F0AB15}"/>
    <cellStyle name="Moneda 2 6 3 2 3 3 2 4" xfId="25173" xr:uid="{8B913977-B2BB-4287-9864-D86B18972EF4}"/>
    <cellStyle name="Moneda 2 6 3 2 3 3 2 5" xfId="34590" xr:uid="{DA893C5C-BA21-4D62-A6DE-D0FA12097944}"/>
    <cellStyle name="Moneda 2 6 3 2 3 3 3" xfId="8700" xr:uid="{06EDCF0F-6CFD-4C39-BB1F-A813E7DE34DB}"/>
    <cellStyle name="Moneda 2 6 3 2 3 3 3 2" xfId="18108" xr:uid="{D5F317E2-EB3A-4A7D-8684-44367E9586F3}"/>
    <cellStyle name="Moneda 2 6 3 2 3 3 3 3" xfId="27525" xr:uid="{7405AE05-4C3C-4070-9AA4-D444BDF55317}"/>
    <cellStyle name="Moneda 2 6 3 2 3 3 3 4" xfId="36942" xr:uid="{837602BB-D60B-4FC8-93C8-BEF8B3B89A75}"/>
    <cellStyle name="Moneda 2 6 3 2 3 3 4" xfId="13404" xr:uid="{6EE5778D-5402-4515-BAC7-44A2A25E3D12}"/>
    <cellStyle name="Moneda 2 6 3 2 3 3 5" xfId="22821" xr:uid="{AB4AFDCA-34DD-45B1-A81C-C89D384B237B}"/>
    <cellStyle name="Moneda 2 6 3 2 3 3 6" xfId="32238" xr:uid="{110116DF-91C2-40E3-BFA7-8F68482B4B6C}"/>
    <cellStyle name="Moneda 2 6 3 2 3 4" xfId="4780" xr:uid="{3CE2E6B5-95D9-4E2F-B787-A378B903EE34}"/>
    <cellStyle name="Moneda 2 6 3 2 3 4 2" xfId="9484" xr:uid="{FE2CF62E-3E40-4DAC-BFD6-0A4DF8E243B3}"/>
    <cellStyle name="Moneda 2 6 3 2 3 4 2 2" xfId="18892" xr:uid="{7EF589E2-6B21-48D9-BE98-97AE61BDB3A2}"/>
    <cellStyle name="Moneda 2 6 3 2 3 4 2 3" xfId="28309" xr:uid="{AEECB42F-63F1-4865-B652-D1E60A5E70C2}"/>
    <cellStyle name="Moneda 2 6 3 2 3 4 2 4" xfId="37726" xr:uid="{E63DAEA8-0864-4EF2-A778-917BA1F975ED}"/>
    <cellStyle name="Moneda 2 6 3 2 3 4 3" xfId="14188" xr:uid="{175DA919-E4CB-426B-B906-5FD8D6F2DA5F}"/>
    <cellStyle name="Moneda 2 6 3 2 3 4 4" xfId="23605" xr:uid="{D0B062CA-0932-4D23-B70A-911114EDD400}"/>
    <cellStyle name="Moneda 2 6 3 2 3 4 5" xfId="33022" xr:uid="{4C4D9291-A63A-4523-BC06-6F7BD228B4B1}"/>
    <cellStyle name="Moneda 2 6 3 2 3 5" xfId="7132" xr:uid="{48704076-A3A3-4C0E-956A-26EDABFA0DC1}"/>
    <cellStyle name="Moneda 2 6 3 2 3 5 2" xfId="16540" xr:uid="{177FC5DA-C0AA-4ABB-9497-BD24E123038D}"/>
    <cellStyle name="Moneda 2 6 3 2 3 5 3" xfId="25957" xr:uid="{753072E1-291C-43BD-95D4-F5C50B4599F9}"/>
    <cellStyle name="Moneda 2 6 3 2 3 5 4" xfId="35374" xr:uid="{8C7045F7-FB13-4EF1-B206-0BDA60F29B82}"/>
    <cellStyle name="Moneda 2 6 3 2 3 6" xfId="11836" xr:uid="{C652F096-5EF2-41CE-9DB4-568ADA0249B8}"/>
    <cellStyle name="Moneda 2 6 3 2 3 7" xfId="21253" xr:uid="{C5A9D1F8-77A2-484B-9380-3D09786DB8FC}"/>
    <cellStyle name="Moneda 2 6 3 2 3 8" xfId="30670" xr:uid="{9E3BBF99-C09F-4EFD-A305-DB4EC6A20F29}"/>
    <cellStyle name="Moneda 2 6 3 2 3 9" xfId="39777" xr:uid="{6DEC669C-DEC0-4A4C-A048-65AF8D2E6F44}"/>
    <cellStyle name="Moneda 2 6 3 2 4" xfId="1021" xr:uid="{7B88F735-ED80-4D22-82F5-21081DB50A57}"/>
    <cellStyle name="Moneda 2 6 3 2 4 2" xfId="5172" xr:uid="{D2467040-745D-485A-B639-9BD55ABD5333}"/>
    <cellStyle name="Moneda 2 6 3 2 4 2 2" xfId="9876" xr:uid="{EBF584D4-7271-45E5-8404-1ADF865178BF}"/>
    <cellStyle name="Moneda 2 6 3 2 4 2 2 2" xfId="19284" xr:uid="{E581DB29-8E6E-4D49-A70D-932A2F8CB86F}"/>
    <cellStyle name="Moneda 2 6 3 2 4 2 2 3" xfId="28701" xr:uid="{66DF4B92-8243-44D2-B198-2B56D224BE52}"/>
    <cellStyle name="Moneda 2 6 3 2 4 2 2 4" xfId="38118" xr:uid="{6548C690-7FE6-499C-809B-39CEC60D8BC9}"/>
    <cellStyle name="Moneda 2 6 3 2 4 2 3" xfId="14580" xr:uid="{718FFD4F-220C-43AE-97CD-353C9FD87A1B}"/>
    <cellStyle name="Moneda 2 6 3 2 4 2 4" xfId="23997" xr:uid="{6AF14C96-8AAA-4A89-B65A-BD96F6CE73A7}"/>
    <cellStyle name="Moneda 2 6 3 2 4 2 5" xfId="33414" xr:uid="{C9E9E69F-08D6-455B-BC5B-61D95B9209BA}"/>
    <cellStyle name="Moneda 2 6 3 2 4 3" xfId="7524" xr:uid="{C94E9889-62D8-4D92-A224-513005CEED58}"/>
    <cellStyle name="Moneda 2 6 3 2 4 3 2" xfId="16932" xr:uid="{F7C1D49E-D5C1-4A50-8A7D-F320E78FA826}"/>
    <cellStyle name="Moneda 2 6 3 2 4 3 3" xfId="26349" xr:uid="{65552443-8C70-4260-AAC2-39BB1119A87A}"/>
    <cellStyle name="Moneda 2 6 3 2 4 3 4" xfId="35766" xr:uid="{7F3675B6-4322-432A-84D8-97CC61C84B51}"/>
    <cellStyle name="Moneda 2 6 3 2 4 4" xfId="12228" xr:uid="{84F85C30-25CD-4778-9C42-BD6BCC48283A}"/>
    <cellStyle name="Moneda 2 6 3 2 4 5" xfId="21645" xr:uid="{FA64DF60-8BC9-40CC-89EB-8312F7367577}"/>
    <cellStyle name="Moneda 2 6 3 2 4 6" xfId="31062" xr:uid="{D3F12F67-7BC3-43B6-996F-8D63C531A613}"/>
    <cellStyle name="Moneda 2 6 3 2 4 7" xfId="2820" xr:uid="{1D64F84D-745A-4849-9CE3-CA79ED46FA54}"/>
    <cellStyle name="Moneda 2 6 3 2 4 8" xfId="1735" xr:uid="{CDC478B6-2C1A-4383-B100-5D7444C47265}"/>
    <cellStyle name="Moneda 2 6 3 2 4 9" xfId="40617" xr:uid="{14FFDA7F-FCAB-434C-8FAA-21809BD29199}"/>
    <cellStyle name="Moneda 2 6 3 2 5" xfId="3604" xr:uid="{3DFFB7C6-8931-4326-8005-FD3FC8AB351E}"/>
    <cellStyle name="Moneda 2 6 3 2 5 2" xfId="5956" xr:uid="{7D04A587-0F19-4325-82C3-04A770E637D8}"/>
    <cellStyle name="Moneda 2 6 3 2 5 2 2" xfId="10660" xr:uid="{F881CA6D-037C-4E81-930D-2253D670E0BB}"/>
    <cellStyle name="Moneda 2 6 3 2 5 2 2 2" xfId="20068" xr:uid="{DD531C5D-213C-452B-82DD-BA4F7A18E98F}"/>
    <cellStyle name="Moneda 2 6 3 2 5 2 2 3" xfId="29485" xr:uid="{895B4D57-BC24-4E01-930E-9EFBF53C2750}"/>
    <cellStyle name="Moneda 2 6 3 2 5 2 2 4" xfId="38902" xr:uid="{45543A92-2E89-42C2-8079-92D68DEFBAE5}"/>
    <cellStyle name="Moneda 2 6 3 2 5 2 3" xfId="15364" xr:uid="{3A8BE51A-5A1A-4A88-8461-04F39337C060}"/>
    <cellStyle name="Moneda 2 6 3 2 5 2 4" xfId="24781" xr:uid="{34392B21-BFC7-41A6-864E-3374CFBA7BF4}"/>
    <cellStyle name="Moneda 2 6 3 2 5 2 5" xfId="34198" xr:uid="{48F2AC00-109B-4775-9D09-DA241C23F110}"/>
    <cellStyle name="Moneda 2 6 3 2 5 3" xfId="8308" xr:uid="{8E2686B8-4EF5-437C-859B-51C16A8467ED}"/>
    <cellStyle name="Moneda 2 6 3 2 5 3 2" xfId="17716" xr:uid="{A7DEB3C0-756B-4552-9B45-95E09B06B380}"/>
    <cellStyle name="Moneda 2 6 3 2 5 3 3" xfId="27133" xr:uid="{30C70047-1768-4CFA-9C41-426DB034D5E1}"/>
    <cellStyle name="Moneda 2 6 3 2 5 3 4" xfId="36550" xr:uid="{8738A4AD-F040-49F3-896F-4D8E6F562B18}"/>
    <cellStyle name="Moneda 2 6 3 2 5 4" xfId="13012" xr:uid="{B18678B7-1BCC-4C1A-9664-092BBBE68022}"/>
    <cellStyle name="Moneda 2 6 3 2 5 5" xfId="22429" xr:uid="{91C1024C-A991-468D-8E00-2BDCF229E798}"/>
    <cellStyle name="Moneda 2 6 3 2 5 6" xfId="31846" xr:uid="{515F75CF-41A2-4FAE-9390-79B8C09BF468}"/>
    <cellStyle name="Moneda 2 6 3 2 6" xfId="4388" xr:uid="{6433C825-00DC-44CD-AE84-697403F09BCC}"/>
    <cellStyle name="Moneda 2 6 3 2 6 2" xfId="9092" xr:uid="{CBECC518-A5C2-4A85-BA36-087714F6DB75}"/>
    <cellStyle name="Moneda 2 6 3 2 6 2 2" xfId="18500" xr:uid="{2445BB00-2869-4268-A042-D4BF392CC75D}"/>
    <cellStyle name="Moneda 2 6 3 2 6 2 3" xfId="27917" xr:uid="{677CD77E-3566-440E-8819-41B552D66158}"/>
    <cellStyle name="Moneda 2 6 3 2 6 2 4" xfId="37334" xr:uid="{A64A865B-35A6-4842-BC3C-D9E00ADFA403}"/>
    <cellStyle name="Moneda 2 6 3 2 6 3" xfId="13796" xr:uid="{047C2B33-7C88-49F6-98CF-70FCB68A0503}"/>
    <cellStyle name="Moneda 2 6 3 2 6 4" xfId="23213" xr:uid="{88E35BAD-B937-4506-BE0E-BD5A2C9B7FE4}"/>
    <cellStyle name="Moneda 2 6 3 2 6 5" xfId="32630" xr:uid="{7044DA4A-BB0B-4CF5-86FE-A9D856251C6A}"/>
    <cellStyle name="Moneda 2 6 3 2 7" xfId="6740" xr:uid="{CEFAFE75-7BB3-438C-B4FB-0DDC998427CE}"/>
    <cellStyle name="Moneda 2 6 3 2 7 2" xfId="16148" xr:uid="{6E9A4051-4A37-4AEC-8058-6FC72E20F9BE}"/>
    <cellStyle name="Moneda 2 6 3 2 7 3" xfId="25565" xr:uid="{F31FDDE2-FAFE-4B5B-9860-752FC03DCD1F}"/>
    <cellStyle name="Moneda 2 6 3 2 7 4" xfId="34982" xr:uid="{75679EA5-761A-4D60-A4FD-5692B944064E}"/>
    <cellStyle name="Moneda 2 6 3 2 8" xfId="11444" xr:uid="{52171437-1D5A-4B0E-BA0D-6753F317E40F}"/>
    <cellStyle name="Moneda 2 6 3 2 9" xfId="20861" xr:uid="{CAE06C4A-B958-4D50-B222-68084E7623E4}"/>
    <cellStyle name="Moneda 2 6 3 3" xfId="484" xr:uid="{03940D9A-48F1-4E40-8E16-127198BDC1BC}"/>
    <cellStyle name="Moneda 2 6 3 3 10" xfId="39617" xr:uid="{3012C2C6-97D0-4FA2-9EA7-4C97854C7776}"/>
    <cellStyle name="Moneda 2 6 3 3 11" xfId="39876" xr:uid="{DD418971-EE55-4492-92D7-C4DCC4C88A05}"/>
    <cellStyle name="Moneda 2 6 3 3 12" xfId="2110" xr:uid="{E40F4472-4A65-4C4E-8A5C-DF3D564BAF9F}"/>
    <cellStyle name="Moneda 2 6 3 3 13" xfId="1482" xr:uid="{2E2DCE43-5DFD-44D4-9F7D-30217015735F}"/>
    <cellStyle name="Moneda 2 6 3 3 14" xfId="40364" xr:uid="{C3D802AF-FB9A-4053-9781-60E412DD7535}"/>
    <cellStyle name="Moneda 2 6 3 3 2" xfId="987" xr:uid="{B4060A04-7A0D-4EF1-A072-09E2E6668EFE}"/>
    <cellStyle name="Moneda 2 6 3 3 2 10" xfId="1703" xr:uid="{05A614AC-1107-4907-BC5A-04762B107E79}"/>
    <cellStyle name="Moneda 2 6 3 3 2 11" xfId="40585" xr:uid="{DACFCE5F-E5B3-4AC5-9CA4-D854BECCFE9F}"/>
    <cellStyle name="Moneda 2 6 3 3 2 2" xfId="3287" xr:uid="{BC8A9504-BC37-47CB-B043-136FC611E015}"/>
    <cellStyle name="Moneda 2 6 3 3 2 2 2" xfId="5639" xr:uid="{23FBF686-5FA9-4F2C-83D8-B05D1348B91C}"/>
    <cellStyle name="Moneda 2 6 3 3 2 2 2 2" xfId="10343" xr:uid="{D21F03D2-D28B-4CCD-9B57-4249C1C40E02}"/>
    <cellStyle name="Moneda 2 6 3 3 2 2 2 2 2" xfId="19751" xr:uid="{B35743B6-C732-483D-ABF3-7D516E3F1139}"/>
    <cellStyle name="Moneda 2 6 3 3 2 2 2 2 3" xfId="29168" xr:uid="{99A85FF2-8AB9-4913-ADCD-31481716DF48}"/>
    <cellStyle name="Moneda 2 6 3 3 2 2 2 2 4" xfId="38585" xr:uid="{0D615E2C-5D0A-45F2-96C1-85D393A9C6E1}"/>
    <cellStyle name="Moneda 2 6 3 3 2 2 2 3" xfId="15047" xr:uid="{D1019D12-B7F9-4D1F-8236-5D62B17C5724}"/>
    <cellStyle name="Moneda 2 6 3 3 2 2 2 4" xfId="24464" xr:uid="{D5C152F9-C5B3-441D-9090-13C3C6FE0658}"/>
    <cellStyle name="Moneda 2 6 3 3 2 2 2 5" xfId="33881" xr:uid="{FEB7F55E-6E32-4E51-BF83-7A6C95630FA4}"/>
    <cellStyle name="Moneda 2 6 3 3 2 2 3" xfId="7991" xr:uid="{73BAEFCB-B3C7-4F19-ADFF-09B73E48E36D}"/>
    <cellStyle name="Moneda 2 6 3 3 2 2 3 2" xfId="17399" xr:uid="{8847FE92-9895-4174-9910-076E2CB272E5}"/>
    <cellStyle name="Moneda 2 6 3 3 2 2 3 3" xfId="26816" xr:uid="{BBD9E3E3-9DFE-42C3-A632-BC1865820FB4}"/>
    <cellStyle name="Moneda 2 6 3 3 2 2 3 4" xfId="36233" xr:uid="{262D0FF2-27D6-4021-B333-5C0EC2AC4714}"/>
    <cellStyle name="Moneda 2 6 3 3 2 2 4" xfId="12695" xr:uid="{84246596-E925-421A-A5BB-8FEB8B2021D2}"/>
    <cellStyle name="Moneda 2 6 3 3 2 2 5" xfId="22112" xr:uid="{A3FE39F5-FDA0-407C-95CE-FF96D79171FB}"/>
    <cellStyle name="Moneda 2 6 3 3 2 2 6" xfId="31529" xr:uid="{0758F427-E564-49B9-8F90-D1C5A7A51F39}"/>
    <cellStyle name="Moneda 2 6 3 3 2 3" xfId="4071" xr:uid="{2DB8480C-DC48-4AA3-A80E-AF1A28175DDE}"/>
    <cellStyle name="Moneda 2 6 3 3 2 3 2" xfId="6423" xr:uid="{6A1F51B5-B26F-4636-80E7-421A1E5A3AE7}"/>
    <cellStyle name="Moneda 2 6 3 3 2 3 2 2" xfId="11127" xr:uid="{E305AE47-B014-42E4-A062-EFED506D765A}"/>
    <cellStyle name="Moneda 2 6 3 3 2 3 2 2 2" xfId="20535" xr:uid="{56EDDDF4-4ACB-49D0-A041-C11CAB5315D2}"/>
    <cellStyle name="Moneda 2 6 3 3 2 3 2 2 3" xfId="29952" xr:uid="{95B80914-4B14-4F95-9FAF-BF5FA39C522A}"/>
    <cellStyle name="Moneda 2 6 3 3 2 3 2 2 4" xfId="39369" xr:uid="{3E10289D-58D9-4BC5-8362-31762B4AC46B}"/>
    <cellStyle name="Moneda 2 6 3 3 2 3 2 3" xfId="15831" xr:uid="{A3CF7066-14EF-47D8-AD36-462DD8FEB919}"/>
    <cellStyle name="Moneda 2 6 3 3 2 3 2 4" xfId="25248" xr:uid="{C2B6CF30-C47D-45B6-8188-F65D4393D6C8}"/>
    <cellStyle name="Moneda 2 6 3 3 2 3 2 5" xfId="34665" xr:uid="{60BB7849-0DD7-48E2-88F7-C9D700C3691D}"/>
    <cellStyle name="Moneda 2 6 3 3 2 3 3" xfId="8775" xr:uid="{0405AC9B-4FED-4E50-BEAC-9C1FAA018F2E}"/>
    <cellStyle name="Moneda 2 6 3 3 2 3 3 2" xfId="18183" xr:uid="{47B5EC31-EC38-4E55-96FD-DE3424AABD7D}"/>
    <cellStyle name="Moneda 2 6 3 3 2 3 3 3" xfId="27600" xr:uid="{183D8AE9-1969-4B96-A279-FF9B42C7CCEB}"/>
    <cellStyle name="Moneda 2 6 3 3 2 3 3 4" xfId="37017" xr:uid="{96F9D793-17B0-4F09-B929-058E2DE697D8}"/>
    <cellStyle name="Moneda 2 6 3 3 2 3 4" xfId="13479" xr:uid="{E53F29F4-E89D-4E92-AD13-16C06C265CFD}"/>
    <cellStyle name="Moneda 2 6 3 3 2 3 5" xfId="22896" xr:uid="{BBB30090-3D68-48B2-9EAF-136CFEE4FC49}"/>
    <cellStyle name="Moneda 2 6 3 3 2 3 6" xfId="32313" xr:uid="{04D99413-02DD-4361-9F59-787A3563EDAA}"/>
    <cellStyle name="Moneda 2 6 3 3 2 4" xfId="4855" xr:uid="{F659F4DC-4D5A-455D-968C-37281377AACD}"/>
    <cellStyle name="Moneda 2 6 3 3 2 4 2" xfId="9559" xr:uid="{DBE91425-159A-4F0F-B716-CA85B01E86EE}"/>
    <cellStyle name="Moneda 2 6 3 3 2 4 2 2" xfId="18967" xr:uid="{AA0FEDCB-54EB-4A5C-9F86-CB7F11C2BE4A}"/>
    <cellStyle name="Moneda 2 6 3 3 2 4 2 3" xfId="28384" xr:uid="{4AA62498-0C87-4E0D-9E60-08FB56EC19B0}"/>
    <cellStyle name="Moneda 2 6 3 3 2 4 2 4" xfId="37801" xr:uid="{E20EE4C3-5A75-4CF2-B717-2C9C8797D2D2}"/>
    <cellStyle name="Moneda 2 6 3 3 2 4 3" xfId="14263" xr:uid="{0475C963-49B8-4458-B9D4-BDAD17530C07}"/>
    <cellStyle name="Moneda 2 6 3 3 2 4 4" xfId="23680" xr:uid="{21E3BCE2-E8DF-4A08-8D0E-F4803F5C08F6}"/>
    <cellStyle name="Moneda 2 6 3 3 2 4 5" xfId="33097" xr:uid="{7AB1A784-64BE-4707-9566-DC5AD27DC068}"/>
    <cellStyle name="Moneda 2 6 3 3 2 5" xfId="7207" xr:uid="{58E07F80-AE1E-4CE0-A701-4C73530686FB}"/>
    <cellStyle name="Moneda 2 6 3 3 2 5 2" xfId="16615" xr:uid="{76E7FA84-47BD-4AC3-AF13-51CEEAF4FA0E}"/>
    <cellStyle name="Moneda 2 6 3 3 2 5 3" xfId="26032" xr:uid="{1294232E-D80D-49E4-AB10-46ADCD0E476B}"/>
    <cellStyle name="Moneda 2 6 3 3 2 5 4" xfId="35449" xr:uid="{44F676F2-FD4F-4ADC-A0D0-505BD99555ED}"/>
    <cellStyle name="Moneda 2 6 3 3 2 6" xfId="11911" xr:uid="{32806054-7194-46DF-BB84-E9D88642C49A}"/>
    <cellStyle name="Moneda 2 6 3 3 2 7" xfId="21328" xr:uid="{5A7F0F37-B61A-4F70-B080-AA69B39D8337}"/>
    <cellStyle name="Moneda 2 6 3 3 2 8" xfId="30745" xr:uid="{751AFDEC-A308-4073-993C-0F6109D2323A}"/>
    <cellStyle name="Moneda 2 6 3 3 2 9" xfId="2502" xr:uid="{3CB57527-9E15-4E7A-AF6D-07D666FED142}"/>
    <cellStyle name="Moneda 2 6 3 3 3" xfId="2895" xr:uid="{EF3335BE-A20C-4F0D-9833-945D2E9A12D3}"/>
    <cellStyle name="Moneda 2 6 3 3 3 2" xfId="5247" xr:uid="{36158E77-2F36-4E5D-B36B-9C00F4ACF4C5}"/>
    <cellStyle name="Moneda 2 6 3 3 3 2 2" xfId="9951" xr:uid="{64324AD9-1E03-4FC5-8521-AC005377E65B}"/>
    <cellStyle name="Moneda 2 6 3 3 3 2 2 2" xfId="19359" xr:uid="{AE771C82-8A76-4DF9-8DA6-15347BD5857C}"/>
    <cellStyle name="Moneda 2 6 3 3 3 2 2 3" xfId="28776" xr:uid="{AFA94768-D4DF-4958-AA4A-834897D52876}"/>
    <cellStyle name="Moneda 2 6 3 3 3 2 2 4" xfId="38193" xr:uid="{EA79510D-D308-423C-B974-535021EDEFAB}"/>
    <cellStyle name="Moneda 2 6 3 3 3 2 3" xfId="14655" xr:uid="{7621E723-FF66-4936-9B9B-9209009F12D7}"/>
    <cellStyle name="Moneda 2 6 3 3 3 2 4" xfId="24072" xr:uid="{2423B2DA-EEFD-4065-855B-2B459746E784}"/>
    <cellStyle name="Moneda 2 6 3 3 3 2 5" xfId="33489" xr:uid="{4C9EA135-2268-49AF-A84E-2D8FA0AD0064}"/>
    <cellStyle name="Moneda 2 6 3 3 3 3" xfId="7599" xr:uid="{E1508344-F11D-44C2-B837-4898A5B3B2F0}"/>
    <cellStyle name="Moneda 2 6 3 3 3 3 2" xfId="17007" xr:uid="{CC23E6ED-6A58-472C-8268-E04E9D77143B}"/>
    <cellStyle name="Moneda 2 6 3 3 3 3 3" xfId="26424" xr:uid="{F87DDF0A-7236-468E-9483-A69FB4CB312D}"/>
    <cellStyle name="Moneda 2 6 3 3 3 3 4" xfId="35841" xr:uid="{116B8288-BDDA-4112-9757-CD370C881E27}"/>
    <cellStyle name="Moneda 2 6 3 3 3 4" xfId="12303" xr:uid="{F5CE1F7C-8D7D-48DA-885E-8ADBC04E2624}"/>
    <cellStyle name="Moneda 2 6 3 3 3 5" xfId="21720" xr:uid="{F385934B-E544-49B0-ABD9-C9381B073BEC}"/>
    <cellStyle name="Moneda 2 6 3 3 3 6" xfId="31137" xr:uid="{C169A996-E332-4DA6-ABCD-121851740608}"/>
    <cellStyle name="Moneda 2 6 3 3 4" xfId="3679" xr:uid="{469423D3-08D3-4009-85EA-E4BE7E8C981F}"/>
    <cellStyle name="Moneda 2 6 3 3 4 2" xfId="6031" xr:uid="{C0B48AD5-E8FE-4A66-A7BC-D6B7FB780F06}"/>
    <cellStyle name="Moneda 2 6 3 3 4 2 2" xfId="10735" xr:uid="{C03290CA-D454-4873-BD54-BF8C0493B1B3}"/>
    <cellStyle name="Moneda 2 6 3 3 4 2 2 2" xfId="20143" xr:uid="{CBD9A266-4D45-4215-A496-1EA34FB4F46E}"/>
    <cellStyle name="Moneda 2 6 3 3 4 2 2 3" xfId="29560" xr:uid="{F777539C-780F-4258-83D9-DF6C97BBBB0D}"/>
    <cellStyle name="Moneda 2 6 3 3 4 2 2 4" xfId="38977" xr:uid="{13137454-377C-4F86-8BB3-64C61095683C}"/>
    <cellStyle name="Moneda 2 6 3 3 4 2 3" xfId="15439" xr:uid="{94B241A3-3486-444A-975A-E1FE376B29B0}"/>
    <cellStyle name="Moneda 2 6 3 3 4 2 4" xfId="24856" xr:uid="{51644DD0-52D0-4A26-B380-1084CC6F51E4}"/>
    <cellStyle name="Moneda 2 6 3 3 4 2 5" xfId="34273" xr:uid="{7C893956-6E58-4E3E-AF2E-14ABA27FCB5C}"/>
    <cellStyle name="Moneda 2 6 3 3 4 3" xfId="8383" xr:uid="{854E332D-D89B-42C0-A9A9-1503C9A1222A}"/>
    <cellStyle name="Moneda 2 6 3 3 4 3 2" xfId="17791" xr:uid="{8E5EA637-AEB4-4DD5-95B6-62F188F97099}"/>
    <cellStyle name="Moneda 2 6 3 3 4 3 3" xfId="27208" xr:uid="{FCA144F6-09E8-4968-B94D-4B78CB7E3883}"/>
    <cellStyle name="Moneda 2 6 3 3 4 3 4" xfId="36625" xr:uid="{2E872937-FB8F-40D9-9483-345018E25057}"/>
    <cellStyle name="Moneda 2 6 3 3 4 4" xfId="13087" xr:uid="{B6E9BC5C-A6B0-47AD-9583-4B0A42A99897}"/>
    <cellStyle name="Moneda 2 6 3 3 4 5" xfId="22504" xr:uid="{B1B6DC23-E717-4CDC-91BC-0FEE8F964E33}"/>
    <cellStyle name="Moneda 2 6 3 3 4 6" xfId="31921" xr:uid="{82BBB525-92D3-4610-BDE5-ACC84C8921C3}"/>
    <cellStyle name="Moneda 2 6 3 3 5" xfId="4463" xr:uid="{AD09A29E-A145-4951-849D-AE2910F2B497}"/>
    <cellStyle name="Moneda 2 6 3 3 5 2" xfId="9167" xr:uid="{FC07A646-9CD4-40E7-9A2F-0C2F1FF9907E}"/>
    <cellStyle name="Moneda 2 6 3 3 5 2 2" xfId="18575" xr:uid="{4E8AE406-7075-48D0-80BF-FDF940063F88}"/>
    <cellStyle name="Moneda 2 6 3 3 5 2 3" xfId="27992" xr:uid="{5179833C-78EB-46EA-9A61-9315860C64E4}"/>
    <cellStyle name="Moneda 2 6 3 3 5 2 4" xfId="37409" xr:uid="{1F7021C8-398E-4EF8-82C9-0D0CFF0E1A3E}"/>
    <cellStyle name="Moneda 2 6 3 3 5 3" xfId="13871" xr:uid="{A6F5C981-74E3-42F2-A162-DB4E9347B3E3}"/>
    <cellStyle name="Moneda 2 6 3 3 5 4" xfId="23288" xr:uid="{9086CC7C-EC8F-437B-AEC9-284A124DE992}"/>
    <cellStyle name="Moneda 2 6 3 3 5 5" xfId="32705" xr:uid="{8E1046EB-6073-43FA-B639-3D2D19BC0686}"/>
    <cellStyle name="Moneda 2 6 3 3 6" xfId="6815" xr:uid="{42984999-E98B-4754-98BC-3AAF361C6187}"/>
    <cellStyle name="Moneda 2 6 3 3 6 2" xfId="16223" xr:uid="{FA3A325C-E89A-426E-9EFB-A075B2E501F8}"/>
    <cellStyle name="Moneda 2 6 3 3 6 3" xfId="25640" xr:uid="{1FC176C1-E4DD-4563-9A08-D0F374549A57}"/>
    <cellStyle name="Moneda 2 6 3 3 6 4" xfId="35057" xr:uid="{CA9914BD-E0C8-4D45-9FEA-93858247646F}"/>
    <cellStyle name="Moneda 2 6 3 3 7" xfId="11519" xr:uid="{6A162178-D5E0-43D9-9346-06B711B603AA}"/>
    <cellStyle name="Moneda 2 6 3 3 8" xfId="20936" xr:uid="{FC353A9C-5401-4498-A3D7-64BCAB3FC372}"/>
    <cellStyle name="Moneda 2 6 3 3 9" xfId="30353" xr:uid="{444D2C9A-FA4C-4F73-A4F1-D0C2B35AA177}"/>
    <cellStyle name="Moneda 2 6 3 4" xfId="1053" xr:uid="{59F651D3-6C07-4344-977C-90921C686A2A}"/>
    <cellStyle name="Moneda 2 6 3 4 10" xfId="39940" xr:uid="{778AD1A4-4284-4EB0-A2B0-23561193669F}"/>
    <cellStyle name="Moneda 2 6 3 4 11" xfId="2306" xr:uid="{7D5FEEC7-4B8C-4481-8536-46B3174BC39C}"/>
    <cellStyle name="Moneda 2 6 3 4 12" xfId="1767" xr:uid="{9C96EF9B-1B3F-4725-8FAC-5E17E734BF07}"/>
    <cellStyle name="Moneda 2 6 3 4 13" xfId="40649" xr:uid="{DD8B7494-3363-47BE-895E-98B6B95D1B0F}"/>
    <cellStyle name="Moneda 2 6 3 4 2" xfId="3091" xr:uid="{D80F9F3A-DB49-43ED-A330-FA37FBBDFE83}"/>
    <cellStyle name="Moneda 2 6 3 4 2 2" xfId="5443" xr:uid="{66C79F8F-1FE0-4023-ADC2-FC61924526E1}"/>
    <cellStyle name="Moneda 2 6 3 4 2 2 2" xfId="10147" xr:uid="{FDFB641D-23E6-48BD-9F81-2BA455EB26CC}"/>
    <cellStyle name="Moneda 2 6 3 4 2 2 2 2" xfId="19555" xr:uid="{6DB1E5CA-7CE8-4AC3-9627-F8F5454E670E}"/>
    <cellStyle name="Moneda 2 6 3 4 2 2 2 3" xfId="28972" xr:uid="{9D39F0C3-28F2-4061-8E82-C546996343B4}"/>
    <cellStyle name="Moneda 2 6 3 4 2 2 2 4" xfId="38389" xr:uid="{CA0C5B48-7FD0-412F-9644-2D64F6DAB3F0}"/>
    <cellStyle name="Moneda 2 6 3 4 2 2 3" xfId="14851" xr:uid="{A4E9A0B6-07FE-42BD-8FB3-13744AA5F45E}"/>
    <cellStyle name="Moneda 2 6 3 4 2 2 4" xfId="24268" xr:uid="{B76C2A6F-072B-4AEB-9B52-16550F245122}"/>
    <cellStyle name="Moneda 2 6 3 4 2 2 5" xfId="33685" xr:uid="{8C626A8D-4529-4B4F-B81D-5A96AAC0F44B}"/>
    <cellStyle name="Moneda 2 6 3 4 2 3" xfId="7795" xr:uid="{B231C6F7-9B2F-43BD-A0D2-0BFA58A132DF}"/>
    <cellStyle name="Moneda 2 6 3 4 2 3 2" xfId="17203" xr:uid="{16412D1E-7028-43B1-B79D-E51B3790523C}"/>
    <cellStyle name="Moneda 2 6 3 4 2 3 3" xfId="26620" xr:uid="{F72EC34E-CDE8-401A-BEB4-555CAAAC60BB}"/>
    <cellStyle name="Moneda 2 6 3 4 2 3 4" xfId="36037" xr:uid="{799128CC-E6D3-4D80-82EF-C82BEDAB265C}"/>
    <cellStyle name="Moneda 2 6 3 4 2 4" xfId="12499" xr:uid="{5B01462A-54FC-42A0-B599-1F698EEC9F3F}"/>
    <cellStyle name="Moneda 2 6 3 4 2 5" xfId="21916" xr:uid="{F4AAC3C0-C23C-4806-A21F-28F6FD9CC271}"/>
    <cellStyle name="Moneda 2 6 3 4 2 6" xfId="31333" xr:uid="{6132B35A-35CA-4D2A-A5D1-B5C5296EF17B}"/>
    <cellStyle name="Moneda 2 6 3 4 3" xfId="3875" xr:uid="{1D610A1F-2283-443F-99C5-8D64F7E55F6E}"/>
    <cellStyle name="Moneda 2 6 3 4 3 2" xfId="6227" xr:uid="{681EFA76-481D-49AC-BD35-F038547EA6FE}"/>
    <cellStyle name="Moneda 2 6 3 4 3 2 2" xfId="10931" xr:uid="{7C8C4678-326A-4524-9DD3-3B989A408045}"/>
    <cellStyle name="Moneda 2 6 3 4 3 2 2 2" xfId="20339" xr:uid="{6D7FF454-2902-4CC5-8091-499B1545DB08}"/>
    <cellStyle name="Moneda 2 6 3 4 3 2 2 3" xfId="29756" xr:uid="{69ADC0CF-BA29-41B5-8D62-043177A6D2B4}"/>
    <cellStyle name="Moneda 2 6 3 4 3 2 2 4" xfId="39173" xr:uid="{3E05A794-8CA8-4A0D-9666-26671CBB188B}"/>
    <cellStyle name="Moneda 2 6 3 4 3 2 3" xfId="15635" xr:uid="{EC18F135-A7C2-4BE5-B74F-F974EEA3D88B}"/>
    <cellStyle name="Moneda 2 6 3 4 3 2 4" xfId="25052" xr:uid="{DF14F0CA-0A8E-4761-8975-0EA4CA838F05}"/>
    <cellStyle name="Moneda 2 6 3 4 3 2 5" xfId="34469" xr:uid="{BA1AACF8-24A1-4B98-B019-65325F5191A9}"/>
    <cellStyle name="Moneda 2 6 3 4 3 3" xfId="8579" xr:uid="{FC611086-D0E0-4826-98B8-359B60AF060E}"/>
    <cellStyle name="Moneda 2 6 3 4 3 3 2" xfId="17987" xr:uid="{267FF3C7-31B2-4692-AF21-BBB70A8E53FC}"/>
    <cellStyle name="Moneda 2 6 3 4 3 3 3" xfId="27404" xr:uid="{DFBD7D32-0637-44D8-9C08-370860392097}"/>
    <cellStyle name="Moneda 2 6 3 4 3 3 4" xfId="36821" xr:uid="{544C4779-AEB7-4F17-9321-7B302284AA98}"/>
    <cellStyle name="Moneda 2 6 3 4 3 4" xfId="13283" xr:uid="{8DFE21D0-461A-4DB6-A523-7797220A71B6}"/>
    <cellStyle name="Moneda 2 6 3 4 3 5" xfId="22700" xr:uid="{D325AD31-4A84-437B-BD0D-9939FA33C7E9}"/>
    <cellStyle name="Moneda 2 6 3 4 3 6" xfId="32117" xr:uid="{03DDE49E-5F3F-488C-AD46-CC70E845FE75}"/>
    <cellStyle name="Moneda 2 6 3 4 4" xfId="4659" xr:uid="{334CCF0D-AF2B-466F-8A93-5C442CA69107}"/>
    <cellStyle name="Moneda 2 6 3 4 4 2" xfId="9363" xr:uid="{9B647E2C-632F-49FE-88C0-3D391471C719}"/>
    <cellStyle name="Moneda 2 6 3 4 4 2 2" xfId="18771" xr:uid="{BE0214C7-99DB-4F99-B501-34FB2B93CA2A}"/>
    <cellStyle name="Moneda 2 6 3 4 4 2 3" xfId="28188" xr:uid="{D78CBCA6-E69B-47B6-95D6-9AE5996463FF}"/>
    <cellStyle name="Moneda 2 6 3 4 4 2 4" xfId="37605" xr:uid="{324C5BDF-65E1-48D6-9E1B-81C6AAC9A58C}"/>
    <cellStyle name="Moneda 2 6 3 4 4 3" xfId="14067" xr:uid="{A94F45C3-A45B-4C2D-9F9F-051878C41D65}"/>
    <cellStyle name="Moneda 2 6 3 4 4 4" xfId="23484" xr:uid="{DD4F1F5E-723F-42F2-A315-ECA09B9E41BF}"/>
    <cellStyle name="Moneda 2 6 3 4 4 5" xfId="32901" xr:uid="{456B06DD-3788-4DE5-8E78-F4053EC3E69F}"/>
    <cellStyle name="Moneda 2 6 3 4 5" xfId="7011" xr:uid="{C3131AF1-2AFE-4096-9032-C3CFD3F02D94}"/>
    <cellStyle name="Moneda 2 6 3 4 5 2" xfId="16419" xr:uid="{9F37C439-0448-4EB3-9839-693F76CE9E82}"/>
    <cellStyle name="Moneda 2 6 3 4 5 3" xfId="25836" xr:uid="{6A1CBBF4-03BB-48ED-AEC5-86D2FAC2C9A4}"/>
    <cellStyle name="Moneda 2 6 3 4 5 4" xfId="35253" xr:uid="{0F76F970-E0B0-45D3-9E0A-4F08DF9885A3}"/>
    <cellStyle name="Moneda 2 6 3 4 6" xfId="11715" xr:uid="{801F8EE8-5A67-46AA-AC25-EC9DD8379317}"/>
    <cellStyle name="Moneda 2 6 3 4 7" xfId="21132" xr:uid="{6DA4310F-8BBD-4B65-B8A8-F9D5189B5D03}"/>
    <cellStyle name="Moneda 2 6 3 4 8" xfId="30549" xr:uid="{18E8DEE5-BF54-44FB-BEF2-43A627FD4ED7}"/>
    <cellStyle name="Moneda 2 6 3 4 9" xfId="39681" xr:uid="{2916FC89-72A0-4D46-ACEA-D6B28EB71F43}"/>
    <cellStyle name="Moneda 2 6 3 5" xfId="1117" xr:uid="{E62C969D-43F8-4205-B547-5F64A661AAE6}"/>
    <cellStyle name="Moneda 2 6 3 5 10" xfId="1831" xr:uid="{093A2BC6-F584-471C-84FB-F8301CD22F26}"/>
    <cellStyle name="Moneda 2 6 3 5 11" xfId="40713" xr:uid="{15FE7548-CA68-4577-B486-41B658A1A094}"/>
    <cellStyle name="Moneda 2 6 3 5 2" xfId="5051" xr:uid="{38DEE708-6AC2-42B4-A3FA-45CD910BE9CB}"/>
    <cellStyle name="Moneda 2 6 3 5 2 2" xfId="9755" xr:uid="{A1F637A8-8F22-4FBF-B151-98BF2D0BD303}"/>
    <cellStyle name="Moneda 2 6 3 5 2 2 2" xfId="19163" xr:uid="{6348860C-815F-4FEF-9141-42AF7B583683}"/>
    <cellStyle name="Moneda 2 6 3 5 2 2 3" xfId="28580" xr:uid="{162BE1C6-36B9-483C-ABD7-BB31D96B75C1}"/>
    <cellStyle name="Moneda 2 6 3 5 2 2 4" xfId="37997" xr:uid="{E7FDFBA6-0C72-4337-B4E1-AEF5EAC0D511}"/>
    <cellStyle name="Moneda 2 6 3 5 2 3" xfId="14459" xr:uid="{ED5BA2BE-D16C-4FF8-96BA-D8A3FCECECFE}"/>
    <cellStyle name="Moneda 2 6 3 5 2 4" xfId="23876" xr:uid="{A8EA803D-EC53-46B2-8C0E-7A5A131A66C1}"/>
    <cellStyle name="Moneda 2 6 3 5 2 5" xfId="33293" xr:uid="{FDCF7CFB-E0FF-4D2E-B11D-11204CF5C397}"/>
    <cellStyle name="Moneda 2 6 3 5 3" xfId="7403" xr:uid="{2E35F5F8-0136-4A8C-8751-44BAD5020AB0}"/>
    <cellStyle name="Moneda 2 6 3 5 3 2" xfId="16811" xr:uid="{05E08848-AB47-4235-AF81-2241794478C4}"/>
    <cellStyle name="Moneda 2 6 3 5 3 3" xfId="26228" xr:uid="{E9EFE629-01FC-4642-8ED8-82A6322B9783}"/>
    <cellStyle name="Moneda 2 6 3 5 3 4" xfId="35645" xr:uid="{182D9F3C-F458-485A-A8E0-1B1F2E378408}"/>
    <cellStyle name="Moneda 2 6 3 5 4" xfId="12107" xr:uid="{C16A82D0-F93A-4192-AE16-CBF5808BC2B7}"/>
    <cellStyle name="Moneda 2 6 3 5 5" xfId="21524" xr:uid="{18748B4C-0F70-4B93-97E4-428DF1734B7A}"/>
    <cellStyle name="Moneda 2 6 3 5 6" xfId="30941" xr:uid="{956DEA16-7019-44F8-9C16-F7AE0E87C713}"/>
    <cellStyle name="Moneda 2 6 3 5 7" xfId="39745" xr:uid="{4FAB11C7-6945-483F-934F-80B096483BB6}"/>
    <cellStyle name="Moneda 2 6 3 5 8" xfId="40004" xr:uid="{822A6360-D1CD-49D3-9D8A-1570D91E9FD6}"/>
    <cellStyle name="Moneda 2 6 3 5 9" xfId="2699" xr:uid="{E58A9D2F-DBE1-41A3-9603-67F0617D87BE}"/>
    <cellStyle name="Moneda 2 6 3 6" xfId="824" xr:uid="{7D601E7B-0B58-4FA2-B971-961F1E400536}"/>
    <cellStyle name="Moneda 2 6 3 6 2" xfId="5835" xr:uid="{5B8CA889-1E91-4095-B60F-916417C1DC04}"/>
    <cellStyle name="Moneda 2 6 3 6 2 2" xfId="10539" xr:uid="{800C11D5-12AF-42E4-9CCE-F09F056CB802}"/>
    <cellStyle name="Moneda 2 6 3 6 2 2 2" xfId="19947" xr:uid="{B116AFDC-AE79-41B3-A607-9CC8587C32A4}"/>
    <cellStyle name="Moneda 2 6 3 6 2 2 3" xfId="29364" xr:uid="{D76FD361-2208-4FC2-9C0F-0473FF03E4FF}"/>
    <cellStyle name="Moneda 2 6 3 6 2 2 4" xfId="38781" xr:uid="{99E8B8DB-28E3-4E47-9C14-B6DE75349FB7}"/>
    <cellStyle name="Moneda 2 6 3 6 2 3" xfId="15243" xr:uid="{50887026-5CE8-4E98-83CF-B6335B17B020}"/>
    <cellStyle name="Moneda 2 6 3 6 2 4" xfId="24660" xr:uid="{E90B3023-C15C-4301-BCB8-9F0147B27F2D}"/>
    <cellStyle name="Moneda 2 6 3 6 2 5" xfId="34077" xr:uid="{1612F1EF-A22F-4CEA-ABC5-0B5299634E53}"/>
    <cellStyle name="Moneda 2 6 3 6 3" xfId="8187" xr:uid="{F4640959-F278-4E52-8A37-6B79CE9C0D2A}"/>
    <cellStyle name="Moneda 2 6 3 6 3 2" xfId="17595" xr:uid="{1BF089E6-44E3-4DF4-AC17-595B824086E7}"/>
    <cellStyle name="Moneda 2 6 3 6 3 3" xfId="27012" xr:uid="{4FA062C1-69A1-4BA7-A855-C2731630E98B}"/>
    <cellStyle name="Moneda 2 6 3 6 3 4" xfId="36429" xr:uid="{5DD321D4-FC95-4A4E-B562-4345F24E9900}"/>
    <cellStyle name="Moneda 2 6 3 6 4" xfId="12891" xr:uid="{C3FE9913-236A-4DE1-A380-262A27D7EBD9}"/>
    <cellStyle name="Moneda 2 6 3 6 5" xfId="22308" xr:uid="{79C91104-2C85-4142-BD69-9FA96BFB72CA}"/>
    <cellStyle name="Moneda 2 6 3 6 6" xfId="31725" xr:uid="{8F185AEA-4E66-4907-844B-CA659D5143FC}"/>
    <cellStyle name="Moneda 2 6 3 6 7" xfId="3483" xr:uid="{9FFCC26C-C1F8-4153-BDCA-C5EB2D3F568D}"/>
    <cellStyle name="Moneda 2 6 3 6 8" xfId="1671" xr:uid="{D9A4EF6F-CA82-405F-A9AF-8620DFFD4CBF}"/>
    <cellStyle name="Moneda 2 6 3 6 9" xfId="40553" xr:uid="{26631D0A-91B0-43F3-BA49-175CE20B7BD3}"/>
    <cellStyle name="Moneda 2 6 3 7" xfId="4267" xr:uid="{245DFCB9-1204-40DE-B44F-1B781BA992B7}"/>
    <cellStyle name="Moneda 2 6 3 7 2" xfId="8971" xr:uid="{BCE58F87-060C-4703-8BE6-3DC922F06162}"/>
    <cellStyle name="Moneda 2 6 3 7 2 2" xfId="18379" xr:uid="{BB95F021-153C-41A8-9E07-B7C69DC4D0AD}"/>
    <cellStyle name="Moneda 2 6 3 7 2 3" xfId="27796" xr:uid="{AB95CEC9-8FD1-4518-9F8E-D4ADC534410A}"/>
    <cellStyle name="Moneda 2 6 3 7 2 4" xfId="37213" xr:uid="{7B89EF70-A5D6-4144-943F-8A06E4183CDB}"/>
    <cellStyle name="Moneda 2 6 3 7 3" xfId="13675" xr:uid="{1EE0E1D9-4C6C-4F14-BC49-C4223F571223}"/>
    <cellStyle name="Moneda 2 6 3 7 4" xfId="23092" xr:uid="{ABDB0B8F-38F6-4B5C-90DD-EA80A73048DC}"/>
    <cellStyle name="Moneda 2 6 3 7 5" xfId="32509" xr:uid="{97B881D3-61CB-4266-860B-713494FC278B}"/>
    <cellStyle name="Moneda 2 6 3 8" xfId="6619" xr:uid="{CF5DE617-7FA8-4D0F-939B-3077CA564418}"/>
    <cellStyle name="Moneda 2 6 3 8 2" xfId="16027" xr:uid="{3E120928-5CA2-43A2-903E-C1EC7E1FCB0C}"/>
    <cellStyle name="Moneda 2 6 3 8 3" xfId="25444" xr:uid="{D8CB854B-C21C-4C0E-AA9A-F2FC023F84BD}"/>
    <cellStyle name="Moneda 2 6 3 8 4" xfId="34861" xr:uid="{7C50A51F-04FF-4E23-B354-3F57912296B2}"/>
    <cellStyle name="Moneda 2 6 3 9" xfId="11323" xr:uid="{AE0B802B-CCA3-4D31-A068-F72F2FE5B341}"/>
    <cellStyle name="Moneda 2 6 4" xfId="349" xr:uid="{DB463DD2-84DE-4445-B0EF-80ADF4913117}"/>
    <cellStyle name="Moneda 2 6 4 10" xfId="30261" xr:uid="{06B9D8EB-6227-4E28-B941-B8716D5E694D}"/>
    <cellStyle name="Moneda 2 6 4 11" xfId="39579" xr:uid="{CA7CD1B8-0D5F-4078-B21E-85E46BA8EC0E}"/>
    <cellStyle name="Moneda 2 6 4 12" xfId="39851" xr:uid="{FE3C723F-6D80-4BA7-A370-0135B1DC4DAF}"/>
    <cellStyle name="Moneda 2 6 4 13" xfId="2018" xr:uid="{A4B5259F-BD48-421E-AD64-30ED795A5503}"/>
    <cellStyle name="Moneda 2 6 4 14" xfId="1390" xr:uid="{F345619E-3390-4835-BFB8-7CE45DFEA4D0}"/>
    <cellStyle name="Moneda 2 6 4 15" xfId="40272" xr:uid="{9A917B0D-A687-49A0-85A6-D7C9298C7B63}"/>
    <cellStyle name="Moneda 2 6 4 2" xfId="589" xr:uid="{CF3628B2-CDA2-4488-8E20-60F3838C0F55}"/>
    <cellStyle name="Moneda 2 6 4 2 10" xfId="39657" xr:uid="{5901694E-43E8-4095-B373-7578553BFCE3}"/>
    <cellStyle name="Moneda 2 6 4 2 11" xfId="39916" xr:uid="{E84CC738-4FEA-41E6-8159-9A2B88903127}"/>
    <cellStyle name="Moneda 2 6 4 2 12" xfId="2214" xr:uid="{47DC7E92-477E-4EDB-B48E-CDC6885648E3}"/>
    <cellStyle name="Moneda 2 6 4 2 13" xfId="1586" xr:uid="{2985A1FA-4CC1-4085-BC28-7C229BC2F5EE}"/>
    <cellStyle name="Moneda 2 6 4 2 14" xfId="40468" xr:uid="{38757923-F003-4669-89B2-E12A4E10A2A5}"/>
    <cellStyle name="Moneda 2 6 4 2 2" xfId="1093" xr:uid="{8DF92423-E48F-440B-95E5-7FAFF425A3CF}"/>
    <cellStyle name="Moneda 2 6 4 2 2 10" xfId="39980" xr:uid="{3B38A59B-1C5B-4B76-B303-0A3649331BC9}"/>
    <cellStyle name="Moneda 2 6 4 2 2 11" xfId="2606" xr:uid="{7D136581-50E4-43F1-B7D3-32BA33A004BE}"/>
    <cellStyle name="Moneda 2 6 4 2 2 12" xfId="1807" xr:uid="{9596F398-BFDF-4D22-97A1-40EE27532A84}"/>
    <cellStyle name="Moneda 2 6 4 2 2 13" xfId="40689" xr:uid="{7DF9160A-4E45-45A6-BEDA-1AB0D60C1A6A}"/>
    <cellStyle name="Moneda 2 6 4 2 2 2" xfId="3391" xr:uid="{EE62F50A-ED72-4730-A2E9-3BAC1B17A1D6}"/>
    <cellStyle name="Moneda 2 6 4 2 2 2 2" xfId="5743" xr:uid="{16FFE8EC-7FDB-4BCF-A86D-B642D1573D4E}"/>
    <cellStyle name="Moneda 2 6 4 2 2 2 2 2" xfId="10447" xr:uid="{00220437-B53C-417D-B34B-C2346F805C40}"/>
    <cellStyle name="Moneda 2 6 4 2 2 2 2 2 2" xfId="19855" xr:uid="{6600721A-4C2C-4A23-B9F5-857F298721AA}"/>
    <cellStyle name="Moneda 2 6 4 2 2 2 2 2 3" xfId="29272" xr:uid="{0A3028CF-485C-4E67-81C0-E1B872DB939B}"/>
    <cellStyle name="Moneda 2 6 4 2 2 2 2 2 4" xfId="38689" xr:uid="{A98AB644-2A78-4EF8-817B-03C978D80D4E}"/>
    <cellStyle name="Moneda 2 6 4 2 2 2 2 3" xfId="15151" xr:uid="{D56448F6-0245-4DBF-B644-2C1C3E247132}"/>
    <cellStyle name="Moneda 2 6 4 2 2 2 2 4" xfId="24568" xr:uid="{0DEB4777-24F1-4954-B073-0016F88FD6BA}"/>
    <cellStyle name="Moneda 2 6 4 2 2 2 2 5" xfId="33985" xr:uid="{8ED9C984-13E3-4FDF-A7E3-D2952301ADE8}"/>
    <cellStyle name="Moneda 2 6 4 2 2 2 3" xfId="8095" xr:uid="{49E45368-868D-401D-B062-BC46D8056BDC}"/>
    <cellStyle name="Moneda 2 6 4 2 2 2 3 2" xfId="17503" xr:uid="{8CC4C064-2CA7-4DEE-B7DC-C59549E291C3}"/>
    <cellStyle name="Moneda 2 6 4 2 2 2 3 3" xfId="26920" xr:uid="{9037E05E-8B3D-4136-9A5C-A917256DE6A9}"/>
    <cellStyle name="Moneda 2 6 4 2 2 2 3 4" xfId="36337" xr:uid="{1BC3CC38-A6F4-445F-8D86-2F968A45B960}"/>
    <cellStyle name="Moneda 2 6 4 2 2 2 4" xfId="12799" xr:uid="{232A853A-B161-42B7-9DD7-7BEA909B6E30}"/>
    <cellStyle name="Moneda 2 6 4 2 2 2 5" xfId="22216" xr:uid="{7A6354D2-1F2A-40B8-85E4-14216D7D7576}"/>
    <cellStyle name="Moneda 2 6 4 2 2 2 6" xfId="31633" xr:uid="{28BC9FD2-41D2-4D26-BB88-EC7326343007}"/>
    <cellStyle name="Moneda 2 6 4 2 2 3" xfId="4175" xr:uid="{4F3215C7-AB29-43B4-9677-1DB63E66DAD6}"/>
    <cellStyle name="Moneda 2 6 4 2 2 3 2" xfId="6527" xr:uid="{0E86C486-AA45-4920-9672-EC745B931900}"/>
    <cellStyle name="Moneda 2 6 4 2 2 3 2 2" xfId="11231" xr:uid="{A831696D-5B83-459F-83BD-D13651E1A5B5}"/>
    <cellStyle name="Moneda 2 6 4 2 2 3 2 2 2" xfId="20639" xr:uid="{286EE84E-0459-4B38-B552-50EFFC2A0DBE}"/>
    <cellStyle name="Moneda 2 6 4 2 2 3 2 2 3" xfId="30056" xr:uid="{F867BECD-27B5-4D3B-8F02-F49E3173B4F6}"/>
    <cellStyle name="Moneda 2 6 4 2 2 3 2 2 4" xfId="39473" xr:uid="{DCA52AB1-7A7D-4FB0-98CB-A7F4C3D8E8C3}"/>
    <cellStyle name="Moneda 2 6 4 2 2 3 2 3" xfId="15935" xr:uid="{3595E76F-C7C3-4A84-AD11-0FB4C4F3F9EA}"/>
    <cellStyle name="Moneda 2 6 4 2 2 3 2 4" xfId="25352" xr:uid="{CB3DE1C2-EA48-45BD-A459-009950911282}"/>
    <cellStyle name="Moneda 2 6 4 2 2 3 2 5" xfId="34769" xr:uid="{F1C1E6CB-CD51-44F9-A280-366652BB315C}"/>
    <cellStyle name="Moneda 2 6 4 2 2 3 3" xfId="8879" xr:uid="{4A494B43-58F1-4E8E-977F-64721815D5F3}"/>
    <cellStyle name="Moneda 2 6 4 2 2 3 3 2" xfId="18287" xr:uid="{645970C9-99E7-4E14-AC83-77AD223108F4}"/>
    <cellStyle name="Moneda 2 6 4 2 2 3 3 3" xfId="27704" xr:uid="{EF5607A5-42AF-4E4A-8AAE-B75D940B1524}"/>
    <cellStyle name="Moneda 2 6 4 2 2 3 3 4" xfId="37121" xr:uid="{17AD0A83-8F48-458F-8324-104D4B40EE99}"/>
    <cellStyle name="Moneda 2 6 4 2 2 3 4" xfId="13583" xr:uid="{77763886-C5F0-4E50-94F6-06DECCC7248A}"/>
    <cellStyle name="Moneda 2 6 4 2 2 3 5" xfId="23000" xr:uid="{09346E9C-9C4C-46F6-A54B-667ED92B8E2F}"/>
    <cellStyle name="Moneda 2 6 4 2 2 3 6" xfId="32417" xr:uid="{99E1529D-57DB-49E7-A335-47341D50F69F}"/>
    <cellStyle name="Moneda 2 6 4 2 2 4" xfId="4959" xr:uid="{84CFAE72-C3B0-40D7-940C-FBB5744FC594}"/>
    <cellStyle name="Moneda 2 6 4 2 2 4 2" xfId="9663" xr:uid="{28D3151C-C030-4593-B2C6-DB7170E83952}"/>
    <cellStyle name="Moneda 2 6 4 2 2 4 2 2" xfId="19071" xr:uid="{C63C094C-8549-44DA-AC35-94B07475BC94}"/>
    <cellStyle name="Moneda 2 6 4 2 2 4 2 3" xfId="28488" xr:uid="{8E0B24CF-58F2-4905-92EE-23D8C6B2A10B}"/>
    <cellStyle name="Moneda 2 6 4 2 2 4 2 4" xfId="37905" xr:uid="{39194065-EB09-4C3B-B6A0-841EAA011B97}"/>
    <cellStyle name="Moneda 2 6 4 2 2 4 3" xfId="14367" xr:uid="{1BA6CAFC-AC8B-4F3A-8275-212BA04DE867}"/>
    <cellStyle name="Moneda 2 6 4 2 2 4 4" xfId="23784" xr:uid="{68CEC119-5EF8-48AD-A6CD-57CC7D4BC928}"/>
    <cellStyle name="Moneda 2 6 4 2 2 4 5" xfId="33201" xr:uid="{8FDADD13-EA29-4DC1-ADD6-E8A6643A13A7}"/>
    <cellStyle name="Moneda 2 6 4 2 2 5" xfId="7311" xr:uid="{B0B542D5-EACC-47B4-8BFD-02DE1A40F610}"/>
    <cellStyle name="Moneda 2 6 4 2 2 5 2" xfId="16719" xr:uid="{BE51993A-6312-40CC-BDC6-63375EF9B9CD}"/>
    <cellStyle name="Moneda 2 6 4 2 2 5 3" xfId="26136" xr:uid="{611F80F0-286C-4FF1-9AE1-B0F7B173B55A}"/>
    <cellStyle name="Moneda 2 6 4 2 2 5 4" xfId="35553" xr:uid="{5FCDD68E-CAD8-4EBC-BA44-D8A9E9C8614A}"/>
    <cellStyle name="Moneda 2 6 4 2 2 6" xfId="12015" xr:uid="{229052B1-BE80-4835-BCA9-EEA6320216DB}"/>
    <cellStyle name="Moneda 2 6 4 2 2 7" xfId="21432" xr:uid="{BE568730-ECE4-40E2-A321-0DF0D843A41F}"/>
    <cellStyle name="Moneda 2 6 4 2 2 8" xfId="30849" xr:uid="{50974990-4367-47C0-B189-3EA40E1B0CF9}"/>
    <cellStyle name="Moneda 2 6 4 2 2 9" xfId="39721" xr:uid="{CD0CD943-F931-46C3-AB89-2D33D059EFDD}"/>
    <cellStyle name="Moneda 2 6 4 2 3" xfId="1157" xr:uid="{BA385271-9072-47FE-B0AF-C50CD2BF11E6}"/>
    <cellStyle name="Moneda 2 6 4 2 3 10" xfId="1871" xr:uid="{1EF0E246-ABBF-4F81-8A73-7332026156F0}"/>
    <cellStyle name="Moneda 2 6 4 2 3 11" xfId="40753" xr:uid="{BA0ECAEC-3A5C-452F-96F2-32E98F61434F}"/>
    <cellStyle name="Moneda 2 6 4 2 3 2" xfId="5351" xr:uid="{EE04DDED-5DC5-4EC8-9627-4E501F4A56F1}"/>
    <cellStyle name="Moneda 2 6 4 2 3 2 2" xfId="10055" xr:uid="{28C19ACF-A68E-4B66-ACA7-B79EECA470E1}"/>
    <cellStyle name="Moneda 2 6 4 2 3 2 2 2" xfId="19463" xr:uid="{2C20AE66-18D1-428F-8AE7-23BC6196726C}"/>
    <cellStyle name="Moneda 2 6 4 2 3 2 2 3" xfId="28880" xr:uid="{2C67B633-1EBB-4DC1-8757-45442D145B30}"/>
    <cellStyle name="Moneda 2 6 4 2 3 2 2 4" xfId="38297" xr:uid="{A2B62ACE-6E25-4EBD-8F1C-7686D40818F0}"/>
    <cellStyle name="Moneda 2 6 4 2 3 2 3" xfId="14759" xr:uid="{32F11C15-B47D-4EF5-9BA9-65EDFD1C7FC9}"/>
    <cellStyle name="Moneda 2 6 4 2 3 2 4" xfId="24176" xr:uid="{91125625-00BC-4231-A14D-6B4C5268FA58}"/>
    <cellStyle name="Moneda 2 6 4 2 3 2 5" xfId="33593" xr:uid="{E6C1B715-251A-40F3-9141-28B806C31710}"/>
    <cellStyle name="Moneda 2 6 4 2 3 3" xfId="7703" xr:uid="{9B860BD3-D464-468A-9A99-BC26BC8E38E8}"/>
    <cellStyle name="Moneda 2 6 4 2 3 3 2" xfId="17111" xr:uid="{0993B148-8BBC-4A8C-9214-BA9815960E2C}"/>
    <cellStyle name="Moneda 2 6 4 2 3 3 3" xfId="26528" xr:uid="{30E11D61-757A-4F40-BDEC-414180E36131}"/>
    <cellStyle name="Moneda 2 6 4 2 3 3 4" xfId="35945" xr:uid="{157BF19D-A4A1-40F1-9293-545F516F38E5}"/>
    <cellStyle name="Moneda 2 6 4 2 3 4" xfId="12407" xr:uid="{74A445A5-6A2B-49EA-90DA-4C44DDCD1C7C}"/>
    <cellStyle name="Moneda 2 6 4 2 3 5" xfId="21824" xr:uid="{9B735D3C-500B-4BE2-B3FA-7647CB9F625A}"/>
    <cellStyle name="Moneda 2 6 4 2 3 6" xfId="31241" xr:uid="{F044CCBD-45EB-45E4-989D-01BB2445F12B}"/>
    <cellStyle name="Moneda 2 6 4 2 3 7" xfId="39785" xr:uid="{EDC361B8-B7D6-4804-9750-D03C6D091EFF}"/>
    <cellStyle name="Moneda 2 6 4 2 3 8" xfId="40044" xr:uid="{5C6A94A9-5488-4E70-9DDE-9BD5FF730B42}"/>
    <cellStyle name="Moneda 2 6 4 2 3 9" xfId="2999" xr:uid="{F640A1B1-4298-46FE-BFD9-EB4C8DEA41CF}"/>
    <cellStyle name="Moneda 2 6 4 2 4" xfId="1029" xr:uid="{1F63B7D9-FAC7-461C-9405-628F4EA94A44}"/>
    <cellStyle name="Moneda 2 6 4 2 4 2" xfId="6135" xr:uid="{F4500FA3-1474-40D5-82F5-FEC5474689F1}"/>
    <cellStyle name="Moneda 2 6 4 2 4 2 2" xfId="10839" xr:uid="{92A069F1-B886-4DDA-A662-4A58BDF871F7}"/>
    <cellStyle name="Moneda 2 6 4 2 4 2 2 2" xfId="20247" xr:uid="{3455A21F-DF2A-4987-AF66-8A5E005872F5}"/>
    <cellStyle name="Moneda 2 6 4 2 4 2 2 3" xfId="29664" xr:uid="{92DB0222-9554-40A1-972C-3347E256839D}"/>
    <cellStyle name="Moneda 2 6 4 2 4 2 2 4" xfId="39081" xr:uid="{6D392792-9ECD-44E4-9F77-6A8C2656A2FE}"/>
    <cellStyle name="Moneda 2 6 4 2 4 2 3" xfId="15543" xr:uid="{C76DE5E7-3F58-47DD-B69F-1B07AAB98AE8}"/>
    <cellStyle name="Moneda 2 6 4 2 4 2 4" xfId="24960" xr:uid="{61E68B0D-8D57-4A4C-A7D5-A87B8743A986}"/>
    <cellStyle name="Moneda 2 6 4 2 4 2 5" xfId="34377" xr:uid="{B5730790-C24F-4594-AFF3-F2A56746A8BA}"/>
    <cellStyle name="Moneda 2 6 4 2 4 3" xfId="8487" xr:uid="{ADD9BB63-EBC0-419C-A6A5-327CB15C7115}"/>
    <cellStyle name="Moneda 2 6 4 2 4 3 2" xfId="17895" xr:uid="{36C4D011-1FBC-4EC8-91C8-C004014E7021}"/>
    <cellStyle name="Moneda 2 6 4 2 4 3 3" xfId="27312" xr:uid="{397D2440-9712-415B-98FA-6BC240CFE209}"/>
    <cellStyle name="Moneda 2 6 4 2 4 3 4" xfId="36729" xr:uid="{125C39AA-477D-49D9-BD64-48D7EE0E6ABB}"/>
    <cellStyle name="Moneda 2 6 4 2 4 4" xfId="13191" xr:uid="{B502B4B3-BFBD-4520-AE75-EEC864EB3807}"/>
    <cellStyle name="Moneda 2 6 4 2 4 5" xfId="22608" xr:uid="{9C36DD51-F805-40A3-BE54-7C019FD75643}"/>
    <cellStyle name="Moneda 2 6 4 2 4 6" xfId="32025" xr:uid="{3DD56365-B5F8-4AFB-A9CD-775E26D39402}"/>
    <cellStyle name="Moneda 2 6 4 2 4 7" xfId="3783" xr:uid="{874CF875-1F65-4F10-A0F5-879CE82113B9}"/>
    <cellStyle name="Moneda 2 6 4 2 4 8" xfId="1743" xr:uid="{DEC16F28-8F0D-4D7D-AD32-55057C054EFA}"/>
    <cellStyle name="Moneda 2 6 4 2 4 9" xfId="40625" xr:uid="{E40A68C2-F51B-456F-AE7E-4E1901ABC396}"/>
    <cellStyle name="Moneda 2 6 4 2 5" xfId="4567" xr:uid="{DBF399B1-A5BA-4D6F-832A-3F079B744583}"/>
    <cellStyle name="Moneda 2 6 4 2 5 2" xfId="9271" xr:uid="{26251C17-8D17-4D88-8886-0D9ED81FC24A}"/>
    <cellStyle name="Moneda 2 6 4 2 5 2 2" xfId="18679" xr:uid="{66089287-407D-49FB-B5F8-FFCEB0542443}"/>
    <cellStyle name="Moneda 2 6 4 2 5 2 3" xfId="28096" xr:uid="{0FF846A4-0465-4555-8BB1-BA67B8FB5953}"/>
    <cellStyle name="Moneda 2 6 4 2 5 2 4" xfId="37513" xr:uid="{1C492639-155D-4BAE-A575-EBD0B89051DC}"/>
    <cellStyle name="Moneda 2 6 4 2 5 3" xfId="13975" xr:uid="{FF9DCC9F-F91D-45FA-8B71-6C6CA889D205}"/>
    <cellStyle name="Moneda 2 6 4 2 5 4" xfId="23392" xr:uid="{31220A50-1C45-49CC-9805-146A3B6D9415}"/>
    <cellStyle name="Moneda 2 6 4 2 5 5" xfId="32809" xr:uid="{AB2B5899-9C18-4737-AC3E-009229E7BC1E}"/>
    <cellStyle name="Moneda 2 6 4 2 6" xfId="6919" xr:uid="{37E870DC-A3AC-43CE-BB72-AC25A5ED3009}"/>
    <cellStyle name="Moneda 2 6 4 2 6 2" xfId="16327" xr:uid="{75224BE0-6CF7-4C77-8BBE-0483454FAF1E}"/>
    <cellStyle name="Moneda 2 6 4 2 6 3" xfId="25744" xr:uid="{3620A27F-5774-4F7D-A411-1883ABE7A3B4}"/>
    <cellStyle name="Moneda 2 6 4 2 6 4" xfId="35161" xr:uid="{458B0927-E573-4239-AF47-33FBF9F0BC50}"/>
    <cellStyle name="Moneda 2 6 4 2 7" xfId="11623" xr:uid="{C6687EE2-824D-4B74-8B9E-EBA15D93F1EF}"/>
    <cellStyle name="Moneda 2 6 4 2 8" xfId="21040" xr:uid="{ABA59F95-1F22-4304-8E54-FC9CBE4B35AB}"/>
    <cellStyle name="Moneda 2 6 4 2 9" xfId="30457" xr:uid="{B055EC18-A39D-4DAB-B8E3-CEC2CEC56CEA}"/>
    <cellStyle name="Moneda 2 6 4 3" xfId="995" xr:uid="{02A2E357-EDED-4028-9D22-7B75D985DDD4}"/>
    <cellStyle name="Moneda 2 6 4 3 10" xfId="39884" xr:uid="{33A6B919-183B-46CD-A87B-2F972B03435D}"/>
    <cellStyle name="Moneda 2 6 4 3 11" xfId="2410" xr:uid="{E8DCD544-1A14-413D-B547-FE1E8591B6D8}"/>
    <cellStyle name="Moneda 2 6 4 3 12" xfId="1711" xr:uid="{333DEE84-9A23-45B2-A014-1B4DFC7AF992}"/>
    <cellStyle name="Moneda 2 6 4 3 13" xfId="40593" xr:uid="{369FF82D-AFE9-4EEC-B19E-F3C2EC4209AA}"/>
    <cellStyle name="Moneda 2 6 4 3 2" xfId="3195" xr:uid="{0FBE76AD-083D-4EF5-80BD-B7A9EF61C27A}"/>
    <cellStyle name="Moneda 2 6 4 3 2 2" xfId="5547" xr:uid="{F5458984-5ACC-4429-9C45-103A1A5F9CD2}"/>
    <cellStyle name="Moneda 2 6 4 3 2 2 2" xfId="10251" xr:uid="{F387EAF0-394A-4823-A2DD-1266F234D7D1}"/>
    <cellStyle name="Moneda 2 6 4 3 2 2 2 2" xfId="19659" xr:uid="{65F54E67-F544-4396-8612-26A0A3F81340}"/>
    <cellStyle name="Moneda 2 6 4 3 2 2 2 3" xfId="29076" xr:uid="{037C3A7D-45DF-4336-8204-51537C4DEFA9}"/>
    <cellStyle name="Moneda 2 6 4 3 2 2 2 4" xfId="38493" xr:uid="{0DAFA3D3-B52B-454C-B008-460D4DD4D2AD}"/>
    <cellStyle name="Moneda 2 6 4 3 2 2 3" xfId="14955" xr:uid="{34517451-FF47-426A-8A5A-57BE34EF963E}"/>
    <cellStyle name="Moneda 2 6 4 3 2 2 4" xfId="24372" xr:uid="{7F92E9EA-6AFB-4065-9A8E-7312E4A72671}"/>
    <cellStyle name="Moneda 2 6 4 3 2 2 5" xfId="33789" xr:uid="{C2C74A16-62C8-499A-891E-18A9E81C2400}"/>
    <cellStyle name="Moneda 2 6 4 3 2 3" xfId="7899" xr:uid="{442243FF-03B1-4EC2-8893-D23090430288}"/>
    <cellStyle name="Moneda 2 6 4 3 2 3 2" xfId="17307" xr:uid="{DE017275-A30F-4878-8776-9E1F06DF472C}"/>
    <cellStyle name="Moneda 2 6 4 3 2 3 3" xfId="26724" xr:uid="{74AEC4A1-1208-4F6C-B608-9836DF3B859F}"/>
    <cellStyle name="Moneda 2 6 4 3 2 3 4" xfId="36141" xr:uid="{FB67C5CB-EEDD-4222-A3B9-41DBF87DEAFB}"/>
    <cellStyle name="Moneda 2 6 4 3 2 4" xfId="12603" xr:uid="{AA17C884-2FF9-44D9-8085-5138955AD557}"/>
    <cellStyle name="Moneda 2 6 4 3 2 5" xfId="22020" xr:uid="{97AC13C8-3303-4B69-BD51-3B891F2B85B5}"/>
    <cellStyle name="Moneda 2 6 4 3 2 6" xfId="31437" xr:uid="{766016FA-4DBD-4ED8-A5E5-D33161F08C8B}"/>
    <cellStyle name="Moneda 2 6 4 3 3" xfId="3979" xr:uid="{AAB5AB7D-7FC7-467D-A027-D392290CABB2}"/>
    <cellStyle name="Moneda 2 6 4 3 3 2" xfId="6331" xr:uid="{F75A93F6-9097-4239-A296-A17F35ADB95E}"/>
    <cellStyle name="Moneda 2 6 4 3 3 2 2" xfId="11035" xr:uid="{E7623FEC-BF4B-40B7-A744-DE757EDD7D83}"/>
    <cellStyle name="Moneda 2 6 4 3 3 2 2 2" xfId="20443" xr:uid="{B8F414E9-8199-4F61-81B3-0A9D77F15664}"/>
    <cellStyle name="Moneda 2 6 4 3 3 2 2 3" xfId="29860" xr:uid="{54AA039A-818B-4A04-AFC9-637C16FFF6EB}"/>
    <cellStyle name="Moneda 2 6 4 3 3 2 2 4" xfId="39277" xr:uid="{318383F6-FB69-4F56-B9BC-A66D7E018776}"/>
    <cellStyle name="Moneda 2 6 4 3 3 2 3" xfId="15739" xr:uid="{AA42BDB5-992F-45F3-99F5-40083360AAC6}"/>
    <cellStyle name="Moneda 2 6 4 3 3 2 4" xfId="25156" xr:uid="{0F85AF41-D18B-4470-8FFB-75F2A1E4AB0C}"/>
    <cellStyle name="Moneda 2 6 4 3 3 2 5" xfId="34573" xr:uid="{DB480F96-A066-4E3C-9C98-345796B605AF}"/>
    <cellStyle name="Moneda 2 6 4 3 3 3" xfId="8683" xr:uid="{FDBCBD52-4275-490C-BF74-23FDE88810F8}"/>
    <cellStyle name="Moneda 2 6 4 3 3 3 2" xfId="18091" xr:uid="{3002FB39-F81F-4370-ADAD-1D39A35CAFFF}"/>
    <cellStyle name="Moneda 2 6 4 3 3 3 3" xfId="27508" xr:uid="{970FF88B-56C6-445F-AC59-342EEA374D25}"/>
    <cellStyle name="Moneda 2 6 4 3 3 3 4" xfId="36925" xr:uid="{740F202F-062A-4634-9F79-CDBBBED125EA}"/>
    <cellStyle name="Moneda 2 6 4 3 3 4" xfId="13387" xr:uid="{A502F57B-D52C-4A8E-B24E-071FD1AE84EE}"/>
    <cellStyle name="Moneda 2 6 4 3 3 5" xfId="22804" xr:uid="{7829E0E1-D248-4BFC-8467-F5A4B5B85D3C}"/>
    <cellStyle name="Moneda 2 6 4 3 3 6" xfId="32221" xr:uid="{ACB64AE2-E2EB-4B90-BE9A-DD154719E9E0}"/>
    <cellStyle name="Moneda 2 6 4 3 4" xfId="4763" xr:uid="{70B8BC5D-620C-4411-9BFF-2A7701B59B73}"/>
    <cellStyle name="Moneda 2 6 4 3 4 2" xfId="9467" xr:uid="{34A8DB66-3503-4C99-854C-4BC164ACC311}"/>
    <cellStyle name="Moneda 2 6 4 3 4 2 2" xfId="18875" xr:uid="{BE4F0328-6FBD-4FA4-9826-0439CF9927FD}"/>
    <cellStyle name="Moneda 2 6 4 3 4 2 3" xfId="28292" xr:uid="{216C8A99-5A38-43A4-B7EE-680BF5E4556B}"/>
    <cellStyle name="Moneda 2 6 4 3 4 2 4" xfId="37709" xr:uid="{78D0CEBC-CF90-4398-A530-37AB210AFEAB}"/>
    <cellStyle name="Moneda 2 6 4 3 4 3" xfId="14171" xr:uid="{70C60C34-C56B-4FA2-A5D8-FACA0403C495}"/>
    <cellStyle name="Moneda 2 6 4 3 4 4" xfId="23588" xr:uid="{FB73A249-502A-4C38-B01C-D3784BD71A1A}"/>
    <cellStyle name="Moneda 2 6 4 3 4 5" xfId="33005" xr:uid="{C2EE5763-19AD-43F3-8ABF-347C8376B45A}"/>
    <cellStyle name="Moneda 2 6 4 3 5" xfId="7115" xr:uid="{1D61E9DE-83AD-4F23-975E-ED287DDD15AB}"/>
    <cellStyle name="Moneda 2 6 4 3 5 2" xfId="16523" xr:uid="{0DD53A95-EC8F-4D7A-98BB-FA5F011718BC}"/>
    <cellStyle name="Moneda 2 6 4 3 5 3" xfId="25940" xr:uid="{1ACD9ABE-079E-4A72-BAD6-CFF1DF6F3628}"/>
    <cellStyle name="Moneda 2 6 4 3 5 4" xfId="35357" xr:uid="{7790C573-56D2-4587-B8BA-6A1276447144}"/>
    <cellStyle name="Moneda 2 6 4 3 6" xfId="11819" xr:uid="{FEBC6D8D-DC38-4026-9D79-0567B59C086B}"/>
    <cellStyle name="Moneda 2 6 4 3 7" xfId="21236" xr:uid="{71D7F0E8-5376-46CA-808A-364CF1DE8DBF}"/>
    <cellStyle name="Moneda 2 6 4 3 8" xfId="30653" xr:uid="{F58E4E7F-2BFA-4539-ABFC-96F05A9AC59D}"/>
    <cellStyle name="Moneda 2 6 4 3 9" xfId="39625" xr:uid="{9AC8EF56-7CC4-4DBC-80D7-567130F1A406}"/>
    <cellStyle name="Moneda 2 6 4 4" xfId="1061" xr:uid="{454308E8-C3CA-4454-BB28-174922117544}"/>
    <cellStyle name="Moneda 2 6 4 4 10" xfId="1775" xr:uid="{56C8ACE4-5675-4D19-94A5-8D56163592F0}"/>
    <cellStyle name="Moneda 2 6 4 4 11" xfId="40657" xr:uid="{14E24AD8-DACF-40DB-B920-4E80F77D7FEF}"/>
    <cellStyle name="Moneda 2 6 4 4 2" xfId="5155" xr:uid="{BA767A5A-84A4-4D5B-BD9E-A21392D97DFC}"/>
    <cellStyle name="Moneda 2 6 4 4 2 2" xfId="9859" xr:uid="{5480D381-F1A2-474C-84FA-CD90A609AE11}"/>
    <cellStyle name="Moneda 2 6 4 4 2 2 2" xfId="19267" xr:uid="{542AD83D-AFEA-4E54-B68F-378A75AE25AB}"/>
    <cellStyle name="Moneda 2 6 4 4 2 2 3" xfId="28684" xr:uid="{E31BA114-1822-4D45-BC3B-D059E56212F2}"/>
    <cellStyle name="Moneda 2 6 4 4 2 2 4" xfId="38101" xr:uid="{2C29691D-C08F-491F-A427-7CFBEE0492F7}"/>
    <cellStyle name="Moneda 2 6 4 4 2 3" xfId="14563" xr:uid="{0ABF7C7B-8375-43CF-ADF1-069F601FB379}"/>
    <cellStyle name="Moneda 2 6 4 4 2 4" xfId="23980" xr:uid="{BD6CAF8F-EBA6-4A4F-BD10-F7D72AC4039B}"/>
    <cellStyle name="Moneda 2 6 4 4 2 5" xfId="33397" xr:uid="{12211DF8-ED37-45D6-BB20-18415ADAEB88}"/>
    <cellStyle name="Moneda 2 6 4 4 3" xfId="7507" xr:uid="{1C8279FF-FB24-45A9-B12C-80CB7C654A0A}"/>
    <cellStyle name="Moneda 2 6 4 4 3 2" xfId="16915" xr:uid="{B9A37B39-D786-4AF1-9154-28AEEE9B7BE1}"/>
    <cellStyle name="Moneda 2 6 4 4 3 3" xfId="26332" xr:uid="{8683D968-502F-4451-82F6-BFC5147E4EBD}"/>
    <cellStyle name="Moneda 2 6 4 4 3 4" xfId="35749" xr:uid="{EB8CBC06-85D9-43AE-9258-A00753B4F5D9}"/>
    <cellStyle name="Moneda 2 6 4 4 4" xfId="12211" xr:uid="{E3AE4F5D-AE15-4C68-95B0-C9A584AE39AF}"/>
    <cellStyle name="Moneda 2 6 4 4 5" xfId="21628" xr:uid="{54BAAAB3-ECB6-4E0D-A6DB-F17E9C80810F}"/>
    <cellStyle name="Moneda 2 6 4 4 6" xfId="31045" xr:uid="{67AB06A4-0E3A-42E8-BC13-B090C6889FE0}"/>
    <cellStyle name="Moneda 2 6 4 4 7" xfId="39689" xr:uid="{82AFA3D0-EE08-4E54-8D27-55FC2E93120B}"/>
    <cellStyle name="Moneda 2 6 4 4 8" xfId="39948" xr:uid="{1C059F13-7546-412D-AF98-8C5BA0AC4989}"/>
    <cellStyle name="Moneda 2 6 4 4 9" xfId="2803" xr:uid="{482481A0-57D6-4299-83D5-99D6D41A0322}"/>
    <cellStyle name="Moneda 2 6 4 5" xfId="1125" xr:uid="{FD7CD799-6128-4AA4-914B-86BAD601E36A}"/>
    <cellStyle name="Moneda 2 6 4 5 10" xfId="1839" xr:uid="{C6039FDE-8558-43C0-ADA2-0A7A36B43D55}"/>
    <cellStyle name="Moneda 2 6 4 5 11" xfId="40721" xr:uid="{25172B5E-D667-4634-B47A-CF23CC3BD098}"/>
    <cellStyle name="Moneda 2 6 4 5 2" xfId="5939" xr:uid="{72E25709-EC45-47E3-97BC-ED2FF9DEAA99}"/>
    <cellStyle name="Moneda 2 6 4 5 2 2" xfId="10643" xr:uid="{49C2E3BD-D5A5-4C56-897C-4D9E957CDC9B}"/>
    <cellStyle name="Moneda 2 6 4 5 2 2 2" xfId="20051" xr:uid="{AC8C165F-3743-44DC-948F-6404AB37A4F3}"/>
    <cellStyle name="Moneda 2 6 4 5 2 2 3" xfId="29468" xr:uid="{A9DD7415-6ECB-4402-8D15-0659AA1A536C}"/>
    <cellStyle name="Moneda 2 6 4 5 2 2 4" xfId="38885" xr:uid="{75FCEBFF-B609-49E6-8223-03AE4118F6FB}"/>
    <cellStyle name="Moneda 2 6 4 5 2 3" xfId="15347" xr:uid="{FDADBB21-AAB4-4E94-A3FB-BBF8E1ED2E24}"/>
    <cellStyle name="Moneda 2 6 4 5 2 4" xfId="24764" xr:uid="{F4ED4D82-C6D2-4BBD-9633-9E37D479E104}"/>
    <cellStyle name="Moneda 2 6 4 5 2 5" xfId="34181" xr:uid="{8E42EAE6-50EC-494F-89AA-28599557E7A8}"/>
    <cellStyle name="Moneda 2 6 4 5 3" xfId="8291" xr:uid="{94EDEF76-B3EB-480E-8127-26B93F1767FB}"/>
    <cellStyle name="Moneda 2 6 4 5 3 2" xfId="17699" xr:uid="{A048E8CE-2E03-4DDA-B2D6-2E99D3C65591}"/>
    <cellStyle name="Moneda 2 6 4 5 3 3" xfId="27116" xr:uid="{F05D7D2B-B9AC-4842-9623-0BFDB4E1DF67}"/>
    <cellStyle name="Moneda 2 6 4 5 3 4" xfId="36533" xr:uid="{F030B6D8-5403-4B70-BBB0-D8DE5F4D59FE}"/>
    <cellStyle name="Moneda 2 6 4 5 4" xfId="12995" xr:uid="{18620748-E401-4C89-BF4F-6DB7B7A2589E}"/>
    <cellStyle name="Moneda 2 6 4 5 5" xfId="22412" xr:uid="{545E6AEA-DE45-4BA1-A6F1-FD96E4BCD243}"/>
    <cellStyle name="Moneda 2 6 4 5 6" xfId="31829" xr:uid="{DC92965B-5B0B-44F1-8F0E-545E43ED8AF9}"/>
    <cellStyle name="Moneda 2 6 4 5 7" xfId="39753" xr:uid="{9243AAC1-F701-43F0-AF5C-693101D35B6E}"/>
    <cellStyle name="Moneda 2 6 4 5 8" xfId="40012" xr:uid="{CA44101E-A906-4EAB-A025-DA437E769C7B}"/>
    <cellStyle name="Moneda 2 6 4 5 9" xfId="3587" xr:uid="{3BF1EA51-4218-442C-BA6D-E48D2F06A6FA}"/>
    <cellStyle name="Moneda 2 6 4 6" xfId="832" xr:uid="{861E05A3-4B3E-4C0A-8B3A-9BC038627234}"/>
    <cellStyle name="Moneda 2 6 4 6 2" xfId="9075" xr:uid="{1C69A1C1-28CE-4736-A07D-0A46398FFA25}"/>
    <cellStyle name="Moneda 2 6 4 6 2 2" xfId="18483" xr:uid="{2BCC632E-DBB8-4735-BAA4-3655786D844E}"/>
    <cellStyle name="Moneda 2 6 4 6 2 3" xfId="27900" xr:uid="{9A350BE6-71D0-4F7F-B41B-80A9D4E22D13}"/>
    <cellStyle name="Moneda 2 6 4 6 2 4" xfId="37317" xr:uid="{6F8CC475-53E5-49E1-85E1-ECB7918763ED}"/>
    <cellStyle name="Moneda 2 6 4 6 3" xfId="13779" xr:uid="{CE5DEAC5-33E9-4A32-8185-289E61D4667A}"/>
    <cellStyle name="Moneda 2 6 4 6 4" xfId="23196" xr:uid="{73AB46BA-19BE-4435-9D3D-25FDDEDFF7AC}"/>
    <cellStyle name="Moneda 2 6 4 6 5" xfId="32613" xr:uid="{AB6C7BAB-946B-44C7-BE92-7259A0FCC88A}"/>
    <cellStyle name="Moneda 2 6 4 6 6" xfId="4371" xr:uid="{43E6D437-A2F4-47B9-B392-7ACCA60A3E39}"/>
    <cellStyle name="Moneda 2 6 4 6 7" xfId="1679" xr:uid="{FE7CD33E-C9B4-4B33-9583-55F57AE15AF3}"/>
    <cellStyle name="Moneda 2 6 4 6 8" xfId="40561" xr:uid="{13095271-EFDE-4623-8092-8A59C1EFC8CB}"/>
    <cellStyle name="Moneda 2 6 4 7" xfId="6723" xr:uid="{24738375-14B6-4BB0-86FC-A16F5C8A557C}"/>
    <cellStyle name="Moneda 2 6 4 7 2" xfId="16131" xr:uid="{8BC7F6C4-BAAB-4196-957B-723D388B41B9}"/>
    <cellStyle name="Moneda 2 6 4 7 3" xfId="25548" xr:uid="{CA60762A-16C8-48E0-BB07-30B8EA804A1B}"/>
    <cellStyle name="Moneda 2 6 4 7 4" xfId="34965" xr:uid="{B28C7317-4F50-43A8-83C1-E63BA7B198C0}"/>
    <cellStyle name="Moneda 2 6 4 8" xfId="11427" xr:uid="{69967B53-9928-4512-A06F-5904D0744A08}"/>
    <cellStyle name="Moneda 2 6 4 9" xfId="20844" xr:uid="{CF922CB5-05F0-40BE-ADD2-88F3F8B8B69B}"/>
    <cellStyle name="Moneda 2 6 5" xfId="256" xr:uid="{5A44E4AC-6443-4E32-8807-5E981A472AE4}"/>
    <cellStyle name="Moneda 2 6 5 10" xfId="30203" xr:uid="{FB11594F-F534-4310-8910-9C9C684D1C1B}"/>
    <cellStyle name="Moneda 2 6 5 11" xfId="39594" xr:uid="{FA782FC1-AEC9-4F81-A8A1-75BE3BA61BA1}"/>
    <cellStyle name="Moneda 2 6 5 12" xfId="1960" xr:uid="{D90A2C5E-78DA-432A-B5B7-0A645340CD5A}"/>
    <cellStyle name="Moneda 2 6 5 13" xfId="1332" xr:uid="{F1B92827-C38E-49DB-A001-FD76629D07F0}"/>
    <cellStyle name="Moneda 2 6 5 14" xfId="40214" xr:uid="{3E8F5CBE-9058-4A95-B718-10409474ADD2}"/>
    <cellStyle name="Moneda 2 6 5 2" xfId="531" xr:uid="{BD32BF8A-5A51-4E9E-B496-FEC01A2682C5}"/>
    <cellStyle name="Moneda 2 6 5 2 10" xfId="2156" xr:uid="{07B5C64C-DA53-4E88-8354-CCF42291108C}"/>
    <cellStyle name="Moneda 2 6 5 2 11" xfId="1528" xr:uid="{FB2B244F-1530-4C1C-9C75-59BE9C6B8FA6}"/>
    <cellStyle name="Moneda 2 6 5 2 12" xfId="40410" xr:uid="{89E83283-2FAD-4BFF-A1B9-85088A7BBA2B}"/>
    <cellStyle name="Moneda 2 6 5 2 2" xfId="2548" xr:uid="{8B7D5BF7-F796-4842-801D-3268E10D8639}"/>
    <cellStyle name="Moneda 2 6 5 2 2 2" xfId="3333" xr:uid="{8C5DFA47-BD29-4EB4-B165-8DC9368E07D3}"/>
    <cellStyle name="Moneda 2 6 5 2 2 2 2" xfId="5685" xr:uid="{6BB0299A-F1BD-4534-8F98-503274EA88F2}"/>
    <cellStyle name="Moneda 2 6 5 2 2 2 2 2" xfId="10389" xr:uid="{9F1CE58C-82D5-493F-94B1-DF0F60FEB726}"/>
    <cellStyle name="Moneda 2 6 5 2 2 2 2 2 2" xfId="19797" xr:uid="{22F3CF67-AED9-4461-AE34-1ED7C26FD3B2}"/>
    <cellStyle name="Moneda 2 6 5 2 2 2 2 2 3" xfId="29214" xr:uid="{4BF7A68D-36AC-4F85-A7A6-961422511EE2}"/>
    <cellStyle name="Moneda 2 6 5 2 2 2 2 2 4" xfId="38631" xr:uid="{369F9EDF-6586-4C99-802E-1375F0DDB269}"/>
    <cellStyle name="Moneda 2 6 5 2 2 2 2 3" xfId="15093" xr:uid="{563B442B-593B-4310-9132-4A5008BDD7CA}"/>
    <cellStyle name="Moneda 2 6 5 2 2 2 2 4" xfId="24510" xr:uid="{F219418D-E9DC-4462-9B49-F3222EDD3A09}"/>
    <cellStyle name="Moneda 2 6 5 2 2 2 2 5" xfId="33927" xr:uid="{9E0549F2-2536-420E-8AF6-BB3C3FD34364}"/>
    <cellStyle name="Moneda 2 6 5 2 2 2 3" xfId="8037" xr:uid="{0C08E92A-28DB-4826-AFF6-8B0E7CAE53CA}"/>
    <cellStyle name="Moneda 2 6 5 2 2 2 3 2" xfId="17445" xr:uid="{627EBE9E-AB4D-45BC-BE13-45D9B00C3BAC}"/>
    <cellStyle name="Moneda 2 6 5 2 2 2 3 3" xfId="26862" xr:uid="{066C9DF7-193B-4DF2-BFAC-BBD89EB8B0C4}"/>
    <cellStyle name="Moneda 2 6 5 2 2 2 3 4" xfId="36279" xr:uid="{C8FFFE36-2CE0-4228-8798-A71D0822514B}"/>
    <cellStyle name="Moneda 2 6 5 2 2 2 4" xfId="12741" xr:uid="{3E678AE1-A119-4637-8B73-41883EE18DAC}"/>
    <cellStyle name="Moneda 2 6 5 2 2 2 5" xfId="22158" xr:uid="{FBDECD59-661D-4103-9F05-17915CD0ACE9}"/>
    <cellStyle name="Moneda 2 6 5 2 2 2 6" xfId="31575" xr:uid="{FB1392C9-889D-4387-A3D9-67A261DB0463}"/>
    <cellStyle name="Moneda 2 6 5 2 2 3" xfId="4117" xr:uid="{D6E0EED9-DF3F-489E-A2D6-6F6E36E0079E}"/>
    <cellStyle name="Moneda 2 6 5 2 2 3 2" xfId="6469" xr:uid="{A55745D6-4F0D-4A5B-8EF7-D1F6ED5099E1}"/>
    <cellStyle name="Moneda 2 6 5 2 2 3 2 2" xfId="11173" xr:uid="{F0DB8ADE-ED2F-46E0-AD3A-6293C65740E3}"/>
    <cellStyle name="Moneda 2 6 5 2 2 3 2 2 2" xfId="20581" xr:uid="{F50E742E-631F-4DA3-A98B-3F0BC2EB84C8}"/>
    <cellStyle name="Moneda 2 6 5 2 2 3 2 2 3" xfId="29998" xr:uid="{8D75256F-4F09-43AF-8FB2-AE3E2C1B9661}"/>
    <cellStyle name="Moneda 2 6 5 2 2 3 2 2 4" xfId="39415" xr:uid="{75B21620-9BED-40A9-8872-96083B3316CC}"/>
    <cellStyle name="Moneda 2 6 5 2 2 3 2 3" xfId="15877" xr:uid="{277C315C-4854-4DEC-87D1-32387329759A}"/>
    <cellStyle name="Moneda 2 6 5 2 2 3 2 4" xfId="25294" xr:uid="{1DDBD789-04A5-457C-859F-699D4300924E}"/>
    <cellStyle name="Moneda 2 6 5 2 2 3 2 5" xfId="34711" xr:uid="{D1C75DEE-F069-4A17-9BBD-859429F5A1C4}"/>
    <cellStyle name="Moneda 2 6 5 2 2 3 3" xfId="8821" xr:uid="{226F5F27-E99F-403B-8A59-8DF0B86300E5}"/>
    <cellStyle name="Moneda 2 6 5 2 2 3 3 2" xfId="18229" xr:uid="{3CCDA204-1C92-4AD4-BCDD-4EDFE7A409F1}"/>
    <cellStyle name="Moneda 2 6 5 2 2 3 3 3" xfId="27646" xr:uid="{EC237A6A-44BF-431F-A369-90FA64464A41}"/>
    <cellStyle name="Moneda 2 6 5 2 2 3 3 4" xfId="37063" xr:uid="{C8D51C04-FC7E-4CF5-B3E6-E99B54C58F01}"/>
    <cellStyle name="Moneda 2 6 5 2 2 3 4" xfId="13525" xr:uid="{3AFACABD-1FD8-4976-B0C3-5489EFD8ACC6}"/>
    <cellStyle name="Moneda 2 6 5 2 2 3 5" xfId="22942" xr:uid="{7947DB27-3927-4E2C-BD86-CA4D886C3726}"/>
    <cellStyle name="Moneda 2 6 5 2 2 3 6" xfId="32359" xr:uid="{9EC958C6-F821-49A0-A818-23BB96C2465E}"/>
    <cellStyle name="Moneda 2 6 5 2 2 4" xfId="4901" xr:uid="{3FC7D4C4-0D91-433C-B9DB-797110A8C5FE}"/>
    <cellStyle name="Moneda 2 6 5 2 2 4 2" xfId="9605" xr:uid="{67DD872E-B60F-4C11-A3E2-2BEA57F5A8FE}"/>
    <cellStyle name="Moneda 2 6 5 2 2 4 2 2" xfId="19013" xr:uid="{ADB31962-E4C1-4507-82FF-BB68F7A865D0}"/>
    <cellStyle name="Moneda 2 6 5 2 2 4 2 3" xfId="28430" xr:uid="{327568DA-C607-4E14-9FD9-41322DB23B8F}"/>
    <cellStyle name="Moneda 2 6 5 2 2 4 2 4" xfId="37847" xr:uid="{DA0A5F6F-1BF4-4D0E-9D0C-CF84A520AE85}"/>
    <cellStyle name="Moneda 2 6 5 2 2 4 3" xfId="14309" xr:uid="{50074B1E-AC91-4CFC-A3DB-130BC9C14E57}"/>
    <cellStyle name="Moneda 2 6 5 2 2 4 4" xfId="23726" xr:uid="{AD2B28B6-7DD8-4F45-8756-93529054BB6B}"/>
    <cellStyle name="Moneda 2 6 5 2 2 4 5" xfId="33143" xr:uid="{752B6619-B0E5-47E9-8011-48783B2F89E5}"/>
    <cellStyle name="Moneda 2 6 5 2 2 5" xfId="7253" xr:uid="{510A6EED-B4A9-498A-BE29-3FBE7C9EC6B1}"/>
    <cellStyle name="Moneda 2 6 5 2 2 5 2" xfId="16661" xr:uid="{CFFACD78-204C-4526-9C32-2ADCAC74C296}"/>
    <cellStyle name="Moneda 2 6 5 2 2 5 3" xfId="26078" xr:uid="{A4A6B2A4-AA63-4E47-B010-16049E5F130D}"/>
    <cellStyle name="Moneda 2 6 5 2 2 5 4" xfId="35495" xr:uid="{E2CBE376-2329-469B-B3BC-D6FDF717F5BB}"/>
    <cellStyle name="Moneda 2 6 5 2 2 6" xfId="11957" xr:uid="{92086ED3-33E6-4D21-9482-E0E410DE81B7}"/>
    <cellStyle name="Moneda 2 6 5 2 2 7" xfId="21374" xr:uid="{8E4E1F0E-BE59-4B80-8078-309A7746380F}"/>
    <cellStyle name="Moneda 2 6 5 2 2 8" xfId="30791" xr:uid="{B8DED758-B5BB-4FB7-B751-CE293C7D8C6C}"/>
    <cellStyle name="Moneda 2 6 5 2 3" xfId="2941" xr:uid="{FCCAFA19-C296-4252-B401-42B7EBA5191B}"/>
    <cellStyle name="Moneda 2 6 5 2 3 2" xfId="5293" xr:uid="{C700EB1D-DAAE-4751-A143-23E1D60A1341}"/>
    <cellStyle name="Moneda 2 6 5 2 3 2 2" xfId="9997" xr:uid="{963B9423-7424-4230-97CA-2525EC9B7FE1}"/>
    <cellStyle name="Moneda 2 6 5 2 3 2 2 2" xfId="19405" xr:uid="{5F424307-8025-404C-91AB-2CE48D7E6F13}"/>
    <cellStyle name="Moneda 2 6 5 2 3 2 2 3" xfId="28822" xr:uid="{A2DD5C83-B4B6-4D84-BEFE-051FF6251656}"/>
    <cellStyle name="Moneda 2 6 5 2 3 2 2 4" xfId="38239" xr:uid="{6E4D7DCA-ECCD-4AAB-A7FF-A746D9654FDC}"/>
    <cellStyle name="Moneda 2 6 5 2 3 2 3" xfId="14701" xr:uid="{AF41EB85-7645-426E-ACF4-0D91054628C0}"/>
    <cellStyle name="Moneda 2 6 5 2 3 2 4" xfId="24118" xr:uid="{44812FAA-5741-4BC4-87B2-4D5E8BA1C01D}"/>
    <cellStyle name="Moneda 2 6 5 2 3 2 5" xfId="33535" xr:uid="{06FF149D-B29A-4954-A6DD-C2A4200FBE38}"/>
    <cellStyle name="Moneda 2 6 5 2 3 3" xfId="7645" xr:uid="{05B65767-1B0A-4290-A3C1-916AA25C0AF9}"/>
    <cellStyle name="Moneda 2 6 5 2 3 3 2" xfId="17053" xr:uid="{79BE0F19-3D91-40E3-AAEA-C1990489EA3C}"/>
    <cellStyle name="Moneda 2 6 5 2 3 3 3" xfId="26470" xr:uid="{102284B2-786D-4A7F-A6DD-BA1A66E985D1}"/>
    <cellStyle name="Moneda 2 6 5 2 3 3 4" xfId="35887" xr:uid="{C89DE8C0-29EB-449C-90AF-83811D8C5CA5}"/>
    <cellStyle name="Moneda 2 6 5 2 3 4" xfId="12349" xr:uid="{CF33D4C3-A67B-4F81-8B91-BE00419D8D1B}"/>
    <cellStyle name="Moneda 2 6 5 2 3 5" xfId="21766" xr:uid="{C9A9CB27-6681-4C99-A15F-2F7A91F85D83}"/>
    <cellStyle name="Moneda 2 6 5 2 3 6" xfId="31183" xr:uid="{5111597B-49BD-40AA-A19B-CACB7DC8DAAF}"/>
    <cellStyle name="Moneda 2 6 5 2 4" xfId="3725" xr:uid="{48A9F108-B234-4B2E-9B8A-399C61EFF510}"/>
    <cellStyle name="Moneda 2 6 5 2 4 2" xfId="6077" xr:uid="{8F2A1FA3-5A1B-4291-AB55-EA341075F904}"/>
    <cellStyle name="Moneda 2 6 5 2 4 2 2" xfId="10781" xr:uid="{7C3AF512-5AE8-427B-A23E-547F2CA0F082}"/>
    <cellStyle name="Moneda 2 6 5 2 4 2 2 2" xfId="20189" xr:uid="{E0B52EE2-B431-4C11-8328-CE7C58F13527}"/>
    <cellStyle name="Moneda 2 6 5 2 4 2 2 3" xfId="29606" xr:uid="{4E06F2E1-C79A-480E-9249-C26E508CFA48}"/>
    <cellStyle name="Moneda 2 6 5 2 4 2 2 4" xfId="39023" xr:uid="{FCBBC8E1-21EA-42D9-A538-FC4364555C1E}"/>
    <cellStyle name="Moneda 2 6 5 2 4 2 3" xfId="15485" xr:uid="{CECD84CB-0FB0-4AA2-B79A-E94C9FA04219}"/>
    <cellStyle name="Moneda 2 6 5 2 4 2 4" xfId="24902" xr:uid="{A99BBE42-D521-4E75-BE4D-A7353B538659}"/>
    <cellStyle name="Moneda 2 6 5 2 4 2 5" xfId="34319" xr:uid="{56D5EF7D-D5B4-4DDD-9261-6294B2B7ACFB}"/>
    <cellStyle name="Moneda 2 6 5 2 4 3" xfId="8429" xr:uid="{16B636EC-E896-42A0-8C01-5F566CEB14C4}"/>
    <cellStyle name="Moneda 2 6 5 2 4 3 2" xfId="17837" xr:uid="{A9817A44-BFD8-4E5D-8BC7-DB6683EEA922}"/>
    <cellStyle name="Moneda 2 6 5 2 4 3 3" xfId="27254" xr:uid="{C1A4E660-8C60-4F8D-9CCE-067EC23F3B79}"/>
    <cellStyle name="Moneda 2 6 5 2 4 3 4" xfId="36671" xr:uid="{23EB7891-35D5-466B-A023-A88DEEDD14B2}"/>
    <cellStyle name="Moneda 2 6 5 2 4 4" xfId="13133" xr:uid="{96743291-780B-461A-BD4B-591442093EBB}"/>
    <cellStyle name="Moneda 2 6 5 2 4 5" xfId="22550" xr:uid="{6D6480B3-E6E3-4B2B-A359-F78526C14CCB}"/>
    <cellStyle name="Moneda 2 6 5 2 4 6" xfId="31967" xr:uid="{8434B225-95EE-4841-975A-34CB9A429A09}"/>
    <cellStyle name="Moneda 2 6 5 2 5" xfId="4509" xr:uid="{23F16669-71EA-447B-BB75-169DB9E71077}"/>
    <cellStyle name="Moneda 2 6 5 2 5 2" xfId="9213" xr:uid="{1284EACE-9ADB-4A16-B155-DF844E74D6A3}"/>
    <cellStyle name="Moneda 2 6 5 2 5 2 2" xfId="18621" xr:uid="{F647DFB2-C858-4FAB-B0B7-F34CB3E307CA}"/>
    <cellStyle name="Moneda 2 6 5 2 5 2 3" xfId="28038" xr:uid="{F2A294E7-A236-4791-B8B8-B98A66BF1134}"/>
    <cellStyle name="Moneda 2 6 5 2 5 2 4" xfId="37455" xr:uid="{745BF64F-4290-4498-8F62-A774CB33E6B7}"/>
    <cellStyle name="Moneda 2 6 5 2 5 3" xfId="13917" xr:uid="{77C4859D-1048-490D-821F-126279A8E4DA}"/>
    <cellStyle name="Moneda 2 6 5 2 5 4" xfId="23334" xr:uid="{00B27FF9-5C79-4C89-BB84-C5667F4EC9EE}"/>
    <cellStyle name="Moneda 2 6 5 2 5 5" xfId="32751" xr:uid="{E8915540-4057-4C4C-B5BD-21D8EF7E2B18}"/>
    <cellStyle name="Moneda 2 6 5 2 6" xfId="6861" xr:uid="{3CADF14C-4A0B-414E-AC7A-DD77C1F7FFB1}"/>
    <cellStyle name="Moneda 2 6 5 2 6 2" xfId="16269" xr:uid="{313EF531-0D0C-4FC0-9AB6-E8C32C06FB74}"/>
    <cellStyle name="Moneda 2 6 5 2 6 3" xfId="25686" xr:uid="{CC5FC58E-98C1-4F38-A41F-86D1E749CA1A}"/>
    <cellStyle name="Moneda 2 6 5 2 6 4" xfId="35103" xr:uid="{F88253C4-3CE6-4D1A-BB34-2805B081AFC7}"/>
    <cellStyle name="Moneda 2 6 5 2 7" xfId="11565" xr:uid="{560DBE71-C226-4670-9A79-B9EDDB08416E}"/>
    <cellStyle name="Moneda 2 6 5 2 8" xfId="20982" xr:uid="{B6F39A3A-6D80-4D6A-85CC-3BA9267F8376}"/>
    <cellStyle name="Moneda 2 6 5 2 9" xfId="30399" xr:uid="{55EAC576-D28E-497D-AB36-115A47775C0F}"/>
    <cellStyle name="Moneda 2 6 5 3" xfId="896" xr:uid="{609577F8-C2D5-47B2-86DD-3832EADC93C8}"/>
    <cellStyle name="Moneda 2 6 5 3 2" xfId="3137" xr:uid="{E032306E-A85F-412C-8556-DFB73CCC083C}"/>
    <cellStyle name="Moneda 2 6 5 3 2 2" xfId="5489" xr:uid="{5BC0769D-1B3B-4C18-B0BC-3BF334C8B326}"/>
    <cellStyle name="Moneda 2 6 5 3 2 2 2" xfId="10193" xr:uid="{5227652F-21BE-4EB1-8A59-77E4B58E3C77}"/>
    <cellStyle name="Moneda 2 6 5 3 2 2 2 2" xfId="19601" xr:uid="{68C0E071-859A-4EA3-ADE7-4B8F0EB1809C}"/>
    <cellStyle name="Moneda 2 6 5 3 2 2 2 3" xfId="29018" xr:uid="{4E7658B0-A54A-4366-87FC-47B8562DF60F}"/>
    <cellStyle name="Moneda 2 6 5 3 2 2 2 4" xfId="38435" xr:uid="{7794D666-68F3-4992-ABE1-C85FCB896A43}"/>
    <cellStyle name="Moneda 2 6 5 3 2 2 3" xfId="14897" xr:uid="{1F7C5316-9697-40C7-9675-44B0A4C331ED}"/>
    <cellStyle name="Moneda 2 6 5 3 2 2 4" xfId="24314" xr:uid="{FEFF5414-2EB9-406F-B803-71211C3802B2}"/>
    <cellStyle name="Moneda 2 6 5 3 2 2 5" xfId="33731" xr:uid="{364F9B41-F543-4CBE-8979-315DDAE2A4DC}"/>
    <cellStyle name="Moneda 2 6 5 3 2 3" xfId="7841" xr:uid="{5E5606E0-8D46-4291-B84B-37A437D5B3DD}"/>
    <cellStyle name="Moneda 2 6 5 3 2 3 2" xfId="17249" xr:uid="{81646E16-09FC-43AB-A46E-A09FB154AA0B}"/>
    <cellStyle name="Moneda 2 6 5 3 2 3 3" xfId="26666" xr:uid="{F2F7E880-7E7F-4DBA-84D2-1533B65961B2}"/>
    <cellStyle name="Moneda 2 6 5 3 2 3 4" xfId="36083" xr:uid="{3168A1C2-B984-42F6-9A8E-DF1DD451370E}"/>
    <cellStyle name="Moneda 2 6 5 3 2 4" xfId="12545" xr:uid="{8F2A99EF-6313-4541-8A61-A55B252747FC}"/>
    <cellStyle name="Moneda 2 6 5 3 2 5" xfId="21962" xr:uid="{536C1E32-0F22-4742-A167-940F02F5C04C}"/>
    <cellStyle name="Moneda 2 6 5 3 2 6" xfId="31379" xr:uid="{81DC612D-A4C7-43A9-BD6F-50B5B5DB569B}"/>
    <cellStyle name="Moneda 2 6 5 3 3" xfId="3921" xr:uid="{1C16F892-4419-4879-9776-6E6D6045A8D2}"/>
    <cellStyle name="Moneda 2 6 5 3 3 2" xfId="6273" xr:uid="{14F6E175-C027-4C75-AFA4-BF8990028C69}"/>
    <cellStyle name="Moneda 2 6 5 3 3 2 2" xfId="10977" xr:uid="{919F0B9A-04E2-455A-B713-CB18042F1979}"/>
    <cellStyle name="Moneda 2 6 5 3 3 2 2 2" xfId="20385" xr:uid="{E32EB1FB-AE5C-4CEE-9D9E-A6BDB3734B3E}"/>
    <cellStyle name="Moneda 2 6 5 3 3 2 2 3" xfId="29802" xr:uid="{C5D1FC61-6F50-4763-80AF-25557E45E304}"/>
    <cellStyle name="Moneda 2 6 5 3 3 2 2 4" xfId="39219" xr:uid="{041D97AA-43E0-4AD9-93FB-BE1E8D55CFCA}"/>
    <cellStyle name="Moneda 2 6 5 3 3 2 3" xfId="15681" xr:uid="{7F48DF93-D5BE-4B5E-BABB-1FA97F2DA51A}"/>
    <cellStyle name="Moneda 2 6 5 3 3 2 4" xfId="25098" xr:uid="{AB459161-06D5-4F0D-B7AD-7C755EA67A2D}"/>
    <cellStyle name="Moneda 2 6 5 3 3 2 5" xfId="34515" xr:uid="{FDC63251-BD47-4A69-8074-E2EF7728491F}"/>
    <cellStyle name="Moneda 2 6 5 3 3 3" xfId="8625" xr:uid="{4B97F67F-40FF-48E1-B630-D2FD5F0CA53A}"/>
    <cellStyle name="Moneda 2 6 5 3 3 3 2" xfId="18033" xr:uid="{66F3CC3E-E1E3-4B57-8900-82380EFDEF96}"/>
    <cellStyle name="Moneda 2 6 5 3 3 3 3" xfId="27450" xr:uid="{496E4330-8133-4AD8-862E-62F8A81153DC}"/>
    <cellStyle name="Moneda 2 6 5 3 3 3 4" xfId="36867" xr:uid="{E2D92D7F-3AF9-400B-BFA3-1F951C119893}"/>
    <cellStyle name="Moneda 2 6 5 3 3 4" xfId="13329" xr:uid="{461CC361-3EA1-4D38-8D24-D6FB09A19E29}"/>
    <cellStyle name="Moneda 2 6 5 3 3 5" xfId="22746" xr:uid="{6D45D403-3D93-470C-8937-FE001D7602D0}"/>
    <cellStyle name="Moneda 2 6 5 3 3 6" xfId="32163" xr:uid="{C8C1A664-2363-4B67-92CD-2760DD0D0ED7}"/>
    <cellStyle name="Moneda 2 6 5 3 4" xfId="4705" xr:uid="{CAB38A94-E07D-423E-A31E-6E8E0010F108}"/>
    <cellStyle name="Moneda 2 6 5 3 4 2" xfId="9409" xr:uid="{809EEA3F-8AC5-408F-8C4B-CC87D8E31C0D}"/>
    <cellStyle name="Moneda 2 6 5 3 4 2 2" xfId="18817" xr:uid="{F9108D76-3385-4E23-8451-8D7FD5363D83}"/>
    <cellStyle name="Moneda 2 6 5 3 4 2 3" xfId="28234" xr:uid="{97DA52E6-0FA4-402E-A517-1C5C879F8E4F}"/>
    <cellStyle name="Moneda 2 6 5 3 4 2 4" xfId="37651" xr:uid="{02F009BE-B729-4C44-A739-E454D43CD007}"/>
    <cellStyle name="Moneda 2 6 5 3 4 3" xfId="14113" xr:uid="{80802C9C-4156-4FDD-9FB7-842FE2458153}"/>
    <cellStyle name="Moneda 2 6 5 3 4 4" xfId="23530" xr:uid="{CE55929A-0029-4DB0-804A-F075CA07D7F9}"/>
    <cellStyle name="Moneda 2 6 5 3 4 5" xfId="32947" xr:uid="{5596D618-A361-4D09-8CCA-EA77D02FB7D9}"/>
    <cellStyle name="Moneda 2 6 5 3 5" xfId="7057" xr:uid="{94C5124D-7365-410B-891B-CD19FE730BF0}"/>
    <cellStyle name="Moneda 2 6 5 3 5 2" xfId="16465" xr:uid="{10066EC0-94B8-42FC-8547-3C2B45A60B5E}"/>
    <cellStyle name="Moneda 2 6 5 3 5 3" xfId="25882" xr:uid="{6B279FBB-0792-45F3-BD1D-881388C8586A}"/>
    <cellStyle name="Moneda 2 6 5 3 5 4" xfId="35299" xr:uid="{F1A30C41-E452-462D-9942-577D27370F56}"/>
    <cellStyle name="Moneda 2 6 5 3 6" xfId="11761" xr:uid="{F84C4CBD-595B-4B20-9194-6FD67693AD7C}"/>
    <cellStyle name="Moneda 2 6 5 3 7" xfId="21178" xr:uid="{191A7FA1-D654-4523-A0E4-ACAD7E613F70}"/>
    <cellStyle name="Moneda 2 6 5 3 8" xfId="30595" xr:uid="{803AF0F7-5D96-4B87-99FF-4171AA2D7F6D}"/>
    <cellStyle name="Moneda 2 6 5 3 9" xfId="2352" xr:uid="{C56E6F82-9C7E-47C5-9218-2C4683918910}"/>
    <cellStyle name="Moneda 2 6 5 4" xfId="2745" xr:uid="{1D67E9B3-1044-4431-8405-83356C237E95}"/>
    <cellStyle name="Moneda 2 6 5 4 2" xfId="5097" xr:uid="{63336677-B1CE-40C5-89BB-9F802C74DCB6}"/>
    <cellStyle name="Moneda 2 6 5 4 2 2" xfId="9801" xr:uid="{D9723EFA-7D75-4829-B725-0AD2A05D2A5C}"/>
    <cellStyle name="Moneda 2 6 5 4 2 2 2" xfId="19209" xr:uid="{7948037A-0FC9-4335-BC72-AA75CAA92FCB}"/>
    <cellStyle name="Moneda 2 6 5 4 2 2 3" xfId="28626" xr:uid="{8C7ABF8A-E1B8-4400-9355-74D7AE9EF8C2}"/>
    <cellStyle name="Moneda 2 6 5 4 2 2 4" xfId="38043" xr:uid="{D8D68B7F-256B-45FB-8319-92C3FF0CECB5}"/>
    <cellStyle name="Moneda 2 6 5 4 2 3" xfId="14505" xr:uid="{0BA1D746-8EB3-4E64-8945-119EC10A9E24}"/>
    <cellStyle name="Moneda 2 6 5 4 2 4" xfId="23922" xr:uid="{E5F85403-509D-4DC7-AA60-AD5DF73F00D4}"/>
    <cellStyle name="Moneda 2 6 5 4 2 5" xfId="33339" xr:uid="{F3B597D2-4A22-4889-9197-7FA5C27F3261}"/>
    <cellStyle name="Moneda 2 6 5 4 3" xfId="7449" xr:uid="{0F4E4C1A-571B-47D9-BA73-067CD48B567C}"/>
    <cellStyle name="Moneda 2 6 5 4 3 2" xfId="16857" xr:uid="{8C68B78C-8AA3-4423-B26B-A2ACB1001EE6}"/>
    <cellStyle name="Moneda 2 6 5 4 3 3" xfId="26274" xr:uid="{3584EEA8-4B68-456A-A45A-1A8425FDA092}"/>
    <cellStyle name="Moneda 2 6 5 4 3 4" xfId="35691" xr:uid="{8103CFFC-73D6-4DCD-9604-36393B9833B5}"/>
    <cellStyle name="Moneda 2 6 5 4 4" xfId="12153" xr:uid="{640E30CB-105D-431B-9D98-5D0593418DE4}"/>
    <cellStyle name="Moneda 2 6 5 4 5" xfId="21570" xr:uid="{ECAC558A-B8EF-43BC-96F5-117C6FB48C36}"/>
    <cellStyle name="Moneda 2 6 5 4 6" xfId="30987" xr:uid="{EEF278A8-67A5-497A-B232-F412B34B7B25}"/>
    <cellStyle name="Moneda 2 6 5 5" xfId="3529" xr:uid="{29761B64-7E0E-4C92-9B0C-67FCB56CD361}"/>
    <cellStyle name="Moneda 2 6 5 5 2" xfId="5881" xr:uid="{A3F4ABA3-5388-470C-9148-B1F7B149509D}"/>
    <cellStyle name="Moneda 2 6 5 5 2 2" xfId="10585" xr:uid="{64F28133-565D-4517-861A-5AC41C134B3F}"/>
    <cellStyle name="Moneda 2 6 5 5 2 2 2" xfId="19993" xr:uid="{4594468B-2829-4181-AA6B-A696D41AA02F}"/>
    <cellStyle name="Moneda 2 6 5 5 2 2 3" xfId="29410" xr:uid="{8FD6BB2C-808F-4AAE-92C0-6861DC2C875C}"/>
    <cellStyle name="Moneda 2 6 5 5 2 2 4" xfId="38827" xr:uid="{A41633FE-850F-4BCE-A887-3192D6786B60}"/>
    <cellStyle name="Moneda 2 6 5 5 2 3" xfId="15289" xr:uid="{31C9C989-9E8F-4478-96DA-BDC56EB046F2}"/>
    <cellStyle name="Moneda 2 6 5 5 2 4" xfId="24706" xr:uid="{8786BB9B-5DD4-4523-B67C-7488CEF71E83}"/>
    <cellStyle name="Moneda 2 6 5 5 2 5" xfId="34123" xr:uid="{B20E9045-C954-4119-B71F-71EEEC72704F}"/>
    <cellStyle name="Moneda 2 6 5 5 3" xfId="8233" xr:uid="{6D12033D-C9C2-401F-A11E-D734464B3426}"/>
    <cellStyle name="Moneda 2 6 5 5 3 2" xfId="17641" xr:uid="{AF5D5551-56BB-4123-B076-724950CB3AA8}"/>
    <cellStyle name="Moneda 2 6 5 5 3 3" xfId="27058" xr:uid="{6F54E219-E5FC-4AFB-8F09-88204B021BCC}"/>
    <cellStyle name="Moneda 2 6 5 5 3 4" xfId="36475" xr:uid="{A7D70ED4-A34E-479B-A216-C6DE6DA19F2C}"/>
    <cellStyle name="Moneda 2 6 5 5 4" xfId="12937" xr:uid="{E20EDBF0-AA02-4FFA-9CF9-8F75CB472A03}"/>
    <cellStyle name="Moneda 2 6 5 5 5" xfId="22354" xr:uid="{3C3C51DC-D77F-420A-9A3E-473928BA904E}"/>
    <cellStyle name="Moneda 2 6 5 5 6" xfId="31771" xr:uid="{EDFB0469-F470-49DF-8AFA-8D1695D52493}"/>
    <cellStyle name="Moneda 2 6 5 6" xfId="4313" xr:uid="{055FC832-EBFC-40F6-93C7-9ED2E315CDA8}"/>
    <cellStyle name="Moneda 2 6 5 6 2" xfId="9017" xr:uid="{7B053A92-8A1A-457F-A741-281EB96EFA45}"/>
    <cellStyle name="Moneda 2 6 5 6 2 2" xfId="18425" xr:uid="{3752EF20-3CA9-4E5D-A79C-B4D6E379E67C}"/>
    <cellStyle name="Moneda 2 6 5 6 2 3" xfId="27842" xr:uid="{71B0BB68-6C47-4F01-9CA4-7CD39BC35090}"/>
    <cellStyle name="Moneda 2 6 5 6 2 4" xfId="37259" xr:uid="{3CEFA4A0-E3A9-4AF8-A5F3-D63882DDECFD}"/>
    <cellStyle name="Moneda 2 6 5 6 3" xfId="13721" xr:uid="{1C7EFDCC-C15C-4AB8-B07D-14EB75BDA913}"/>
    <cellStyle name="Moneda 2 6 5 6 4" xfId="23138" xr:uid="{A696D8F8-F800-4827-9219-7DE8B8E0D587}"/>
    <cellStyle name="Moneda 2 6 5 6 5" xfId="32555" xr:uid="{63AB2513-F82B-445D-A953-173E15A2327F}"/>
    <cellStyle name="Moneda 2 6 5 7" xfId="6665" xr:uid="{9649658C-2E22-4A97-BE42-9CC49423F2C4}"/>
    <cellStyle name="Moneda 2 6 5 7 2" xfId="16073" xr:uid="{7118D154-F502-4DBC-B689-F1F976FE025E}"/>
    <cellStyle name="Moneda 2 6 5 7 3" xfId="25490" xr:uid="{B628B72E-9BE4-41E1-8D0C-1A9DFA6A7909}"/>
    <cellStyle name="Moneda 2 6 5 7 4" xfId="34907" xr:uid="{AA3AE96D-3C78-4F8B-8F2E-DD4C26802745}"/>
    <cellStyle name="Moneda 2 6 5 8" xfId="11369" xr:uid="{D9502F1F-1FCD-43CF-B45E-2E2011C12356}"/>
    <cellStyle name="Moneda 2 6 5 9" xfId="20786" xr:uid="{CB566F27-4842-4C11-882D-DE6D25EADA27}"/>
    <cellStyle name="Moneda 2 6 6" xfId="467" xr:uid="{A17477CD-6957-4AC5-B4EC-3BD24D00F550}"/>
    <cellStyle name="Moneda 2 6 6 10" xfId="39555" xr:uid="{D33F760B-157E-442C-977D-D154B2199A4F}"/>
    <cellStyle name="Moneda 2 6 6 11" xfId="39827" xr:uid="{25375C72-D490-4F4A-96BD-512A8714AA3D}"/>
    <cellStyle name="Moneda 2 6 6 12" xfId="2093" xr:uid="{63F41F3D-9AA5-46DC-8427-F83E43FCFF94}"/>
    <cellStyle name="Moneda 2 6 6 13" xfId="1465" xr:uid="{03DAECDD-EE87-47BA-8B11-F69E4492F60D}"/>
    <cellStyle name="Moneda 2 6 6 14" xfId="40347" xr:uid="{B050AC42-B124-4521-ACC2-71A1E098D344}"/>
    <cellStyle name="Moneda 2 6 6 2" xfId="1005" xr:uid="{B107708E-3D25-4562-9321-786B0C1190D4}"/>
    <cellStyle name="Moneda 2 6 6 2 10" xfId="39892" xr:uid="{9E8CB4BB-4DCC-4FC4-8958-E0B9A8565855}"/>
    <cellStyle name="Moneda 2 6 6 2 11" xfId="2485" xr:uid="{F98B7384-EDD7-46F8-8DF9-47594E499764}"/>
    <cellStyle name="Moneda 2 6 6 2 12" xfId="1719" xr:uid="{9613A759-47E2-4ABE-A019-008056BEBCB8}"/>
    <cellStyle name="Moneda 2 6 6 2 13" xfId="40601" xr:uid="{262B8613-10A4-4954-8D18-D77A61AF0367}"/>
    <cellStyle name="Moneda 2 6 6 2 2" xfId="3270" xr:uid="{06684C25-241B-43F1-9311-4C789BE6ACC9}"/>
    <cellStyle name="Moneda 2 6 6 2 2 2" xfId="5622" xr:uid="{736C0345-55C2-4EC2-BB03-5DCA30806AA8}"/>
    <cellStyle name="Moneda 2 6 6 2 2 2 2" xfId="10326" xr:uid="{9BC67751-320F-455A-946F-A41E2418CF58}"/>
    <cellStyle name="Moneda 2 6 6 2 2 2 2 2" xfId="19734" xr:uid="{EF8CA674-5AFF-4176-8AE9-7AABD6AF1169}"/>
    <cellStyle name="Moneda 2 6 6 2 2 2 2 3" xfId="29151" xr:uid="{2C386018-08CA-40E0-8178-92FD3F0B6B68}"/>
    <cellStyle name="Moneda 2 6 6 2 2 2 2 4" xfId="38568" xr:uid="{512C9886-2645-4D43-8F13-822A5EDD4DCC}"/>
    <cellStyle name="Moneda 2 6 6 2 2 2 3" xfId="15030" xr:uid="{08DA94EF-106A-4712-B894-12E3B0BA6F58}"/>
    <cellStyle name="Moneda 2 6 6 2 2 2 4" xfId="24447" xr:uid="{C099FF10-ACE4-4441-AE39-9B2628995499}"/>
    <cellStyle name="Moneda 2 6 6 2 2 2 5" xfId="33864" xr:uid="{AB09ECAE-741F-4231-B576-2206F754A3BE}"/>
    <cellStyle name="Moneda 2 6 6 2 2 3" xfId="7974" xr:uid="{1E3AF73E-B72E-45B9-9C65-80873C119F39}"/>
    <cellStyle name="Moneda 2 6 6 2 2 3 2" xfId="17382" xr:uid="{35144586-DCFC-4A14-B7A1-08121F102F85}"/>
    <cellStyle name="Moneda 2 6 6 2 2 3 3" xfId="26799" xr:uid="{BF360E3E-55E0-43D8-82E6-220CCA3D333C}"/>
    <cellStyle name="Moneda 2 6 6 2 2 3 4" xfId="36216" xr:uid="{98C2D878-6288-42BD-BBE7-57910971BCDB}"/>
    <cellStyle name="Moneda 2 6 6 2 2 4" xfId="12678" xr:uid="{4541E882-26A6-4EE9-8A6D-5B483B8DCD3A}"/>
    <cellStyle name="Moneda 2 6 6 2 2 5" xfId="22095" xr:uid="{9306B79C-C522-4A74-98AC-D0D385EC44A0}"/>
    <cellStyle name="Moneda 2 6 6 2 2 6" xfId="31512" xr:uid="{E4510D7B-15F1-4B0E-A394-BBA9201704A1}"/>
    <cellStyle name="Moneda 2 6 6 2 3" xfId="4054" xr:uid="{AB5FCEB8-6511-4DC6-B591-2800FAF76C71}"/>
    <cellStyle name="Moneda 2 6 6 2 3 2" xfId="6406" xr:uid="{16281D09-FA61-4FDF-8800-37486616D73D}"/>
    <cellStyle name="Moneda 2 6 6 2 3 2 2" xfId="11110" xr:uid="{11C4C045-EC5F-411C-A4E8-961AFC04CA71}"/>
    <cellStyle name="Moneda 2 6 6 2 3 2 2 2" xfId="20518" xr:uid="{C0222F35-BAEC-4A8E-AC77-4E60E399CB5C}"/>
    <cellStyle name="Moneda 2 6 6 2 3 2 2 3" xfId="29935" xr:uid="{0B416842-2075-4ECA-A25A-8F329497EAA4}"/>
    <cellStyle name="Moneda 2 6 6 2 3 2 2 4" xfId="39352" xr:uid="{899AAD81-FE04-465F-A211-EF2A8E1E3A9B}"/>
    <cellStyle name="Moneda 2 6 6 2 3 2 3" xfId="15814" xr:uid="{36A6660D-A362-465D-AC2C-8F260914FCE2}"/>
    <cellStyle name="Moneda 2 6 6 2 3 2 4" xfId="25231" xr:uid="{4E10911C-F004-4D3C-ADEE-D88A6C37EC9A}"/>
    <cellStyle name="Moneda 2 6 6 2 3 2 5" xfId="34648" xr:uid="{C3CA4FDD-1105-4E0E-B2AD-0EB15F25D429}"/>
    <cellStyle name="Moneda 2 6 6 2 3 3" xfId="8758" xr:uid="{D5AD0170-4222-48AA-8ACF-3621DB8FD341}"/>
    <cellStyle name="Moneda 2 6 6 2 3 3 2" xfId="18166" xr:uid="{12EDE0C6-2E50-4F28-9DED-21FF107F4E17}"/>
    <cellStyle name="Moneda 2 6 6 2 3 3 3" xfId="27583" xr:uid="{901E87A7-F7D2-4D83-987C-D4F9DE766B0C}"/>
    <cellStyle name="Moneda 2 6 6 2 3 3 4" xfId="37000" xr:uid="{3B3CDD7B-E65E-465D-AB99-DD4A12AB3A29}"/>
    <cellStyle name="Moneda 2 6 6 2 3 4" xfId="13462" xr:uid="{DC89AA97-79E1-4084-8865-620DBE6A6869}"/>
    <cellStyle name="Moneda 2 6 6 2 3 5" xfId="22879" xr:uid="{F15DBF0E-FAF6-4800-9D2C-4172D3AF86A4}"/>
    <cellStyle name="Moneda 2 6 6 2 3 6" xfId="32296" xr:uid="{8855CE23-4B46-4734-BA70-D08E152411C7}"/>
    <cellStyle name="Moneda 2 6 6 2 4" xfId="4838" xr:uid="{C8EB4531-A11E-487F-8134-7DAEB75B63EC}"/>
    <cellStyle name="Moneda 2 6 6 2 4 2" xfId="9542" xr:uid="{11013A26-CF8A-4307-AA63-56E1E546DF5A}"/>
    <cellStyle name="Moneda 2 6 6 2 4 2 2" xfId="18950" xr:uid="{CDAB2C24-365D-4CF5-9309-8DE3A502FD15}"/>
    <cellStyle name="Moneda 2 6 6 2 4 2 3" xfId="28367" xr:uid="{16D358DD-31FE-4918-9F20-3F5139F2CF40}"/>
    <cellStyle name="Moneda 2 6 6 2 4 2 4" xfId="37784" xr:uid="{9F79D9EB-0877-42E9-9D88-A1054C32A737}"/>
    <cellStyle name="Moneda 2 6 6 2 4 3" xfId="14246" xr:uid="{45A7F99A-6DB7-446E-BEC1-DA9BE474BFDA}"/>
    <cellStyle name="Moneda 2 6 6 2 4 4" xfId="23663" xr:uid="{FF6E4784-D29E-4633-AF2F-00DF8CE89341}"/>
    <cellStyle name="Moneda 2 6 6 2 4 5" xfId="33080" xr:uid="{051E780D-FD6B-4BBC-AB47-4490C0A0F771}"/>
    <cellStyle name="Moneda 2 6 6 2 5" xfId="7190" xr:uid="{CFDDEE09-9E28-440F-B457-CD1BF59FCF44}"/>
    <cellStyle name="Moneda 2 6 6 2 5 2" xfId="16598" xr:uid="{6EE15C2E-9A25-4DF7-B774-2AFC61BAC144}"/>
    <cellStyle name="Moneda 2 6 6 2 5 3" xfId="26015" xr:uid="{2D0C47CF-99A5-4955-A482-C0A706937971}"/>
    <cellStyle name="Moneda 2 6 6 2 5 4" xfId="35432" xr:uid="{C7157AEA-2B65-4808-83A7-86B86E979CC4}"/>
    <cellStyle name="Moneda 2 6 6 2 6" xfId="11894" xr:uid="{7C54A11C-03F6-4BEC-BE74-39E19838BF94}"/>
    <cellStyle name="Moneda 2 6 6 2 7" xfId="21311" xr:uid="{D74F0A09-20F6-449F-8B95-88B7B3EA7B64}"/>
    <cellStyle name="Moneda 2 6 6 2 8" xfId="30728" xr:uid="{98139A8B-52E9-4DC8-94F8-4D6A90D67A50}"/>
    <cellStyle name="Moneda 2 6 6 2 9" xfId="39633" xr:uid="{48F304F2-B4D6-4AA4-89FF-452C866FB902}"/>
    <cellStyle name="Moneda 2 6 6 3" xfId="1069" xr:uid="{8B7623E6-C598-4A0D-9DCE-5B025C5D28FE}"/>
    <cellStyle name="Moneda 2 6 6 3 10" xfId="1783" xr:uid="{D0626A7C-826F-4B61-9AE6-39DBBC6BB51B}"/>
    <cellStyle name="Moneda 2 6 6 3 11" xfId="40665" xr:uid="{E99562D1-2F04-4E44-B6F7-11EB8D8DC6A6}"/>
    <cellStyle name="Moneda 2 6 6 3 2" xfId="5230" xr:uid="{97689D58-F663-43AA-B23C-7F50DA676EC2}"/>
    <cellStyle name="Moneda 2 6 6 3 2 2" xfId="9934" xr:uid="{816E753C-C6F7-4B18-AB9F-222E24939BC6}"/>
    <cellStyle name="Moneda 2 6 6 3 2 2 2" xfId="19342" xr:uid="{CF16F1F4-1509-4DC1-9C89-4AE8C8CEA194}"/>
    <cellStyle name="Moneda 2 6 6 3 2 2 3" xfId="28759" xr:uid="{86E95D27-59A3-4303-BB71-6650D7EDC0A4}"/>
    <cellStyle name="Moneda 2 6 6 3 2 2 4" xfId="38176" xr:uid="{33CE8E33-BEDB-4B2C-B4D3-80DA73F00A0C}"/>
    <cellStyle name="Moneda 2 6 6 3 2 3" xfId="14638" xr:uid="{DEB6BF64-B6F3-47DA-AC82-98714F247BDB}"/>
    <cellStyle name="Moneda 2 6 6 3 2 4" xfId="24055" xr:uid="{4519E85F-B58A-4694-930A-72FDC3BFD64C}"/>
    <cellStyle name="Moneda 2 6 6 3 2 5" xfId="33472" xr:uid="{4DDF76C1-F8BC-4A53-A96A-7E8566DCAB20}"/>
    <cellStyle name="Moneda 2 6 6 3 3" xfId="7582" xr:uid="{F058377D-D362-4E85-9C3E-E940E73BB410}"/>
    <cellStyle name="Moneda 2 6 6 3 3 2" xfId="16990" xr:uid="{D498ABA8-3E6F-48A6-86E4-C726D34CAC42}"/>
    <cellStyle name="Moneda 2 6 6 3 3 3" xfId="26407" xr:uid="{3E1E08D5-3CFE-49A8-92AA-D2002AD5B73C}"/>
    <cellStyle name="Moneda 2 6 6 3 3 4" xfId="35824" xr:uid="{34785B40-4BBF-4D2B-AE1B-E5797F2F5555}"/>
    <cellStyle name="Moneda 2 6 6 3 4" xfId="12286" xr:uid="{C83AC2AE-123B-40CE-BAC8-194E654553FC}"/>
    <cellStyle name="Moneda 2 6 6 3 5" xfId="21703" xr:uid="{59FF402E-FD49-462A-AA86-F91BCF55AD6E}"/>
    <cellStyle name="Moneda 2 6 6 3 6" xfId="31120" xr:uid="{F46D2DC2-95CE-4B93-882F-26F96C61C614}"/>
    <cellStyle name="Moneda 2 6 6 3 7" xfId="39697" xr:uid="{FC78832F-8807-458A-923C-7EF1D65255CF}"/>
    <cellStyle name="Moneda 2 6 6 3 8" xfId="39956" xr:uid="{D956F0E0-E9C6-4FE3-8B1D-8338DA35D199}"/>
    <cellStyle name="Moneda 2 6 6 3 9" xfId="2878" xr:uid="{101EC610-1583-4AE0-B4C4-02C7AAE87E93}"/>
    <cellStyle name="Moneda 2 6 6 4" xfId="1133" xr:uid="{C1074C21-559C-4404-906E-563EDBC99E7F}"/>
    <cellStyle name="Moneda 2 6 6 4 10" xfId="1847" xr:uid="{4ABB237E-C743-4629-B77B-433C705445D9}"/>
    <cellStyle name="Moneda 2 6 6 4 11" xfId="40729" xr:uid="{858FCDEE-0122-41EF-ABE6-95B85B6469C3}"/>
    <cellStyle name="Moneda 2 6 6 4 2" xfId="6014" xr:uid="{12842ABD-2E24-47E5-A308-9C271AD99444}"/>
    <cellStyle name="Moneda 2 6 6 4 2 2" xfId="10718" xr:uid="{D379E802-FFDA-4B99-93CF-3F8320047C57}"/>
    <cellStyle name="Moneda 2 6 6 4 2 2 2" xfId="20126" xr:uid="{42458205-03A2-48B5-B0DA-09142A90CEA4}"/>
    <cellStyle name="Moneda 2 6 6 4 2 2 3" xfId="29543" xr:uid="{E6FF715B-943D-41E3-B89F-645653CE39C2}"/>
    <cellStyle name="Moneda 2 6 6 4 2 2 4" xfId="38960" xr:uid="{5EA0425D-E3AE-43AD-910A-8EE76CA40B85}"/>
    <cellStyle name="Moneda 2 6 6 4 2 3" xfId="15422" xr:uid="{0D76EA8D-BB32-452C-A03D-65682F233002}"/>
    <cellStyle name="Moneda 2 6 6 4 2 4" xfId="24839" xr:uid="{2A1748CD-6F8A-428C-AD16-032CA1D23573}"/>
    <cellStyle name="Moneda 2 6 6 4 2 5" xfId="34256" xr:uid="{22E603B5-24B9-474A-ABD3-09FA16B010C4}"/>
    <cellStyle name="Moneda 2 6 6 4 3" xfId="8366" xr:uid="{C9C2BC53-6A40-4642-B805-240303107839}"/>
    <cellStyle name="Moneda 2 6 6 4 3 2" xfId="17774" xr:uid="{CBC06E49-BD9F-400B-A293-C8988A33EAAE}"/>
    <cellStyle name="Moneda 2 6 6 4 3 3" xfId="27191" xr:uid="{210E6E7B-C555-45F5-847E-2DCA524D9537}"/>
    <cellStyle name="Moneda 2 6 6 4 3 4" xfId="36608" xr:uid="{5203681F-4A93-41B8-8DE8-32E509F236D3}"/>
    <cellStyle name="Moneda 2 6 6 4 4" xfId="13070" xr:uid="{E26800D8-DBB3-4E2F-90E1-E65351FAF649}"/>
    <cellStyle name="Moneda 2 6 6 4 5" xfId="22487" xr:uid="{BAE3B9DF-612A-4308-9DB7-7CC01F56D3D4}"/>
    <cellStyle name="Moneda 2 6 6 4 6" xfId="31904" xr:uid="{DB4EE183-0066-4A24-98B2-7933BC11D2D2}"/>
    <cellStyle name="Moneda 2 6 6 4 7" xfId="39761" xr:uid="{A6DC8E87-395E-41BA-980B-D195DB1D45A3}"/>
    <cellStyle name="Moneda 2 6 6 4 8" xfId="40020" xr:uid="{C8CF72E9-1F85-48C8-9613-6C86BE6C8EAC}"/>
    <cellStyle name="Moneda 2 6 6 4 9" xfId="3662" xr:uid="{6CB5C426-3F3D-40F8-94CE-EFF854DC8983}"/>
    <cellStyle name="Moneda 2 6 6 5" xfId="808" xr:uid="{4C454783-8AD0-45D7-8056-F371E3C5BBE7}"/>
    <cellStyle name="Moneda 2 6 6 5 2" xfId="9150" xr:uid="{F55B97E6-5542-4C13-95B0-F1EE19CC9B0D}"/>
    <cellStyle name="Moneda 2 6 6 5 2 2" xfId="18558" xr:uid="{A6FEB341-CB5B-47C9-A831-7FBA4450388A}"/>
    <cellStyle name="Moneda 2 6 6 5 2 3" xfId="27975" xr:uid="{B9832156-2CE8-469C-80DB-AADEF43EAEE8}"/>
    <cellStyle name="Moneda 2 6 6 5 2 4" xfId="37392" xr:uid="{D38AFDD3-572A-423F-B854-1E5E1290F18C}"/>
    <cellStyle name="Moneda 2 6 6 5 3" xfId="13854" xr:uid="{E605D93A-44AA-46A9-A0FA-FDCC0B88E524}"/>
    <cellStyle name="Moneda 2 6 6 5 4" xfId="23271" xr:uid="{2B0F42F3-DAAC-480E-831D-4B9A8D4D80DF}"/>
    <cellStyle name="Moneda 2 6 6 5 5" xfId="32688" xr:uid="{5C90497D-5C0E-4408-8962-8264A3BD88D1}"/>
    <cellStyle name="Moneda 2 6 6 5 6" xfId="4446" xr:uid="{3B47934E-8820-48CB-87E2-D7719671F7E6}"/>
    <cellStyle name="Moneda 2 6 6 5 7" xfId="1655" xr:uid="{7C122A95-A2B2-4223-91D8-5E9BF3C3E09F}"/>
    <cellStyle name="Moneda 2 6 6 5 8" xfId="40537" xr:uid="{A262AB4D-CEEA-4365-B2F8-F092D8411A56}"/>
    <cellStyle name="Moneda 2 6 6 6" xfId="6798" xr:uid="{25634E88-7012-4141-A507-81073431367F}"/>
    <cellStyle name="Moneda 2 6 6 6 2" xfId="16206" xr:uid="{C9E453FE-C0D1-4A8E-B024-6958F0EBB4BF}"/>
    <cellStyle name="Moneda 2 6 6 6 3" xfId="25623" xr:uid="{64DE7BB6-AAD5-481F-8462-20CB8639346C}"/>
    <cellStyle name="Moneda 2 6 6 6 4" xfId="35040" xr:uid="{3EF9AF42-CD1F-47F2-AD7F-C627AF070E24}"/>
    <cellStyle name="Moneda 2 6 6 7" xfId="11502" xr:uid="{697A6CC5-BB0D-46F5-AFFE-078057C99D34}"/>
    <cellStyle name="Moneda 2 6 6 8" xfId="20919" xr:uid="{4BE5C36E-DC52-4244-8D15-EDEF735B952D}"/>
    <cellStyle name="Moneda 2 6 6 9" xfId="30336" xr:uid="{A474018E-1531-4AC1-AD2D-BDF2E4E3DE23}"/>
    <cellStyle name="Moneda 2 6 7" xfId="971" xr:uid="{8B4D3B7C-A04E-4334-BD0C-299B52A473D9}"/>
    <cellStyle name="Moneda 2 6 7 10" xfId="39860" xr:uid="{DCD3EFBA-1135-4BFB-BB29-09C6BA61C5E4}"/>
    <cellStyle name="Moneda 2 6 7 11" xfId="2289" xr:uid="{09D8AA9F-035A-42A6-B382-0DFCF9956F3E}"/>
    <cellStyle name="Moneda 2 6 7 12" xfId="1687" xr:uid="{F9CD4CAF-DFD4-4F88-8562-725AADA3FA02}"/>
    <cellStyle name="Moneda 2 6 7 13" xfId="40569" xr:uid="{190F7C86-B7CB-4B91-A634-DC3B36EE97DC}"/>
    <cellStyle name="Moneda 2 6 7 2" xfId="3074" xr:uid="{FCD5D6D0-AE63-40E7-AC9F-5F45FBB7E0AA}"/>
    <cellStyle name="Moneda 2 6 7 2 2" xfId="5426" xr:uid="{3DC9B023-87AC-47AC-AB00-03C301DC812E}"/>
    <cellStyle name="Moneda 2 6 7 2 2 2" xfId="10130" xr:uid="{32EDF408-61CF-4FBE-ABB6-24FA24EE7CA2}"/>
    <cellStyle name="Moneda 2 6 7 2 2 2 2" xfId="19538" xr:uid="{44D63B4A-15E8-478F-9DF0-6FAA95D70582}"/>
    <cellStyle name="Moneda 2 6 7 2 2 2 3" xfId="28955" xr:uid="{EB52F01F-7F6E-42C1-8B05-EE27009B4615}"/>
    <cellStyle name="Moneda 2 6 7 2 2 2 4" xfId="38372" xr:uid="{01B3F27F-8B9C-411B-B6BC-B6FEEA2D7FEA}"/>
    <cellStyle name="Moneda 2 6 7 2 2 3" xfId="14834" xr:uid="{FA1D33C3-9025-4B24-8DF0-B400E974969F}"/>
    <cellStyle name="Moneda 2 6 7 2 2 4" xfId="24251" xr:uid="{A7492DE0-5B6D-4BE4-8409-B76A96AE5757}"/>
    <cellStyle name="Moneda 2 6 7 2 2 5" xfId="33668" xr:uid="{9E38FCF5-1009-425A-9509-8CAB68655D71}"/>
    <cellStyle name="Moneda 2 6 7 2 3" xfId="7778" xr:uid="{345C3443-AA29-4364-8048-5A701906B3CE}"/>
    <cellStyle name="Moneda 2 6 7 2 3 2" xfId="17186" xr:uid="{F009806B-0E0A-4BFB-AAC1-F5383B4E9C8A}"/>
    <cellStyle name="Moneda 2 6 7 2 3 3" xfId="26603" xr:uid="{C84BD858-AC14-47F8-B6E5-C8ED682E0CFE}"/>
    <cellStyle name="Moneda 2 6 7 2 3 4" xfId="36020" xr:uid="{711005DF-BDC3-4BBE-8088-680924E85067}"/>
    <cellStyle name="Moneda 2 6 7 2 4" xfId="12482" xr:uid="{854F00FF-458A-4A9E-8097-4A25B9F1CA0F}"/>
    <cellStyle name="Moneda 2 6 7 2 5" xfId="21899" xr:uid="{0D9E37D9-B621-436C-A7AA-0B7C680CF301}"/>
    <cellStyle name="Moneda 2 6 7 2 6" xfId="31316" xr:uid="{ABD16D31-88B3-4E37-B4BA-890CD29BE3FE}"/>
    <cellStyle name="Moneda 2 6 7 3" xfId="3858" xr:uid="{7475ACC4-B23D-4283-A706-C2D29BCE2D45}"/>
    <cellStyle name="Moneda 2 6 7 3 2" xfId="6210" xr:uid="{1E38BE92-0672-4874-8204-CC99C93B37B6}"/>
    <cellStyle name="Moneda 2 6 7 3 2 2" xfId="10914" xr:uid="{4E314C49-8590-4753-912A-EFAC3802B5E5}"/>
    <cellStyle name="Moneda 2 6 7 3 2 2 2" xfId="20322" xr:uid="{8A7AAAED-ED87-4829-80A0-90CAB68F949E}"/>
    <cellStyle name="Moneda 2 6 7 3 2 2 3" xfId="29739" xr:uid="{3C63E5C2-F257-4755-B3BD-76262226F360}"/>
    <cellStyle name="Moneda 2 6 7 3 2 2 4" xfId="39156" xr:uid="{AC670DDD-47C5-48A0-A65F-174E138DEC86}"/>
    <cellStyle name="Moneda 2 6 7 3 2 3" xfId="15618" xr:uid="{0786199D-21C0-4007-BB20-19B03E6230A6}"/>
    <cellStyle name="Moneda 2 6 7 3 2 4" xfId="25035" xr:uid="{DCB93B3E-9A03-416C-A7E9-45B053574D89}"/>
    <cellStyle name="Moneda 2 6 7 3 2 5" xfId="34452" xr:uid="{DD3C5F71-3D09-4D01-B5C5-4BA1F7F674C9}"/>
    <cellStyle name="Moneda 2 6 7 3 3" xfId="8562" xr:uid="{AAA54EEF-0737-4B7F-BC41-2D66DD67BEC4}"/>
    <cellStyle name="Moneda 2 6 7 3 3 2" xfId="17970" xr:uid="{D052D6ED-87FD-4B14-8C4A-29740828C1AB}"/>
    <cellStyle name="Moneda 2 6 7 3 3 3" xfId="27387" xr:uid="{7F4104FC-1079-45B3-9701-81AB27531D28}"/>
    <cellStyle name="Moneda 2 6 7 3 3 4" xfId="36804" xr:uid="{7EC69DD3-E396-40AC-9FD9-2E4742019F5B}"/>
    <cellStyle name="Moneda 2 6 7 3 4" xfId="13266" xr:uid="{685B6EB0-3FB0-45D3-B039-A05C8280821A}"/>
    <cellStyle name="Moneda 2 6 7 3 5" xfId="22683" xr:uid="{C98B907F-40DA-4FCD-AAF4-156745C1C3F5}"/>
    <cellStyle name="Moneda 2 6 7 3 6" xfId="32100" xr:uid="{1ED47E16-4DCC-4A83-BC4C-482C270C33FF}"/>
    <cellStyle name="Moneda 2 6 7 4" xfId="4642" xr:uid="{460378D3-7265-46A5-AD2C-3A2B4AC746B2}"/>
    <cellStyle name="Moneda 2 6 7 4 2" xfId="9346" xr:uid="{686B5B00-1D2D-4EA4-AECC-43A8269792F7}"/>
    <cellStyle name="Moneda 2 6 7 4 2 2" xfId="18754" xr:uid="{33CEDE02-9BB2-43B3-BD43-FC2D6DD70365}"/>
    <cellStyle name="Moneda 2 6 7 4 2 3" xfId="28171" xr:uid="{A060AC2C-1EFB-4D1B-9639-14444B0F62E2}"/>
    <cellStyle name="Moneda 2 6 7 4 2 4" xfId="37588" xr:uid="{F20F0456-8722-44D4-8734-D8D474F2B8FD}"/>
    <cellStyle name="Moneda 2 6 7 4 3" xfId="14050" xr:uid="{F714DCCF-C43C-4371-91D9-A19514379C3A}"/>
    <cellStyle name="Moneda 2 6 7 4 4" xfId="23467" xr:uid="{A20C1199-00E5-46BE-8D7C-761FED55D7B8}"/>
    <cellStyle name="Moneda 2 6 7 4 5" xfId="32884" xr:uid="{B401C8DF-152A-4FB2-837E-C7C93BC7CFE3}"/>
    <cellStyle name="Moneda 2 6 7 5" xfId="6994" xr:uid="{6783EFB2-2A20-42F4-9863-BF040FE5B3E1}"/>
    <cellStyle name="Moneda 2 6 7 5 2" xfId="16402" xr:uid="{0BEE513C-57F0-4E87-B00F-71243AD79AF1}"/>
    <cellStyle name="Moneda 2 6 7 5 3" xfId="25819" xr:uid="{5F6B9B10-75BB-46AE-B8E3-442E552B44C8}"/>
    <cellStyle name="Moneda 2 6 7 5 4" xfId="35236" xr:uid="{9461523E-BB8B-45AF-83FA-BFB3C7DC23AF}"/>
    <cellStyle name="Moneda 2 6 7 6" xfId="11698" xr:uid="{A98D9EB0-6B5D-4437-917F-EA6B33FAB34C}"/>
    <cellStyle name="Moneda 2 6 7 7" xfId="21115" xr:uid="{D73DF64B-A77D-405D-8505-E4C7FB305C8A}"/>
    <cellStyle name="Moneda 2 6 7 8" xfId="30532" xr:uid="{3F23B23E-D006-430E-B7F6-25BE4F919B40}"/>
    <cellStyle name="Moneda 2 6 7 9" xfId="39601" xr:uid="{51D4DE9E-2377-43F5-8FFC-7101C3A2E48D}"/>
    <cellStyle name="Moneda 2 6 8" xfId="1037" xr:uid="{C022B39F-1358-4282-AD6E-614E2321F1EE}"/>
    <cellStyle name="Moneda 2 6 8 10" xfId="1751" xr:uid="{347399C3-037E-4212-85C7-96C505DC48E9}"/>
    <cellStyle name="Moneda 2 6 8 11" xfId="40633" xr:uid="{D88409C1-10A9-4FBA-984A-1E88E61989BC}"/>
    <cellStyle name="Moneda 2 6 8 2" xfId="5034" xr:uid="{C4C81891-8DF5-4C05-8642-871619868D87}"/>
    <cellStyle name="Moneda 2 6 8 2 2" xfId="9738" xr:uid="{2A0B2355-5BED-40B5-A652-63834CD392BC}"/>
    <cellStyle name="Moneda 2 6 8 2 2 2" xfId="19146" xr:uid="{27564637-A894-4A04-99EE-9A23DC3CB76B}"/>
    <cellStyle name="Moneda 2 6 8 2 2 3" xfId="28563" xr:uid="{5293B095-254E-43CA-91E8-AA755E80082B}"/>
    <cellStyle name="Moneda 2 6 8 2 2 4" xfId="37980" xr:uid="{7A1FFAF8-B2B4-4218-807C-7B72CE6E34A9}"/>
    <cellStyle name="Moneda 2 6 8 2 3" xfId="14442" xr:uid="{6206CAB8-17A0-49DD-879A-520D98F52A79}"/>
    <cellStyle name="Moneda 2 6 8 2 4" xfId="23859" xr:uid="{F3EED868-B5FC-4112-BCA1-FCA0323829F2}"/>
    <cellStyle name="Moneda 2 6 8 2 5" xfId="33276" xr:uid="{518DEC9A-5B82-4D89-9AD5-5F5328D458CE}"/>
    <cellStyle name="Moneda 2 6 8 3" xfId="7386" xr:uid="{BDE8E220-3B36-4955-A4E4-765B7112A7FD}"/>
    <cellStyle name="Moneda 2 6 8 3 2" xfId="16794" xr:uid="{77AB65D9-21B4-4F24-B332-9B6CF739B45D}"/>
    <cellStyle name="Moneda 2 6 8 3 3" xfId="26211" xr:uid="{AC3AB214-899F-4BA4-917D-74B532E99011}"/>
    <cellStyle name="Moneda 2 6 8 3 4" xfId="35628" xr:uid="{9D36E4E9-DCE3-4EC7-9FEC-EE953671EEA4}"/>
    <cellStyle name="Moneda 2 6 8 4" xfId="12090" xr:uid="{832E4791-FC80-4BE0-920B-F545ACE1F690}"/>
    <cellStyle name="Moneda 2 6 8 5" xfId="21507" xr:uid="{DA5D85AA-F0BF-4CC5-9685-439790B2982A}"/>
    <cellStyle name="Moneda 2 6 8 6" xfId="30924" xr:uid="{CE01C65A-A07F-4FD3-ADFB-F26F7B18DD03}"/>
    <cellStyle name="Moneda 2 6 8 7" xfId="39665" xr:uid="{9CDF54D5-034D-402E-947C-C8BCE8344897}"/>
    <cellStyle name="Moneda 2 6 8 8" xfId="39924" xr:uid="{FE3F8668-5BC2-45C6-A9C6-EA2634E17257}"/>
    <cellStyle name="Moneda 2 6 8 9" xfId="2682" xr:uid="{762EE5F3-9A0E-4C38-9B27-1771A9CD1B8F}"/>
    <cellStyle name="Moneda 2 6 9" xfId="1101" xr:uid="{93803AD2-D79D-4BEF-A128-64D5AE83AA81}"/>
    <cellStyle name="Moneda 2 6 9 10" xfId="1815" xr:uid="{B3861FED-AC01-48A0-8934-46E9B79847EE}"/>
    <cellStyle name="Moneda 2 6 9 11" xfId="40697" xr:uid="{18A9B608-4170-4739-B236-65BBB4C53F24}"/>
    <cellStyle name="Moneda 2 6 9 2" xfId="5818" xr:uid="{77C4C600-BF51-43A9-9961-F1944E8BD77F}"/>
    <cellStyle name="Moneda 2 6 9 2 2" xfId="10522" xr:uid="{3C70237E-CD9C-4505-98DC-3D8E5CFA73F1}"/>
    <cellStyle name="Moneda 2 6 9 2 2 2" xfId="19930" xr:uid="{C70A9B9C-8BD8-4A13-B620-1B1C233B193B}"/>
    <cellStyle name="Moneda 2 6 9 2 2 3" xfId="29347" xr:uid="{C835E002-FD5F-4886-8A65-8529A8A64A5E}"/>
    <cellStyle name="Moneda 2 6 9 2 2 4" xfId="38764" xr:uid="{6D7ED2DA-613D-47B4-AB1F-5C88DF86F8E5}"/>
    <cellStyle name="Moneda 2 6 9 2 3" xfId="15226" xr:uid="{0577CE6F-3118-41F9-A677-F11E778A429B}"/>
    <cellStyle name="Moneda 2 6 9 2 4" xfId="24643" xr:uid="{F502CA30-612E-44F7-9E52-3C6C9433537F}"/>
    <cellStyle name="Moneda 2 6 9 2 5" xfId="34060" xr:uid="{682C9B7C-EE35-4051-A5AE-D41E26C10AE8}"/>
    <cellStyle name="Moneda 2 6 9 3" xfId="8170" xr:uid="{5FFAEC32-D14D-4E87-B681-E979EB1A14C5}"/>
    <cellStyle name="Moneda 2 6 9 3 2" xfId="17578" xr:uid="{C0509955-2107-4C98-995D-C01D22F6C84C}"/>
    <cellStyle name="Moneda 2 6 9 3 3" xfId="26995" xr:uid="{F2466013-4D70-4A1B-95D1-F8B0D7C53FB0}"/>
    <cellStyle name="Moneda 2 6 9 3 4" xfId="36412" xr:uid="{2901ACD9-9006-4178-965F-90BF2A8C11A3}"/>
    <cellStyle name="Moneda 2 6 9 4" xfId="12874" xr:uid="{8490BE7B-32D9-48E4-9A29-B34F48529E1D}"/>
    <cellStyle name="Moneda 2 6 9 5" xfId="22291" xr:uid="{66D08C8B-AF47-4BFB-92CC-487EFF0EA8B2}"/>
    <cellStyle name="Moneda 2 6 9 6" xfId="31708" xr:uid="{B57C194C-E2B5-4CDB-ACF2-98D78FFC694C}"/>
    <cellStyle name="Moneda 2 6 9 7" xfId="39729" xr:uid="{8CDE00B6-CF26-4F74-AF41-A87C2FA1B91E}"/>
    <cellStyle name="Moneda 2 6 9 8" xfId="39988" xr:uid="{202A8C2B-17DD-4498-9B81-01A4EF57C28D}"/>
    <cellStyle name="Moneda 2 6 9 9" xfId="3466" xr:uid="{A0805AC0-FB87-4B66-A735-0C9DBCC5DC36}"/>
    <cellStyle name="Moneda 2 7" xfId="121" xr:uid="{E560C358-62DB-4710-A0B9-349139B68AA7}"/>
    <cellStyle name="Moneda 2 7 10" xfId="790" xr:uid="{6B955F6A-D83E-4B47-BA36-544F9403A7E3}"/>
    <cellStyle name="Moneda 2 7 10 2" xfId="16005" xr:uid="{CC96A01A-F3E2-47EA-AE62-D2233547C205}"/>
    <cellStyle name="Moneda 2 7 10 3" xfId="25422" xr:uid="{3E406109-3148-4EE0-B3AA-5CB87DBBE1F8}"/>
    <cellStyle name="Moneda 2 7 10 4" xfId="34839" xr:uid="{00C549A9-AFC7-4B69-A071-EE8300E08051}"/>
    <cellStyle name="Moneda 2 7 10 5" xfId="6597" xr:uid="{C0BA6324-A9D0-4DFB-8ABE-CD531D91C1D2}"/>
    <cellStyle name="Moneda 2 7 10 6" xfId="1648" xr:uid="{1E8FFE65-CF86-418A-AB75-DBE2A52D9576}"/>
    <cellStyle name="Moneda 2 7 10 7" xfId="40530" xr:uid="{91E7D019-8FC9-4735-A981-D460C3B9E24E}"/>
    <cellStyle name="Moneda 2 7 11" xfId="11301" xr:uid="{605C64FD-4544-4AD6-9890-ABFD61CDEB69}"/>
    <cellStyle name="Moneda 2 7 12" xfId="20718" xr:uid="{E461602A-2F04-406D-B174-D416C06DCDBA}"/>
    <cellStyle name="Moneda 2 7 13" xfId="30135" xr:uid="{4DE56B5E-023F-4657-B8C5-6B79A9BBAC02}"/>
    <cellStyle name="Moneda 2 7 14" xfId="39548" xr:uid="{81F03288-A211-48B8-AD10-7C23693ACA31}"/>
    <cellStyle name="Moneda 2 7 15" xfId="39819" xr:uid="{3EC71943-5B63-41C4-A6D3-6D768A3525B7}"/>
    <cellStyle name="Moneda 2 7 16" xfId="1892" xr:uid="{C9B85CC6-6FDB-4CB9-9B4A-AFE7A21C4A01}"/>
    <cellStyle name="Moneda 2 7 17" xfId="1264" xr:uid="{408DEE7F-B6B4-44E5-83A0-DC1B417A452F}"/>
    <cellStyle name="Moneda 2 7 18" xfId="40146" xr:uid="{FDD7C235-2299-4FF8-BD46-78EB6089FA09}"/>
    <cellStyle name="Moneda 2 7 2" xfId="211" xr:uid="{2E927B7C-F9BB-4A5F-A214-55C152029EE9}"/>
    <cellStyle name="Moneda 2 7 2 10" xfId="20764" xr:uid="{B4689775-D88C-43C5-97C9-3C985E815C38}"/>
    <cellStyle name="Moneda 2 7 2 11" xfId="30181" xr:uid="{79960941-2E09-4E0A-B457-120926C401C2}"/>
    <cellStyle name="Moneda 2 7 2 12" xfId="39564" xr:uid="{53EFC1DD-8C1E-4DB6-8FF0-EE00A069775F}"/>
    <cellStyle name="Moneda 2 7 2 13" xfId="39836" xr:uid="{2D6ABB1C-B456-45FD-97B5-B63623EFABEC}"/>
    <cellStyle name="Moneda 2 7 2 14" xfId="1938" xr:uid="{F2B9ED9D-AA76-405F-B9D7-B36966A09D3D}"/>
    <cellStyle name="Moneda 2 7 2 15" xfId="1310" xr:uid="{A179302E-1567-4277-A6B1-655BBC235F2F}"/>
    <cellStyle name="Moneda 2 7 2 16" xfId="40192" xr:uid="{F8345EC3-9E3B-499F-B674-DABDE648E595}"/>
    <cellStyle name="Moneda 2 7 2 2" xfId="404" xr:uid="{578C3608-8522-488E-B32B-64F025C3D438}"/>
    <cellStyle name="Moneda 2 7 2 2 10" xfId="30302" xr:uid="{EFCF3CA0-F7F4-4F46-BA33-ED08D0EC5484}"/>
    <cellStyle name="Moneda 2 7 2 2 11" xfId="39642" xr:uid="{7BC565E2-8F01-47E0-B330-04254AC7D88C}"/>
    <cellStyle name="Moneda 2 7 2 2 12" xfId="39901" xr:uid="{A1535A7A-2890-4E4F-8731-DBBCECA34064}"/>
    <cellStyle name="Moneda 2 7 2 2 13" xfId="2059" xr:uid="{83428EE6-5734-4479-8C4E-DFDCCE747793}"/>
    <cellStyle name="Moneda 2 7 2 2 14" xfId="1431" xr:uid="{C89C8407-85B1-476E-BC1E-0682F7C5B378}"/>
    <cellStyle name="Moneda 2 7 2 2 15" xfId="40313" xr:uid="{304874C6-9F79-4AFD-9DC1-E9A515C36832}"/>
    <cellStyle name="Moneda 2 7 2 2 2" xfId="630" xr:uid="{87608095-D98B-49A7-A87B-B5E779460D8E}"/>
    <cellStyle name="Moneda 2 7 2 2 2 10" xfId="39706" xr:uid="{9AF140E7-B55F-4975-8FC4-643E4AA8F15D}"/>
    <cellStyle name="Moneda 2 7 2 2 2 11" xfId="39965" xr:uid="{E1CB04B8-F80F-4274-B94F-E0D3D9750FA2}"/>
    <cellStyle name="Moneda 2 7 2 2 2 12" xfId="2255" xr:uid="{86EE72EA-D833-49FC-8C21-0B1623C73436}"/>
    <cellStyle name="Moneda 2 7 2 2 2 13" xfId="1627" xr:uid="{8BD6D345-0D10-4500-956E-CF21EA89A637}"/>
    <cellStyle name="Moneda 2 7 2 2 2 14" xfId="40509" xr:uid="{B4D85007-D2D5-48C8-8601-0E80EB4D756D}"/>
    <cellStyle name="Moneda 2 7 2 2 2 2" xfId="1078" xr:uid="{4DCEA1D1-17BA-41F2-890C-708BC0F1C066}"/>
    <cellStyle name="Moneda 2 7 2 2 2 2 10" xfId="1792" xr:uid="{7FA23815-94F2-4CEA-A489-25995AFAAF93}"/>
    <cellStyle name="Moneda 2 7 2 2 2 2 11" xfId="40674" xr:uid="{3EBC5168-C826-426A-98DE-22A415AC47CA}"/>
    <cellStyle name="Moneda 2 7 2 2 2 2 2" xfId="3432" xr:uid="{BC86307C-E486-4059-B859-6899CEDEECBE}"/>
    <cellStyle name="Moneda 2 7 2 2 2 2 2 2" xfId="5784" xr:uid="{C4FE3C95-B6B2-4FCF-BF5E-7A068614DCCD}"/>
    <cellStyle name="Moneda 2 7 2 2 2 2 2 2 2" xfId="10488" xr:uid="{FBEE0CFD-E4DC-4DDF-A643-570776FDDB47}"/>
    <cellStyle name="Moneda 2 7 2 2 2 2 2 2 2 2" xfId="19896" xr:uid="{F9F5F5F4-671F-4C34-BFA3-C7F7B1C03EAE}"/>
    <cellStyle name="Moneda 2 7 2 2 2 2 2 2 2 3" xfId="29313" xr:uid="{B65C2786-9C59-4105-9D24-FBE796B9C3FC}"/>
    <cellStyle name="Moneda 2 7 2 2 2 2 2 2 2 4" xfId="38730" xr:uid="{B896E99E-E59D-4B81-BEDD-E3A28A0B139C}"/>
    <cellStyle name="Moneda 2 7 2 2 2 2 2 2 3" xfId="15192" xr:uid="{5DD149B4-7652-44C7-A992-FD163CBD0896}"/>
    <cellStyle name="Moneda 2 7 2 2 2 2 2 2 4" xfId="24609" xr:uid="{C19B85DD-8FE7-487A-8D84-B27C2E0FA979}"/>
    <cellStyle name="Moneda 2 7 2 2 2 2 2 2 5" xfId="34026" xr:uid="{FB073676-F8A8-4B2C-83C4-769B61516AF5}"/>
    <cellStyle name="Moneda 2 7 2 2 2 2 2 3" xfId="8136" xr:uid="{42085063-7C7B-4368-9ED2-DBE90F940F7C}"/>
    <cellStyle name="Moneda 2 7 2 2 2 2 2 3 2" xfId="17544" xr:uid="{C0EA061F-3383-44FA-8170-F412D6CC2CE7}"/>
    <cellStyle name="Moneda 2 7 2 2 2 2 2 3 3" xfId="26961" xr:uid="{56F49864-5810-4BB9-B653-26C847D14B61}"/>
    <cellStyle name="Moneda 2 7 2 2 2 2 2 3 4" xfId="36378" xr:uid="{555A58E1-D7F7-4B12-BAC3-569DE5208055}"/>
    <cellStyle name="Moneda 2 7 2 2 2 2 2 4" xfId="12840" xr:uid="{E575D7C6-02A9-41E3-8945-2D3AFF3ACA69}"/>
    <cellStyle name="Moneda 2 7 2 2 2 2 2 5" xfId="22257" xr:uid="{5E5FE5FD-D721-47BD-853E-704C21437A03}"/>
    <cellStyle name="Moneda 2 7 2 2 2 2 2 6" xfId="31674" xr:uid="{6A19C9AA-0F1C-42CC-92CD-A1205A1C6E93}"/>
    <cellStyle name="Moneda 2 7 2 2 2 2 3" xfId="4216" xr:uid="{2E4F9DAB-C094-4E54-A49A-B6C4F3AC3C74}"/>
    <cellStyle name="Moneda 2 7 2 2 2 2 3 2" xfId="6568" xr:uid="{7AA976DD-3DD1-4C71-BABF-ED3C0AE642DB}"/>
    <cellStyle name="Moneda 2 7 2 2 2 2 3 2 2" xfId="11272" xr:uid="{DA0899C0-662C-4954-B793-EA4436EBC007}"/>
    <cellStyle name="Moneda 2 7 2 2 2 2 3 2 2 2" xfId="20680" xr:uid="{5591C8B3-87A8-4F77-894C-52F9FC89C6F0}"/>
    <cellStyle name="Moneda 2 7 2 2 2 2 3 2 2 3" xfId="30097" xr:uid="{163F1B6A-A7AA-46DA-9838-1374774321E3}"/>
    <cellStyle name="Moneda 2 7 2 2 2 2 3 2 2 4" xfId="39514" xr:uid="{E062CFFF-C752-4C10-8C91-12EAD82B3F4C}"/>
    <cellStyle name="Moneda 2 7 2 2 2 2 3 2 3" xfId="15976" xr:uid="{B4D5477F-41D6-421F-BE70-31A69F39F1BF}"/>
    <cellStyle name="Moneda 2 7 2 2 2 2 3 2 4" xfId="25393" xr:uid="{152963FE-FFB0-44A9-95E8-5F860EABE84F}"/>
    <cellStyle name="Moneda 2 7 2 2 2 2 3 2 5" xfId="34810" xr:uid="{3B3CABB9-A855-4E63-A20B-E224C5FEBD49}"/>
    <cellStyle name="Moneda 2 7 2 2 2 2 3 3" xfId="8920" xr:uid="{F23766F2-39FD-4486-A04C-71214FB3E1F6}"/>
    <cellStyle name="Moneda 2 7 2 2 2 2 3 3 2" xfId="18328" xr:uid="{ECF40059-34FF-4DFB-9C8A-910BE2DD06D7}"/>
    <cellStyle name="Moneda 2 7 2 2 2 2 3 3 3" xfId="27745" xr:uid="{CE785793-0892-422E-B221-9D7029EB8D36}"/>
    <cellStyle name="Moneda 2 7 2 2 2 2 3 3 4" xfId="37162" xr:uid="{A24ABAE0-9C88-4A70-8A83-A93B6ABC4E86}"/>
    <cellStyle name="Moneda 2 7 2 2 2 2 3 4" xfId="13624" xr:uid="{FD2527AC-E2FC-4F6C-882D-470C32FF4439}"/>
    <cellStyle name="Moneda 2 7 2 2 2 2 3 5" xfId="23041" xr:uid="{0D10CA2D-1917-4202-8079-BCE2F957F207}"/>
    <cellStyle name="Moneda 2 7 2 2 2 2 3 6" xfId="32458" xr:uid="{D51975AE-BCDA-411C-B154-BD7E949FDF96}"/>
    <cellStyle name="Moneda 2 7 2 2 2 2 4" xfId="5000" xr:uid="{506BA730-47C6-4940-8BA5-425ABEA81066}"/>
    <cellStyle name="Moneda 2 7 2 2 2 2 4 2" xfId="9704" xr:uid="{04020618-53E0-4072-90A0-0432F5942601}"/>
    <cellStyle name="Moneda 2 7 2 2 2 2 4 2 2" xfId="19112" xr:uid="{B76137EB-B791-44DE-9E47-0BF45EBCCD82}"/>
    <cellStyle name="Moneda 2 7 2 2 2 2 4 2 3" xfId="28529" xr:uid="{AEE5BDFE-E47E-4D50-9001-34A65873054A}"/>
    <cellStyle name="Moneda 2 7 2 2 2 2 4 2 4" xfId="37946" xr:uid="{E9CF959D-6065-4664-BF5A-6F9A22913F01}"/>
    <cellStyle name="Moneda 2 7 2 2 2 2 4 3" xfId="14408" xr:uid="{0EAE9857-F811-4AF1-BC6C-1850BA302129}"/>
    <cellStyle name="Moneda 2 7 2 2 2 2 4 4" xfId="23825" xr:uid="{9E3DE751-7B8D-42CF-9B00-B86A8CBBD8B5}"/>
    <cellStyle name="Moneda 2 7 2 2 2 2 4 5" xfId="33242" xr:uid="{8122523C-EA9A-4C35-9E5B-A27BBBD59EB0}"/>
    <cellStyle name="Moneda 2 7 2 2 2 2 5" xfId="7352" xr:uid="{7899F96F-EE17-4467-AE2D-809B1BDC5AA1}"/>
    <cellStyle name="Moneda 2 7 2 2 2 2 5 2" xfId="16760" xr:uid="{89CFFFFD-67AA-489B-B645-0C2464A44629}"/>
    <cellStyle name="Moneda 2 7 2 2 2 2 5 3" xfId="26177" xr:uid="{06495CA6-8A6B-4DEE-9F11-7743DFF27359}"/>
    <cellStyle name="Moneda 2 7 2 2 2 2 5 4" xfId="35594" xr:uid="{452CA869-76D1-4828-A25B-6F965D6E9391}"/>
    <cellStyle name="Moneda 2 7 2 2 2 2 6" xfId="12056" xr:uid="{7D1AAF22-BF80-4826-9BB2-C9BBDBFE1C36}"/>
    <cellStyle name="Moneda 2 7 2 2 2 2 7" xfId="21473" xr:uid="{05FB7ED8-331C-4658-969E-55B9AD2863F2}"/>
    <cellStyle name="Moneda 2 7 2 2 2 2 8" xfId="30890" xr:uid="{B3168891-9E23-4B98-8ABD-0938492F93C9}"/>
    <cellStyle name="Moneda 2 7 2 2 2 2 9" xfId="2647" xr:uid="{68F0B9FA-572B-463D-8F8A-A8241C51D682}"/>
    <cellStyle name="Moneda 2 7 2 2 2 3" xfId="3040" xr:uid="{7873CA91-2992-4F05-B543-5A3CBB3115B5}"/>
    <cellStyle name="Moneda 2 7 2 2 2 3 2" xfId="5392" xr:uid="{F2431555-B423-4509-B03C-FDC95210AF51}"/>
    <cellStyle name="Moneda 2 7 2 2 2 3 2 2" xfId="10096" xr:uid="{5EABBEF2-9C0E-44A6-8B2A-05515A9CBF23}"/>
    <cellStyle name="Moneda 2 7 2 2 2 3 2 2 2" xfId="19504" xr:uid="{DBD97A63-9683-4DCC-88A9-F45B2C6E3AA1}"/>
    <cellStyle name="Moneda 2 7 2 2 2 3 2 2 3" xfId="28921" xr:uid="{6FB730FD-AAC1-44C0-B439-11520C5E2D7F}"/>
    <cellStyle name="Moneda 2 7 2 2 2 3 2 2 4" xfId="38338" xr:uid="{BFD8464A-840F-4970-B5E8-CE7630191F3A}"/>
    <cellStyle name="Moneda 2 7 2 2 2 3 2 3" xfId="14800" xr:uid="{30545966-DC43-438F-92AB-8FDC8211E3DC}"/>
    <cellStyle name="Moneda 2 7 2 2 2 3 2 4" xfId="24217" xr:uid="{96A958D0-4BD1-4498-813B-5BF212F85359}"/>
    <cellStyle name="Moneda 2 7 2 2 2 3 2 5" xfId="33634" xr:uid="{1E67A184-951A-422B-A4E6-7288AE3222B0}"/>
    <cellStyle name="Moneda 2 7 2 2 2 3 3" xfId="7744" xr:uid="{85A9AD0F-F405-42F9-9A08-2563DBB9FB9A}"/>
    <cellStyle name="Moneda 2 7 2 2 2 3 3 2" xfId="17152" xr:uid="{C6AA1765-1B2A-42E6-AF9C-25450713EC17}"/>
    <cellStyle name="Moneda 2 7 2 2 2 3 3 3" xfId="26569" xr:uid="{BFD58B8D-00CF-4308-A385-02048E88E516}"/>
    <cellStyle name="Moneda 2 7 2 2 2 3 3 4" xfId="35986" xr:uid="{1714A67B-66B3-4A51-BF22-E9DB8DF7D2AC}"/>
    <cellStyle name="Moneda 2 7 2 2 2 3 4" xfId="12448" xr:uid="{822BE198-4E1C-46CB-BC5A-F2B47119F8E4}"/>
    <cellStyle name="Moneda 2 7 2 2 2 3 5" xfId="21865" xr:uid="{62A748CF-8671-455D-8B28-49E47121B786}"/>
    <cellStyle name="Moneda 2 7 2 2 2 3 6" xfId="31282" xr:uid="{C5C371C5-A25F-4283-823A-7D3654F279C1}"/>
    <cellStyle name="Moneda 2 7 2 2 2 4" xfId="3824" xr:uid="{17A7A7C8-81A8-46E1-9D01-6AE63ECB101D}"/>
    <cellStyle name="Moneda 2 7 2 2 2 4 2" xfId="6176" xr:uid="{7C81BE68-30B0-49C7-81D7-9E46B97918D9}"/>
    <cellStyle name="Moneda 2 7 2 2 2 4 2 2" xfId="10880" xr:uid="{362D33D0-BEAA-4065-A29C-513202549DEF}"/>
    <cellStyle name="Moneda 2 7 2 2 2 4 2 2 2" xfId="20288" xr:uid="{E28FE93A-DC5D-44C8-BADA-D3B528CF0D86}"/>
    <cellStyle name="Moneda 2 7 2 2 2 4 2 2 3" xfId="29705" xr:uid="{E704F4DB-8901-44EE-98F7-7367193C7648}"/>
    <cellStyle name="Moneda 2 7 2 2 2 4 2 2 4" xfId="39122" xr:uid="{4AEC4B5C-C871-4352-8C69-0BC412BB7AEC}"/>
    <cellStyle name="Moneda 2 7 2 2 2 4 2 3" xfId="15584" xr:uid="{53E71F1D-18E2-40C2-8A91-ADB2B6E74751}"/>
    <cellStyle name="Moneda 2 7 2 2 2 4 2 4" xfId="25001" xr:uid="{0C161611-971A-47CD-9A2A-D600E66874E7}"/>
    <cellStyle name="Moneda 2 7 2 2 2 4 2 5" xfId="34418" xr:uid="{7C77F9BB-4A39-4EEF-91C7-41DC674CA14E}"/>
    <cellStyle name="Moneda 2 7 2 2 2 4 3" xfId="8528" xr:uid="{7B22E0D0-0E9A-4854-B9CD-AB4A9D7D876D}"/>
    <cellStyle name="Moneda 2 7 2 2 2 4 3 2" xfId="17936" xr:uid="{4AEBAE9E-2AB6-4C50-8ABD-3E0861AB3EEF}"/>
    <cellStyle name="Moneda 2 7 2 2 2 4 3 3" xfId="27353" xr:uid="{EF9D8D27-523A-4347-B350-8D1DB69C3A2B}"/>
    <cellStyle name="Moneda 2 7 2 2 2 4 3 4" xfId="36770" xr:uid="{0CA28E17-1800-42BD-8AB9-0156A0F5FFB3}"/>
    <cellStyle name="Moneda 2 7 2 2 2 4 4" xfId="13232" xr:uid="{74B0F7B5-1DD4-4225-8786-DD535818A33E}"/>
    <cellStyle name="Moneda 2 7 2 2 2 4 5" xfId="22649" xr:uid="{2431287C-ECC8-44B8-A4EF-5CF7092D319D}"/>
    <cellStyle name="Moneda 2 7 2 2 2 4 6" xfId="32066" xr:uid="{F62D95DF-D6A1-468B-8E16-40CB95649437}"/>
    <cellStyle name="Moneda 2 7 2 2 2 5" xfId="4608" xr:uid="{DB74E04F-557F-467F-A536-B35B54140C59}"/>
    <cellStyle name="Moneda 2 7 2 2 2 5 2" xfId="9312" xr:uid="{AAAE42DF-DEE0-4811-8BB5-62EB3A39E771}"/>
    <cellStyle name="Moneda 2 7 2 2 2 5 2 2" xfId="18720" xr:uid="{178756FB-6BA7-45C4-ADB5-CE8607DE35F8}"/>
    <cellStyle name="Moneda 2 7 2 2 2 5 2 3" xfId="28137" xr:uid="{3EAD1567-377E-428C-A319-9F82C2BB29D6}"/>
    <cellStyle name="Moneda 2 7 2 2 2 5 2 4" xfId="37554" xr:uid="{65DE7217-A071-4E5F-8C1E-FD77257C8E2E}"/>
    <cellStyle name="Moneda 2 7 2 2 2 5 3" xfId="14016" xr:uid="{2F7F3526-F541-419D-B316-6C6542A7D438}"/>
    <cellStyle name="Moneda 2 7 2 2 2 5 4" xfId="23433" xr:uid="{75AE5C61-C828-4F13-B1AE-9BC8E6BDB109}"/>
    <cellStyle name="Moneda 2 7 2 2 2 5 5" xfId="32850" xr:uid="{83203A3D-EC16-403F-B58C-17E6283A5622}"/>
    <cellStyle name="Moneda 2 7 2 2 2 6" xfId="6960" xr:uid="{3CB06DD2-F479-45DA-93FC-791413E56F91}"/>
    <cellStyle name="Moneda 2 7 2 2 2 6 2" xfId="16368" xr:uid="{782F97F6-0F5C-4D9E-A1F3-D95038789DD1}"/>
    <cellStyle name="Moneda 2 7 2 2 2 6 3" xfId="25785" xr:uid="{F3402BD5-5A50-4A7F-B3EE-9B85F5474B66}"/>
    <cellStyle name="Moneda 2 7 2 2 2 6 4" xfId="35202" xr:uid="{76D709C5-F1B8-43AC-BA08-E6F8D4A2A326}"/>
    <cellStyle name="Moneda 2 7 2 2 2 7" xfId="11664" xr:uid="{8DDA0D16-49AB-4096-8BD9-B870CED8F9D8}"/>
    <cellStyle name="Moneda 2 7 2 2 2 8" xfId="21081" xr:uid="{44241755-6634-4EBC-9184-8FE486DD7817}"/>
    <cellStyle name="Moneda 2 7 2 2 2 9" xfId="30498" xr:uid="{4AAAC10E-753F-44DA-B9F1-30AA7D5C411E}"/>
    <cellStyle name="Moneda 2 7 2 2 3" xfId="1142" xr:uid="{68D905D2-1F2F-45ED-A083-70678E0E4D10}"/>
    <cellStyle name="Moneda 2 7 2 2 3 10" xfId="40029" xr:uid="{8EB8ACED-E6CD-4BA3-9466-26E117264C0D}"/>
    <cellStyle name="Moneda 2 7 2 2 3 11" xfId="2451" xr:uid="{327B0BB6-E40B-483C-B457-4509493F4777}"/>
    <cellStyle name="Moneda 2 7 2 2 3 12" xfId="1856" xr:uid="{5014CCEA-C680-40FB-8AD2-F56C5E5D5483}"/>
    <cellStyle name="Moneda 2 7 2 2 3 13" xfId="40738" xr:uid="{C7A6582A-E83B-4750-83D3-692A070FB9D2}"/>
    <cellStyle name="Moneda 2 7 2 2 3 2" xfId="3236" xr:uid="{3E88715C-8806-4C83-AAD7-102E49E456CC}"/>
    <cellStyle name="Moneda 2 7 2 2 3 2 2" xfId="5588" xr:uid="{1848BB0F-F1E1-4E0C-A9E1-D09290542577}"/>
    <cellStyle name="Moneda 2 7 2 2 3 2 2 2" xfId="10292" xr:uid="{C5A68396-1EF5-42A3-83BE-4047C4915E5E}"/>
    <cellStyle name="Moneda 2 7 2 2 3 2 2 2 2" xfId="19700" xr:uid="{DDD80CB6-1808-464E-9005-208CF5E96178}"/>
    <cellStyle name="Moneda 2 7 2 2 3 2 2 2 3" xfId="29117" xr:uid="{327DA5AD-08A8-4C61-8CB1-FF878001CD20}"/>
    <cellStyle name="Moneda 2 7 2 2 3 2 2 2 4" xfId="38534" xr:uid="{FF3C3AFD-B91F-47AA-9C9B-30498F54CEAB}"/>
    <cellStyle name="Moneda 2 7 2 2 3 2 2 3" xfId="14996" xr:uid="{EE503D87-1665-443E-AF2B-8EFFCA832248}"/>
    <cellStyle name="Moneda 2 7 2 2 3 2 2 4" xfId="24413" xr:uid="{D89CA5FC-FF39-4264-9DE4-E9DA361055EA}"/>
    <cellStyle name="Moneda 2 7 2 2 3 2 2 5" xfId="33830" xr:uid="{579C70FE-6133-4DEF-87AE-28956A3E6695}"/>
    <cellStyle name="Moneda 2 7 2 2 3 2 3" xfId="7940" xr:uid="{52F502CC-6952-4D78-ACC0-75A90067A8CF}"/>
    <cellStyle name="Moneda 2 7 2 2 3 2 3 2" xfId="17348" xr:uid="{9CC7924E-8FBF-4875-A67F-3ADCDF1D7A7C}"/>
    <cellStyle name="Moneda 2 7 2 2 3 2 3 3" xfId="26765" xr:uid="{85635457-1F3A-4040-BD6F-FB63121BA1E1}"/>
    <cellStyle name="Moneda 2 7 2 2 3 2 3 4" xfId="36182" xr:uid="{A079394E-8F40-4854-8134-B31B5A0111CA}"/>
    <cellStyle name="Moneda 2 7 2 2 3 2 4" xfId="12644" xr:uid="{49A95A40-13FB-468D-809B-4C0F05B855C6}"/>
    <cellStyle name="Moneda 2 7 2 2 3 2 5" xfId="22061" xr:uid="{9E428098-824C-433C-9D6B-08D62DC81A96}"/>
    <cellStyle name="Moneda 2 7 2 2 3 2 6" xfId="31478" xr:uid="{57443B8C-C41B-4493-AB23-32019B59F2A3}"/>
    <cellStyle name="Moneda 2 7 2 2 3 3" xfId="4020" xr:uid="{9FA1946E-BC19-4FE7-8823-E560954C2735}"/>
    <cellStyle name="Moneda 2 7 2 2 3 3 2" xfId="6372" xr:uid="{4BFFF448-C270-432F-896B-FC92A8F7457C}"/>
    <cellStyle name="Moneda 2 7 2 2 3 3 2 2" xfId="11076" xr:uid="{AE4FEB25-ED7A-403A-84EE-95832E1B9D40}"/>
    <cellStyle name="Moneda 2 7 2 2 3 3 2 2 2" xfId="20484" xr:uid="{1F4D9B9F-3B4F-4CFC-9FBE-DAD6829E531F}"/>
    <cellStyle name="Moneda 2 7 2 2 3 3 2 2 3" xfId="29901" xr:uid="{04BE628D-B2DE-431B-AC0A-3037EFAF1D49}"/>
    <cellStyle name="Moneda 2 7 2 2 3 3 2 2 4" xfId="39318" xr:uid="{A9656D2E-F2BC-4F75-83B0-D7A737A00785}"/>
    <cellStyle name="Moneda 2 7 2 2 3 3 2 3" xfId="15780" xr:uid="{D7085B62-3C3B-4698-A478-8E561E77BDCB}"/>
    <cellStyle name="Moneda 2 7 2 2 3 3 2 4" xfId="25197" xr:uid="{2D276CA6-D7EA-49F9-9998-A513EDE93FA8}"/>
    <cellStyle name="Moneda 2 7 2 2 3 3 2 5" xfId="34614" xr:uid="{C5D8E913-67A1-4C9A-805F-F42FC8C4C19E}"/>
    <cellStyle name="Moneda 2 7 2 2 3 3 3" xfId="8724" xr:uid="{56E4AA95-08FD-437A-AA3E-74432AC0885B}"/>
    <cellStyle name="Moneda 2 7 2 2 3 3 3 2" xfId="18132" xr:uid="{DDFE0B1A-6159-48D5-830B-986CEC33D7FB}"/>
    <cellStyle name="Moneda 2 7 2 2 3 3 3 3" xfId="27549" xr:uid="{B29E6680-83C4-4109-A6C7-8787673253D3}"/>
    <cellStyle name="Moneda 2 7 2 2 3 3 3 4" xfId="36966" xr:uid="{AE7C16FD-391A-458B-A3D7-BD3D5DAB6937}"/>
    <cellStyle name="Moneda 2 7 2 2 3 3 4" xfId="13428" xr:uid="{1384E937-A0F3-418A-A322-8CCD0E861F01}"/>
    <cellStyle name="Moneda 2 7 2 2 3 3 5" xfId="22845" xr:uid="{AE59C01E-2E80-466E-9457-DBA038E2D24F}"/>
    <cellStyle name="Moneda 2 7 2 2 3 3 6" xfId="32262" xr:uid="{165689D7-D7FC-4853-BA39-B34A032BBD67}"/>
    <cellStyle name="Moneda 2 7 2 2 3 4" xfId="4804" xr:uid="{F3DA64F4-1BB7-46E9-B5A0-1C5423C18F03}"/>
    <cellStyle name="Moneda 2 7 2 2 3 4 2" xfId="9508" xr:uid="{701F5F01-CE19-4176-BE97-E980D77C1CB8}"/>
    <cellStyle name="Moneda 2 7 2 2 3 4 2 2" xfId="18916" xr:uid="{108EFC41-0B37-4216-82C0-27F665A3DF28}"/>
    <cellStyle name="Moneda 2 7 2 2 3 4 2 3" xfId="28333" xr:uid="{A6006C3D-1D2C-443E-A6B2-6403CAEC948B}"/>
    <cellStyle name="Moneda 2 7 2 2 3 4 2 4" xfId="37750" xr:uid="{67BAB053-C252-4F6A-ADDE-DEEA0D6E6EB0}"/>
    <cellStyle name="Moneda 2 7 2 2 3 4 3" xfId="14212" xr:uid="{E656F47A-AC24-48ED-B699-9251D398E30C}"/>
    <cellStyle name="Moneda 2 7 2 2 3 4 4" xfId="23629" xr:uid="{59A5E4E6-F2EF-4624-8F10-27538972F6F8}"/>
    <cellStyle name="Moneda 2 7 2 2 3 4 5" xfId="33046" xr:uid="{6CE703BB-1589-4F8A-87BA-7A342F1D0A91}"/>
    <cellStyle name="Moneda 2 7 2 2 3 5" xfId="7156" xr:uid="{38D7226A-6BEF-4794-AAF3-DF2E5BFB42F5}"/>
    <cellStyle name="Moneda 2 7 2 2 3 5 2" xfId="16564" xr:uid="{C6FF654D-533C-4842-AB7C-4D1590922D3E}"/>
    <cellStyle name="Moneda 2 7 2 2 3 5 3" xfId="25981" xr:uid="{44DB96C5-0454-4518-9B6D-EFE12B1C80F2}"/>
    <cellStyle name="Moneda 2 7 2 2 3 5 4" xfId="35398" xr:uid="{F6A02DE5-010F-4AD5-9D76-E7AC8FD12928}"/>
    <cellStyle name="Moneda 2 7 2 2 3 6" xfId="11860" xr:uid="{54C3C14A-8E1D-45A2-B168-AD5177E34113}"/>
    <cellStyle name="Moneda 2 7 2 2 3 7" xfId="21277" xr:uid="{047F9D90-F4F6-4715-B31B-40F801E62384}"/>
    <cellStyle name="Moneda 2 7 2 2 3 8" xfId="30694" xr:uid="{721BBE29-713D-4E78-AB74-504937966945}"/>
    <cellStyle name="Moneda 2 7 2 2 3 9" xfId="39770" xr:uid="{216FCDF7-BA56-4744-A9B3-2C3078F8ED5E}"/>
    <cellStyle name="Moneda 2 7 2 2 4" xfId="1014" xr:uid="{A9324A17-20EA-44FE-BA1C-5DF9C1EF0B2D}"/>
    <cellStyle name="Moneda 2 7 2 2 4 2" xfId="5196" xr:uid="{BECDDFF8-EC65-4C62-97DE-4E1D674007D1}"/>
    <cellStyle name="Moneda 2 7 2 2 4 2 2" xfId="9900" xr:uid="{471BA85F-826C-4BD3-A39D-2B12B4D8CA8F}"/>
    <cellStyle name="Moneda 2 7 2 2 4 2 2 2" xfId="19308" xr:uid="{3DB77872-08DE-4F4F-AC83-0D3BA2096462}"/>
    <cellStyle name="Moneda 2 7 2 2 4 2 2 3" xfId="28725" xr:uid="{73849760-EC6A-44F7-814C-474D756112FE}"/>
    <cellStyle name="Moneda 2 7 2 2 4 2 2 4" xfId="38142" xr:uid="{5FAC2A3B-49B8-4100-989D-3D615D1549BE}"/>
    <cellStyle name="Moneda 2 7 2 2 4 2 3" xfId="14604" xr:uid="{C1C59CC0-18EE-4F5F-9021-8547ECCF16E3}"/>
    <cellStyle name="Moneda 2 7 2 2 4 2 4" xfId="24021" xr:uid="{740844BF-378E-4264-BA44-196F6F4F3D0D}"/>
    <cellStyle name="Moneda 2 7 2 2 4 2 5" xfId="33438" xr:uid="{5ABB5516-607E-4565-9E78-CB43F1081588}"/>
    <cellStyle name="Moneda 2 7 2 2 4 3" xfId="7548" xr:uid="{79181800-7033-4664-A15F-C5DA77F7C98B}"/>
    <cellStyle name="Moneda 2 7 2 2 4 3 2" xfId="16956" xr:uid="{19AE2DAF-BB87-4811-ABBB-F341F6F972E4}"/>
    <cellStyle name="Moneda 2 7 2 2 4 3 3" xfId="26373" xr:uid="{34ABD13B-F2BF-44E7-AB58-17DAD05F3B82}"/>
    <cellStyle name="Moneda 2 7 2 2 4 3 4" xfId="35790" xr:uid="{CFC2767B-51A0-48CB-99A3-0AF701AD707C}"/>
    <cellStyle name="Moneda 2 7 2 2 4 4" xfId="12252" xr:uid="{04F0DC8F-C2EC-4522-A5D0-1A26C96F1CE5}"/>
    <cellStyle name="Moneda 2 7 2 2 4 5" xfId="21669" xr:uid="{58A9EE52-01F2-4D3A-8A82-AFCEFF3BA74A}"/>
    <cellStyle name="Moneda 2 7 2 2 4 6" xfId="31086" xr:uid="{A7C435D4-25E0-4B72-B0BC-5C702AFB05C1}"/>
    <cellStyle name="Moneda 2 7 2 2 4 7" xfId="2844" xr:uid="{D737A4CF-A1E0-4894-980B-222B0461CB92}"/>
    <cellStyle name="Moneda 2 7 2 2 4 8" xfId="1728" xr:uid="{83633B42-FE54-4C73-9478-B7C0FA07AFC1}"/>
    <cellStyle name="Moneda 2 7 2 2 4 9" xfId="40610" xr:uid="{63DC416F-388E-493B-AAA7-8900E9766309}"/>
    <cellStyle name="Moneda 2 7 2 2 5" xfId="3628" xr:uid="{2A25954A-3D89-4AA4-9968-2F0F87079400}"/>
    <cellStyle name="Moneda 2 7 2 2 5 2" xfId="5980" xr:uid="{33208A22-8E05-4C4A-AE91-B120874937D1}"/>
    <cellStyle name="Moneda 2 7 2 2 5 2 2" xfId="10684" xr:uid="{25573555-D5F8-482D-9D8F-E055788A8E38}"/>
    <cellStyle name="Moneda 2 7 2 2 5 2 2 2" xfId="20092" xr:uid="{16331058-FD05-4B2F-A2DD-A1DA1B879153}"/>
    <cellStyle name="Moneda 2 7 2 2 5 2 2 3" xfId="29509" xr:uid="{B8EBFCCD-878A-438D-8EA0-8E8CD3F3F6D5}"/>
    <cellStyle name="Moneda 2 7 2 2 5 2 2 4" xfId="38926" xr:uid="{5766D8C4-1D15-4C4C-B709-C3C0291D8CEE}"/>
    <cellStyle name="Moneda 2 7 2 2 5 2 3" xfId="15388" xr:uid="{729E796D-DEC8-48EF-B2CA-EAE630E4BF7C}"/>
    <cellStyle name="Moneda 2 7 2 2 5 2 4" xfId="24805" xr:uid="{D3152D4F-0FA3-43E6-8C43-DBBEBB9A3152}"/>
    <cellStyle name="Moneda 2 7 2 2 5 2 5" xfId="34222" xr:uid="{04DD817F-8195-4400-9131-7BF738388A6E}"/>
    <cellStyle name="Moneda 2 7 2 2 5 3" xfId="8332" xr:uid="{A799A48B-3C6C-4BC6-8065-5E4825031064}"/>
    <cellStyle name="Moneda 2 7 2 2 5 3 2" xfId="17740" xr:uid="{52E8310E-7675-4BC7-BA85-45FB27240F8B}"/>
    <cellStyle name="Moneda 2 7 2 2 5 3 3" xfId="27157" xr:uid="{1FFE612B-1F37-4032-A282-EC4CF00F5F27}"/>
    <cellStyle name="Moneda 2 7 2 2 5 3 4" xfId="36574" xr:uid="{8282FBE1-21F3-4993-92A6-67D11BD60545}"/>
    <cellStyle name="Moneda 2 7 2 2 5 4" xfId="13036" xr:uid="{22035F26-FC9F-4FE4-A7AC-E7C8FC97D83D}"/>
    <cellStyle name="Moneda 2 7 2 2 5 5" xfId="22453" xr:uid="{1B6F4E37-E53F-4A17-BE4F-C41DC8843760}"/>
    <cellStyle name="Moneda 2 7 2 2 5 6" xfId="31870" xr:uid="{9B2E66C3-9F27-4D37-B589-2CA597BBD457}"/>
    <cellStyle name="Moneda 2 7 2 2 6" xfId="4412" xr:uid="{B886B822-2B23-471E-926F-4485CF3C95DB}"/>
    <cellStyle name="Moneda 2 7 2 2 6 2" xfId="9116" xr:uid="{227371FB-BA09-4E94-A60F-0FFA055EBD16}"/>
    <cellStyle name="Moneda 2 7 2 2 6 2 2" xfId="18524" xr:uid="{3BF3AA0C-269D-4E49-BF08-624DA53CED15}"/>
    <cellStyle name="Moneda 2 7 2 2 6 2 3" xfId="27941" xr:uid="{898C384C-9C5D-4B7B-9C79-8C87BE8D82F2}"/>
    <cellStyle name="Moneda 2 7 2 2 6 2 4" xfId="37358" xr:uid="{D3B4E75D-21B6-411C-9C05-D393EFE20D02}"/>
    <cellStyle name="Moneda 2 7 2 2 6 3" xfId="13820" xr:uid="{F87297A7-1412-495E-B67C-BA5F983C4491}"/>
    <cellStyle name="Moneda 2 7 2 2 6 4" xfId="23237" xr:uid="{AE1E86D8-264F-48AC-A6DF-78B5D18F844D}"/>
    <cellStyle name="Moneda 2 7 2 2 6 5" xfId="32654" xr:uid="{626F2A7A-617C-48EB-8A12-F18580C10F59}"/>
    <cellStyle name="Moneda 2 7 2 2 7" xfId="6764" xr:uid="{830AF3D1-5195-47BD-B48E-33F67A6C53A3}"/>
    <cellStyle name="Moneda 2 7 2 2 7 2" xfId="16172" xr:uid="{EE177C1B-B915-40FA-9D4D-544342856B0C}"/>
    <cellStyle name="Moneda 2 7 2 2 7 3" xfId="25589" xr:uid="{7277C289-3071-4503-9EFF-A22D752266EE}"/>
    <cellStyle name="Moneda 2 7 2 2 7 4" xfId="35006" xr:uid="{FE5186F2-E6CD-400B-9E57-5C0DE8B7EE27}"/>
    <cellStyle name="Moneda 2 7 2 2 8" xfId="11468" xr:uid="{5EBAA464-EEA4-41A7-AF1B-593113429CC9}"/>
    <cellStyle name="Moneda 2 7 2 2 9" xfId="20885" xr:uid="{D74B6A6E-DB05-4FEB-BC1C-9724DBB95ADC}"/>
    <cellStyle name="Moneda 2 7 2 3" xfId="508" xr:uid="{3877BE14-ACE1-4DA7-8522-D8B4BE238804}"/>
    <cellStyle name="Moneda 2 7 2 3 10" xfId="39610" xr:uid="{73C6DB03-251E-440E-BD80-4D8C6FD6B966}"/>
    <cellStyle name="Moneda 2 7 2 3 11" xfId="39869" xr:uid="{80390BA9-E935-42BE-9E88-7D6C729C9665}"/>
    <cellStyle name="Moneda 2 7 2 3 12" xfId="2134" xr:uid="{2BFEDD0C-B26E-4F2E-A6AE-D73629F9DCAB}"/>
    <cellStyle name="Moneda 2 7 2 3 13" xfId="1506" xr:uid="{167768C8-8C6B-41AB-90CD-8CBE967341D4}"/>
    <cellStyle name="Moneda 2 7 2 3 14" xfId="40388" xr:uid="{44EB2185-B59F-4773-A25E-0681EA23D7C5}"/>
    <cellStyle name="Moneda 2 7 2 3 2" xfId="980" xr:uid="{D8ED9BDC-82BD-4AA1-825A-1C493A4D9199}"/>
    <cellStyle name="Moneda 2 7 2 3 2 10" xfId="1696" xr:uid="{AA1BB60B-B845-49E4-B4EE-80746255EA00}"/>
    <cellStyle name="Moneda 2 7 2 3 2 11" xfId="40578" xr:uid="{873D707E-E863-4858-9EF6-1BF2C80BB1D6}"/>
    <cellStyle name="Moneda 2 7 2 3 2 2" xfId="3311" xr:uid="{ACF133EA-8C2F-4278-87FA-66051572695F}"/>
    <cellStyle name="Moneda 2 7 2 3 2 2 2" xfId="5663" xr:uid="{3E1BD45C-10B1-497E-B8EB-1AB325838A26}"/>
    <cellStyle name="Moneda 2 7 2 3 2 2 2 2" xfId="10367" xr:uid="{B6558799-5119-4454-86CF-67CDAA3602DC}"/>
    <cellStyle name="Moneda 2 7 2 3 2 2 2 2 2" xfId="19775" xr:uid="{55DCABC6-4FE8-4386-8156-28AE37F08A24}"/>
    <cellStyle name="Moneda 2 7 2 3 2 2 2 2 3" xfId="29192" xr:uid="{1C0E92DD-3018-455A-A3F5-CE123EAD29F7}"/>
    <cellStyle name="Moneda 2 7 2 3 2 2 2 2 4" xfId="38609" xr:uid="{64F53B5C-6D69-467E-BF7C-FCA7277F9597}"/>
    <cellStyle name="Moneda 2 7 2 3 2 2 2 3" xfId="15071" xr:uid="{94E9FC82-67BF-44CD-A7D2-B950E928D216}"/>
    <cellStyle name="Moneda 2 7 2 3 2 2 2 4" xfId="24488" xr:uid="{153095B7-4AB7-4B2B-86CB-D6DF55423BC6}"/>
    <cellStyle name="Moneda 2 7 2 3 2 2 2 5" xfId="33905" xr:uid="{B69209CF-CFB0-4392-BF57-0F70D41A28A8}"/>
    <cellStyle name="Moneda 2 7 2 3 2 2 3" xfId="8015" xr:uid="{CA98DEC1-D144-4B87-95EB-C5FD9CCA017A}"/>
    <cellStyle name="Moneda 2 7 2 3 2 2 3 2" xfId="17423" xr:uid="{F6EF7EF9-3530-48AF-8574-6A0214AE2378}"/>
    <cellStyle name="Moneda 2 7 2 3 2 2 3 3" xfId="26840" xr:uid="{B372DE8C-13D0-4B2E-A637-42B5B57ED409}"/>
    <cellStyle name="Moneda 2 7 2 3 2 2 3 4" xfId="36257" xr:uid="{402CFD11-2EFB-4C20-BC36-E22AC8829EE4}"/>
    <cellStyle name="Moneda 2 7 2 3 2 2 4" xfId="12719" xr:uid="{0707DCA3-7AF8-4B04-A039-FAF7ABE1E000}"/>
    <cellStyle name="Moneda 2 7 2 3 2 2 5" xfId="22136" xr:uid="{B33AF2CD-7641-478A-AA0A-767750D26F6B}"/>
    <cellStyle name="Moneda 2 7 2 3 2 2 6" xfId="31553" xr:uid="{08F4CB6E-7565-4CDD-91BA-12B0A1234754}"/>
    <cellStyle name="Moneda 2 7 2 3 2 3" xfId="4095" xr:uid="{6B5F7A68-AF66-4332-9D46-4B1A2E17E7F9}"/>
    <cellStyle name="Moneda 2 7 2 3 2 3 2" xfId="6447" xr:uid="{DDD9E9F4-B030-48F6-84AF-16CBF1CB579D}"/>
    <cellStyle name="Moneda 2 7 2 3 2 3 2 2" xfId="11151" xr:uid="{3755D3D7-5E33-41E9-A023-953A06CB3BA2}"/>
    <cellStyle name="Moneda 2 7 2 3 2 3 2 2 2" xfId="20559" xr:uid="{04435F0B-C544-46E5-9190-93BF3131DE16}"/>
    <cellStyle name="Moneda 2 7 2 3 2 3 2 2 3" xfId="29976" xr:uid="{A061650C-441B-4687-8AA4-4021CF290668}"/>
    <cellStyle name="Moneda 2 7 2 3 2 3 2 2 4" xfId="39393" xr:uid="{686032E9-E13A-49EA-BA85-68A952C45CDF}"/>
    <cellStyle name="Moneda 2 7 2 3 2 3 2 3" xfId="15855" xr:uid="{3F1FBFE8-AB57-432D-AE85-345081182E8E}"/>
    <cellStyle name="Moneda 2 7 2 3 2 3 2 4" xfId="25272" xr:uid="{AD6A5D59-672E-4FE5-A121-2C1FD8EB96A9}"/>
    <cellStyle name="Moneda 2 7 2 3 2 3 2 5" xfId="34689" xr:uid="{FE08ABEE-A5CE-4A25-8BC9-0614BB9075BD}"/>
    <cellStyle name="Moneda 2 7 2 3 2 3 3" xfId="8799" xr:uid="{6BF20B1D-AE30-4776-8579-A6AECB497746}"/>
    <cellStyle name="Moneda 2 7 2 3 2 3 3 2" xfId="18207" xr:uid="{5EDC98ED-CD6E-4328-98A8-3E9C242E1F84}"/>
    <cellStyle name="Moneda 2 7 2 3 2 3 3 3" xfId="27624" xr:uid="{71B2C0EA-B8F3-41E9-A5E5-44F25868D905}"/>
    <cellStyle name="Moneda 2 7 2 3 2 3 3 4" xfId="37041" xr:uid="{2AC4CCAA-ECAD-4CF0-81CA-19E098BED810}"/>
    <cellStyle name="Moneda 2 7 2 3 2 3 4" xfId="13503" xr:uid="{B0CC0534-8F53-41D0-A277-4001D6334CC2}"/>
    <cellStyle name="Moneda 2 7 2 3 2 3 5" xfId="22920" xr:uid="{6439606E-EAAD-4617-8C88-241C66E432BC}"/>
    <cellStyle name="Moneda 2 7 2 3 2 3 6" xfId="32337" xr:uid="{716234D3-F891-43BC-8C1A-62C665867D3C}"/>
    <cellStyle name="Moneda 2 7 2 3 2 4" xfId="4879" xr:uid="{85FFFC11-3B0F-4A21-85C3-C8FAC81BAF9B}"/>
    <cellStyle name="Moneda 2 7 2 3 2 4 2" xfId="9583" xr:uid="{6869185E-4A9A-4654-A8CF-304D445C361E}"/>
    <cellStyle name="Moneda 2 7 2 3 2 4 2 2" xfId="18991" xr:uid="{2468114B-4E86-463C-BB97-8B834858E6E7}"/>
    <cellStyle name="Moneda 2 7 2 3 2 4 2 3" xfId="28408" xr:uid="{75074B76-052F-4D0E-B764-A87268411D0C}"/>
    <cellStyle name="Moneda 2 7 2 3 2 4 2 4" xfId="37825" xr:uid="{CAFC7D54-6B56-49C8-9592-EFE25F688724}"/>
    <cellStyle name="Moneda 2 7 2 3 2 4 3" xfId="14287" xr:uid="{861720EC-7A61-4998-BD63-ED1FEC6561DD}"/>
    <cellStyle name="Moneda 2 7 2 3 2 4 4" xfId="23704" xr:uid="{43693026-153B-45FF-9865-8E8EEBE315BE}"/>
    <cellStyle name="Moneda 2 7 2 3 2 4 5" xfId="33121" xr:uid="{12FF9884-3539-46D0-B18C-993E387BA24C}"/>
    <cellStyle name="Moneda 2 7 2 3 2 5" xfId="7231" xr:uid="{179FDB2E-5A0F-444F-B08C-DA54F1074D00}"/>
    <cellStyle name="Moneda 2 7 2 3 2 5 2" xfId="16639" xr:uid="{FC3A7793-ABE4-439A-96FE-D8675E040D9C}"/>
    <cellStyle name="Moneda 2 7 2 3 2 5 3" xfId="26056" xr:uid="{371285B4-7011-4642-870A-305E501C46BD}"/>
    <cellStyle name="Moneda 2 7 2 3 2 5 4" xfId="35473" xr:uid="{C265E655-611C-4044-AE50-2EF750317E33}"/>
    <cellStyle name="Moneda 2 7 2 3 2 6" xfId="11935" xr:uid="{79D57D14-F7A6-4224-BCA9-28E26634E4BE}"/>
    <cellStyle name="Moneda 2 7 2 3 2 7" xfId="21352" xr:uid="{25AB9990-F17A-4526-897D-030A1C06E91C}"/>
    <cellStyle name="Moneda 2 7 2 3 2 8" xfId="30769" xr:uid="{7296739C-7119-455D-964C-1942E97C4007}"/>
    <cellStyle name="Moneda 2 7 2 3 2 9" xfId="2526" xr:uid="{134DDD1E-F8F7-4CB8-826F-F254A42842B7}"/>
    <cellStyle name="Moneda 2 7 2 3 3" xfId="2919" xr:uid="{DDC7EF3A-2EAC-404D-BF0A-ED8C9F1B2FD7}"/>
    <cellStyle name="Moneda 2 7 2 3 3 2" xfId="5271" xr:uid="{1C242E14-7F75-43B4-984D-D4E7A30BCFCC}"/>
    <cellStyle name="Moneda 2 7 2 3 3 2 2" xfId="9975" xr:uid="{08EE6DC8-2087-4F7B-9716-FC256536A5FC}"/>
    <cellStyle name="Moneda 2 7 2 3 3 2 2 2" xfId="19383" xr:uid="{D7161C47-8A20-44E6-B568-8F90BA49D68A}"/>
    <cellStyle name="Moneda 2 7 2 3 3 2 2 3" xfId="28800" xr:uid="{9D69D05E-9E15-4133-BC90-CD7DBF88AB2B}"/>
    <cellStyle name="Moneda 2 7 2 3 3 2 2 4" xfId="38217" xr:uid="{9EC49F9B-5834-45B5-83A6-C48607137E57}"/>
    <cellStyle name="Moneda 2 7 2 3 3 2 3" xfId="14679" xr:uid="{C734CDA2-18BC-4DF7-8D8A-ACEB71C0A283}"/>
    <cellStyle name="Moneda 2 7 2 3 3 2 4" xfId="24096" xr:uid="{AFE8CC28-BD40-4D2F-9BD4-686C5F4A7694}"/>
    <cellStyle name="Moneda 2 7 2 3 3 2 5" xfId="33513" xr:uid="{64C15FA5-E576-443A-87CD-42A03090D59B}"/>
    <cellStyle name="Moneda 2 7 2 3 3 3" xfId="7623" xr:uid="{A3704960-6AD3-42E7-A4A9-01ADE8E857BC}"/>
    <cellStyle name="Moneda 2 7 2 3 3 3 2" xfId="17031" xr:uid="{D8BC244F-9C99-401D-983A-7FFA0ADE794C}"/>
    <cellStyle name="Moneda 2 7 2 3 3 3 3" xfId="26448" xr:uid="{B2277230-B6C6-413D-AF3A-A984BA9574EB}"/>
    <cellStyle name="Moneda 2 7 2 3 3 3 4" xfId="35865" xr:uid="{3BEA7FC9-2B4A-4092-8E80-4A1F57B6077C}"/>
    <cellStyle name="Moneda 2 7 2 3 3 4" xfId="12327" xr:uid="{BBADC4EB-64ED-461B-ABF5-76076198596D}"/>
    <cellStyle name="Moneda 2 7 2 3 3 5" xfId="21744" xr:uid="{B42DD122-2F76-44D8-8A8B-35BB8D6039A5}"/>
    <cellStyle name="Moneda 2 7 2 3 3 6" xfId="31161" xr:uid="{362CBB67-7CB0-4D5B-BB10-39366CC225FD}"/>
    <cellStyle name="Moneda 2 7 2 3 4" xfId="3703" xr:uid="{83C67B5F-4213-4F1A-9C7F-39E2CA339A0D}"/>
    <cellStyle name="Moneda 2 7 2 3 4 2" xfId="6055" xr:uid="{912594E0-1C70-4A18-A05D-0DA672833CEA}"/>
    <cellStyle name="Moneda 2 7 2 3 4 2 2" xfId="10759" xr:uid="{F85A77A0-1BE9-4850-8450-263B8CF8E7FE}"/>
    <cellStyle name="Moneda 2 7 2 3 4 2 2 2" xfId="20167" xr:uid="{2B653220-24D3-46A7-993A-BD4015ED0243}"/>
    <cellStyle name="Moneda 2 7 2 3 4 2 2 3" xfId="29584" xr:uid="{3E279B18-0E0E-4FC2-BBBA-247CC6DF0605}"/>
    <cellStyle name="Moneda 2 7 2 3 4 2 2 4" xfId="39001" xr:uid="{F8A63D0D-CDEC-4D9A-85C1-ECC5AA2D0403}"/>
    <cellStyle name="Moneda 2 7 2 3 4 2 3" xfId="15463" xr:uid="{0DF9F44A-3C5D-4EF4-A7E4-783D1624F745}"/>
    <cellStyle name="Moneda 2 7 2 3 4 2 4" xfId="24880" xr:uid="{F3B1CC41-CB8C-4CCB-88B5-9510411FB7A0}"/>
    <cellStyle name="Moneda 2 7 2 3 4 2 5" xfId="34297" xr:uid="{3AB3025F-4C3C-407A-8BB4-7521480C8D09}"/>
    <cellStyle name="Moneda 2 7 2 3 4 3" xfId="8407" xr:uid="{F60D12DC-E46F-4065-9AD9-FDCB586AD765}"/>
    <cellStyle name="Moneda 2 7 2 3 4 3 2" xfId="17815" xr:uid="{77B8B0F5-6293-4829-9CDC-208C624B894F}"/>
    <cellStyle name="Moneda 2 7 2 3 4 3 3" xfId="27232" xr:uid="{40637218-46AC-48C4-9B31-946B3415884A}"/>
    <cellStyle name="Moneda 2 7 2 3 4 3 4" xfId="36649" xr:uid="{68EE4C46-B596-4C6C-A9FF-1E42F7C93C78}"/>
    <cellStyle name="Moneda 2 7 2 3 4 4" xfId="13111" xr:uid="{65218DFB-DD04-4580-A0A8-5D595C8715F3}"/>
    <cellStyle name="Moneda 2 7 2 3 4 5" xfId="22528" xr:uid="{3FC2DA1E-FF3F-4DDB-8795-8E1C95EA67A3}"/>
    <cellStyle name="Moneda 2 7 2 3 4 6" xfId="31945" xr:uid="{BF77B439-D1E4-47FB-BB28-0EA550DB4E2C}"/>
    <cellStyle name="Moneda 2 7 2 3 5" xfId="4487" xr:uid="{03D24329-2741-4D28-958A-F3E421A6D5E2}"/>
    <cellStyle name="Moneda 2 7 2 3 5 2" xfId="9191" xr:uid="{0A55B2C4-047E-4003-A40D-9161D4EA2AE8}"/>
    <cellStyle name="Moneda 2 7 2 3 5 2 2" xfId="18599" xr:uid="{CBD787AE-DB33-4133-A04A-643AA79D3B73}"/>
    <cellStyle name="Moneda 2 7 2 3 5 2 3" xfId="28016" xr:uid="{4DCA1635-5AA0-4F52-9576-FAD2C00A8302}"/>
    <cellStyle name="Moneda 2 7 2 3 5 2 4" xfId="37433" xr:uid="{09F7EE39-8439-4035-9284-62A59E7BC1E1}"/>
    <cellStyle name="Moneda 2 7 2 3 5 3" xfId="13895" xr:uid="{DA83EDAA-0065-45A1-8BC3-95305C5785B0}"/>
    <cellStyle name="Moneda 2 7 2 3 5 4" xfId="23312" xr:uid="{480A9644-6B7B-4161-B8C6-4293E88092A5}"/>
    <cellStyle name="Moneda 2 7 2 3 5 5" xfId="32729" xr:uid="{2B834E6A-CD8B-452F-959B-B21919EB4084}"/>
    <cellStyle name="Moneda 2 7 2 3 6" xfId="6839" xr:uid="{EE566ABD-6E4A-48BE-8224-3B2D966FEC2A}"/>
    <cellStyle name="Moneda 2 7 2 3 6 2" xfId="16247" xr:uid="{539098A6-37EC-4F29-84CB-F32A6620C037}"/>
    <cellStyle name="Moneda 2 7 2 3 6 3" xfId="25664" xr:uid="{6698C7B2-CA3C-472D-BBCB-8BECC116B6E9}"/>
    <cellStyle name="Moneda 2 7 2 3 6 4" xfId="35081" xr:uid="{CA2A3E6E-147A-4E04-A0DD-D6359A554BB8}"/>
    <cellStyle name="Moneda 2 7 2 3 7" xfId="11543" xr:uid="{DCF1DEF5-C028-48D5-9050-731247DA8687}"/>
    <cellStyle name="Moneda 2 7 2 3 8" xfId="20960" xr:uid="{E5AA8309-5CA7-4935-8E10-F9FA66152FF8}"/>
    <cellStyle name="Moneda 2 7 2 3 9" xfId="30377" xr:uid="{162331C8-9A4E-43D4-8E00-3028C43C5FED}"/>
    <cellStyle name="Moneda 2 7 2 4" xfId="1046" xr:uid="{B444BE83-81BF-4B15-AAD0-67EB464CE0FD}"/>
    <cellStyle name="Moneda 2 7 2 4 10" xfId="39933" xr:uid="{B126D15C-DA62-4953-A654-2F8748BA1D73}"/>
    <cellStyle name="Moneda 2 7 2 4 11" xfId="2330" xr:uid="{03F9F90C-9E23-4E6B-8220-3839613773F4}"/>
    <cellStyle name="Moneda 2 7 2 4 12" xfId="1760" xr:uid="{415C2B01-EB46-4381-ABA9-0DE70BC0B1F6}"/>
    <cellStyle name="Moneda 2 7 2 4 13" xfId="40642" xr:uid="{941DE720-8C46-4818-8008-7E261AA57F31}"/>
    <cellStyle name="Moneda 2 7 2 4 2" xfId="3115" xr:uid="{9A81D38B-9891-44FF-962A-C43154D63AAF}"/>
    <cellStyle name="Moneda 2 7 2 4 2 2" xfId="5467" xr:uid="{41204BFC-183A-41BC-B56D-A321002389BB}"/>
    <cellStyle name="Moneda 2 7 2 4 2 2 2" xfId="10171" xr:uid="{571D2ECA-04FA-4411-98A6-522C85BB9F95}"/>
    <cellStyle name="Moneda 2 7 2 4 2 2 2 2" xfId="19579" xr:uid="{A7E06F78-F46D-414F-9554-4077B818D141}"/>
    <cellStyle name="Moneda 2 7 2 4 2 2 2 3" xfId="28996" xr:uid="{200F07CF-737D-4891-8065-16E3E65A76EC}"/>
    <cellStyle name="Moneda 2 7 2 4 2 2 2 4" xfId="38413" xr:uid="{DBF95AF2-A193-4D9E-B135-CB790FBA8788}"/>
    <cellStyle name="Moneda 2 7 2 4 2 2 3" xfId="14875" xr:uid="{04347859-5633-48B2-9F84-206B19A752FF}"/>
    <cellStyle name="Moneda 2 7 2 4 2 2 4" xfId="24292" xr:uid="{5054E09D-72C0-484C-83DB-5A4EA17CFD32}"/>
    <cellStyle name="Moneda 2 7 2 4 2 2 5" xfId="33709" xr:uid="{395C7D8D-2016-4057-AC0A-4889B5D82CF8}"/>
    <cellStyle name="Moneda 2 7 2 4 2 3" xfId="7819" xr:uid="{4495223C-C3F1-4328-A82F-7D0CCF432BFD}"/>
    <cellStyle name="Moneda 2 7 2 4 2 3 2" xfId="17227" xr:uid="{66D9C175-7E7C-4200-AE66-6F04ECA66F1F}"/>
    <cellStyle name="Moneda 2 7 2 4 2 3 3" xfId="26644" xr:uid="{9922C752-31E4-4380-ADC9-935F407AE627}"/>
    <cellStyle name="Moneda 2 7 2 4 2 3 4" xfId="36061" xr:uid="{75FAC1E7-4D5A-4A4A-AC15-7AF1581D7898}"/>
    <cellStyle name="Moneda 2 7 2 4 2 4" xfId="12523" xr:uid="{6DF76253-BFA5-454C-8DA7-C5804D11B216}"/>
    <cellStyle name="Moneda 2 7 2 4 2 5" xfId="21940" xr:uid="{F8157820-7F09-4701-8511-2EA2603D8153}"/>
    <cellStyle name="Moneda 2 7 2 4 2 6" xfId="31357" xr:uid="{6E19A4C9-C57F-4916-96A8-A2E44D162338}"/>
    <cellStyle name="Moneda 2 7 2 4 3" xfId="3899" xr:uid="{4820A03E-E5D1-4B5A-B4A5-7C21BF85C262}"/>
    <cellStyle name="Moneda 2 7 2 4 3 2" xfId="6251" xr:uid="{12023300-BEBA-43BC-B0FF-AC412EDF3001}"/>
    <cellStyle name="Moneda 2 7 2 4 3 2 2" xfId="10955" xr:uid="{4C153CC4-B57F-43BD-82AC-5CD8AC05C7D6}"/>
    <cellStyle name="Moneda 2 7 2 4 3 2 2 2" xfId="20363" xr:uid="{917D32D4-3831-4B7C-871E-FBDE0946E2DE}"/>
    <cellStyle name="Moneda 2 7 2 4 3 2 2 3" xfId="29780" xr:uid="{7DD49AE0-5947-4BEE-94AE-6F2BC5C194B9}"/>
    <cellStyle name="Moneda 2 7 2 4 3 2 2 4" xfId="39197" xr:uid="{D885E05D-58BB-4868-9245-D814DE73C244}"/>
    <cellStyle name="Moneda 2 7 2 4 3 2 3" xfId="15659" xr:uid="{210E1BE1-7988-49E4-AE0C-C9000DBD5696}"/>
    <cellStyle name="Moneda 2 7 2 4 3 2 4" xfId="25076" xr:uid="{1D214674-7937-4137-8DBB-FB7B173BFC6E}"/>
    <cellStyle name="Moneda 2 7 2 4 3 2 5" xfId="34493" xr:uid="{5579943A-49C9-406E-BADE-136E783FD023}"/>
    <cellStyle name="Moneda 2 7 2 4 3 3" xfId="8603" xr:uid="{86151664-A0B3-4112-8696-7D054FEA45EC}"/>
    <cellStyle name="Moneda 2 7 2 4 3 3 2" xfId="18011" xr:uid="{B2A5B726-569F-4194-A724-F8C521190D97}"/>
    <cellStyle name="Moneda 2 7 2 4 3 3 3" xfId="27428" xr:uid="{976FAFBE-AAC6-45C0-AA6F-70192990F96D}"/>
    <cellStyle name="Moneda 2 7 2 4 3 3 4" xfId="36845" xr:uid="{745670FB-CE13-489B-A8A1-D943D0982142}"/>
    <cellStyle name="Moneda 2 7 2 4 3 4" xfId="13307" xr:uid="{412317D7-E8C8-4178-BCEF-16138CB5F591}"/>
    <cellStyle name="Moneda 2 7 2 4 3 5" xfId="22724" xr:uid="{C310BBE0-E3E4-4199-B454-B21154692F5E}"/>
    <cellStyle name="Moneda 2 7 2 4 3 6" xfId="32141" xr:uid="{80C534B2-5FBC-440C-AC8D-5C59E9B1C77A}"/>
    <cellStyle name="Moneda 2 7 2 4 4" xfId="4683" xr:uid="{EEC98ED9-5AFA-4638-98F2-549C9625882F}"/>
    <cellStyle name="Moneda 2 7 2 4 4 2" xfId="9387" xr:uid="{5645F588-AA00-450B-BB21-F830D5699427}"/>
    <cellStyle name="Moneda 2 7 2 4 4 2 2" xfId="18795" xr:uid="{6F3A4CED-C95E-486E-A926-81C43D7F5650}"/>
    <cellStyle name="Moneda 2 7 2 4 4 2 3" xfId="28212" xr:uid="{98CAF571-1DE6-4C37-880F-8AA2E9A9191A}"/>
    <cellStyle name="Moneda 2 7 2 4 4 2 4" xfId="37629" xr:uid="{8DE36B23-38B6-469C-BCCB-FE7C5C0E08D3}"/>
    <cellStyle name="Moneda 2 7 2 4 4 3" xfId="14091" xr:uid="{721D1C1B-8277-4B01-BA53-30544E0F740F}"/>
    <cellStyle name="Moneda 2 7 2 4 4 4" xfId="23508" xr:uid="{C80C9CD5-D8C9-476E-BBB9-E72A653B2EBF}"/>
    <cellStyle name="Moneda 2 7 2 4 4 5" xfId="32925" xr:uid="{635444F0-C233-4E40-B1DB-C41FE7756876}"/>
    <cellStyle name="Moneda 2 7 2 4 5" xfId="7035" xr:uid="{6350EBE3-A8F5-48E8-841C-26120A49AD3F}"/>
    <cellStyle name="Moneda 2 7 2 4 5 2" xfId="16443" xr:uid="{E6BC7CFA-CB64-406B-8F2C-6A4F011EDB24}"/>
    <cellStyle name="Moneda 2 7 2 4 5 3" xfId="25860" xr:uid="{787888ED-5560-48C2-B2C7-B65729F409AB}"/>
    <cellStyle name="Moneda 2 7 2 4 5 4" xfId="35277" xr:uid="{A7548828-C444-4319-B9E4-5606BA65D2DF}"/>
    <cellStyle name="Moneda 2 7 2 4 6" xfId="11739" xr:uid="{291FBED8-CAA2-46A3-98E0-AFB09274187E}"/>
    <cellStyle name="Moneda 2 7 2 4 7" xfId="21156" xr:uid="{59045581-2D38-42A7-A2D8-A0CB7D20CBA9}"/>
    <cellStyle name="Moneda 2 7 2 4 8" xfId="30573" xr:uid="{6D42A7BF-7FA5-4467-B59A-C0F1EED5FEC0}"/>
    <cellStyle name="Moneda 2 7 2 4 9" xfId="39674" xr:uid="{67E16F6B-2791-42B7-AF1A-E6D502FA8840}"/>
    <cellStyle name="Moneda 2 7 2 5" xfId="1110" xr:uid="{4D468E6F-DE41-4C78-A446-010120062717}"/>
    <cellStyle name="Moneda 2 7 2 5 10" xfId="1824" xr:uid="{01A8B64B-D104-44A7-97E0-3BD1C5C234CA}"/>
    <cellStyle name="Moneda 2 7 2 5 11" xfId="40706" xr:uid="{DF28DAAB-C3FC-4FDF-9C99-22135CC51765}"/>
    <cellStyle name="Moneda 2 7 2 5 2" xfId="5075" xr:uid="{A4469BC4-1DAB-4F04-90AB-CF59D4DFDDF8}"/>
    <cellStyle name="Moneda 2 7 2 5 2 2" xfId="9779" xr:uid="{91F7CF75-2A85-4A06-A5CA-DECFCF7E68AE}"/>
    <cellStyle name="Moneda 2 7 2 5 2 2 2" xfId="19187" xr:uid="{33D548E8-0D3B-4A25-9F35-29CA1E004069}"/>
    <cellStyle name="Moneda 2 7 2 5 2 2 3" xfId="28604" xr:uid="{66F3D9AD-A48B-4E6E-BD9E-488671BD83AB}"/>
    <cellStyle name="Moneda 2 7 2 5 2 2 4" xfId="38021" xr:uid="{C3633888-1F57-4650-BFA5-24329A596C70}"/>
    <cellStyle name="Moneda 2 7 2 5 2 3" xfId="14483" xr:uid="{EBBF9026-F0CA-4917-AE3E-CE6586A19F15}"/>
    <cellStyle name="Moneda 2 7 2 5 2 4" xfId="23900" xr:uid="{C1CB7A62-C1C5-4322-BE7D-A1365672ECCA}"/>
    <cellStyle name="Moneda 2 7 2 5 2 5" xfId="33317" xr:uid="{30785962-9949-4225-81D7-45278023757C}"/>
    <cellStyle name="Moneda 2 7 2 5 3" xfId="7427" xr:uid="{F3B2A012-2B29-402C-B2F6-7B4C4BA23084}"/>
    <cellStyle name="Moneda 2 7 2 5 3 2" xfId="16835" xr:uid="{9D43B1EE-8A30-4DB2-9CC0-7F69AD1DF0AF}"/>
    <cellStyle name="Moneda 2 7 2 5 3 3" xfId="26252" xr:uid="{2740D334-AAE1-4DCC-B48C-6FB22D180386}"/>
    <cellStyle name="Moneda 2 7 2 5 3 4" xfId="35669" xr:uid="{6F07DFD3-829C-46A6-BF7C-DE1CE0B97C36}"/>
    <cellStyle name="Moneda 2 7 2 5 4" xfId="12131" xr:uid="{DB20A6D6-0232-479A-A1CB-D090B755EE4C}"/>
    <cellStyle name="Moneda 2 7 2 5 5" xfId="21548" xr:uid="{56C99054-148D-4A4D-8A5C-5D686FEA922B}"/>
    <cellStyle name="Moneda 2 7 2 5 6" xfId="30965" xr:uid="{14078DEB-18CF-4BDE-A027-5B423219A1B9}"/>
    <cellStyle name="Moneda 2 7 2 5 7" xfId="39738" xr:uid="{41A0E8D0-0953-4A77-905A-7A247E2B3B4F}"/>
    <cellStyle name="Moneda 2 7 2 5 8" xfId="39997" xr:uid="{B6840544-5C0B-489A-9F63-000FF3C73158}"/>
    <cellStyle name="Moneda 2 7 2 5 9" xfId="2723" xr:uid="{81064F86-9965-4EFD-B00D-60A25A701E41}"/>
    <cellStyle name="Moneda 2 7 2 6" xfId="817" xr:uid="{EE49051B-EBE0-4E7F-BA3E-4C6CC75262AC}"/>
    <cellStyle name="Moneda 2 7 2 6 2" xfId="5859" xr:uid="{6A7E78FE-B11D-403E-B940-E8EE5606B1AD}"/>
    <cellStyle name="Moneda 2 7 2 6 2 2" xfId="10563" xr:uid="{3782E424-3FB3-4D48-B758-FC15AE70D2BC}"/>
    <cellStyle name="Moneda 2 7 2 6 2 2 2" xfId="19971" xr:uid="{FDD01EFA-1E75-4ACD-91DF-ED1648989793}"/>
    <cellStyle name="Moneda 2 7 2 6 2 2 3" xfId="29388" xr:uid="{BA6AF064-B34E-439D-B593-6681330FBDBF}"/>
    <cellStyle name="Moneda 2 7 2 6 2 2 4" xfId="38805" xr:uid="{CB2BCB54-113D-4E24-9349-901B0EA6CF29}"/>
    <cellStyle name="Moneda 2 7 2 6 2 3" xfId="15267" xr:uid="{E634C78D-66C5-44E4-A674-B9D103EADD04}"/>
    <cellStyle name="Moneda 2 7 2 6 2 4" xfId="24684" xr:uid="{B44A614D-901F-4B23-BF00-CE99EE421A00}"/>
    <cellStyle name="Moneda 2 7 2 6 2 5" xfId="34101" xr:uid="{BFB8BC2A-07A2-462A-81B6-1FBFDCC1D52B}"/>
    <cellStyle name="Moneda 2 7 2 6 3" xfId="8211" xr:uid="{56206E48-B676-4C65-83A8-5FB677741027}"/>
    <cellStyle name="Moneda 2 7 2 6 3 2" xfId="17619" xr:uid="{CC3D5E5D-2373-4BF3-B9CD-E68281D75542}"/>
    <cellStyle name="Moneda 2 7 2 6 3 3" xfId="27036" xr:uid="{A97E0BCF-8C88-4B6D-994C-F522D7AB1DAC}"/>
    <cellStyle name="Moneda 2 7 2 6 3 4" xfId="36453" xr:uid="{CDCFEC3F-92B7-4964-8420-10D60A66EADD}"/>
    <cellStyle name="Moneda 2 7 2 6 4" xfId="12915" xr:uid="{0EF59D2F-A416-426F-A4FA-3ED3352B9F08}"/>
    <cellStyle name="Moneda 2 7 2 6 5" xfId="22332" xr:uid="{083B983D-6EC4-4F88-A8AB-CCFEC2FDFDAC}"/>
    <cellStyle name="Moneda 2 7 2 6 6" xfId="31749" xr:uid="{09A13242-45AB-4657-9C73-53C8979B4A25}"/>
    <cellStyle name="Moneda 2 7 2 6 7" xfId="3507" xr:uid="{C8D44ADC-6C7D-4F33-86A4-F96FB4099090}"/>
    <cellStyle name="Moneda 2 7 2 6 8" xfId="1664" xr:uid="{79AC748D-B72F-400E-8A66-4F75335EBC7E}"/>
    <cellStyle name="Moneda 2 7 2 6 9" xfId="40546" xr:uid="{45D37055-6A85-498D-A50E-2AFE6DB37FA6}"/>
    <cellStyle name="Moneda 2 7 2 7" xfId="4291" xr:uid="{CAC1E9E9-ABC9-48D4-ADDE-7FA78A19932D}"/>
    <cellStyle name="Moneda 2 7 2 7 2" xfId="8995" xr:uid="{5B11D6D5-B19B-4A39-95CE-3A5BFD43E5CF}"/>
    <cellStyle name="Moneda 2 7 2 7 2 2" xfId="18403" xr:uid="{C03D369B-4E3C-44BF-BEF2-5EA2A891B883}"/>
    <cellStyle name="Moneda 2 7 2 7 2 3" xfId="27820" xr:uid="{E880B9C8-EF41-45E3-89BE-BF4355B65E8B}"/>
    <cellStyle name="Moneda 2 7 2 7 2 4" xfId="37237" xr:uid="{D0977E9B-65A7-43C2-B169-B5BC2ABFB884}"/>
    <cellStyle name="Moneda 2 7 2 7 3" xfId="13699" xr:uid="{5CC5CB6F-1512-4F66-875E-E237073A6A12}"/>
    <cellStyle name="Moneda 2 7 2 7 4" xfId="23116" xr:uid="{2C38E8C6-A1C7-48BA-B409-FECAEC489DD4}"/>
    <cellStyle name="Moneda 2 7 2 7 5" xfId="32533" xr:uid="{2AF129D9-BEE7-4DC6-9771-3FCFA565DCA3}"/>
    <cellStyle name="Moneda 2 7 2 8" xfId="6643" xr:uid="{07BB49C4-032A-4641-B556-DB9005B42F89}"/>
    <cellStyle name="Moneda 2 7 2 8 2" xfId="16051" xr:uid="{B35FD60E-B90A-40C9-9121-F39FA1095174}"/>
    <cellStyle name="Moneda 2 7 2 8 3" xfId="25468" xr:uid="{8BEF9639-5F9C-47BF-9215-5FBDC259C02B}"/>
    <cellStyle name="Moneda 2 7 2 8 4" xfId="34885" xr:uid="{1403133D-34E3-4DC1-B70B-D93C3661C6F7}"/>
    <cellStyle name="Moneda 2 7 2 9" xfId="11347" xr:uid="{272C1DF2-3D52-43FC-A954-CA28A7EA9D86}"/>
    <cellStyle name="Moneda 2 7 3" xfId="323" xr:uid="{6E8F5528-2D5C-4B40-A742-EB6ACC274B74}"/>
    <cellStyle name="Moneda 2 7 3 10" xfId="30256" xr:uid="{742F3FE3-AD2E-458F-844C-5393FAE03F43}"/>
    <cellStyle name="Moneda 2 7 3 11" xfId="39572" xr:uid="{7683DB72-F4D2-42D2-A224-EDC6B9086FC5}"/>
    <cellStyle name="Moneda 2 7 3 12" xfId="39844" xr:uid="{FA6CF36D-FF4F-4848-B05A-01983BA5695E}"/>
    <cellStyle name="Moneda 2 7 3 13" xfId="2013" xr:uid="{B93F9E2C-5F6B-48AD-A33B-9A45B9C84A72}"/>
    <cellStyle name="Moneda 2 7 3 14" xfId="1385" xr:uid="{1EC21845-153E-4346-8D66-A093999E54BC}"/>
    <cellStyle name="Moneda 2 7 3 15" xfId="40267" xr:uid="{CDC2F318-9B25-4228-85DE-D9E02E0F5F61}"/>
    <cellStyle name="Moneda 2 7 3 2" xfId="584" xr:uid="{7F21D5DD-914F-41D9-835F-575DF2B0E854}"/>
    <cellStyle name="Moneda 2 7 3 2 10" xfId="39650" xr:uid="{CC82D4F2-9E4B-4B56-82A3-D2D467EA6205}"/>
    <cellStyle name="Moneda 2 7 3 2 11" xfId="39909" xr:uid="{721104BD-2846-427B-8543-5EE24EF92B3B}"/>
    <cellStyle name="Moneda 2 7 3 2 12" xfId="2209" xr:uid="{0F61CF32-1E14-439E-9558-E59E764621D5}"/>
    <cellStyle name="Moneda 2 7 3 2 13" xfId="1581" xr:uid="{081D2BFF-DFA6-4861-AD7D-F55796E99F8B}"/>
    <cellStyle name="Moneda 2 7 3 2 14" xfId="40463" xr:uid="{AA62F6B9-7886-44BA-BDD4-01D91CAE3E73}"/>
    <cellStyle name="Moneda 2 7 3 2 2" xfId="1086" xr:uid="{9F1614FC-7B33-43D7-8FCE-D10CE68DF0A1}"/>
    <cellStyle name="Moneda 2 7 3 2 2 10" xfId="39973" xr:uid="{42BEDF64-34AB-4606-8A77-531051FBB8C0}"/>
    <cellStyle name="Moneda 2 7 3 2 2 11" xfId="2601" xr:uid="{ADEEFC6E-A593-4A1A-9E61-7DD0BA02EB90}"/>
    <cellStyle name="Moneda 2 7 3 2 2 12" xfId="1800" xr:uid="{392D5CFC-734C-486A-8D36-18908E20583C}"/>
    <cellStyle name="Moneda 2 7 3 2 2 13" xfId="40682" xr:uid="{79583D2B-2E48-45B6-85F1-698FF8CD6ACC}"/>
    <cellStyle name="Moneda 2 7 3 2 2 2" xfId="3386" xr:uid="{3F6D1C0F-9848-4447-AFE8-C94554908DBE}"/>
    <cellStyle name="Moneda 2 7 3 2 2 2 2" xfId="5738" xr:uid="{8281687B-77AA-41D9-8594-C7EFC73DF1C6}"/>
    <cellStyle name="Moneda 2 7 3 2 2 2 2 2" xfId="10442" xr:uid="{751DDEA8-6DCE-4564-B57D-F776446ADFB5}"/>
    <cellStyle name="Moneda 2 7 3 2 2 2 2 2 2" xfId="19850" xr:uid="{B5D43BE7-7EF2-442E-9912-7A5899DBFAAA}"/>
    <cellStyle name="Moneda 2 7 3 2 2 2 2 2 3" xfId="29267" xr:uid="{37337776-53C7-463D-A2F4-E89FDA16B670}"/>
    <cellStyle name="Moneda 2 7 3 2 2 2 2 2 4" xfId="38684" xr:uid="{06DB9B08-10EE-4A64-A975-9D13B776EF01}"/>
    <cellStyle name="Moneda 2 7 3 2 2 2 2 3" xfId="15146" xr:uid="{F8D7EE96-0AE0-43AC-98CA-53BF92ED8A61}"/>
    <cellStyle name="Moneda 2 7 3 2 2 2 2 4" xfId="24563" xr:uid="{146A58D2-1D33-4614-9F60-F82B23EA3370}"/>
    <cellStyle name="Moneda 2 7 3 2 2 2 2 5" xfId="33980" xr:uid="{F8739F75-249D-4C2F-9C5A-24FA0AF7B0A8}"/>
    <cellStyle name="Moneda 2 7 3 2 2 2 3" xfId="8090" xr:uid="{AFEBF4DB-C995-4A2D-9509-00E57AF63B6B}"/>
    <cellStyle name="Moneda 2 7 3 2 2 2 3 2" xfId="17498" xr:uid="{168E5B0D-DF2D-44F0-B22E-7778E41CCBEE}"/>
    <cellStyle name="Moneda 2 7 3 2 2 2 3 3" xfId="26915" xr:uid="{E6CE3F9F-991A-4385-B644-71F343E670F1}"/>
    <cellStyle name="Moneda 2 7 3 2 2 2 3 4" xfId="36332" xr:uid="{10947E14-79F5-4E0E-95B0-1E941F5C66A8}"/>
    <cellStyle name="Moneda 2 7 3 2 2 2 4" xfId="12794" xr:uid="{A23198E1-2B71-44CB-9ABE-2AEC46D0551D}"/>
    <cellStyle name="Moneda 2 7 3 2 2 2 5" xfId="22211" xr:uid="{5979E82B-D4FA-4100-8693-90661A38DA1B}"/>
    <cellStyle name="Moneda 2 7 3 2 2 2 6" xfId="31628" xr:uid="{3E485C64-2256-4E8A-9B43-5F8680C59B4C}"/>
    <cellStyle name="Moneda 2 7 3 2 2 3" xfId="4170" xr:uid="{7A44539C-8793-4484-B917-7486B13B9B53}"/>
    <cellStyle name="Moneda 2 7 3 2 2 3 2" xfId="6522" xr:uid="{8B9DC470-7C9C-4A53-A588-500A53599EEA}"/>
    <cellStyle name="Moneda 2 7 3 2 2 3 2 2" xfId="11226" xr:uid="{9D72D88B-F652-4329-AE87-937FD74C22FF}"/>
    <cellStyle name="Moneda 2 7 3 2 2 3 2 2 2" xfId="20634" xr:uid="{97C8AA4E-AB1A-43F5-8875-B492A41B8EAC}"/>
    <cellStyle name="Moneda 2 7 3 2 2 3 2 2 3" xfId="30051" xr:uid="{BF0D4C5F-07FD-43E3-AF55-D4AD77929F31}"/>
    <cellStyle name="Moneda 2 7 3 2 2 3 2 2 4" xfId="39468" xr:uid="{AB44F256-F697-46AB-96C1-8D9880A26A06}"/>
    <cellStyle name="Moneda 2 7 3 2 2 3 2 3" xfId="15930" xr:uid="{80036B5A-A7F1-48A1-83FC-7863C5F49D57}"/>
    <cellStyle name="Moneda 2 7 3 2 2 3 2 4" xfId="25347" xr:uid="{F3BE98FB-0478-461D-ACC2-D4B0D79B7C62}"/>
    <cellStyle name="Moneda 2 7 3 2 2 3 2 5" xfId="34764" xr:uid="{2971CD26-53EF-4215-A296-C44219313B7A}"/>
    <cellStyle name="Moneda 2 7 3 2 2 3 3" xfId="8874" xr:uid="{E21D0B20-1263-4B37-B77B-87B87D38E071}"/>
    <cellStyle name="Moneda 2 7 3 2 2 3 3 2" xfId="18282" xr:uid="{5E830A9B-3A10-4E91-8008-61B9851FCD25}"/>
    <cellStyle name="Moneda 2 7 3 2 2 3 3 3" xfId="27699" xr:uid="{FCB72944-7DE4-4C6F-B780-7F9AE51B4C0C}"/>
    <cellStyle name="Moneda 2 7 3 2 2 3 3 4" xfId="37116" xr:uid="{324C55D0-96C4-4CFE-860E-80201E5530E2}"/>
    <cellStyle name="Moneda 2 7 3 2 2 3 4" xfId="13578" xr:uid="{0AE6EC75-8DEA-4611-A9E6-236ADFB250F4}"/>
    <cellStyle name="Moneda 2 7 3 2 2 3 5" xfId="22995" xr:uid="{7AB83107-C2FC-4D9C-8C2B-147682106072}"/>
    <cellStyle name="Moneda 2 7 3 2 2 3 6" xfId="32412" xr:uid="{F0CD54F2-8B71-4436-A630-0E59155331C9}"/>
    <cellStyle name="Moneda 2 7 3 2 2 4" xfId="4954" xr:uid="{AF462CFC-A8CE-4441-8EDE-C8CF5C21B1DC}"/>
    <cellStyle name="Moneda 2 7 3 2 2 4 2" xfId="9658" xr:uid="{C60E057B-2FBD-4F2B-B2A4-46C28E156AE4}"/>
    <cellStyle name="Moneda 2 7 3 2 2 4 2 2" xfId="19066" xr:uid="{AA7B6FB7-62C8-4FDF-8884-9C4675410283}"/>
    <cellStyle name="Moneda 2 7 3 2 2 4 2 3" xfId="28483" xr:uid="{9FFD1631-7781-4BC3-B4F4-7AB3A301AA27}"/>
    <cellStyle name="Moneda 2 7 3 2 2 4 2 4" xfId="37900" xr:uid="{4E383AF5-CC0E-40E2-B33C-9987D4A6C58C}"/>
    <cellStyle name="Moneda 2 7 3 2 2 4 3" xfId="14362" xr:uid="{0FBE3881-E042-419A-972F-606455337ADB}"/>
    <cellStyle name="Moneda 2 7 3 2 2 4 4" xfId="23779" xr:uid="{2371BE0F-0CAA-42D1-A093-1849715A16C7}"/>
    <cellStyle name="Moneda 2 7 3 2 2 4 5" xfId="33196" xr:uid="{8B82CC82-8C52-4D91-BD39-B608A364D213}"/>
    <cellStyle name="Moneda 2 7 3 2 2 5" xfId="7306" xr:uid="{2F7B25CC-BDB8-4696-A5E3-4F33136BB208}"/>
    <cellStyle name="Moneda 2 7 3 2 2 5 2" xfId="16714" xr:uid="{0C9DAB7C-014B-4463-9158-0AF2B073B9D8}"/>
    <cellStyle name="Moneda 2 7 3 2 2 5 3" xfId="26131" xr:uid="{1D7AA0D5-4F11-4EF5-91D5-C98252F1F61D}"/>
    <cellStyle name="Moneda 2 7 3 2 2 5 4" xfId="35548" xr:uid="{20E90C44-0ED8-4AF9-A1CF-64BED0ACA9E2}"/>
    <cellStyle name="Moneda 2 7 3 2 2 6" xfId="12010" xr:uid="{C7086E88-FA51-43A2-899C-272DCA99631A}"/>
    <cellStyle name="Moneda 2 7 3 2 2 7" xfId="21427" xr:uid="{BEC1F67D-09B5-4965-928C-B67F83FE793D}"/>
    <cellStyle name="Moneda 2 7 3 2 2 8" xfId="30844" xr:uid="{EFB21D0D-B253-45CE-BB8F-EC8A6B173661}"/>
    <cellStyle name="Moneda 2 7 3 2 2 9" xfId="39714" xr:uid="{A7EDAAC3-BDF1-43C7-AE7C-E9C5081D6165}"/>
    <cellStyle name="Moneda 2 7 3 2 3" xfId="1150" xr:uid="{269695FC-BD65-491B-84DA-829CC1B79E53}"/>
    <cellStyle name="Moneda 2 7 3 2 3 10" xfId="1864" xr:uid="{D2B26132-A267-485A-9BD2-E0444099B56B}"/>
    <cellStyle name="Moneda 2 7 3 2 3 11" xfId="40746" xr:uid="{ABDA2732-0D3D-4869-A28C-BDE9FE2ADFD3}"/>
    <cellStyle name="Moneda 2 7 3 2 3 2" xfId="5346" xr:uid="{1AD9391D-EAF0-48DD-A77E-CDAC6B68E186}"/>
    <cellStyle name="Moneda 2 7 3 2 3 2 2" xfId="10050" xr:uid="{242166C6-0EE6-411A-8C6A-6C8C16B904EB}"/>
    <cellStyle name="Moneda 2 7 3 2 3 2 2 2" xfId="19458" xr:uid="{7D4F40D2-9632-4134-BC8C-B90231636AFD}"/>
    <cellStyle name="Moneda 2 7 3 2 3 2 2 3" xfId="28875" xr:uid="{B5AA7FA5-568E-4F3C-8FEB-CB3055D9E740}"/>
    <cellStyle name="Moneda 2 7 3 2 3 2 2 4" xfId="38292" xr:uid="{C568F027-27D3-4917-AD3D-0D82BE7934AE}"/>
    <cellStyle name="Moneda 2 7 3 2 3 2 3" xfId="14754" xr:uid="{E91AA54A-BF04-43B3-87B2-00E00DF02459}"/>
    <cellStyle name="Moneda 2 7 3 2 3 2 4" xfId="24171" xr:uid="{A33A5E92-A2C6-44D3-906A-0E2FD5725BD7}"/>
    <cellStyle name="Moneda 2 7 3 2 3 2 5" xfId="33588" xr:uid="{F8B460A5-EC28-485F-925E-563945788454}"/>
    <cellStyle name="Moneda 2 7 3 2 3 3" xfId="7698" xr:uid="{D958CE92-D8E3-4502-AAA5-99591E2265AA}"/>
    <cellStyle name="Moneda 2 7 3 2 3 3 2" xfId="17106" xr:uid="{95AEE6C7-CC72-41B1-B5AE-6678B637CCE4}"/>
    <cellStyle name="Moneda 2 7 3 2 3 3 3" xfId="26523" xr:uid="{F41E1701-7D43-4167-9BFB-3E8AF5C9C7D2}"/>
    <cellStyle name="Moneda 2 7 3 2 3 3 4" xfId="35940" xr:uid="{D8B32B1E-EFA5-4E97-BAD7-453D36F0CAEB}"/>
    <cellStyle name="Moneda 2 7 3 2 3 4" xfId="12402" xr:uid="{433D82E3-F5F8-49C3-A59E-989E91FDE9D0}"/>
    <cellStyle name="Moneda 2 7 3 2 3 5" xfId="21819" xr:uid="{49129B30-1197-4714-9867-4A027C20F3E3}"/>
    <cellStyle name="Moneda 2 7 3 2 3 6" xfId="31236" xr:uid="{7F99F5B1-11C5-4189-8B27-238D7E9FF29A}"/>
    <cellStyle name="Moneda 2 7 3 2 3 7" xfId="39778" xr:uid="{FD1C2213-6A8A-4CBC-87BA-7F1BE565833E}"/>
    <cellStyle name="Moneda 2 7 3 2 3 8" xfId="40037" xr:uid="{7F40657E-0353-409F-890C-526BB6659F66}"/>
    <cellStyle name="Moneda 2 7 3 2 3 9" xfId="2994" xr:uid="{12E50359-5D63-4746-ABB5-8CAC41D7464F}"/>
    <cellStyle name="Moneda 2 7 3 2 4" xfId="1022" xr:uid="{88E58A0A-79A6-47DD-8EC4-BC49A938D498}"/>
    <cellStyle name="Moneda 2 7 3 2 4 2" xfId="6130" xr:uid="{C4C90A26-79DC-4834-8724-4A4B54A9D6D1}"/>
    <cellStyle name="Moneda 2 7 3 2 4 2 2" xfId="10834" xr:uid="{2B495052-7D06-4DB6-90EA-B5E5F709D17C}"/>
    <cellStyle name="Moneda 2 7 3 2 4 2 2 2" xfId="20242" xr:uid="{F347771A-F866-47D5-A8C4-F3DB638F7E0C}"/>
    <cellStyle name="Moneda 2 7 3 2 4 2 2 3" xfId="29659" xr:uid="{9C8CF01D-7D57-4AB0-BECD-718463BBB9BA}"/>
    <cellStyle name="Moneda 2 7 3 2 4 2 2 4" xfId="39076" xr:uid="{226FDCEF-A8D3-45A1-AF35-596ABD7A5BEC}"/>
    <cellStyle name="Moneda 2 7 3 2 4 2 3" xfId="15538" xr:uid="{1BA26F74-EAC6-4691-A763-D904D5FDF502}"/>
    <cellStyle name="Moneda 2 7 3 2 4 2 4" xfId="24955" xr:uid="{6F41793E-6BDF-47BE-8BD4-7BFAE16002EE}"/>
    <cellStyle name="Moneda 2 7 3 2 4 2 5" xfId="34372" xr:uid="{3A404C2D-803A-4BB6-816C-50DF795C7F91}"/>
    <cellStyle name="Moneda 2 7 3 2 4 3" xfId="8482" xr:uid="{7A64272A-48DE-4DCE-A5E7-6B08130D5855}"/>
    <cellStyle name="Moneda 2 7 3 2 4 3 2" xfId="17890" xr:uid="{AEE0C795-911D-4246-9A37-C1537466DE44}"/>
    <cellStyle name="Moneda 2 7 3 2 4 3 3" xfId="27307" xr:uid="{E12544F3-618F-45A1-A2AB-2D49312861B3}"/>
    <cellStyle name="Moneda 2 7 3 2 4 3 4" xfId="36724" xr:uid="{4FD5E246-857F-440D-A37F-2D00BFBE3354}"/>
    <cellStyle name="Moneda 2 7 3 2 4 4" xfId="13186" xr:uid="{443D8B75-015C-41C3-9671-DE3E023CA62B}"/>
    <cellStyle name="Moneda 2 7 3 2 4 5" xfId="22603" xr:uid="{F501F3C9-23C0-4925-A341-FA9F2025BA28}"/>
    <cellStyle name="Moneda 2 7 3 2 4 6" xfId="32020" xr:uid="{659123C7-9637-4EF8-B737-3ACCE907AB76}"/>
    <cellStyle name="Moneda 2 7 3 2 4 7" xfId="3778" xr:uid="{E8D65C25-3118-47D3-A908-013707FB61CE}"/>
    <cellStyle name="Moneda 2 7 3 2 4 8" xfId="1736" xr:uid="{0671193C-0EF4-4D80-BB41-2B363F4176DB}"/>
    <cellStyle name="Moneda 2 7 3 2 4 9" xfId="40618" xr:uid="{9130A5D6-91AD-440F-B7E6-707CA8488F33}"/>
    <cellStyle name="Moneda 2 7 3 2 5" xfId="4562" xr:uid="{917B8197-DF89-4E47-8F7C-14B28E4546AD}"/>
    <cellStyle name="Moneda 2 7 3 2 5 2" xfId="9266" xr:uid="{BB8A7AEB-43C9-44BA-AD40-3C6256D5EF15}"/>
    <cellStyle name="Moneda 2 7 3 2 5 2 2" xfId="18674" xr:uid="{232D7E79-644F-46BE-AF53-B10F28523D71}"/>
    <cellStyle name="Moneda 2 7 3 2 5 2 3" xfId="28091" xr:uid="{F688B1FF-4A13-461A-B1AE-781A2AC643FA}"/>
    <cellStyle name="Moneda 2 7 3 2 5 2 4" xfId="37508" xr:uid="{8FF095A7-FA48-4AC0-8D88-6781FBB94052}"/>
    <cellStyle name="Moneda 2 7 3 2 5 3" xfId="13970" xr:uid="{240B533B-6946-4AA7-99FD-F556DB7B9887}"/>
    <cellStyle name="Moneda 2 7 3 2 5 4" xfId="23387" xr:uid="{237C02DA-EDEB-43FA-9DA0-381C6DF45A33}"/>
    <cellStyle name="Moneda 2 7 3 2 5 5" xfId="32804" xr:uid="{9D61A60A-E1D5-46B8-B6F7-0E4F652EC530}"/>
    <cellStyle name="Moneda 2 7 3 2 6" xfId="6914" xr:uid="{C2E0DCA6-5854-4C39-B70D-10F1166D7D17}"/>
    <cellStyle name="Moneda 2 7 3 2 6 2" xfId="16322" xr:uid="{D5D17655-5402-4C25-9ED9-F8845F0381CD}"/>
    <cellStyle name="Moneda 2 7 3 2 6 3" xfId="25739" xr:uid="{8D4531A9-4777-420B-98D1-918FE16292F6}"/>
    <cellStyle name="Moneda 2 7 3 2 6 4" xfId="35156" xr:uid="{4781911D-8CDB-418F-B875-39C4AA4C92D0}"/>
    <cellStyle name="Moneda 2 7 3 2 7" xfId="11618" xr:uid="{5AAD34BA-E531-4A30-AA48-976D6828BF44}"/>
    <cellStyle name="Moneda 2 7 3 2 8" xfId="21035" xr:uid="{1675EBFA-5533-409D-AEFF-473A344E2B86}"/>
    <cellStyle name="Moneda 2 7 3 2 9" xfId="30452" xr:uid="{76204078-1357-4FA5-9E21-1F88EDBA2BF7}"/>
    <cellStyle name="Moneda 2 7 3 3" xfId="988" xr:uid="{15173723-51CD-4C09-9293-DF0855DB170A}"/>
    <cellStyle name="Moneda 2 7 3 3 10" xfId="39877" xr:uid="{FD73E0A1-D13C-4478-8530-05E1FCE59BB1}"/>
    <cellStyle name="Moneda 2 7 3 3 11" xfId="2405" xr:uid="{8DFE4115-4F71-4307-9CAC-5B1CDFEC0F72}"/>
    <cellStyle name="Moneda 2 7 3 3 12" xfId="1704" xr:uid="{A241ECEE-325B-4C96-84F2-DB99F271DC83}"/>
    <cellStyle name="Moneda 2 7 3 3 13" xfId="40586" xr:uid="{DD05D5A5-FB1D-43FC-BC44-301F2D2C7660}"/>
    <cellStyle name="Moneda 2 7 3 3 2" xfId="3190" xr:uid="{78586986-EEAF-4662-8791-E73AA2B8F4E2}"/>
    <cellStyle name="Moneda 2 7 3 3 2 2" xfId="5542" xr:uid="{A7FFADAD-9006-4803-B05F-F174FE4C8F4D}"/>
    <cellStyle name="Moneda 2 7 3 3 2 2 2" xfId="10246" xr:uid="{C55A95AB-83CA-466C-BA97-C84E67FD41F9}"/>
    <cellStyle name="Moneda 2 7 3 3 2 2 2 2" xfId="19654" xr:uid="{97855CB3-D31E-41E8-9499-DC7DF8BFBA67}"/>
    <cellStyle name="Moneda 2 7 3 3 2 2 2 3" xfId="29071" xr:uid="{5DE3F699-9F45-4C61-A461-8B2F4F8BCAF3}"/>
    <cellStyle name="Moneda 2 7 3 3 2 2 2 4" xfId="38488" xr:uid="{E7635653-B14E-412E-B9D1-FC38505A2D63}"/>
    <cellStyle name="Moneda 2 7 3 3 2 2 3" xfId="14950" xr:uid="{D21F9B91-7B8F-4C7C-B326-BE2A1575F059}"/>
    <cellStyle name="Moneda 2 7 3 3 2 2 4" xfId="24367" xr:uid="{F1E695BE-4A30-4D25-B080-6E76F73061C2}"/>
    <cellStyle name="Moneda 2 7 3 3 2 2 5" xfId="33784" xr:uid="{D44774C2-F301-40FB-8A45-CD01DEC3634A}"/>
    <cellStyle name="Moneda 2 7 3 3 2 3" xfId="7894" xr:uid="{6C8C1351-10C6-4977-80C2-5E0A34209558}"/>
    <cellStyle name="Moneda 2 7 3 3 2 3 2" xfId="17302" xr:uid="{AC93EC1D-503B-4611-A595-ABEDAEF8AC90}"/>
    <cellStyle name="Moneda 2 7 3 3 2 3 3" xfId="26719" xr:uid="{7ED79BB8-D642-4C63-94A7-BD76BB67949C}"/>
    <cellStyle name="Moneda 2 7 3 3 2 3 4" xfId="36136" xr:uid="{2DA34979-91BB-4DE1-9AFE-14CC409A1941}"/>
    <cellStyle name="Moneda 2 7 3 3 2 4" xfId="12598" xr:uid="{C29EE42C-0126-4FB8-8703-2DB372596339}"/>
    <cellStyle name="Moneda 2 7 3 3 2 5" xfId="22015" xr:uid="{05D81B34-A9C7-4987-BDA6-14B10370A959}"/>
    <cellStyle name="Moneda 2 7 3 3 2 6" xfId="31432" xr:uid="{83AFE027-CA3C-458D-81DE-ACB27815156D}"/>
    <cellStyle name="Moneda 2 7 3 3 3" xfId="3974" xr:uid="{F8C5A2FC-9D29-474D-9730-7EF13DBC993F}"/>
    <cellStyle name="Moneda 2 7 3 3 3 2" xfId="6326" xr:uid="{F732D24C-AD5B-4885-89E9-F6C6B2AFC5BE}"/>
    <cellStyle name="Moneda 2 7 3 3 3 2 2" xfId="11030" xr:uid="{51E26B73-9C24-4013-8D38-C225699E54DB}"/>
    <cellStyle name="Moneda 2 7 3 3 3 2 2 2" xfId="20438" xr:uid="{27E9CBB8-5CB1-4096-BA6E-A011A04F0D1B}"/>
    <cellStyle name="Moneda 2 7 3 3 3 2 2 3" xfId="29855" xr:uid="{70FEA306-5FDF-4E76-AA12-186FBE6BB4C7}"/>
    <cellStyle name="Moneda 2 7 3 3 3 2 2 4" xfId="39272" xr:uid="{1BB173EB-859F-42A8-9524-E4B1A4E03436}"/>
    <cellStyle name="Moneda 2 7 3 3 3 2 3" xfId="15734" xr:uid="{FA461549-C19D-49DE-8758-E905085B5243}"/>
    <cellStyle name="Moneda 2 7 3 3 3 2 4" xfId="25151" xr:uid="{3C361CF4-E9CE-463A-A865-44E9BDF36742}"/>
    <cellStyle name="Moneda 2 7 3 3 3 2 5" xfId="34568" xr:uid="{C77D072E-7DB4-416A-8CA8-C38B85830B5B}"/>
    <cellStyle name="Moneda 2 7 3 3 3 3" xfId="8678" xr:uid="{9362D497-85EF-44E9-B8E1-B6803AD489A9}"/>
    <cellStyle name="Moneda 2 7 3 3 3 3 2" xfId="18086" xr:uid="{A86F657A-1088-41F6-A90D-80C37EF6F7D5}"/>
    <cellStyle name="Moneda 2 7 3 3 3 3 3" xfId="27503" xr:uid="{F3ED3524-59D7-4B4D-8D54-B2F9D6D971E1}"/>
    <cellStyle name="Moneda 2 7 3 3 3 3 4" xfId="36920" xr:uid="{ECF0B814-25E8-42A6-88D8-2E878F2AA5FA}"/>
    <cellStyle name="Moneda 2 7 3 3 3 4" xfId="13382" xr:uid="{15647BD8-3D3A-4330-8BA0-DC070AC012BF}"/>
    <cellStyle name="Moneda 2 7 3 3 3 5" xfId="22799" xr:uid="{92A7B703-A4B8-4DA1-A0F9-79408F2F23E0}"/>
    <cellStyle name="Moneda 2 7 3 3 3 6" xfId="32216" xr:uid="{21703392-0846-42B4-9044-2F99A8296D77}"/>
    <cellStyle name="Moneda 2 7 3 3 4" xfId="4758" xr:uid="{5605E56E-5F27-4A7D-89FB-E4BC42494663}"/>
    <cellStyle name="Moneda 2 7 3 3 4 2" xfId="9462" xr:uid="{BC99E066-D0EE-4382-97DE-AD1DCEDAA193}"/>
    <cellStyle name="Moneda 2 7 3 3 4 2 2" xfId="18870" xr:uid="{79FAAEB5-037C-42F1-ACEF-1BB9246B1E57}"/>
    <cellStyle name="Moneda 2 7 3 3 4 2 3" xfId="28287" xr:uid="{9325B038-83A3-484B-B3BD-CBCA762C0EC6}"/>
    <cellStyle name="Moneda 2 7 3 3 4 2 4" xfId="37704" xr:uid="{9C3C1C07-3459-4019-A200-E470C4977F48}"/>
    <cellStyle name="Moneda 2 7 3 3 4 3" xfId="14166" xr:uid="{A927154F-0CAA-4807-A951-90699A831FE1}"/>
    <cellStyle name="Moneda 2 7 3 3 4 4" xfId="23583" xr:uid="{AD7AC247-2A5F-4DBB-BA77-D4C9889ABF66}"/>
    <cellStyle name="Moneda 2 7 3 3 4 5" xfId="33000" xr:uid="{634FFFB3-BAD5-4BDB-B4A8-902F23A1E4C7}"/>
    <cellStyle name="Moneda 2 7 3 3 5" xfId="7110" xr:uid="{288C819C-79A2-4BF7-A767-F075F0B6E90F}"/>
    <cellStyle name="Moneda 2 7 3 3 5 2" xfId="16518" xr:uid="{7E42036A-3C28-4CAF-A02D-320CF0FE0BE9}"/>
    <cellStyle name="Moneda 2 7 3 3 5 3" xfId="25935" xr:uid="{0CEC24B9-E108-4EFF-9027-720D68AC1993}"/>
    <cellStyle name="Moneda 2 7 3 3 5 4" xfId="35352" xr:uid="{8438444E-B1E8-477C-9709-E3A569CB4EE1}"/>
    <cellStyle name="Moneda 2 7 3 3 6" xfId="11814" xr:uid="{04E96364-1060-42C5-A9F2-7803BAA96558}"/>
    <cellStyle name="Moneda 2 7 3 3 7" xfId="21231" xr:uid="{1539036D-0820-4A8F-AC0E-85D3B20093EA}"/>
    <cellStyle name="Moneda 2 7 3 3 8" xfId="30648" xr:uid="{CCB878A6-82E3-4B65-A6EB-4F73C3EAD9A3}"/>
    <cellStyle name="Moneda 2 7 3 3 9" xfId="39618" xr:uid="{358FD611-5C79-4667-B5FC-D0987FAFA9F0}"/>
    <cellStyle name="Moneda 2 7 3 4" xfId="1054" xr:uid="{1CDCD6CA-6330-4AAE-83DD-97353E38C761}"/>
    <cellStyle name="Moneda 2 7 3 4 10" xfId="1768" xr:uid="{C6154A98-389E-4FA6-88D3-97CE29CE715A}"/>
    <cellStyle name="Moneda 2 7 3 4 11" xfId="40650" xr:uid="{0DB62004-EE91-4192-88A3-B89AE1463722}"/>
    <cellStyle name="Moneda 2 7 3 4 2" xfId="5150" xr:uid="{EAD1729F-B704-4001-B3B2-8CFFB866806B}"/>
    <cellStyle name="Moneda 2 7 3 4 2 2" xfId="9854" xr:uid="{C051CF14-1E3A-4A43-A7D7-CD1036349DEE}"/>
    <cellStyle name="Moneda 2 7 3 4 2 2 2" xfId="19262" xr:uid="{AA58BFEB-03B8-4799-990F-C9D06E7CD9E3}"/>
    <cellStyle name="Moneda 2 7 3 4 2 2 3" xfId="28679" xr:uid="{2FB69353-FAB9-4710-953E-EE74E0080DC9}"/>
    <cellStyle name="Moneda 2 7 3 4 2 2 4" xfId="38096" xr:uid="{C12B40F2-1DE8-4774-9F9E-440655C93276}"/>
    <cellStyle name="Moneda 2 7 3 4 2 3" xfId="14558" xr:uid="{75449219-8A57-4694-95AA-6860D1D3D0C6}"/>
    <cellStyle name="Moneda 2 7 3 4 2 4" xfId="23975" xr:uid="{1BFA88D6-C56D-4E01-A436-38E21D0CFD06}"/>
    <cellStyle name="Moneda 2 7 3 4 2 5" xfId="33392" xr:uid="{24DE628F-4A8B-41F8-A96E-1A17A0FABC6A}"/>
    <cellStyle name="Moneda 2 7 3 4 3" xfId="7502" xr:uid="{24EA4F98-75E0-46CE-AA75-49EC1D63CFE5}"/>
    <cellStyle name="Moneda 2 7 3 4 3 2" xfId="16910" xr:uid="{339A9DEC-69AB-48A1-A6F8-04D413AE84AA}"/>
    <cellStyle name="Moneda 2 7 3 4 3 3" xfId="26327" xr:uid="{0548E67A-4D43-4F8F-BDB6-D2B27F4C9013}"/>
    <cellStyle name="Moneda 2 7 3 4 3 4" xfId="35744" xr:uid="{DC834B6F-C57C-4FF4-942A-5E1BD4E181A9}"/>
    <cellStyle name="Moneda 2 7 3 4 4" xfId="12206" xr:uid="{076C3C2E-9A57-4C04-9506-63215EF1268A}"/>
    <cellStyle name="Moneda 2 7 3 4 5" xfId="21623" xr:uid="{8DD6ED85-37DC-4D5B-B09F-C400487D001E}"/>
    <cellStyle name="Moneda 2 7 3 4 6" xfId="31040" xr:uid="{B3BF5300-9633-4162-A77A-169AE46C9DDB}"/>
    <cellStyle name="Moneda 2 7 3 4 7" xfId="39682" xr:uid="{7EBBF2E8-A994-4408-911D-17E69541268D}"/>
    <cellStyle name="Moneda 2 7 3 4 8" xfId="39941" xr:uid="{3910403A-115E-4D72-A948-ED63878A5E4A}"/>
    <cellStyle name="Moneda 2 7 3 4 9" xfId="2798" xr:uid="{8406AA35-DAF2-405D-AF6C-75DED200945A}"/>
    <cellStyle name="Moneda 2 7 3 5" xfId="1118" xr:uid="{A329584F-3D73-4F93-96ED-F2B18FC31BDB}"/>
    <cellStyle name="Moneda 2 7 3 5 10" xfId="1832" xr:uid="{5777AB29-BECB-4AA4-91EB-9F9FAF6E0A3F}"/>
    <cellStyle name="Moneda 2 7 3 5 11" xfId="40714" xr:uid="{9605AA59-89C1-4C13-A7BC-C9EA14C0DF5B}"/>
    <cellStyle name="Moneda 2 7 3 5 2" xfId="5934" xr:uid="{E2A28F9B-D019-465A-8F18-FB23DA938513}"/>
    <cellStyle name="Moneda 2 7 3 5 2 2" xfId="10638" xr:uid="{3631C338-1D2A-4955-B895-8A815F95CA4F}"/>
    <cellStyle name="Moneda 2 7 3 5 2 2 2" xfId="20046" xr:uid="{0F8E4940-885A-4D82-A83F-4AD81204831C}"/>
    <cellStyle name="Moneda 2 7 3 5 2 2 3" xfId="29463" xr:uid="{B7BB66B8-66D3-427D-9CE5-27C5064CAD76}"/>
    <cellStyle name="Moneda 2 7 3 5 2 2 4" xfId="38880" xr:uid="{4B644613-2986-43B4-AA37-E0A9FF7C80AB}"/>
    <cellStyle name="Moneda 2 7 3 5 2 3" xfId="15342" xr:uid="{DB24C58C-EAC9-4D16-9789-B27BB105D1CA}"/>
    <cellStyle name="Moneda 2 7 3 5 2 4" xfId="24759" xr:uid="{D848CBDD-5353-4FD4-A6D7-1780CC1A3303}"/>
    <cellStyle name="Moneda 2 7 3 5 2 5" xfId="34176" xr:uid="{FFDBF18D-FC58-46FB-8FDC-E769F627A9D4}"/>
    <cellStyle name="Moneda 2 7 3 5 3" xfId="8286" xr:uid="{0C8A7019-9E0C-4DA9-8A51-B69105919D77}"/>
    <cellStyle name="Moneda 2 7 3 5 3 2" xfId="17694" xr:uid="{F7BBE69F-ADE5-415E-ADDE-6572F265F048}"/>
    <cellStyle name="Moneda 2 7 3 5 3 3" xfId="27111" xr:uid="{1F635BB7-4739-4C8C-832A-A041DF9339C1}"/>
    <cellStyle name="Moneda 2 7 3 5 3 4" xfId="36528" xr:uid="{2F23D8BD-97CA-44B2-B677-5382F4E82FF3}"/>
    <cellStyle name="Moneda 2 7 3 5 4" xfId="12990" xr:uid="{1C98656C-353C-4DB8-A718-7A73CC93262F}"/>
    <cellStyle name="Moneda 2 7 3 5 5" xfId="22407" xr:uid="{88B7CE7A-9994-4611-A3B2-415CAAFCB02C}"/>
    <cellStyle name="Moneda 2 7 3 5 6" xfId="31824" xr:uid="{641268DB-0245-4A09-BC47-F1AD66478A1C}"/>
    <cellStyle name="Moneda 2 7 3 5 7" xfId="39746" xr:uid="{427DECF6-9CCF-45B5-8204-B1F329B3DA09}"/>
    <cellStyle name="Moneda 2 7 3 5 8" xfId="40005" xr:uid="{CC201CE9-CECA-4C7D-8CE3-A4A426DA9725}"/>
    <cellStyle name="Moneda 2 7 3 5 9" xfId="3582" xr:uid="{835BA7C8-CE4D-4CB5-92DB-8DB66E5C11F5}"/>
    <cellStyle name="Moneda 2 7 3 6" xfId="825" xr:uid="{1FCF8216-0A5F-40BE-BDEA-66D41FADA591}"/>
    <cellStyle name="Moneda 2 7 3 6 2" xfId="9070" xr:uid="{46179F56-4855-4104-B9B4-793786F71B94}"/>
    <cellStyle name="Moneda 2 7 3 6 2 2" xfId="18478" xr:uid="{58AB08E2-1C5F-4AF6-86D8-DD2AFB65B423}"/>
    <cellStyle name="Moneda 2 7 3 6 2 3" xfId="27895" xr:uid="{BE90DC27-1F82-4381-8EC7-464A91A9F1B4}"/>
    <cellStyle name="Moneda 2 7 3 6 2 4" xfId="37312" xr:uid="{BE0AA582-FE54-47DF-9AA9-97477120AE13}"/>
    <cellStyle name="Moneda 2 7 3 6 3" xfId="13774" xr:uid="{A0A2FC71-DE55-4517-A823-4D1E24299D1F}"/>
    <cellStyle name="Moneda 2 7 3 6 4" xfId="23191" xr:uid="{77EE662A-9460-46DF-AC59-4B1427ABB4CA}"/>
    <cellStyle name="Moneda 2 7 3 6 5" xfId="32608" xr:uid="{16BBA947-426A-416C-B552-EE7B96CD728B}"/>
    <cellStyle name="Moneda 2 7 3 6 6" xfId="4366" xr:uid="{CFEDB1EE-9C5F-43CB-8627-CBA5ED3EC96A}"/>
    <cellStyle name="Moneda 2 7 3 6 7" xfId="1672" xr:uid="{CF34DF83-92A0-4CE7-B265-4BE7B2745952}"/>
    <cellStyle name="Moneda 2 7 3 6 8" xfId="40554" xr:uid="{87A3B7EF-BDDC-43B8-B784-05833071B0C9}"/>
    <cellStyle name="Moneda 2 7 3 7" xfId="6718" xr:uid="{704B4853-B392-4891-B77D-E1B409A6C7D4}"/>
    <cellStyle name="Moneda 2 7 3 7 2" xfId="16126" xr:uid="{CA9C0CB8-BC28-4DD5-8799-CC8E8A516F31}"/>
    <cellStyle name="Moneda 2 7 3 7 3" xfId="25543" xr:uid="{7FD7F450-162F-40D6-A3D7-EAC70A4AED28}"/>
    <cellStyle name="Moneda 2 7 3 7 4" xfId="34960" xr:uid="{C2494FC0-C8BF-4CB4-BFBA-390103C2A6BD}"/>
    <cellStyle name="Moneda 2 7 3 8" xfId="11422" xr:uid="{2DED11A8-D823-4581-9F8B-CA1E831DEACC}"/>
    <cellStyle name="Moneda 2 7 3 9" xfId="20839" xr:uid="{19D779C3-BC29-4D80-9914-FE4337C61B4B}"/>
    <cellStyle name="Moneda 2 7 4" xfId="280" xr:uid="{5C16EA42-8E4A-47B9-85FA-163FF29AD5D7}"/>
    <cellStyle name="Moneda 2 7 4 10" xfId="30227" xr:uid="{A1244F54-ADC2-4A0D-84B5-11CA0AF1C019}"/>
    <cellStyle name="Moneda 2 7 4 11" xfId="39580" xr:uid="{2F925BFF-31D0-485A-AE37-F6656EA5713E}"/>
    <cellStyle name="Moneda 2 7 4 12" xfId="39852" xr:uid="{D822BAF0-F11C-491D-82AE-E4CA1343CEAB}"/>
    <cellStyle name="Moneda 2 7 4 13" xfId="1984" xr:uid="{96248DF7-5490-4000-97C4-3B9A8DD32668}"/>
    <cellStyle name="Moneda 2 7 4 14" xfId="1356" xr:uid="{4E6B1D39-2DD6-4FCE-BF4B-82C1C6AEFE58}"/>
    <cellStyle name="Moneda 2 7 4 15" xfId="40238" xr:uid="{7E6DC876-1D47-41AF-8DD4-AF3FB31898AA}"/>
    <cellStyle name="Moneda 2 7 4 2" xfId="555" xr:uid="{0A3D3A2C-C881-4CAA-A6C4-21879A1A0819}"/>
    <cellStyle name="Moneda 2 7 4 2 10" xfId="39658" xr:uid="{8C3125FD-F19B-4D05-B44B-DC767255A5AE}"/>
    <cellStyle name="Moneda 2 7 4 2 11" xfId="39917" xr:uid="{2F7F1AF5-280D-4B8A-A104-D03C2AF5021D}"/>
    <cellStyle name="Moneda 2 7 4 2 12" xfId="2180" xr:uid="{1DE26601-1F94-4499-A351-99674EF9E857}"/>
    <cellStyle name="Moneda 2 7 4 2 13" xfId="1552" xr:uid="{D060650B-8CE1-4FA2-A64A-7376D54C9F32}"/>
    <cellStyle name="Moneda 2 7 4 2 14" xfId="40434" xr:uid="{D08B71F3-D2B3-4807-A8B9-0E0638180870}"/>
    <cellStyle name="Moneda 2 7 4 2 2" xfId="1094" xr:uid="{94713D4C-2821-4A91-BCD4-1920798A5706}"/>
    <cellStyle name="Moneda 2 7 4 2 2 10" xfId="39981" xr:uid="{052AFB68-9E58-42E6-B9BE-1173E1285D63}"/>
    <cellStyle name="Moneda 2 7 4 2 2 11" xfId="2572" xr:uid="{1F5B1855-9E3F-4EC4-A6CF-CA0D55E7A829}"/>
    <cellStyle name="Moneda 2 7 4 2 2 12" xfId="1808" xr:uid="{5E824CB4-E2B7-4CB5-8F26-D9EBB2C589D0}"/>
    <cellStyle name="Moneda 2 7 4 2 2 13" xfId="40690" xr:uid="{2334ABF1-E229-4F62-80D9-B1D0F64D48D0}"/>
    <cellStyle name="Moneda 2 7 4 2 2 2" xfId="3357" xr:uid="{88E059A2-A3EE-49F8-BDFB-3362507839A6}"/>
    <cellStyle name="Moneda 2 7 4 2 2 2 2" xfId="5709" xr:uid="{EF3322C2-D0C5-4A4F-B56D-D63CEFD90DEB}"/>
    <cellStyle name="Moneda 2 7 4 2 2 2 2 2" xfId="10413" xr:uid="{9DDD5494-434D-46A2-B4E5-39E35B9F04C8}"/>
    <cellStyle name="Moneda 2 7 4 2 2 2 2 2 2" xfId="19821" xr:uid="{E701365A-03F4-480B-A78F-AEE0FFB8243D}"/>
    <cellStyle name="Moneda 2 7 4 2 2 2 2 2 3" xfId="29238" xr:uid="{B9A45D4B-7EE4-4E82-BB4E-FB29E7EA3AEA}"/>
    <cellStyle name="Moneda 2 7 4 2 2 2 2 2 4" xfId="38655" xr:uid="{E4019751-653F-4DAF-A5B2-205AC369FBE4}"/>
    <cellStyle name="Moneda 2 7 4 2 2 2 2 3" xfId="15117" xr:uid="{47CBE9D0-8A10-4D8C-B7D5-F446E5A84C8F}"/>
    <cellStyle name="Moneda 2 7 4 2 2 2 2 4" xfId="24534" xr:uid="{186E5C0A-FD6B-4F66-9ABB-7A415E564EC5}"/>
    <cellStyle name="Moneda 2 7 4 2 2 2 2 5" xfId="33951" xr:uid="{0F484EF5-361A-42DD-9CB1-2390312CC659}"/>
    <cellStyle name="Moneda 2 7 4 2 2 2 3" xfId="8061" xr:uid="{0DD5D0D4-9041-489F-A987-92686D7E985D}"/>
    <cellStyle name="Moneda 2 7 4 2 2 2 3 2" xfId="17469" xr:uid="{B9206B60-1593-40B7-9B83-8FD47B7B9EFC}"/>
    <cellStyle name="Moneda 2 7 4 2 2 2 3 3" xfId="26886" xr:uid="{CFE62E53-C793-47B7-88AC-BAC5FDC91690}"/>
    <cellStyle name="Moneda 2 7 4 2 2 2 3 4" xfId="36303" xr:uid="{2AAF57D9-A5C6-4F44-AB09-969DE372A2E9}"/>
    <cellStyle name="Moneda 2 7 4 2 2 2 4" xfId="12765" xr:uid="{28A436A2-CA3B-4C6F-8FD0-77CB6FF29EBA}"/>
    <cellStyle name="Moneda 2 7 4 2 2 2 5" xfId="22182" xr:uid="{E1C1AA0D-BF18-49AA-B05D-A1804AF7BCE2}"/>
    <cellStyle name="Moneda 2 7 4 2 2 2 6" xfId="31599" xr:uid="{1C2AD137-50D1-494C-BAFA-17B6B12A40DF}"/>
    <cellStyle name="Moneda 2 7 4 2 2 3" xfId="4141" xr:uid="{8909539C-7E06-4F02-BAED-C4956E82FC36}"/>
    <cellStyle name="Moneda 2 7 4 2 2 3 2" xfId="6493" xr:uid="{6DDFCF16-0696-480B-B65A-30EC0A0C9524}"/>
    <cellStyle name="Moneda 2 7 4 2 2 3 2 2" xfId="11197" xr:uid="{EB8FFC23-36AC-4DBD-8ECC-525FA3BF4C12}"/>
    <cellStyle name="Moneda 2 7 4 2 2 3 2 2 2" xfId="20605" xr:uid="{BDB8C781-D701-421F-BC37-DD49F41151F6}"/>
    <cellStyle name="Moneda 2 7 4 2 2 3 2 2 3" xfId="30022" xr:uid="{2BB16662-A3B5-4DDE-BBF8-91D91C176E6D}"/>
    <cellStyle name="Moneda 2 7 4 2 2 3 2 2 4" xfId="39439" xr:uid="{1FBA7DFC-7F0B-4280-8C60-034E411EE410}"/>
    <cellStyle name="Moneda 2 7 4 2 2 3 2 3" xfId="15901" xr:uid="{9BCD3CFA-0547-4063-A3A9-46DF793FB0F9}"/>
    <cellStyle name="Moneda 2 7 4 2 2 3 2 4" xfId="25318" xr:uid="{6E9E900C-1FFA-42D2-93E8-1DE309A7A043}"/>
    <cellStyle name="Moneda 2 7 4 2 2 3 2 5" xfId="34735" xr:uid="{54E9B485-C91E-4608-8FB4-539FF38E2C6F}"/>
    <cellStyle name="Moneda 2 7 4 2 2 3 3" xfId="8845" xr:uid="{819D55DD-99B9-45CC-BA51-FB5819577A7E}"/>
    <cellStyle name="Moneda 2 7 4 2 2 3 3 2" xfId="18253" xr:uid="{B347F14B-3C8C-4AD5-A0B1-105105B29B64}"/>
    <cellStyle name="Moneda 2 7 4 2 2 3 3 3" xfId="27670" xr:uid="{BAEF0629-68C9-42E2-AD08-3D57A28BBB76}"/>
    <cellStyle name="Moneda 2 7 4 2 2 3 3 4" xfId="37087" xr:uid="{99E96566-DBA1-4A9D-A0DB-3D5484268AD8}"/>
    <cellStyle name="Moneda 2 7 4 2 2 3 4" xfId="13549" xr:uid="{7FAF8677-D927-4FB2-A8A3-8ECA4A145880}"/>
    <cellStyle name="Moneda 2 7 4 2 2 3 5" xfId="22966" xr:uid="{F5622A23-459A-421C-8616-02AB8631DA40}"/>
    <cellStyle name="Moneda 2 7 4 2 2 3 6" xfId="32383" xr:uid="{6C54993C-1AC9-4C70-B7E3-4DF7AE39C3AA}"/>
    <cellStyle name="Moneda 2 7 4 2 2 4" xfId="4925" xr:uid="{E6D0FF33-265D-424C-992D-C9B562EC0D65}"/>
    <cellStyle name="Moneda 2 7 4 2 2 4 2" xfId="9629" xr:uid="{59EE8C26-919D-4AF6-9EFF-542D43D20890}"/>
    <cellStyle name="Moneda 2 7 4 2 2 4 2 2" xfId="19037" xr:uid="{08141AA7-F4D3-49C4-8657-D51B37FA4116}"/>
    <cellStyle name="Moneda 2 7 4 2 2 4 2 3" xfId="28454" xr:uid="{74686E3F-DAA9-46BF-B761-697F21BA7613}"/>
    <cellStyle name="Moneda 2 7 4 2 2 4 2 4" xfId="37871" xr:uid="{C11F547D-A866-44F6-9E0F-550BE94FE8EA}"/>
    <cellStyle name="Moneda 2 7 4 2 2 4 3" xfId="14333" xr:uid="{1F22AFB4-C380-4BBA-B674-C92ACEEE1162}"/>
    <cellStyle name="Moneda 2 7 4 2 2 4 4" xfId="23750" xr:uid="{978C1D74-E636-446F-BBFC-91D32FD79F69}"/>
    <cellStyle name="Moneda 2 7 4 2 2 4 5" xfId="33167" xr:uid="{A2623DBD-619A-49DB-9E84-A4246DA41CB0}"/>
    <cellStyle name="Moneda 2 7 4 2 2 5" xfId="7277" xr:uid="{B9893C8C-28DA-44B7-BEF0-891682F8E7F3}"/>
    <cellStyle name="Moneda 2 7 4 2 2 5 2" xfId="16685" xr:uid="{42B92F86-9559-4128-BAEE-457F220D66B8}"/>
    <cellStyle name="Moneda 2 7 4 2 2 5 3" xfId="26102" xr:uid="{A0DE501A-7CCB-47DA-A933-3BAA4CBAC4DA}"/>
    <cellStyle name="Moneda 2 7 4 2 2 5 4" xfId="35519" xr:uid="{D5916CD7-5F2D-451A-BD8C-233F746ED903}"/>
    <cellStyle name="Moneda 2 7 4 2 2 6" xfId="11981" xr:uid="{8A0AC953-3958-4489-83D8-D555FD40D712}"/>
    <cellStyle name="Moneda 2 7 4 2 2 7" xfId="21398" xr:uid="{BF24FB34-FFC1-4E16-961B-B6787438E210}"/>
    <cellStyle name="Moneda 2 7 4 2 2 8" xfId="30815" xr:uid="{06D0B9EF-6101-4420-8732-D15ED6D23EF3}"/>
    <cellStyle name="Moneda 2 7 4 2 2 9" xfId="39722" xr:uid="{5A7F638A-9481-4681-BE36-9952DBC0F839}"/>
    <cellStyle name="Moneda 2 7 4 2 3" xfId="1158" xr:uid="{FC55CF4A-0EEE-4F4C-BE84-9E72BDF19A84}"/>
    <cellStyle name="Moneda 2 7 4 2 3 10" xfId="1872" xr:uid="{7038CA85-F50D-4AB9-BAA2-635B52D2C6AA}"/>
    <cellStyle name="Moneda 2 7 4 2 3 11" xfId="40754" xr:uid="{149F1469-DBBB-4635-94E9-141E97EB973E}"/>
    <cellStyle name="Moneda 2 7 4 2 3 2" xfId="5317" xr:uid="{C89208BB-2AB4-41F3-AE93-774F421F08CA}"/>
    <cellStyle name="Moneda 2 7 4 2 3 2 2" xfId="10021" xr:uid="{A077857C-5EA0-4BD1-9F71-976B0E6884FC}"/>
    <cellStyle name="Moneda 2 7 4 2 3 2 2 2" xfId="19429" xr:uid="{56E50598-5E05-4D72-B01F-7D4EED2B3397}"/>
    <cellStyle name="Moneda 2 7 4 2 3 2 2 3" xfId="28846" xr:uid="{AFC6698D-1F2A-4CA6-A1EA-540710D7E1F1}"/>
    <cellStyle name="Moneda 2 7 4 2 3 2 2 4" xfId="38263" xr:uid="{B42230FB-A014-45B1-BC32-8A90DCB2F21F}"/>
    <cellStyle name="Moneda 2 7 4 2 3 2 3" xfId="14725" xr:uid="{9E43B909-A803-4E6F-AEDC-FC5584957147}"/>
    <cellStyle name="Moneda 2 7 4 2 3 2 4" xfId="24142" xr:uid="{5F6B55DB-AC06-4298-9AC1-6B640EC17B09}"/>
    <cellStyle name="Moneda 2 7 4 2 3 2 5" xfId="33559" xr:uid="{40F7DD20-0D22-4F4A-98CC-6ECC834BC595}"/>
    <cellStyle name="Moneda 2 7 4 2 3 3" xfId="7669" xr:uid="{C7B88B33-EE26-4187-83FC-7EBDE1B04BCD}"/>
    <cellStyle name="Moneda 2 7 4 2 3 3 2" xfId="17077" xr:uid="{D0D76FD9-778E-4B6C-80D1-6447C1D06CAD}"/>
    <cellStyle name="Moneda 2 7 4 2 3 3 3" xfId="26494" xr:uid="{4700882D-EBEA-47B0-8658-FBA482BB25D5}"/>
    <cellStyle name="Moneda 2 7 4 2 3 3 4" xfId="35911" xr:uid="{F41805F0-542D-48C4-BFC7-D10ADCDE7935}"/>
    <cellStyle name="Moneda 2 7 4 2 3 4" xfId="12373" xr:uid="{1B8E95BF-5B64-405E-B8A3-7B8B8E4248A5}"/>
    <cellStyle name="Moneda 2 7 4 2 3 5" xfId="21790" xr:uid="{04F5BEEF-F1CB-4660-86F6-3111A51F170B}"/>
    <cellStyle name="Moneda 2 7 4 2 3 6" xfId="31207" xr:uid="{A4DB6CFC-3E87-4E70-92B8-2F7E76C7F09A}"/>
    <cellStyle name="Moneda 2 7 4 2 3 7" xfId="39786" xr:uid="{0B4DC929-9B3E-4C24-9620-3BDE6C94F060}"/>
    <cellStyle name="Moneda 2 7 4 2 3 8" xfId="40045" xr:uid="{3EEE45DF-6EBE-4B75-99C1-3800E0FF69D4}"/>
    <cellStyle name="Moneda 2 7 4 2 3 9" xfId="2965" xr:uid="{113D7001-5B1F-4423-ABBB-6D116B1E8FF4}"/>
    <cellStyle name="Moneda 2 7 4 2 4" xfId="1030" xr:uid="{07AE53DB-7864-41EA-95A6-58EA77BFD66A}"/>
    <cellStyle name="Moneda 2 7 4 2 4 2" xfId="6101" xr:uid="{D7B22C8E-E347-4BA0-B732-D08CE3D087C7}"/>
    <cellStyle name="Moneda 2 7 4 2 4 2 2" xfId="10805" xr:uid="{5EE2A04F-DA52-483F-8D23-8F5B0B93358F}"/>
    <cellStyle name="Moneda 2 7 4 2 4 2 2 2" xfId="20213" xr:uid="{02A45152-5288-4723-B7F4-864A4565A8A6}"/>
    <cellStyle name="Moneda 2 7 4 2 4 2 2 3" xfId="29630" xr:uid="{04ADB0C0-5768-45BA-A723-E6259719EA55}"/>
    <cellStyle name="Moneda 2 7 4 2 4 2 2 4" xfId="39047" xr:uid="{F9BA0583-741E-41CA-8818-F0119B6D9C3C}"/>
    <cellStyle name="Moneda 2 7 4 2 4 2 3" xfId="15509" xr:uid="{3AC7305A-66BF-4F94-9AE0-519B9DD23358}"/>
    <cellStyle name="Moneda 2 7 4 2 4 2 4" xfId="24926" xr:uid="{EB660F74-E754-436D-B707-7200B9B61E24}"/>
    <cellStyle name="Moneda 2 7 4 2 4 2 5" xfId="34343" xr:uid="{EAE55614-6A26-4573-9530-B5B189716DEF}"/>
    <cellStyle name="Moneda 2 7 4 2 4 3" xfId="8453" xr:uid="{6B68F5C2-0E81-459C-B3AF-FE925853C43A}"/>
    <cellStyle name="Moneda 2 7 4 2 4 3 2" xfId="17861" xr:uid="{ABDD10FD-0AE6-4F75-BE4B-764A8BAC145B}"/>
    <cellStyle name="Moneda 2 7 4 2 4 3 3" xfId="27278" xr:uid="{84038BBD-1A40-4D5A-8BFC-C1F92BE695C9}"/>
    <cellStyle name="Moneda 2 7 4 2 4 3 4" xfId="36695" xr:uid="{59F32D20-7D02-41B0-9813-E913DD2F01C2}"/>
    <cellStyle name="Moneda 2 7 4 2 4 4" xfId="13157" xr:uid="{A1E4350C-2EFC-40EC-A1F0-986DE1E27E97}"/>
    <cellStyle name="Moneda 2 7 4 2 4 5" xfId="22574" xr:uid="{9E37D312-2DF1-48E3-A611-998768DEBA09}"/>
    <cellStyle name="Moneda 2 7 4 2 4 6" xfId="31991" xr:uid="{400D893E-94FF-47DF-BD9A-76F695235890}"/>
    <cellStyle name="Moneda 2 7 4 2 4 7" xfId="3749" xr:uid="{7CD0FC9E-6CE5-4754-B011-97F21F2F98C0}"/>
    <cellStyle name="Moneda 2 7 4 2 4 8" xfId="1744" xr:uid="{62400983-77C3-4DEE-9992-D91F564F047C}"/>
    <cellStyle name="Moneda 2 7 4 2 4 9" xfId="40626" xr:uid="{845A6EB2-F960-4B3F-842E-ABADDADB1C4F}"/>
    <cellStyle name="Moneda 2 7 4 2 5" xfId="4533" xr:uid="{64E35C3F-DD47-4FEE-BE95-977D8525C5EB}"/>
    <cellStyle name="Moneda 2 7 4 2 5 2" xfId="9237" xr:uid="{DD225DDB-BDAD-4FBC-9565-D6A1BD60C5BF}"/>
    <cellStyle name="Moneda 2 7 4 2 5 2 2" xfId="18645" xr:uid="{820DA38B-F6DB-4B9E-AFAE-DDD40FABE28D}"/>
    <cellStyle name="Moneda 2 7 4 2 5 2 3" xfId="28062" xr:uid="{5F3E4333-64CC-4187-A4FD-B3D15ED57688}"/>
    <cellStyle name="Moneda 2 7 4 2 5 2 4" xfId="37479" xr:uid="{0C78D8B9-F0F3-4C8A-883B-93398176E881}"/>
    <cellStyle name="Moneda 2 7 4 2 5 3" xfId="13941" xr:uid="{9168DA99-3251-4226-98E6-8C9B368A6729}"/>
    <cellStyle name="Moneda 2 7 4 2 5 4" xfId="23358" xr:uid="{A67A01B8-FE31-4BE3-8CD8-00039DF6395D}"/>
    <cellStyle name="Moneda 2 7 4 2 5 5" xfId="32775" xr:uid="{F472358A-49AE-4D2F-BD9C-FE238FC9B4F5}"/>
    <cellStyle name="Moneda 2 7 4 2 6" xfId="6885" xr:uid="{596D0867-BBBD-4E5D-A9BD-527D55880820}"/>
    <cellStyle name="Moneda 2 7 4 2 6 2" xfId="16293" xr:uid="{442646AE-53AD-40F5-A95B-C1932AF91CAD}"/>
    <cellStyle name="Moneda 2 7 4 2 6 3" xfId="25710" xr:uid="{ECAA3D9D-A95E-4151-84EA-23B72BD1C394}"/>
    <cellStyle name="Moneda 2 7 4 2 6 4" xfId="35127" xr:uid="{97747F38-66A8-4B64-AFAD-FFE8B0167A63}"/>
    <cellStyle name="Moneda 2 7 4 2 7" xfId="11589" xr:uid="{0B86AD17-D8DE-464A-8D41-1F6943ADBE90}"/>
    <cellStyle name="Moneda 2 7 4 2 8" xfId="21006" xr:uid="{AF99B254-21E2-4265-9ABC-6E3092656497}"/>
    <cellStyle name="Moneda 2 7 4 2 9" xfId="30423" xr:uid="{3F97543D-1679-487C-A9B0-BCAC3AF40304}"/>
    <cellStyle name="Moneda 2 7 4 3" xfId="996" xr:uid="{C4755713-A4BB-4FA7-A5D9-615C358B827E}"/>
    <cellStyle name="Moneda 2 7 4 3 10" xfId="39885" xr:uid="{32802FFA-9903-4349-9F82-DA9A710DEB14}"/>
    <cellStyle name="Moneda 2 7 4 3 11" xfId="2376" xr:uid="{0C0E7671-24B3-415B-A652-A47A55D3132A}"/>
    <cellStyle name="Moneda 2 7 4 3 12" xfId="1712" xr:uid="{505F80D9-A05D-4D46-A35F-CFD8774DF89C}"/>
    <cellStyle name="Moneda 2 7 4 3 13" xfId="40594" xr:uid="{1D841DD0-723B-4182-9099-105AEB663EF1}"/>
    <cellStyle name="Moneda 2 7 4 3 2" xfId="3161" xr:uid="{D9A25EBF-84C2-4768-8079-F71A9E3D96AD}"/>
    <cellStyle name="Moneda 2 7 4 3 2 2" xfId="5513" xr:uid="{3E893327-42BB-495E-8743-3899D7D19F14}"/>
    <cellStyle name="Moneda 2 7 4 3 2 2 2" xfId="10217" xr:uid="{C6E456F9-E453-4C94-BEE4-079C775BCC2F}"/>
    <cellStyle name="Moneda 2 7 4 3 2 2 2 2" xfId="19625" xr:uid="{DC3A4342-E187-4E7F-A4B6-904030A60696}"/>
    <cellStyle name="Moneda 2 7 4 3 2 2 2 3" xfId="29042" xr:uid="{D550E61D-FB44-4385-9674-A37CCFD4B938}"/>
    <cellStyle name="Moneda 2 7 4 3 2 2 2 4" xfId="38459" xr:uid="{5E6BAC0A-9077-4C4C-A465-71D457A3879F}"/>
    <cellStyle name="Moneda 2 7 4 3 2 2 3" xfId="14921" xr:uid="{CFF58C9F-7A8C-48F1-9F2E-AA8CA7AC9F0B}"/>
    <cellStyle name="Moneda 2 7 4 3 2 2 4" xfId="24338" xr:uid="{E9D2C9D7-91BC-41BE-A0A9-24CBFB64E347}"/>
    <cellStyle name="Moneda 2 7 4 3 2 2 5" xfId="33755" xr:uid="{63F4FE20-CEA7-4D50-8D64-090ABA423C46}"/>
    <cellStyle name="Moneda 2 7 4 3 2 3" xfId="7865" xr:uid="{0E6BFBC6-48F9-45E8-ABE3-D261CF6AA02F}"/>
    <cellStyle name="Moneda 2 7 4 3 2 3 2" xfId="17273" xr:uid="{02C2FA60-777D-4681-8806-30AAE34C8DCB}"/>
    <cellStyle name="Moneda 2 7 4 3 2 3 3" xfId="26690" xr:uid="{AAEE255E-C105-44D8-969E-F1E3C7A051D1}"/>
    <cellStyle name="Moneda 2 7 4 3 2 3 4" xfId="36107" xr:uid="{3234C6F2-3575-4163-B3AA-7259B5C9E24D}"/>
    <cellStyle name="Moneda 2 7 4 3 2 4" xfId="12569" xr:uid="{75400AF2-A294-44F3-B72F-4FB863F3A543}"/>
    <cellStyle name="Moneda 2 7 4 3 2 5" xfId="21986" xr:uid="{2C4557C0-9FE5-4822-A808-2CB7B4F2F4A9}"/>
    <cellStyle name="Moneda 2 7 4 3 2 6" xfId="31403" xr:uid="{2B6B06D1-F10A-4937-8018-601066A84F1C}"/>
    <cellStyle name="Moneda 2 7 4 3 3" xfId="3945" xr:uid="{2A1BA474-DFEA-4EA9-ABBD-0FB4D26917FE}"/>
    <cellStyle name="Moneda 2 7 4 3 3 2" xfId="6297" xr:uid="{2E359373-5C87-4B5B-9A08-C5443A1F55ED}"/>
    <cellStyle name="Moneda 2 7 4 3 3 2 2" xfId="11001" xr:uid="{FDC136D1-8BE8-4125-88DD-E79FCEA36A88}"/>
    <cellStyle name="Moneda 2 7 4 3 3 2 2 2" xfId="20409" xr:uid="{D8A36828-4FBD-4EB6-A774-234890C86FEA}"/>
    <cellStyle name="Moneda 2 7 4 3 3 2 2 3" xfId="29826" xr:uid="{C5768557-74DE-4743-91FD-928C4E74CD54}"/>
    <cellStyle name="Moneda 2 7 4 3 3 2 2 4" xfId="39243" xr:uid="{D3D26E74-1757-49A7-9A6B-5DAAD2908CD2}"/>
    <cellStyle name="Moneda 2 7 4 3 3 2 3" xfId="15705" xr:uid="{5F26C452-F2A2-4F9E-8D36-5E1579CCC41D}"/>
    <cellStyle name="Moneda 2 7 4 3 3 2 4" xfId="25122" xr:uid="{8782E6DC-9966-4EC5-962E-7C294A293363}"/>
    <cellStyle name="Moneda 2 7 4 3 3 2 5" xfId="34539" xr:uid="{5727A83F-ECB6-4DAF-9E0F-21863715E6B1}"/>
    <cellStyle name="Moneda 2 7 4 3 3 3" xfId="8649" xr:uid="{0E3D6254-F88D-4211-928A-874D721C435B}"/>
    <cellStyle name="Moneda 2 7 4 3 3 3 2" xfId="18057" xr:uid="{9D06EB96-8EB2-4FB5-A620-D157AFE6180F}"/>
    <cellStyle name="Moneda 2 7 4 3 3 3 3" xfId="27474" xr:uid="{39B8FE82-F9CD-4C81-BB4F-22EF7B56AA54}"/>
    <cellStyle name="Moneda 2 7 4 3 3 3 4" xfId="36891" xr:uid="{07A9E801-1E86-4EFD-83C0-3BA51556E502}"/>
    <cellStyle name="Moneda 2 7 4 3 3 4" xfId="13353" xr:uid="{7A4A9C8D-1A9C-4571-B84A-0560E9469385}"/>
    <cellStyle name="Moneda 2 7 4 3 3 5" xfId="22770" xr:uid="{233D8068-C6F8-45B3-BA6F-D54A189CB1F6}"/>
    <cellStyle name="Moneda 2 7 4 3 3 6" xfId="32187" xr:uid="{26D727DC-C9BE-4F00-9C40-F19173830B17}"/>
    <cellStyle name="Moneda 2 7 4 3 4" xfId="4729" xr:uid="{C82BB91E-5461-4C74-88F9-E545381D6606}"/>
    <cellStyle name="Moneda 2 7 4 3 4 2" xfId="9433" xr:uid="{CCB3F06B-A7B0-4028-9573-59735BBAF52E}"/>
    <cellStyle name="Moneda 2 7 4 3 4 2 2" xfId="18841" xr:uid="{4A431508-FE30-4830-80A9-B5A35FDF5CC4}"/>
    <cellStyle name="Moneda 2 7 4 3 4 2 3" xfId="28258" xr:uid="{8D06B81D-A26A-41E1-B139-78B258258D53}"/>
    <cellStyle name="Moneda 2 7 4 3 4 2 4" xfId="37675" xr:uid="{0FD9A950-9299-4DF7-B65A-C7E8ED542F2E}"/>
    <cellStyle name="Moneda 2 7 4 3 4 3" xfId="14137" xr:uid="{2D843520-F362-4DD4-819F-D86B01A21740}"/>
    <cellStyle name="Moneda 2 7 4 3 4 4" xfId="23554" xr:uid="{07191035-0F23-4E7C-9693-C7E616956C47}"/>
    <cellStyle name="Moneda 2 7 4 3 4 5" xfId="32971" xr:uid="{07314EBB-CB8B-4A85-9A7B-BA6FBA6E6EF4}"/>
    <cellStyle name="Moneda 2 7 4 3 5" xfId="7081" xr:uid="{B08239C9-0125-4B6C-9A6D-5B2366105F10}"/>
    <cellStyle name="Moneda 2 7 4 3 5 2" xfId="16489" xr:uid="{EB9C14A4-CCEF-4561-B9EC-8F68233A1AFA}"/>
    <cellStyle name="Moneda 2 7 4 3 5 3" xfId="25906" xr:uid="{565D9CEA-3C79-4380-8C22-DB95712715C7}"/>
    <cellStyle name="Moneda 2 7 4 3 5 4" xfId="35323" xr:uid="{7CBD1B11-D67E-4E03-9E92-E3AF98F10CF4}"/>
    <cellStyle name="Moneda 2 7 4 3 6" xfId="11785" xr:uid="{2F1E09F8-9F73-41A7-BD82-47119D0685AE}"/>
    <cellStyle name="Moneda 2 7 4 3 7" xfId="21202" xr:uid="{1A7AE2E8-FA29-419D-B1CB-2721D9AC473F}"/>
    <cellStyle name="Moneda 2 7 4 3 8" xfId="30619" xr:uid="{90274120-9790-4C6A-8B77-AF28FD110A97}"/>
    <cellStyle name="Moneda 2 7 4 3 9" xfId="39626" xr:uid="{867CD4F9-C441-4041-A2BD-19527F3E286C}"/>
    <cellStyle name="Moneda 2 7 4 4" xfId="1062" xr:uid="{1B957147-A741-4ED0-9FBB-CCEFF3BF189D}"/>
    <cellStyle name="Moneda 2 7 4 4 10" xfId="1776" xr:uid="{789C5C0F-C9FA-40E2-AC05-97F20DF7EC32}"/>
    <cellStyle name="Moneda 2 7 4 4 11" xfId="40658" xr:uid="{79602320-B0C8-4A16-8E4B-3A678A4768B2}"/>
    <cellStyle name="Moneda 2 7 4 4 2" xfId="5121" xr:uid="{EE6BAAAC-553A-40BA-A878-E8781CD371E0}"/>
    <cellStyle name="Moneda 2 7 4 4 2 2" xfId="9825" xr:uid="{AD890A77-FAF2-4A1A-AB3C-BA509A605276}"/>
    <cellStyle name="Moneda 2 7 4 4 2 2 2" xfId="19233" xr:uid="{204E9029-2C31-4CB0-B232-0FF02052C30A}"/>
    <cellStyle name="Moneda 2 7 4 4 2 2 3" xfId="28650" xr:uid="{9C98D222-675A-4ACD-8748-C56F70DC8E1B}"/>
    <cellStyle name="Moneda 2 7 4 4 2 2 4" xfId="38067" xr:uid="{797A2159-53B5-418A-91F4-E6836D9D0D33}"/>
    <cellStyle name="Moneda 2 7 4 4 2 3" xfId="14529" xr:uid="{0FFF7F0F-2666-468B-9199-CAC169ED895A}"/>
    <cellStyle name="Moneda 2 7 4 4 2 4" xfId="23946" xr:uid="{71883B8F-DF25-4F6A-8DA5-C36AE11CE8D0}"/>
    <cellStyle name="Moneda 2 7 4 4 2 5" xfId="33363" xr:uid="{4FAB2813-E737-4DA1-926F-08CA26890CB1}"/>
    <cellStyle name="Moneda 2 7 4 4 3" xfId="7473" xr:uid="{407F2C3B-EAD9-4948-B5CD-2CF954473C1A}"/>
    <cellStyle name="Moneda 2 7 4 4 3 2" xfId="16881" xr:uid="{89754340-32CE-4F49-9C8B-3F9BA64233F5}"/>
    <cellStyle name="Moneda 2 7 4 4 3 3" xfId="26298" xr:uid="{B62B234B-7D53-496C-9038-7D6A5D06E541}"/>
    <cellStyle name="Moneda 2 7 4 4 3 4" xfId="35715" xr:uid="{0D3F3B3F-6E97-40ED-98B7-8587978C635A}"/>
    <cellStyle name="Moneda 2 7 4 4 4" xfId="12177" xr:uid="{E0CA8D34-B616-48D7-A469-AA6DF01B7D19}"/>
    <cellStyle name="Moneda 2 7 4 4 5" xfId="21594" xr:uid="{4DF67763-CD84-4D0B-A262-282A6C8B2FAF}"/>
    <cellStyle name="Moneda 2 7 4 4 6" xfId="31011" xr:uid="{482CDFD6-1512-410C-85A5-12174E4859BF}"/>
    <cellStyle name="Moneda 2 7 4 4 7" xfId="39690" xr:uid="{4B75B7A5-6698-4967-97B8-D590293F8C10}"/>
    <cellStyle name="Moneda 2 7 4 4 8" xfId="39949" xr:uid="{790A0EB3-FD47-46FB-B4A1-A8E9958AE70A}"/>
    <cellStyle name="Moneda 2 7 4 4 9" xfId="2769" xr:uid="{D313C299-EB77-4F37-B20C-587C19BF0EF3}"/>
    <cellStyle name="Moneda 2 7 4 5" xfId="1126" xr:uid="{E8DC942D-BCB2-454E-9285-5F74EE871D1F}"/>
    <cellStyle name="Moneda 2 7 4 5 10" xfId="1840" xr:uid="{0F5BAE22-A37D-4BF0-8A2D-27077730418B}"/>
    <cellStyle name="Moneda 2 7 4 5 11" xfId="40722" xr:uid="{EB55089E-C7BC-4557-BA07-97D3FDDF13F6}"/>
    <cellStyle name="Moneda 2 7 4 5 2" xfId="5905" xr:uid="{4B68E154-B9B5-45E4-ACD1-9DF49334F045}"/>
    <cellStyle name="Moneda 2 7 4 5 2 2" xfId="10609" xr:uid="{3BA28909-1DE0-4BE2-BB91-A7138C964983}"/>
    <cellStyle name="Moneda 2 7 4 5 2 2 2" xfId="20017" xr:uid="{973D1D93-8365-4254-A08A-279EB819DB47}"/>
    <cellStyle name="Moneda 2 7 4 5 2 2 3" xfId="29434" xr:uid="{7892008D-A721-428E-8779-F2B5711D3C0C}"/>
    <cellStyle name="Moneda 2 7 4 5 2 2 4" xfId="38851" xr:uid="{4E3BA098-CB94-4ABB-BC7B-973CE9F67D5B}"/>
    <cellStyle name="Moneda 2 7 4 5 2 3" xfId="15313" xr:uid="{29B0C698-76F6-4F88-BF58-3C83E1B745C1}"/>
    <cellStyle name="Moneda 2 7 4 5 2 4" xfId="24730" xr:uid="{2EEC12A3-30C9-41EB-B66D-961315EC4D1D}"/>
    <cellStyle name="Moneda 2 7 4 5 2 5" xfId="34147" xr:uid="{E073A8BE-477D-4680-8E36-E764EA9BE0DF}"/>
    <cellStyle name="Moneda 2 7 4 5 3" xfId="8257" xr:uid="{55BA558F-761D-4218-96B5-C3221DC18C2A}"/>
    <cellStyle name="Moneda 2 7 4 5 3 2" xfId="17665" xr:uid="{DCFD9966-8F90-45FF-B487-C47080C8C026}"/>
    <cellStyle name="Moneda 2 7 4 5 3 3" xfId="27082" xr:uid="{537EC105-4EBA-4EB5-B6AE-39714E43886D}"/>
    <cellStyle name="Moneda 2 7 4 5 3 4" xfId="36499" xr:uid="{58CB835E-DEE4-4A30-A42A-AD9C16F6426B}"/>
    <cellStyle name="Moneda 2 7 4 5 4" xfId="12961" xr:uid="{5FBF03A5-3D7E-4000-9690-DF1805BC07E9}"/>
    <cellStyle name="Moneda 2 7 4 5 5" xfId="22378" xr:uid="{E27FA726-C75E-40FB-AE95-EC8EA52BF11B}"/>
    <cellStyle name="Moneda 2 7 4 5 6" xfId="31795" xr:uid="{7DF79D4F-A0E4-4753-8C9E-B2F544531F3E}"/>
    <cellStyle name="Moneda 2 7 4 5 7" xfId="39754" xr:uid="{203997B5-4100-4DBD-8722-85C9F08C2794}"/>
    <cellStyle name="Moneda 2 7 4 5 8" xfId="40013" xr:uid="{B8E44926-0559-4D59-91EE-73DE32EE57C3}"/>
    <cellStyle name="Moneda 2 7 4 5 9" xfId="3553" xr:uid="{F98F5A95-8CEF-4991-A873-DC2CA3801A51}"/>
    <cellStyle name="Moneda 2 7 4 6" xfId="833" xr:uid="{921C4BF2-5AD2-4478-A4E4-1B09565E7AC9}"/>
    <cellStyle name="Moneda 2 7 4 6 2" xfId="9041" xr:uid="{28DCC496-6448-4C9E-9D4D-121F9BC9B4E9}"/>
    <cellStyle name="Moneda 2 7 4 6 2 2" xfId="18449" xr:uid="{FAB8EE04-3997-4CE1-AAA0-B14703723008}"/>
    <cellStyle name="Moneda 2 7 4 6 2 3" xfId="27866" xr:uid="{377E216C-41F8-4061-94BC-38A6BDC9B2F1}"/>
    <cellStyle name="Moneda 2 7 4 6 2 4" xfId="37283" xr:uid="{784C8822-5365-46BF-B51E-FC7589E74667}"/>
    <cellStyle name="Moneda 2 7 4 6 3" xfId="13745" xr:uid="{8A8725B1-E4BA-41D3-8D6D-2863EE6E63FA}"/>
    <cellStyle name="Moneda 2 7 4 6 4" xfId="23162" xr:uid="{2FE72D41-F9DD-4C72-A3B7-C789BFB533EF}"/>
    <cellStyle name="Moneda 2 7 4 6 5" xfId="32579" xr:uid="{0328FAAF-970A-4B1B-B61A-5E90D5B4C14A}"/>
    <cellStyle name="Moneda 2 7 4 6 6" xfId="4337" xr:uid="{7897CF02-71E1-475C-A8EF-DEE3B57B2DE2}"/>
    <cellStyle name="Moneda 2 7 4 6 7" xfId="1680" xr:uid="{D7AF38AB-BA6E-44AF-879C-D2822C93544B}"/>
    <cellStyle name="Moneda 2 7 4 6 8" xfId="40562" xr:uid="{5A4F737F-C648-4045-842E-C74B3826EDB5}"/>
    <cellStyle name="Moneda 2 7 4 7" xfId="6689" xr:uid="{CEE7FDE9-1CAD-4C2B-B0A3-7874A07BE903}"/>
    <cellStyle name="Moneda 2 7 4 7 2" xfId="16097" xr:uid="{42B6C211-B222-4F9B-B238-32696A40E863}"/>
    <cellStyle name="Moneda 2 7 4 7 3" xfId="25514" xr:uid="{2EBB6BA8-BE72-42D5-ABCE-A40B08B293AA}"/>
    <cellStyle name="Moneda 2 7 4 7 4" xfId="34931" xr:uid="{030851D4-22A3-4C7F-87C9-43F3335C6155}"/>
    <cellStyle name="Moneda 2 7 4 8" xfId="11393" xr:uid="{C3DA1BF1-F411-42A1-B1D7-ACE2C7DEE1DA}"/>
    <cellStyle name="Moneda 2 7 4 9" xfId="20810" xr:uid="{35324E2D-7FAC-4587-B8DC-B5D0CA1E2015}"/>
    <cellStyle name="Moneda 2 7 5" xfId="462" xr:uid="{CE9DD0FE-198D-4375-9FA5-F57CCD03D472}"/>
    <cellStyle name="Moneda 2 7 5 10" xfId="39595" xr:uid="{71747759-8973-4291-96D1-54DB77FDC4E1}"/>
    <cellStyle name="Moneda 2 7 5 11" xfId="2088" xr:uid="{F4811B05-7ED4-41F8-8EF2-504983F2F0BB}"/>
    <cellStyle name="Moneda 2 7 5 12" xfId="1460" xr:uid="{A82419DE-3C56-4C84-B245-B87FE7FBC069}"/>
    <cellStyle name="Moneda 2 7 5 13" xfId="40342" xr:uid="{CBE9D2EC-9733-4B81-876F-554834B168E1}"/>
    <cellStyle name="Moneda 2 7 5 2" xfId="897" xr:uid="{D0E878EE-87DC-45C3-989A-C2486FDF8811}"/>
    <cellStyle name="Moneda 2 7 5 2 2" xfId="3265" xr:uid="{5F6C4740-D702-4DD2-9D35-655DEC6BFC74}"/>
    <cellStyle name="Moneda 2 7 5 2 2 2" xfId="5617" xr:uid="{FB649826-5707-4995-A7C8-7E4CC092E817}"/>
    <cellStyle name="Moneda 2 7 5 2 2 2 2" xfId="10321" xr:uid="{71D54407-86D7-460D-AB49-CC8E917F5522}"/>
    <cellStyle name="Moneda 2 7 5 2 2 2 2 2" xfId="19729" xr:uid="{A5719F54-B7E9-405A-A482-2BC7A36E54BE}"/>
    <cellStyle name="Moneda 2 7 5 2 2 2 2 3" xfId="29146" xr:uid="{3252D608-2C6B-41E8-873E-47D6ECA27E49}"/>
    <cellStyle name="Moneda 2 7 5 2 2 2 2 4" xfId="38563" xr:uid="{9A789BAB-00FD-4EF8-A222-29240EDB2B50}"/>
    <cellStyle name="Moneda 2 7 5 2 2 2 3" xfId="15025" xr:uid="{6BF03DC6-BD6E-46D7-BD9A-45CC131A33A6}"/>
    <cellStyle name="Moneda 2 7 5 2 2 2 4" xfId="24442" xr:uid="{8C8FF89A-3BB2-4C39-B519-99F8C72FA7F0}"/>
    <cellStyle name="Moneda 2 7 5 2 2 2 5" xfId="33859" xr:uid="{063F8F31-D3A5-4D9D-B36C-4A4ACAA5815B}"/>
    <cellStyle name="Moneda 2 7 5 2 2 3" xfId="7969" xr:uid="{AC8FFFF9-4CB6-4ACF-9AE6-E0C511CD5B4F}"/>
    <cellStyle name="Moneda 2 7 5 2 2 3 2" xfId="17377" xr:uid="{450583F9-1EE4-4051-BF16-09EEE3F05C59}"/>
    <cellStyle name="Moneda 2 7 5 2 2 3 3" xfId="26794" xr:uid="{E0692D22-94B8-4BC5-B621-3A4D75396B94}"/>
    <cellStyle name="Moneda 2 7 5 2 2 3 4" xfId="36211" xr:uid="{2B46937A-C77F-44CA-9F15-C3951BF445DA}"/>
    <cellStyle name="Moneda 2 7 5 2 2 4" xfId="12673" xr:uid="{B31106F1-C2D9-4C1E-9F2B-B2FF0B864DD8}"/>
    <cellStyle name="Moneda 2 7 5 2 2 5" xfId="22090" xr:uid="{1350DF5B-5136-41B1-BF5F-B182A3513354}"/>
    <cellStyle name="Moneda 2 7 5 2 2 6" xfId="31507" xr:uid="{89FD8F37-2DFC-4966-8D43-24D757577D54}"/>
    <cellStyle name="Moneda 2 7 5 2 3" xfId="4049" xr:uid="{CCFFF884-4985-488F-AE77-EB54E0D15DA6}"/>
    <cellStyle name="Moneda 2 7 5 2 3 2" xfId="6401" xr:uid="{D38ADFC9-24E9-4B64-AA22-E7DD523C9448}"/>
    <cellStyle name="Moneda 2 7 5 2 3 2 2" xfId="11105" xr:uid="{DFBB6C35-066E-4905-80AD-2930B8886F04}"/>
    <cellStyle name="Moneda 2 7 5 2 3 2 2 2" xfId="20513" xr:uid="{363A8531-1859-40E6-B77F-95BB23AA327B}"/>
    <cellStyle name="Moneda 2 7 5 2 3 2 2 3" xfId="29930" xr:uid="{FDABC138-F3AC-4AA3-AD7C-2D1AA3DD009C}"/>
    <cellStyle name="Moneda 2 7 5 2 3 2 2 4" xfId="39347" xr:uid="{B15E0635-75E1-4422-BA32-B0C1AAA165B0}"/>
    <cellStyle name="Moneda 2 7 5 2 3 2 3" xfId="15809" xr:uid="{73690A84-6781-4EE2-849B-3F4B9CBBA5D9}"/>
    <cellStyle name="Moneda 2 7 5 2 3 2 4" xfId="25226" xr:uid="{C146638E-6A71-42A5-AF35-A7B3015E9C57}"/>
    <cellStyle name="Moneda 2 7 5 2 3 2 5" xfId="34643" xr:uid="{AB1D9F2F-BFEB-4492-AF30-89C5EB6273C5}"/>
    <cellStyle name="Moneda 2 7 5 2 3 3" xfId="8753" xr:uid="{026E4208-155A-4789-9657-6E0B7ACB5B23}"/>
    <cellStyle name="Moneda 2 7 5 2 3 3 2" xfId="18161" xr:uid="{1EDBC7A6-F984-42B6-B010-47C9D3EC9376}"/>
    <cellStyle name="Moneda 2 7 5 2 3 3 3" xfId="27578" xr:uid="{E0CB550F-A22A-4676-8956-87B164F35661}"/>
    <cellStyle name="Moneda 2 7 5 2 3 3 4" xfId="36995" xr:uid="{81CCAFBF-3126-4BD6-9CFE-8DAEFE594501}"/>
    <cellStyle name="Moneda 2 7 5 2 3 4" xfId="13457" xr:uid="{0C5FC26E-2255-4A9F-A663-E3DBD7A5796C}"/>
    <cellStyle name="Moneda 2 7 5 2 3 5" xfId="22874" xr:uid="{A35429EE-F84A-47F7-B45E-EEE275873BAD}"/>
    <cellStyle name="Moneda 2 7 5 2 3 6" xfId="32291" xr:uid="{C4556EF6-F663-4DAF-AC75-18D4245DBC19}"/>
    <cellStyle name="Moneda 2 7 5 2 4" xfId="4833" xr:uid="{3F9C7A94-F6B6-4038-9AC2-570FD91E16D0}"/>
    <cellStyle name="Moneda 2 7 5 2 4 2" xfId="9537" xr:uid="{33A0C999-FF3F-489A-A07B-79AFEE59ED2F}"/>
    <cellStyle name="Moneda 2 7 5 2 4 2 2" xfId="18945" xr:uid="{F0418067-1D63-442D-88A6-06A81009E67F}"/>
    <cellStyle name="Moneda 2 7 5 2 4 2 3" xfId="28362" xr:uid="{A6D1903E-43E0-40BA-BFEE-5A82438C4EB9}"/>
    <cellStyle name="Moneda 2 7 5 2 4 2 4" xfId="37779" xr:uid="{0F520BA7-7F6E-4A0B-8CAA-3B7E37AF6FF4}"/>
    <cellStyle name="Moneda 2 7 5 2 4 3" xfId="14241" xr:uid="{73E5F166-1841-4561-BBE0-99CB3F23A480}"/>
    <cellStyle name="Moneda 2 7 5 2 4 4" xfId="23658" xr:uid="{6F4A93EA-E14B-4229-A8CD-417D1C8E8518}"/>
    <cellStyle name="Moneda 2 7 5 2 4 5" xfId="33075" xr:uid="{E4A9CE6E-8DD3-483E-A3A6-D8EA155A2630}"/>
    <cellStyle name="Moneda 2 7 5 2 5" xfId="7185" xr:uid="{7CF7E21A-5781-4475-845D-4B1F5A70E912}"/>
    <cellStyle name="Moneda 2 7 5 2 5 2" xfId="16593" xr:uid="{A261CE4C-9D80-435D-B1C4-589D46513E1B}"/>
    <cellStyle name="Moneda 2 7 5 2 5 3" xfId="26010" xr:uid="{4D287FFA-DBFF-4D20-BD0A-332E6C27F544}"/>
    <cellStyle name="Moneda 2 7 5 2 5 4" xfId="35427" xr:uid="{DEC65EC7-4A74-437B-A93B-5708F0FC8791}"/>
    <cellStyle name="Moneda 2 7 5 2 6" xfId="11889" xr:uid="{4846BCC4-2084-44BB-B2A8-308F5911C08E}"/>
    <cellStyle name="Moneda 2 7 5 2 7" xfId="21306" xr:uid="{3DFE3272-3C88-48A6-A7A5-270D47740874}"/>
    <cellStyle name="Moneda 2 7 5 2 8" xfId="30723" xr:uid="{9A94FBE1-822E-4DDB-B658-3950F4BCBE5A}"/>
    <cellStyle name="Moneda 2 7 5 2 9" xfId="2480" xr:uid="{1BE9CADB-E75A-4D62-8640-190DD6F3D42F}"/>
    <cellStyle name="Moneda 2 7 5 3" xfId="2873" xr:uid="{08E5D143-0CFB-429A-BF9F-CAA17F2E3E5D}"/>
    <cellStyle name="Moneda 2 7 5 3 2" xfId="5225" xr:uid="{FC7F1786-0415-4058-B5B9-E3AF13E6D2FE}"/>
    <cellStyle name="Moneda 2 7 5 3 2 2" xfId="9929" xr:uid="{1A13E4F8-4B6A-4B97-9E1C-A779F593AEBA}"/>
    <cellStyle name="Moneda 2 7 5 3 2 2 2" xfId="19337" xr:uid="{B4BF0E6B-D4FE-4EF5-AC6C-AAAC92737818}"/>
    <cellStyle name="Moneda 2 7 5 3 2 2 3" xfId="28754" xr:uid="{F6B5D615-D6A5-423D-8A36-AE232A99F7AC}"/>
    <cellStyle name="Moneda 2 7 5 3 2 2 4" xfId="38171" xr:uid="{E64C6128-831C-4D8E-B005-7743CFCF5D6D}"/>
    <cellStyle name="Moneda 2 7 5 3 2 3" xfId="14633" xr:uid="{D5EFFAD1-160D-4B74-914E-A76302A7DAD8}"/>
    <cellStyle name="Moneda 2 7 5 3 2 4" xfId="24050" xr:uid="{38B9F1A3-35D5-4AB8-8E75-69EADEE26EC5}"/>
    <cellStyle name="Moneda 2 7 5 3 2 5" xfId="33467" xr:uid="{9E8159A8-943D-4991-BC90-977C201FBDA6}"/>
    <cellStyle name="Moneda 2 7 5 3 3" xfId="7577" xr:uid="{8390E85B-89D6-40A3-A47A-D86E027049A6}"/>
    <cellStyle name="Moneda 2 7 5 3 3 2" xfId="16985" xr:uid="{0E64BD1F-AA5D-47C6-86D9-56167C44E617}"/>
    <cellStyle name="Moneda 2 7 5 3 3 3" xfId="26402" xr:uid="{D70FACA2-0E85-42D1-986E-D37436D3FDF0}"/>
    <cellStyle name="Moneda 2 7 5 3 3 4" xfId="35819" xr:uid="{7949C2B0-6A14-48F8-A1AC-45E7D29A4838}"/>
    <cellStyle name="Moneda 2 7 5 3 4" xfId="12281" xr:uid="{38A6DFA9-730E-46F4-954C-92DED2771E49}"/>
    <cellStyle name="Moneda 2 7 5 3 5" xfId="21698" xr:uid="{417CE4F8-B18E-4D41-9334-A2A810948EC0}"/>
    <cellStyle name="Moneda 2 7 5 3 6" xfId="31115" xr:uid="{CA36DD5E-D52A-459C-8E78-FE20CC5B5A12}"/>
    <cellStyle name="Moneda 2 7 5 4" xfId="3657" xr:uid="{8AFCEEA4-37F2-4CF3-8D6A-5269799CCF6D}"/>
    <cellStyle name="Moneda 2 7 5 4 2" xfId="6009" xr:uid="{3AF40F71-EDCC-4BC9-958D-726C370B7BF2}"/>
    <cellStyle name="Moneda 2 7 5 4 2 2" xfId="10713" xr:uid="{A2022F86-B102-4765-BF6F-D525314636D7}"/>
    <cellStyle name="Moneda 2 7 5 4 2 2 2" xfId="20121" xr:uid="{87700673-FBF8-4F05-AACF-30C6FA3EAEF7}"/>
    <cellStyle name="Moneda 2 7 5 4 2 2 3" xfId="29538" xr:uid="{4F53C434-E564-4DA0-955C-3CCB0707397B}"/>
    <cellStyle name="Moneda 2 7 5 4 2 2 4" xfId="38955" xr:uid="{BD82E389-225F-45E7-8F23-6A411671F0B9}"/>
    <cellStyle name="Moneda 2 7 5 4 2 3" xfId="15417" xr:uid="{7FEF2874-76E4-48EF-AB5B-88590CC36CC3}"/>
    <cellStyle name="Moneda 2 7 5 4 2 4" xfId="24834" xr:uid="{140B5E20-F044-4834-904F-F3E8A8F855A6}"/>
    <cellStyle name="Moneda 2 7 5 4 2 5" xfId="34251" xr:uid="{290BAB2C-CAB3-4926-92EF-4A2B229225D0}"/>
    <cellStyle name="Moneda 2 7 5 4 3" xfId="8361" xr:uid="{0B37856C-D2A5-4678-8831-E58CB703206B}"/>
    <cellStyle name="Moneda 2 7 5 4 3 2" xfId="17769" xr:uid="{6C83F7BC-DF15-4AFE-A7F8-8719F26EC51D}"/>
    <cellStyle name="Moneda 2 7 5 4 3 3" xfId="27186" xr:uid="{4B12933D-E4D6-4522-8CA7-D5EFE2ECFF4D}"/>
    <cellStyle name="Moneda 2 7 5 4 3 4" xfId="36603" xr:uid="{9BD63947-F816-41BB-B33D-FD9C11618900}"/>
    <cellStyle name="Moneda 2 7 5 4 4" xfId="13065" xr:uid="{E45A23DD-01E2-4B15-8204-91BA7C22F9BA}"/>
    <cellStyle name="Moneda 2 7 5 4 5" xfId="22482" xr:uid="{901BBCAC-108C-431A-9552-BCCDA8BDC9AE}"/>
    <cellStyle name="Moneda 2 7 5 4 6" xfId="31899" xr:uid="{07659370-DA23-4AB7-8348-1196F2430958}"/>
    <cellStyle name="Moneda 2 7 5 5" xfId="4441" xr:uid="{2BE4A949-0FA6-410C-86DB-481588FC7921}"/>
    <cellStyle name="Moneda 2 7 5 5 2" xfId="9145" xr:uid="{827BCFFC-FDA6-4816-B601-D4AB6B4E0D96}"/>
    <cellStyle name="Moneda 2 7 5 5 2 2" xfId="18553" xr:uid="{76D30506-1653-4C97-94FD-58DA37985C94}"/>
    <cellStyle name="Moneda 2 7 5 5 2 3" xfId="27970" xr:uid="{0FB49AE1-F2E7-458E-8B1F-CC1B6C7BF1D9}"/>
    <cellStyle name="Moneda 2 7 5 5 2 4" xfId="37387" xr:uid="{B36DE1AE-1B31-4DAE-A656-9A2B1BBDEFFD}"/>
    <cellStyle name="Moneda 2 7 5 5 3" xfId="13849" xr:uid="{A12395D1-6419-4A69-A167-EDC40BE1BFD7}"/>
    <cellStyle name="Moneda 2 7 5 5 4" xfId="23266" xr:uid="{0C22B06F-AAFA-4A2C-A350-7DA09F6C158A}"/>
    <cellStyle name="Moneda 2 7 5 5 5" xfId="32683" xr:uid="{DBA89008-524D-4616-84B7-C5377FA1D104}"/>
    <cellStyle name="Moneda 2 7 5 6" xfId="6793" xr:uid="{41341A47-9701-41DF-8CB6-B718EF937F1C}"/>
    <cellStyle name="Moneda 2 7 5 6 2" xfId="16201" xr:uid="{AC3B2C55-5E25-4C46-A23E-925E8230821D}"/>
    <cellStyle name="Moneda 2 7 5 6 3" xfId="25618" xr:uid="{5EEC6E98-2AE9-4B5E-A41D-A847EC0DF997}"/>
    <cellStyle name="Moneda 2 7 5 6 4" xfId="35035" xr:uid="{B4A122E6-DE15-47E7-847A-87EEB9E6220B}"/>
    <cellStyle name="Moneda 2 7 5 7" xfId="11497" xr:uid="{1C112512-78BC-4F52-BE8A-A4AA522F61AE}"/>
    <cellStyle name="Moneda 2 7 5 8" xfId="20914" xr:uid="{ED66BBDA-8E3F-4707-B01A-D440CF49C015}"/>
    <cellStyle name="Moneda 2 7 5 9" xfId="30331" xr:uid="{620D8394-A251-48E5-B73F-8B6150FC8F89}"/>
    <cellStyle name="Moneda 2 7 6" xfId="809" xr:uid="{3E74488A-67E1-40B4-9A08-F3F1E07C9E39}"/>
    <cellStyle name="Moneda 2 7 6 10" xfId="39828" xr:uid="{671C1ECB-663F-4A8C-A060-614FF4F6FC53}"/>
    <cellStyle name="Moneda 2 7 6 11" xfId="2284" xr:uid="{32A1A743-E89A-40BA-884E-FD809BE5E3E9}"/>
    <cellStyle name="Moneda 2 7 6 12" xfId="1656" xr:uid="{E6B55B79-864D-4B7E-A96C-00158131D159}"/>
    <cellStyle name="Moneda 2 7 6 13" xfId="40538" xr:uid="{C3B5B928-0B87-4CD4-B6A2-5AFA7F724B75}"/>
    <cellStyle name="Moneda 2 7 6 2" xfId="1006" xr:uid="{E81EC2A2-CBC1-489A-BE05-00066C1D4699}"/>
    <cellStyle name="Moneda 2 7 6 2 10" xfId="1720" xr:uid="{9B4E54C1-4FF6-4BBA-9E18-1364C41AEA54}"/>
    <cellStyle name="Moneda 2 7 6 2 11" xfId="40602" xr:uid="{BC10C62B-B1A4-439C-AFDE-AF5CE0A83B23}"/>
    <cellStyle name="Moneda 2 7 6 2 2" xfId="5421" xr:uid="{428E39A1-6BFC-4FA7-86AB-627F827AE684}"/>
    <cellStyle name="Moneda 2 7 6 2 2 2" xfId="10125" xr:uid="{AC89628C-3881-497B-A9BE-30216E8F4175}"/>
    <cellStyle name="Moneda 2 7 6 2 2 2 2" xfId="19533" xr:uid="{691048E2-9117-458B-8D62-6EFDADD66389}"/>
    <cellStyle name="Moneda 2 7 6 2 2 2 3" xfId="28950" xr:uid="{C07C49A4-C9E6-4A4B-B6B2-EBD1348D23C7}"/>
    <cellStyle name="Moneda 2 7 6 2 2 2 4" xfId="38367" xr:uid="{B9A9948B-2E2F-47A1-B57C-07F2A8310801}"/>
    <cellStyle name="Moneda 2 7 6 2 2 3" xfId="14829" xr:uid="{3E373481-60A5-434F-B74B-AC3E8E3CF67D}"/>
    <cellStyle name="Moneda 2 7 6 2 2 4" xfId="24246" xr:uid="{761E24E8-6102-40FD-B2A9-06D5569F0A52}"/>
    <cellStyle name="Moneda 2 7 6 2 2 5" xfId="33663" xr:uid="{8B9C5768-76DD-454E-9606-61A32D1B94B0}"/>
    <cellStyle name="Moneda 2 7 6 2 3" xfId="7773" xr:uid="{8916E378-D557-4FF0-8AF2-12BC5135F796}"/>
    <cellStyle name="Moneda 2 7 6 2 3 2" xfId="17181" xr:uid="{E7B66219-940B-4A01-B9E3-4D02D1A8CE42}"/>
    <cellStyle name="Moneda 2 7 6 2 3 3" xfId="26598" xr:uid="{C8F14163-F5DB-4656-BCB3-3D55FB951DAE}"/>
    <cellStyle name="Moneda 2 7 6 2 3 4" xfId="36015" xr:uid="{B7F8F4D1-7C4F-4B7E-84CE-0578EBEC7EF4}"/>
    <cellStyle name="Moneda 2 7 6 2 4" xfId="12477" xr:uid="{474299E6-D9B9-457A-951E-5AEF76C2D331}"/>
    <cellStyle name="Moneda 2 7 6 2 5" xfId="21894" xr:uid="{2CF8DE59-78EF-4A93-9A38-707BF610187F}"/>
    <cellStyle name="Moneda 2 7 6 2 6" xfId="31311" xr:uid="{516041FF-0BEA-459C-A36A-9F5121369C6E}"/>
    <cellStyle name="Moneda 2 7 6 2 7" xfId="39634" xr:uid="{BB8A1203-2800-44B1-951E-B4AA69C1BFF5}"/>
    <cellStyle name="Moneda 2 7 6 2 8" xfId="39893" xr:uid="{B2C05077-5544-4A62-A82E-764E92FCDCDF}"/>
    <cellStyle name="Moneda 2 7 6 2 9" xfId="3069" xr:uid="{841A4096-291C-4EFC-845E-A22DE771CA38}"/>
    <cellStyle name="Moneda 2 7 6 3" xfId="1070" xr:uid="{0ADD5AD6-B394-4460-9CDA-864C78CF0CAE}"/>
    <cellStyle name="Moneda 2 7 6 3 10" xfId="1784" xr:uid="{D146CF2E-2F77-4DCB-A93A-B576555340F7}"/>
    <cellStyle name="Moneda 2 7 6 3 11" xfId="40666" xr:uid="{2A3371C5-0FB7-46A1-B193-BB7F1040289E}"/>
    <cellStyle name="Moneda 2 7 6 3 2" xfId="6205" xr:uid="{4021EBA8-31FC-4D67-ADE2-6D09B55D1A84}"/>
    <cellStyle name="Moneda 2 7 6 3 2 2" xfId="10909" xr:uid="{08379140-D064-44AA-9C1C-DCB4B5F54A09}"/>
    <cellStyle name="Moneda 2 7 6 3 2 2 2" xfId="20317" xr:uid="{8D344620-9689-4943-BE41-B1E972845CA7}"/>
    <cellStyle name="Moneda 2 7 6 3 2 2 3" xfId="29734" xr:uid="{4561314B-61A0-4932-9389-E28BA5BE3650}"/>
    <cellStyle name="Moneda 2 7 6 3 2 2 4" xfId="39151" xr:uid="{7657C233-A827-4C37-A642-24CF23BCC82E}"/>
    <cellStyle name="Moneda 2 7 6 3 2 3" xfId="15613" xr:uid="{90929591-A202-450D-AE2D-F8E6DA18863D}"/>
    <cellStyle name="Moneda 2 7 6 3 2 4" xfId="25030" xr:uid="{A0CDFC52-EAF6-4393-A4D4-8C59916CDECB}"/>
    <cellStyle name="Moneda 2 7 6 3 2 5" xfId="34447" xr:uid="{F94F6CB3-A560-4CB8-9804-2A4250EF913A}"/>
    <cellStyle name="Moneda 2 7 6 3 3" xfId="8557" xr:uid="{4244D756-4C0C-4A72-B088-7FB6B73C2F7D}"/>
    <cellStyle name="Moneda 2 7 6 3 3 2" xfId="17965" xr:uid="{7D02BEED-693C-4BD5-ACF5-477680D5C834}"/>
    <cellStyle name="Moneda 2 7 6 3 3 3" xfId="27382" xr:uid="{5F02D036-E33A-4595-AFCE-B146F5D92F95}"/>
    <cellStyle name="Moneda 2 7 6 3 3 4" xfId="36799" xr:uid="{BE57081A-FBEC-4BBF-BFAF-D2CA6944EE39}"/>
    <cellStyle name="Moneda 2 7 6 3 4" xfId="13261" xr:uid="{4B834AE4-2217-4DAC-A8FC-068F3E0B8D5E}"/>
    <cellStyle name="Moneda 2 7 6 3 5" xfId="22678" xr:uid="{5A07A30B-AD2D-4D24-9E9C-6B0E6DEC92CC}"/>
    <cellStyle name="Moneda 2 7 6 3 6" xfId="32095" xr:uid="{D34479A2-B116-467C-9616-86C8317A126F}"/>
    <cellStyle name="Moneda 2 7 6 3 7" xfId="39698" xr:uid="{5EF534FD-FF8B-4728-BDF1-9E52A5C6B907}"/>
    <cellStyle name="Moneda 2 7 6 3 8" xfId="39957" xr:uid="{82935EF3-2F3E-42CA-A0AA-6C69C52908B7}"/>
    <cellStyle name="Moneda 2 7 6 3 9" xfId="3853" xr:uid="{1E9141F9-F373-4C00-AB2C-B00A2FDDA387}"/>
    <cellStyle name="Moneda 2 7 6 4" xfId="1134" xr:uid="{3694D1F6-8E7B-40AB-B078-1E9F37DAD07E}"/>
    <cellStyle name="Moneda 2 7 6 4 10" xfId="40730" xr:uid="{F7BD2F6E-F792-4D7D-A2F0-C17F26C02C5E}"/>
    <cellStyle name="Moneda 2 7 6 4 2" xfId="9341" xr:uid="{3D0AB73B-E85D-4084-A61B-6492CF3A9A2F}"/>
    <cellStyle name="Moneda 2 7 6 4 2 2" xfId="18749" xr:uid="{5D5DE01A-22B3-4150-B7CE-7405DA6F4C78}"/>
    <cellStyle name="Moneda 2 7 6 4 2 3" xfId="28166" xr:uid="{86B56C99-8E10-4AB1-AC2B-983D69451826}"/>
    <cellStyle name="Moneda 2 7 6 4 2 4" xfId="37583" xr:uid="{9CC96B22-65EE-4357-8BDC-5F0F55AD9876}"/>
    <cellStyle name="Moneda 2 7 6 4 3" xfId="14045" xr:uid="{B7E5C547-1D50-419A-8028-2EB98B4D4CDB}"/>
    <cellStyle name="Moneda 2 7 6 4 4" xfId="23462" xr:uid="{BFABDF5A-9794-43D2-B9BC-2FF7C7D8A113}"/>
    <cellStyle name="Moneda 2 7 6 4 5" xfId="32879" xr:uid="{4EC5E739-871F-4762-A24E-F58A09E18F36}"/>
    <cellStyle name="Moneda 2 7 6 4 6" xfId="39762" xr:uid="{A11F666F-F11B-46B4-9C32-65A6EF85B71D}"/>
    <cellStyle name="Moneda 2 7 6 4 7" xfId="40021" xr:uid="{DD4BD87F-3D83-45D7-85E5-88D64CAEB1CC}"/>
    <cellStyle name="Moneda 2 7 6 4 8" xfId="4637" xr:uid="{ABFCCF13-328B-4D68-AD77-F72267489A1A}"/>
    <cellStyle name="Moneda 2 7 6 4 9" xfId="1848" xr:uid="{80B0F7C8-4E93-4E14-A56D-D61E88C90985}"/>
    <cellStyle name="Moneda 2 7 6 5" xfId="6989" xr:uid="{F8305D64-5DA4-4B05-8C4C-5DC681B54F83}"/>
    <cellStyle name="Moneda 2 7 6 5 2" xfId="16397" xr:uid="{C12D602F-047D-4A73-84E8-012D78C9D74E}"/>
    <cellStyle name="Moneda 2 7 6 5 3" xfId="25814" xr:uid="{ABD370F9-E5F7-473A-9093-8BB64C19E61D}"/>
    <cellStyle name="Moneda 2 7 6 5 4" xfId="35231" xr:uid="{C5624DDB-9ABC-4E15-B5BB-4021A69AF9AE}"/>
    <cellStyle name="Moneda 2 7 6 6" xfId="11693" xr:uid="{F14C7B23-EC9A-41E3-98BA-55B4408CF045}"/>
    <cellStyle name="Moneda 2 7 6 7" xfId="21110" xr:uid="{A61A06F4-82B5-4D47-B777-516C0F567867}"/>
    <cellStyle name="Moneda 2 7 6 8" xfId="30527" xr:uid="{B12B5251-BC1D-4B81-8969-299668BC7FD9}"/>
    <cellStyle name="Moneda 2 7 6 9" xfId="39556" xr:uid="{4A7ED4CD-2B03-4C39-A05C-1F9EFC903226}"/>
    <cellStyle name="Moneda 2 7 7" xfId="972" xr:uid="{5F7CF7BA-120E-4D73-91BC-6AEF62F3DFE8}"/>
    <cellStyle name="Moneda 2 7 7 10" xfId="1688" xr:uid="{00D4DC57-9914-4800-859E-9F495734DA71}"/>
    <cellStyle name="Moneda 2 7 7 11" xfId="40570" xr:uid="{E16FACE4-958D-43F9-9816-865697EF6291}"/>
    <cellStyle name="Moneda 2 7 7 2" xfId="5029" xr:uid="{B9A26353-B1D2-4016-BA29-E51F4D5DCAF3}"/>
    <cellStyle name="Moneda 2 7 7 2 2" xfId="9733" xr:uid="{C17437BB-C3A8-46C5-8D38-CA445F1985D7}"/>
    <cellStyle name="Moneda 2 7 7 2 2 2" xfId="19141" xr:uid="{99A91DCE-2AEA-4331-8DD7-B579F99A9FAD}"/>
    <cellStyle name="Moneda 2 7 7 2 2 3" xfId="28558" xr:uid="{5E7E3C7B-5875-40C6-8049-B9CF154C18E0}"/>
    <cellStyle name="Moneda 2 7 7 2 2 4" xfId="37975" xr:uid="{619A40AF-F7D1-44AB-9A96-A7FC5C035EEE}"/>
    <cellStyle name="Moneda 2 7 7 2 3" xfId="14437" xr:uid="{FC13D575-69B7-4F6D-9A63-3F1CD1617B35}"/>
    <cellStyle name="Moneda 2 7 7 2 4" xfId="23854" xr:uid="{1E94F443-1ED1-4CB6-9069-B9D1F8143033}"/>
    <cellStyle name="Moneda 2 7 7 2 5" xfId="33271" xr:uid="{BB08E0B3-D90B-49A8-99EA-DF6CC68AB8C8}"/>
    <cellStyle name="Moneda 2 7 7 3" xfId="7381" xr:uid="{1E7ED89A-4FB8-469E-9F68-B6569FAC87FF}"/>
    <cellStyle name="Moneda 2 7 7 3 2" xfId="16789" xr:uid="{D0F67D5A-22DC-4799-AE59-50EA7EBADE06}"/>
    <cellStyle name="Moneda 2 7 7 3 3" xfId="26206" xr:uid="{33CD9B14-7C1A-4D1D-8EE9-7E9B71F384E1}"/>
    <cellStyle name="Moneda 2 7 7 3 4" xfId="35623" xr:uid="{670C3CC9-A0BE-4F4E-82A9-035E9B9B6B3D}"/>
    <cellStyle name="Moneda 2 7 7 4" xfId="12085" xr:uid="{82C7EB1D-16CC-4215-9559-FFC8A7588CCC}"/>
    <cellStyle name="Moneda 2 7 7 5" xfId="21502" xr:uid="{4AB1378B-1F57-4981-911B-9CBE7A27FA3F}"/>
    <cellStyle name="Moneda 2 7 7 6" xfId="30919" xr:uid="{C808F6EE-5130-489D-9620-F1019F9A923F}"/>
    <cellStyle name="Moneda 2 7 7 7" xfId="39602" xr:uid="{2AA87E91-C698-4BBC-9301-0BA8BF34700C}"/>
    <cellStyle name="Moneda 2 7 7 8" xfId="39861" xr:uid="{FDC7529F-9794-453A-95C2-E35238A5902B}"/>
    <cellStyle name="Moneda 2 7 7 9" xfId="2677" xr:uid="{19B72635-FB10-42CE-A187-B11D2CAC9E42}"/>
    <cellStyle name="Moneda 2 7 8" xfId="1038" xr:uid="{5D8B0E0B-403F-4E88-A557-B10433574578}"/>
    <cellStyle name="Moneda 2 7 8 10" xfId="1752" xr:uid="{D4AB964E-E5D1-435C-92C5-BE5E95CAB765}"/>
    <cellStyle name="Moneda 2 7 8 11" xfId="40634" xr:uid="{49333B28-E18B-4EB4-9B16-D8CC9AA94828}"/>
    <cellStyle name="Moneda 2 7 8 2" xfId="5813" xr:uid="{E7E30A68-D990-48AB-ABD8-CC9EDAC94F98}"/>
    <cellStyle name="Moneda 2 7 8 2 2" xfId="10517" xr:uid="{4E8CDF97-9AC1-4B34-8CAA-E10598B55A35}"/>
    <cellStyle name="Moneda 2 7 8 2 2 2" xfId="19925" xr:uid="{DD4A9043-1612-48D8-8FAC-6A45BF6708AA}"/>
    <cellStyle name="Moneda 2 7 8 2 2 3" xfId="29342" xr:uid="{0E181D73-333A-44A9-90A0-BC9AFDED647A}"/>
    <cellStyle name="Moneda 2 7 8 2 2 4" xfId="38759" xr:uid="{CC40A43B-0093-4D2E-B77E-8D489B071D14}"/>
    <cellStyle name="Moneda 2 7 8 2 3" xfId="15221" xr:uid="{6FCFAD01-A9DD-4D82-9187-ECA99A33545A}"/>
    <cellStyle name="Moneda 2 7 8 2 4" xfId="24638" xr:uid="{E6DB07F2-593B-4931-B773-8F515718F841}"/>
    <cellStyle name="Moneda 2 7 8 2 5" xfId="34055" xr:uid="{087C9EAE-20FB-4F49-8D2F-304279269D0F}"/>
    <cellStyle name="Moneda 2 7 8 3" xfId="8165" xr:uid="{1B28F3DC-816F-4BDD-B3F1-5F635937B7CD}"/>
    <cellStyle name="Moneda 2 7 8 3 2" xfId="17573" xr:uid="{6C86A4ED-FC42-4AB1-8B5D-4C6517CD6180}"/>
    <cellStyle name="Moneda 2 7 8 3 3" xfId="26990" xr:uid="{558EDF7E-1285-4D82-B0A1-17239C580DA3}"/>
    <cellStyle name="Moneda 2 7 8 3 4" xfId="36407" xr:uid="{9893D074-2E73-4362-9CFE-FC50B788869C}"/>
    <cellStyle name="Moneda 2 7 8 4" xfId="12869" xr:uid="{C09B3F68-0710-4005-AA66-1EF58A2FA056}"/>
    <cellStyle name="Moneda 2 7 8 5" xfId="22286" xr:uid="{886D9E19-FF23-461D-87AC-8D51072AE5B0}"/>
    <cellStyle name="Moneda 2 7 8 6" xfId="31703" xr:uid="{1063277B-AE7C-4390-B2C4-03BB545920C9}"/>
    <cellStyle name="Moneda 2 7 8 7" xfId="39666" xr:uid="{2B761F13-0AEE-403A-A85A-3AB1B8C4F00A}"/>
    <cellStyle name="Moneda 2 7 8 8" xfId="39925" xr:uid="{F2FCE70B-6763-4755-A9CC-F4F4B30C9A57}"/>
    <cellStyle name="Moneda 2 7 8 9" xfId="3461" xr:uid="{C42EF290-0FAA-40E7-B7A9-D08658295812}"/>
    <cellStyle name="Moneda 2 7 9" xfId="1102" xr:uid="{B77C407A-F3C6-4960-AFAF-81D5DD15CC45}"/>
    <cellStyle name="Moneda 2 7 9 10" xfId="40698" xr:uid="{AC1C4B41-722D-4D4D-AEF2-935FE87DCBAB}"/>
    <cellStyle name="Moneda 2 7 9 2" xfId="8949" xr:uid="{A1EAABFB-5A6E-42B9-ABC4-99B8D6C79AC2}"/>
    <cellStyle name="Moneda 2 7 9 2 2" xfId="18357" xr:uid="{A31D9A4D-8DB0-4B8E-98BF-F58EF11D3363}"/>
    <cellStyle name="Moneda 2 7 9 2 3" xfId="27774" xr:uid="{5959D972-9622-43E8-AE08-E190774DBF1C}"/>
    <cellStyle name="Moneda 2 7 9 2 4" xfId="37191" xr:uid="{DC407EC1-6E9E-40A5-88FA-E9C4F00E4ED5}"/>
    <cellStyle name="Moneda 2 7 9 3" xfId="13653" xr:uid="{523A7C56-3296-4126-AB89-6E5DB4924D84}"/>
    <cellStyle name="Moneda 2 7 9 4" xfId="23070" xr:uid="{F481D408-561F-4145-B08F-B8250C718638}"/>
    <cellStyle name="Moneda 2 7 9 5" xfId="32487" xr:uid="{68512B84-E184-4655-9D12-D94B5F3F38EF}"/>
    <cellStyle name="Moneda 2 7 9 6" xfId="39730" xr:uid="{37DE1E75-F929-4349-B680-36CAA6972752}"/>
    <cellStyle name="Moneda 2 7 9 7" xfId="39989" xr:uid="{5FF74C58-6CB9-4F3B-8409-F89E793CBBB2}"/>
    <cellStyle name="Moneda 2 7 9 8" xfId="4245" xr:uid="{C5D3F476-61C9-42C1-9B96-8D99A41D2258}"/>
    <cellStyle name="Moneda 2 7 9 9" xfId="1816" xr:uid="{E7962AEC-C901-481C-A67D-1AA1E6134A08}"/>
    <cellStyle name="Moneda 2 8" xfId="188" xr:uid="{8718DC57-A878-42A0-AA72-C8EE97D44B32}"/>
    <cellStyle name="Moneda 2 8 10" xfId="791" xr:uid="{9BA7608B-3653-4761-ADAC-6969B7F81651}"/>
    <cellStyle name="Moneda 2 8 10 2" xfId="11335" xr:uid="{E11DB9F2-92DE-4BE0-92DF-561075226180}"/>
    <cellStyle name="Moneda 2 8 10 3" xfId="1649" xr:uid="{CC50B264-9BAB-41B0-9769-F55E8F0D2C74}"/>
    <cellStyle name="Moneda 2 8 10 4" xfId="40531" xr:uid="{8F183E6B-7C96-47ED-A2EB-4E1A0A331735}"/>
    <cellStyle name="Moneda 2 8 11" xfId="20752" xr:uid="{EDFF6825-010C-40FA-9318-70A0AD154567}"/>
    <cellStyle name="Moneda 2 8 12" xfId="30169" xr:uid="{FACC08F8-9118-4485-A273-F274600AA2E3}"/>
    <cellStyle name="Moneda 2 8 13" xfId="39549" xr:uid="{E0D33A09-01A0-4A41-BC9A-15E78EE6F8EE}"/>
    <cellStyle name="Moneda 2 8 14" xfId="39820" xr:uid="{51329D3C-33D4-4EEA-8FCD-DA109EC53039}"/>
    <cellStyle name="Moneda 2 8 15" xfId="1926" xr:uid="{B3AC5351-1404-4D75-888B-2B78EBBDE825}"/>
    <cellStyle name="Moneda 2 8 16" xfId="1298" xr:uid="{EFB8DB2F-5C6D-434C-B342-778C8F7DA8EA}"/>
    <cellStyle name="Moneda 2 8 17" xfId="40180" xr:uid="{E2C18834-18F6-4DE1-AEF5-F95F725691DA}"/>
    <cellStyle name="Moneda 2 8 2" xfId="382" xr:uid="{D6900743-5CB6-41B9-AEC6-49A06B253AFF}"/>
    <cellStyle name="Moneda 2 8 2 10" xfId="30290" xr:uid="{36C6B1B3-FF31-444F-A40C-51BCEDE74758}"/>
    <cellStyle name="Moneda 2 8 2 11" xfId="39565" xr:uid="{11F03A2C-EE2D-4981-84EC-4F96DF6267E3}"/>
    <cellStyle name="Moneda 2 8 2 12" xfId="39837" xr:uid="{9C70BC47-6E00-4849-B1A9-EC8F57FA9781}"/>
    <cellStyle name="Moneda 2 8 2 13" xfId="2047" xr:uid="{160C9EA7-9752-495A-A990-F8AAE5CCF430}"/>
    <cellStyle name="Moneda 2 8 2 14" xfId="1419" xr:uid="{F0512C9E-0148-406E-831D-0945A5B8BE06}"/>
    <cellStyle name="Moneda 2 8 2 15" xfId="40301" xr:uid="{2386D200-F028-441F-866F-CD868569FC67}"/>
    <cellStyle name="Moneda 2 8 2 2" xfId="618" xr:uid="{FD177C82-FD37-4326-A7DE-826A5BB12D48}"/>
    <cellStyle name="Moneda 2 8 2 2 10" xfId="39643" xr:uid="{65202FB4-B2AC-4AF4-B207-7E9887370787}"/>
    <cellStyle name="Moneda 2 8 2 2 11" xfId="39902" xr:uid="{14338BED-F59A-4ECE-B205-1794F7138B04}"/>
    <cellStyle name="Moneda 2 8 2 2 12" xfId="2243" xr:uid="{D3028D9D-2429-4194-A062-B346CDAC1EAE}"/>
    <cellStyle name="Moneda 2 8 2 2 13" xfId="1615" xr:uid="{BCA84882-FE0D-42D8-B663-C3D6AEF39CB2}"/>
    <cellStyle name="Moneda 2 8 2 2 14" xfId="40497" xr:uid="{8CD3A66D-FD78-4082-BD25-3B15196EAF1D}"/>
    <cellStyle name="Moneda 2 8 2 2 2" xfId="1079" xr:uid="{CC28CAD1-FDCD-4020-A1EE-D9B981CD5404}"/>
    <cellStyle name="Moneda 2 8 2 2 2 10" xfId="39966" xr:uid="{5293700F-67A7-4FE9-B13D-FA14890E7755}"/>
    <cellStyle name="Moneda 2 8 2 2 2 11" xfId="2635" xr:uid="{C6033219-2EEA-4F4C-9B95-88A85761457D}"/>
    <cellStyle name="Moneda 2 8 2 2 2 12" xfId="1793" xr:uid="{766A9D07-0926-4698-81E8-9077419BBD8C}"/>
    <cellStyle name="Moneda 2 8 2 2 2 13" xfId="40675" xr:uid="{56609BBB-B5D0-45C0-AB9E-D09374A9382B}"/>
    <cellStyle name="Moneda 2 8 2 2 2 2" xfId="3420" xr:uid="{2F474D06-1E69-491C-B94E-2CBB662F1C4D}"/>
    <cellStyle name="Moneda 2 8 2 2 2 2 2" xfId="5772" xr:uid="{37D9CA67-ADB3-4353-8C72-532440A9F3F9}"/>
    <cellStyle name="Moneda 2 8 2 2 2 2 2 2" xfId="10476" xr:uid="{26FA783D-3E7D-42A2-8A2F-427371BA006A}"/>
    <cellStyle name="Moneda 2 8 2 2 2 2 2 2 2" xfId="19884" xr:uid="{A875C8C2-DF2C-40E5-B878-C8B03FA0B4A5}"/>
    <cellStyle name="Moneda 2 8 2 2 2 2 2 2 3" xfId="29301" xr:uid="{613AFD0F-D57D-48C3-A12B-E08F8CA770E5}"/>
    <cellStyle name="Moneda 2 8 2 2 2 2 2 2 4" xfId="38718" xr:uid="{BA945B72-3C8A-4E86-AF5F-DA2A1800D126}"/>
    <cellStyle name="Moneda 2 8 2 2 2 2 2 3" xfId="15180" xr:uid="{F1814267-40DC-423C-8B85-AECCB2A5B19B}"/>
    <cellStyle name="Moneda 2 8 2 2 2 2 2 4" xfId="24597" xr:uid="{779E8D17-067A-426B-9BB7-A461036A6ECE}"/>
    <cellStyle name="Moneda 2 8 2 2 2 2 2 5" xfId="34014" xr:uid="{1CE4E15C-D72F-4799-ACBD-F5182ACC436E}"/>
    <cellStyle name="Moneda 2 8 2 2 2 2 3" xfId="8124" xr:uid="{117F4985-85C3-4AD3-8775-D2F974632BA7}"/>
    <cellStyle name="Moneda 2 8 2 2 2 2 3 2" xfId="17532" xr:uid="{98CCEBC1-FBBC-4D43-AD89-CE240E6B5FB5}"/>
    <cellStyle name="Moneda 2 8 2 2 2 2 3 3" xfId="26949" xr:uid="{73433B6A-E202-4AC7-AC43-A1F42B0E2005}"/>
    <cellStyle name="Moneda 2 8 2 2 2 2 3 4" xfId="36366" xr:uid="{93E4D48B-C34F-47C1-9BBA-5191A4497B8F}"/>
    <cellStyle name="Moneda 2 8 2 2 2 2 4" xfId="12828" xr:uid="{69F4A279-4358-4823-8E03-846DA4D4E83D}"/>
    <cellStyle name="Moneda 2 8 2 2 2 2 5" xfId="22245" xr:uid="{4BC5D862-86C8-40A4-928E-4B503071B85B}"/>
    <cellStyle name="Moneda 2 8 2 2 2 2 6" xfId="31662" xr:uid="{50490026-FAFE-40CE-AA00-7FA9CE04802D}"/>
    <cellStyle name="Moneda 2 8 2 2 2 3" xfId="4204" xr:uid="{258DB7DD-3BB7-42AE-B873-82169B0E0B13}"/>
    <cellStyle name="Moneda 2 8 2 2 2 3 2" xfId="6556" xr:uid="{B4199C9D-BDC3-4669-9D66-2044E2D38BC7}"/>
    <cellStyle name="Moneda 2 8 2 2 2 3 2 2" xfId="11260" xr:uid="{F521E594-5EFE-43D4-B8C8-5FB98F6A6287}"/>
    <cellStyle name="Moneda 2 8 2 2 2 3 2 2 2" xfId="20668" xr:uid="{AC833B61-5568-4B0D-8C06-B5B936ABED33}"/>
    <cellStyle name="Moneda 2 8 2 2 2 3 2 2 3" xfId="30085" xr:uid="{8C696A48-000A-44F6-82EE-3CBA1DBED0A9}"/>
    <cellStyle name="Moneda 2 8 2 2 2 3 2 2 4" xfId="39502" xr:uid="{6BC02601-3384-4262-9C17-8606648E6C12}"/>
    <cellStyle name="Moneda 2 8 2 2 2 3 2 3" xfId="15964" xr:uid="{4FAC765A-2C5C-4A7E-AA11-1B0665E8B5BE}"/>
    <cellStyle name="Moneda 2 8 2 2 2 3 2 4" xfId="25381" xr:uid="{7128A823-8E11-4295-B7C0-98EBF36C8661}"/>
    <cellStyle name="Moneda 2 8 2 2 2 3 2 5" xfId="34798" xr:uid="{1FCADAFD-AB1D-4414-B7DE-7E4DE593484D}"/>
    <cellStyle name="Moneda 2 8 2 2 2 3 3" xfId="8908" xr:uid="{E5DA8986-9282-4FC1-87FC-4E152EB81C42}"/>
    <cellStyle name="Moneda 2 8 2 2 2 3 3 2" xfId="18316" xr:uid="{76F8CD40-994A-4F55-BAF1-C2144F3E4828}"/>
    <cellStyle name="Moneda 2 8 2 2 2 3 3 3" xfId="27733" xr:uid="{C53ACBBF-3B35-478E-B3BE-74FAAAD11DFE}"/>
    <cellStyle name="Moneda 2 8 2 2 2 3 3 4" xfId="37150" xr:uid="{2CA10802-B849-4392-81B2-DBB9FE5F2B97}"/>
    <cellStyle name="Moneda 2 8 2 2 2 3 4" xfId="13612" xr:uid="{71D81996-29BD-410E-B278-C559ADE3B320}"/>
    <cellStyle name="Moneda 2 8 2 2 2 3 5" xfId="23029" xr:uid="{4C4B743F-8082-4FDE-9B83-B57D0AAB0F9B}"/>
    <cellStyle name="Moneda 2 8 2 2 2 3 6" xfId="32446" xr:uid="{1CD431EB-933A-43F0-89CA-3173BFD35795}"/>
    <cellStyle name="Moneda 2 8 2 2 2 4" xfId="4988" xr:uid="{FB04E3BE-6AE7-4EF0-85EE-DACDCE9C3BEB}"/>
    <cellStyle name="Moneda 2 8 2 2 2 4 2" xfId="9692" xr:uid="{AD088D62-797E-47E1-BA15-7F3C4A38F395}"/>
    <cellStyle name="Moneda 2 8 2 2 2 4 2 2" xfId="19100" xr:uid="{EDAA449F-FB16-4BBB-97A3-BB394B4A77BC}"/>
    <cellStyle name="Moneda 2 8 2 2 2 4 2 3" xfId="28517" xr:uid="{66C5D295-995F-4120-B830-CC05077E815D}"/>
    <cellStyle name="Moneda 2 8 2 2 2 4 2 4" xfId="37934" xr:uid="{A0EA2D32-A042-4924-A0A1-08B79454DF9C}"/>
    <cellStyle name="Moneda 2 8 2 2 2 4 3" xfId="14396" xr:uid="{0559996D-9C8E-4150-B410-418496A7BF9A}"/>
    <cellStyle name="Moneda 2 8 2 2 2 4 4" xfId="23813" xr:uid="{E1EC03E6-736C-4E28-8026-BBC695E3495E}"/>
    <cellStyle name="Moneda 2 8 2 2 2 4 5" xfId="33230" xr:uid="{7248F6FC-4A17-4DA7-AE49-D35C056CDD1A}"/>
    <cellStyle name="Moneda 2 8 2 2 2 5" xfId="7340" xr:uid="{1694D9B7-B221-427C-ADD0-28DE2E2A606F}"/>
    <cellStyle name="Moneda 2 8 2 2 2 5 2" xfId="16748" xr:uid="{1B201660-CF78-4C30-BD3C-D755DFDA1B28}"/>
    <cellStyle name="Moneda 2 8 2 2 2 5 3" xfId="26165" xr:uid="{41D5D111-38A7-46D9-ABDC-123E92ABEAAA}"/>
    <cellStyle name="Moneda 2 8 2 2 2 5 4" xfId="35582" xr:uid="{24FCD501-F49A-451E-8BDF-E8FBE8036A8B}"/>
    <cellStyle name="Moneda 2 8 2 2 2 6" xfId="12044" xr:uid="{8132D11F-3F74-4291-BA9D-2B9EA43642D0}"/>
    <cellStyle name="Moneda 2 8 2 2 2 7" xfId="21461" xr:uid="{16948E84-D8E4-44B1-A29E-F1931223EB61}"/>
    <cellStyle name="Moneda 2 8 2 2 2 8" xfId="30878" xr:uid="{B52387F2-5957-4CE0-9FD2-97BDF5E4EF2C}"/>
    <cellStyle name="Moneda 2 8 2 2 2 9" xfId="39707" xr:uid="{E06958D7-22D6-4622-92DC-6474D5D00396}"/>
    <cellStyle name="Moneda 2 8 2 2 3" xfId="1143" xr:uid="{916DC656-04DE-4B3D-BF65-7AAB7F3F0B9C}"/>
    <cellStyle name="Moneda 2 8 2 2 3 10" xfId="1857" xr:uid="{EED8C40E-9EE5-4881-AFC8-CF7C06628341}"/>
    <cellStyle name="Moneda 2 8 2 2 3 11" xfId="40739" xr:uid="{F337DEBF-E129-4165-95CE-04AAAF1A8AF8}"/>
    <cellStyle name="Moneda 2 8 2 2 3 2" xfId="5380" xr:uid="{66455D11-2FE0-4EBA-A7AB-635DB3010955}"/>
    <cellStyle name="Moneda 2 8 2 2 3 2 2" xfId="10084" xr:uid="{BC24C53C-389E-4947-88BD-EFC67AD02057}"/>
    <cellStyle name="Moneda 2 8 2 2 3 2 2 2" xfId="19492" xr:uid="{0E28D3A5-2433-41BB-8FA2-22753589E2A9}"/>
    <cellStyle name="Moneda 2 8 2 2 3 2 2 3" xfId="28909" xr:uid="{D6D686FE-14E7-4BEE-ACEB-18D10A9ED768}"/>
    <cellStyle name="Moneda 2 8 2 2 3 2 2 4" xfId="38326" xr:uid="{D3F7AF39-0E69-48D5-847B-4B72082B5C99}"/>
    <cellStyle name="Moneda 2 8 2 2 3 2 3" xfId="14788" xr:uid="{2055D3A7-4159-4E6E-8755-BD5A4A4934CD}"/>
    <cellStyle name="Moneda 2 8 2 2 3 2 4" xfId="24205" xr:uid="{6593E648-B7AC-419C-9287-444C24F41511}"/>
    <cellStyle name="Moneda 2 8 2 2 3 2 5" xfId="33622" xr:uid="{29B4A8BD-60F8-491F-9D17-F949EF0B2993}"/>
    <cellStyle name="Moneda 2 8 2 2 3 3" xfId="7732" xr:uid="{898263C5-F73B-40A1-A55C-B01B3E4B4383}"/>
    <cellStyle name="Moneda 2 8 2 2 3 3 2" xfId="17140" xr:uid="{8B778B24-35B0-49C7-98AB-F0B884E4325E}"/>
    <cellStyle name="Moneda 2 8 2 2 3 3 3" xfId="26557" xr:uid="{4F4612EF-73ED-442F-83E0-9C9C95A8C885}"/>
    <cellStyle name="Moneda 2 8 2 2 3 3 4" xfId="35974" xr:uid="{BC68FD4E-0CD5-4D85-9C5F-460A5AF3D832}"/>
    <cellStyle name="Moneda 2 8 2 2 3 4" xfId="12436" xr:uid="{853A1D42-4955-4503-A0E6-9364101775B0}"/>
    <cellStyle name="Moneda 2 8 2 2 3 5" xfId="21853" xr:uid="{1A0F73A2-BC3A-4F18-8980-D9D3AAFE85E8}"/>
    <cellStyle name="Moneda 2 8 2 2 3 6" xfId="31270" xr:uid="{839D4673-53BB-48A4-A193-9CE26838B27C}"/>
    <cellStyle name="Moneda 2 8 2 2 3 7" xfId="39771" xr:uid="{41FBE193-18B9-4601-B6D5-3F144E68F14D}"/>
    <cellStyle name="Moneda 2 8 2 2 3 8" xfId="40030" xr:uid="{1D5CBD59-9B7C-4E7E-8BFF-5634E945EFBF}"/>
    <cellStyle name="Moneda 2 8 2 2 3 9" xfId="3028" xr:uid="{37FFD4AD-526E-4CFE-9D88-84505EAA53FA}"/>
    <cellStyle name="Moneda 2 8 2 2 4" xfId="1015" xr:uid="{989C2446-9B80-4DDF-8B07-440103F5E509}"/>
    <cellStyle name="Moneda 2 8 2 2 4 2" xfId="6164" xr:uid="{235A2D89-E879-4D65-B20D-3AAE41DBAA43}"/>
    <cellStyle name="Moneda 2 8 2 2 4 2 2" xfId="10868" xr:uid="{3262E62B-C1E1-4003-AC59-AE7A38301551}"/>
    <cellStyle name="Moneda 2 8 2 2 4 2 2 2" xfId="20276" xr:uid="{7D4F18E9-05CA-4815-B7BE-86A27464C454}"/>
    <cellStyle name="Moneda 2 8 2 2 4 2 2 3" xfId="29693" xr:uid="{BD6C027A-18BF-4ABD-BDCD-EED4025C4F7A}"/>
    <cellStyle name="Moneda 2 8 2 2 4 2 2 4" xfId="39110" xr:uid="{830BDF70-B768-4C74-95B4-04BD6582DAC0}"/>
    <cellStyle name="Moneda 2 8 2 2 4 2 3" xfId="15572" xr:uid="{05149BED-3251-4334-A169-2040F4676739}"/>
    <cellStyle name="Moneda 2 8 2 2 4 2 4" xfId="24989" xr:uid="{E7D499AF-68E4-4BB1-BEC7-C18BAE8F6514}"/>
    <cellStyle name="Moneda 2 8 2 2 4 2 5" xfId="34406" xr:uid="{ADB4E364-23F2-4323-969B-BE282024A2D1}"/>
    <cellStyle name="Moneda 2 8 2 2 4 3" xfId="8516" xr:uid="{BA0BCBE9-F573-414A-A36B-8D22D8C8AEB6}"/>
    <cellStyle name="Moneda 2 8 2 2 4 3 2" xfId="17924" xr:uid="{EB359534-16BC-4535-A031-4D8AD3F937B8}"/>
    <cellStyle name="Moneda 2 8 2 2 4 3 3" xfId="27341" xr:uid="{BF328CFF-BDD1-4B3C-91D8-D414F46B8C58}"/>
    <cellStyle name="Moneda 2 8 2 2 4 3 4" xfId="36758" xr:uid="{5A699744-8F69-4BF9-A30B-F21220CDC1EB}"/>
    <cellStyle name="Moneda 2 8 2 2 4 4" xfId="13220" xr:uid="{503B71A3-800B-40FC-B44A-A21E86F75271}"/>
    <cellStyle name="Moneda 2 8 2 2 4 5" xfId="22637" xr:uid="{DD1B40EC-EDE0-46AE-8DF8-8B62D7236825}"/>
    <cellStyle name="Moneda 2 8 2 2 4 6" xfId="32054" xr:uid="{845C4922-81B6-41A0-9E09-D0634E448491}"/>
    <cellStyle name="Moneda 2 8 2 2 4 7" xfId="3812" xr:uid="{5080A24C-B80F-410A-BF2C-C510E31B25B7}"/>
    <cellStyle name="Moneda 2 8 2 2 4 8" xfId="1729" xr:uid="{7FD84110-2FC7-4BBA-A2B6-BFC6E952205D}"/>
    <cellStyle name="Moneda 2 8 2 2 4 9" xfId="40611" xr:uid="{2D555335-FF04-45C3-93AC-5988DF4CFB27}"/>
    <cellStyle name="Moneda 2 8 2 2 5" xfId="4596" xr:uid="{373E3B53-10D4-47EE-8BBB-859E67AA9CAD}"/>
    <cellStyle name="Moneda 2 8 2 2 5 2" xfId="9300" xr:uid="{984743E1-E6F9-4CFF-A367-4810AF2318FF}"/>
    <cellStyle name="Moneda 2 8 2 2 5 2 2" xfId="18708" xr:uid="{3E344249-CD66-4496-96EE-BE4256FE6D58}"/>
    <cellStyle name="Moneda 2 8 2 2 5 2 3" xfId="28125" xr:uid="{4029688E-25FF-4B33-B7FF-57B224D5B1A5}"/>
    <cellStyle name="Moneda 2 8 2 2 5 2 4" xfId="37542" xr:uid="{C3D9F94F-BE4A-4485-8B07-B272BE57C4A0}"/>
    <cellStyle name="Moneda 2 8 2 2 5 3" xfId="14004" xr:uid="{7162317B-E437-4C6D-B59D-BA229E819BE2}"/>
    <cellStyle name="Moneda 2 8 2 2 5 4" xfId="23421" xr:uid="{9C4333D2-3DBE-4B0B-BEEF-524964BF470F}"/>
    <cellStyle name="Moneda 2 8 2 2 5 5" xfId="32838" xr:uid="{B42F7745-9F77-4567-8760-57E3747A5DD8}"/>
    <cellStyle name="Moneda 2 8 2 2 6" xfId="6948" xr:uid="{54441F32-7FE1-46B2-BE9F-A3907DD0272A}"/>
    <cellStyle name="Moneda 2 8 2 2 6 2" xfId="16356" xr:uid="{BC1CD95A-E833-4EDE-ADD0-C1307AA69C58}"/>
    <cellStyle name="Moneda 2 8 2 2 6 3" xfId="25773" xr:uid="{0EA2D4FF-B9D6-44FF-A1EA-D175311D76CF}"/>
    <cellStyle name="Moneda 2 8 2 2 6 4" xfId="35190" xr:uid="{FBBDCFFA-B590-4DE7-BED7-4EB4450D621F}"/>
    <cellStyle name="Moneda 2 8 2 2 7" xfId="11652" xr:uid="{EA42D907-577B-4342-A0B7-F7C26949BB1A}"/>
    <cellStyle name="Moneda 2 8 2 2 8" xfId="21069" xr:uid="{4A976901-F1C3-4C35-BDD1-B666F92A0622}"/>
    <cellStyle name="Moneda 2 8 2 2 9" xfId="30486" xr:uid="{94FAC016-4CE0-4E1E-9F41-8957C8C71B20}"/>
    <cellStyle name="Moneda 2 8 2 3" xfId="981" xr:uid="{4137ECBE-661E-4EDA-B435-C6819D7D372D}"/>
    <cellStyle name="Moneda 2 8 2 3 10" xfId="39870" xr:uid="{48DC867C-297E-4A5C-88C2-842FB1B27FCB}"/>
    <cellStyle name="Moneda 2 8 2 3 11" xfId="2439" xr:uid="{0A1C6C9A-A0E0-4E93-9E7B-CA82C0464291}"/>
    <cellStyle name="Moneda 2 8 2 3 12" xfId="1697" xr:uid="{174A897C-4B5B-4FDC-A379-43B6886AAA73}"/>
    <cellStyle name="Moneda 2 8 2 3 13" xfId="40579" xr:uid="{A660206E-4861-4DE7-902F-250DEC62FA79}"/>
    <cellStyle name="Moneda 2 8 2 3 2" xfId="3224" xr:uid="{EDD42043-C79E-4370-B32E-2B6116111C42}"/>
    <cellStyle name="Moneda 2 8 2 3 2 2" xfId="5576" xr:uid="{CAA0F1EC-809B-450B-BF8A-BF6B7423A834}"/>
    <cellStyle name="Moneda 2 8 2 3 2 2 2" xfId="10280" xr:uid="{309D2079-9ADA-4E40-AAD6-CFDC73E34D5A}"/>
    <cellStyle name="Moneda 2 8 2 3 2 2 2 2" xfId="19688" xr:uid="{58F2F89D-1565-4632-9324-4310FB27763A}"/>
    <cellStyle name="Moneda 2 8 2 3 2 2 2 3" xfId="29105" xr:uid="{18025E02-BE67-421C-88B6-38F68DD18515}"/>
    <cellStyle name="Moneda 2 8 2 3 2 2 2 4" xfId="38522" xr:uid="{E626BF49-236C-491F-A50A-368263B11B5D}"/>
    <cellStyle name="Moneda 2 8 2 3 2 2 3" xfId="14984" xr:uid="{33EEAA6F-DE0F-46AC-9243-483C2D4CC906}"/>
    <cellStyle name="Moneda 2 8 2 3 2 2 4" xfId="24401" xr:uid="{92FFA5FB-C089-4863-B7AB-E76AE86CD01A}"/>
    <cellStyle name="Moneda 2 8 2 3 2 2 5" xfId="33818" xr:uid="{E2252651-2D33-4D85-B729-AF87DFFA9F17}"/>
    <cellStyle name="Moneda 2 8 2 3 2 3" xfId="7928" xr:uid="{F3F06F2D-C576-42A2-A520-B59EEA1F4C2F}"/>
    <cellStyle name="Moneda 2 8 2 3 2 3 2" xfId="17336" xr:uid="{24B421B1-919F-41C3-8450-B77442E7AF8B}"/>
    <cellStyle name="Moneda 2 8 2 3 2 3 3" xfId="26753" xr:uid="{8038BAF4-DBBD-4322-A94F-53E3489D8F26}"/>
    <cellStyle name="Moneda 2 8 2 3 2 3 4" xfId="36170" xr:uid="{6F82DB04-40C0-4204-99C8-78727E4E2EED}"/>
    <cellStyle name="Moneda 2 8 2 3 2 4" xfId="12632" xr:uid="{0475AE2A-99D0-49D9-8115-F7A6045F57FC}"/>
    <cellStyle name="Moneda 2 8 2 3 2 5" xfId="22049" xr:uid="{EF38D298-496B-467D-A290-E8CA8F57BC53}"/>
    <cellStyle name="Moneda 2 8 2 3 2 6" xfId="31466" xr:uid="{78B3F3B7-B365-48D5-996C-29219C5C24E3}"/>
    <cellStyle name="Moneda 2 8 2 3 3" xfId="4008" xr:uid="{852A7A33-24B7-4BD6-A679-5B413E4AED66}"/>
    <cellStyle name="Moneda 2 8 2 3 3 2" xfId="6360" xr:uid="{598F9A8B-06F6-4EDD-9E22-055DB05059C9}"/>
    <cellStyle name="Moneda 2 8 2 3 3 2 2" xfId="11064" xr:uid="{D2A130AB-2BC4-4C37-AF2E-A49A7DE527AF}"/>
    <cellStyle name="Moneda 2 8 2 3 3 2 2 2" xfId="20472" xr:uid="{C988FACC-3AFB-4C19-8F9B-0C5BEBCADA1F}"/>
    <cellStyle name="Moneda 2 8 2 3 3 2 2 3" xfId="29889" xr:uid="{8BF2704C-396B-46C4-B34F-7569BBE51C0D}"/>
    <cellStyle name="Moneda 2 8 2 3 3 2 2 4" xfId="39306" xr:uid="{E6CFD773-869F-4A85-A559-6B98A6F47935}"/>
    <cellStyle name="Moneda 2 8 2 3 3 2 3" xfId="15768" xr:uid="{2C88590C-0ECF-4AED-99B1-F1001BBEA09F}"/>
    <cellStyle name="Moneda 2 8 2 3 3 2 4" xfId="25185" xr:uid="{E04B41B4-DBA6-4E42-A11C-303A1A65B15B}"/>
    <cellStyle name="Moneda 2 8 2 3 3 2 5" xfId="34602" xr:uid="{1191C56B-A468-4A8D-8C24-CA18ABAADD1A}"/>
    <cellStyle name="Moneda 2 8 2 3 3 3" xfId="8712" xr:uid="{7ABE6A65-BA2D-4DF7-9705-72A77ABFFCD6}"/>
    <cellStyle name="Moneda 2 8 2 3 3 3 2" xfId="18120" xr:uid="{8E2ED1BA-6BBC-42D9-86A1-A9200178E70C}"/>
    <cellStyle name="Moneda 2 8 2 3 3 3 3" xfId="27537" xr:uid="{AFB09618-3726-4EA0-AFD9-27A4070F675E}"/>
    <cellStyle name="Moneda 2 8 2 3 3 3 4" xfId="36954" xr:uid="{86B12CF0-7E2E-4DDA-B18A-A5F7AE71429D}"/>
    <cellStyle name="Moneda 2 8 2 3 3 4" xfId="13416" xr:uid="{95DE7A53-B53E-43F5-BF1A-595F5951BB08}"/>
    <cellStyle name="Moneda 2 8 2 3 3 5" xfId="22833" xr:uid="{D4A36238-12E4-424E-86C2-E97AF63AB94F}"/>
    <cellStyle name="Moneda 2 8 2 3 3 6" xfId="32250" xr:uid="{28A56A54-B258-4FD6-93F2-BF8EAEDAA1CC}"/>
    <cellStyle name="Moneda 2 8 2 3 4" xfId="4792" xr:uid="{00AFB141-05FA-465D-A029-B3D9080A0CDA}"/>
    <cellStyle name="Moneda 2 8 2 3 4 2" xfId="9496" xr:uid="{9790DBC8-7D02-4D46-BF71-3B503D0DF292}"/>
    <cellStyle name="Moneda 2 8 2 3 4 2 2" xfId="18904" xr:uid="{61C9FA7A-784A-4EE9-9959-4D866FDD6308}"/>
    <cellStyle name="Moneda 2 8 2 3 4 2 3" xfId="28321" xr:uid="{E1285231-C280-4BEC-AFB8-94BBB60D4689}"/>
    <cellStyle name="Moneda 2 8 2 3 4 2 4" xfId="37738" xr:uid="{E0F9F80C-9011-4C41-8C41-DDF7D562B04C}"/>
    <cellStyle name="Moneda 2 8 2 3 4 3" xfId="14200" xr:uid="{6D58CD06-9511-4A72-A95A-5EDF17A44769}"/>
    <cellStyle name="Moneda 2 8 2 3 4 4" xfId="23617" xr:uid="{BD279DDF-B507-4515-AFCD-1477990374CB}"/>
    <cellStyle name="Moneda 2 8 2 3 4 5" xfId="33034" xr:uid="{C5828A80-85E9-4070-B61D-EC0854FAE76E}"/>
    <cellStyle name="Moneda 2 8 2 3 5" xfId="7144" xr:uid="{121E3682-2965-4828-85F4-943F29482D00}"/>
    <cellStyle name="Moneda 2 8 2 3 5 2" xfId="16552" xr:uid="{DB88CD0B-4AAF-48CD-8047-201F049931B7}"/>
    <cellStyle name="Moneda 2 8 2 3 5 3" xfId="25969" xr:uid="{B0A82A9B-6DFF-418C-BFDA-1B17881D67A6}"/>
    <cellStyle name="Moneda 2 8 2 3 5 4" xfId="35386" xr:uid="{E4125949-E7B3-4A4C-BC77-69B78E8AF774}"/>
    <cellStyle name="Moneda 2 8 2 3 6" xfId="11848" xr:uid="{AC1D8E44-B475-4CF0-85A1-D89418C5EFF0}"/>
    <cellStyle name="Moneda 2 8 2 3 7" xfId="21265" xr:uid="{DE348986-79F2-486E-88B2-CC34D35EB375}"/>
    <cellStyle name="Moneda 2 8 2 3 8" xfId="30682" xr:uid="{46EAF2EC-C1A6-4C08-99E4-98CA60E0914D}"/>
    <cellStyle name="Moneda 2 8 2 3 9" xfId="39611" xr:uid="{2B4190FB-2C49-472A-AC7D-0870D9D55D82}"/>
    <cellStyle name="Moneda 2 8 2 4" xfId="1047" xr:uid="{EDF0CD08-1097-4EFF-A238-772CA78F37FA}"/>
    <cellStyle name="Moneda 2 8 2 4 10" xfId="1761" xr:uid="{FD410CF8-92CD-441F-8265-34387608CA7F}"/>
    <cellStyle name="Moneda 2 8 2 4 11" xfId="40643" xr:uid="{16F55EE2-F8D3-46A4-B02E-243A4D56D565}"/>
    <cellStyle name="Moneda 2 8 2 4 2" xfId="5184" xr:uid="{43DD5F9F-707E-4A6C-8D94-C60CDC2F9ED7}"/>
    <cellStyle name="Moneda 2 8 2 4 2 2" xfId="9888" xr:uid="{9F48C81E-AFC1-44D7-A01B-5B3B9ED76C6D}"/>
    <cellStyle name="Moneda 2 8 2 4 2 2 2" xfId="19296" xr:uid="{F51D20F2-51D3-4C7D-AED5-6CE76B31D399}"/>
    <cellStyle name="Moneda 2 8 2 4 2 2 3" xfId="28713" xr:uid="{3BC6605B-2A3B-4D03-BF9A-E975ACE37352}"/>
    <cellStyle name="Moneda 2 8 2 4 2 2 4" xfId="38130" xr:uid="{437147B1-30FF-4D59-9FE7-2CE71B74C0E5}"/>
    <cellStyle name="Moneda 2 8 2 4 2 3" xfId="14592" xr:uid="{4418303E-2EA0-448D-A8E7-EEBCF8C51DCB}"/>
    <cellStyle name="Moneda 2 8 2 4 2 4" xfId="24009" xr:uid="{3EB9BF2D-F8ED-499F-B7DA-3F6DF026D42E}"/>
    <cellStyle name="Moneda 2 8 2 4 2 5" xfId="33426" xr:uid="{A6453C04-1F01-4999-A29E-F39E19E4A843}"/>
    <cellStyle name="Moneda 2 8 2 4 3" xfId="7536" xr:uid="{63A42E8B-7E11-4958-A563-55BF9A815573}"/>
    <cellStyle name="Moneda 2 8 2 4 3 2" xfId="16944" xr:uid="{A53B6AA7-1FE7-47F8-9869-1B51C68F666E}"/>
    <cellStyle name="Moneda 2 8 2 4 3 3" xfId="26361" xr:uid="{DE1D65BD-2E6E-48A8-9025-18610C5DB580}"/>
    <cellStyle name="Moneda 2 8 2 4 3 4" xfId="35778" xr:uid="{0C678C20-5C3D-4F28-8A76-99FCD69B94AA}"/>
    <cellStyle name="Moneda 2 8 2 4 4" xfId="12240" xr:uid="{68C93B06-2C86-4C9E-AA54-32287647060E}"/>
    <cellStyle name="Moneda 2 8 2 4 5" xfId="21657" xr:uid="{E35E82AD-A56B-45BA-BA96-74C1E569F863}"/>
    <cellStyle name="Moneda 2 8 2 4 6" xfId="31074" xr:uid="{22D9858C-F93A-4030-89D1-975358C20ADC}"/>
    <cellStyle name="Moneda 2 8 2 4 7" xfId="39675" xr:uid="{DC3434A5-1714-4D4E-9B4F-953C1AD1B608}"/>
    <cellStyle name="Moneda 2 8 2 4 8" xfId="39934" xr:uid="{68B96BF1-33BF-440D-94CC-D0D165947993}"/>
    <cellStyle name="Moneda 2 8 2 4 9" xfId="2832" xr:uid="{87CB08FD-9ADB-4BC0-BC52-756397067739}"/>
    <cellStyle name="Moneda 2 8 2 5" xfId="1111" xr:uid="{F9FC1AD6-EFA7-4B58-B383-1829D72B9033}"/>
    <cellStyle name="Moneda 2 8 2 5 10" xfId="1825" xr:uid="{3888439A-9139-420C-B02D-DDC1E494A3D0}"/>
    <cellStyle name="Moneda 2 8 2 5 11" xfId="40707" xr:uid="{258EF739-C67D-4E0E-907D-772FEC84B963}"/>
    <cellStyle name="Moneda 2 8 2 5 2" xfId="5968" xr:uid="{C2930324-CC52-4B7A-899A-47E1420A5A62}"/>
    <cellStyle name="Moneda 2 8 2 5 2 2" xfId="10672" xr:uid="{BFB3E347-568B-46E4-936F-2FF8A4D61D01}"/>
    <cellStyle name="Moneda 2 8 2 5 2 2 2" xfId="20080" xr:uid="{8355A8CD-F044-4D81-B255-71E0E6983B22}"/>
    <cellStyle name="Moneda 2 8 2 5 2 2 3" xfId="29497" xr:uid="{E78E5F72-1AF5-4489-BEC7-F13C95827498}"/>
    <cellStyle name="Moneda 2 8 2 5 2 2 4" xfId="38914" xr:uid="{C91F21C3-49E3-42C8-960A-63BFF1FC6427}"/>
    <cellStyle name="Moneda 2 8 2 5 2 3" xfId="15376" xr:uid="{5CF5C2C0-F4B5-4BC7-9F65-41CDB6411AE3}"/>
    <cellStyle name="Moneda 2 8 2 5 2 4" xfId="24793" xr:uid="{76EF6F00-BCCD-4599-8E05-8FAF3F5F88E3}"/>
    <cellStyle name="Moneda 2 8 2 5 2 5" xfId="34210" xr:uid="{94E950F5-22FB-4C4E-A2D5-7475E867B9FB}"/>
    <cellStyle name="Moneda 2 8 2 5 3" xfId="8320" xr:uid="{FBCE9E5E-64E9-405C-B189-79BC367395AB}"/>
    <cellStyle name="Moneda 2 8 2 5 3 2" xfId="17728" xr:uid="{B89F33BE-369C-4213-8959-DDDE0B2F5D64}"/>
    <cellStyle name="Moneda 2 8 2 5 3 3" xfId="27145" xr:uid="{C337F309-E5E6-4504-A97C-C2777C8EE78A}"/>
    <cellStyle name="Moneda 2 8 2 5 3 4" xfId="36562" xr:uid="{BB919C58-1917-4032-B4C2-8FE55FB92FF4}"/>
    <cellStyle name="Moneda 2 8 2 5 4" xfId="13024" xr:uid="{1BBAA3B2-BF47-4DDC-8042-D00574F169F9}"/>
    <cellStyle name="Moneda 2 8 2 5 5" xfId="22441" xr:uid="{4F48195A-ED65-4C17-8569-0064AF9D3CC1}"/>
    <cellStyle name="Moneda 2 8 2 5 6" xfId="31858" xr:uid="{00033309-7D03-4EC4-ABD3-E9505E8A82FC}"/>
    <cellStyle name="Moneda 2 8 2 5 7" xfId="39739" xr:uid="{5AE5BFDF-8762-466B-A766-EA24CA693EFD}"/>
    <cellStyle name="Moneda 2 8 2 5 8" xfId="39998" xr:uid="{55FA3F7F-9866-4DDF-BFDF-BAE9E5933A70}"/>
    <cellStyle name="Moneda 2 8 2 5 9" xfId="3616" xr:uid="{7DF9A5AC-580B-45A9-A9EF-F42AA55CC829}"/>
    <cellStyle name="Moneda 2 8 2 6" xfId="818" xr:uid="{AAE699F8-7050-48E3-B6D1-64AF06F7E1BA}"/>
    <cellStyle name="Moneda 2 8 2 6 2" xfId="9104" xr:uid="{C4F71EC7-60E4-4542-A744-3795E8FA8ABA}"/>
    <cellStyle name="Moneda 2 8 2 6 2 2" xfId="18512" xr:uid="{96AC3815-6B72-4C76-9394-FDEDEA9D8412}"/>
    <cellStyle name="Moneda 2 8 2 6 2 3" xfId="27929" xr:uid="{7714B755-9660-4D29-8FAB-E7755234A670}"/>
    <cellStyle name="Moneda 2 8 2 6 2 4" xfId="37346" xr:uid="{6AF8EA3F-4D15-4128-96C5-91D076E0962E}"/>
    <cellStyle name="Moneda 2 8 2 6 3" xfId="13808" xr:uid="{BF20DB20-0168-4829-9FBC-238091AD0A32}"/>
    <cellStyle name="Moneda 2 8 2 6 4" xfId="23225" xr:uid="{99A4B76D-DDA1-425E-8B60-ED86F35966CA}"/>
    <cellStyle name="Moneda 2 8 2 6 5" xfId="32642" xr:uid="{82F54B06-66C2-481B-B93D-69C4690B181C}"/>
    <cellStyle name="Moneda 2 8 2 6 6" xfId="4400" xr:uid="{634A9DB2-CDF2-465D-B853-C8712CF7C5D6}"/>
    <cellStyle name="Moneda 2 8 2 6 7" xfId="1665" xr:uid="{7669BC27-262E-4496-ABF4-5BA42393B18F}"/>
    <cellStyle name="Moneda 2 8 2 6 8" xfId="40547" xr:uid="{A47E4678-F3BC-44AA-8016-125533F406E8}"/>
    <cellStyle name="Moneda 2 8 2 7" xfId="6752" xr:uid="{A75713CE-406F-4D20-9A29-DD98AE9D87A3}"/>
    <cellStyle name="Moneda 2 8 2 7 2" xfId="16160" xr:uid="{14016DA7-61ED-4CE3-96E4-FBB6B4600CA7}"/>
    <cellStyle name="Moneda 2 8 2 7 3" xfId="25577" xr:uid="{CAF11414-386C-4FCD-9F63-D5955D70CDAD}"/>
    <cellStyle name="Moneda 2 8 2 7 4" xfId="34994" xr:uid="{F4BA6F37-2B20-4E0A-83E5-3BE65DBE16F3}"/>
    <cellStyle name="Moneda 2 8 2 8" xfId="11456" xr:uid="{11CCC431-252F-43E9-96AA-CF89DD542CB0}"/>
    <cellStyle name="Moneda 2 8 2 9" xfId="20873" xr:uid="{11D818CB-AE5A-4264-A024-7A5804DC8858}"/>
    <cellStyle name="Moneda 2 8 3" xfId="268" xr:uid="{E09AFF5D-2EDC-4E30-80B4-D51077461883}"/>
    <cellStyle name="Moneda 2 8 3 10" xfId="30215" xr:uid="{393AC3E1-0FB6-4641-A094-B3C018CDF8CC}"/>
    <cellStyle name="Moneda 2 8 3 11" xfId="39573" xr:uid="{547570FA-568B-4148-A8BF-09C7C31EEE0D}"/>
    <cellStyle name="Moneda 2 8 3 12" xfId="39845" xr:uid="{E330C1FF-3E1D-42FC-8C81-C9A4A0490B95}"/>
    <cellStyle name="Moneda 2 8 3 13" xfId="1972" xr:uid="{712E9855-8B18-448A-8DBC-B0F344D169F4}"/>
    <cellStyle name="Moneda 2 8 3 14" xfId="1344" xr:uid="{95EA00D8-FF9F-4CD5-A52C-95F2F48F2A11}"/>
    <cellStyle name="Moneda 2 8 3 15" xfId="40226" xr:uid="{BC2970C6-825F-4959-B52A-5639DC8A2477}"/>
    <cellStyle name="Moneda 2 8 3 2" xfId="543" xr:uid="{4A4E44C9-87C1-41AE-8ECF-B61A3E8E9DC9}"/>
    <cellStyle name="Moneda 2 8 3 2 10" xfId="39651" xr:uid="{E473770B-5C3F-46F5-ADAD-AE69E16748C0}"/>
    <cellStyle name="Moneda 2 8 3 2 11" xfId="39910" xr:uid="{CC50D058-6BB7-4707-B27E-10DDEC1B3A65}"/>
    <cellStyle name="Moneda 2 8 3 2 12" xfId="2168" xr:uid="{48B3B412-C1FC-43E9-82D0-C020C3452D51}"/>
    <cellStyle name="Moneda 2 8 3 2 13" xfId="1540" xr:uid="{BC01C338-6AC4-497E-855D-ACE8645EEEEB}"/>
    <cellStyle name="Moneda 2 8 3 2 14" xfId="40422" xr:uid="{C29A3404-71F3-4647-A90A-7E0A18137FE9}"/>
    <cellStyle name="Moneda 2 8 3 2 2" xfId="1087" xr:uid="{3EBC8D76-334F-428F-AEA5-967FDE02A4B1}"/>
    <cellStyle name="Moneda 2 8 3 2 2 10" xfId="39974" xr:uid="{D87B2ED7-92A3-4459-B23E-738ED002A6B5}"/>
    <cellStyle name="Moneda 2 8 3 2 2 11" xfId="2560" xr:uid="{001EF254-E7CD-4DE9-AD3E-5EF221920388}"/>
    <cellStyle name="Moneda 2 8 3 2 2 12" xfId="1801" xr:uid="{3C0AF8E7-547C-4D7D-9700-52B74D6E7205}"/>
    <cellStyle name="Moneda 2 8 3 2 2 13" xfId="40683" xr:uid="{9728AAA4-31BB-42CE-A00F-B4A6E42159BC}"/>
    <cellStyle name="Moneda 2 8 3 2 2 2" xfId="3345" xr:uid="{2F43FEEA-C553-46D3-BC43-65088176D782}"/>
    <cellStyle name="Moneda 2 8 3 2 2 2 2" xfId="5697" xr:uid="{B889D199-0E18-4B3F-8B2F-6703E2329863}"/>
    <cellStyle name="Moneda 2 8 3 2 2 2 2 2" xfId="10401" xr:uid="{756A3E5C-E8C1-4691-8EA5-E33AB64B79FE}"/>
    <cellStyle name="Moneda 2 8 3 2 2 2 2 2 2" xfId="19809" xr:uid="{EDACF02B-77DB-495E-9251-9C61E5F45D13}"/>
    <cellStyle name="Moneda 2 8 3 2 2 2 2 2 3" xfId="29226" xr:uid="{9E25DC80-F9AA-47FD-A895-AE8364B39F5F}"/>
    <cellStyle name="Moneda 2 8 3 2 2 2 2 2 4" xfId="38643" xr:uid="{79A9B4EA-C6FC-42A4-888E-34BCF290AD02}"/>
    <cellStyle name="Moneda 2 8 3 2 2 2 2 3" xfId="15105" xr:uid="{53D662E0-95CB-4478-81B0-DF1EB511E2E3}"/>
    <cellStyle name="Moneda 2 8 3 2 2 2 2 4" xfId="24522" xr:uid="{C11A18CB-C646-40D4-96F8-262F6C925DC3}"/>
    <cellStyle name="Moneda 2 8 3 2 2 2 2 5" xfId="33939" xr:uid="{C5E3E561-C27E-4BE9-9C51-78BC3A92B56C}"/>
    <cellStyle name="Moneda 2 8 3 2 2 2 3" xfId="8049" xr:uid="{8F8A576D-BBC4-4155-8BEE-E4E8A7E970D5}"/>
    <cellStyle name="Moneda 2 8 3 2 2 2 3 2" xfId="17457" xr:uid="{ED3D5755-DF53-4E3D-AA1D-FFED423246C0}"/>
    <cellStyle name="Moneda 2 8 3 2 2 2 3 3" xfId="26874" xr:uid="{89CED036-D5B2-4A1A-A957-E834DC28805B}"/>
    <cellStyle name="Moneda 2 8 3 2 2 2 3 4" xfId="36291" xr:uid="{8F0FD49A-E0F3-4B70-86AE-647CB92E94ED}"/>
    <cellStyle name="Moneda 2 8 3 2 2 2 4" xfId="12753" xr:uid="{648C0BAB-0F13-435D-B8C9-F4DBDBAABCE1}"/>
    <cellStyle name="Moneda 2 8 3 2 2 2 5" xfId="22170" xr:uid="{CCAD05C2-0EFE-4486-AD0F-02B16411049A}"/>
    <cellStyle name="Moneda 2 8 3 2 2 2 6" xfId="31587" xr:uid="{E8D3E8A1-E7D3-4260-A5F1-DF4E59F5C53E}"/>
    <cellStyle name="Moneda 2 8 3 2 2 3" xfId="4129" xr:uid="{BF3E7764-554C-4E9C-9CAE-E1640146AAC8}"/>
    <cellStyle name="Moneda 2 8 3 2 2 3 2" xfId="6481" xr:uid="{F0BF2E9C-11E6-442B-BF79-B4422E04FB49}"/>
    <cellStyle name="Moneda 2 8 3 2 2 3 2 2" xfId="11185" xr:uid="{5A3E4CB4-10EA-41D1-93B8-0EA421ED1B81}"/>
    <cellStyle name="Moneda 2 8 3 2 2 3 2 2 2" xfId="20593" xr:uid="{8A649FC7-215D-45DE-9CE5-FADCC601D353}"/>
    <cellStyle name="Moneda 2 8 3 2 2 3 2 2 3" xfId="30010" xr:uid="{B32BA50B-91C8-4B97-ABC2-90C71802F8C9}"/>
    <cellStyle name="Moneda 2 8 3 2 2 3 2 2 4" xfId="39427" xr:uid="{A627929F-66DB-47DE-B675-5D8121743ABE}"/>
    <cellStyle name="Moneda 2 8 3 2 2 3 2 3" xfId="15889" xr:uid="{61378B56-1217-4C56-8EFE-A6BC83EE3D5C}"/>
    <cellStyle name="Moneda 2 8 3 2 2 3 2 4" xfId="25306" xr:uid="{6C09FB09-5919-4499-853F-4FCE5FD3BA3D}"/>
    <cellStyle name="Moneda 2 8 3 2 2 3 2 5" xfId="34723" xr:uid="{C0DF61B8-25C5-4597-886F-3AFFE34EC893}"/>
    <cellStyle name="Moneda 2 8 3 2 2 3 3" xfId="8833" xr:uid="{ABB9FE49-9F7D-471B-B92F-14FC5C8DC994}"/>
    <cellStyle name="Moneda 2 8 3 2 2 3 3 2" xfId="18241" xr:uid="{EEF5CED5-5474-4730-8EA1-2B1627FBF07E}"/>
    <cellStyle name="Moneda 2 8 3 2 2 3 3 3" xfId="27658" xr:uid="{2FC0F3D2-85BE-42AC-A136-542F390E1B0C}"/>
    <cellStyle name="Moneda 2 8 3 2 2 3 3 4" xfId="37075" xr:uid="{AC6554E7-92D9-4220-B3B7-C6B00D486227}"/>
    <cellStyle name="Moneda 2 8 3 2 2 3 4" xfId="13537" xr:uid="{63B4D596-2689-45E4-8C1E-8880E2041584}"/>
    <cellStyle name="Moneda 2 8 3 2 2 3 5" xfId="22954" xr:uid="{48F7B206-5E1A-4FFA-940E-793F3D75CC09}"/>
    <cellStyle name="Moneda 2 8 3 2 2 3 6" xfId="32371" xr:uid="{001882A2-FADA-43FC-B18D-E07A9B87D3F6}"/>
    <cellStyle name="Moneda 2 8 3 2 2 4" xfId="4913" xr:uid="{051E2BA0-A720-4637-B271-83758CA49487}"/>
    <cellStyle name="Moneda 2 8 3 2 2 4 2" xfId="9617" xr:uid="{228645AB-4A01-4323-99E7-101FF9CCDA21}"/>
    <cellStyle name="Moneda 2 8 3 2 2 4 2 2" xfId="19025" xr:uid="{62C06952-E743-41A4-AB5D-92120A18AD68}"/>
    <cellStyle name="Moneda 2 8 3 2 2 4 2 3" xfId="28442" xr:uid="{E9857EA8-0F15-4E89-8E7F-417EBCEBD6EC}"/>
    <cellStyle name="Moneda 2 8 3 2 2 4 2 4" xfId="37859" xr:uid="{8F46F202-3E53-4A04-B791-B9299388EDC2}"/>
    <cellStyle name="Moneda 2 8 3 2 2 4 3" xfId="14321" xr:uid="{FBA60BA6-E5BD-4572-9F9F-3444BF5976E5}"/>
    <cellStyle name="Moneda 2 8 3 2 2 4 4" xfId="23738" xr:uid="{132C9A1E-FC18-46A7-ACEC-69526CB72F47}"/>
    <cellStyle name="Moneda 2 8 3 2 2 4 5" xfId="33155" xr:uid="{FB2B62B3-0E33-44DC-8703-2E5A76C1AFE4}"/>
    <cellStyle name="Moneda 2 8 3 2 2 5" xfId="7265" xr:uid="{03059DD7-2430-46C8-943F-D37DCAE11CD9}"/>
    <cellStyle name="Moneda 2 8 3 2 2 5 2" xfId="16673" xr:uid="{9EA662EE-FE43-41BF-9710-CD4D107E9F71}"/>
    <cellStyle name="Moneda 2 8 3 2 2 5 3" xfId="26090" xr:uid="{AD2E8A0D-8B71-430B-A19F-460B5FB91B6A}"/>
    <cellStyle name="Moneda 2 8 3 2 2 5 4" xfId="35507" xr:uid="{BEE3A38A-5103-40C9-89C5-778AE16E7610}"/>
    <cellStyle name="Moneda 2 8 3 2 2 6" xfId="11969" xr:uid="{56A77B89-339E-42F2-8E4A-D1A190B1513F}"/>
    <cellStyle name="Moneda 2 8 3 2 2 7" xfId="21386" xr:uid="{8C65B5A7-8222-41D7-86E0-C04F3EBEE2A4}"/>
    <cellStyle name="Moneda 2 8 3 2 2 8" xfId="30803" xr:uid="{1B4D5A7A-1197-4C05-A921-3B2D169AE390}"/>
    <cellStyle name="Moneda 2 8 3 2 2 9" xfId="39715" xr:uid="{C289364E-CA8E-4ECB-8DBF-91D7F05C4B28}"/>
    <cellStyle name="Moneda 2 8 3 2 3" xfId="1151" xr:uid="{FB2D0FDE-6A27-40A9-B2B0-8D373BEFA14D}"/>
    <cellStyle name="Moneda 2 8 3 2 3 10" xfId="1865" xr:uid="{9C3EE3A2-6580-423E-B1DE-F072627DFF36}"/>
    <cellStyle name="Moneda 2 8 3 2 3 11" xfId="40747" xr:uid="{CD14D6FE-2291-4554-B7B6-847336D48DB4}"/>
    <cellStyle name="Moneda 2 8 3 2 3 2" xfId="5305" xr:uid="{F8310D92-28EF-401B-9063-FAB5D88641C1}"/>
    <cellStyle name="Moneda 2 8 3 2 3 2 2" xfId="10009" xr:uid="{B55044B4-D0C3-4990-B17E-0DD46806BD69}"/>
    <cellStyle name="Moneda 2 8 3 2 3 2 2 2" xfId="19417" xr:uid="{1B6B5B1E-6A38-4A4E-9402-D0776D4BE9D3}"/>
    <cellStyle name="Moneda 2 8 3 2 3 2 2 3" xfId="28834" xr:uid="{4262C47A-8285-4FFE-B610-B9935C3DCF6C}"/>
    <cellStyle name="Moneda 2 8 3 2 3 2 2 4" xfId="38251" xr:uid="{34E28B54-A480-4F8A-9A3B-BEA3BCDF2624}"/>
    <cellStyle name="Moneda 2 8 3 2 3 2 3" xfId="14713" xr:uid="{60F861CD-5FCA-4A6C-A0D3-ED06781AB6E9}"/>
    <cellStyle name="Moneda 2 8 3 2 3 2 4" xfId="24130" xr:uid="{1B2CCF95-2049-423D-A692-E24386512DB4}"/>
    <cellStyle name="Moneda 2 8 3 2 3 2 5" xfId="33547" xr:uid="{06691B64-CCDF-477A-8374-F808B3A0D9E5}"/>
    <cellStyle name="Moneda 2 8 3 2 3 3" xfId="7657" xr:uid="{4488B1B6-D88B-4B79-9B9B-6B4729AD18AA}"/>
    <cellStyle name="Moneda 2 8 3 2 3 3 2" xfId="17065" xr:uid="{EE411999-A616-4DC0-9635-827615284EDD}"/>
    <cellStyle name="Moneda 2 8 3 2 3 3 3" xfId="26482" xr:uid="{48819962-83C6-4C17-B214-973DF798944C}"/>
    <cellStyle name="Moneda 2 8 3 2 3 3 4" xfId="35899" xr:uid="{18316470-F74B-460D-A260-E2A80F21B2FF}"/>
    <cellStyle name="Moneda 2 8 3 2 3 4" xfId="12361" xr:uid="{52C92C25-93FA-4783-9213-7091FF618D75}"/>
    <cellStyle name="Moneda 2 8 3 2 3 5" xfId="21778" xr:uid="{608239F7-7436-4E30-9A83-85BF0927173B}"/>
    <cellStyle name="Moneda 2 8 3 2 3 6" xfId="31195" xr:uid="{61C5B50E-E444-4103-B7CA-B6EC6EA628DD}"/>
    <cellStyle name="Moneda 2 8 3 2 3 7" xfId="39779" xr:uid="{97A8ABE0-9BE4-467A-AF7B-8451B8212E3C}"/>
    <cellStyle name="Moneda 2 8 3 2 3 8" xfId="40038" xr:uid="{E5BCF8F4-36AC-4EF8-9714-5B840F6D67B9}"/>
    <cellStyle name="Moneda 2 8 3 2 3 9" xfId="2953" xr:uid="{A8AD5650-5E33-4C26-963E-6D02E60CBB51}"/>
    <cellStyle name="Moneda 2 8 3 2 4" xfId="1023" xr:uid="{452D213C-170D-4CD5-AD9D-97DFA73AFA95}"/>
    <cellStyle name="Moneda 2 8 3 2 4 2" xfId="6089" xr:uid="{60AA3230-6363-4507-8A0C-1679D91E1BDE}"/>
    <cellStyle name="Moneda 2 8 3 2 4 2 2" xfId="10793" xr:uid="{62834F26-76A6-4833-8CC7-F8C21670886B}"/>
    <cellStyle name="Moneda 2 8 3 2 4 2 2 2" xfId="20201" xr:uid="{37F89291-3EF5-44AA-99A2-87D28BF53E69}"/>
    <cellStyle name="Moneda 2 8 3 2 4 2 2 3" xfId="29618" xr:uid="{ECD7036B-5BB3-453C-8CFB-3ACD2EF20088}"/>
    <cellStyle name="Moneda 2 8 3 2 4 2 2 4" xfId="39035" xr:uid="{3EC46D6F-64C2-4E99-8D23-13E5607AD8D8}"/>
    <cellStyle name="Moneda 2 8 3 2 4 2 3" xfId="15497" xr:uid="{43512695-33F7-4CFD-90EF-6367326BD758}"/>
    <cellStyle name="Moneda 2 8 3 2 4 2 4" xfId="24914" xr:uid="{B75FF96E-E97B-4EEF-B76A-12A29984D798}"/>
    <cellStyle name="Moneda 2 8 3 2 4 2 5" xfId="34331" xr:uid="{46044EAB-409B-452E-8E39-2DA2A86A1986}"/>
    <cellStyle name="Moneda 2 8 3 2 4 3" xfId="8441" xr:uid="{EBD000B5-8FDD-475B-9A8B-5088F7540643}"/>
    <cellStyle name="Moneda 2 8 3 2 4 3 2" xfId="17849" xr:uid="{758ADCCF-E38C-4284-A61C-A14BC2DCFBE0}"/>
    <cellStyle name="Moneda 2 8 3 2 4 3 3" xfId="27266" xr:uid="{6B230C6E-C2B7-41AE-AC2A-9FE4412F1A35}"/>
    <cellStyle name="Moneda 2 8 3 2 4 3 4" xfId="36683" xr:uid="{34FEC674-D915-4F2F-88A6-F2C7978B4744}"/>
    <cellStyle name="Moneda 2 8 3 2 4 4" xfId="13145" xr:uid="{A6FD94FB-35C4-4CEA-89CE-DDEA3CC634A7}"/>
    <cellStyle name="Moneda 2 8 3 2 4 5" xfId="22562" xr:uid="{B8344C8D-8DF9-43D1-9FE6-870C9C9E5457}"/>
    <cellStyle name="Moneda 2 8 3 2 4 6" xfId="31979" xr:uid="{7E8111F0-EABC-4962-AE68-C2542CEAB649}"/>
    <cellStyle name="Moneda 2 8 3 2 4 7" xfId="3737" xr:uid="{185F132B-EC65-4129-B780-7A38113A4347}"/>
    <cellStyle name="Moneda 2 8 3 2 4 8" xfId="1737" xr:uid="{458901D8-8DBB-45D0-B469-2658C66EA693}"/>
    <cellStyle name="Moneda 2 8 3 2 4 9" xfId="40619" xr:uid="{B6EC1B60-15BF-4123-AB62-5A748C86BA44}"/>
    <cellStyle name="Moneda 2 8 3 2 5" xfId="4521" xr:uid="{5219142E-02D8-42D0-A40A-33F9DE77D0BB}"/>
    <cellStyle name="Moneda 2 8 3 2 5 2" xfId="9225" xr:uid="{6A8BB0CE-0494-4B55-87DA-B5381C192360}"/>
    <cellStyle name="Moneda 2 8 3 2 5 2 2" xfId="18633" xr:uid="{DA10FBFC-40D3-4BC3-B994-610AC4036090}"/>
    <cellStyle name="Moneda 2 8 3 2 5 2 3" xfId="28050" xr:uid="{0BFD628B-087A-4B7F-BAC2-A48424BC00EA}"/>
    <cellStyle name="Moneda 2 8 3 2 5 2 4" xfId="37467" xr:uid="{C87C9577-B26D-4451-8BA4-46BF6291303B}"/>
    <cellStyle name="Moneda 2 8 3 2 5 3" xfId="13929" xr:uid="{DE63E615-576F-4E9F-8650-0E529B95128A}"/>
    <cellStyle name="Moneda 2 8 3 2 5 4" xfId="23346" xr:uid="{DD8D6932-DA49-438B-8409-B239B501E38E}"/>
    <cellStyle name="Moneda 2 8 3 2 5 5" xfId="32763" xr:uid="{D5DB975F-ABE4-41B3-9CBA-9F2351F577C6}"/>
    <cellStyle name="Moneda 2 8 3 2 6" xfId="6873" xr:uid="{265EEFFD-882D-4D93-8A68-25500676A739}"/>
    <cellStyle name="Moneda 2 8 3 2 6 2" xfId="16281" xr:uid="{1E8437CB-8E3E-412D-A16F-A3808A579756}"/>
    <cellStyle name="Moneda 2 8 3 2 6 3" xfId="25698" xr:uid="{C898B354-7886-4FEA-9518-25B2EB5B5EDC}"/>
    <cellStyle name="Moneda 2 8 3 2 6 4" xfId="35115" xr:uid="{3C54F258-027B-44D3-9E0E-F2614ADCED04}"/>
    <cellStyle name="Moneda 2 8 3 2 7" xfId="11577" xr:uid="{96E25003-08C6-4566-B5B6-6B8480BA4150}"/>
    <cellStyle name="Moneda 2 8 3 2 8" xfId="20994" xr:uid="{C75A8F11-EC7A-4832-86D2-27418C1669B4}"/>
    <cellStyle name="Moneda 2 8 3 2 9" xfId="30411" xr:uid="{F23F2B55-A8CD-4A8F-AD6B-232DB38EF0C4}"/>
    <cellStyle name="Moneda 2 8 3 3" xfId="989" xr:uid="{15AE1B3F-FD6E-430C-815C-86A2CC9F4511}"/>
    <cellStyle name="Moneda 2 8 3 3 10" xfId="39878" xr:uid="{028F047D-CF46-4C34-8430-C62EE748FC18}"/>
    <cellStyle name="Moneda 2 8 3 3 11" xfId="2364" xr:uid="{1A32FFFC-7F0C-4340-A3F4-FE1698D22133}"/>
    <cellStyle name="Moneda 2 8 3 3 12" xfId="1705" xr:uid="{C26576F3-1906-4D9F-93C1-CDC8D19EDDB1}"/>
    <cellStyle name="Moneda 2 8 3 3 13" xfId="40587" xr:uid="{919BFECA-FC52-4789-842D-E902DB17D8CB}"/>
    <cellStyle name="Moneda 2 8 3 3 2" xfId="3149" xr:uid="{DA863CE3-8A1D-43EB-9C7E-C4B6B4B2BBED}"/>
    <cellStyle name="Moneda 2 8 3 3 2 2" xfId="5501" xr:uid="{15942A75-D0C2-4FBA-8283-9F1ABFC768DA}"/>
    <cellStyle name="Moneda 2 8 3 3 2 2 2" xfId="10205" xr:uid="{43C4CBC7-DF92-4B89-8931-EA2A6967414C}"/>
    <cellStyle name="Moneda 2 8 3 3 2 2 2 2" xfId="19613" xr:uid="{7255ABFE-AB8D-43BA-8C13-31C13F810ABD}"/>
    <cellStyle name="Moneda 2 8 3 3 2 2 2 3" xfId="29030" xr:uid="{360EA3D8-DE31-43B5-9007-AE06C685A19E}"/>
    <cellStyle name="Moneda 2 8 3 3 2 2 2 4" xfId="38447" xr:uid="{0C286732-ACAB-4BC3-98C1-41F08176B898}"/>
    <cellStyle name="Moneda 2 8 3 3 2 2 3" xfId="14909" xr:uid="{0077EE0D-112B-446A-9CAA-2CEECA552280}"/>
    <cellStyle name="Moneda 2 8 3 3 2 2 4" xfId="24326" xr:uid="{E1FB4F7A-5B26-48A3-BECE-FDEE8C788FD4}"/>
    <cellStyle name="Moneda 2 8 3 3 2 2 5" xfId="33743" xr:uid="{BFA2F9AF-7ACD-410A-8650-06187B50F2E2}"/>
    <cellStyle name="Moneda 2 8 3 3 2 3" xfId="7853" xr:uid="{C6E3B9C7-63BE-4BD0-AD8D-F09E1C3C91DE}"/>
    <cellStyle name="Moneda 2 8 3 3 2 3 2" xfId="17261" xr:uid="{0F9A49F5-93D5-4EF0-A754-6FEB433CD1AB}"/>
    <cellStyle name="Moneda 2 8 3 3 2 3 3" xfId="26678" xr:uid="{EAF7FD52-EE8F-4A60-906D-45ACD075F40F}"/>
    <cellStyle name="Moneda 2 8 3 3 2 3 4" xfId="36095" xr:uid="{1278608B-2630-4AB8-A283-D0ACDA152A4F}"/>
    <cellStyle name="Moneda 2 8 3 3 2 4" xfId="12557" xr:uid="{4707F5B0-FC2F-4A02-9F7D-455B70B17EB5}"/>
    <cellStyle name="Moneda 2 8 3 3 2 5" xfId="21974" xr:uid="{313986C0-0BCB-40A7-AFED-BC3E5562A31A}"/>
    <cellStyle name="Moneda 2 8 3 3 2 6" xfId="31391" xr:uid="{F4239B40-9D96-4987-B5C6-C3927B0FE00C}"/>
    <cellStyle name="Moneda 2 8 3 3 3" xfId="3933" xr:uid="{A743B3DC-5747-4AFB-836F-5E52832232BA}"/>
    <cellStyle name="Moneda 2 8 3 3 3 2" xfId="6285" xr:uid="{932F42A7-9630-460D-98C7-3F4DEAAE9320}"/>
    <cellStyle name="Moneda 2 8 3 3 3 2 2" xfId="10989" xr:uid="{45C647DB-3C81-4A33-BECB-2480180CD0AC}"/>
    <cellStyle name="Moneda 2 8 3 3 3 2 2 2" xfId="20397" xr:uid="{44A8F430-6BC1-48FE-AE24-70E1417A2BAF}"/>
    <cellStyle name="Moneda 2 8 3 3 3 2 2 3" xfId="29814" xr:uid="{C19018EB-A468-4C08-9AEA-ED758DFBD177}"/>
    <cellStyle name="Moneda 2 8 3 3 3 2 2 4" xfId="39231" xr:uid="{687E275B-5047-4BEF-BFB7-A87ED7FDAEFF}"/>
    <cellStyle name="Moneda 2 8 3 3 3 2 3" xfId="15693" xr:uid="{E354EFC4-B98D-4E34-A5CD-D3985C1EA2D9}"/>
    <cellStyle name="Moneda 2 8 3 3 3 2 4" xfId="25110" xr:uid="{38768FD4-986A-4F15-A1A2-A96D9E56D0C4}"/>
    <cellStyle name="Moneda 2 8 3 3 3 2 5" xfId="34527" xr:uid="{746AB91A-0213-410B-85B2-6D6D3903F48C}"/>
    <cellStyle name="Moneda 2 8 3 3 3 3" xfId="8637" xr:uid="{D9831069-262A-4C0E-BD9C-6BF0A2CBAA18}"/>
    <cellStyle name="Moneda 2 8 3 3 3 3 2" xfId="18045" xr:uid="{FC6191F0-0875-4D80-8721-F55013DAA0C5}"/>
    <cellStyle name="Moneda 2 8 3 3 3 3 3" xfId="27462" xr:uid="{864F3A1C-82CB-47AC-885D-07221E2F0527}"/>
    <cellStyle name="Moneda 2 8 3 3 3 3 4" xfId="36879" xr:uid="{52344004-C82E-402C-B568-A41450E52052}"/>
    <cellStyle name="Moneda 2 8 3 3 3 4" xfId="13341" xr:uid="{6B83FBD6-0FCD-44A9-B73C-D19179DD0043}"/>
    <cellStyle name="Moneda 2 8 3 3 3 5" xfId="22758" xr:uid="{9DC934E7-5AB3-47A9-BBCA-591F0B927222}"/>
    <cellStyle name="Moneda 2 8 3 3 3 6" xfId="32175" xr:uid="{7250AA11-CA6D-43D3-9A9E-D087D9D385C8}"/>
    <cellStyle name="Moneda 2 8 3 3 4" xfId="4717" xr:uid="{0318EF49-CA78-4927-8928-487A26BFD543}"/>
    <cellStyle name="Moneda 2 8 3 3 4 2" xfId="9421" xr:uid="{280624C1-1D8B-41ED-AE53-2BC320D35442}"/>
    <cellStyle name="Moneda 2 8 3 3 4 2 2" xfId="18829" xr:uid="{608B3453-F15E-4205-A6A4-2682F90F2A33}"/>
    <cellStyle name="Moneda 2 8 3 3 4 2 3" xfId="28246" xr:uid="{808D3D31-672C-41A0-B19B-A5496B7E36A4}"/>
    <cellStyle name="Moneda 2 8 3 3 4 2 4" xfId="37663" xr:uid="{62B5E0DC-7685-4B47-BCF1-73EA167187D2}"/>
    <cellStyle name="Moneda 2 8 3 3 4 3" xfId="14125" xr:uid="{A0FAB563-BB44-49BB-9FCF-01900F08BA18}"/>
    <cellStyle name="Moneda 2 8 3 3 4 4" xfId="23542" xr:uid="{54B815AE-7E0A-4F35-94BE-9109BAB8743A}"/>
    <cellStyle name="Moneda 2 8 3 3 4 5" xfId="32959" xr:uid="{16DE2FFD-406B-47EA-98E2-8597CAB3EFCC}"/>
    <cellStyle name="Moneda 2 8 3 3 5" xfId="7069" xr:uid="{B43E65AA-D592-48E1-8FD2-329AB2C0BC7F}"/>
    <cellStyle name="Moneda 2 8 3 3 5 2" xfId="16477" xr:uid="{4EA0DF6A-9795-436D-8091-C2F93B015286}"/>
    <cellStyle name="Moneda 2 8 3 3 5 3" xfId="25894" xr:uid="{31938C96-A3A2-4C1C-8CB3-968AA821B2DA}"/>
    <cellStyle name="Moneda 2 8 3 3 5 4" xfId="35311" xr:uid="{A5DF35AF-74AB-43AB-AE5C-6E9D080F5B1E}"/>
    <cellStyle name="Moneda 2 8 3 3 6" xfId="11773" xr:uid="{0A070809-C72C-4F14-867E-585E8E45733B}"/>
    <cellStyle name="Moneda 2 8 3 3 7" xfId="21190" xr:uid="{71175EA1-1618-4C22-A91E-E604717C8E54}"/>
    <cellStyle name="Moneda 2 8 3 3 8" xfId="30607" xr:uid="{DA0F80A8-C553-446E-857D-63ADB048FCFC}"/>
    <cellStyle name="Moneda 2 8 3 3 9" xfId="39619" xr:uid="{4F80A4A2-D175-439B-9CA0-36C94DC28308}"/>
    <cellStyle name="Moneda 2 8 3 4" xfId="1055" xr:uid="{56337E24-4D5F-4FF3-98D1-833283A39800}"/>
    <cellStyle name="Moneda 2 8 3 4 10" xfId="1769" xr:uid="{BD71F3CD-D936-4470-9A09-C96F163B351E}"/>
    <cellStyle name="Moneda 2 8 3 4 11" xfId="40651" xr:uid="{B4AABED3-B8BB-425C-B726-3F63F4F16BE1}"/>
    <cellStyle name="Moneda 2 8 3 4 2" xfId="5109" xr:uid="{66257FF0-31DE-4D76-ABC4-BEFC1D61A445}"/>
    <cellStyle name="Moneda 2 8 3 4 2 2" xfId="9813" xr:uid="{F93CA072-1165-4631-82D6-0DA2B9339969}"/>
    <cellStyle name="Moneda 2 8 3 4 2 2 2" xfId="19221" xr:uid="{EC213714-6F5A-4D47-B39B-F5BB543EE518}"/>
    <cellStyle name="Moneda 2 8 3 4 2 2 3" xfId="28638" xr:uid="{69DB49DC-3C4A-478C-A2BD-A34450EA944F}"/>
    <cellStyle name="Moneda 2 8 3 4 2 2 4" xfId="38055" xr:uid="{0EC1D62E-BF31-46CE-B6B9-D5767AF79E22}"/>
    <cellStyle name="Moneda 2 8 3 4 2 3" xfId="14517" xr:uid="{3B511151-E2B3-4DF5-AA0F-C0D8B8E01C7A}"/>
    <cellStyle name="Moneda 2 8 3 4 2 4" xfId="23934" xr:uid="{B0CE4501-ACA3-4B37-99E6-2D6C55746DAB}"/>
    <cellStyle name="Moneda 2 8 3 4 2 5" xfId="33351" xr:uid="{2482A2F4-ECC0-44B8-AA18-12820C77A1E0}"/>
    <cellStyle name="Moneda 2 8 3 4 3" xfId="7461" xr:uid="{E0C6946D-98AD-4023-8993-B6E7698C65CD}"/>
    <cellStyle name="Moneda 2 8 3 4 3 2" xfId="16869" xr:uid="{D2E7E7F9-F3FF-4CE8-902D-39E91F78A3BC}"/>
    <cellStyle name="Moneda 2 8 3 4 3 3" xfId="26286" xr:uid="{384FCDB4-F1B2-46DD-BDC8-4D171F7AA155}"/>
    <cellStyle name="Moneda 2 8 3 4 3 4" xfId="35703" xr:uid="{539B3995-B15F-4576-9C84-E043C7FB677F}"/>
    <cellStyle name="Moneda 2 8 3 4 4" xfId="12165" xr:uid="{FD5C84D8-FDF4-4D8E-ABE2-962C8319176E}"/>
    <cellStyle name="Moneda 2 8 3 4 5" xfId="21582" xr:uid="{8142660D-B511-4CCF-82A1-3FECDF3BA0FC}"/>
    <cellStyle name="Moneda 2 8 3 4 6" xfId="30999" xr:uid="{970E4E11-39A3-4960-AC98-845A8D2B449C}"/>
    <cellStyle name="Moneda 2 8 3 4 7" xfId="39683" xr:uid="{A0869489-8BE8-4B6B-85D3-156B9065CEEB}"/>
    <cellStyle name="Moneda 2 8 3 4 8" xfId="39942" xr:uid="{51F44040-72C4-4B04-9AAF-A426FF8EED64}"/>
    <cellStyle name="Moneda 2 8 3 4 9" xfId="2757" xr:uid="{A6CB65C7-D803-4BBD-B8BE-72D5069A4757}"/>
    <cellStyle name="Moneda 2 8 3 5" xfId="1119" xr:uid="{A48FB662-7242-43AA-B703-0CF3917F92AF}"/>
    <cellStyle name="Moneda 2 8 3 5 10" xfId="1833" xr:uid="{8A900328-5179-42DA-8532-CB9D55698911}"/>
    <cellStyle name="Moneda 2 8 3 5 11" xfId="40715" xr:uid="{5F520B85-CE16-402B-8540-876818244880}"/>
    <cellStyle name="Moneda 2 8 3 5 2" xfId="5893" xr:uid="{FBAD8960-A9E7-4F03-9AD1-617CAFDF02A2}"/>
    <cellStyle name="Moneda 2 8 3 5 2 2" xfId="10597" xr:uid="{5D1F4508-C5E9-4479-92C3-3354BFC585ED}"/>
    <cellStyle name="Moneda 2 8 3 5 2 2 2" xfId="20005" xr:uid="{2FEAEF63-ACD7-4871-92C4-E98E5E4A14F9}"/>
    <cellStyle name="Moneda 2 8 3 5 2 2 3" xfId="29422" xr:uid="{3F69B331-3787-471F-89FD-A6D578F92B2B}"/>
    <cellStyle name="Moneda 2 8 3 5 2 2 4" xfId="38839" xr:uid="{0EE21F9D-0339-4582-9571-CD0D8391887F}"/>
    <cellStyle name="Moneda 2 8 3 5 2 3" xfId="15301" xr:uid="{EF7A9BE4-98F6-4812-8072-6601620CB694}"/>
    <cellStyle name="Moneda 2 8 3 5 2 4" xfId="24718" xr:uid="{B8A4A3B2-F976-4B16-93C2-0D7AF35DCFA9}"/>
    <cellStyle name="Moneda 2 8 3 5 2 5" xfId="34135" xr:uid="{81A3F2BD-7729-4B71-AF04-FD0184C54A08}"/>
    <cellStyle name="Moneda 2 8 3 5 3" xfId="8245" xr:uid="{1407EE9A-24FD-4198-BDC9-685690554274}"/>
    <cellStyle name="Moneda 2 8 3 5 3 2" xfId="17653" xr:uid="{685B68B4-9BC9-44EC-9B36-09A297F06C35}"/>
    <cellStyle name="Moneda 2 8 3 5 3 3" xfId="27070" xr:uid="{C149A985-FBD5-4B36-8E41-9D6CE5DFCE58}"/>
    <cellStyle name="Moneda 2 8 3 5 3 4" xfId="36487" xr:uid="{775F937E-C3B1-4712-AE76-6B35A406B184}"/>
    <cellStyle name="Moneda 2 8 3 5 4" xfId="12949" xr:uid="{4CD9078E-F5F0-4411-8B5B-F4DE7A9FDB0E}"/>
    <cellStyle name="Moneda 2 8 3 5 5" xfId="22366" xr:uid="{1D95CBA7-17BF-441C-A738-559306BFE33F}"/>
    <cellStyle name="Moneda 2 8 3 5 6" xfId="31783" xr:uid="{32B74C82-6819-458B-8D31-60D92F38C8EA}"/>
    <cellStyle name="Moneda 2 8 3 5 7" xfId="39747" xr:uid="{6215FF89-19F5-4589-BF49-CBE5A632E15B}"/>
    <cellStyle name="Moneda 2 8 3 5 8" xfId="40006" xr:uid="{59DC26F5-9403-4137-B727-65ABE91AE7DC}"/>
    <cellStyle name="Moneda 2 8 3 5 9" xfId="3541" xr:uid="{2C5D69EC-4214-4067-8871-7FAD84261274}"/>
    <cellStyle name="Moneda 2 8 3 6" xfId="826" xr:uid="{E45F4DEF-1645-4D22-B897-5CFD55849784}"/>
    <cellStyle name="Moneda 2 8 3 6 2" xfId="9029" xr:uid="{B17F193D-8551-4F86-8824-A6984816599D}"/>
    <cellStyle name="Moneda 2 8 3 6 2 2" xfId="18437" xr:uid="{E43F9F99-3579-4799-9A33-9A98C3B28E6F}"/>
    <cellStyle name="Moneda 2 8 3 6 2 3" xfId="27854" xr:uid="{6B664A8F-173F-4FFC-B575-51974890406F}"/>
    <cellStyle name="Moneda 2 8 3 6 2 4" xfId="37271" xr:uid="{7E1BDB3B-A443-47C3-A5F1-801D4A90B8FB}"/>
    <cellStyle name="Moneda 2 8 3 6 3" xfId="13733" xr:uid="{D2A76838-01D9-457D-A6C5-7ECBEFBBDB79}"/>
    <cellStyle name="Moneda 2 8 3 6 4" xfId="23150" xr:uid="{00814529-6248-4B61-86A1-2BE2E71BF376}"/>
    <cellStyle name="Moneda 2 8 3 6 5" xfId="32567" xr:uid="{13BA09E9-404B-413E-BD9A-74E8EA5274FD}"/>
    <cellStyle name="Moneda 2 8 3 6 6" xfId="4325" xr:uid="{B6E71F5B-9099-40CF-BC85-A32D83C19781}"/>
    <cellStyle name="Moneda 2 8 3 6 7" xfId="1673" xr:uid="{A5122F08-AB44-4A71-86B5-AB3A4A62C5FA}"/>
    <cellStyle name="Moneda 2 8 3 6 8" xfId="40555" xr:uid="{30CCB51E-3954-480A-9F70-9515AD4FA89E}"/>
    <cellStyle name="Moneda 2 8 3 7" xfId="6677" xr:uid="{EFB1611E-2B7D-4BE7-976F-2E6A2C929E0C}"/>
    <cellStyle name="Moneda 2 8 3 7 2" xfId="16085" xr:uid="{BC524DE0-AA28-463A-B713-403ED73D40AF}"/>
    <cellStyle name="Moneda 2 8 3 7 3" xfId="25502" xr:uid="{1720472B-1AC6-44CD-9209-0BA804A43E45}"/>
    <cellStyle name="Moneda 2 8 3 7 4" xfId="34919" xr:uid="{2B434765-470A-4F19-B2BD-06FE49182345}"/>
    <cellStyle name="Moneda 2 8 3 8" xfId="11381" xr:uid="{68E5D9F9-060C-4177-BA9E-18EF59AC079D}"/>
    <cellStyle name="Moneda 2 8 3 9" xfId="20798" xr:uid="{7EA0D7F7-0CD6-458D-9DD3-8A9803A41039}"/>
    <cellStyle name="Moneda 2 8 4" xfId="496" xr:uid="{FA55B502-9141-4923-8BFF-7D33B054888F}"/>
    <cellStyle name="Moneda 2 8 4 10" xfId="39581" xr:uid="{26236D61-0060-4C96-AFB7-7070FA69984F}"/>
    <cellStyle name="Moneda 2 8 4 11" xfId="39853" xr:uid="{EB99F653-2AC7-4EA2-B870-F22D0D405385}"/>
    <cellStyle name="Moneda 2 8 4 12" xfId="2122" xr:uid="{F4B49E09-5659-402B-A54E-806E163D4D68}"/>
    <cellStyle name="Moneda 2 8 4 13" xfId="1494" xr:uid="{A1CCC874-0899-471A-A2F0-88265D22301F}"/>
    <cellStyle name="Moneda 2 8 4 14" xfId="40376" xr:uid="{B5D20DD0-7F22-4B5F-932A-4CF25A1BDC3F}"/>
    <cellStyle name="Moneda 2 8 4 2" xfId="1031" xr:uid="{7F598AC7-6BA8-4AB6-A20E-29E19155BD47}"/>
    <cellStyle name="Moneda 2 8 4 2 10" xfId="39918" xr:uid="{E32D7072-375C-4583-9464-515EF27BED7C}"/>
    <cellStyle name="Moneda 2 8 4 2 11" xfId="2514" xr:uid="{C2DF8E31-DB2C-4BF5-86B0-A77C39AFBB88}"/>
    <cellStyle name="Moneda 2 8 4 2 12" xfId="1745" xr:uid="{252E25D7-F056-4AD9-8F30-447DB3E74405}"/>
    <cellStyle name="Moneda 2 8 4 2 13" xfId="40627" xr:uid="{F964ADEC-945D-4308-9A9E-451471BC5880}"/>
    <cellStyle name="Moneda 2 8 4 2 2" xfId="1095" xr:uid="{877388A7-468E-43EA-B44B-616C4B3FD503}"/>
    <cellStyle name="Moneda 2 8 4 2 2 10" xfId="1809" xr:uid="{219FA30B-2FFC-495D-940B-239A9AD65433}"/>
    <cellStyle name="Moneda 2 8 4 2 2 11" xfId="40691" xr:uid="{43A73426-25BE-4297-A413-2B66F3075018}"/>
    <cellStyle name="Moneda 2 8 4 2 2 2" xfId="5651" xr:uid="{88499978-18FA-457D-870F-79D04DFB529F}"/>
    <cellStyle name="Moneda 2 8 4 2 2 2 2" xfId="10355" xr:uid="{325EE421-775A-47D9-AA8F-F63E015F211B}"/>
    <cellStyle name="Moneda 2 8 4 2 2 2 2 2" xfId="19763" xr:uid="{A996B00F-E8A6-4C88-959C-C696E922DE8B}"/>
    <cellStyle name="Moneda 2 8 4 2 2 2 2 3" xfId="29180" xr:uid="{4172AEA7-94F6-485B-957F-3FA1B5225B05}"/>
    <cellStyle name="Moneda 2 8 4 2 2 2 2 4" xfId="38597" xr:uid="{19DBA941-B375-40E4-B5D7-13A89BA80954}"/>
    <cellStyle name="Moneda 2 8 4 2 2 2 3" xfId="15059" xr:uid="{9E79F894-5E2F-4E9A-A65A-0EE544BCF60E}"/>
    <cellStyle name="Moneda 2 8 4 2 2 2 4" xfId="24476" xr:uid="{071F7E0E-9E02-42DC-BBB0-93916CCB0651}"/>
    <cellStyle name="Moneda 2 8 4 2 2 2 5" xfId="33893" xr:uid="{11E87508-3988-46E5-A1D8-BDEDF752D8DF}"/>
    <cellStyle name="Moneda 2 8 4 2 2 3" xfId="8003" xr:uid="{3CDB2F34-E5F8-4E01-A27B-59ABBC933A53}"/>
    <cellStyle name="Moneda 2 8 4 2 2 3 2" xfId="17411" xr:uid="{5A85623A-B9E2-4853-A93A-E66D5A6A59D6}"/>
    <cellStyle name="Moneda 2 8 4 2 2 3 3" xfId="26828" xr:uid="{5BCB6AA1-78EF-4C9F-B2C6-46F3FDD7C3DC}"/>
    <cellStyle name="Moneda 2 8 4 2 2 3 4" xfId="36245" xr:uid="{369AA53A-AF94-43E5-B491-6C706CE5D3AE}"/>
    <cellStyle name="Moneda 2 8 4 2 2 4" xfId="12707" xr:uid="{59DF2839-A836-4C37-9ABE-B6968F3E7A39}"/>
    <cellStyle name="Moneda 2 8 4 2 2 5" xfId="22124" xr:uid="{4E553372-D727-4241-9641-E336B9C16D86}"/>
    <cellStyle name="Moneda 2 8 4 2 2 6" xfId="31541" xr:uid="{DD46E6CE-23DB-4D92-9A76-D2A2084572A3}"/>
    <cellStyle name="Moneda 2 8 4 2 2 7" xfId="39723" xr:uid="{FD4D0B33-785E-408A-9B9D-A197904B471D}"/>
    <cellStyle name="Moneda 2 8 4 2 2 8" xfId="39982" xr:uid="{45AA4682-98F8-41A7-9E37-08ED20153899}"/>
    <cellStyle name="Moneda 2 8 4 2 2 9" xfId="3299" xr:uid="{3A03CCB4-7769-4E95-A304-044BFF656B14}"/>
    <cellStyle name="Moneda 2 8 4 2 3" xfId="1159" xr:uid="{74BC3013-5641-47A1-8AF8-D7AEFC9206A9}"/>
    <cellStyle name="Moneda 2 8 4 2 3 10" xfId="1873" xr:uid="{70660E7A-71F4-4F71-83A2-64005DB9E3BA}"/>
    <cellStyle name="Moneda 2 8 4 2 3 11" xfId="40755" xr:uid="{3451C097-6EC9-400C-B625-DE9C2AAE8921}"/>
    <cellStyle name="Moneda 2 8 4 2 3 2" xfId="6435" xr:uid="{13E416C8-5F7C-4652-A17C-73C1FEECAAEC}"/>
    <cellStyle name="Moneda 2 8 4 2 3 2 2" xfId="11139" xr:uid="{03C49219-680A-4ADA-B162-258803A30A5F}"/>
    <cellStyle name="Moneda 2 8 4 2 3 2 2 2" xfId="20547" xr:uid="{D47385C8-9484-4053-9EF6-49F582D5B5BD}"/>
    <cellStyle name="Moneda 2 8 4 2 3 2 2 3" xfId="29964" xr:uid="{7426C90D-CCBF-44EF-8474-0A2503819EC1}"/>
    <cellStyle name="Moneda 2 8 4 2 3 2 2 4" xfId="39381" xr:uid="{7D3FB226-87EA-480B-8C80-6FB2D80039F0}"/>
    <cellStyle name="Moneda 2 8 4 2 3 2 3" xfId="15843" xr:uid="{FCA9FD18-27AE-4878-833F-291E7EA7E9C8}"/>
    <cellStyle name="Moneda 2 8 4 2 3 2 4" xfId="25260" xr:uid="{20CF3928-FE13-4090-B91E-804FA634DC41}"/>
    <cellStyle name="Moneda 2 8 4 2 3 2 5" xfId="34677" xr:uid="{9F0F5088-54C2-4335-B155-77C74FFBDFAA}"/>
    <cellStyle name="Moneda 2 8 4 2 3 3" xfId="8787" xr:uid="{639C4AEE-B5BC-4C9D-A8E7-F19DA52C15DB}"/>
    <cellStyle name="Moneda 2 8 4 2 3 3 2" xfId="18195" xr:uid="{64FF272B-27C7-4F6E-9260-AD7E2361281A}"/>
    <cellStyle name="Moneda 2 8 4 2 3 3 3" xfId="27612" xr:uid="{C6F70D46-7A88-400C-9DD8-3EF43EB423F6}"/>
    <cellStyle name="Moneda 2 8 4 2 3 3 4" xfId="37029" xr:uid="{C1B22EDD-0539-4309-B796-534846C83434}"/>
    <cellStyle name="Moneda 2 8 4 2 3 4" xfId="13491" xr:uid="{7C909832-8E4E-48AD-8E6C-939DF70544B5}"/>
    <cellStyle name="Moneda 2 8 4 2 3 5" xfId="22908" xr:uid="{D09F9F62-6874-46A2-B718-A6F61DCCD9AF}"/>
    <cellStyle name="Moneda 2 8 4 2 3 6" xfId="32325" xr:uid="{E8D9549F-0585-4028-A55C-99F176B07B13}"/>
    <cellStyle name="Moneda 2 8 4 2 3 7" xfId="39787" xr:uid="{F4806431-63DE-46F9-9FE6-D6FE8F16EF50}"/>
    <cellStyle name="Moneda 2 8 4 2 3 8" xfId="40046" xr:uid="{B5CC09EC-A2F5-4419-8E49-E43F2ACEBC82}"/>
    <cellStyle name="Moneda 2 8 4 2 3 9" xfId="4083" xr:uid="{38D2E966-5990-4360-A370-A914942EE8D7}"/>
    <cellStyle name="Moneda 2 8 4 2 4" xfId="4867" xr:uid="{32430B6F-136D-4E0F-8616-18151B0D857B}"/>
    <cellStyle name="Moneda 2 8 4 2 4 2" xfId="9571" xr:uid="{5BFDC450-F4C1-490D-AC91-FE7847AD9D9B}"/>
    <cellStyle name="Moneda 2 8 4 2 4 2 2" xfId="18979" xr:uid="{AE04A57F-4A0E-4067-9BB6-99B3F5027579}"/>
    <cellStyle name="Moneda 2 8 4 2 4 2 3" xfId="28396" xr:uid="{A0EE369A-FD86-4CFD-8604-ECD79931C2B5}"/>
    <cellStyle name="Moneda 2 8 4 2 4 2 4" xfId="37813" xr:uid="{36256DC4-863A-4E22-97E2-51D602BCFDBF}"/>
    <cellStyle name="Moneda 2 8 4 2 4 3" xfId="14275" xr:uid="{59103700-AA61-487F-B09C-67D2EEE3E5E1}"/>
    <cellStyle name="Moneda 2 8 4 2 4 4" xfId="23692" xr:uid="{6AD90113-5F8D-480C-AE67-EE507E89B389}"/>
    <cellStyle name="Moneda 2 8 4 2 4 5" xfId="33109" xr:uid="{A2BEAB13-12A4-4124-A262-68B3167292AD}"/>
    <cellStyle name="Moneda 2 8 4 2 5" xfId="7219" xr:uid="{9FB02B02-46A3-472F-A15B-1EC695F51176}"/>
    <cellStyle name="Moneda 2 8 4 2 5 2" xfId="16627" xr:uid="{D33F864B-BEA1-4F96-B372-3D000A9B0A5F}"/>
    <cellStyle name="Moneda 2 8 4 2 5 3" xfId="26044" xr:uid="{9C4776C5-BF93-4367-AC15-5A50E85353F4}"/>
    <cellStyle name="Moneda 2 8 4 2 5 4" xfId="35461" xr:uid="{04089E1F-B746-482F-815B-3FC4B546A449}"/>
    <cellStyle name="Moneda 2 8 4 2 6" xfId="11923" xr:uid="{04AF65DD-4DB1-4147-8082-ABBAFFE0F496}"/>
    <cellStyle name="Moneda 2 8 4 2 7" xfId="21340" xr:uid="{40900A40-8C32-4CAD-846C-60FC220115BF}"/>
    <cellStyle name="Moneda 2 8 4 2 8" xfId="30757" xr:uid="{CD5FDD4A-3220-4E48-B309-71515EFBDFEE}"/>
    <cellStyle name="Moneda 2 8 4 2 9" xfId="39659" xr:uid="{DDEE4AD9-9DB5-4B5D-884F-5B432F6A3D40}"/>
    <cellStyle name="Moneda 2 8 4 3" xfId="997" xr:uid="{222B2EAC-8803-4E80-9F09-70DE34EE7661}"/>
    <cellStyle name="Moneda 2 8 4 3 10" xfId="1713" xr:uid="{E1128939-E90A-4245-8965-67EB936DC80B}"/>
    <cellStyle name="Moneda 2 8 4 3 11" xfId="40595" xr:uid="{7FA4E6A4-3284-4765-B1C9-EE6630386EFA}"/>
    <cellStyle name="Moneda 2 8 4 3 2" xfId="5259" xr:uid="{CDEA34DE-7E41-4149-9B3D-59BA220FA109}"/>
    <cellStyle name="Moneda 2 8 4 3 2 2" xfId="9963" xr:uid="{98B0945A-D8B7-4411-9A22-034EA897E7CE}"/>
    <cellStyle name="Moneda 2 8 4 3 2 2 2" xfId="19371" xr:uid="{EACBF105-7DF8-41BD-ACB5-15E54D1B2C3F}"/>
    <cellStyle name="Moneda 2 8 4 3 2 2 3" xfId="28788" xr:uid="{33B44E01-3614-4636-B87C-CC91D9C8F2BF}"/>
    <cellStyle name="Moneda 2 8 4 3 2 2 4" xfId="38205" xr:uid="{C572C6C6-4C21-4F45-9279-ABD0913D07FB}"/>
    <cellStyle name="Moneda 2 8 4 3 2 3" xfId="14667" xr:uid="{A2CB83DC-E813-4D52-86EA-A5B64E3DAC38}"/>
    <cellStyle name="Moneda 2 8 4 3 2 4" xfId="24084" xr:uid="{665B6FD4-5C81-448E-9CE7-9B72C6705E7B}"/>
    <cellStyle name="Moneda 2 8 4 3 2 5" xfId="33501" xr:uid="{378C782A-61A3-4CD2-8199-3A7CF5007393}"/>
    <cellStyle name="Moneda 2 8 4 3 3" xfId="7611" xr:uid="{CC282621-19D3-4270-9B4C-3E85E2C1169B}"/>
    <cellStyle name="Moneda 2 8 4 3 3 2" xfId="17019" xr:uid="{CD71390E-62EF-4B99-9C40-51429445011A}"/>
    <cellStyle name="Moneda 2 8 4 3 3 3" xfId="26436" xr:uid="{F5B31016-45B6-4257-8637-B422FF1D437A}"/>
    <cellStyle name="Moneda 2 8 4 3 3 4" xfId="35853" xr:uid="{EAF465E6-B4A1-42DD-8542-FAFB0BF0720F}"/>
    <cellStyle name="Moneda 2 8 4 3 4" xfId="12315" xr:uid="{86211DA1-CCB9-4072-A0B6-B6FF61A0D788}"/>
    <cellStyle name="Moneda 2 8 4 3 5" xfId="21732" xr:uid="{5896B2E4-2F1A-4C40-89D3-A3E10929AD1F}"/>
    <cellStyle name="Moneda 2 8 4 3 6" xfId="31149" xr:uid="{A23ED49E-6718-4FC4-9F33-6B85FBEDAEB2}"/>
    <cellStyle name="Moneda 2 8 4 3 7" xfId="39627" xr:uid="{D628DED9-4C6E-4A7D-B6CA-17DD2F5B89A3}"/>
    <cellStyle name="Moneda 2 8 4 3 8" xfId="39886" xr:uid="{69C5B18B-5A4E-48C2-9036-0F1C17F64A79}"/>
    <cellStyle name="Moneda 2 8 4 3 9" xfId="2907" xr:uid="{20D4647F-F25D-4D96-BFB8-DB4A4199197C}"/>
    <cellStyle name="Moneda 2 8 4 4" xfId="1063" xr:uid="{491CD2C1-DDDB-4AE1-B758-C4AE60C3C002}"/>
    <cellStyle name="Moneda 2 8 4 4 10" xfId="1777" xr:uid="{254A02EB-F0B7-4406-B490-1B58B76CFB65}"/>
    <cellStyle name="Moneda 2 8 4 4 11" xfId="40659" xr:uid="{169F9D53-6ECC-4772-BEC3-44B431334B3A}"/>
    <cellStyle name="Moneda 2 8 4 4 2" xfId="6043" xr:uid="{DDC6F0A7-F67B-4481-9801-96EBA24939AA}"/>
    <cellStyle name="Moneda 2 8 4 4 2 2" xfId="10747" xr:uid="{A14884CB-1CDE-4148-88DE-BC1884C3738E}"/>
    <cellStyle name="Moneda 2 8 4 4 2 2 2" xfId="20155" xr:uid="{A3E6A88E-B681-4578-BD51-24064E2B70C2}"/>
    <cellStyle name="Moneda 2 8 4 4 2 2 3" xfId="29572" xr:uid="{4D6764D4-EA7D-4BBC-84A5-AF68906A78CA}"/>
    <cellStyle name="Moneda 2 8 4 4 2 2 4" xfId="38989" xr:uid="{AEF23FB9-5485-4E16-AD18-03C40C724EF6}"/>
    <cellStyle name="Moneda 2 8 4 4 2 3" xfId="15451" xr:uid="{E7DBB2B3-83BB-4F60-A404-044F0C83C490}"/>
    <cellStyle name="Moneda 2 8 4 4 2 4" xfId="24868" xr:uid="{DA45FB16-57CD-4648-9C0C-8CD17063B9EB}"/>
    <cellStyle name="Moneda 2 8 4 4 2 5" xfId="34285" xr:uid="{5CFE2CAC-B2B2-44A1-B768-666A3F8E2129}"/>
    <cellStyle name="Moneda 2 8 4 4 3" xfId="8395" xr:uid="{22C873D9-0BB6-47DB-8939-CF6EF9EFA274}"/>
    <cellStyle name="Moneda 2 8 4 4 3 2" xfId="17803" xr:uid="{EB5B7382-99AD-4CC9-A312-EF5E41DB2E31}"/>
    <cellStyle name="Moneda 2 8 4 4 3 3" xfId="27220" xr:uid="{0E171725-D576-4709-A6BF-BE4BA9EB687F}"/>
    <cellStyle name="Moneda 2 8 4 4 3 4" xfId="36637" xr:uid="{4B8D7781-F831-434E-BA7E-AFBA9C88A3CD}"/>
    <cellStyle name="Moneda 2 8 4 4 4" xfId="13099" xr:uid="{60D9F0FA-85E7-4322-9FCA-5245CDAD6C7E}"/>
    <cellStyle name="Moneda 2 8 4 4 5" xfId="22516" xr:uid="{678977BB-4CC4-434D-B4F0-764CE1AB315B}"/>
    <cellStyle name="Moneda 2 8 4 4 6" xfId="31933" xr:uid="{80EB6C7A-7602-4231-9F37-BD165DF76C6C}"/>
    <cellStyle name="Moneda 2 8 4 4 7" xfId="39691" xr:uid="{4EB96908-BC82-410D-9985-F7608BA75D8A}"/>
    <cellStyle name="Moneda 2 8 4 4 8" xfId="39950" xr:uid="{E5795EB7-5A72-4115-BC29-6D6C93C62D3C}"/>
    <cellStyle name="Moneda 2 8 4 4 9" xfId="3691" xr:uid="{AB7EBA66-4ED7-40DC-B679-23AEC5F71EA9}"/>
    <cellStyle name="Moneda 2 8 4 5" xfId="1127" xr:uid="{3D3EEDC9-6A94-49EC-A141-D29EEEECBD3F}"/>
    <cellStyle name="Moneda 2 8 4 5 10" xfId="40723" xr:uid="{94F02E7C-5A44-4F64-AA40-C509ED6380D0}"/>
    <cellStyle name="Moneda 2 8 4 5 2" xfId="9179" xr:uid="{8D12B23C-806F-49B7-AD14-91C1EBB82F32}"/>
    <cellStyle name="Moneda 2 8 4 5 2 2" xfId="18587" xr:uid="{A3FFE7BC-5F90-4D9E-8E5B-9CA68529D927}"/>
    <cellStyle name="Moneda 2 8 4 5 2 3" xfId="28004" xr:uid="{4B04B893-C330-40C1-9D2D-AA97F00A3842}"/>
    <cellStyle name="Moneda 2 8 4 5 2 4" xfId="37421" xr:uid="{DCF9EF54-4759-4755-A271-4B6FFCC4BC10}"/>
    <cellStyle name="Moneda 2 8 4 5 3" xfId="13883" xr:uid="{24EF9FF4-720A-4AF9-84D1-5AA00C0703A9}"/>
    <cellStyle name="Moneda 2 8 4 5 4" xfId="23300" xr:uid="{5A926E82-9236-4619-BD2C-D69BA9109C2B}"/>
    <cellStyle name="Moneda 2 8 4 5 5" xfId="32717" xr:uid="{5D8C42A2-9622-4540-A8BC-DB547A5FC31C}"/>
    <cellStyle name="Moneda 2 8 4 5 6" xfId="39755" xr:uid="{285E0A3E-2DF4-499F-A615-E85BE42F526D}"/>
    <cellStyle name="Moneda 2 8 4 5 7" xfId="40014" xr:uid="{21113E84-FDC6-45E3-9BF8-FF1C59F6B6AA}"/>
    <cellStyle name="Moneda 2 8 4 5 8" xfId="4475" xr:uid="{06670FDB-ECA2-4699-BBD7-2A961653F0AF}"/>
    <cellStyle name="Moneda 2 8 4 5 9" xfId="1841" xr:uid="{8DCA5C2F-2B71-48E1-90B8-E1D3FEBEBB4F}"/>
    <cellStyle name="Moneda 2 8 4 6" xfId="834" xr:uid="{49E773C7-652C-4B19-8C41-4E1AAF9ABD5A}"/>
    <cellStyle name="Moneda 2 8 4 6 2" xfId="16235" xr:uid="{316E9307-1197-4090-8FC3-94555FEB2740}"/>
    <cellStyle name="Moneda 2 8 4 6 3" xfId="25652" xr:uid="{49DAAB67-84C4-4E3A-92E9-24373A967A6D}"/>
    <cellStyle name="Moneda 2 8 4 6 4" xfId="35069" xr:uid="{93829F71-6026-4FCC-8418-6386D5B9DF82}"/>
    <cellStyle name="Moneda 2 8 4 6 5" xfId="6827" xr:uid="{93EF4006-A1C8-4889-8D07-62E0F48CEB31}"/>
    <cellStyle name="Moneda 2 8 4 6 6" xfId="1681" xr:uid="{693015AA-4E5D-4FD4-96C8-B04FB4E2FE04}"/>
    <cellStyle name="Moneda 2 8 4 6 7" xfId="40563" xr:uid="{C3CE010A-B269-454A-B091-A22EC23BB5D6}"/>
    <cellStyle name="Moneda 2 8 4 7" xfId="11531" xr:uid="{13EF207D-8530-42E2-846A-6671C992A1A5}"/>
    <cellStyle name="Moneda 2 8 4 8" xfId="20948" xr:uid="{FFFE834B-6890-4B77-A2A5-75286D94F3A9}"/>
    <cellStyle name="Moneda 2 8 4 9" xfId="30365" xr:uid="{143EEF35-F469-487F-9827-9E014C16BAE3}"/>
    <cellStyle name="Moneda 2 8 5" xfId="898" xr:uid="{0C5F992C-D957-4516-A5B3-7D54EB0BF588}"/>
    <cellStyle name="Moneda 2 8 5 10" xfId="2318" xr:uid="{4FF6A590-35CE-4139-9C4D-B7AD00B77E2B}"/>
    <cellStyle name="Moneda 2 8 5 2" xfId="3103" xr:uid="{85115BDA-4658-4F43-A848-D7735E3527B8}"/>
    <cellStyle name="Moneda 2 8 5 2 2" xfId="5455" xr:uid="{5AD336AC-8DFB-4192-ACA9-A1D576546E32}"/>
    <cellStyle name="Moneda 2 8 5 2 2 2" xfId="10159" xr:uid="{654E03BE-2D07-4B1E-BD1E-618C190E8509}"/>
    <cellStyle name="Moneda 2 8 5 2 2 2 2" xfId="19567" xr:uid="{8DFA7F01-9F22-4860-B530-709BCAB30D9E}"/>
    <cellStyle name="Moneda 2 8 5 2 2 2 3" xfId="28984" xr:uid="{6DF9F370-17D8-4895-B558-C6321682A9F3}"/>
    <cellStyle name="Moneda 2 8 5 2 2 2 4" xfId="38401" xr:uid="{25616776-02EF-4F19-9D93-7954C664A5A6}"/>
    <cellStyle name="Moneda 2 8 5 2 2 3" xfId="14863" xr:uid="{C76CAEC9-43DF-4236-B7DD-9C9E4077C543}"/>
    <cellStyle name="Moneda 2 8 5 2 2 4" xfId="24280" xr:uid="{93795B87-EE06-4D67-B1D7-1CCDC47C9B92}"/>
    <cellStyle name="Moneda 2 8 5 2 2 5" xfId="33697" xr:uid="{9F6102D1-97D3-48AE-9AE6-166137782D95}"/>
    <cellStyle name="Moneda 2 8 5 2 3" xfId="7807" xr:uid="{1306E67A-59C0-489E-958A-20BFB87147F1}"/>
    <cellStyle name="Moneda 2 8 5 2 3 2" xfId="17215" xr:uid="{B0C5A374-E074-484F-AF3A-0A148E865E17}"/>
    <cellStyle name="Moneda 2 8 5 2 3 3" xfId="26632" xr:uid="{1E6B6EEE-177A-4707-98C6-8CF4C7651449}"/>
    <cellStyle name="Moneda 2 8 5 2 3 4" xfId="36049" xr:uid="{8A9F6C47-9659-4F2B-B081-44531D0152C3}"/>
    <cellStyle name="Moneda 2 8 5 2 4" xfId="12511" xr:uid="{4A2F40BB-3188-47C5-A457-51CE5DD93CBD}"/>
    <cellStyle name="Moneda 2 8 5 2 5" xfId="21928" xr:uid="{6CA9C326-1E15-4989-B801-D233AFC4C24A}"/>
    <cellStyle name="Moneda 2 8 5 2 6" xfId="31345" xr:uid="{7A8F6E33-BD97-4C68-9332-A4CA3B9B1CD6}"/>
    <cellStyle name="Moneda 2 8 5 3" xfId="3887" xr:uid="{840400D7-F3B2-4A80-887C-643399A8CF1A}"/>
    <cellStyle name="Moneda 2 8 5 3 2" xfId="6239" xr:uid="{C93986E6-7371-493B-B31F-25D41279E2FC}"/>
    <cellStyle name="Moneda 2 8 5 3 2 2" xfId="10943" xr:uid="{7B3C098A-CBCF-4A8F-803E-B6C8013F2F1D}"/>
    <cellStyle name="Moneda 2 8 5 3 2 2 2" xfId="20351" xr:uid="{72266623-4E69-4007-9CD8-F8395512D3CE}"/>
    <cellStyle name="Moneda 2 8 5 3 2 2 3" xfId="29768" xr:uid="{2E01488F-2ACE-477E-AEC4-BF6DCB3D65B6}"/>
    <cellStyle name="Moneda 2 8 5 3 2 2 4" xfId="39185" xr:uid="{879576C2-0362-42EB-93BF-09CEB5298E76}"/>
    <cellStyle name="Moneda 2 8 5 3 2 3" xfId="15647" xr:uid="{7BFAA230-EF6F-4740-95CE-B8744276680D}"/>
    <cellStyle name="Moneda 2 8 5 3 2 4" xfId="25064" xr:uid="{3F2644DB-AD10-4D65-B2BB-5F3920506CD2}"/>
    <cellStyle name="Moneda 2 8 5 3 2 5" xfId="34481" xr:uid="{46028E89-EEC9-40CA-AFE5-49F22222CC11}"/>
    <cellStyle name="Moneda 2 8 5 3 3" xfId="8591" xr:uid="{90A35DAF-FD71-45AB-8F20-54AA92ADF84C}"/>
    <cellStyle name="Moneda 2 8 5 3 3 2" xfId="17999" xr:uid="{449D33A0-EC2F-4249-965A-1C57B97547D6}"/>
    <cellStyle name="Moneda 2 8 5 3 3 3" xfId="27416" xr:uid="{4B4AAF6E-7449-4F72-841D-DD07B4F236C5}"/>
    <cellStyle name="Moneda 2 8 5 3 3 4" xfId="36833" xr:uid="{213581DA-A19E-4742-BB1D-AD4D758442D5}"/>
    <cellStyle name="Moneda 2 8 5 3 4" xfId="13295" xr:uid="{86AC78F9-BD17-42A0-B6E1-983572E3BC55}"/>
    <cellStyle name="Moneda 2 8 5 3 5" xfId="22712" xr:uid="{22E4742D-923E-43D9-9C6E-3599F2FD3ECF}"/>
    <cellStyle name="Moneda 2 8 5 3 6" xfId="32129" xr:uid="{CDFC9FC3-0810-4A2E-939A-DD9AD0E028BE}"/>
    <cellStyle name="Moneda 2 8 5 4" xfId="4671" xr:uid="{084CF00B-7BD3-4C6F-A990-828554A40C75}"/>
    <cellStyle name="Moneda 2 8 5 4 2" xfId="9375" xr:uid="{2F954D16-D1C8-4DE8-BDD6-7DFA4BA098D2}"/>
    <cellStyle name="Moneda 2 8 5 4 2 2" xfId="18783" xr:uid="{206D3F66-C418-44D7-87AF-84C2A73E9EF9}"/>
    <cellStyle name="Moneda 2 8 5 4 2 3" xfId="28200" xr:uid="{DBF05641-D169-493E-9399-4A17C062D6EC}"/>
    <cellStyle name="Moneda 2 8 5 4 2 4" xfId="37617" xr:uid="{1013A679-EB73-417A-9279-F3170A2AA644}"/>
    <cellStyle name="Moneda 2 8 5 4 3" xfId="14079" xr:uid="{DE192914-55FF-44AE-9208-8F5FBD57A0E2}"/>
    <cellStyle name="Moneda 2 8 5 4 4" xfId="23496" xr:uid="{23B827D3-0D36-4E8D-B85B-01D38BE8BB20}"/>
    <cellStyle name="Moneda 2 8 5 4 5" xfId="32913" xr:uid="{C085D7FC-D250-43EC-8B66-D55C1CF13745}"/>
    <cellStyle name="Moneda 2 8 5 5" xfId="7023" xr:uid="{AB57BFCC-E79D-45D7-89DB-0461FD96FFF4}"/>
    <cellStyle name="Moneda 2 8 5 5 2" xfId="16431" xr:uid="{DE31E895-6550-4AC6-A345-C50C02FA5B23}"/>
    <cellStyle name="Moneda 2 8 5 5 3" xfId="25848" xr:uid="{5354AD92-7B21-4854-9AB3-2215E933D98F}"/>
    <cellStyle name="Moneda 2 8 5 5 4" xfId="35265" xr:uid="{FDC9994C-B53E-487C-BA58-CFDC813131C0}"/>
    <cellStyle name="Moneda 2 8 5 6" xfId="11727" xr:uid="{BA71137E-505E-48BD-A873-638CCEC29720}"/>
    <cellStyle name="Moneda 2 8 5 7" xfId="21144" xr:uid="{2A8E1B9D-051F-4CAE-9D74-DE8C94C403BA}"/>
    <cellStyle name="Moneda 2 8 5 8" xfId="30561" xr:uid="{C00727F1-4994-4490-8786-E0900045CE05}"/>
    <cellStyle name="Moneda 2 8 5 9" xfId="39596" xr:uid="{38B23E62-D64C-4008-9274-6B1A7A409996}"/>
    <cellStyle name="Moneda 2 8 6" xfId="810" xr:uid="{6B4046A3-F837-4F87-A566-7814451C24A4}"/>
    <cellStyle name="Moneda 2 8 6 10" xfId="1657" xr:uid="{1933C95F-0B19-4528-8089-3DB557CAA7A2}"/>
    <cellStyle name="Moneda 2 8 6 11" xfId="40539" xr:uid="{3E208FC0-4005-4D35-ACF6-0501450E3619}"/>
    <cellStyle name="Moneda 2 8 6 2" xfId="1007" xr:uid="{78CA04C1-86A8-4FE5-960E-1803815DCC39}"/>
    <cellStyle name="Moneda 2 8 6 2 10" xfId="40603" xr:uid="{C8580BE0-5346-42AD-A4CF-9848EF128CE8}"/>
    <cellStyle name="Moneda 2 8 6 2 2" xfId="9767" xr:uid="{C9006900-7711-4B22-8062-1E38B3452227}"/>
    <cellStyle name="Moneda 2 8 6 2 2 2" xfId="19175" xr:uid="{50902243-E0FC-493C-8B4F-B490AE847948}"/>
    <cellStyle name="Moneda 2 8 6 2 2 3" xfId="28592" xr:uid="{FF1CADB4-D12B-4BBA-9250-5B10D482B790}"/>
    <cellStyle name="Moneda 2 8 6 2 2 4" xfId="38009" xr:uid="{499032C7-5883-451B-A84E-EA255A8D838A}"/>
    <cellStyle name="Moneda 2 8 6 2 3" xfId="14471" xr:uid="{3FB07F26-53F9-47DD-9EE3-625497D8B2A4}"/>
    <cellStyle name="Moneda 2 8 6 2 4" xfId="23888" xr:uid="{651C7C82-CFA4-4A7F-A084-385A5FE3AF8B}"/>
    <cellStyle name="Moneda 2 8 6 2 5" xfId="33305" xr:uid="{7AFC86D7-4C9B-4EB4-BA69-59906FBD0F6C}"/>
    <cellStyle name="Moneda 2 8 6 2 6" xfId="39635" xr:uid="{9EFE2D46-5E19-43C2-89E8-5BE6FCBE7C6B}"/>
    <cellStyle name="Moneda 2 8 6 2 7" xfId="39894" xr:uid="{B37E1242-B37C-43ED-A1A9-A17CD06DD028}"/>
    <cellStyle name="Moneda 2 8 6 2 8" xfId="5063" xr:uid="{EFAF488C-7DA1-4DF7-A902-38208A0F3F12}"/>
    <cellStyle name="Moneda 2 8 6 2 9" xfId="1721" xr:uid="{7CD2BB72-013E-4F04-9122-26007017AC2E}"/>
    <cellStyle name="Moneda 2 8 6 3" xfId="1071" xr:uid="{0D02D447-ABC7-4AA8-B75E-21CC588EF5A2}"/>
    <cellStyle name="Moneda 2 8 6 3 2" xfId="16823" xr:uid="{CF455E8B-2D80-4BE6-8545-2C03E0EF948E}"/>
    <cellStyle name="Moneda 2 8 6 3 3" xfId="26240" xr:uid="{990C6B0D-1A9B-407B-89E7-BF2CF6DCEAD9}"/>
    <cellStyle name="Moneda 2 8 6 3 4" xfId="35657" xr:uid="{A65B2BA2-99D8-4A1E-8997-757CE574CA01}"/>
    <cellStyle name="Moneda 2 8 6 3 5" xfId="39699" xr:uid="{6AAFA0C4-B7E0-411E-94C2-02B77D9D850F}"/>
    <cellStyle name="Moneda 2 8 6 3 6" xfId="39958" xr:uid="{E5A59F1B-64E2-40F7-83F7-3FE78B053183}"/>
    <cellStyle name="Moneda 2 8 6 3 7" xfId="7415" xr:uid="{AF26A51F-097F-49A7-8178-676DCE807E62}"/>
    <cellStyle name="Moneda 2 8 6 3 8" xfId="1785" xr:uid="{A36A917B-0D2B-4313-9D37-FE6D1946E0A7}"/>
    <cellStyle name="Moneda 2 8 6 3 9" xfId="40667" xr:uid="{7179E211-9A64-4C84-BFB4-69F21F7271A9}"/>
    <cellStyle name="Moneda 2 8 6 4" xfId="1135" xr:uid="{564A9493-1E4C-4C9E-99F5-BD499FC8A284}"/>
    <cellStyle name="Moneda 2 8 6 4 2" xfId="39763" xr:uid="{78A5D1DF-AE4F-4584-BFD4-269357F52128}"/>
    <cellStyle name="Moneda 2 8 6 4 3" xfId="40022" xr:uid="{A7B7F037-D25C-486A-B9DE-ABD69B40680F}"/>
    <cellStyle name="Moneda 2 8 6 4 4" xfId="12119" xr:uid="{59D59D68-70F3-46D2-A925-38744F6893B0}"/>
    <cellStyle name="Moneda 2 8 6 4 5" xfId="1849" xr:uid="{C0E7C383-A2F6-4C93-A1BB-8AF12AB87665}"/>
    <cellStyle name="Moneda 2 8 6 4 6" xfId="40731" xr:uid="{9FD4FFC6-019F-4A4C-93F1-839C553A688B}"/>
    <cellStyle name="Moneda 2 8 6 5" xfId="21536" xr:uid="{26709270-5E26-4E70-A308-814BB5F9D09A}"/>
    <cellStyle name="Moneda 2 8 6 6" xfId="30953" xr:uid="{A099480A-892D-4B9D-B8BB-F3B641ABBE7B}"/>
    <cellStyle name="Moneda 2 8 6 7" xfId="39557" xr:uid="{6E43921E-74D8-43FA-B347-EF64403E6F74}"/>
    <cellStyle name="Moneda 2 8 6 8" xfId="39829" xr:uid="{AF51C332-0A66-4D2F-B906-0758774E2B6B}"/>
    <cellStyle name="Moneda 2 8 6 9" xfId="2711" xr:uid="{34314813-4D0D-446A-9E64-301B88138CF2}"/>
    <cellStyle name="Moneda 2 8 7" xfId="973" xr:uid="{238F8E08-48D3-4F43-AF2D-D334D969982C}"/>
    <cellStyle name="Moneda 2 8 7 10" xfId="1689" xr:uid="{09E76FCF-840A-4D40-928C-C636A8737D8F}"/>
    <cellStyle name="Moneda 2 8 7 11" xfId="40571" xr:uid="{9B195536-700A-470E-9018-02A3F89B823D}"/>
    <cellStyle name="Moneda 2 8 7 2" xfId="5847" xr:uid="{FD340810-59C7-4EC9-8D99-1D79267AC243}"/>
    <cellStyle name="Moneda 2 8 7 2 2" xfId="10551" xr:uid="{5B8BD2E8-549B-4543-B803-EDBC2584E31F}"/>
    <cellStyle name="Moneda 2 8 7 2 2 2" xfId="19959" xr:uid="{2D27320B-DDCA-4C05-A552-B5DCDBE1C74E}"/>
    <cellStyle name="Moneda 2 8 7 2 2 3" xfId="29376" xr:uid="{320A64AE-5F32-447B-B6A9-EA249AD60670}"/>
    <cellStyle name="Moneda 2 8 7 2 2 4" xfId="38793" xr:uid="{223B1E90-003B-49C5-8D12-C0CB04E21CAA}"/>
    <cellStyle name="Moneda 2 8 7 2 3" xfId="15255" xr:uid="{97E9A935-CE7D-4CBB-8ADF-ACD23F24089A}"/>
    <cellStyle name="Moneda 2 8 7 2 4" xfId="24672" xr:uid="{84F2A199-690C-4F0F-979B-C3EE48FD685D}"/>
    <cellStyle name="Moneda 2 8 7 2 5" xfId="34089" xr:uid="{1F196BCD-B68F-402F-AB9F-2EB301D969EE}"/>
    <cellStyle name="Moneda 2 8 7 3" xfId="8199" xr:uid="{6F6315C3-C4EA-461E-BC9E-52614B61CD82}"/>
    <cellStyle name="Moneda 2 8 7 3 2" xfId="17607" xr:uid="{28C7A1CB-CFF0-4D1F-BDB9-2A88E66F1A97}"/>
    <cellStyle name="Moneda 2 8 7 3 3" xfId="27024" xr:uid="{B782AED8-EAA7-478B-948B-97FC87B887CC}"/>
    <cellStyle name="Moneda 2 8 7 3 4" xfId="36441" xr:uid="{9BD19E90-080D-4F27-B4D9-B70C9CD1E88E}"/>
    <cellStyle name="Moneda 2 8 7 4" xfId="12903" xr:uid="{1C266662-6BAD-4F69-9D99-324549117C8C}"/>
    <cellStyle name="Moneda 2 8 7 5" xfId="22320" xr:uid="{086A2FD8-186F-4B12-BBED-EF290C5C6ED6}"/>
    <cellStyle name="Moneda 2 8 7 6" xfId="31737" xr:uid="{707811F5-D131-4001-B971-168A84C269CC}"/>
    <cellStyle name="Moneda 2 8 7 7" xfId="39603" xr:uid="{1AAC98C1-DD16-4E35-B464-B567CC815196}"/>
    <cellStyle name="Moneda 2 8 7 8" xfId="39862" xr:uid="{9EBFFF25-05FA-4D08-98B1-33CE822D9722}"/>
    <cellStyle name="Moneda 2 8 7 9" xfId="3495" xr:uid="{E1D12BC7-42B5-401B-B6F3-1DAC477AAE25}"/>
    <cellStyle name="Moneda 2 8 8" xfId="1039" xr:uid="{DA9DC210-BCCE-4BB3-958F-A7CFBC1A2F23}"/>
    <cellStyle name="Moneda 2 8 8 10" xfId="40635" xr:uid="{28C52F28-5161-4AE5-8E93-9113BCE7A912}"/>
    <cellStyle name="Moneda 2 8 8 2" xfId="8983" xr:uid="{3CCB0B88-F4C3-499B-9885-9E84A1E05AF9}"/>
    <cellStyle name="Moneda 2 8 8 2 2" xfId="18391" xr:uid="{DFC61CA3-0EA1-47CD-A341-06BE2EB5C63F}"/>
    <cellStyle name="Moneda 2 8 8 2 3" xfId="27808" xr:uid="{A596D0C8-FD2E-42E7-B589-9CAE5D7198DF}"/>
    <cellStyle name="Moneda 2 8 8 2 4" xfId="37225" xr:uid="{98A2ADB7-E24B-46D3-A6DD-65BEB4093A78}"/>
    <cellStyle name="Moneda 2 8 8 3" xfId="13687" xr:uid="{9A78332D-C212-499E-A20A-DC904D2CF60F}"/>
    <cellStyle name="Moneda 2 8 8 4" xfId="23104" xr:uid="{B7645118-EE76-4778-8B34-4A0BFF1A949B}"/>
    <cellStyle name="Moneda 2 8 8 5" xfId="32521" xr:uid="{CF9FD1D6-1A7E-4E55-87C2-7D8B776C14B0}"/>
    <cellStyle name="Moneda 2 8 8 6" xfId="39667" xr:uid="{A0E15C14-BF71-4CAB-88DD-9B46EA9509D5}"/>
    <cellStyle name="Moneda 2 8 8 7" xfId="39926" xr:uid="{B0279108-FDCE-4236-B872-16EE9A3264E7}"/>
    <cellStyle name="Moneda 2 8 8 8" xfId="4279" xr:uid="{6733CA92-E20D-497C-85D6-15C462BB6FAE}"/>
    <cellStyle name="Moneda 2 8 8 9" xfId="1753" xr:uid="{D214272A-3750-47AC-A9CC-60062A116B57}"/>
    <cellStyle name="Moneda 2 8 9" xfId="1103" xr:uid="{A82B53BD-CB5A-438D-A5B1-7EA1CC080C21}"/>
    <cellStyle name="Moneda 2 8 9 2" xfId="16039" xr:uid="{4FBC6817-0043-4EF7-A47D-0F959A3D17EA}"/>
    <cellStyle name="Moneda 2 8 9 3" xfId="25456" xr:uid="{DF44D0FC-38BF-4029-AF77-A3AB2ADEAB2B}"/>
    <cellStyle name="Moneda 2 8 9 4" xfId="34873" xr:uid="{B75096A6-E150-4C10-A9D8-075A5A6B2726}"/>
    <cellStyle name="Moneda 2 8 9 5" xfId="39731" xr:uid="{6C0DF9B7-2E09-40D2-944F-116C9FCA9BB9}"/>
    <cellStyle name="Moneda 2 8 9 6" xfId="39990" xr:uid="{5FF9CB25-B9DB-47C0-9244-C01470E2A1A9}"/>
    <cellStyle name="Moneda 2 8 9 7" xfId="6631" xr:uid="{F433E8E1-4AFC-4064-8B2E-2FF666B6D982}"/>
    <cellStyle name="Moneda 2 8 9 8" xfId="1817" xr:uid="{F19B92E2-B36B-4C68-A23F-40DD264056B6}"/>
    <cellStyle name="Moneda 2 8 9 9" xfId="40699" xr:uid="{D64DA69C-EC88-4DEA-B102-00F7F433182C}"/>
    <cellStyle name="Moneda 2 9" xfId="167" xr:uid="{29F4C386-3E12-4B0E-BF36-9B0A30A204CF}"/>
    <cellStyle name="Moneda 2 9 10" xfId="792" xr:uid="{9ADFE9E0-0E16-4773-81C3-229E9F864F50}"/>
    <cellStyle name="Moneda 2 9 10 2" xfId="20735" xr:uid="{FCA0BC66-F8EB-463F-BB94-50B6F344A888}"/>
    <cellStyle name="Moneda 2 9 10 3" xfId="1650" xr:uid="{A23A6F92-5727-45CC-8711-E68BDCB7BE4B}"/>
    <cellStyle name="Moneda 2 9 10 4" xfId="40532" xr:uid="{F76C1C42-AD1D-4DFF-BD7C-F4154735197D}"/>
    <cellStyle name="Moneda 2 9 11" xfId="30152" xr:uid="{0EB73293-F1E3-4F7B-B35E-E2C2BF1EDED4}"/>
    <cellStyle name="Moneda 2 9 12" xfId="39550" xr:uid="{263D2269-162A-4C15-B685-DAACC6F84BB8}"/>
    <cellStyle name="Moneda 2 9 13" xfId="39821" xr:uid="{F5EAB1D5-D795-4F1E-AD69-25DD0B3AEA49}"/>
    <cellStyle name="Moneda 2 9 14" xfId="1909" xr:uid="{9C69E772-3760-497D-833E-27E84C62AEF6}"/>
    <cellStyle name="Moneda 2 9 15" xfId="1281" xr:uid="{ECF0663B-527A-480C-B7C4-53F02E8F386C}"/>
    <cellStyle name="Moneda 2 9 16" xfId="40163" xr:uid="{D64527D3-09A5-46E1-A0E8-3267CAF3A997}"/>
    <cellStyle name="Moneda 2 9 2" xfId="364" xr:uid="{B728A926-E63E-44FC-B190-1F2A29683DB7}"/>
    <cellStyle name="Moneda 2 9 2 10" xfId="30273" xr:uid="{90E3A3BB-1908-416A-9D95-559456F56817}"/>
    <cellStyle name="Moneda 2 9 2 11" xfId="39566" xr:uid="{C1521FBD-5860-41B9-B61C-FF840194CD75}"/>
    <cellStyle name="Moneda 2 9 2 12" xfId="39838" xr:uid="{E943C060-2EF7-41C1-83D2-BCB3745C1975}"/>
    <cellStyle name="Moneda 2 9 2 13" xfId="2030" xr:uid="{A4E66AB2-BB17-4211-A403-3C9627DA1C53}"/>
    <cellStyle name="Moneda 2 9 2 14" xfId="1402" xr:uid="{B0C27012-AF12-4D9B-865B-DF8D2BD670CE}"/>
    <cellStyle name="Moneda 2 9 2 15" xfId="40284" xr:uid="{23729420-1020-4BCA-9A40-959F698C3F9A}"/>
    <cellStyle name="Moneda 2 9 2 2" xfId="601" xr:uid="{F9B7F47D-BA60-4A14-A72B-14D071701879}"/>
    <cellStyle name="Moneda 2 9 2 2 10" xfId="39644" xr:uid="{9F36296F-5CE8-47D6-8AEF-1E687E752A79}"/>
    <cellStyle name="Moneda 2 9 2 2 11" xfId="39903" xr:uid="{C4668550-374F-499E-88BB-8D4B71328538}"/>
    <cellStyle name="Moneda 2 9 2 2 12" xfId="2226" xr:uid="{F0B322ED-6276-4144-8CA4-A6600B10B5C1}"/>
    <cellStyle name="Moneda 2 9 2 2 13" xfId="1598" xr:uid="{FCE72D7B-1872-4478-8951-979A1BF39BF8}"/>
    <cellStyle name="Moneda 2 9 2 2 14" xfId="40480" xr:uid="{97928C18-2999-4016-8B00-6BA9E8FCF3EA}"/>
    <cellStyle name="Moneda 2 9 2 2 2" xfId="1080" xr:uid="{8D799BF2-25A5-493D-B1E6-CEE147545AA6}"/>
    <cellStyle name="Moneda 2 9 2 2 2 10" xfId="39967" xr:uid="{3A3BF708-063A-49C4-B100-9F1343232B9D}"/>
    <cellStyle name="Moneda 2 9 2 2 2 11" xfId="2618" xr:uid="{CC17D9E4-4341-4D7D-8FC8-E7861C43A794}"/>
    <cellStyle name="Moneda 2 9 2 2 2 12" xfId="1794" xr:uid="{F8944A96-339D-4D9F-860C-148634166471}"/>
    <cellStyle name="Moneda 2 9 2 2 2 13" xfId="40676" xr:uid="{8B79026E-B460-405B-92BF-570F8FD05552}"/>
    <cellStyle name="Moneda 2 9 2 2 2 2" xfId="3403" xr:uid="{865B4B70-C123-47B7-B3F8-347F3123B6F5}"/>
    <cellStyle name="Moneda 2 9 2 2 2 2 2" xfId="5755" xr:uid="{6D4E810F-F3F9-4B57-A28D-88C5B1A1E7BB}"/>
    <cellStyle name="Moneda 2 9 2 2 2 2 2 2" xfId="10459" xr:uid="{9589DBDC-4A69-46A1-95F5-C4EBCB15F61D}"/>
    <cellStyle name="Moneda 2 9 2 2 2 2 2 2 2" xfId="19867" xr:uid="{3FED82BF-1DFC-4FB5-ADE9-5B92D650B254}"/>
    <cellStyle name="Moneda 2 9 2 2 2 2 2 2 3" xfId="29284" xr:uid="{C2063AA3-DB1A-4BC0-8441-137673CF4FC0}"/>
    <cellStyle name="Moneda 2 9 2 2 2 2 2 2 4" xfId="38701" xr:uid="{B94192B2-5F51-4739-A769-3827DFF6F684}"/>
    <cellStyle name="Moneda 2 9 2 2 2 2 2 3" xfId="15163" xr:uid="{69FD1DBB-694D-458D-8562-60967CD533BB}"/>
    <cellStyle name="Moneda 2 9 2 2 2 2 2 4" xfId="24580" xr:uid="{3A8C58DE-ACBE-47F2-9FED-0B33F46CE254}"/>
    <cellStyle name="Moneda 2 9 2 2 2 2 2 5" xfId="33997" xr:uid="{DA06D639-882A-4B09-8BB1-C83796AFF242}"/>
    <cellStyle name="Moneda 2 9 2 2 2 2 3" xfId="8107" xr:uid="{33F6AAB9-DCD4-4D99-AB23-E98324983A3E}"/>
    <cellStyle name="Moneda 2 9 2 2 2 2 3 2" xfId="17515" xr:uid="{9D8ACF59-7FE3-4692-942E-2777914D2DEE}"/>
    <cellStyle name="Moneda 2 9 2 2 2 2 3 3" xfId="26932" xr:uid="{364F750B-2777-4559-AF7C-BD15E1DFB699}"/>
    <cellStyle name="Moneda 2 9 2 2 2 2 3 4" xfId="36349" xr:uid="{273C04F8-C484-4B9D-BE58-4AC42AEB31E3}"/>
    <cellStyle name="Moneda 2 9 2 2 2 2 4" xfId="12811" xr:uid="{5FAE949C-5169-4F6F-A81B-5AB66F399AC2}"/>
    <cellStyle name="Moneda 2 9 2 2 2 2 5" xfId="22228" xr:uid="{FB6F99C9-E2F6-4ABC-A5DE-F2D6950C57CA}"/>
    <cellStyle name="Moneda 2 9 2 2 2 2 6" xfId="31645" xr:uid="{D5DB585B-26E9-40D1-A53A-A2FD36A9CD23}"/>
    <cellStyle name="Moneda 2 9 2 2 2 3" xfId="4187" xr:uid="{B50ABE73-C2AB-4F6C-A94D-593EC31CB9E0}"/>
    <cellStyle name="Moneda 2 9 2 2 2 3 2" xfId="6539" xr:uid="{63B108D4-6C9A-43C2-9C12-42A5B402CA16}"/>
    <cellStyle name="Moneda 2 9 2 2 2 3 2 2" xfId="11243" xr:uid="{F24DEB0B-15C5-4D89-87DC-995989A83FDE}"/>
    <cellStyle name="Moneda 2 9 2 2 2 3 2 2 2" xfId="20651" xr:uid="{7D27AB15-1AE9-42AC-9506-99E1E134F4EC}"/>
    <cellStyle name="Moneda 2 9 2 2 2 3 2 2 3" xfId="30068" xr:uid="{559551F3-4B4F-41E6-B0C0-E00989077E7B}"/>
    <cellStyle name="Moneda 2 9 2 2 2 3 2 2 4" xfId="39485" xr:uid="{94F28E74-8995-4D50-8F72-7B21D0AD1F5A}"/>
    <cellStyle name="Moneda 2 9 2 2 2 3 2 3" xfId="15947" xr:uid="{FAA79EC2-589C-47AE-851D-8234EF0B363B}"/>
    <cellStyle name="Moneda 2 9 2 2 2 3 2 4" xfId="25364" xr:uid="{2703A6A8-04EB-467D-84E5-68FFCD89A6B5}"/>
    <cellStyle name="Moneda 2 9 2 2 2 3 2 5" xfId="34781" xr:uid="{37D458E5-4FFD-4FAE-B63E-83FEE1428AE1}"/>
    <cellStyle name="Moneda 2 9 2 2 2 3 3" xfId="8891" xr:uid="{4904FAE8-0C69-4FBB-B034-494E6E448C42}"/>
    <cellStyle name="Moneda 2 9 2 2 2 3 3 2" xfId="18299" xr:uid="{D55409D9-4F7F-4E06-A34B-51E8B94CD9FB}"/>
    <cellStyle name="Moneda 2 9 2 2 2 3 3 3" xfId="27716" xr:uid="{15882B85-D9B1-4F6F-A66D-C941D9C3EEC1}"/>
    <cellStyle name="Moneda 2 9 2 2 2 3 3 4" xfId="37133" xr:uid="{22A9175C-7452-44EE-A478-19FB0D793AD2}"/>
    <cellStyle name="Moneda 2 9 2 2 2 3 4" xfId="13595" xr:uid="{4111324B-C129-461F-8215-D35BD31E2E25}"/>
    <cellStyle name="Moneda 2 9 2 2 2 3 5" xfId="23012" xr:uid="{D263380F-073F-48DE-B33C-26325F78435B}"/>
    <cellStyle name="Moneda 2 9 2 2 2 3 6" xfId="32429" xr:uid="{E9860712-5BA8-449B-BE6F-EBCF060C9927}"/>
    <cellStyle name="Moneda 2 9 2 2 2 4" xfId="4971" xr:uid="{36AB1612-B0F4-459A-BBC0-ACDE3B9805EE}"/>
    <cellStyle name="Moneda 2 9 2 2 2 4 2" xfId="9675" xr:uid="{D21C105F-A3DC-480E-8944-5C3F611F3A62}"/>
    <cellStyle name="Moneda 2 9 2 2 2 4 2 2" xfId="19083" xr:uid="{4C0F75CE-6AD5-4DFB-8D70-3D7D5D87268B}"/>
    <cellStyle name="Moneda 2 9 2 2 2 4 2 3" xfId="28500" xr:uid="{A477656A-EF5F-4E7E-8ED7-D060BD92DB92}"/>
    <cellStyle name="Moneda 2 9 2 2 2 4 2 4" xfId="37917" xr:uid="{F3C532CC-06D3-4715-9B78-CF97586A8617}"/>
    <cellStyle name="Moneda 2 9 2 2 2 4 3" xfId="14379" xr:uid="{86FE1A61-50DD-481E-8DB2-98DAAEA3D82C}"/>
    <cellStyle name="Moneda 2 9 2 2 2 4 4" xfId="23796" xr:uid="{9A2D5661-6AD1-436C-B6CE-1870D6B9324B}"/>
    <cellStyle name="Moneda 2 9 2 2 2 4 5" xfId="33213" xr:uid="{0DB100EB-CF90-47D5-ABAB-93D754CC8751}"/>
    <cellStyle name="Moneda 2 9 2 2 2 5" xfId="7323" xr:uid="{413C97C5-37C2-4A5B-8082-A6895D4D5DED}"/>
    <cellStyle name="Moneda 2 9 2 2 2 5 2" xfId="16731" xr:uid="{DA407283-D050-43B5-8330-7C7D499DEA74}"/>
    <cellStyle name="Moneda 2 9 2 2 2 5 3" xfId="26148" xr:uid="{E5833B2A-E102-4282-A80C-275F9E4D54A7}"/>
    <cellStyle name="Moneda 2 9 2 2 2 5 4" xfId="35565" xr:uid="{3A3618FC-FC7D-4F6F-99A5-A98E5E20371D}"/>
    <cellStyle name="Moneda 2 9 2 2 2 6" xfId="12027" xr:uid="{F82DA0E7-4260-4BCD-9169-FF9B387BE5F1}"/>
    <cellStyle name="Moneda 2 9 2 2 2 7" xfId="21444" xr:uid="{3C1A623E-2E93-4991-ACBA-A82A584C0457}"/>
    <cellStyle name="Moneda 2 9 2 2 2 8" xfId="30861" xr:uid="{866F529A-F550-4C31-B01F-AFAABAFFF8F9}"/>
    <cellStyle name="Moneda 2 9 2 2 2 9" xfId="39708" xr:uid="{E47ACBDA-F36F-499F-B339-08AE42785234}"/>
    <cellStyle name="Moneda 2 9 2 2 3" xfId="1144" xr:uid="{8F704074-3152-4AA3-9389-BC8089889DDD}"/>
    <cellStyle name="Moneda 2 9 2 2 3 10" xfId="1858" xr:uid="{F6DE60BB-C448-409C-B026-00C6A17EF054}"/>
    <cellStyle name="Moneda 2 9 2 2 3 11" xfId="40740" xr:uid="{99188FF1-3AEE-4295-A8E5-8C9737D40041}"/>
    <cellStyle name="Moneda 2 9 2 2 3 2" xfId="5363" xr:uid="{99FA7434-8983-4483-9A3B-833695009E9B}"/>
    <cellStyle name="Moneda 2 9 2 2 3 2 2" xfId="10067" xr:uid="{CEA6ADAB-CDF1-48CA-BC48-7C1429BC10CE}"/>
    <cellStyle name="Moneda 2 9 2 2 3 2 2 2" xfId="19475" xr:uid="{E5C2550A-4AC9-4205-B66F-100772F87C93}"/>
    <cellStyle name="Moneda 2 9 2 2 3 2 2 3" xfId="28892" xr:uid="{1D6999B3-DC16-4EE5-B0CA-C72AF4E7C9FB}"/>
    <cellStyle name="Moneda 2 9 2 2 3 2 2 4" xfId="38309" xr:uid="{DFACF74E-783F-484E-9A2A-D4F7EF254952}"/>
    <cellStyle name="Moneda 2 9 2 2 3 2 3" xfId="14771" xr:uid="{84F01D9E-EFBC-4FF0-9DCE-50E2BB7262E5}"/>
    <cellStyle name="Moneda 2 9 2 2 3 2 4" xfId="24188" xr:uid="{32EBB8D3-EC19-4E9A-83D4-13D01FC50735}"/>
    <cellStyle name="Moneda 2 9 2 2 3 2 5" xfId="33605" xr:uid="{002C7845-A608-4D94-8373-C87545ABBFA7}"/>
    <cellStyle name="Moneda 2 9 2 2 3 3" xfId="7715" xr:uid="{7CE80269-FF69-431A-830B-06D5B2D44836}"/>
    <cellStyle name="Moneda 2 9 2 2 3 3 2" xfId="17123" xr:uid="{7CC70CAD-37CB-4C94-97D2-5592C55BCFDF}"/>
    <cellStyle name="Moneda 2 9 2 2 3 3 3" xfId="26540" xr:uid="{81A75534-EAD6-404C-9290-91108995B386}"/>
    <cellStyle name="Moneda 2 9 2 2 3 3 4" xfId="35957" xr:uid="{FC86EFC4-FFFF-4E56-BC7B-2AB63E2482A3}"/>
    <cellStyle name="Moneda 2 9 2 2 3 4" xfId="12419" xr:uid="{0AF42A31-4D8E-4131-9751-B13C8584B149}"/>
    <cellStyle name="Moneda 2 9 2 2 3 5" xfId="21836" xr:uid="{36C1DF9E-62E8-42DC-8858-F57C08844E03}"/>
    <cellStyle name="Moneda 2 9 2 2 3 6" xfId="31253" xr:uid="{6E0411FF-C09B-402A-ABF1-7001F5E7A459}"/>
    <cellStyle name="Moneda 2 9 2 2 3 7" xfId="39772" xr:uid="{B884DECF-6D1F-41C1-B1F8-783F73357736}"/>
    <cellStyle name="Moneda 2 9 2 2 3 8" xfId="40031" xr:uid="{71EA312E-4DBB-4132-BE5E-E7D076A6DB6C}"/>
    <cellStyle name="Moneda 2 9 2 2 3 9" xfId="3011" xr:uid="{2321992A-9366-42F3-9CB5-11DC0A228077}"/>
    <cellStyle name="Moneda 2 9 2 2 4" xfId="1016" xr:uid="{9F98D739-2135-4F22-A3A9-6C9123F0CFB9}"/>
    <cellStyle name="Moneda 2 9 2 2 4 2" xfId="6147" xr:uid="{8846D4E2-3229-4EE6-911F-4156A190519F}"/>
    <cellStyle name="Moneda 2 9 2 2 4 2 2" xfId="10851" xr:uid="{935DC596-5840-44E4-89B1-473BE1A55468}"/>
    <cellStyle name="Moneda 2 9 2 2 4 2 2 2" xfId="20259" xr:uid="{3164041E-9893-48E1-A33E-5E70E7F84A81}"/>
    <cellStyle name="Moneda 2 9 2 2 4 2 2 3" xfId="29676" xr:uid="{F90AA3E2-99A6-4047-BFE3-66868C428968}"/>
    <cellStyle name="Moneda 2 9 2 2 4 2 2 4" xfId="39093" xr:uid="{ADAA2A99-7C0F-4B0D-A4DB-D95AE1DDB3C5}"/>
    <cellStyle name="Moneda 2 9 2 2 4 2 3" xfId="15555" xr:uid="{D1F71464-7625-472E-AC99-FE6D165CDCBD}"/>
    <cellStyle name="Moneda 2 9 2 2 4 2 4" xfId="24972" xr:uid="{9619BAF5-58F3-4B4D-9B9F-C2DFC3147757}"/>
    <cellStyle name="Moneda 2 9 2 2 4 2 5" xfId="34389" xr:uid="{9CD9B214-EF9D-4459-84E6-9A118AF4A7ED}"/>
    <cellStyle name="Moneda 2 9 2 2 4 3" xfId="8499" xr:uid="{F494CBE2-4AD0-402E-B1AB-49B11E4C7FDA}"/>
    <cellStyle name="Moneda 2 9 2 2 4 3 2" xfId="17907" xr:uid="{13095847-583A-41C0-861D-E531CA4B0B87}"/>
    <cellStyle name="Moneda 2 9 2 2 4 3 3" xfId="27324" xr:uid="{D1373033-A680-4CBA-983C-DCCFD97A7FD5}"/>
    <cellStyle name="Moneda 2 9 2 2 4 3 4" xfId="36741" xr:uid="{CF0603FA-D011-4605-8886-C112CB6D4D58}"/>
    <cellStyle name="Moneda 2 9 2 2 4 4" xfId="13203" xr:uid="{3D2BADA0-FA34-43E8-8D76-256F0C1C9475}"/>
    <cellStyle name="Moneda 2 9 2 2 4 5" xfId="22620" xr:uid="{A7D07705-3F47-4E3D-BE79-26CD531B50DD}"/>
    <cellStyle name="Moneda 2 9 2 2 4 6" xfId="32037" xr:uid="{EDAD7FF4-5524-477A-90BE-FC6603898C76}"/>
    <cellStyle name="Moneda 2 9 2 2 4 7" xfId="3795" xr:uid="{FD5201AA-C1EC-4098-B69B-96118E4C7D25}"/>
    <cellStyle name="Moneda 2 9 2 2 4 8" xfId="1730" xr:uid="{6937E44D-0046-47A2-828A-F30C279CCAF6}"/>
    <cellStyle name="Moneda 2 9 2 2 4 9" xfId="40612" xr:uid="{8BF60093-555E-4E33-AD96-E5265EE071D5}"/>
    <cellStyle name="Moneda 2 9 2 2 5" xfId="4579" xr:uid="{DC01637C-22D2-4344-93CF-014284522F9C}"/>
    <cellStyle name="Moneda 2 9 2 2 5 2" xfId="9283" xr:uid="{3EFA5BF5-6583-4A82-B63E-1BF08367B226}"/>
    <cellStyle name="Moneda 2 9 2 2 5 2 2" xfId="18691" xr:uid="{5D3F9E8B-15DC-46CC-93C4-34BD1B23FF52}"/>
    <cellStyle name="Moneda 2 9 2 2 5 2 3" xfId="28108" xr:uid="{FB92FA91-25F5-4C72-AEC9-7F71D2065D4F}"/>
    <cellStyle name="Moneda 2 9 2 2 5 2 4" xfId="37525" xr:uid="{A6059EF9-B6FC-48E2-BB04-9F96CE8E6FCF}"/>
    <cellStyle name="Moneda 2 9 2 2 5 3" xfId="13987" xr:uid="{A92C193A-56FD-4047-8935-2F6D1744EC47}"/>
    <cellStyle name="Moneda 2 9 2 2 5 4" xfId="23404" xr:uid="{07C8D59D-C37A-4923-A32F-84BABC5B50E6}"/>
    <cellStyle name="Moneda 2 9 2 2 5 5" xfId="32821" xr:uid="{F2FFF19D-5F9C-4587-BAC3-2F05B3EF7647}"/>
    <cellStyle name="Moneda 2 9 2 2 6" xfId="6931" xr:uid="{EB6DC7AF-483C-4C9C-80CD-7B22C44186CA}"/>
    <cellStyle name="Moneda 2 9 2 2 6 2" xfId="16339" xr:uid="{10DC41EE-C91E-4510-8940-F1EBBA8AFE62}"/>
    <cellStyle name="Moneda 2 9 2 2 6 3" xfId="25756" xr:uid="{3F13FE0B-DAFC-4F96-9FA6-D74410AD82DB}"/>
    <cellStyle name="Moneda 2 9 2 2 6 4" xfId="35173" xr:uid="{26303A82-1332-48FD-B75D-101328A03A83}"/>
    <cellStyle name="Moneda 2 9 2 2 7" xfId="11635" xr:uid="{0076D8C1-FDE2-417A-BD5E-3889361218B7}"/>
    <cellStyle name="Moneda 2 9 2 2 8" xfId="21052" xr:uid="{D9831315-4A02-4651-9B0F-13546ADA5FED}"/>
    <cellStyle name="Moneda 2 9 2 2 9" xfId="30469" xr:uid="{E87708D5-2A7D-4155-AC9B-A587A69E010F}"/>
    <cellStyle name="Moneda 2 9 2 3" xfId="982" xr:uid="{29C0FCB2-710A-4810-86DC-03747861A2CC}"/>
    <cellStyle name="Moneda 2 9 2 3 10" xfId="39871" xr:uid="{7A1D29C0-4BF9-4FB0-95F6-06974A52A4AE}"/>
    <cellStyle name="Moneda 2 9 2 3 11" xfId="2422" xr:uid="{4C81570A-CB1F-446E-92E5-F5592A8BE062}"/>
    <cellStyle name="Moneda 2 9 2 3 12" xfId="1698" xr:uid="{BB027757-74AA-471D-89BE-3A607FFC85FA}"/>
    <cellStyle name="Moneda 2 9 2 3 13" xfId="40580" xr:uid="{C2760FFE-D214-41D2-9815-42FB39C039BE}"/>
    <cellStyle name="Moneda 2 9 2 3 2" xfId="3207" xr:uid="{7D838534-310B-4BD3-A513-0F7E40B81203}"/>
    <cellStyle name="Moneda 2 9 2 3 2 2" xfId="5559" xr:uid="{AF37313C-55D4-4E19-AECC-E0A01FE3F0B0}"/>
    <cellStyle name="Moneda 2 9 2 3 2 2 2" xfId="10263" xr:uid="{1BC51603-D638-4953-B861-DDC85426E662}"/>
    <cellStyle name="Moneda 2 9 2 3 2 2 2 2" xfId="19671" xr:uid="{570E55B1-4C12-49E9-8550-9CFBCA5FABF2}"/>
    <cellStyle name="Moneda 2 9 2 3 2 2 2 3" xfId="29088" xr:uid="{8F6388FF-B825-47C2-97C8-97AB7C41C529}"/>
    <cellStyle name="Moneda 2 9 2 3 2 2 2 4" xfId="38505" xr:uid="{C90D01E0-0250-46B9-BB37-4C1E26D8982B}"/>
    <cellStyle name="Moneda 2 9 2 3 2 2 3" xfId="14967" xr:uid="{D2DE8CD6-7E5C-416D-9D77-D9916ED93CC5}"/>
    <cellStyle name="Moneda 2 9 2 3 2 2 4" xfId="24384" xr:uid="{1C1C3EC0-9216-4C61-AB54-82A58E048827}"/>
    <cellStyle name="Moneda 2 9 2 3 2 2 5" xfId="33801" xr:uid="{3A8FFC64-5E0D-4DD3-9E70-75A3431B77BA}"/>
    <cellStyle name="Moneda 2 9 2 3 2 3" xfId="7911" xr:uid="{5FA0479B-E6A2-4EF1-908B-13BA63D0961E}"/>
    <cellStyle name="Moneda 2 9 2 3 2 3 2" xfId="17319" xr:uid="{11E3AF6E-BFF7-4479-A78C-222EB519F5C4}"/>
    <cellStyle name="Moneda 2 9 2 3 2 3 3" xfId="26736" xr:uid="{203C7BCC-9168-4347-A0CE-B7AD5147F51D}"/>
    <cellStyle name="Moneda 2 9 2 3 2 3 4" xfId="36153" xr:uid="{CB35F5B2-B9C9-49D2-9523-BEF88E9DBB0C}"/>
    <cellStyle name="Moneda 2 9 2 3 2 4" xfId="12615" xr:uid="{FF390D38-819A-4ACB-97B8-CC48988C49D0}"/>
    <cellStyle name="Moneda 2 9 2 3 2 5" xfId="22032" xr:uid="{1E7674E2-BA6C-4399-BE86-6E573BF4F3F5}"/>
    <cellStyle name="Moneda 2 9 2 3 2 6" xfId="31449" xr:uid="{924951A7-8D87-4974-9EB1-39FFA362BC8F}"/>
    <cellStyle name="Moneda 2 9 2 3 3" xfId="3991" xr:uid="{051040EE-16F9-47EB-B7A6-F8D9BC60EB1A}"/>
    <cellStyle name="Moneda 2 9 2 3 3 2" xfId="6343" xr:uid="{49520108-05A4-4B56-9158-A934A4B03683}"/>
    <cellStyle name="Moneda 2 9 2 3 3 2 2" xfId="11047" xr:uid="{1A906511-3A27-4F81-B6C7-28846FFA3D84}"/>
    <cellStyle name="Moneda 2 9 2 3 3 2 2 2" xfId="20455" xr:uid="{CB9EF812-2CF6-46B1-9298-928896F58231}"/>
    <cellStyle name="Moneda 2 9 2 3 3 2 2 3" xfId="29872" xr:uid="{5FEE91B6-1C54-4B80-B079-2C40ABB7055D}"/>
    <cellStyle name="Moneda 2 9 2 3 3 2 2 4" xfId="39289" xr:uid="{BF69C662-C1A9-47A6-97D6-EC1D180A97F4}"/>
    <cellStyle name="Moneda 2 9 2 3 3 2 3" xfId="15751" xr:uid="{DF572060-154D-479D-AFC5-3072740291D7}"/>
    <cellStyle name="Moneda 2 9 2 3 3 2 4" xfId="25168" xr:uid="{BB040F57-1D46-43D6-B2D8-8FE4C40D7B87}"/>
    <cellStyle name="Moneda 2 9 2 3 3 2 5" xfId="34585" xr:uid="{7D668609-C87F-4126-9E35-C5DFF4BA371E}"/>
    <cellStyle name="Moneda 2 9 2 3 3 3" xfId="8695" xr:uid="{8BF8F3B2-C418-4A22-8080-D6D73A2A3F49}"/>
    <cellStyle name="Moneda 2 9 2 3 3 3 2" xfId="18103" xr:uid="{A16253A5-C49F-416E-91B7-A06E89BF3F08}"/>
    <cellStyle name="Moneda 2 9 2 3 3 3 3" xfId="27520" xr:uid="{8D5105FA-FAEB-4D36-A6F0-E1FBC2123BDE}"/>
    <cellStyle name="Moneda 2 9 2 3 3 3 4" xfId="36937" xr:uid="{199F4DDE-91B2-4FD6-B0A7-AE97D3BE4DE8}"/>
    <cellStyle name="Moneda 2 9 2 3 3 4" xfId="13399" xr:uid="{F1DA7DD8-086F-4AF9-8BD4-B53F8906745E}"/>
    <cellStyle name="Moneda 2 9 2 3 3 5" xfId="22816" xr:uid="{E1D75ADE-FD5E-4549-B2EF-F9BCFE1139E2}"/>
    <cellStyle name="Moneda 2 9 2 3 3 6" xfId="32233" xr:uid="{75920222-9A78-4E19-A57D-BFD8BF3958C7}"/>
    <cellStyle name="Moneda 2 9 2 3 4" xfId="4775" xr:uid="{ADAAA3E0-D7C6-4E05-96D4-28551B261905}"/>
    <cellStyle name="Moneda 2 9 2 3 4 2" xfId="9479" xr:uid="{9A59BE44-4454-408D-91F9-213EB1128CF6}"/>
    <cellStyle name="Moneda 2 9 2 3 4 2 2" xfId="18887" xr:uid="{7960865E-F88D-455C-A2D1-C0BC0538F485}"/>
    <cellStyle name="Moneda 2 9 2 3 4 2 3" xfId="28304" xr:uid="{537F835A-FDCD-44A8-92DA-333A7303AD53}"/>
    <cellStyle name="Moneda 2 9 2 3 4 2 4" xfId="37721" xr:uid="{DEED8354-B291-4811-BDD7-37B403889450}"/>
    <cellStyle name="Moneda 2 9 2 3 4 3" xfId="14183" xr:uid="{7C73FD3D-5191-430C-B7DD-6A0F3517AE69}"/>
    <cellStyle name="Moneda 2 9 2 3 4 4" xfId="23600" xr:uid="{601BC264-D347-4836-BD24-17FEE7D3F7FB}"/>
    <cellStyle name="Moneda 2 9 2 3 4 5" xfId="33017" xr:uid="{2921AFAB-2ED6-4A6E-96E9-79D1043BAF6A}"/>
    <cellStyle name="Moneda 2 9 2 3 5" xfId="7127" xr:uid="{6BA1507D-808A-4062-BDAF-A16958A600EB}"/>
    <cellStyle name="Moneda 2 9 2 3 5 2" xfId="16535" xr:uid="{F7D4CFC7-0D0F-4E1B-BB86-16B15343A05C}"/>
    <cellStyle name="Moneda 2 9 2 3 5 3" xfId="25952" xr:uid="{CA2A59CE-0538-4D9A-A7BC-7BD21D33B7DE}"/>
    <cellStyle name="Moneda 2 9 2 3 5 4" xfId="35369" xr:uid="{0455161E-ADC6-4429-8A1F-38E0FE36C379}"/>
    <cellStyle name="Moneda 2 9 2 3 6" xfId="11831" xr:uid="{5DDEA6A4-31BD-4EFE-9E45-64379BAA410F}"/>
    <cellStyle name="Moneda 2 9 2 3 7" xfId="21248" xr:uid="{42E32D46-BBA1-4178-9EFD-37049463B198}"/>
    <cellStyle name="Moneda 2 9 2 3 8" xfId="30665" xr:uid="{D4C96A9E-A204-4EB6-BE35-7057C5295CCA}"/>
    <cellStyle name="Moneda 2 9 2 3 9" xfId="39612" xr:uid="{C493DAEF-2D32-47A4-8706-D4DB25C70FA6}"/>
    <cellStyle name="Moneda 2 9 2 4" xfId="1048" xr:uid="{2027ADEA-F0CC-45A2-9E22-BF455CB550E0}"/>
    <cellStyle name="Moneda 2 9 2 4 10" xfId="1762" xr:uid="{6E5E9D20-A6DD-4AEC-A6C9-7A10B1D31B86}"/>
    <cellStyle name="Moneda 2 9 2 4 11" xfId="40644" xr:uid="{1C4C112E-D820-4A1E-8248-E2A6DAAFD36A}"/>
    <cellStyle name="Moneda 2 9 2 4 2" xfId="5167" xr:uid="{6F7A5BF5-6612-4408-AF35-FDA2100F5C60}"/>
    <cellStyle name="Moneda 2 9 2 4 2 2" xfId="9871" xr:uid="{A3D12123-B5C5-4739-8168-8D72F28B4251}"/>
    <cellStyle name="Moneda 2 9 2 4 2 2 2" xfId="19279" xr:uid="{99F33F27-68EB-4A56-9491-4316A1320116}"/>
    <cellStyle name="Moneda 2 9 2 4 2 2 3" xfId="28696" xr:uid="{EA6B20A1-B5DD-4059-A9B5-8999A89D1B2F}"/>
    <cellStyle name="Moneda 2 9 2 4 2 2 4" xfId="38113" xr:uid="{DD20CC7D-086C-4CAE-B269-449ACD41A9A8}"/>
    <cellStyle name="Moneda 2 9 2 4 2 3" xfId="14575" xr:uid="{33B499B0-D82B-4393-8B33-90284CAFB4E7}"/>
    <cellStyle name="Moneda 2 9 2 4 2 4" xfId="23992" xr:uid="{8AA396D2-8BCF-405C-8A77-D73B09D0B18D}"/>
    <cellStyle name="Moneda 2 9 2 4 2 5" xfId="33409" xr:uid="{C931BCFA-2A19-4F7A-BDAA-0AF067A0A4FC}"/>
    <cellStyle name="Moneda 2 9 2 4 3" xfId="7519" xr:uid="{68F9C264-2249-47F5-917C-93BE8EB8D4B7}"/>
    <cellStyle name="Moneda 2 9 2 4 3 2" xfId="16927" xr:uid="{0E5B35D3-173A-4A67-A47B-178A10658FDF}"/>
    <cellStyle name="Moneda 2 9 2 4 3 3" xfId="26344" xr:uid="{3C32D76C-D5DC-490A-919A-5FED8BB4A950}"/>
    <cellStyle name="Moneda 2 9 2 4 3 4" xfId="35761" xr:uid="{948A48BA-6ECF-4B2B-8E7B-039A65F7E8DB}"/>
    <cellStyle name="Moneda 2 9 2 4 4" xfId="12223" xr:uid="{1EED2F06-2204-4777-A186-6E7FDC68A627}"/>
    <cellStyle name="Moneda 2 9 2 4 5" xfId="21640" xr:uid="{3B308E13-87EF-4930-9D59-84360DA9C549}"/>
    <cellStyle name="Moneda 2 9 2 4 6" xfId="31057" xr:uid="{D7A6F2F8-3BDA-459D-B0A1-FFACAAFBB5DF}"/>
    <cellStyle name="Moneda 2 9 2 4 7" xfId="39676" xr:uid="{2FC71D27-87C4-4D55-8D8F-29DD22D3857E}"/>
    <cellStyle name="Moneda 2 9 2 4 8" xfId="39935" xr:uid="{54A2FC1E-ABD3-4A1A-984D-8376856EDA3B}"/>
    <cellStyle name="Moneda 2 9 2 4 9" xfId="2815" xr:uid="{AD67E4A0-0625-4EA1-9A35-A767F67B3998}"/>
    <cellStyle name="Moneda 2 9 2 5" xfId="1112" xr:uid="{57C138E1-1590-45F7-8BC1-1E6719E2850A}"/>
    <cellStyle name="Moneda 2 9 2 5 10" xfId="1826" xr:uid="{EF6D05A9-5747-4834-83B6-FB5B0716F57E}"/>
    <cellStyle name="Moneda 2 9 2 5 11" xfId="40708" xr:uid="{6F750BF1-D7D0-434A-B00D-CB45F0942DD8}"/>
    <cellStyle name="Moneda 2 9 2 5 2" xfId="5951" xr:uid="{6D4D2AEB-6F12-40E7-92CA-FC0FD554D239}"/>
    <cellStyle name="Moneda 2 9 2 5 2 2" xfId="10655" xr:uid="{A7E430A8-8F78-4D5F-ACCD-267905674533}"/>
    <cellStyle name="Moneda 2 9 2 5 2 2 2" xfId="20063" xr:uid="{BBAFC7E3-347C-4D0A-A321-9B6036DEC84F}"/>
    <cellStyle name="Moneda 2 9 2 5 2 2 3" xfId="29480" xr:uid="{418F4815-68B0-4042-AE7C-3C4A493C9A25}"/>
    <cellStyle name="Moneda 2 9 2 5 2 2 4" xfId="38897" xr:uid="{73B7F4B3-1E56-4E8A-965C-386A9587ECEC}"/>
    <cellStyle name="Moneda 2 9 2 5 2 3" xfId="15359" xr:uid="{32FD0C74-26AF-46E0-92C9-7FB6803E9BCC}"/>
    <cellStyle name="Moneda 2 9 2 5 2 4" xfId="24776" xr:uid="{7EC863CE-24A5-4C0F-9E0F-02D0CD0C4559}"/>
    <cellStyle name="Moneda 2 9 2 5 2 5" xfId="34193" xr:uid="{E4656930-C093-49F1-B38D-1793905AF3EB}"/>
    <cellStyle name="Moneda 2 9 2 5 3" xfId="8303" xr:uid="{029B1134-4F84-421D-8F26-F2432CB31BCD}"/>
    <cellStyle name="Moneda 2 9 2 5 3 2" xfId="17711" xr:uid="{EE9AA7E1-16CB-406F-8F18-F3C4D393D0F5}"/>
    <cellStyle name="Moneda 2 9 2 5 3 3" xfId="27128" xr:uid="{366D8151-C814-4A0D-BB8F-9875027ADC4D}"/>
    <cellStyle name="Moneda 2 9 2 5 3 4" xfId="36545" xr:uid="{E9D7A8D3-B3F2-4809-B8F7-585C2E55D47E}"/>
    <cellStyle name="Moneda 2 9 2 5 4" xfId="13007" xr:uid="{FB57CB8F-6246-43B8-ADF4-A97DEC20F467}"/>
    <cellStyle name="Moneda 2 9 2 5 5" xfId="22424" xr:uid="{AA481ED7-6D2A-49B1-861D-9ED543621ABC}"/>
    <cellStyle name="Moneda 2 9 2 5 6" xfId="31841" xr:uid="{F4F690BC-08F4-4BD0-9CF0-EC8D60B42064}"/>
    <cellStyle name="Moneda 2 9 2 5 7" xfId="39740" xr:uid="{8CD1A1A9-EA8A-4081-893C-28186477D37A}"/>
    <cellStyle name="Moneda 2 9 2 5 8" xfId="39999" xr:uid="{8568A77D-97F0-43CE-836B-34CCF99D83FA}"/>
    <cellStyle name="Moneda 2 9 2 5 9" xfId="3599" xr:uid="{3F6C228F-B04C-4735-9634-03E85259DEB0}"/>
    <cellStyle name="Moneda 2 9 2 6" xfId="819" xr:uid="{669CE6A8-9E19-4E7B-B422-D7A14C9394AB}"/>
    <cellStyle name="Moneda 2 9 2 6 2" xfId="9087" xr:uid="{EB8EE0EA-FBC0-4FD4-98F7-E7648FD7891C}"/>
    <cellStyle name="Moneda 2 9 2 6 2 2" xfId="18495" xr:uid="{748F15FB-74A3-44CA-979E-D308EDF54AC4}"/>
    <cellStyle name="Moneda 2 9 2 6 2 3" xfId="27912" xr:uid="{5185AA0F-8322-442D-A5A6-09AEE476C517}"/>
    <cellStyle name="Moneda 2 9 2 6 2 4" xfId="37329" xr:uid="{3485BF1B-4FB0-40C2-A5F8-98D57EF9223E}"/>
    <cellStyle name="Moneda 2 9 2 6 3" xfId="13791" xr:uid="{EE052E5A-6F96-47C3-B8FC-FC2B312A85EE}"/>
    <cellStyle name="Moneda 2 9 2 6 4" xfId="23208" xr:uid="{E140E71E-907C-4396-8AC2-F688FA40DCB5}"/>
    <cellStyle name="Moneda 2 9 2 6 5" xfId="32625" xr:uid="{EF80DBCA-B6A1-4DC5-99C6-C02164A8B09E}"/>
    <cellStyle name="Moneda 2 9 2 6 6" xfId="4383" xr:uid="{1C14B4B6-CB72-4D80-A315-09B0B7B668EE}"/>
    <cellStyle name="Moneda 2 9 2 6 7" xfId="1666" xr:uid="{147D54FC-BB1E-460F-800B-4376F9BF4582}"/>
    <cellStyle name="Moneda 2 9 2 6 8" xfId="40548" xr:uid="{465CA31F-BD41-4F0C-8623-7087C1AA7149}"/>
    <cellStyle name="Moneda 2 9 2 7" xfId="6735" xr:uid="{694C2972-89F5-4FEE-A88C-2F79576F29E1}"/>
    <cellStyle name="Moneda 2 9 2 7 2" xfId="16143" xr:uid="{720B5E10-B76A-46EA-B1A8-EC63EC7A86D3}"/>
    <cellStyle name="Moneda 2 9 2 7 3" xfId="25560" xr:uid="{D64EF92A-7A15-432B-BF47-819E209A800F}"/>
    <cellStyle name="Moneda 2 9 2 7 4" xfId="34977" xr:uid="{0D6F6A14-223A-4D39-899D-72F24AD29F27}"/>
    <cellStyle name="Moneda 2 9 2 8" xfId="11439" xr:uid="{E4ACC5A5-5B8A-435F-9C2A-BA27CF7B0613}"/>
    <cellStyle name="Moneda 2 9 2 9" xfId="20856" xr:uid="{0789AB5C-C0D6-43BD-B5F8-EDC9B84FF5C7}"/>
    <cellStyle name="Moneda 2 9 3" xfId="479" xr:uid="{376B60EC-CF69-4E80-92C4-959C7D435BB5}"/>
    <cellStyle name="Moneda 2 9 3 10" xfId="39574" xr:uid="{C5118FB5-FF72-4A51-8B2F-A1257F40A8FD}"/>
    <cellStyle name="Moneda 2 9 3 11" xfId="39846" xr:uid="{D15EFE8F-9763-4C39-856E-6C7107054684}"/>
    <cellStyle name="Moneda 2 9 3 12" xfId="2105" xr:uid="{7659BAF2-E117-4530-9DB3-3AD3EAAC889D}"/>
    <cellStyle name="Moneda 2 9 3 13" xfId="1477" xr:uid="{58001CD8-1104-4344-901B-4ED39E8FB73D}"/>
    <cellStyle name="Moneda 2 9 3 14" xfId="40359" xr:uid="{CAE1234C-1D5C-4056-9625-5CB0640DFDCE}"/>
    <cellStyle name="Moneda 2 9 3 2" xfId="1024" xr:uid="{0917198E-D43F-4855-9D51-1271AA24F28D}"/>
    <cellStyle name="Moneda 2 9 3 2 10" xfId="39911" xr:uid="{345D49DE-0E63-4414-BF43-B416B21F03AC}"/>
    <cellStyle name="Moneda 2 9 3 2 11" xfId="2497" xr:uid="{127DA3F1-0AD0-4B0F-9673-7E0A67B573CC}"/>
    <cellStyle name="Moneda 2 9 3 2 12" xfId="1738" xr:uid="{4E919A92-7033-463A-8EFB-7F4384AC1015}"/>
    <cellStyle name="Moneda 2 9 3 2 13" xfId="40620" xr:uid="{4D91D755-1986-4192-B16A-E244A5F90265}"/>
    <cellStyle name="Moneda 2 9 3 2 2" xfId="1088" xr:uid="{95DBA278-AE05-46FA-B2FA-CBEE9FCB00D2}"/>
    <cellStyle name="Moneda 2 9 3 2 2 10" xfId="1802" xr:uid="{5F7E213E-BDB9-4E79-96F1-CD716ED776F0}"/>
    <cellStyle name="Moneda 2 9 3 2 2 11" xfId="40684" xr:uid="{D738B483-F287-4384-B453-AF16DCA5C6EB}"/>
    <cellStyle name="Moneda 2 9 3 2 2 2" xfId="5634" xr:uid="{94C89F83-3C77-471E-9A10-D7BAC4E783D7}"/>
    <cellStyle name="Moneda 2 9 3 2 2 2 2" xfId="10338" xr:uid="{17A0F908-6BBE-40E8-9CB4-DA10C45DACAE}"/>
    <cellStyle name="Moneda 2 9 3 2 2 2 2 2" xfId="19746" xr:uid="{38F1EB2F-1DF0-4263-9D20-EC7005CBB41E}"/>
    <cellStyle name="Moneda 2 9 3 2 2 2 2 3" xfId="29163" xr:uid="{87448735-1DBE-4E2A-8948-5D0973F119C8}"/>
    <cellStyle name="Moneda 2 9 3 2 2 2 2 4" xfId="38580" xr:uid="{01E8821D-3288-41F5-8B00-F8CC291FC29F}"/>
    <cellStyle name="Moneda 2 9 3 2 2 2 3" xfId="15042" xr:uid="{E5B6D85A-1D60-4379-AF50-F5217BDEA951}"/>
    <cellStyle name="Moneda 2 9 3 2 2 2 4" xfId="24459" xr:uid="{4F6CC62D-9CB5-45E3-B247-B71D89BE0BDF}"/>
    <cellStyle name="Moneda 2 9 3 2 2 2 5" xfId="33876" xr:uid="{3EBCFEE5-D2B9-4522-AEC8-D9D07F57DC13}"/>
    <cellStyle name="Moneda 2 9 3 2 2 3" xfId="7986" xr:uid="{C8ED2987-6208-4EDE-BE80-9C9AE382FA4C}"/>
    <cellStyle name="Moneda 2 9 3 2 2 3 2" xfId="17394" xr:uid="{FE7FC71A-A1C9-41A8-BD55-54892DE25112}"/>
    <cellStyle name="Moneda 2 9 3 2 2 3 3" xfId="26811" xr:uid="{D4C23BE0-DBDA-4189-823F-C6492BCD11E3}"/>
    <cellStyle name="Moneda 2 9 3 2 2 3 4" xfId="36228" xr:uid="{0323A762-DA2E-4F55-BB49-BC847617CB03}"/>
    <cellStyle name="Moneda 2 9 3 2 2 4" xfId="12690" xr:uid="{78A3198D-A8B6-4630-B2EF-08B3B2F77341}"/>
    <cellStyle name="Moneda 2 9 3 2 2 5" xfId="22107" xr:uid="{64DD75FA-78B1-4B15-997C-328074B4A9B7}"/>
    <cellStyle name="Moneda 2 9 3 2 2 6" xfId="31524" xr:uid="{4BBC4DE4-8BEF-49F0-9DC1-87F8025D0944}"/>
    <cellStyle name="Moneda 2 9 3 2 2 7" xfId="39716" xr:uid="{B7DC03B7-C5C2-4500-A11B-D24711FCD4D1}"/>
    <cellStyle name="Moneda 2 9 3 2 2 8" xfId="39975" xr:uid="{6E5616D3-F5EA-4CD7-A81B-74378429FD7B}"/>
    <cellStyle name="Moneda 2 9 3 2 2 9" xfId="3282" xr:uid="{C07F43AF-369A-4B30-8127-1B242375E8E8}"/>
    <cellStyle name="Moneda 2 9 3 2 3" xfId="1152" xr:uid="{E15E8347-60B2-476A-B62F-528A37E17B55}"/>
    <cellStyle name="Moneda 2 9 3 2 3 10" xfId="1866" xr:uid="{F105CFB2-B88F-405F-BAA3-E4872E147B65}"/>
    <cellStyle name="Moneda 2 9 3 2 3 11" xfId="40748" xr:uid="{26D04C62-A2A4-45AA-A580-4EF9609317F4}"/>
    <cellStyle name="Moneda 2 9 3 2 3 2" xfId="6418" xr:uid="{76E04036-B5E7-4008-B91D-721276030129}"/>
    <cellStyle name="Moneda 2 9 3 2 3 2 2" xfId="11122" xr:uid="{D9B5BDB1-26E3-4427-AED0-847DF48BA75C}"/>
    <cellStyle name="Moneda 2 9 3 2 3 2 2 2" xfId="20530" xr:uid="{BA06077C-3DAF-4BD8-8E22-7FFAC0797EA4}"/>
    <cellStyle name="Moneda 2 9 3 2 3 2 2 3" xfId="29947" xr:uid="{028B147A-C4F7-408A-A3DB-0E6F501622DF}"/>
    <cellStyle name="Moneda 2 9 3 2 3 2 2 4" xfId="39364" xr:uid="{F03B76B4-97F4-451C-BEAA-548577F8B0BB}"/>
    <cellStyle name="Moneda 2 9 3 2 3 2 3" xfId="15826" xr:uid="{BA54C3F8-D37C-4144-AE5C-04D1BF94EBC8}"/>
    <cellStyle name="Moneda 2 9 3 2 3 2 4" xfId="25243" xr:uid="{FE872EA0-2193-41F1-9817-52C8C3BCE0CB}"/>
    <cellStyle name="Moneda 2 9 3 2 3 2 5" xfId="34660" xr:uid="{7991C802-9927-4271-8DA8-7C7C4DFDC359}"/>
    <cellStyle name="Moneda 2 9 3 2 3 3" xfId="8770" xr:uid="{FAF385D0-31C7-4D84-AA6A-05B8051C0545}"/>
    <cellStyle name="Moneda 2 9 3 2 3 3 2" xfId="18178" xr:uid="{AC8556AC-FB16-44FE-AB56-A1D0F8748EB9}"/>
    <cellStyle name="Moneda 2 9 3 2 3 3 3" xfId="27595" xr:uid="{416F48DC-66F9-47B2-9140-18B0661B205A}"/>
    <cellStyle name="Moneda 2 9 3 2 3 3 4" xfId="37012" xr:uid="{2C152D50-93E2-44C0-9A1B-EF3A09F79CE6}"/>
    <cellStyle name="Moneda 2 9 3 2 3 4" xfId="13474" xr:uid="{BFD426C8-1632-4B5A-883E-DB04869899BA}"/>
    <cellStyle name="Moneda 2 9 3 2 3 5" xfId="22891" xr:uid="{11F7B1A4-3618-486B-A1EE-52D7A3C5626A}"/>
    <cellStyle name="Moneda 2 9 3 2 3 6" xfId="32308" xr:uid="{21D9F528-C02A-4605-B1ED-23FCD62CF9EF}"/>
    <cellStyle name="Moneda 2 9 3 2 3 7" xfId="39780" xr:uid="{B10F5AB6-8DB9-4051-8C50-2A5D0E0D5437}"/>
    <cellStyle name="Moneda 2 9 3 2 3 8" xfId="40039" xr:uid="{6A8800C7-FCCE-49EA-84FD-9F66C01F43BB}"/>
    <cellStyle name="Moneda 2 9 3 2 3 9" xfId="4066" xr:uid="{FCDA9B8A-918B-4AE8-B9CA-BD7212116B72}"/>
    <cellStyle name="Moneda 2 9 3 2 4" xfId="4850" xr:uid="{423B95DA-110C-4915-B877-617D0597FB0C}"/>
    <cellStyle name="Moneda 2 9 3 2 4 2" xfId="9554" xr:uid="{386848B8-1401-4DBA-96BE-151FD5A062E7}"/>
    <cellStyle name="Moneda 2 9 3 2 4 2 2" xfId="18962" xr:uid="{27C1BCE3-69C7-46EA-96BC-E3BAD0F67FED}"/>
    <cellStyle name="Moneda 2 9 3 2 4 2 3" xfId="28379" xr:uid="{664D9C43-FDA4-4926-9A0D-B5099F7AD8F6}"/>
    <cellStyle name="Moneda 2 9 3 2 4 2 4" xfId="37796" xr:uid="{1DBF04E6-28B5-4463-8C87-BA5A151B5917}"/>
    <cellStyle name="Moneda 2 9 3 2 4 3" xfId="14258" xr:uid="{604AA713-C948-4799-BCCF-0330D4A22995}"/>
    <cellStyle name="Moneda 2 9 3 2 4 4" xfId="23675" xr:uid="{E2336B86-2C1D-4698-9A4A-FD308460580F}"/>
    <cellStyle name="Moneda 2 9 3 2 4 5" xfId="33092" xr:uid="{54CA43CB-93DD-4C3D-AA54-49B585DF7582}"/>
    <cellStyle name="Moneda 2 9 3 2 5" xfId="7202" xr:uid="{516398A4-EF94-447A-AB21-83D0CA7D3C94}"/>
    <cellStyle name="Moneda 2 9 3 2 5 2" xfId="16610" xr:uid="{D2918362-C50D-40D6-9967-8EB2917C684C}"/>
    <cellStyle name="Moneda 2 9 3 2 5 3" xfId="26027" xr:uid="{94F41C57-54AB-4F15-A044-19C94D5946E6}"/>
    <cellStyle name="Moneda 2 9 3 2 5 4" xfId="35444" xr:uid="{A7CB5A5F-1103-45DD-A385-0F027D2DCAC3}"/>
    <cellStyle name="Moneda 2 9 3 2 6" xfId="11906" xr:uid="{5E668746-E7C9-4D2F-BF6D-99AAD243F164}"/>
    <cellStyle name="Moneda 2 9 3 2 7" xfId="21323" xr:uid="{9415C59E-5706-41D7-B48F-7D90AC0377F2}"/>
    <cellStyle name="Moneda 2 9 3 2 8" xfId="30740" xr:uid="{8965EBA0-C8F7-48BC-81FF-6A665C8EAABD}"/>
    <cellStyle name="Moneda 2 9 3 2 9" xfId="39652" xr:uid="{9B18DB9B-6B69-4CA8-9873-79A51BBD5E77}"/>
    <cellStyle name="Moneda 2 9 3 3" xfId="990" xr:uid="{24302F11-909C-4200-A947-74321D75C6D3}"/>
    <cellStyle name="Moneda 2 9 3 3 10" xfId="1706" xr:uid="{7234A994-DF3E-4679-8B35-EEF4EA11095A}"/>
    <cellStyle name="Moneda 2 9 3 3 11" xfId="40588" xr:uid="{C926D556-B7FC-472E-AE95-FD58C593E939}"/>
    <cellStyle name="Moneda 2 9 3 3 2" xfId="5242" xr:uid="{CA1858EE-D288-4380-9333-EF7E0915E196}"/>
    <cellStyle name="Moneda 2 9 3 3 2 2" xfId="9946" xr:uid="{12D5C2C6-02C5-46F2-AA4D-2FC759AC2ADE}"/>
    <cellStyle name="Moneda 2 9 3 3 2 2 2" xfId="19354" xr:uid="{2761F08B-8B6F-420A-8C6C-D0D6657C2A39}"/>
    <cellStyle name="Moneda 2 9 3 3 2 2 3" xfId="28771" xr:uid="{67245454-F7F2-4C43-8204-F3075601B437}"/>
    <cellStyle name="Moneda 2 9 3 3 2 2 4" xfId="38188" xr:uid="{E8B043BB-584F-41C4-9DF6-0B37A1D56B2C}"/>
    <cellStyle name="Moneda 2 9 3 3 2 3" xfId="14650" xr:uid="{D0C1C3EF-E972-4CAB-9DA3-7F0B308448ED}"/>
    <cellStyle name="Moneda 2 9 3 3 2 4" xfId="24067" xr:uid="{05E8A4A1-E4B9-4819-A43E-AF999536869B}"/>
    <cellStyle name="Moneda 2 9 3 3 2 5" xfId="33484" xr:uid="{89C6A640-D7A0-4991-B77D-22BC57107656}"/>
    <cellStyle name="Moneda 2 9 3 3 3" xfId="7594" xr:uid="{3B197043-A73D-4127-B4BA-C84D1C75D804}"/>
    <cellStyle name="Moneda 2 9 3 3 3 2" xfId="17002" xr:uid="{A0790970-B480-4502-B9B0-5A5012DC5B4F}"/>
    <cellStyle name="Moneda 2 9 3 3 3 3" xfId="26419" xr:uid="{D300802B-4C5D-4517-A7F1-7392FC20BA5A}"/>
    <cellStyle name="Moneda 2 9 3 3 3 4" xfId="35836" xr:uid="{E935F618-10E2-4D07-9999-67197BCC7672}"/>
    <cellStyle name="Moneda 2 9 3 3 4" xfId="12298" xr:uid="{D1CD25E5-658D-405B-961C-B520960AD5F0}"/>
    <cellStyle name="Moneda 2 9 3 3 5" xfId="21715" xr:uid="{3051362E-12FA-4176-A509-1D346EDEFECD}"/>
    <cellStyle name="Moneda 2 9 3 3 6" xfId="31132" xr:uid="{7B9A9B5D-11C2-42F2-8CDE-C7282EC279D0}"/>
    <cellStyle name="Moneda 2 9 3 3 7" xfId="39620" xr:uid="{07272CB6-8551-4175-904D-CCCAEC4C7026}"/>
    <cellStyle name="Moneda 2 9 3 3 8" xfId="39879" xr:uid="{F2BC97FC-246F-4CA2-AE11-83A5C5C96A29}"/>
    <cellStyle name="Moneda 2 9 3 3 9" xfId="2890" xr:uid="{83567B4E-463D-4B30-BAFF-0C1677EFD040}"/>
    <cellStyle name="Moneda 2 9 3 4" xfId="1056" xr:uid="{3A5532DA-3AB5-4421-BD41-64995C6A1095}"/>
    <cellStyle name="Moneda 2 9 3 4 10" xfId="1770" xr:uid="{25A7345B-CE71-49B3-BA21-FCEC241750ED}"/>
    <cellStyle name="Moneda 2 9 3 4 11" xfId="40652" xr:uid="{1FF72831-130B-4AB9-B878-FDF9593AFBE4}"/>
    <cellStyle name="Moneda 2 9 3 4 2" xfId="6026" xr:uid="{A3252C9F-4687-4D0A-91BE-44E9A8D724B9}"/>
    <cellStyle name="Moneda 2 9 3 4 2 2" xfId="10730" xr:uid="{CEAA2CE3-5FC8-4994-B016-731EE03CD41C}"/>
    <cellStyle name="Moneda 2 9 3 4 2 2 2" xfId="20138" xr:uid="{A22E4639-2325-43C8-8B75-864FD9B13CAC}"/>
    <cellStyle name="Moneda 2 9 3 4 2 2 3" xfId="29555" xr:uid="{026A8EF6-ADBC-4F9A-9304-F6A4A2687E87}"/>
    <cellStyle name="Moneda 2 9 3 4 2 2 4" xfId="38972" xr:uid="{6684768C-CEFE-4AFE-8B26-DF895805E989}"/>
    <cellStyle name="Moneda 2 9 3 4 2 3" xfId="15434" xr:uid="{450C7D7F-FB3D-4E91-BF09-8CD4CC7D0CFF}"/>
    <cellStyle name="Moneda 2 9 3 4 2 4" xfId="24851" xr:uid="{B4A3F57D-350A-4F74-AFDC-335401497E2F}"/>
    <cellStyle name="Moneda 2 9 3 4 2 5" xfId="34268" xr:uid="{7D5CE03E-337F-46B3-8B98-70B411FE0AC3}"/>
    <cellStyle name="Moneda 2 9 3 4 3" xfId="8378" xr:uid="{B8661D1B-F964-4127-9C8F-CDCAE439FD46}"/>
    <cellStyle name="Moneda 2 9 3 4 3 2" xfId="17786" xr:uid="{484CDEF6-C9FB-4C09-887B-4CEBA77AFE2C}"/>
    <cellStyle name="Moneda 2 9 3 4 3 3" xfId="27203" xr:uid="{21E30315-79A2-4269-A354-4E73BF1D3544}"/>
    <cellStyle name="Moneda 2 9 3 4 3 4" xfId="36620" xr:uid="{D325D7CA-7784-41BB-8188-11AEEBF6CA16}"/>
    <cellStyle name="Moneda 2 9 3 4 4" xfId="13082" xr:uid="{A2587546-20F2-4AC4-A7C3-4189516CB1EA}"/>
    <cellStyle name="Moneda 2 9 3 4 5" xfId="22499" xr:uid="{E2162827-82A4-4F83-B86F-26B2F6224192}"/>
    <cellStyle name="Moneda 2 9 3 4 6" xfId="31916" xr:uid="{314799E2-F400-4B79-B471-6962E5B4D5CC}"/>
    <cellStyle name="Moneda 2 9 3 4 7" xfId="39684" xr:uid="{6C35A62D-FA02-4FFD-BF39-F7B40EE9A726}"/>
    <cellStyle name="Moneda 2 9 3 4 8" xfId="39943" xr:uid="{86C254A0-3FDC-4042-8EE0-70BA87589DC7}"/>
    <cellStyle name="Moneda 2 9 3 4 9" xfId="3674" xr:uid="{6C72CB52-741A-4B60-8EE9-76DEF5F1AD34}"/>
    <cellStyle name="Moneda 2 9 3 5" xfId="1120" xr:uid="{5A4C34DB-1722-4177-B978-EE8107C97F24}"/>
    <cellStyle name="Moneda 2 9 3 5 10" xfId="40716" xr:uid="{47940916-22C2-4D13-8E13-E03F8518C403}"/>
    <cellStyle name="Moneda 2 9 3 5 2" xfId="9162" xr:uid="{B03A62C1-4345-4977-8E6D-F6D8E95F1205}"/>
    <cellStyle name="Moneda 2 9 3 5 2 2" xfId="18570" xr:uid="{F3925A8D-FE06-43A3-BE2D-B01EFA5A7B72}"/>
    <cellStyle name="Moneda 2 9 3 5 2 3" xfId="27987" xr:uid="{68AF3FF0-669D-47FD-832E-DF0E90C087C7}"/>
    <cellStyle name="Moneda 2 9 3 5 2 4" xfId="37404" xr:uid="{CCE1B7DD-1129-4945-AE08-83EC5887C584}"/>
    <cellStyle name="Moneda 2 9 3 5 3" xfId="13866" xr:uid="{2F625FFB-C530-48F0-8A1E-418564E570BD}"/>
    <cellStyle name="Moneda 2 9 3 5 4" xfId="23283" xr:uid="{50EFC577-2C07-4922-B154-987D3EE2F7DF}"/>
    <cellStyle name="Moneda 2 9 3 5 5" xfId="32700" xr:uid="{96C60B63-5905-4967-8E55-9B07DF02D7AD}"/>
    <cellStyle name="Moneda 2 9 3 5 6" xfId="39748" xr:uid="{CBA95194-4DFF-4118-A148-15C309980188}"/>
    <cellStyle name="Moneda 2 9 3 5 7" xfId="40007" xr:uid="{251C65A2-BB69-47FC-B9CF-5191FFE59437}"/>
    <cellStyle name="Moneda 2 9 3 5 8" xfId="4458" xr:uid="{D195DA08-1254-483D-AA2E-B463302C62A1}"/>
    <cellStyle name="Moneda 2 9 3 5 9" xfId="1834" xr:uid="{4957E6BA-CE8B-47B5-8557-FF25FE36040A}"/>
    <cellStyle name="Moneda 2 9 3 6" xfId="827" xr:uid="{25FFCB4E-29C7-484E-AA27-78D8792085D4}"/>
    <cellStyle name="Moneda 2 9 3 6 2" xfId="16218" xr:uid="{7ED631B4-7084-4A05-A50B-B042222BB3E1}"/>
    <cellStyle name="Moneda 2 9 3 6 3" xfId="25635" xr:uid="{7E3EF336-2A99-4C35-9386-6ED5D23FC5E4}"/>
    <cellStyle name="Moneda 2 9 3 6 4" xfId="35052" xr:uid="{9F75EC43-69A6-4B23-A76C-C7E0451B0F02}"/>
    <cellStyle name="Moneda 2 9 3 6 5" xfId="6810" xr:uid="{275BE820-4F93-4EDA-B6EB-CC958D4C5B97}"/>
    <cellStyle name="Moneda 2 9 3 6 6" xfId="1674" xr:uid="{75795D3C-A42F-45E5-BFDA-586B86328216}"/>
    <cellStyle name="Moneda 2 9 3 6 7" xfId="40556" xr:uid="{89732CC6-D858-402B-B02E-FBFD485AA4FB}"/>
    <cellStyle name="Moneda 2 9 3 7" xfId="11514" xr:uid="{7EABAF28-1999-42E3-9310-98AD63C9C7FB}"/>
    <cellStyle name="Moneda 2 9 3 8" xfId="20931" xr:uid="{EB3496D3-B522-4D8C-91B1-CE17B16C59B0}"/>
    <cellStyle name="Moneda 2 9 3 9" xfId="30348" xr:uid="{1132FCE8-2DB0-47B1-8935-C1CA88530BA9}"/>
    <cellStyle name="Moneda 2 9 4" xfId="835" xr:uid="{D8E200E4-9223-4D27-95F1-D9E08BA0C41F}"/>
    <cellStyle name="Moneda 2 9 4 10" xfId="39854" xr:uid="{6E2AF503-E8A0-4C77-9599-C38F33356961}"/>
    <cellStyle name="Moneda 2 9 4 11" xfId="2301" xr:uid="{1F64BE6D-2E14-4932-A221-36D3E0FBC7D9}"/>
    <cellStyle name="Moneda 2 9 4 12" xfId="1682" xr:uid="{0C0E73E0-A52B-4FCD-A68E-A04DADB61577}"/>
    <cellStyle name="Moneda 2 9 4 13" xfId="40564" xr:uid="{BEB13497-77D1-48AB-8214-896C0ACB4E6B}"/>
    <cellStyle name="Moneda 2 9 4 2" xfId="1032" xr:uid="{516B2A96-B8B6-43DB-B438-3284F34AB1C5}"/>
    <cellStyle name="Moneda 2 9 4 2 10" xfId="1746" xr:uid="{5B5B6581-0930-436B-A0B7-5BC9C4D96946}"/>
    <cellStyle name="Moneda 2 9 4 2 11" xfId="40628" xr:uid="{AEEDCD28-4390-47BA-B708-24437EA5B18B}"/>
    <cellStyle name="Moneda 2 9 4 2 2" xfId="1096" xr:uid="{5C28784F-AB9F-4B57-BF3C-C6CACE562DE2}"/>
    <cellStyle name="Moneda 2 9 4 2 2 10" xfId="40692" xr:uid="{812F5FE5-FB57-4763-8AEE-8416BF5DB001}"/>
    <cellStyle name="Moneda 2 9 4 2 2 2" xfId="10142" xr:uid="{CD13A2B1-C0AF-4097-BDA7-6588C52997D7}"/>
    <cellStyle name="Moneda 2 9 4 2 2 2 2" xfId="19550" xr:uid="{ED0557FE-E80D-4BEE-BAB1-7B1B8F82A7A1}"/>
    <cellStyle name="Moneda 2 9 4 2 2 2 3" xfId="28967" xr:uid="{3452A3EB-B297-47E0-A37E-8135FE46316A}"/>
    <cellStyle name="Moneda 2 9 4 2 2 2 4" xfId="38384" xr:uid="{C8549B0F-1339-4992-A8FD-5D2B8345C17D}"/>
    <cellStyle name="Moneda 2 9 4 2 2 3" xfId="14846" xr:uid="{7E010AF7-C161-458E-990D-6F55829F91D5}"/>
    <cellStyle name="Moneda 2 9 4 2 2 4" xfId="24263" xr:uid="{2775B881-D183-4471-A69F-BEFB33E78097}"/>
    <cellStyle name="Moneda 2 9 4 2 2 5" xfId="33680" xr:uid="{720FAF8D-92CD-4291-BA3C-63DDF3A02ABB}"/>
    <cellStyle name="Moneda 2 9 4 2 2 6" xfId="39724" xr:uid="{8E443C48-BDAC-49BD-BA21-4962E59A29DE}"/>
    <cellStyle name="Moneda 2 9 4 2 2 7" xfId="39983" xr:uid="{256D4935-BF63-4A7A-B37E-4AEC81B46C16}"/>
    <cellStyle name="Moneda 2 9 4 2 2 8" xfId="5438" xr:uid="{7031FECE-7438-4BE5-8979-E5B84C0F7D8B}"/>
    <cellStyle name="Moneda 2 9 4 2 2 9" xfId="1810" xr:uid="{BD55A20B-B3F8-4BD0-97B1-A1E124B393F4}"/>
    <cellStyle name="Moneda 2 9 4 2 3" xfId="1160" xr:uid="{3EE99BE2-26D9-4DA3-A89F-55DFA857AF8F}"/>
    <cellStyle name="Moneda 2 9 4 2 3 2" xfId="17198" xr:uid="{3CA38D1C-BCFC-4418-B509-7CE047DA6B35}"/>
    <cellStyle name="Moneda 2 9 4 2 3 3" xfId="26615" xr:uid="{D0C24423-21F1-4297-9743-70DD1AD400AC}"/>
    <cellStyle name="Moneda 2 9 4 2 3 4" xfId="36032" xr:uid="{422DEFBD-89EE-4D98-86DB-58EADA1DD320}"/>
    <cellStyle name="Moneda 2 9 4 2 3 5" xfId="39788" xr:uid="{3BF95315-A700-42E1-9AFE-959CE18D4526}"/>
    <cellStyle name="Moneda 2 9 4 2 3 6" xfId="40047" xr:uid="{AB3E2380-B02E-43F2-B2BC-D85E86AEED06}"/>
    <cellStyle name="Moneda 2 9 4 2 3 7" xfId="7790" xr:uid="{0ED28D28-05F9-43AB-B675-184C3F2D8718}"/>
    <cellStyle name="Moneda 2 9 4 2 3 8" xfId="1874" xr:uid="{4F0D4036-E862-44BC-9B7D-07FDD80C379E}"/>
    <cellStyle name="Moneda 2 9 4 2 3 9" xfId="40756" xr:uid="{4E88088E-6D8D-4C4C-BD54-E26E365DB319}"/>
    <cellStyle name="Moneda 2 9 4 2 4" xfId="12494" xr:uid="{38D4FB38-87C3-4B23-98FB-8258AEFA41F8}"/>
    <cellStyle name="Moneda 2 9 4 2 5" xfId="21911" xr:uid="{1193D43A-510B-427F-9B85-FB1FEF3D03A3}"/>
    <cellStyle name="Moneda 2 9 4 2 6" xfId="31328" xr:uid="{3A7309CB-473D-4E84-A4E7-E469A9EEB70B}"/>
    <cellStyle name="Moneda 2 9 4 2 7" xfId="39660" xr:uid="{5AC95746-05D7-4CCF-B33E-C30372697C52}"/>
    <cellStyle name="Moneda 2 9 4 2 8" xfId="39919" xr:uid="{E5DFFCE9-650A-46DB-AC5C-66DF3473BDD9}"/>
    <cellStyle name="Moneda 2 9 4 2 9" xfId="3086" xr:uid="{F8A7DDA6-1AFD-460C-A6CA-6EF0168B8844}"/>
    <cellStyle name="Moneda 2 9 4 3" xfId="998" xr:uid="{59C0A788-6582-42E0-8A70-AC2265FF2441}"/>
    <cellStyle name="Moneda 2 9 4 3 10" xfId="1714" xr:uid="{3211C951-96B9-45B1-AE89-2A946C07B3B6}"/>
    <cellStyle name="Moneda 2 9 4 3 11" xfId="40596" xr:uid="{05895314-9C31-48E6-8128-BCFA1F20962F}"/>
    <cellStyle name="Moneda 2 9 4 3 2" xfId="6222" xr:uid="{7BEC94F7-9AD9-41C5-842B-267613E83136}"/>
    <cellStyle name="Moneda 2 9 4 3 2 2" xfId="10926" xr:uid="{640BB723-0031-4F8A-BC2C-39C7A2AED6F9}"/>
    <cellStyle name="Moneda 2 9 4 3 2 2 2" xfId="20334" xr:uid="{A24D9774-6250-4AFF-A015-57B5BF3E7281}"/>
    <cellStyle name="Moneda 2 9 4 3 2 2 3" xfId="29751" xr:uid="{CF063757-543D-4659-996B-AF4E56361608}"/>
    <cellStyle name="Moneda 2 9 4 3 2 2 4" xfId="39168" xr:uid="{96612269-D5D9-4EDB-A78B-7AAE4945A50F}"/>
    <cellStyle name="Moneda 2 9 4 3 2 3" xfId="15630" xr:uid="{1BEBC0D5-3E53-4B0F-84F3-5153B75381A8}"/>
    <cellStyle name="Moneda 2 9 4 3 2 4" xfId="25047" xr:uid="{C9ECCC60-E982-45F3-80A1-924B3522A3ED}"/>
    <cellStyle name="Moneda 2 9 4 3 2 5" xfId="34464" xr:uid="{CAA1FC02-D8F7-4474-9D49-DD2FBF70EA21}"/>
    <cellStyle name="Moneda 2 9 4 3 3" xfId="8574" xr:uid="{A091BCC9-224D-48C9-BFBD-564193C84153}"/>
    <cellStyle name="Moneda 2 9 4 3 3 2" xfId="17982" xr:uid="{4962D0EE-6C02-41D0-BBB1-067E238095B6}"/>
    <cellStyle name="Moneda 2 9 4 3 3 3" xfId="27399" xr:uid="{72F44A24-6F54-412D-8B9C-32FC04A2A441}"/>
    <cellStyle name="Moneda 2 9 4 3 3 4" xfId="36816" xr:uid="{32A09B70-FB8D-4D28-9230-0F5A632B5CE7}"/>
    <cellStyle name="Moneda 2 9 4 3 4" xfId="13278" xr:uid="{65F6DEF0-741F-4743-8D36-31D0263DEC37}"/>
    <cellStyle name="Moneda 2 9 4 3 5" xfId="22695" xr:uid="{DDBD245D-6F31-4452-9E64-5F06DE8FD4AE}"/>
    <cellStyle name="Moneda 2 9 4 3 6" xfId="32112" xr:uid="{0FD82A40-D596-49D1-B8C8-71133D19721A}"/>
    <cellStyle name="Moneda 2 9 4 3 7" xfId="39628" xr:uid="{2B8BB099-0382-4678-BAED-375D49F61DC1}"/>
    <cellStyle name="Moneda 2 9 4 3 8" xfId="39887" xr:uid="{A31DC369-70F9-4D9B-940D-48B39645F9C2}"/>
    <cellStyle name="Moneda 2 9 4 3 9" xfId="3870" xr:uid="{271043F5-7A3A-4F2C-B64B-652293311914}"/>
    <cellStyle name="Moneda 2 9 4 4" xfId="1064" xr:uid="{888EB52E-C902-45DC-A5BE-142162039ABF}"/>
    <cellStyle name="Moneda 2 9 4 4 10" xfId="40660" xr:uid="{75F12D5F-3072-47C8-B3C2-E49AD0FDA7E0}"/>
    <cellStyle name="Moneda 2 9 4 4 2" xfId="9358" xr:uid="{CA5985EB-5A54-4CBA-979B-B25F5F9B89A3}"/>
    <cellStyle name="Moneda 2 9 4 4 2 2" xfId="18766" xr:uid="{B75C3FF2-855C-4590-8A46-7FB9794F1995}"/>
    <cellStyle name="Moneda 2 9 4 4 2 3" xfId="28183" xr:uid="{2B108D9B-14BE-4E31-BD14-BC0AC7ABB870}"/>
    <cellStyle name="Moneda 2 9 4 4 2 4" xfId="37600" xr:uid="{1BF7B017-3277-4260-A4CA-316637299FC7}"/>
    <cellStyle name="Moneda 2 9 4 4 3" xfId="14062" xr:uid="{E748E9E9-C906-4221-85B6-F8DEE1FC9099}"/>
    <cellStyle name="Moneda 2 9 4 4 4" xfId="23479" xr:uid="{7FEA7453-9E7C-4DF8-99EB-92B0CB141DD5}"/>
    <cellStyle name="Moneda 2 9 4 4 5" xfId="32896" xr:uid="{C714600C-0631-455F-986F-6B9352058711}"/>
    <cellStyle name="Moneda 2 9 4 4 6" xfId="39692" xr:uid="{96B17131-9863-4A30-947B-62FC7E2FE6C8}"/>
    <cellStyle name="Moneda 2 9 4 4 7" xfId="39951" xr:uid="{5A687A95-1DC2-407D-976C-E7A18CB4F4DD}"/>
    <cellStyle name="Moneda 2 9 4 4 8" xfId="4654" xr:uid="{9734642F-2826-4441-9974-76C7A5D1B119}"/>
    <cellStyle name="Moneda 2 9 4 4 9" xfId="1778" xr:uid="{25DFA599-DBCA-473D-B49C-979B257FEB4A}"/>
    <cellStyle name="Moneda 2 9 4 5" xfId="1128" xr:uid="{D140C13E-C32B-4E70-A55F-FCA8A5F8892E}"/>
    <cellStyle name="Moneda 2 9 4 5 2" xfId="16414" xr:uid="{42AE9B0A-C8CB-4DB4-8FB6-EB134485CE7D}"/>
    <cellStyle name="Moneda 2 9 4 5 3" xfId="25831" xr:uid="{1F3E84D4-BC4B-4B91-920A-726386B90DF7}"/>
    <cellStyle name="Moneda 2 9 4 5 4" xfId="35248" xr:uid="{ED139028-CFE4-4A62-A61B-C45DB4C8D8CE}"/>
    <cellStyle name="Moneda 2 9 4 5 5" xfId="39756" xr:uid="{BB5DB4F7-0E70-4328-B7DB-3389363AAF34}"/>
    <cellStyle name="Moneda 2 9 4 5 6" xfId="40015" xr:uid="{FF6B1380-DAAA-40A4-AEAA-9CF44A1FB06F}"/>
    <cellStyle name="Moneda 2 9 4 5 7" xfId="7006" xr:uid="{123DB72B-32D6-4FEF-AFAF-34571BA2E54A}"/>
    <cellStyle name="Moneda 2 9 4 5 8" xfId="1842" xr:uid="{0A212B37-2598-4451-BC31-0B6139B0079E}"/>
    <cellStyle name="Moneda 2 9 4 5 9" xfId="40724" xr:uid="{B47910B3-0F5C-46CC-8D02-E2F791A6D0CE}"/>
    <cellStyle name="Moneda 2 9 4 6" xfId="11710" xr:uid="{7023302C-54B3-49FA-9604-211EAF07EF92}"/>
    <cellStyle name="Moneda 2 9 4 7" xfId="21127" xr:uid="{ABDCF1BC-4797-4935-A692-6C996AB2B6A7}"/>
    <cellStyle name="Moneda 2 9 4 8" xfId="30544" xr:uid="{D7577AFE-7DDE-4298-B8ED-545CB7454F15}"/>
    <cellStyle name="Moneda 2 9 4 9" xfId="39582" xr:uid="{051E7288-2BDF-4F5F-817E-D2AD3C2B5B63}"/>
    <cellStyle name="Moneda 2 9 5" xfId="899" xr:uid="{30251870-E699-4061-B24E-E5E95EFFCBFB}"/>
    <cellStyle name="Moneda 2 9 5 2" xfId="5046" xr:uid="{DE5D8136-BC1C-41F5-8DD3-6E9ED947D826}"/>
    <cellStyle name="Moneda 2 9 5 2 2" xfId="9750" xr:uid="{3DD22C10-421D-4C89-BE71-EA4FAC97BAE1}"/>
    <cellStyle name="Moneda 2 9 5 2 2 2" xfId="19158" xr:uid="{69A626C0-51C5-4FF3-A088-EF01B621CB7D}"/>
    <cellStyle name="Moneda 2 9 5 2 2 3" xfId="28575" xr:uid="{342420C4-21C0-4C13-93B0-6BF25872C252}"/>
    <cellStyle name="Moneda 2 9 5 2 2 4" xfId="37992" xr:uid="{64A2FC39-98A5-4A23-AC55-F206C1039E54}"/>
    <cellStyle name="Moneda 2 9 5 2 3" xfId="14454" xr:uid="{2D698A02-4BF6-4AE6-BF08-52F8CF81C606}"/>
    <cellStyle name="Moneda 2 9 5 2 4" xfId="23871" xr:uid="{66497279-C62A-422A-B16E-B8A74F314EE7}"/>
    <cellStyle name="Moneda 2 9 5 2 5" xfId="33288" xr:uid="{D1B99BBE-DBAB-452D-BE29-029E1611D5E3}"/>
    <cellStyle name="Moneda 2 9 5 3" xfId="7398" xr:uid="{F457EA9E-94BC-4BA9-A1B4-704FAA95A4A0}"/>
    <cellStyle name="Moneda 2 9 5 3 2" xfId="16806" xr:uid="{9C33CB50-80E5-480F-AB12-3E49F6429E5A}"/>
    <cellStyle name="Moneda 2 9 5 3 3" xfId="26223" xr:uid="{425FF4F7-9158-4039-97CC-36A567F257FB}"/>
    <cellStyle name="Moneda 2 9 5 3 4" xfId="35640" xr:uid="{280E16A8-CE6B-4726-8DBB-8679A5D8A240}"/>
    <cellStyle name="Moneda 2 9 5 4" xfId="12102" xr:uid="{258D0242-D574-4C33-8212-DBD74E841D11}"/>
    <cellStyle name="Moneda 2 9 5 5" xfId="21519" xr:uid="{1C09161D-0ACD-4DD7-9EB5-A614E7D73BCE}"/>
    <cellStyle name="Moneda 2 9 5 6" xfId="30936" xr:uid="{5818EA56-14FF-497F-BC99-8A1121C6A70D}"/>
    <cellStyle name="Moneda 2 9 5 7" xfId="39597" xr:uid="{7AB11C27-061B-4ACE-AC1E-8EE2C3A87977}"/>
    <cellStyle name="Moneda 2 9 5 8" xfId="2694" xr:uid="{3D15607A-5458-4C98-B444-953163893392}"/>
    <cellStyle name="Moneda 2 9 6" xfId="811" xr:uid="{23E93069-E1AB-4B0F-94E3-E01756369B78}"/>
    <cellStyle name="Moneda 2 9 6 10" xfId="1658" xr:uid="{80FF3190-F817-4003-9B80-BEBF21C2E31B}"/>
    <cellStyle name="Moneda 2 9 6 11" xfId="40540" xr:uid="{684DCA3D-ABF2-4912-8B48-96D4D1CBCA19}"/>
    <cellStyle name="Moneda 2 9 6 2" xfId="1008" xr:uid="{542BE223-3626-4960-8A72-5C25C7BF1106}"/>
    <cellStyle name="Moneda 2 9 6 2 10" xfId="40604" xr:uid="{41B6658E-94C9-47C6-8EB0-BC20F8FEB621}"/>
    <cellStyle name="Moneda 2 9 6 2 2" xfId="10534" xr:uid="{28786DF9-53F2-489E-BBF9-7D6972B797D2}"/>
    <cellStyle name="Moneda 2 9 6 2 2 2" xfId="19942" xr:uid="{E1D79BAD-BF96-4CD8-8CD1-DA263656DDAE}"/>
    <cellStyle name="Moneda 2 9 6 2 2 3" xfId="29359" xr:uid="{C8F899BF-334F-4C30-8E90-75EF68723C8D}"/>
    <cellStyle name="Moneda 2 9 6 2 2 4" xfId="38776" xr:uid="{E8978FBC-7952-45B9-BBB5-9657A6F0BE89}"/>
    <cellStyle name="Moneda 2 9 6 2 3" xfId="15238" xr:uid="{7D5C37A1-6C15-415C-BB09-A16DDB248102}"/>
    <cellStyle name="Moneda 2 9 6 2 4" xfId="24655" xr:uid="{1B8D170A-77C9-4077-8AB9-F255617FB8C1}"/>
    <cellStyle name="Moneda 2 9 6 2 5" xfId="34072" xr:uid="{24C1D56E-65C2-4FD3-A682-EAFBAD44444B}"/>
    <cellStyle name="Moneda 2 9 6 2 6" xfId="39636" xr:uid="{526BC7C9-7A15-4436-BAA4-6022D6F5B809}"/>
    <cellStyle name="Moneda 2 9 6 2 7" xfId="39895" xr:uid="{5AC52C57-9742-4A83-9425-384CE3197563}"/>
    <cellStyle name="Moneda 2 9 6 2 8" xfId="5830" xr:uid="{C7CBFC88-5AB2-4E1B-AEFC-4E75A32E7D16}"/>
    <cellStyle name="Moneda 2 9 6 2 9" xfId="1722" xr:uid="{C71F3755-544F-4849-ACAE-A71549C2A821}"/>
    <cellStyle name="Moneda 2 9 6 3" xfId="1072" xr:uid="{D051A1A1-A8C6-40A8-B9A7-9BE9ABE56E50}"/>
    <cellStyle name="Moneda 2 9 6 3 2" xfId="17590" xr:uid="{0FA5C92C-8F84-4F17-A4DD-633788E1DC52}"/>
    <cellStyle name="Moneda 2 9 6 3 3" xfId="27007" xr:uid="{B28F7E5E-8CE5-47CB-B264-CD6BA7C6654D}"/>
    <cellStyle name="Moneda 2 9 6 3 4" xfId="36424" xr:uid="{CDE32B90-7D60-46A5-8127-D3C88015C5E5}"/>
    <cellStyle name="Moneda 2 9 6 3 5" xfId="39700" xr:uid="{6A0045D3-F5D8-4BD9-90E9-645E72CFD7A8}"/>
    <cellStyle name="Moneda 2 9 6 3 6" xfId="39959" xr:uid="{98CD2E95-01A3-46D5-85AA-9DB95F2515EA}"/>
    <cellStyle name="Moneda 2 9 6 3 7" xfId="8182" xr:uid="{E7285869-3EF1-4CEE-9764-F38B23E17E84}"/>
    <cellStyle name="Moneda 2 9 6 3 8" xfId="1786" xr:uid="{4CC29CB9-4F12-414E-8E38-9494AB9EADC0}"/>
    <cellStyle name="Moneda 2 9 6 3 9" xfId="40668" xr:uid="{3B9E45AA-6810-4802-A0F3-B4525B6E7894}"/>
    <cellStyle name="Moneda 2 9 6 4" xfId="1136" xr:uid="{9FE874F5-993C-4E69-9563-C7B0A2EDCC48}"/>
    <cellStyle name="Moneda 2 9 6 4 2" xfId="39764" xr:uid="{06687AA5-23C6-4A17-B0D8-651E6CAA2CAB}"/>
    <cellStyle name="Moneda 2 9 6 4 3" xfId="40023" xr:uid="{F067BA68-E8A3-475A-B883-D4BC35C32FCE}"/>
    <cellStyle name="Moneda 2 9 6 4 4" xfId="12886" xr:uid="{E8BC0935-E686-4D4B-9372-6A9D8D450721}"/>
    <cellStyle name="Moneda 2 9 6 4 5" xfId="1850" xr:uid="{9D7DBC87-B43C-422B-976D-7B39CA57E867}"/>
    <cellStyle name="Moneda 2 9 6 4 6" xfId="40732" xr:uid="{6AA5DE8B-1514-4261-8E92-45C8620229CB}"/>
    <cellStyle name="Moneda 2 9 6 5" xfId="22303" xr:uid="{4A661037-91F1-4FC6-BD47-3F74CFD352EC}"/>
    <cellStyle name="Moneda 2 9 6 6" xfId="31720" xr:uid="{79A118FA-CDEA-4634-A745-8F8470B3169D}"/>
    <cellStyle name="Moneda 2 9 6 7" xfId="39558" xr:uid="{167C2A08-E46E-405E-9E9F-7A8E037598C2}"/>
    <cellStyle name="Moneda 2 9 6 8" xfId="39830" xr:uid="{5E5C1C5C-74C0-497C-82EE-9F9CEBC9CD67}"/>
    <cellStyle name="Moneda 2 9 6 9" xfId="3478" xr:uid="{3C0EE2F6-004C-4271-B734-573D8796F1B6}"/>
    <cellStyle name="Moneda 2 9 7" xfId="974" xr:uid="{D094612B-B8D5-4C6F-A543-910105223EFB}"/>
    <cellStyle name="Moneda 2 9 7 10" xfId="40572" xr:uid="{CB059E08-12A8-4610-A150-3E50040BA57C}"/>
    <cellStyle name="Moneda 2 9 7 2" xfId="8966" xr:uid="{0171D05B-5B73-4990-A0E1-9AC9A4AFB5C0}"/>
    <cellStyle name="Moneda 2 9 7 2 2" xfId="18374" xr:uid="{BCB85D0D-2A2C-4926-8428-BD876A64F267}"/>
    <cellStyle name="Moneda 2 9 7 2 3" xfId="27791" xr:uid="{10A119B8-6915-4CB0-8CA9-730D6EB98B81}"/>
    <cellStyle name="Moneda 2 9 7 2 4" xfId="37208" xr:uid="{3CE1AF79-5BEC-4144-B26B-0154C9348D12}"/>
    <cellStyle name="Moneda 2 9 7 3" xfId="13670" xr:uid="{897C714F-D981-47DE-81CB-217EE097598B}"/>
    <cellStyle name="Moneda 2 9 7 4" xfId="23087" xr:uid="{35500F8F-720B-40FD-8154-E93F3EC9C42B}"/>
    <cellStyle name="Moneda 2 9 7 5" xfId="32504" xr:uid="{DA7D19ED-DC9B-49A2-9C14-7EE764370095}"/>
    <cellStyle name="Moneda 2 9 7 6" xfId="39604" xr:uid="{58D1A3A5-0176-4CD1-88D2-C51D8E10D6FB}"/>
    <cellStyle name="Moneda 2 9 7 7" xfId="39863" xr:uid="{561D84A4-BF1F-40F2-B662-20C8626D2E81}"/>
    <cellStyle name="Moneda 2 9 7 8" xfId="4262" xr:uid="{48E4499C-8E1F-4794-BDA5-FE37D94E4971}"/>
    <cellStyle name="Moneda 2 9 7 9" xfId="1690" xr:uid="{BBFBE05A-8A0D-4471-8D25-3862F443150C}"/>
    <cellStyle name="Moneda 2 9 8" xfId="1040" xr:uid="{AB8AA464-17CC-49BB-9F93-944E5B774A86}"/>
    <cellStyle name="Moneda 2 9 8 2" xfId="16022" xr:uid="{88AA570E-2351-421B-9CA7-2659AE640E23}"/>
    <cellStyle name="Moneda 2 9 8 3" xfId="25439" xr:uid="{7185430C-C660-4F35-90DA-53AB9B0F097F}"/>
    <cellStyle name="Moneda 2 9 8 4" xfId="34856" xr:uid="{BA81F403-3426-404F-9FEC-2106E468B866}"/>
    <cellStyle name="Moneda 2 9 8 5" xfId="39668" xr:uid="{70644DE7-CB36-4CC5-9434-A0ED53DF5DEF}"/>
    <cellStyle name="Moneda 2 9 8 6" xfId="39927" xr:uid="{36659B52-3F4C-46D8-B3EB-12A7249DA21B}"/>
    <cellStyle name="Moneda 2 9 8 7" xfId="6614" xr:uid="{6584D932-39D3-464E-850C-9C62F8326AAF}"/>
    <cellStyle name="Moneda 2 9 8 8" xfId="1754" xr:uid="{87C678D6-FAF0-4397-96DD-72DB80179121}"/>
    <cellStyle name="Moneda 2 9 8 9" xfId="40636" xr:uid="{C0F6AA70-2562-4FD6-8365-1C514997F018}"/>
    <cellStyle name="Moneda 2 9 9" xfId="1104" xr:uid="{8D16368F-CC71-4B5A-93A7-0B5552EFA325}"/>
    <cellStyle name="Moneda 2 9 9 2" xfId="39732" xr:uid="{6C1E4E48-B330-4036-BD8F-7E0E4B8761F9}"/>
    <cellStyle name="Moneda 2 9 9 3" xfId="39991" xr:uid="{354C2FB0-658D-462F-A79C-C4F629513BCC}"/>
    <cellStyle name="Moneda 2 9 9 4" xfId="11318" xr:uid="{86903B22-59C3-4321-8AE4-1DC8ED164AD7}"/>
    <cellStyle name="Moneda 2 9 9 5" xfId="1818" xr:uid="{973029D9-73ED-44F0-BF46-DE415116C636}"/>
    <cellStyle name="Moneda 2 9 9 6" xfId="40700" xr:uid="{9D143E62-1FB4-4BA7-942C-42A6F6186B97}"/>
    <cellStyle name="Moneda 20" xfId="683" xr:uid="{F1A35899-822B-4CFE-806D-9EEAE7A53031}"/>
    <cellStyle name="Moneda 20 2" xfId="729" xr:uid="{367D34A2-B106-427B-B824-5B933BB93958}"/>
    <cellStyle name="Moneda 20 2 2" xfId="901" xr:uid="{C4A1D25F-3515-4783-97C3-D1253D9D64C9}"/>
    <cellStyle name="Moneda 20 3" xfId="900" xr:uid="{72E2858B-8DFB-44A5-94A8-C48DB92CEF67}"/>
    <cellStyle name="Moneda 21" xfId="686" xr:uid="{3E164DF0-999D-4E46-8B80-34FBD32E6A6D}"/>
    <cellStyle name="Moneda 21 2" xfId="732" xr:uid="{00418A62-674F-4903-A5F1-A1FF8157D5A3}"/>
    <cellStyle name="Moneda 21 2 2" xfId="903" xr:uid="{48D48290-4B4F-4C48-A4AA-EFA8FB708D5A}"/>
    <cellStyle name="Moneda 21 3" xfId="902" xr:uid="{2B24FB93-37CF-4D18-A8E3-BCE067935EC3}"/>
    <cellStyle name="Moneda 22" xfId="685" xr:uid="{98D7011B-A8E6-456D-AEF2-ECEB50064D27}"/>
    <cellStyle name="Moneda 22 2" xfId="731" xr:uid="{01DE4E4E-4145-4C02-B56F-927F74FA33D0}"/>
    <cellStyle name="Moneda 22 2 2" xfId="905" xr:uid="{8DCB296F-0A03-48AC-819A-F19A090742BD}"/>
    <cellStyle name="Moneda 22 3" xfId="904" xr:uid="{A3C23D71-E62F-4BDF-AAA3-8E5777114D95}"/>
    <cellStyle name="Moneda 23" xfId="687" xr:uid="{90238C13-228A-497A-8530-A024EC0B200F}"/>
    <cellStyle name="Moneda 23 2" xfId="733" xr:uid="{1DB5A62C-2F6F-4FA0-9EAA-7631ACF74357}"/>
    <cellStyle name="Moneda 23 2 2" xfId="907" xr:uid="{E9EF410E-8687-4334-A62E-772E29E94843}"/>
    <cellStyle name="Moneda 23 3" xfId="906" xr:uid="{1A4BAA38-F0F2-4F59-97C4-CFB0D51CAB37}"/>
    <cellStyle name="Moneda 24" xfId="689" xr:uid="{DFE0D16F-F413-4591-8779-E265C87EB069}"/>
    <cellStyle name="Moneda 24 2" xfId="908" xr:uid="{33FA101A-6C83-443C-A089-86CF4710E172}"/>
    <cellStyle name="Moneda 25" xfId="704" xr:uid="{BCB2501D-697F-4DC4-95B1-791239F1EA74}"/>
    <cellStyle name="Moneda 25 2" xfId="909" xr:uid="{861BF1F2-97E9-412E-8C43-F8CED2204932}"/>
    <cellStyle name="Moneda 26" xfId="705" xr:uid="{C860A3D1-E783-4FBE-A749-80E03E53A3B0}"/>
    <cellStyle name="Moneda 26 2" xfId="910" xr:uid="{DFBF7892-2F1A-40C6-AAF5-88638FC4F106}"/>
    <cellStyle name="Moneda 27" xfId="706" xr:uid="{56E92749-2009-4AD1-93FB-7830AD068C49}"/>
    <cellStyle name="Moneda 27 2" xfId="911" xr:uid="{A79C7420-39F7-4F57-A724-8BF780DF5C9E}"/>
    <cellStyle name="Moneda 28" xfId="707" xr:uid="{26F5415D-F8A6-4277-BDEE-E14DA9BEE121}"/>
    <cellStyle name="Moneda 28 2" xfId="912" xr:uid="{CF444FF7-6A1E-430C-87A2-E4A6C5DE4724}"/>
    <cellStyle name="Moneda 29" xfId="708" xr:uid="{FBF16A9E-4C6A-4175-B615-AD9FEF80D468}"/>
    <cellStyle name="Moneda 29 2" xfId="913" xr:uid="{06C579A2-08BC-4CCE-8A16-47CB488CE2AE}"/>
    <cellStyle name="Moneda 3" xfId="666" xr:uid="{E1AA7D9D-47D7-4085-A1C3-1EFB9F76DB78}"/>
    <cellStyle name="Moneda 3 2" xfId="697" xr:uid="{74502846-A658-4FBE-8314-67E5CD567F90}"/>
    <cellStyle name="Moneda 3 2 2" xfId="915" xr:uid="{1633CB2B-5975-488B-B632-2B160D8C6DA6}"/>
    <cellStyle name="Moneda 3 3" xfId="701" xr:uid="{211C7687-6382-481A-8D5C-FCF9F97F0668}"/>
    <cellStyle name="Moneda 3 3 2" xfId="916" xr:uid="{96AF6D64-B433-4BAC-A12D-DF10353815A1}"/>
    <cellStyle name="Moneda 3 4" xfId="712" xr:uid="{0ADF9DB0-66D3-4A63-A5EE-9E69F2474DCD}"/>
    <cellStyle name="Moneda 3 4 2" xfId="917" xr:uid="{D99F0CF4-EB56-4CAB-A66D-4EFEFBA391C8}"/>
    <cellStyle name="Moneda 3 5" xfId="914" xr:uid="{3C2F9616-5A8B-4D66-A6E3-C463071D3629}"/>
    <cellStyle name="Moneda 30" xfId="709" xr:uid="{8E526442-FA76-4A13-A9DF-6F1D90387B04}"/>
    <cellStyle name="Moneda 30 2" xfId="918" xr:uid="{98FAD3B2-7D35-4F05-8475-55C491AF0F3F}"/>
    <cellStyle name="Moneda 31" xfId="710" xr:uid="{79CA3DA6-DC5A-4F40-B3A1-BE9AD8C16737}"/>
    <cellStyle name="Moneda 31 2" xfId="919" xr:uid="{D48E3258-280C-4447-8C71-BA77FE0F2BBF}"/>
    <cellStyle name="Moneda 32" xfId="730" xr:uid="{9BCEB63A-0535-4BCC-BDC2-DEB1F47858F5}"/>
    <cellStyle name="Moneda 32 2" xfId="920" xr:uid="{477898B2-7C66-4EFF-B74C-12084F48D82F}"/>
    <cellStyle name="Moneda 33" xfId="735" xr:uid="{1C514A4C-8974-4FEF-91D8-ACA50215ADBA}"/>
    <cellStyle name="Moneda 33 2" xfId="921" xr:uid="{026798D7-C830-407B-BEF8-C0F92D920613}"/>
    <cellStyle name="Moneda 33 3" xfId="1240" xr:uid="{87CDD02D-FC0E-438B-8E16-A6E8A3396105}"/>
    <cellStyle name="Moneda 33 4" xfId="40123" xr:uid="{CBEF9937-C699-46C9-922C-EEAAB639A092}"/>
    <cellStyle name="Moneda 34" xfId="736" xr:uid="{8E2DB5C8-421E-49FC-A5AD-DF131B42003B}"/>
    <cellStyle name="Moneda 34 2" xfId="922" xr:uid="{653052E4-2AB0-438C-BD80-709502277F1D}"/>
    <cellStyle name="Moneda 34 3" xfId="1241" xr:uid="{4E8FE493-2E84-4412-AAA4-6C30E9062E25}"/>
    <cellStyle name="Moneda 34 4" xfId="40124" xr:uid="{467FD957-9149-4575-AFED-0704B88AE37C}"/>
    <cellStyle name="Moneda 35" xfId="775" xr:uid="{0D662275-09B1-49F3-A288-62A537BC1C54}"/>
    <cellStyle name="Moneda 35 2" xfId="923" xr:uid="{82226C0C-46FC-431F-ACB3-74647DED9594}"/>
    <cellStyle name="Moneda 35 3" xfId="1244" xr:uid="{37A6F149-0924-430D-80B8-B74945B9B681}"/>
    <cellStyle name="Moneda 35 4" xfId="40127" xr:uid="{1D803C36-E922-4438-8B73-DFBE3878088F}"/>
    <cellStyle name="Moneda 36" xfId="774" xr:uid="{3AC5C480-68F6-494E-9518-055C7D7D4822}"/>
    <cellStyle name="Moneda 36 2" xfId="924" xr:uid="{C13DC6DF-9261-4E6B-812E-6BA71E66FA91}"/>
    <cellStyle name="Moneda 36 3" xfId="1243" xr:uid="{BE790F1B-3CD7-4B5D-8DBD-D0C6431D89A9}"/>
    <cellStyle name="Moneda 36 4" xfId="40126" xr:uid="{A7150466-DFAF-4D2A-862D-01C367BE9936}"/>
    <cellStyle name="Moneda 37" xfId="777" xr:uid="{C73F463B-D423-4989-8ADE-FBCE3FB970AD}"/>
    <cellStyle name="Moneda 37 2" xfId="925" xr:uid="{15AA2F63-F2C4-4154-A786-7753B93E7E70}"/>
    <cellStyle name="Moneda 37 3" xfId="1246" xr:uid="{F5C70556-7B66-4A32-9BCB-E5513F57364E}"/>
    <cellStyle name="Moneda 37 4" xfId="40129" xr:uid="{67E65FBB-A9FE-4431-8891-7ED6B9C0FFCB}"/>
    <cellStyle name="Moneda 38" xfId="780" xr:uid="{9A27DBF0-F862-4BF8-A9EB-E46B20079443}"/>
    <cellStyle name="Moneda 38 2" xfId="926" xr:uid="{63DC93E3-BC84-4757-8AAE-82816EE7EC7C}"/>
    <cellStyle name="Moneda 38 3" xfId="1249" xr:uid="{91CCBBCC-D41A-44BA-86C6-3807972B40EF}"/>
    <cellStyle name="Moneda 38 4" xfId="40132" xr:uid="{81F43ECB-5B6E-4B2D-A384-2A059B279C74}"/>
    <cellStyle name="Moneda 39" xfId="779" xr:uid="{89EB7790-6C32-4FE0-95E4-CF4D1AA829CE}"/>
    <cellStyle name="Moneda 39 2" xfId="927" xr:uid="{53462423-5B2A-45D5-B19F-3AEFC9A3C256}"/>
    <cellStyle name="Moneda 39 3" xfId="1248" xr:uid="{65E7147A-0625-4EAC-A94F-571B24A9301C}"/>
    <cellStyle name="Moneda 39 4" xfId="40131" xr:uid="{D63B6E53-DDAF-4C14-90D4-6CA8BB15E404}"/>
    <cellStyle name="Moneda 4" xfId="669" xr:uid="{AD00300C-5F23-4CD6-89CD-C371BAB72D39}"/>
    <cellStyle name="Moneda 4 2" xfId="698" xr:uid="{AC3948C2-4493-4AA6-B4D1-09B3705425CE}"/>
    <cellStyle name="Moneda 4 2 2" xfId="929" xr:uid="{2D8FB0BF-D456-4C69-92E0-0D7885A866E9}"/>
    <cellStyle name="Moneda 4 3" xfId="703" xr:uid="{4B3AB358-2261-4241-9BFC-E782FD033D43}"/>
    <cellStyle name="Moneda 4 3 2" xfId="930" xr:uid="{6566EB6D-14DC-40FD-AF14-048E5EFD4909}"/>
    <cellStyle name="Moneda 4 4" xfId="715" xr:uid="{C77C73BC-D117-4088-BCAD-F53FCC326E5F}"/>
    <cellStyle name="Moneda 4 4 2" xfId="931" xr:uid="{AEF48A4A-5C25-4E75-88EE-B7FB119DAE90}"/>
    <cellStyle name="Moneda 4 5" xfId="928" xr:uid="{695C7DFB-6B63-4FB3-AC4B-493784F6170B}"/>
    <cellStyle name="Moneda 40" xfId="781" xr:uid="{146B5129-E395-42EB-9641-8B66F503663B}"/>
    <cellStyle name="Moneda 40 2" xfId="932" xr:uid="{ABB05A08-6DD5-4334-9FC1-45D3B5D4A5D9}"/>
    <cellStyle name="Moneda 40 3" xfId="1250" xr:uid="{D0002CF4-F83C-4E80-85DD-C42885AE5F6A}"/>
    <cellStyle name="Moneda 40 4" xfId="40133" xr:uid="{536643D1-B3A8-4171-B8DB-22324E53B29A}"/>
    <cellStyle name="Moneda 41" xfId="776" xr:uid="{80C9444F-6186-475B-84CF-01679ED4F7A2}"/>
    <cellStyle name="Moneda 41 2" xfId="933" xr:uid="{76319722-035B-49F2-A82A-9F37423BABB7}"/>
    <cellStyle name="Moneda 41 3" xfId="1245" xr:uid="{18F00204-3097-4201-843A-AA510F70AA43}"/>
    <cellStyle name="Moneda 41 4" xfId="40128" xr:uid="{C3E96F25-A7F9-4DCF-A08A-ACF2D461ABCE}"/>
    <cellStyle name="Moneda 42" xfId="783" xr:uid="{C95155D3-8883-4FC1-8F6C-001E6604744A}"/>
    <cellStyle name="Moneda 43" xfId="784" xr:uid="{49D0062E-6493-45DF-AACB-8A262990A9DF}"/>
    <cellStyle name="Moneda 44" xfId="785" xr:uid="{6AF0D84C-84EE-433E-8A4D-BBB924F5BA16}"/>
    <cellStyle name="Moneda 45" xfId="786" xr:uid="{456C5086-D97A-434D-A6D2-B8EFD48FF09F}"/>
    <cellStyle name="Moneda 46" xfId="660" xr:uid="{92F11EF6-E936-4310-827F-2D4A87754562}"/>
    <cellStyle name="Moneda 46 2" xfId="934" xr:uid="{9D92FF98-8E0F-4AC2-8F1C-59DCDF53CA27}"/>
    <cellStyle name="Moneda 47" xfId="659" xr:uid="{543355E8-B970-4811-99A4-72731B86802F}"/>
    <cellStyle name="Moneda 47 2" xfId="935" xr:uid="{9DA54051-ED3C-4AAC-98A7-62C8B333383C}"/>
    <cellStyle name="Moneda 5" xfId="665" xr:uid="{84A1EA9C-5DA3-4E8C-9762-3321C3F660D6}"/>
    <cellStyle name="Moneda 5 2" xfId="711" xr:uid="{12FF3393-8AA0-4492-A047-4A759FB6CDD5}"/>
    <cellStyle name="Moneda 5 2 2" xfId="937" xr:uid="{82ADA507-E1DA-4D67-8CEB-188ED4AB07BA}"/>
    <cellStyle name="Moneda 5 3" xfId="936" xr:uid="{36589012-DDE2-41D2-8C02-3C815F944F4B}"/>
    <cellStyle name="Moneda 6" xfId="670" xr:uid="{5E1D6559-E933-44A7-B53E-EC880E73220D}"/>
    <cellStyle name="Moneda 6 2" xfId="716" xr:uid="{0509D762-6178-487C-9F6E-414952055B2D}"/>
    <cellStyle name="Moneda 6 2 2" xfId="939" xr:uid="{619863F9-3C39-4A6C-8792-4BEEBCB4E3B3}"/>
    <cellStyle name="Moneda 6 3" xfId="938" xr:uid="{48B599C2-B97A-4A77-BBB5-E8FA138B67E0}"/>
    <cellStyle name="Moneda 7" xfId="667" xr:uid="{DC84419D-CD94-41BB-8B07-C72EA1974429}"/>
    <cellStyle name="Moneda 7 2" xfId="713" xr:uid="{BB19A77C-E6F7-4ADE-8A43-3ADA349B43D8}"/>
    <cellStyle name="Moneda 7 2 2" xfId="941" xr:uid="{59FA9F1D-4DAC-4E6F-9594-E84923712BB0}"/>
    <cellStyle name="Moneda 7 3" xfId="940" xr:uid="{1986B4AA-DEB3-4D9C-9B8B-67DA906C5706}"/>
    <cellStyle name="Moneda 8" xfId="671" xr:uid="{B60EA6F8-370C-4633-B4B1-7B276CA322FF}"/>
    <cellStyle name="Moneda 8 2" xfId="717" xr:uid="{2F365008-1FD7-4C7F-BC1B-373A04A9A12E}"/>
    <cellStyle name="Moneda 8 2 2" xfId="943" xr:uid="{B7EECB72-86BE-4B1E-9D85-2C54E888D29E}"/>
    <cellStyle name="Moneda 8 3" xfId="942" xr:uid="{C5F424D7-4C68-4517-8E7E-4E818AE2FAC2}"/>
    <cellStyle name="Moneda 9" xfId="672" xr:uid="{B17B30F4-B557-4936-A8C6-90BB96891C72}"/>
    <cellStyle name="Moneda 9 2" xfId="718" xr:uid="{0D12AEF9-C349-4888-A533-C3136901491B}"/>
    <cellStyle name="Moneda 9 2 2" xfId="945" xr:uid="{ECD75AB7-7553-411B-9B77-25E5D47BF5CE}"/>
    <cellStyle name="Moneda 9 3" xfId="944" xr:uid="{BFBAB285-CC27-423F-A003-86EFE799267F}"/>
    <cellStyle name="Neutral" xfId="10" builtinId="28" customBuiltin="1"/>
    <cellStyle name="Neutral 2" xfId="741" xr:uid="{A2D4C6D8-9ABD-4B1F-A113-D014F31EB20D}"/>
    <cellStyle name="Neutral 2 2" xfId="949" xr:uid="{CD2B8CA0-4D8F-43A9-BB69-C36A7892C9B1}"/>
    <cellStyle name="Neutral 2 3" xfId="39801" xr:uid="{24D78960-98D5-45F8-98BB-0416FFDAEFB0}"/>
    <cellStyle name="Neutral 2 4" xfId="40825" xr:uid="{C55D7812-0329-4EC0-8F00-B076FA973D4A}"/>
    <cellStyle name="Neutral 3" xfId="52" xr:uid="{8BCC3DE2-F149-4D11-9CE7-3E537AD3D4FA}"/>
    <cellStyle name="Neutral 3 2" xfId="20697" xr:uid="{737F825C-79DE-449D-820C-E47DC4061A1D}"/>
    <cellStyle name="NivelCol_1 2" xfId="40850" xr:uid="{ECA0DE12-5224-40A9-AF3B-44F95AD0FFCE}"/>
    <cellStyle name="Normal" xfId="0" builtinId="0"/>
    <cellStyle name="Normal 10" xfId="116" xr:uid="{4811BB25-0D99-48E7-A99F-98758BCE5CF8}"/>
    <cellStyle name="Normal 10 2" xfId="133" xr:uid="{EB0A8A84-61CC-4543-9B0A-DEFE86F92122}"/>
    <cellStyle name="Normal 10 2 2" xfId="220" xr:uid="{4BF71E8A-534E-44B9-BE2D-4151EAFB41AA}"/>
    <cellStyle name="Normal 10 2 2 2" xfId="413" xr:uid="{F1DFE61D-BCA8-4AB3-B404-BAA1219B44D6}"/>
    <cellStyle name="Normal 10 2 3" xfId="332" xr:uid="{88D8C3EF-4832-444E-BEAE-618CDA2019E8}"/>
    <cellStyle name="Normal 10 3" xfId="128" xr:uid="{68E44583-2AD2-498D-90F0-2F1A3FF9FDD6}"/>
    <cellStyle name="Normal 10 3 2" xfId="168" xr:uid="{350C050E-51F8-4BF6-9F42-8DE93F442006}"/>
    <cellStyle name="Normal 10 4" xfId="209" xr:uid="{03683018-BF85-4F90-917F-63620F068F23}"/>
    <cellStyle name="Normal 10 4 2" xfId="402" xr:uid="{5E1E5D79-D414-458A-81CE-40036FAE8FE4}"/>
    <cellStyle name="Normal 10 5" xfId="321" xr:uid="{F69F56A2-0CA3-4B7C-AF49-53CB7107D3BE}"/>
    <cellStyle name="Normal 11" xfId="132" xr:uid="{2D907DB6-2EFC-4B19-ACAD-0F2A9E67B8D0}"/>
    <cellStyle name="Normal 11 2" xfId="170" xr:uid="{0EF45962-C17A-4C58-8910-850B378AE7B3}"/>
    <cellStyle name="Normal 12" xfId="136" xr:uid="{4DCB4A19-B29D-4A4E-B346-A3F11477CADF}"/>
    <cellStyle name="Normal 12 2" xfId="223" xr:uid="{DC8C509E-0D8E-4A36-B0A3-9351270D312D}"/>
    <cellStyle name="Normal 12 2 2" xfId="416" xr:uid="{774B0B4E-A464-4399-ADF1-4F59BC11819A}"/>
    <cellStyle name="Normal 12 3" xfId="335" xr:uid="{BEFDBF34-7C5D-4B74-B886-C93FE46E1945}"/>
    <cellStyle name="Normal 13" xfId="139" xr:uid="{E06CB773-E773-47EA-AFFA-E4C6948D2F6D}"/>
    <cellStyle name="Normal 13 2" xfId="226" xr:uid="{0ED239DC-D585-42D8-BBE5-1AB244EB2B4C}"/>
    <cellStyle name="Normal 13 2 2" xfId="419" xr:uid="{494F05E4-3A08-4181-848F-7691E4787DE2}"/>
    <cellStyle name="Normal 13 3" xfId="338" xr:uid="{16D9AB29-1D9E-4B64-A4C5-B3C0220EFCEE}"/>
    <cellStyle name="Normal 14" xfId="140" xr:uid="{441CD14E-50DB-4E2E-9860-8E5D02E77C8D}"/>
    <cellStyle name="Normal 14 2" xfId="228" xr:uid="{60BA954E-D454-4E21-9C3B-84BDC612F100}"/>
    <cellStyle name="Normal 14 2 2" xfId="421" xr:uid="{A750FB09-9167-480A-81A8-2C1CB9A642AC}"/>
    <cellStyle name="Normal 14 3" xfId="340" xr:uid="{843385B3-BD64-4663-A068-83D42C35DF5A}"/>
    <cellStyle name="Normal 15" xfId="143" xr:uid="{B197ED49-2D0F-42D1-A967-2336DCAEFD6A}"/>
    <cellStyle name="Normal 15 2" xfId="231" xr:uid="{220D317A-41A5-422F-9B2C-B54243B92FAD}"/>
    <cellStyle name="Normal 15 2 2" xfId="424" xr:uid="{EA349AA2-8A7A-417C-8868-D6B24CDFA631}"/>
    <cellStyle name="Normal 15 3" xfId="343" xr:uid="{8E00B978-740E-47A7-AA20-10280246BAF0}"/>
    <cellStyle name="Normal 16" xfId="146" xr:uid="{2FCF775B-F0F9-42DF-9252-357E09C17C9C}"/>
    <cellStyle name="Normal 16 2" xfId="234" xr:uid="{0DDC44DF-F17C-47E6-8302-FC7B34167840}"/>
    <cellStyle name="Normal 16 2 2" xfId="427" xr:uid="{DA12629B-A46D-49D3-B60D-33D1ECBAF5BD}"/>
    <cellStyle name="Normal 16 3" xfId="346" xr:uid="{F9CE6BEE-6420-4912-9ED9-8D1F4E934EB3}"/>
    <cellStyle name="Normal 17" xfId="147" xr:uid="{4C336BE9-B979-4EC3-80AE-C3E41B094A91}"/>
    <cellStyle name="Normal 17 2" xfId="235" xr:uid="{DA8709E2-A826-477D-8B86-85B163BED3F0}"/>
    <cellStyle name="Normal 17 2 2" xfId="429" xr:uid="{098163D3-4E3D-4474-A2D6-18AEF75EE35C}"/>
    <cellStyle name="Normal 17 3" xfId="348" xr:uid="{313DB3F0-CE14-4C1A-B27D-BD67D0B302C1}"/>
    <cellStyle name="Normal 18" xfId="104" xr:uid="{13DCE9BB-3B2C-4E91-8042-FCD062205CCC}"/>
    <cellStyle name="Normal 18 2" xfId="802" xr:uid="{76A6F441-7902-45E0-B955-8A92AA347B2A}"/>
    <cellStyle name="Normal 19" xfId="187" xr:uid="{F9AD6D32-3216-4EB6-AB6A-3FAE145C36F1}"/>
    <cellStyle name="Normal 19 2" xfId="381" xr:uid="{77ECD301-C017-4CF8-BBCC-6D9597F1724C}"/>
    <cellStyle name="Normal 2" xfId="1" xr:uid="{69363F1E-E625-4CB9-805C-51ED39CBFDF0}"/>
    <cellStyle name="Normal 2 2" xfId="45" xr:uid="{D2DDF758-C70C-41C6-A95F-C779941B29C8}"/>
    <cellStyle name="Normal 2 2 2" xfId="70" xr:uid="{B694FE95-D00D-41E9-9678-F7F8E285E511}"/>
    <cellStyle name="Normal 2 2 2 2" xfId="950" xr:uid="{AE0FFA7E-A2F0-4233-91BF-E5EDB976A731}"/>
    <cellStyle name="Normal 2 2 3" xfId="447" xr:uid="{0BE05A43-E767-4F4F-8B07-DA7F6FADDB8F}"/>
    <cellStyle name="Normal 2 2 3 2" xfId="737" xr:uid="{C5F547C1-8615-402A-864D-F2B2C7903DF9}"/>
    <cellStyle name="Normal 2 2 4" xfId="39537" xr:uid="{C330AB0B-289B-44A6-A36A-4CD06D6256E6}"/>
    <cellStyle name="Normal 2 22" xfId="48" xr:uid="{B02BF685-BE8D-42DC-A183-4A9F09585186}"/>
    <cellStyle name="Normal 2 28" xfId="39810" xr:uid="{258FDD09-76AD-47CF-A120-97646C54FF76}"/>
    <cellStyle name="Normal 2 3" xfId="445" xr:uid="{EAB9F0AB-AEBF-446D-B131-0E806D5108CC}"/>
    <cellStyle name="Normal 2 3 2" xfId="951" xr:uid="{276C91BB-E81E-4A2D-8666-344D9C681A59}"/>
    <cellStyle name="Normal 2 3 3" xfId="759" xr:uid="{CFA0AFEB-441A-4EAF-BE8C-C100EECC8E5D}"/>
    <cellStyle name="Normal 2 4" xfId="81" xr:uid="{5708B657-82AD-4B3B-8EA2-D0595CD4ED6E}"/>
    <cellStyle name="Normal 2 4 2" xfId="952" xr:uid="{9BF58DFA-EA7C-4B80-96D3-86F883DC9C3C}"/>
    <cellStyle name="Normal 2 4 3" xfId="684" xr:uid="{BF94D06D-2078-456D-A57F-CE3317D08524}"/>
    <cellStyle name="Normal 2 5" xfId="650" xr:uid="{F5B34BD2-2E21-42C8-985F-8F9E26D8FB8A}"/>
    <cellStyle name="Normal 2 6" xfId="1878" xr:uid="{F9A9130E-A651-4D2C-B4DC-2C73C866EA10}"/>
    <cellStyle name="Normal 2 7" xfId="39793" xr:uid="{71D191A7-C491-43C2-90BD-004C15875F66}"/>
    <cellStyle name="Normal 2 8" xfId="39796" xr:uid="{0550CC98-AEBE-4AB6-A271-998A737921EB}"/>
    <cellStyle name="Normal 2 9" xfId="62" xr:uid="{30774ECB-1343-4CE3-95DC-8546A5EF4680}"/>
    <cellStyle name="Normal 20" xfId="163" xr:uid="{BD3FA79A-2492-43F0-9622-1B7E150D61FD}"/>
    <cellStyle name="Normal 20 2" xfId="363" xr:uid="{A1923BAB-53CC-4943-8861-110E7A8E7ECE}"/>
    <cellStyle name="Normal 20 3" xfId="297" xr:uid="{EC3B93E8-0529-4814-9BB3-0A2FAB0811D0}"/>
    <cellStyle name="Normal 21" xfId="298" xr:uid="{3C8D6ECE-52D6-4524-B1DF-1E36244E29DE}"/>
    <cellStyle name="Normal 22" xfId="250" xr:uid="{36DADEE1-346B-4383-B13E-7DB4724BADE9}"/>
    <cellStyle name="Normal 22 2" xfId="525" xr:uid="{5F165969-652E-485B-B3AE-CAE1BD5F45C0}"/>
    <cellStyle name="Normal 23" xfId="446" xr:uid="{5D66503D-B9D7-4703-877F-BF9F420B8AE4}"/>
    <cellStyle name="Normal 24" xfId="647" xr:uid="{A244ED45-B8CE-43BA-984F-67DA492F721D}"/>
    <cellStyle name="Normal 25" xfId="444" xr:uid="{3435A063-735A-4BC9-B024-7B20C8077720}"/>
    <cellStyle name="Normal 26" xfId="655" xr:uid="{75C1412F-6D83-40EB-B0C7-870122970CF4}"/>
    <cellStyle name="Normal 26 2" xfId="2664" xr:uid="{28D7185F-F69F-4CB1-8380-BE9008B36A98}"/>
    <cellStyle name="Normal 27" xfId="39794" xr:uid="{A0DEAB1E-EEF0-425A-B5AD-82678DB55E82}"/>
    <cellStyle name="Normal 3" xfId="49" xr:uid="{023820FC-179E-40CD-91D7-FAB1B1211A30}"/>
    <cellStyle name="Normal 3 2" xfId="100" xr:uid="{BB2C0EA0-512F-4F24-B26B-50FE0BA8336F}"/>
    <cellStyle name="Normal 3 2 2" xfId="953" xr:uid="{85486C06-7675-40D7-B278-2329E44100F3}"/>
    <cellStyle name="Normal 3 3" xfId="75" xr:uid="{1AC41E53-3371-4D42-9DB3-1B616687CC40}"/>
    <cellStyle name="Normal 3 4" xfId="63" xr:uid="{5558484C-771C-449C-8D01-AC6EAFCE4E3C}"/>
    <cellStyle name="Normal 3 4 2" xfId="39533" xr:uid="{8B87178A-109F-44BE-AA21-84041777971C}"/>
    <cellStyle name="Normal 3 5" xfId="688" xr:uid="{ACBA6749-89EA-49F6-A07F-B044DAB9CC4F}"/>
    <cellStyle name="Normal 3 6" xfId="40826" xr:uid="{7401F17E-9CE7-4C08-B1D9-B6FA2E1D30A1}"/>
    <cellStyle name="Normal 4" xfId="68" xr:uid="{02E586B8-2FE5-4B78-A38C-014177E2CB8E}"/>
    <cellStyle name="Normal 4 2" xfId="122" xr:uid="{33FAD904-DB61-40AA-A4CF-0CA46E280465}"/>
    <cellStyle name="Normal 4 2 2" xfId="955" xr:uid="{6AD045F5-2B25-4962-AB79-6B22956C1355}"/>
    <cellStyle name="Normal 4 2 3" xfId="769" xr:uid="{671248FF-5389-4D9F-9FE3-6580395A35EC}"/>
    <cellStyle name="Normal 4 3" xfId="649" xr:uid="{8F07E23D-D3E9-4205-9853-C44D458F5D7C}"/>
    <cellStyle name="Normal 4 3 2" xfId="954" xr:uid="{E92FBCB0-F05B-421D-B063-2A398A3C60F0}"/>
    <cellStyle name="Normal 4 4" xfId="107" xr:uid="{6A62CEC5-F2F3-4E53-AD9F-9C74AEAC7A58}"/>
    <cellStyle name="Normal 4 5" xfId="734" xr:uid="{5B4E4028-DE70-4B58-BC7B-C87725EE70CC}"/>
    <cellStyle name="Normal 5" xfId="69" xr:uid="{F4BA9AB6-9863-45DB-AC35-88D2F0D89F14}"/>
    <cellStyle name="Normal 5 2" xfId="72" xr:uid="{CACAA980-BBEA-46DA-92D0-E990E1429EF1}"/>
    <cellStyle name="Normal 5 2 2" xfId="212" xr:uid="{CD4ACD5D-DB50-4C52-A39D-2D52BF5CAF92}"/>
    <cellStyle name="Normal 5 2 2 2" xfId="405" xr:uid="{D53E5BCE-2F92-471C-B08A-01463CDD3869}"/>
    <cellStyle name="Normal 5 2 3" xfId="324" xr:uid="{40F6BA0E-32D0-4E20-A82F-7163C2679DC5}"/>
    <cellStyle name="Normal 5 2 4" xfId="765" xr:uid="{79943ADE-3A7E-457E-8A19-C854905A6047}"/>
    <cellStyle name="Normal 5 3" xfId="203" xr:uid="{AB2EF301-9210-4E6B-8C65-37EBEC262571}"/>
    <cellStyle name="Normal 5 3 2" xfId="396" xr:uid="{B444B56C-8647-475B-A314-620D876EE797}"/>
    <cellStyle name="Normal 5 3 3" xfId="956" xr:uid="{9A25ED8B-A717-438E-B652-8B21F8E3C9C3}"/>
    <cellStyle name="Normal 5 4" xfId="313" xr:uid="{4CF00A1A-B458-48BC-896C-781F48AFB3B6}"/>
    <cellStyle name="Normal 5 5" xfId="661" xr:uid="{3D73D33F-F440-49F6-96FF-1B3A4AD6DFE2}"/>
    <cellStyle name="Normal 5 5 2" xfId="1879" xr:uid="{0CEC3C3F-F824-4B9A-90F6-574872E601DC}"/>
    <cellStyle name="Normal 5 6" xfId="39531" xr:uid="{01F06D56-0C82-42A4-8776-63BEB393EFE6}"/>
    <cellStyle name="Normal 5 7" xfId="1876" xr:uid="{3C064573-B242-446B-9D4D-1B6A03D2A93B}"/>
    <cellStyle name="Normal 5 8" xfId="40849" xr:uid="{952D4E14-C63F-4D02-B9D8-958183D18F80}"/>
    <cellStyle name="Normal 6" xfId="59" xr:uid="{ECF1B966-1D03-4B7B-8A03-AF42122D73F0}"/>
    <cellStyle name="Normal 6 2" xfId="123" xr:uid="{6DCFCF9B-6248-48EB-994A-0FD708EDA579}"/>
    <cellStyle name="Normal 6 2 2" xfId="213" xr:uid="{5318CF77-095F-489F-A9A3-F400F9560779}"/>
    <cellStyle name="Normal 6 2 2 2" xfId="406" xr:uid="{D7C3ECC1-2980-4D1B-B876-D431C3931CEE}"/>
    <cellStyle name="Normal 6 2 3" xfId="325" xr:uid="{6AA3373F-BC80-4257-A77C-BE6B300CCF6F}"/>
    <cellStyle name="Normal 6 2 4" xfId="957" xr:uid="{FB86A4D6-8F79-4FD5-A9EB-EF83F75604E8}"/>
    <cellStyle name="Normal 6 3" xfId="204" xr:uid="{3E9B1F81-395B-41B0-82BF-AEEAB0A2420D}"/>
    <cellStyle name="Normal 6 3 2" xfId="397" xr:uid="{A405A60C-49D2-4E5C-B6FA-16C1DF8668DE}"/>
    <cellStyle name="Normal 6 4" xfId="314" xr:uid="{79813828-0413-4D2C-A80D-E34FBC8B2493}"/>
    <cellStyle name="Normal 6 5" xfId="108" xr:uid="{3E92ABF2-3FFF-4B43-9AF1-8D72CAC47302}"/>
    <cellStyle name="Normal 6 6" xfId="740" xr:uid="{28D146E1-3003-4584-AFDB-48B560B34C1D}"/>
    <cellStyle name="Normal 7" xfId="111" xr:uid="{09731A7B-9FBC-47BD-9BEA-D8754168CD6C}"/>
    <cellStyle name="Normal 7 2" xfId="125" xr:uid="{B2448957-F781-4908-B023-FE4BB9485EEA}"/>
    <cellStyle name="Normal 7 2 2" xfId="215" xr:uid="{0A61954A-81B8-4CD9-9419-6BC2BE8C7302}"/>
    <cellStyle name="Normal 7 2 2 2" xfId="408" xr:uid="{00C59E4F-21F0-4826-B128-AB06F321E802}"/>
    <cellStyle name="Normal 7 2 3" xfId="327" xr:uid="{AF4A92E1-6DBE-476F-AE25-812BB52051C4}"/>
    <cellStyle name="Normal 7 3" xfId="205" xr:uid="{3D1CE0D2-7AA3-421E-A284-E870AD59B76A}"/>
    <cellStyle name="Normal 7 3 2" xfId="398" xr:uid="{18042BCA-C3C4-4ECF-A8FF-24F004C76999}"/>
    <cellStyle name="Normal 7 4" xfId="316" xr:uid="{E9133FE0-D91A-4781-B0EB-0FF3ED776820}"/>
    <cellStyle name="Normal 7 5" xfId="782" xr:uid="{94AE93C9-DF8D-4B2B-8C61-8007AFE6B476}"/>
    <cellStyle name="Normal 8" xfId="112" xr:uid="{78C44817-C4DA-47BA-836D-FCD2511683F7}"/>
    <cellStyle name="Normal 8 2" xfId="126" xr:uid="{E6FDC6F8-4282-4C1C-9CE6-DDA547C257F2}"/>
    <cellStyle name="Normal 8 2 2" xfId="216" xr:uid="{2696A589-E70B-464D-8AB1-F62DEBEC6C01}"/>
    <cellStyle name="Normal 8 2 2 2" xfId="409" xr:uid="{CE0D31D0-1A1A-4988-8BD9-3D1B2DF00212}"/>
    <cellStyle name="Normal 8 2 3" xfId="328" xr:uid="{815DCE6D-F908-4E5A-92DF-B9E8AEBFCFED}"/>
    <cellStyle name="Normal 8 2 4" xfId="958" xr:uid="{8093AA51-BDDB-4C6C-B756-96580466BD28}"/>
    <cellStyle name="Normal 8 3" xfId="206" xr:uid="{00292B83-364C-404D-9400-4ACDF7F926B2}"/>
    <cellStyle name="Normal 8 3 2" xfId="399" xr:uid="{7BC71AED-CE78-4F91-8470-BA9AE2F7F7F9}"/>
    <cellStyle name="Normal 8 4" xfId="317" xr:uid="{BB7FAFBC-7C30-4030-9A07-06A2289723B3}"/>
    <cellStyle name="Normal 9" xfId="114" xr:uid="{F3CC2C70-FB9F-4BDC-A428-8B55B544A149}"/>
    <cellStyle name="Normal 9 2" xfId="130" xr:uid="{C73185EF-996C-46E0-9926-7DCCE6EEA17D}"/>
    <cellStyle name="Normal 9 2 2" xfId="218" xr:uid="{A5405D43-8743-44D0-9B47-506BAE8DA9F8}"/>
    <cellStyle name="Normal 9 2 2 2" xfId="411" xr:uid="{36964883-4077-45AF-8B6A-FCD5C7A9744F}"/>
    <cellStyle name="Normal 9 2 3" xfId="330" xr:uid="{BA1D821D-3686-442A-974C-2019F63CE567}"/>
    <cellStyle name="Normal 9 3" xfId="117" xr:uid="{053C31A9-61AF-461D-9BF1-16A7B6390772}"/>
    <cellStyle name="Normal 9 3 2" xfId="165" xr:uid="{B821A80B-6F39-4090-9114-71C88EAA1C56}"/>
    <cellStyle name="Normal 9 4" xfId="207" xr:uid="{CFF40909-3E42-44FE-89DA-A4138A1DCA4E}"/>
    <cellStyle name="Normal 9 4 2" xfId="400" xr:uid="{83734F40-F78B-434A-AD38-E6F6A3A7ED3A}"/>
    <cellStyle name="Normal 9 5" xfId="319" xr:uid="{464D18E0-FD05-4F72-92D2-27A972F24F4D}"/>
    <cellStyle name="Normal 9 6" xfId="794" xr:uid="{05598DDF-73E5-4F97-B13D-CD3B44C390FF}"/>
    <cellStyle name="Notas" xfId="17" builtinId="10" customBuiltin="1"/>
    <cellStyle name="Notas 2" xfId="39802" xr:uid="{F08BDD48-73B0-41D6-806A-058B014FD749}"/>
    <cellStyle name="Notas 2 2" xfId="40827" xr:uid="{8EC4446D-AA07-4287-899A-0E2F728D9D3E}"/>
    <cellStyle name="Notas 2 3" xfId="40860" xr:uid="{C6FEFEE6-D76F-47F7-84F3-5AD9814809BB}"/>
    <cellStyle name="Note" xfId="755" xr:uid="{D13C963D-7211-4CA4-87CA-560928F4F1B2}"/>
    <cellStyle name="Note 16" xfId="959" xr:uid="{62C1F0B1-A750-4C9C-86AB-BA101F62A8A2}"/>
    <cellStyle name="Percent [0]" xfId="40828" xr:uid="{67FF7518-0990-4B8B-89FB-3B65DF5AEC0D}"/>
    <cellStyle name="Percent [00]" xfId="40829" xr:uid="{F24211C5-1E3D-4089-B203-28E13B43192C}"/>
    <cellStyle name="Percent 2" xfId="40855" xr:uid="{4AAB0A36-C6FC-4F22-8FE4-E495B7403DE6}"/>
    <cellStyle name="Percent_#6 Temps &amp; Contractors" xfId="40830" xr:uid="{3B9A488C-A610-4DF7-9154-25BB75C71543}"/>
    <cellStyle name="Porcentaje 2" xfId="65" xr:uid="{8EA4ADE1-523E-4287-B298-77F98A1A696E}"/>
    <cellStyle name="Porcentaje 2 2" xfId="227" xr:uid="{A20EE211-15A2-4DBF-A816-88B88DFA80B9}"/>
    <cellStyle name="Porcentaje 2 2 2" xfId="420" xr:uid="{E2FC0CFA-EF0C-41BF-AA4C-5CFDF1AF318A}"/>
    <cellStyle name="Porcentaje 2 2 2 2" xfId="961" xr:uid="{7469F07F-1DBD-434B-9681-4A9CD06BCFC0}"/>
    <cellStyle name="Porcentaje 2 2 3" xfId="771" xr:uid="{58553F8C-84D8-49A5-9AE6-3471CB157034}"/>
    <cellStyle name="Porcentaje 2 3" xfId="339" xr:uid="{A8DC2F43-EBED-4655-8E87-4028E8AFB878}"/>
    <cellStyle name="Porcentaje 2 3 2" xfId="960" xr:uid="{7BA13B52-8815-43F7-876F-FAAFBDDB4F62}"/>
    <cellStyle name="Porcentaje 2 4" xfId="693" xr:uid="{DD926192-7F47-4CC1-A7B9-78EAD9835724}"/>
    <cellStyle name="Porcentaje 2 5" xfId="40050" xr:uid="{9E7F08B9-7028-41EE-BA10-EB67F26B4955}"/>
    <cellStyle name="Porcentaje 3" xfId="71" xr:uid="{E6772512-9BED-42A5-BCE4-3231E81C290E}"/>
    <cellStyle name="Porcentaje 3 2" xfId="73" xr:uid="{01528012-E1CD-44E8-AC4B-0CCB3762A38E}"/>
    <cellStyle name="Porcentaje 3 2 2" xfId="428" xr:uid="{9B439F31-BE83-497E-BC3C-F91275E52D99}"/>
    <cellStyle name="Porcentaje 3 3" xfId="347" xr:uid="{5E6015AD-EB6A-4C13-B186-3141C638C301}"/>
    <cellStyle name="Porcentaje 3 4" xfId="767" xr:uid="{7B2BF966-BB40-4512-996E-B84BE6B30F2C}"/>
    <cellStyle name="Porcentaje 4" xfId="64" xr:uid="{266B328D-FDEC-4EB5-B48F-8C7307843CB8}"/>
    <cellStyle name="Porcentaje 4 2" xfId="240" xr:uid="{BE684D9D-61BA-4129-9488-6CD7EE4585F2}"/>
    <cellStyle name="Porcentaje 4 2 2" xfId="434" xr:uid="{40860BB3-650C-4BA3-AE28-A4E3F38E8885}"/>
    <cellStyle name="Porcentaje 4 2 3" xfId="962" xr:uid="{7DFB876E-559D-418A-AA53-9367439261E2}"/>
    <cellStyle name="Porcentaje 4 3" xfId="353" xr:uid="{FA918AEA-53F1-4D3F-B871-DABAD739F0D1}"/>
    <cellStyle name="Porcentaje 4 4" xfId="152" xr:uid="{6E8FAB5B-8C27-48F7-99AF-6D05F40644C9}"/>
    <cellStyle name="Porcentaje 4 5" xfId="761" xr:uid="{AEAD5C89-31C9-4ECB-A986-15ABBD76F3F9}"/>
    <cellStyle name="Porcentaje 5" xfId="192" xr:uid="{BAACB14C-3964-4E95-98E3-4AF60301BB18}"/>
    <cellStyle name="Porcentaje 5 2" xfId="386" xr:uid="{BD3193E4-11FE-4466-A804-6F91771D820A}"/>
    <cellStyle name="Porcentaje 6" xfId="303" xr:uid="{2DA4B2AA-DDA2-42DA-B6B7-2669CCE49EB9}"/>
    <cellStyle name="Porcentaje 7" xfId="452" xr:uid="{787037AF-093F-4F67-91EC-9B5CAE9973FE}"/>
    <cellStyle name="Porcentual 2" xfId="66" xr:uid="{33471F2C-8109-43E6-89CA-EB827EC51EAF}"/>
    <cellStyle name="Porcentual 2 2" xfId="67" xr:uid="{DD52C6B3-0385-4E49-82BD-77694850B3FD}"/>
    <cellStyle name="Porcentual 2 2 2" xfId="44" xr:uid="{3B92015C-0163-423E-B03D-FCDFD436F551}"/>
    <cellStyle name="Porcentual 3" xfId="40831" xr:uid="{68E684D1-2826-4DB5-B015-9692D6850B57}"/>
    <cellStyle name="Porcentual 4" xfId="40832" xr:uid="{6E6DFC84-34B9-40A6-A495-5B0CA3CBADB5}"/>
    <cellStyle name="PrePop Currency (0)" xfId="40833" xr:uid="{72C19C6B-0141-4C3E-9053-62681EA65EE6}"/>
    <cellStyle name="PrePop Currency (2)" xfId="40834" xr:uid="{2756210E-19F2-460E-B0E2-0581145239E3}"/>
    <cellStyle name="PrePop Units (0)" xfId="40835" xr:uid="{330E5E37-64FC-4A90-9436-2DC9C3CCF319}"/>
    <cellStyle name="PrePop Units (1)" xfId="40836" xr:uid="{B6A1D60F-AB92-412E-9CE0-E191835BEB9F}"/>
    <cellStyle name="PrePop Units (2)" xfId="40837" xr:uid="{82BE9323-96C5-41A7-AA08-AF8FCA6072A6}"/>
    <cellStyle name="Result" xfId="78" xr:uid="{01720E0B-08C8-4BA4-92EB-2A7B594BB6B7}"/>
    <cellStyle name="Result 2" xfId="653" xr:uid="{2DD1C8E6-E2C6-496B-821E-0E629603A0B4}"/>
    <cellStyle name="Result 3" xfId="803" xr:uid="{88390438-13EE-4288-BC21-577BF9977FCB}"/>
    <cellStyle name="Result2" xfId="79" xr:uid="{1A48762D-46D0-4881-8A34-FD2ABD653913}"/>
    <cellStyle name="Result2 2" xfId="654" xr:uid="{5078FC1B-1746-4DD9-AEF5-120AC85BB752}"/>
    <cellStyle name="Result2 3" xfId="804" xr:uid="{8A42E51D-50F2-464C-9E39-A7D6DC662017}"/>
    <cellStyle name="Salida" xfId="12" builtinId="21" customBuiltin="1"/>
    <cellStyle name="Salida 2" xfId="40838" xr:uid="{28F418F3-C983-4606-AE02-6CF7F7167948}"/>
    <cellStyle name="Salida 2 2" xfId="40861" xr:uid="{A180A4E2-C073-44CA-B1A0-44F2107DABA6}"/>
    <cellStyle name="Status" xfId="756" xr:uid="{A8ABF9D3-2572-4290-80D8-432205FBEFBF}"/>
    <cellStyle name="Status 17" xfId="963" xr:uid="{346189CD-04E7-4D3C-BA1B-389B2FC66180}"/>
    <cellStyle name="Status 2" xfId="39811" xr:uid="{D09F4ECC-13A6-4F55-A4F0-7488C88814D7}"/>
    <cellStyle name="Text" xfId="757" xr:uid="{24320A93-3BCE-4B05-B46D-EFC5145521C8}"/>
    <cellStyle name="Text 18" xfId="964" xr:uid="{994C655C-B828-4881-9DDE-99200C54F74A}"/>
    <cellStyle name="Text 2" xfId="39812" xr:uid="{2B733F6F-5E74-4B9C-BD1F-E739354506A0}"/>
    <cellStyle name="Text Indent A" xfId="40839" xr:uid="{A27B035B-01BB-4434-BD95-B114E322B920}"/>
    <cellStyle name="Text Indent B" xfId="40840" xr:uid="{87E94E6B-2DD0-4545-BE3F-5AB99E25D0F5}"/>
    <cellStyle name="Text Indent C" xfId="40841" xr:uid="{147FEAFF-2323-49AE-8C3A-3A3F6D1A9F15}"/>
    <cellStyle name="Texto de advertencia" xfId="16" builtinId="11" customBuiltin="1"/>
    <cellStyle name="Texto de advertencia 2" xfId="40842" xr:uid="{4B982ED3-90C3-4A83-9AB7-3B2130DB4CC3}"/>
    <cellStyle name="Texto explicativo" xfId="18" builtinId="53" customBuiltin="1"/>
    <cellStyle name="Texto explicativo 2" xfId="84" xr:uid="{F858333E-7628-4251-9E9D-9F356C68389E}"/>
    <cellStyle name="Texto explicativo 2 2" xfId="773" xr:uid="{79F65543-E5A9-4F2B-9E22-22076574C9E8}"/>
    <cellStyle name="Texto explicativo 2 2 2" xfId="965" xr:uid="{89C3625F-2F91-4F48-B972-9DD26E4E69E4}"/>
    <cellStyle name="Texto explicativo 2 3" xfId="656" xr:uid="{37EAEDD4-69A2-43F4-BC0B-1EA0F56FCF2E}"/>
    <cellStyle name="Texto explicativo 2 4" xfId="40843" xr:uid="{4807E63E-9E01-4403-8313-CAC9B23E3881}"/>
    <cellStyle name="Texto explicativo 3" xfId="86" xr:uid="{889BC727-B2D4-46CB-8CCB-8583694A8DF7}"/>
    <cellStyle name="Texto explicativo 4" xfId="763" xr:uid="{45C887FF-3507-441B-A358-494C5C47F83D}"/>
    <cellStyle name="Texto explicativo 4 2" xfId="966" xr:uid="{D549364D-F749-4BC3-B113-4455A09806E4}"/>
    <cellStyle name="Texto explicativo 4 3" xfId="39540" xr:uid="{4C6916CF-5E35-42AA-B63E-6BCE42808098}"/>
    <cellStyle name="Texto explicativo 4 4" xfId="20704" xr:uid="{BB440D0D-1846-4550-BEA6-1AB3AAE4CEBC}"/>
    <cellStyle name="Título" xfId="3" builtinId="15" customBuiltin="1"/>
    <cellStyle name="Título 2" xfId="5" builtinId="17" customBuiltin="1"/>
    <cellStyle name="Título 2 2" xfId="39798" xr:uid="{924682FB-8662-4377-AF1D-F73A8E5CD493}"/>
    <cellStyle name="Título 2 2 2" xfId="40846" xr:uid="{04D6DC5C-6083-4426-872C-23342A6484C3}"/>
    <cellStyle name="Título 3" xfId="6" builtinId="18" customBuiltin="1"/>
    <cellStyle name="Título 3 2" xfId="40847" xr:uid="{572BA941-7BDC-4EF1-91B1-A315AB24D285}"/>
    <cellStyle name="Título 4" xfId="50" xr:uid="{751B6140-37C0-4E91-ADD2-28515D77B3E4}"/>
    <cellStyle name="Título 4 2" xfId="40844" xr:uid="{84DE046E-1C82-4DF9-AE90-E7D9DF351BB0}"/>
    <cellStyle name="Título 5" xfId="51" xr:uid="{18332B2F-75B9-4C6C-B988-D5AF0111794F}"/>
    <cellStyle name="Total" xfId="19" builtinId="25" customBuiltin="1"/>
    <cellStyle name="Total 2" xfId="40848" xr:uid="{8FD91D2A-E2BE-4613-A229-2DE194E3B668}"/>
    <cellStyle name="Total 2 2" xfId="40862" xr:uid="{A2AF7EA2-05A3-479A-923B-F36EA1409501}"/>
    <cellStyle name="Warning" xfId="758" xr:uid="{829E2B5A-4D5A-4845-BCE7-76948AE39FA5}"/>
    <cellStyle name="Warning 19" xfId="967" xr:uid="{EAA3D6A0-92A7-45C9-B5C5-4BAC2393B079}"/>
    <cellStyle name="Warning 2" xfId="39813" xr:uid="{567C5A90-B6A1-4DDE-A891-0C20BB069BAE}"/>
  </cellStyles>
  <dxfs count="284">
    <dxf>
      <numFmt numFmtId="28" formatCode="mm:ss"/>
    </dxf>
    <dxf>
      <numFmt numFmtId="1" formatCode="0"/>
    </dxf>
    <dxf>
      <alignment vertical="center"/>
    </dxf>
    <dxf>
      <numFmt numFmtId="1" formatCode="0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numFmt numFmtId="2" formatCode="0.00"/>
    </dxf>
    <dxf>
      <numFmt numFmtId="1" formatCode="0"/>
      <alignment horizontal="center" vertical="center"/>
    </dxf>
    <dxf>
      <numFmt numFmtId="28" formatCode="mm:ss"/>
    </dxf>
    <dxf>
      <numFmt numFmtId="1" formatCode="0"/>
    </dxf>
    <dxf>
      <alignment vertical="center"/>
    </dxf>
    <dxf>
      <numFmt numFmtId="1" formatCode="0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</dxf>
    <dxf>
      <numFmt numFmtId="1" formatCode="0"/>
      <alignment horizontal="center" vertical="center"/>
    </dxf>
    <dxf>
      <numFmt numFmtId="28" formatCode="mm:ss"/>
    </dxf>
    <dxf>
      <numFmt numFmtId="1" formatCode="0"/>
    </dxf>
    <dxf>
      <alignment vertical="center"/>
    </dxf>
    <dxf>
      <numFmt numFmtId="1" formatCode="0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numFmt numFmtId="2" formatCode="0.00"/>
    </dxf>
    <dxf>
      <numFmt numFmtId="1" formatCode="0"/>
      <alignment horizontal="center" vertical="center"/>
    </dxf>
    <dxf>
      <numFmt numFmtId="28" formatCode="mm:ss"/>
    </dxf>
    <dxf>
      <numFmt numFmtId="1" formatCode="0"/>
    </dxf>
    <dxf>
      <alignment vertical="center"/>
    </dxf>
    <dxf>
      <numFmt numFmtId="1" formatCode="0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</dxf>
    <dxf>
      <numFmt numFmtId="1" formatCode="0"/>
      <alignment horizontal="center" vertical="center"/>
    </dxf>
    <dxf>
      <numFmt numFmtId="28" formatCode="mm:ss"/>
    </dxf>
    <dxf>
      <numFmt numFmtId="1" formatCode="0"/>
    </dxf>
    <dxf>
      <alignment vertical="center"/>
    </dxf>
    <dxf>
      <numFmt numFmtId="1" formatCode="0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numFmt numFmtId="2" formatCode="0.00"/>
    </dxf>
    <dxf>
      <numFmt numFmtId="1" formatCode="0"/>
      <alignment horizontal="center" vertical="center"/>
    </dxf>
    <dxf>
      <numFmt numFmtId="28" formatCode="mm:ss"/>
    </dxf>
    <dxf>
      <numFmt numFmtId="1" formatCode="0"/>
    </dxf>
    <dxf>
      <alignment vertical="center"/>
    </dxf>
    <dxf>
      <numFmt numFmtId="1" formatCode="0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</dxf>
    <dxf>
      <numFmt numFmtId="1" formatCode="0"/>
      <alignment horizontal="center" vertical="center"/>
    </dxf>
    <dxf>
      <numFmt numFmtId="28" formatCode="mm:ss"/>
    </dxf>
    <dxf>
      <numFmt numFmtId="1" formatCode="0"/>
    </dxf>
    <dxf>
      <alignment vertical="center"/>
    </dxf>
    <dxf>
      <numFmt numFmtId="1" formatCode="0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numFmt numFmtId="2" formatCode="0.00"/>
    </dxf>
    <dxf>
      <numFmt numFmtId="1" formatCode="0"/>
      <alignment horizontal="center" vertical="center"/>
    </dxf>
    <dxf>
      <numFmt numFmtId="28" formatCode="mm:ss"/>
    </dxf>
    <dxf>
      <numFmt numFmtId="1" formatCode="0"/>
    </dxf>
    <dxf>
      <alignment vertical="center"/>
    </dxf>
    <dxf>
      <numFmt numFmtId="1" formatCode="0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</dxf>
    <dxf>
      <numFmt numFmtId="1" formatCode="0"/>
      <alignment horizontal="center" vertical="center"/>
    </dxf>
    <dxf>
      <numFmt numFmtId="28" formatCode="mm:ss"/>
    </dxf>
    <dxf>
      <numFmt numFmtId="1" formatCode="0"/>
    </dxf>
    <dxf>
      <alignment vertical="center"/>
    </dxf>
    <dxf>
      <numFmt numFmtId="1" formatCode="0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numFmt numFmtId="2" formatCode="0.00"/>
    </dxf>
    <dxf>
      <numFmt numFmtId="1" formatCode="0"/>
      <alignment horizontal="center" vertical="center"/>
    </dxf>
    <dxf>
      <numFmt numFmtId="28" formatCode="mm:ss"/>
    </dxf>
    <dxf>
      <numFmt numFmtId="1" formatCode="0"/>
    </dxf>
    <dxf>
      <alignment vertical="center"/>
    </dxf>
    <dxf>
      <numFmt numFmtId="1" formatCode="0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</dxf>
    <dxf>
      <numFmt numFmtId="1" formatCode="0"/>
      <alignment horizontal="center" vertical="center"/>
    </dxf>
    <dxf>
      <numFmt numFmtId="28" formatCode="mm:ss"/>
    </dxf>
    <dxf>
      <numFmt numFmtId="1" formatCode="0"/>
    </dxf>
    <dxf>
      <alignment vertical="center"/>
    </dxf>
    <dxf>
      <numFmt numFmtId="1" formatCode="0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numFmt numFmtId="2" formatCode="0.00"/>
    </dxf>
    <dxf>
      <numFmt numFmtId="1" formatCode="0"/>
      <alignment horizontal="center" vertical="center"/>
    </dxf>
    <dxf>
      <numFmt numFmtId="28" formatCode="mm:ss"/>
    </dxf>
    <dxf>
      <numFmt numFmtId="1" formatCode="0"/>
    </dxf>
    <dxf>
      <alignment vertical="center"/>
    </dxf>
    <dxf>
      <numFmt numFmtId="1" formatCode="0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</dxf>
    <dxf>
      <numFmt numFmtId="1" formatCode="0"/>
      <alignment horizontal="center" vertical="center"/>
    </dxf>
    <dxf>
      <numFmt numFmtId="28" formatCode="mm:ss"/>
    </dxf>
    <dxf>
      <numFmt numFmtId="1" formatCode="0"/>
    </dxf>
    <dxf>
      <alignment vertical="center"/>
    </dxf>
    <dxf>
      <numFmt numFmtId="1" formatCode="0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numFmt numFmtId="2" formatCode="0.00"/>
    </dxf>
    <dxf>
      <numFmt numFmtId="1" formatCode="0"/>
      <alignment horizontal="center" vertical="center"/>
    </dxf>
    <dxf>
      <numFmt numFmtId="28" formatCode="mm:ss"/>
    </dxf>
    <dxf>
      <numFmt numFmtId="1" formatCode="0"/>
    </dxf>
    <dxf>
      <alignment vertical="center"/>
    </dxf>
    <dxf>
      <numFmt numFmtId="1" formatCode="0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</dxf>
    <dxf>
      <numFmt numFmtId="1" formatCode="0"/>
      <alignment horizontal="center" vertical="center"/>
    </dxf>
    <dxf>
      <numFmt numFmtId="28" formatCode="mm:ss"/>
    </dxf>
    <dxf>
      <numFmt numFmtId="1" formatCode="0"/>
    </dxf>
    <dxf>
      <alignment vertical="center"/>
    </dxf>
    <dxf>
      <numFmt numFmtId="1" formatCode="0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numFmt numFmtId="2" formatCode="0.00"/>
    </dxf>
    <dxf>
      <numFmt numFmtId="1" formatCode="0"/>
      <alignment horizontal="center" vertical="center"/>
    </dxf>
    <dxf>
      <numFmt numFmtId="28" formatCode="mm:ss"/>
    </dxf>
    <dxf>
      <numFmt numFmtId="1" formatCode="0"/>
    </dxf>
    <dxf>
      <alignment vertical="center"/>
    </dxf>
    <dxf>
      <numFmt numFmtId="1" formatCode="0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</dxf>
    <dxf>
      <numFmt numFmtId="1" formatCode="0"/>
      <alignment horizontal="center" vertical="center"/>
    </dxf>
    <dxf>
      <numFmt numFmtId="28" formatCode="mm:ss"/>
    </dxf>
    <dxf>
      <numFmt numFmtId="1" formatCode="0"/>
    </dxf>
    <dxf>
      <alignment vertical="center"/>
    </dxf>
    <dxf>
      <numFmt numFmtId="1" formatCode="0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numFmt numFmtId="2" formatCode="0.00"/>
    </dxf>
    <dxf>
      <numFmt numFmtId="1" formatCode="0"/>
      <alignment horizontal="center" vertical="center"/>
    </dxf>
    <dxf>
      <numFmt numFmtId="28" formatCode="mm:ss"/>
    </dxf>
    <dxf>
      <numFmt numFmtId="1" formatCode="0"/>
    </dxf>
    <dxf>
      <alignment vertical="center"/>
    </dxf>
    <dxf>
      <numFmt numFmtId="1" formatCode="0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</dxf>
    <dxf>
      <numFmt numFmtId="1" formatCode="0"/>
      <alignment horizontal="center" vertical="center"/>
    </dxf>
    <dxf>
      <font>
        <color auto="1"/>
      </font>
      <numFmt numFmtId="0" formatCode="General"/>
      <alignment horizontal="center" vertical="bottom" textRotation="0" wrapText="0" indent="0" justifyLastLine="0" shrinkToFit="0" readingOrder="0"/>
    </dxf>
    <dxf>
      <font>
        <color auto="1"/>
      </font>
      <numFmt numFmtId="0" formatCode="General"/>
      <alignment horizontal="center" vertical="bottom" textRotation="0" wrapText="0" indent="0" justifyLastLine="0" shrinkToFit="0" readingOrder="0"/>
    </dxf>
    <dxf>
      <font>
        <color auto="1"/>
      </font>
      <numFmt numFmtId="0" formatCode="General"/>
      <alignment horizontal="center" vertical="bottom" textRotation="0" wrapText="0" indent="0" justifyLastLine="0" shrinkToFit="0" readingOrder="0"/>
    </dxf>
    <dxf>
      <font>
        <color auto="1"/>
      </font>
      <numFmt numFmtId="0" formatCode="General"/>
      <alignment horizontal="center" vertical="bottom" textRotation="0" wrapText="0" indent="0" justifyLastLine="0" shrinkToFit="0" readingOrder="0"/>
    </dxf>
    <dxf>
      <font>
        <color auto="1"/>
      </font>
      <numFmt numFmtId="0" formatCode="General"/>
      <alignment horizontal="center" vertical="bottom" textRotation="0" wrapText="0" indent="0" justifyLastLine="0" shrinkToFit="0" readingOrder="0"/>
    </dxf>
    <dxf>
      <font>
        <color auto="1"/>
      </font>
      <numFmt numFmtId="0" formatCode="General"/>
      <alignment horizontal="center" vertical="bottom" textRotation="0" wrapText="0" indent="0" justifyLastLine="0" shrinkToFit="0" readingOrder="0"/>
    </dxf>
    <dxf>
      <font>
        <color auto="1"/>
      </font>
      <numFmt numFmtId="0" formatCode="General"/>
      <alignment horizontal="center" vertical="bottom" textRotation="0" wrapText="0" indent="0" justifyLastLine="0" shrinkToFit="0" readingOrder="0"/>
    </dxf>
    <dxf>
      <font>
        <color auto="1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color auto="1"/>
      </font>
      <numFmt numFmtId="0" formatCode="General"/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EE17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numFmt numFmtId="1" formatCode="0"/>
      <alignment horizontal="center" vertical="center"/>
    </dxf>
    <dxf>
      <numFmt numFmtId="2" formatCode="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numFmt numFmtId="1" formatCode="0"/>
    </dxf>
    <dxf>
      <alignment vertical="center"/>
    </dxf>
    <dxf>
      <numFmt numFmtId="1" formatCode="0"/>
    </dxf>
    <dxf>
      <numFmt numFmtId="28" formatCode="mm:ss"/>
    </dxf>
    <dxf>
      <numFmt numFmtId="1" formatCode="0"/>
      <alignment horizontal="center" vertical="center"/>
    </dxf>
    <dxf>
      <numFmt numFmtId="2" formatCode="0.00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numFmt numFmtId="1" formatCode="0"/>
    </dxf>
    <dxf>
      <alignment vertical="center"/>
    </dxf>
    <dxf>
      <numFmt numFmtId="1" formatCode="0"/>
    </dxf>
    <dxf>
      <numFmt numFmtId="28" formatCode="mm:ss"/>
    </dxf>
    <dxf>
      <numFmt numFmtId="1" formatCode="0"/>
    </dxf>
    <dxf>
      <numFmt numFmtId="1" formatCode="0"/>
    </dxf>
    <dxf>
      <alignment horizontal="center"/>
    </dxf>
    <dxf>
      <numFmt numFmtId="13" formatCode="0%"/>
    </dxf>
    <dxf>
      <alignment horizontal="center"/>
    </dxf>
    <dxf>
      <numFmt numFmtId="1" formatCode="0"/>
    </dxf>
    <dxf>
      <alignment vertical="center"/>
    </dxf>
    <dxf>
      <numFmt numFmtId="2" formatCode="0.00"/>
    </dxf>
    <dxf>
      <numFmt numFmtId="1" formatCode="0"/>
    </dxf>
    <dxf>
      <numFmt numFmtId="28" formatCode="mm:ss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rgb="FFEE1750"/>
        </patternFill>
      </fill>
    </dxf>
    <dxf>
      <fill>
        <patternFill>
          <bgColor rgb="FFEE1750"/>
        </patternFill>
      </fill>
    </dxf>
    <dxf>
      <font>
        <b/>
        <i val="0"/>
        <color theme="0"/>
      </font>
      <fill>
        <patternFill>
          <bgColor rgb="FFEE1750"/>
        </patternFill>
      </fill>
    </dxf>
    <dxf>
      <font>
        <b/>
        <i val="0"/>
        <color theme="0"/>
      </font>
      <fill>
        <patternFill>
          <bgColor rgb="FFEE1750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theme="2"/>
        </vertical>
        <horizontal style="medium">
          <color theme="2"/>
        </horizontal>
      </border>
    </dxf>
    <dxf>
      <font>
        <b/>
        <i val="0"/>
      </font>
    </dxf>
    <dxf>
      <border>
        <left style="thin">
          <color rgb="FF2A0087"/>
        </left>
        <right style="thin">
          <color rgb="FF2A0087"/>
        </right>
        <top style="thin">
          <color rgb="FF2A0087"/>
        </top>
        <bottom style="thin">
          <color rgb="FF2A0087"/>
        </bottom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4" defaultTableStyle="TableStyleMedium2" defaultPivotStyle="PivotStyleLight16">
    <tableStyle name="Invisible" pivot="0" table="0" count="0" xr9:uid="{3B888C98-23D6-490E-9A85-B0E64F481826}"/>
    <tableStyle name="MySqlDefault" pivot="0" table="0" count="2" xr9:uid="{D94F9D9F-057D-45C9-90FB-DDA0B187A454}">
      <tableStyleElement type="wholeTable" dxfId="283"/>
      <tableStyleElement type="headerRow" dxfId="282"/>
    </tableStyle>
    <tableStyle name="Estilo de Segmentação de Dados 1" pivot="0" table="0" count="2" xr9:uid="{6312A014-205E-44A6-8F8C-257C5D6B1399}">
      <tableStyleElement type="wholeTable" dxfId="281"/>
      <tableStyleElement type="headerRow" dxfId="280"/>
    </tableStyle>
    <tableStyle name="Estilo de Tabela Dinâmica 1" table="0" count="5" xr9:uid="{F0DDEC78-66B9-4BBD-BE9F-5C9D3726DAE7}">
      <tableStyleElement type="wholeTable" dxfId="279"/>
      <tableStyleElement type="headerRow" dxfId="278"/>
      <tableStyleElement type="totalRow" dxfId="277"/>
      <tableStyleElement type="firstRowStripe" dxfId="276"/>
      <tableStyleElement type="firstColumnStripe" dxfId="275"/>
    </tableStyle>
  </tableStyles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microsoft.com/office/2007/relationships/slicerCache" Target="slicerCaches/slicerCache6.xml"/><Relationship Id="rId18" Type="http://schemas.microsoft.com/office/2007/relationships/slicerCache" Target="slicerCaches/slicerCache1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pivotCacheDefinition" Target="pivotCache/pivotCacheDefinition1.xml"/><Relationship Id="rId12" Type="http://schemas.microsoft.com/office/2007/relationships/slicerCache" Target="slicerCaches/slicerCache5.xml"/><Relationship Id="rId17" Type="http://schemas.microsoft.com/office/2007/relationships/slicerCache" Target="slicerCaches/slicerCache10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07/relationships/slicerCache" Target="slicerCaches/slicerCache9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4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8.xml"/><Relationship Id="rId23" Type="http://schemas.openxmlformats.org/officeDocument/2006/relationships/calcChain" Target="calcChain.xml"/><Relationship Id="rId10" Type="http://schemas.microsoft.com/office/2007/relationships/slicerCache" Target="slicerCaches/slicerCache3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7/relationships/slicerCache" Target="slicerCaches/slicerCache7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217394</xdr:colOff>
      <xdr:row>0</xdr:row>
      <xdr:rowOff>0</xdr:rowOff>
    </xdr:from>
    <xdr:to>
      <xdr:col>8</xdr:col>
      <xdr:colOff>22410</xdr:colOff>
      <xdr:row>18</xdr:row>
      <xdr:rowOff>1905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UPERVISOR">
              <a:extLst>
                <a:ext uri="{FF2B5EF4-FFF2-40B4-BE49-F238E27FC236}">
                  <a16:creationId xmlns:a16="http://schemas.microsoft.com/office/drawing/2014/main" id="{E517C06B-2880-4116-8803-4907F3AD55C3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PERVIS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14129" y="0"/>
              <a:ext cx="2404781" cy="35205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100853</xdr:colOff>
      <xdr:row>0</xdr:row>
      <xdr:rowOff>0</xdr:rowOff>
    </xdr:from>
    <xdr:to>
      <xdr:col>10</xdr:col>
      <xdr:colOff>257735</xdr:colOff>
      <xdr:row>18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SERVICIO">
              <a:extLst>
                <a:ext uri="{FF2B5EF4-FFF2-40B4-BE49-F238E27FC236}">
                  <a16:creationId xmlns:a16="http://schemas.microsoft.com/office/drawing/2014/main" id="{607B4892-7FC5-4F21-9E81-9F4EDC13FFDB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RVIC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97353" y="0"/>
              <a:ext cx="1916206" cy="351864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603996</xdr:colOff>
      <xdr:row>0</xdr:row>
      <xdr:rowOff>0</xdr:rowOff>
    </xdr:from>
    <xdr:to>
      <xdr:col>13</xdr:col>
      <xdr:colOff>23046</xdr:colOff>
      <xdr:row>18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ANTIGUIEDAD">
              <a:extLst>
                <a:ext uri="{FF2B5EF4-FFF2-40B4-BE49-F238E27FC236}">
                  <a16:creationId xmlns:a16="http://schemas.microsoft.com/office/drawing/2014/main" id="{F46A43EC-8494-8EC6-CBF6-E386025774DC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TIGUIE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90878" y="0"/>
              <a:ext cx="1705050" cy="351864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88526</xdr:colOff>
      <xdr:row>0</xdr:row>
      <xdr:rowOff>0</xdr:rowOff>
    </xdr:from>
    <xdr:to>
      <xdr:col>15</xdr:col>
      <xdr:colOff>393326</xdr:colOff>
      <xdr:row>12</xdr:row>
      <xdr:rowOff>159684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EDE">
              <a:extLst>
                <a:ext uri="{FF2B5EF4-FFF2-40B4-BE49-F238E27FC236}">
                  <a16:creationId xmlns:a16="http://schemas.microsoft.com/office/drawing/2014/main" id="{4492B2BA-9DF7-E0DB-2B43-20F85CF182B7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61408" y="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416859</xdr:colOff>
      <xdr:row>0</xdr:row>
      <xdr:rowOff>11766</xdr:rowOff>
    </xdr:from>
    <xdr:to>
      <xdr:col>17</xdr:col>
      <xdr:colOff>721659</xdr:colOff>
      <xdr:row>12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Tipo de medios 1">
              <a:extLst>
                <a:ext uri="{FF2B5EF4-FFF2-40B4-BE49-F238E27FC236}">
                  <a16:creationId xmlns:a16="http://schemas.microsoft.com/office/drawing/2014/main" id="{D15C1484-6B43-2EC5-805C-5E0BCA7DD49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medi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82683" y="11766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112060</xdr:colOff>
      <xdr:row>4</xdr:row>
      <xdr:rowOff>22412</xdr:rowOff>
    </xdr:from>
    <xdr:to>
      <xdr:col>1</xdr:col>
      <xdr:colOff>2429399</xdr:colOff>
      <xdr:row>14</xdr:row>
      <xdr:rowOff>100854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6836C29-BB4C-4EDC-9469-DECBF6DA1F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060" y="806824"/>
          <a:ext cx="3157780" cy="20394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688043</xdr:colOff>
      <xdr:row>0</xdr:row>
      <xdr:rowOff>0</xdr:rowOff>
    </xdr:from>
    <xdr:to>
      <xdr:col>8</xdr:col>
      <xdr:colOff>89648</xdr:colOff>
      <xdr:row>18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UPERVISOR 1">
              <a:extLst>
                <a:ext uri="{FF2B5EF4-FFF2-40B4-BE49-F238E27FC236}">
                  <a16:creationId xmlns:a16="http://schemas.microsoft.com/office/drawing/2014/main" id="{FAEDD165-2E99-4A4F-9B03-AA51715E52A8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PERVIS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51278" y="0"/>
              <a:ext cx="2404781" cy="35169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537883</xdr:colOff>
      <xdr:row>0</xdr:row>
      <xdr:rowOff>0</xdr:rowOff>
    </xdr:from>
    <xdr:to>
      <xdr:col>10</xdr:col>
      <xdr:colOff>33618</xdr:colOff>
      <xdr:row>18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SERVICIO 1">
              <a:extLst>
                <a:ext uri="{FF2B5EF4-FFF2-40B4-BE49-F238E27FC236}">
                  <a16:creationId xmlns:a16="http://schemas.microsoft.com/office/drawing/2014/main" id="{387C4476-6424-413E-9960-38F8CA8FBF2C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RVICI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68118" y="0"/>
              <a:ext cx="1916206" cy="350744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64994</xdr:colOff>
      <xdr:row>0</xdr:row>
      <xdr:rowOff>0</xdr:rowOff>
    </xdr:from>
    <xdr:to>
      <xdr:col>12</xdr:col>
      <xdr:colOff>156883</xdr:colOff>
      <xdr:row>12</xdr:row>
      <xdr:rowOff>170890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EDE 1">
              <a:extLst>
                <a:ext uri="{FF2B5EF4-FFF2-40B4-BE49-F238E27FC236}">
                  <a16:creationId xmlns:a16="http://schemas.microsoft.com/office/drawing/2014/main" id="{6A3E1D92-788D-89C0-F07C-EF1599B9DB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D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338112" y="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192742</xdr:colOff>
      <xdr:row>0</xdr:row>
      <xdr:rowOff>561</xdr:rowOff>
    </xdr:from>
    <xdr:to>
      <xdr:col>14</xdr:col>
      <xdr:colOff>497542</xdr:colOff>
      <xdr:row>12</xdr:row>
      <xdr:rowOff>171451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Tipo de medios">
              <a:extLst>
                <a:ext uri="{FF2B5EF4-FFF2-40B4-BE49-F238E27FC236}">
                  <a16:creationId xmlns:a16="http://schemas.microsoft.com/office/drawing/2014/main" id="{751F8E35-ECC3-6B96-240C-F2F11FF619C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medi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482918" y="56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190498</xdr:colOff>
      <xdr:row>4</xdr:row>
      <xdr:rowOff>156881</xdr:rowOff>
    </xdr:from>
    <xdr:to>
      <xdr:col>1</xdr:col>
      <xdr:colOff>2507128</xdr:colOff>
      <xdr:row>13</xdr:row>
      <xdr:rowOff>179294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CD31BBB5-7778-C8DD-AD51-E839F64C36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498" y="930087"/>
          <a:ext cx="2776071" cy="17929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133350</xdr:colOff>
      <xdr:row>0</xdr:row>
      <xdr:rowOff>0</xdr:rowOff>
    </xdr:from>
    <xdr:to>
      <xdr:col>7</xdr:col>
      <xdr:colOff>438150</xdr:colOff>
      <xdr:row>13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VALIDO">
              <a:extLst>
                <a:ext uri="{FF2B5EF4-FFF2-40B4-BE49-F238E27FC236}">
                  <a16:creationId xmlns:a16="http://schemas.microsoft.com/office/drawing/2014/main" id="{F4EAB806-4C82-4CEA-BBA7-76C6E990570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ALI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72100" y="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476250</xdr:colOff>
      <xdr:row>0</xdr:row>
      <xdr:rowOff>0</xdr:rowOff>
    </xdr:from>
    <xdr:to>
      <xdr:col>10</xdr:col>
      <xdr:colOff>19050</xdr:colOff>
      <xdr:row>13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VALIDO 1">
              <a:extLst>
                <a:ext uri="{FF2B5EF4-FFF2-40B4-BE49-F238E27FC236}">
                  <a16:creationId xmlns:a16="http://schemas.microsoft.com/office/drawing/2014/main" id="{B490BA60-B37E-445E-A4ED-77C5C6E5631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ALI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39000" y="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ren Dayana Cuesta Gamboa" refreshedDate="46275.348829282404" createdVersion="8" refreshedVersion="8" minRefreshableVersion="3" recordCount="1999" xr:uid="{45F4451D-C6FF-4BB3-8844-73427B32CCEB}">
  <cacheSource type="worksheet">
    <worksheetSource ref="A1:AD2000" sheet="DATA"/>
  </cacheSource>
  <cacheFields count="32">
    <cacheField name="Inicio del intervalo" numFmtId="0">
      <sharedItems containsNonDate="0" containsDate="1" containsString="0" containsBlank="1" minDate="2026-09-10T00:00:00" maxDate="2026-09-11T00:00:00"/>
    </cacheField>
    <cacheField name="Fin del intervalo" numFmtId="0">
      <sharedItems containsNonDate="0" containsDate="1" containsString="0" containsBlank="1" minDate="2026-09-11T00:00:00" maxDate="2026-09-12T00:00:00"/>
    </cacheField>
    <cacheField name="Intervalo completo" numFmtId="0">
      <sharedItems containsBlank="1"/>
    </cacheField>
    <cacheField name="Filtros" numFmtId="0">
      <sharedItems containsBlank="1"/>
    </cacheField>
    <cacheField name="Tipo de medios" numFmtId="0">
      <sharedItems containsBlank="1" count="5">
        <s v="voz"/>
        <s v="mensaje"/>
        <m/>
        <s v="voz; chat; mensaje" u="1"/>
        <s v="chat; mensaje" u="1"/>
      </sharedItems>
    </cacheField>
    <cacheField name="ID del agente" numFmtId="0">
      <sharedItems containsBlank="1"/>
    </cacheField>
    <cacheField name="Nombre del agente" numFmtId="0">
      <sharedItems containsBlank="1"/>
    </cacheField>
    <cacheField name="Contestadas" numFmtId="0">
      <sharedItems containsString="0" containsBlank="1" containsNumber="1" containsInteger="1" minValue="1" maxValue="51"/>
    </cacheField>
    <cacheField name="Manejo" numFmtId="0">
      <sharedItems containsString="0" containsBlank="1" containsNumber="1" containsInteger="1" minValue="1" maxValue="51"/>
    </cacheField>
    <cacheField name="Manejo medio" numFmtId="0">
      <sharedItems containsBlank="1"/>
    </cacheField>
    <cacheField name="ConversaciÃ³n media" numFmtId="0">
      <sharedItems containsBlank="1"/>
    </cacheField>
    <cacheField name="RetenciÃ³n media" numFmtId="0">
      <sharedItems containsBlank="1"/>
    </cacheField>
    <cacheField name="ACW medio" numFmtId="0">
      <sharedItems containsBlank="1"/>
    </cacheField>
    <cacheField name="Retenida" numFmtId="0">
      <sharedItems containsString="0" containsBlank="1" containsNumber="1" containsInteger="1" minValue="1" maxValue="49"/>
    </cacheField>
    <cacheField name="Transferidas" numFmtId="0">
      <sharedItems containsString="0" containsBlank="1" containsNumber="1" containsInteger="1" minValue="1" maxValue="51"/>
    </cacheField>
    <cacheField name="VACIO" numFmtId="0">
      <sharedItems containsNonDate="0" containsString="0" containsBlank="1"/>
    </cacheField>
    <cacheField name="BP" numFmtId="0">
      <sharedItems containsMixedTypes="1" containsNumber="1" containsInteger="1" minValue="4202725" maxValue="4885236"/>
    </cacheField>
    <cacheField name="AVAYA" numFmtId="0">
      <sharedItems containsMixedTypes="1" containsNumber="1" containsInteger="1" minValue="0" maxValue="1196970321" count="3748">
        <n v="2001622"/>
        <n v="2001679"/>
        <n v="2001961"/>
        <n v="2003189"/>
        <n v="2004849"/>
        <n v="2004975"/>
        <n v="2005568"/>
        <n v="2007133"/>
        <n v="2007156"/>
        <n v="2007719"/>
        <n v="2008269"/>
        <n v="2008393"/>
        <n v="2009343"/>
        <n v="2009550"/>
        <n v="2500688"/>
        <n v="2012032"/>
        <n v="2012134"/>
        <n v="2012383"/>
        <n v="2012835"/>
        <n v="2501218"/>
        <n v="2013055"/>
        <n v="2013360"/>
        <n v="2013609"/>
        <n v="2013659"/>
        <n v="2013671"/>
        <n v="2501810"/>
        <n v="20139006"/>
        <n v="20138963"/>
        <n v="20139893"/>
        <n v="20140319"/>
        <n v="20141036"/>
        <n v="20141071"/>
        <n v="20141162"/>
        <n v="20141460"/>
        <n v="20142131"/>
        <n v="20142340"/>
        <n v="2503095"/>
        <n v="20142825"/>
        <n v="20142953"/>
        <n v="2004678"/>
        <n v="20143445"/>
        <n v="20143356"/>
        <n v="20143501"/>
        <n v="20143760"/>
        <n v="20143723"/>
        <n v="20143935"/>
        <n v="20144095"/>
        <n v="20144631"/>
        <n v="20144858"/>
        <n v="20144973"/>
        <n v="20145365"/>
        <n v="20145585"/>
        <n v="20145582"/>
        <n v="20145689"/>
        <n v="20145682"/>
        <n v="20145967"/>
        <n v="2503412"/>
        <n v="2503382"/>
        <n v="20146077"/>
        <n v="20146100"/>
        <n v="20146203"/>
        <n v="20146149"/>
        <n v="20146299"/>
        <n v="20146320"/>
        <n v="20146497"/>
        <n v="20146507"/>
        <n v="20146513"/>
        <n v="2503505"/>
        <n v="20146962"/>
        <n v="20146959"/>
        <n v="20146956"/>
        <n v="20146993"/>
        <n v="2503544"/>
        <n v="20147262"/>
        <n v="20147230"/>
        <n v="20147426"/>
        <n v="20147604"/>
        <n v="20148091"/>
        <n v="20148432"/>
        <n v="20148609"/>
        <n v="20148721"/>
        <n v="20148652"/>
        <n v="20148702"/>
        <n v="2503946"/>
        <n v="2504009"/>
        <n v="2504010"/>
        <n v="20148874"/>
        <n v="20148915"/>
        <n v="20148912"/>
        <n v="20148834"/>
        <n v="20149022"/>
        <n v="2504052"/>
        <n v="2504067"/>
        <n v="20149170"/>
        <n v="20149261"/>
        <n v="20149294"/>
        <n v="20149307"/>
        <n v="20149318"/>
        <n v="20149332"/>
        <n v="20149328"/>
        <n v="20149336"/>
        <n v="20149357"/>
        <n v="20149366"/>
        <n v="20149368"/>
        <n v="20149369"/>
        <n v="20149371"/>
        <n v="20149373"/>
        <n v="20149384"/>
        <n v="20149399"/>
        <n v="20149508"/>
        <n v="20149497"/>
        <n v="20149557"/>
        <n v="20149547"/>
        <n v="20145633"/>
        <n v="20149534"/>
        <n v="20149536"/>
        <n v="20149535"/>
        <n v="20149608"/>
        <n v="20149649"/>
        <n v="20149738"/>
        <n v="20149718"/>
        <n v="20149680"/>
        <n v="20149735"/>
        <n v="20149703"/>
        <n v="20149773"/>
        <n v="20149774"/>
        <n v="20149755"/>
        <n v="20149802"/>
        <n v="20149777"/>
        <n v="2005731"/>
        <n v="2009063"/>
        <n v="2009696"/>
        <n v="2010405"/>
        <n v="2010474"/>
        <n v="2010677"/>
        <n v="2011167"/>
        <n v="2011287"/>
        <n v="2011443"/>
        <n v="2011503"/>
        <n v="2011574"/>
        <n v="2012373"/>
        <n v="20140021"/>
        <n v="20140390"/>
        <n v="20141183"/>
        <n v="0"/>
        <n v="20142366"/>
        <n v="20143713"/>
        <n v="20143771"/>
        <n v="20143761"/>
        <n v="20143820"/>
        <n v="20143214"/>
        <n v="20144061"/>
        <n v="20145168"/>
        <n v="20145258"/>
        <n v="20145671"/>
        <n v="20145818"/>
        <n v="20145730"/>
        <n v="20145855"/>
        <n v="20146170"/>
        <n v="20146136"/>
        <n v="20146165"/>
        <n v="20145727"/>
        <n v="20146200"/>
        <n v="20146367"/>
        <n v="20146778"/>
        <n v="20147491"/>
        <n v="20148152"/>
        <n v="20148100"/>
        <n v="20148618"/>
        <n v="20148594"/>
        <n v="20148792"/>
        <n v="20148886"/>
        <n v="20148943"/>
        <n v="20149003"/>
        <n v="20149112"/>
        <n v="20149147"/>
        <n v="20149502"/>
        <n v="20149503"/>
        <n v="20149505"/>
        <n v="20149509"/>
        <n v="20149511"/>
        <n v="20149567"/>
        <s v=""/>
        <n v="2002592" u="1"/>
        <n v="2004727" u="1"/>
        <n v="2007884" u="1"/>
        <n v="2007902" u="1"/>
        <n v="2008041" u="1"/>
        <n v="2008194" u="1"/>
        <n v="2009605" u="1"/>
        <n v="2010210" u="1"/>
        <n v="2010510" u="1"/>
        <n v="2010587" u="1"/>
        <n v="2010734" u="1"/>
        <n v="2500430" u="1"/>
        <n v="2012501" u="1"/>
        <n v="2012067" u="1"/>
        <n v="2012083" u="1"/>
        <n v="2012184" u="1"/>
        <n v="2012195" u="1"/>
        <n v="2012358" u="1"/>
        <n v="2012374" u="1"/>
        <n v="2500806" u="1"/>
        <n v="2012862" u="1"/>
        <n v="2013657" u="1"/>
        <n v="2013458" u="1"/>
        <n v="2013796" u="1"/>
        <n v="2013865" u="1"/>
        <n v="20139871" u="1"/>
        <n v="20140006" u="1"/>
        <n v="20140288" u="1"/>
        <n v="20141055" u="1"/>
        <n v="20141043" u="1"/>
        <n v="20141325" u="1"/>
        <n v="20141880" u="1"/>
        <n v="20141965" u="1"/>
        <n v="20142176" u="1"/>
        <n v="20142217" u="1"/>
        <n v="20142205" u="1"/>
        <n v="20142325" u="1"/>
        <n v="20142433" u="1"/>
        <n v="20142535" u="1"/>
        <n v="20142728" u="1"/>
        <n v="20142989" u="1"/>
        <n v="20143260" u="1"/>
        <n v="20143491" u="1"/>
        <n v="2503317" u="1"/>
        <n v="20143885" u="1"/>
        <n v="20143878" u="1"/>
        <n v="20144445" u="1"/>
        <n v="20144748" u="1"/>
        <n v="20144893" u="1"/>
        <n v="20142758" u="1"/>
        <n v="20145269" u="1"/>
        <n v="20145310" u="1"/>
        <n v="20145441" u="1"/>
        <n v="20145573" u="1"/>
        <n v="20145578" u="1"/>
        <n v="2503327" u="1"/>
        <n v="2503345" u="1"/>
        <n v="20146069" u="1"/>
        <n v="2503402" u="1"/>
        <n v="2503386" u="1"/>
        <n v="2503378" u="1"/>
        <n v="20146157" u="1"/>
        <n v="20146129" u="1"/>
        <n v="20145529" u="1"/>
        <n v="20146516" u="1"/>
        <n v="20146564" u="1"/>
        <n v="20146633" u="1"/>
        <n v="20146728" u="1"/>
        <n v="20146727" u="1"/>
        <n v="20146800" u="1"/>
        <n v="20146806" u="1"/>
        <n v="20146929" u="1"/>
        <n v="20146920" u="1"/>
        <n v="20146995" u="1"/>
        <n v="20147074" u="1"/>
        <n v="20147099" u="1"/>
        <n v="20147146" u="1"/>
        <n v="20147151" u="1"/>
        <n v="20147235" u="1"/>
        <n v="20147263" u="1"/>
        <n v="20147244" u="1"/>
        <n v="20147240" u="1"/>
        <n v="20147209" u="1"/>
        <n v="20147303" u="1"/>
        <n v="20147427" u="1"/>
        <n v="20147802" u="1"/>
        <n v="20147787" u="1"/>
        <n v="20147742" u="1"/>
        <n v="20147786" u="1"/>
        <n v="20147994" u="1"/>
        <n v="20148025" u="1"/>
        <n v="20148110" u="1"/>
        <n v="20148263" u="1"/>
        <n v="20148354" u="1"/>
        <n v="2503565" u="1"/>
        <n v="2503611" u="1"/>
        <n v="2503580" u="1"/>
        <n v="2503722" u="1"/>
        <n v="20148588" u="1"/>
        <n v="20148694" u="1"/>
        <n v="20148728" u="1"/>
        <n v="20148675" u="1"/>
        <n v="2503818" u="1"/>
        <n v="2503829" u="1"/>
        <n v="2503851" u="1"/>
        <n v="2503770" u="1"/>
        <n v="20148801" u="1"/>
        <n v="20148774" u="1"/>
        <n v="20148738" u="1"/>
        <n v="20148734" u="1"/>
        <n v="20148760" u="1"/>
        <n v="20148799" u="1"/>
        <n v="2503908" u="1"/>
        <n v="2503898" u="1"/>
        <n v="2503934" u="1"/>
        <n v="2503926" u="1"/>
        <n v="2503428" u="1"/>
        <n v="20148917" u="1"/>
        <n v="20148897" u="1"/>
        <n v="20148859" u="1"/>
        <n v="20148848" u="1"/>
        <n v="20148843" u="1"/>
        <n v="20148950" u="1"/>
        <n v="20149034" u="1"/>
        <n v="20148965" u="1"/>
        <n v="2504082" u="1"/>
        <n v="2504096" u="1"/>
        <n v="2504018" u="1"/>
        <n v="2504046" u="1"/>
        <n v="2504077" u="1"/>
        <n v="2504060" u="1"/>
        <n v="2504117" u="1"/>
        <n v="2504049" u="1"/>
        <n v="2504109" u="1"/>
        <n v="2504059" u="1"/>
        <n v="20149089" u="1"/>
        <n v="20149053" u="1"/>
        <n v="20149067" u="1"/>
        <n v="20149168" u="1"/>
        <n v="20149165" u="1"/>
        <n v="20149163" u="1"/>
        <n v="20149158" u="1"/>
        <n v="20149166" u="1"/>
        <n v="20149155" u="1"/>
        <n v="20149208" u="1"/>
        <n v="20149198" u="1"/>
        <n v="20149285" u="1"/>
        <n v="20149299" u="1"/>
        <n v="20149288" u="1"/>
        <n v="20149310" u="1"/>
        <n v="20149317" u="1"/>
        <n v="20149311" u="1"/>
        <n v="20149316" u="1"/>
        <n v="20149333" u="1"/>
        <n v="20149330" u="1"/>
        <n v="20149309" u="1"/>
        <n v="20149314" u="1"/>
        <n v="20149321" u="1"/>
        <n v="20149324" u="1"/>
        <n v="2001879" u="1"/>
        <n v="2003472" u="1"/>
        <n v="2003786" u="1"/>
        <n v="2004782" u="1"/>
        <n v="20142559" u="1"/>
        <n v="2007757" u="1"/>
        <n v="2008163" u="1"/>
        <n v="2500229" u="1"/>
        <n v="2010864" u="1"/>
        <n v="2010886" u="1"/>
        <n v="2500374" u="1"/>
        <n v="2500522" u="1"/>
        <n v="2011160" u="1"/>
        <n v="2011751" u="1"/>
        <n v="2011858" u="1"/>
        <n v="2012570" u="1"/>
        <n v="2012598" u="1"/>
        <n v="2501236" u="1"/>
        <n v="2013018" u="1"/>
        <n v="2013169" u="1"/>
        <n v="2013131" u="1"/>
        <n v="2013201" u="1"/>
        <n v="2013283" u="1"/>
        <n v="2013437" u="1"/>
        <n v="2013753" u="1"/>
        <n v="20138944" u="1"/>
        <n v="20139929" u="1"/>
        <n v="20140291" u="1"/>
        <n v="20141159" u="1"/>
        <n v="20141665" u="1"/>
        <n v="20142112" u="1"/>
        <n v="20142113" u="1"/>
        <n v="20142077" u="1"/>
        <n v="20142564" u="1"/>
        <n v="20142837" u="1"/>
        <n v="2012696" u="1"/>
        <n v="20144015" u="1"/>
        <n v="20144103" u="1"/>
        <n v="20144198" u="1"/>
        <n v="20144682" u="1"/>
        <n v="20144707" u="1"/>
        <n v="20144766" u="1"/>
        <n v="20144800" u="1"/>
        <n v="20145352" u="1"/>
        <n v="20145118" u="1"/>
        <n v="20145210" u="1"/>
        <n v="20145246" u="1"/>
        <n v="20145786" u="1"/>
        <n v="20145795" u="1"/>
        <n v="20144931" u="1"/>
        <n v="20146099" u="1"/>
        <n v="20146159" u="1"/>
        <n v="20146121" u="1"/>
        <n v="20146422" u="1"/>
        <n v="20146755" u="1"/>
        <n v="2503508" u="1"/>
        <n v="20147386" u="1"/>
        <n v="20147524" u="1"/>
        <n v="20147509" u="1"/>
        <n v="20147935" u="1"/>
        <n v="20147970" u="1"/>
        <n v="20148043" u="1"/>
        <n v="20148147" u="1"/>
        <n v="20148271" u="1"/>
        <n v="20148311" u="1"/>
        <n v="20148449" u="1"/>
        <n v="20148518" u="1"/>
        <n v="20148512" u="1"/>
        <n v="20148806" u="1"/>
        <n v="20148729" u="1"/>
        <n v="20148846" u="1"/>
        <n v="20148927" u="1"/>
        <n v="20148918" u="1"/>
        <n v="2002400" u="1"/>
        <n v="2007896" u="1"/>
        <n v="2007954" u="1"/>
        <n v="2009356" u="1"/>
        <n v="2010171" u="1"/>
        <n v="2010231" u="1"/>
        <n v="2010259" u="1"/>
        <n v="2012025" u="1"/>
        <n v="2011642" u="1"/>
        <n v="2012658" u="1"/>
        <n v="2501097" u="1"/>
        <n v="2012905" u="1"/>
        <n v="2013647" u="1"/>
        <n v="2013651" u="1"/>
        <n v="20139262" u="1"/>
        <n v="20139288" u="1"/>
        <n v="20141952" u="1"/>
        <n v="20141957" u="1"/>
        <n v="20142310" u="1"/>
        <n v="20142766" u="1"/>
        <n v="20142747" u="1"/>
        <n v="20143353" u="1"/>
        <n v="20144439" u="1"/>
        <n v="20144733" u="1"/>
        <n v="20145123" u="1"/>
        <n v="20145274" u="1"/>
        <n v="20145386" u="1"/>
        <n v="20145487" u="1"/>
        <n v="2503324" u="1"/>
        <n v="2503330" u="1"/>
        <n v="2503334" u="1"/>
        <n v="2503340" u="1"/>
        <n v="20145898" u="1"/>
        <n v="20145987" u="1"/>
        <n v="20146060" u="1"/>
        <n v="20146074" u="1"/>
        <n v="20146119" u="1"/>
        <n v="20146234" u="1"/>
        <n v="20146464" u="1"/>
        <n v="20146492" u="1"/>
        <n v="20146698" u="1"/>
        <n v="20146822" u="1"/>
        <n v="20145908" u="1"/>
        <n v="20146858" u="1"/>
        <n v="20146867" u="1"/>
        <n v="20146870" u="1"/>
        <n v="20146954" u="1"/>
        <n v="20146961" u="1"/>
        <n v="20146988" u="1"/>
        <n v="20147148" u="1"/>
        <n v="2001957" u="1"/>
        <n v="2004575" u="1"/>
        <n v="2005124" u="1"/>
        <n v="2005352" u="1"/>
        <n v="2007876" u="1"/>
        <n v="2008000" u="1"/>
        <n v="2009178" u="1"/>
        <n v="2009446" u="1"/>
        <n v="2009778" u="1"/>
        <n v="2009786" u="1"/>
        <n v="2009835" u="1"/>
        <n v="2009873" u="1"/>
        <n v="2009973" u="1"/>
        <n v="2010162" u="1"/>
        <n v="2010773" u="1"/>
        <n v="2011961" u="1"/>
        <n v="2012224" u="1"/>
        <n v="2012277" u="1"/>
        <n v="2013004" u="1"/>
        <n v="2012918" u="1"/>
        <n v="2012922" u="1"/>
        <n v="2013318" u="1"/>
        <n v="20139050" u="1"/>
        <n v="20139087" u="1"/>
        <n v="20141175" u="1"/>
        <n v="20141516" u="1"/>
        <n v="20141447" u="1"/>
        <n v="20142052" u="1"/>
        <n v="20142267" u="1"/>
        <n v="20142652" u="1"/>
        <n v="20143266" u="1"/>
        <n v="20143591" u="1"/>
        <n v="20143720" u="1"/>
        <n v="20143924" u="1"/>
        <n v="20143956" u="1"/>
        <n v="20144037" u="1"/>
        <n v="20144020" u="1"/>
        <n v="20144165" u="1"/>
        <n v="20144224" u="1"/>
        <n v="20144306" u="1"/>
        <n v="20144703" u="1"/>
        <n v="20144700" u="1"/>
        <n v="20144638" u="1"/>
        <n v="20144662" u="1"/>
        <n v="20144627" u="1"/>
        <n v="20144671" u="1"/>
        <n v="20144781" u="1"/>
        <n v="20144851" u="1"/>
        <n v="20144940" u="1"/>
        <n v="20145681" u="1"/>
        <n v="20145773" u="1"/>
        <n v="20145921" u="1"/>
        <n v="20145953" u="1"/>
        <n v="20145970" u="1"/>
        <n v="20146378" u="1"/>
        <n v="20146479" u="1"/>
        <n v="20146423" u="1"/>
        <n v="20142645" u="1"/>
        <n v="20147055" u="1"/>
        <n v="2009154" u="1"/>
        <n v="2009422" u="1"/>
        <n v="2010300" u="1"/>
        <n v="2011071" u="1"/>
        <n v="2011604" u="1"/>
        <n v="2012590" u="1"/>
        <n v="2013353" u="1"/>
        <n v="20140103" u="1"/>
        <n v="20140690" u="1"/>
        <n v="20141321" u="1"/>
        <n v="20141328" u="1"/>
        <n v="20141788" u="1"/>
        <n v="20141906" u="1"/>
        <n v="20141893" u="1"/>
        <n v="20142540" u="1"/>
        <n v="20142920" u="1"/>
        <n v="2008870" u="1"/>
        <n v="2011237" u="1"/>
        <n v="2011634" u="1"/>
        <n v="2012363" u="1"/>
        <n v="2012613" u="1"/>
        <n v="2012972" u="1"/>
        <n v="2013731" u="1"/>
        <n v="2013833" u="1"/>
        <n v="20140917" u="1"/>
        <n v="20141469" u="1"/>
        <n v="20141814" u="1"/>
        <n v="20141884" u="1"/>
        <n v="20142135" u="1"/>
        <n v="20142741" u="1"/>
        <n v="20142931" u="1"/>
        <n v="20143015" u="1"/>
        <n v="20143380" u="1"/>
        <n v="2000687" u="1"/>
        <n v="2005967" u="1"/>
        <n v="2006061" u="1"/>
        <n v="2007201" u="1"/>
        <n v="2007348" u="1"/>
        <n v="2007799" u="1"/>
        <n v="2013343" u="1"/>
        <n v="2007957" u="1"/>
        <n v="2008378" u="1"/>
        <n v="2008430" u="1"/>
        <n v="2009233" u="1"/>
        <n v="2009256" u="1"/>
        <n v="2009326" u="1"/>
        <n v="2009559" u="1"/>
        <n v="2009724" u="1"/>
        <n v="2009963" u="1"/>
        <n v="2010022" u="1"/>
        <n v="2010051" u="1"/>
        <n v="2010102" u="1"/>
        <n v="2010308" u="1"/>
        <n v="2010485" u="1"/>
        <n v="2010496" u="1"/>
        <n v="2010625" u="1"/>
        <n v="2010858" u="1"/>
        <n v="2010975" u="1"/>
        <n v="2011003" u="1"/>
        <n v="2011019" u="1"/>
        <n v="2500447" u="1"/>
        <n v="2500448" u="1"/>
        <n v="2500494" u="1"/>
        <n v="2011067" u="1"/>
        <n v="2011313" u="1"/>
        <n v="2012469" u="1"/>
        <n v="2011582" u="1"/>
        <n v="2012079" u="1"/>
        <n v="2012072" u="1"/>
        <n v="2012165" u="1"/>
        <n v="2012273" u="1"/>
        <n v="2012371" u="1"/>
        <n v="2500869" u="1"/>
        <n v="2012725" u="1"/>
        <n v="2501310" u="1"/>
        <n v="2012895" u="1"/>
        <n v="2501374" u="1"/>
        <n v="2013183" u="1"/>
        <n v="2013193" u="1"/>
        <n v="2013266" u="1"/>
        <n v="2501642" u="1"/>
        <n v="2013365" u="1"/>
        <n v="2013431" u="1"/>
        <n v="2013621" u="1"/>
        <n v="2013509" u="1"/>
        <n v="2013806" u="1"/>
        <n v="2013521" u="1"/>
        <n v="2013570" u="1"/>
        <n v="2013854" u="1"/>
        <n v="2501901" u="1"/>
        <n v="20139044" u="1"/>
        <n v="20138987" u="1"/>
        <n v="20138916" u="1"/>
        <n v="20139253" u="1"/>
        <n v="20139103" u="1"/>
        <n v="20139366" u="1"/>
        <n v="2502043" u="1"/>
        <n v="20140247" u="1"/>
        <n v="20140408" u="1"/>
        <n v="2502507" u="1"/>
        <n v="20140457" u="1"/>
        <n v="20140432" u="1"/>
        <n v="2502793" u="1"/>
        <n v="2502857" u="1"/>
        <n v="2502854" u="1"/>
        <n v="20140964" u="1"/>
        <n v="20140772" u="1"/>
        <n v="20140726" u="1"/>
        <n v="20141051" u="1"/>
        <n v="20141253" u="1"/>
        <n v="20141340" u="1"/>
        <n v="20141294" u="1"/>
        <n v="20141478" u="1"/>
        <n v="20141571" u="1"/>
        <n v="20141560" u="1"/>
        <n v="2503027" u="1"/>
        <n v="20141657" u="1"/>
        <n v="20141742" u="1"/>
        <n v="20141748" u="1"/>
        <n v="20141865" u="1"/>
        <n v="20141807" u="1"/>
        <n v="20141887" u="1"/>
        <n v="20141890" u="1"/>
        <n v="20141883" u="1"/>
        <n v="20141881" u="1"/>
        <n v="20141891" u="1"/>
        <n v="20141939" u="1"/>
        <n v="20142008" u="1"/>
        <n v="20142249" u="1"/>
        <n v="20142128" u="1"/>
        <n v="20142086" u="1"/>
        <n v="20142252" u="1"/>
        <n v="20142255" u="1"/>
        <n v="20142266" u="1"/>
        <n v="20142289" u="1"/>
        <n v="20142247" u="1"/>
        <n v="20142226" u="1"/>
        <n v="20142322" u="1"/>
        <n v="20142347" u="1"/>
        <n v="20142376" u="1"/>
        <n v="20142476" u="1"/>
        <n v="20142465" u="1"/>
        <n v="20142446" u="1"/>
        <n v="20142435" u="1"/>
        <n v="20142546" u="1"/>
        <n v="20142549" u="1"/>
        <n v="20142723" u="1"/>
        <n v="20142667" u="1"/>
        <n v="20142561" u="1"/>
        <n v="20142591" u="1"/>
        <n v="20142635" u="1"/>
        <n v="20142726" u="1"/>
        <n v="20142820" u="1"/>
        <n v="20142784" u="1"/>
        <n v="20142849" u="1"/>
        <n v="20142853" u="1"/>
        <n v="20142975" u="1"/>
        <n v="20142817" u="1"/>
        <n v="20142878" u="1"/>
        <n v="20142904" u="1"/>
        <n v="20142876" u="1"/>
        <n v="20142875" u="1"/>
        <n v="20143079" u="1"/>
        <n v="20143026" u="1"/>
        <n v="20143077" u="1"/>
        <n v="20143009" u="1"/>
        <n v="2503220" u="1"/>
        <n v="2503137" u="1"/>
        <n v="2503175" u="1"/>
        <n v="2503192" u="1"/>
        <n v="20143090" u="1"/>
        <n v="20143114" u="1"/>
        <n v="20143133" u="1"/>
        <n v="20143159" u="1"/>
        <n v="20143181" u="1"/>
        <n v="20143167" u="1"/>
        <n v="20143217" u="1"/>
        <n v="20143470" u="1"/>
        <n v="20143318" u="1"/>
        <n v="20143301" u="1"/>
        <n v="20143350" u="1"/>
        <n v="20143352" u="1"/>
        <n v="20143355" u="1"/>
        <n v="20143360" u="1"/>
        <n v="20143497" u="1"/>
        <n v="20143499" u="1"/>
        <n v="20143570" u="1"/>
        <n v="20143555" u="1"/>
        <n v="20143524" u="1"/>
        <n v="20143552" u="1"/>
        <n v="20143577" u="1"/>
        <n v="20143639" u="1"/>
        <n v="20143646" u="1"/>
        <n v="20143641" u="1"/>
        <n v="20143763" u="1"/>
        <n v="20143777" u="1"/>
        <n v="2503265" u="1"/>
        <n v="2503287" u="1"/>
        <n v="20143734" u="1"/>
        <n v="20143770" u="1"/>
        <n v="20143936" u="1"/>
        <n v="2503299" u="1"/>
        <n v="2503300" u="1"/>
        <n v="2503306" u="1"/>
        <n v="2503308" u="1"/>
        <n v="2503309" u="1"/>
        <n v="2503313" u="1"/>
        <n v="2503315" u="1"/>
        <n v="2503316" u="1"/>
        <n v="2503318" u="1"/>
        <n v="2503319" u="1"/>
        <n v="2503320" u="1"/>
        <n v="20143881" u="1"/>
        <n v="20143853" u="1"/>
        <n v="20143863" u="1"/>
        <n v="20143836" u="1"/>
        <n v="20143797" u="1"/>
        <n v="20143801" u="1"/>
        <n v="20143867" u="1"/>
        <n v="20143832" u="1"/>
        <n v="20143877" u="1"/>
        <n v="20143961" u="1"/>
        <n v="20144205" u="1"/>
        <n v="20144208" u="1"/>
        <n v="20144202" u="1"/>
        <n v="20144212" u="1"/>
        <n v="20144215" u="1"/>
        <n v="20144174" u="1"/>
        <n v="20144169" u="1"/>
        <n v="20144148" u="1"/>
        <n v="20144192" u="1"/>
        <n v="20144380" u="1"/>
        <n v="20144351" u="1"/>
        <n v="20144353" u="1"/>
        <n v="20144376" u="1"/>
        <n v="20144375" u="1"/>
        <n v="20144382" u="1"/>
        <n v="20144583" u="1"/>
        <n v="20144581" u="1"/>
        <n v="20144575" u="1"/>
        <n v="20144588" u="1"/>
        <n v="20144586" u="1"/>
        <n v="20144577" u="1"/>
        <n v="20144254" u="1"/>
        <n v="20144228" u="1"/>
        <n v="20144293" u="1"/>
        <n v="20144444" u="1"/>
        <n v="20144447" u="1"/>
        <n v="20144448" u="1"/>
        <n v="20144474" u="1"/>
        <n v="20144540" u="1"/>
        <n v="20144483" u="1"/>
        <n v="20144550" u="1"/>
        <n v="20144466" u="1"/>
        <n v="20144526" u="1"/>
        <n v="20143625" u="1"/>
        <n v="20144501" u="1"/>
        <n v="20144531" u="1"/>
        <n v="20144462" u="1"/>
        <n v="20144562" u="1"/>
        <n v="20144658" u="1"/>
        <n v="20144696" u="1"/>
        <n v="20144723" u="1"/>
        <n v="20144728" u="1"/>
        <n v="20144636" u="1"/>
        <n v="20144605" u="1"/>
        <n v="20144736" u="1"/>
        <n v="20144742" u="1"/>
        <n v="20144732" u="1"/>
        <n v="20144738" u="1"/>
        <n v="20144735" u="1"/>
        <n v="20144740" u="1"/>
        <n v="20144747" u="1"/>
        <n v="20144731" u="1"/>
        <n v="20144745" u="1"/>
        <n v="2001629" u="1"/>
        <n v="2002570" u="1"/>
        <n v="2013342" u="1"/>
        <n v="2006502" u="1"/>
        <n v="2007496" u="1"/>
        <n v="2008035" u="1"/>
        <n v="2007978" u="1"/>
        <n v="2008181" u="1"/>
        <n v="2008677" u="1"/>
        <n v="2009681" u="1"/>
        <n v="2010445" u="1"/>
        <n v="2010824" u="1"/>
        <n v="2010989" u="1"/>
        <n v="2011118" u="1"/>
        <n v="2500582" u="1"/>
        <n v="2011194" u="1"/>
        <n v="2011327" u="1"/>
        <n v="2012485" u="1"/>
        <n v="2011488" u="1"/>
        <n v="2011496" u="1"/>
        <n v="2011864" u="1"/>
        <n v="2012201" u="1"/>
        <n v="2012231" u="1"/>
        <n v="2012717" u="1"/>
        <n v="2012827" u="1"/>
        <n v="2012871" u="1"/>
        <n v="2013472" u="1"/>
        <n v="2013877" u="1"/>
        <n v="2013866" u="1"/>
        <n v="2013846" u="1"/>
        <n v="20139015" u="1"/>
        <n v="20139491" u="1"/>
        <n v="20139558" u="1"/>
        <n v="20139791" u="1"/>
        <n v="20139879" u="1"/>
        <n v="20139921" u="1"/>
        <n v="2012212" u="1"/>
        <n v="2010178" u="1"/>
        <n v="20140019" u="1"/>
        <n v="20140277" u="1"/>
        <n v="20140181" u="1"/>
        <n v="2502533" u="1"/>
        <n v="2502604" u="1"/>
        <n v="20141292" u="1"/>
        <n v="20141600" u="1"/>
        <n v="20141584" u="1"/>
        <n v="20141777" u="1"/>
        <n v="20141900" u="1"/>
        <n v="20141894" u="1"/>
        <n v="20141914" u="1"/>
        <n v="20141925" u="1"/>
        <n v="20141927" u="1"/>
        <n v="20141928" u="1"/>
        <n v="20141964" u="1"/>
        <n v="20139025" u="1"/>
        <n v="20142017" u="1"/>
        <n v="20141987" u="1"/>
        <n v="20141988" u="1"/>
        <n v="20142009" u="1"/>
        <n v="20142065" u="1"/>
        <n v="20142087" u="1"/>
        <n v="20142096" u="1"/>
        <n v="20142099" u="1"/>
        <n v="20142313" u="1"/>
        <n v="20142326" u="1"/>
        <n v="20142342" u="1"/>
        <n v="20142401" u="1"/>
        <n v="20142589" u="1"/>
        <n v="20142594" u="1"/>
        <n v="20142595" u="1"/>
        <n v="20142630" u="1"/>
        <n v="20142749" u="1"/>
        <n v="20142885" u="1"/>
        <n v="20142962" u="1"/>
        <n v="20142994" u="1"/>
        <n v="20143058" u="1"/>
        <n v="20143014" u="1"/>
        <n v="20143048" u="1"/>
        <n v="20143312" u="1"/>
        <n v="20143316" u="1"/>
        <n v="20143397" u="1"/>
        <n v="20143367" u="1"/>
        <n v="20143374" u="1"/>
        <n v="20143393" u="1"/>
        <n v="20143423" u="1"/>
        <n v="20143414" u="1"/>
        <n v="20143275" u="1"/>
        <n v="20143494" u="1"/>
        <n v="20143496" u="1"/>
        <n v="20143540" u="1"/>
        <n v="20143517" u="1"/>
        <n v="20143582" u="1"/>
        <n v="20143746" u="1"/>
        <n v="20143682" u="1"/>
        <n v="20143664" u="1"/>
        <n v="20143927" u="1"/>
        <n v="20143862" u="1"/>
        <n v="20141305" u="1"/>
        <n v="20143907" u="1"/>
        <n v="20143605" u="1"/>
        <n v="20143958" u="1"/>
        <n v="20144013" u="1"/>
        <n v="20144023" u="1"/>
        <n v="20144070" u="1"/>
        <n v="20144036" u="1"/>
        <n v="20144104" u="1"/>
        <n v="20144116" u="1"/>
        <n v="20144175" u="1"/>
        <n v="20144327" u="1"/>
        <n v="20144234" u="1"/>
        <n v="20144291" u="1"/>
        <n v="20144276" u="1"/>
        <n v="20144289" u="1"/>
        <n v="20144308" u="1"/>
        <n v="20144286" u="1"/>
        <n v="20144239" u="1"/>
        <n v="20144233" u="1"/>
        <n v="20144324" u="1"/>
        <n v="20144229" u="1"/>
        <n v="20144253" u="1"/>
        <n v="20144297" u="1"/>
        <n v="20144660" u="1"/>
        <n v="20144664" u="1"/>
        <n v="20144649" u="1"/>
        <n v="20144710" u="1"/>
        <n v="20144653" u="1"/>
        <n v="20144623" u="1"/>
        <n v="20144713" u="1"/>
        <n v="20144722" u="1"/>
        <n v="20144661" u="1"/>
        <n v="20144619" u="1"/>
        <n v="20144632" u="1"/>
        <n v="20144633" u="1"/>
        <n v="20144628" u="1"/>
        <n v="20144629" u="1"/>
        <n v="20144699" u="1"/>
        <n v="20144600" u="1"/>
        <n v="20144666" u="1"/>
        <n v="20144617" u="1"/>
        <n v="20144694" u="1"/>
        <n v="20144801" u="1"/>
        <n v="20144855" u="1"/>
        <n v="20144826" u="1"/>
        <n v="20144765" u="1"/>
        <n v="20144831" u="1"/>
        <n v="20144772" u="1"/>
        <n v="20144854" u="1"/>
        <n v="20144869" u="1"/>
        <n v="20144794" u="1"/>
        <n v="20144701" u="1"/>
        <n v="20144799" u="1"/>
        <n v="20144812" u="1"/>
        <n v="20144783" u="1"/>
        <n v="2010683" u="1"/>
        <n v="20144857" u="1"/>
        <n v="20144780" u="1"/>
        <n v="20144758" u="1"/>
        <n v="20144823" u="1"/>
        <n v="20144802" u="1"/>
        <n v="2000457" u="1"/>
        <n v="2005559" u="1"/>
        <n v="2006043" u="1"/>
        <n v="2007827" u="1"/>
        <n v="2010503" u="1"/>
        <n v="2500217" u="1"/>
        <n v="2011064" u="1"/>
        <n v="2011106" u="1"/>
        <n v="2501458" u="1"/>
        <n v="20139726" u="1"/>
        <n v="20140210" u="1"/>
        <n v="20140480" u="1"/>
        <n v="20140456" u="1"/>
        <n v="20140424" u="1"/>
        <n v="2502851" u="1"/>
        <n v="20141184" u="1"/>
        <n v="20141185" u="1"/>
        <n v="20142557" u="1"/>
        <n v="2503105" u="1"/>
        <n v="20142712" u="1"/>
        <n v="20143134" u="1"/>
        <n v="20143170" u="1"/>
        <n v="20143319" u="1"/>
        <n v="20143357" u="1"/>
        <n v="20143492" u="1"/>
        <n v="20143930" u="1"/>
        <n v="2503301" u="1"/>
        <n v="2503314" u="1"/>
        <n v="20144437" u="1"/>
        <n v="2008458" u="1"/>
        <n v="2010742" u="1"/>
        <n v="2011050" u="1"/>
        <n v="2011885" u="1"/>
        <n v="20139976" u="1"/>
        <n v="20140010" u="1"/>
        <n v="2502882" u="1"/>
        <n v="20141634" u="1"/>
        <n v="20141655" u="1"/>
        <n v="20142111" u="1"/>
        <n v="20142090" u="1"/>
        <n v="20142330" u="1"/>
        <n v="20142514" u="1"/>
        <n v="20143067" u="1"/>
        <n v="20143072" u="1"/>
        <n v="20143368" u="1"/>
        <n v="20143427" u="1"/>
        <n v="20143443" u="1"/>
        <n v="20143458" u="1"/>
        <n v="20143459" u="1"/>
        <n v="20143383" u="1"/>
        <n v="20143425" u="1"/>
        <n v="20143378" u="1"/>
        <n v="20143495" u="1"/>
        <n v="20143579" u="1"/>
        <n v="20143943" u="1"/>
        <n v="20144084" u="1"/>
        <n v="20144019" u="1"/>
        <n v="2005288" u="1"/>
        <n v="2007230" u="1"/>
        <n v="2007443" u="1"/>
        <n v="2007604" u="1"/>
        <n v="2008237" u="1"/>
        <n v="2008411" u="1"/>
        <n v="2009383" u="1"/>
        <n v="2009673" u="1"/>
        <n v="2009947" u="1"/>
        <n v="2010109" u="1"/>
        <n v="2010070" u="1"/>
        <n v="2010024" u="1"/>
        <n v="2010771" u="1"/>
        <n v="2012480" u="1"/>
        <n v="2012019" u="1"/>
        <n v="2012111" u="1"/>
        <n v="2012390" u="1"/>
        <n v="2012586" u="1"/>
        <n v="2013524" u="1"/>
        <n v="2013530" u="1"/>
        <n v="20139210" u="1"/>
        <n v="20139910" u="1"/>
        <n v="20140197" u="1"/>
        <n v="20140375" u="1"/>
        <n v="20140455" u="1"/>
        <n v="20140566" u="1"/>
        <n v="2502849" u="1"/>
        <n v="2502839" u="1"/>
        <n v="20140915" u="1"/>
        <n v="20140714" u="1"/>
        <n v="20140694" u="1"/>
        <n v="20141750" u="1"/>
        <n v="20141909" u="1"/>
        <n v="20141962" u="1"/>
        <n v="20142127" u="1"/>
        <n v="20142263" u="1"/>
        <n v="20142148" u="1"/>
        <n v="20142334" u="1"/>
        <n v="20142381" u="1"/>
        <n v="20142356" u="1"/>
        <n v="20142374" u="1"/>
        <n v="20142373" u="1"/>
        <n v="20142485" u="1"/>
        <n v="20142441" u="1"/>
        <n v="2503065" u="1"/>
        <n v="2503061" u="1"/>
        <n v="2503106" u="1"/>
        <n v="20142732" u="1"/>
        <n v="20142643" u="1"/>
        <n v="20142703" u="1"/>
        <n v="20142727" u="1"/>
        <n v="20142809" u="1"/>
        <n v="20142980" u="1"/>
        <n v="2503233" u="1"/>
        <n v="20143504" u="1"/>
        <n v="20143585" u="1"/>
        <n v="20143618" u="1"/>
        <n v="2503296" u="1"/>
        <n v="20143665" u="1"/>
        <n v="20143774" u="1"/>
        <n v="2503312" u="1"/>
        <n v="20143814" u="1"/>
        <n v="20143833" u="1"/>
        <n v="20143821" u="1"/>
        <n v="20143951" u="1"/>
        <n v="20144157" u="1"/>
        <n v="20144442" u="1"/>
        <n v="20144519" u="1"/>
        <n v="20144503" u="1"/>
        <n v="20144532" u="1"/>
        <n v="20144572" u="1"/>
        <n v="20144508" u="1"/>
        <n v="2009583" u="1"/>
        <n v="2010678" u="1"/>
        <n v="2011078" u="1"/>
        <n v="2012591" u="1"/>
        <n v="2012979" u="1"/>
        <n v="2013192" u="1"/>
        <n v="2501529" u="1"/>
        <n v="2501798" u="1"/>
        <n v="2501096" u="1"/>
        <n v="20140559" u="1"/>
        <n v="20141444" u="1"/>
        <n v="20141839" u="1"/>
        <n v="20142000" u="1"/>
        <n v="20142390" u="1"/>
        <n v="20142846" u="1"/>
        <n v="20143024" u="1"/>
        <n v="2503156" u="1"/>
        <n v="20143395" u="1"/>
        <n v="20143737" u="1"/>
        <n v="20144029" u="1"/>
        <n v="2003694" u="1"/>
        <n v="2004602" u="1"/>
        <n v="2007910" u="1"/>
        <n v="2008641" u="1"/>
        <n v="2009023" u="1"/>
        <n v="2009179" u="1"/>
        <n v="2009267" u="1"/>
        <n v="2010015" u="1"/>
        <n v="2010090" u="1"/>
        <n v="2010804" u="1"/>
        <n v="2500290" u="1"/>
        <n v="2011440" u="1"/>
        <n v="2012423" u="1"/>
        <n v="2012498" u="1"/>
        <n v="2500743" u="1"/>
        <n v="2011815" u="1"/>
        <n v="2012221" u="1"/>
        <n v="2012310" u="1"/>
        <n v="2012981" u="1"/>
        <n v="2013281" u="1"/>
        <n v="2013471" u="1"/>
        <n v="20140173" u="1"/>
        <n v="2502493" u="1"/>
        <n v="20140686" u="1"/>
        <n v="2502934" u="1"/>
        <n v="20141177" u="1"/>
        <n v="20141219" u="1"/>
        <n v="20141192" u="1"/>
        <n v="20141358" u="1"/>
        <n v="20141765" u="1"/>
        <n v="20142361" u="1"/>
        <n v="20142380" u="1"/>
        <n v="20142475" u="1"/>
        <n v="20142517" u="1"/>
        <n v="20142735" u="1"/>
        <n v="20142730" u="1"/>
        <n v="20142616" u="1"/>
        <n v="20142874" u="1"/>
        <n v="20142997" u="1"/>
        <n v="20143142" u="1"/>
        <n v="20143163" u="1"/>
        <n v="20143258" u="1"/>
        <n v="20143614" u="1"/>
        <n v="20143537" u="1"/>
        <n v="20143588" u="1"/>
        <n v="20143564" u="1"/>
        <n v="20143700" u="1"/>
        <n v="20143749" u="1"/>
        <n v="20143934" u="1"/>
        <n v="20143932" u="1"/>
        <n v="20143871" u="1"/>
        <n v="20144199" u="1"/>
        <n v="20144191" u="1"/>
        <n v="20144120" u="1"/>
        <n v="20144384" u="1"/>
        <n v="20144585" u="1"/>
        <n v="20144579" u="1"/>
        <n v="20144434" u="1"/>
        <n v="20144433" u="1"/>
        <n v="20144469" u="1"/>
        <n v="2009679" u="1"/>
        <n v="2010447" u="1"/>
        <n v="2010632" u="1"/>
        <n v="2011152" u="1"/>
        <n v="2012488" u="1"/>
        <n v="2011632" u="1"/>
        <n v="2500830" u="1"/>
        <n v="2502947" u="1"/>
        <n v="2503012" u="1"/>
        <n v="20142026" u="1"/>
        <n v="20142201" u="1"/>
        <n v="20142379" u="1"/>
        <n v="20142353" u="1"/>
        <n v="20142650" u="1"/>
        <n v="20143384" u="1"/>
        <n v="20143460" u="1"/>
        <n v="20143373" u="1"/>
        <n v="20143379" u="1"/>
        <n v="20141176" u="1"/>
        <n v="20143506" u="1"/>
        <n v="20143660" u="1"/>
        <n v="20143865" u="1"/>
        <n v="20144066" u="1"/>
        <n v="20144063" u="1"/>
        <n v="20144001" u="1"/>
        <n v="20144079" u="1"/>
        <n v="20144182" u="1"/>
        <n v="20144318" u="1"/>
        <n v="2500107" u="1"/>
        <n v="2013706" u="1"/>
        <n v="20139778" u="1"/>
        <n v="20141526" u="1"/>
        <n v="20142515" u="1"/>
        <n v="2503063" u="1"/>
        <n v="20142159" u="1"/>
        <n v="2503231" u="1"/>
        <n v="20143472" u="1"/>
        <n v="20143359" u="1"/>
        <n v="20143498" u="1"/>
        <n v="20143669" u="1"/>
        <n v="2008662" u="1"/>
        <n v="2011055" u="1"/>
        <n v="2012633" u="1"/>
        <n v="2012912" u="1"/>
        <n v="20139963" u="1"/>
        <n v="20140328" u="1"/>
        <n v="20140298" u="1"/>
        <n v="20141453" u="1"/>
        <n v="20141437" u="1"/>
        <n v="20141592" u="1"/>
        <n v="20143327" u="1"/>
        <n v="20143404" u="1"/>
        <n v="20143407" u="1"/>
        <n v="20143778" u="1"/>
        <n v="2003556" u="1"/>
        <n v="2003978" u="1"/>
        <n v="2004280" u="1"/>
        <n v="2007585" u="1"/>
        <n v="2008179" u="1"/>
        <n v="2008562" u="1"/>
        <n v="2008959" u="1"/>
        <n v="2009440" u="1"/>
        <n v="2009941" u="1"/>
        <n v="2010985" u="1"/>
        <n v="2010990" u="1"/>
        <n v="2011076" u="1"/>
        <n v="2011455" u="1"/>
        <n v="2011719" u="1"/>
        <n v="2011727" u="1"/>
        <n v="2500758" u="1"/>
        <n v="2012588" u="1"/>
        <n v="2012649" u="1"/>
        <n v="2501002" u="1"/>
        <n v="2013109" u="1"/>
        <n v="2501347" u="1"/>
        <n v="20139108" u="1"/>
        <n v="20139796" u="1"/>
        <n v="2502359" u="1"/>
        <n v="20140041" u="1"/>
        <n v="20140283" u="1"/>
        <n v="2502497" u="1"/>
        <n v="20140629" u="1"/>
        <n v="20141298" u="1"/>
        <n v="20141811" u="1"/>
        <n v="20141901" u="1"/>
        <n v="20141948" u="1"/>
        <n v="20141956" u="1"/>
        <n v="20141950" u="1"/>
        <n v="20141941" u="1"/>
        <n v="20142062" u="1"/>
        <n v="20142288" u="1"/>
        <n v="20142389" u="1"/>
        <n v="2503064" u="1"/>
        <n v="20142813" u="1"/>
        <n v="20142818" u="1"/>
        <n v="20142823" u="1"/>
        <n v="20142873" u="1"/>
        <n v="20142936" u="1"/>
        <n v="20142894" u="1"/>
        <n v="20142882" u="1"/>
        <n v="20142986" u="1"/>
        <n v="20143007" u="1"/>
        <n v="2503223" u="1"/>
        <n v="2503214" u="1"/>
        <n v="20143320" u="1"/>
        <n v="20143326" u="1"/>
        <n v="20143242" u="1"/>
        <n v="2003351" u="1"/>
        <n v="2011304" u="1"/>
        <n v="2012751" u="1"/>
        <n v="2501354" u="1"/>
        <n v="2013161" u="1"/>
        <n v="2013210" u="1"/>
        <n v="2013422" u="1"/>
        <n v="2013804" u="1"/>
        <n v="20139475" u="1"/>
        <n v="20139722" u="1"/>
        <n v="20139661" u="1"/>
        <n v="20140054" u="1"/>
        <n v="2502473" u="1"/>
        <n v="20140392" u="1"/>
        <n v="20141503" u="1"/>
        <n v="20141837" u="1"/>
        <n v="20142125" u="1"/>
        <n v="20142180" u="1"/>
        <n v="2013355" u="1"/>
        <n v="2013705" u="1"/>
        <n v="20139010" u="1"/>
        <n v="20140202" u="1"/>
        <n v="2502630" u="1"/>
        <n v="20140920" u="1"/>
        <n v="20141272" u="1"/>
        <n v="20141886" u="1"/>
        <n v="20142057" u="1"/>
        <n v="20142424" u="1"/>
        <n v="20142531" u="1"/>
        <n v="20142578" u="1"/>
        <n v="20142609" u="1"/>
        <n v="20142824" u="1"/>
        <n v="20142835" u="1"/>
        <n v="20143004" u="1"/>
        <n v="20142988" u="1"/>
        <n v="20143053" u="1"/>
        <n v="2008544" u="1"/>
        <n v="2010413" u="1"/>
        <n v="2010583" u="1"/>
        <n v="2012552" u="1"/>
        <n v="2013691" u="1"/>
        <n v="20140289" u="1"/>
        <n v="20141314" u="1"/>
        <n v="20141661" u="1"/>
        <n v="20142105" u="1"/>
        <n v="20142292" u="1"/>
        <n v="20142763" u="1"/>
        <n v="20142803" u="1"/>
        <n v="2008187" u="1"/>
        <n v="2008633" u="1"/>
        <n v="2009320" u="1"/>
        <n v="2009631" u="1"/>
        <n v="2009837" u="1"/>
        <n v="2010209" u="1"/>
        <n v="2010494" u="1"/>
        <n v="2500660" u="1"/>
        <n v="2011748" u="1"/>
        <n v="2011570" u="1"/>
        <n v="2012393" u="1"/>
        <n v="2012595" u="1"/>
        <n v="2501622" u="1"/>
        <n v="2012709" u="1"/>
        <n v="2013626" u="1"/>
        <n v="20138967" u="1"/>
        <n v="20139988" u="1"/>
        <n v="2502383" u="1"/>
        <n v="20140323" u="1"/>
        <n v="20140416" u="1"/>
        <n v="2502643" u="1"/>
        <n v="20140580" u="1"/>
        <n v="2502644" u="1"/>
        <n v="2502622" u="1"/>
        <n v="2502626" u="1"/>
        <n v="2502582" u="1"/>
        <n v="20140520" u="1"/>
        <n v="2502845" u="1"/>
        <n v="20140881" u="1"/>
        <n v="2502940" u="1"/>
        <n v="20141207" u="1"/>
        <n v="20141323" u="1"/>
        <n v="20141606" u="1"/>
        <n v="20141057" u="1"/>
        <n v="20141904" u="1"/>
        <n v="20141911" u="1"/>
        <n v="20141942" u="1"/>
        <n v="20141977" u="1"/>
        <n v="20142321" u="1"/>
        <n v="20142327" u="1"/>
        <n v="20142410" u="1"/>
        <n v="2503036" u="1"/>
        <n v="2503066" u="1"/>
        <n v="2000459" u="1"/>
        <n v="2009750" u="1"/>
        <n v="2010043" u="1"/>
        <n v="2011191" u="1"/>
        <n v="2011648" u="1"/>
        <n v="2011922" u="1"/>
        <n v="2012817" u="1"/>
        <n v="2013818" u="1"/>
        <n v="20139228" u="1"/>
        <n v="20139529" u="1"/>
        <n v="20139896" u="1"/>
        <n v="2502440" u="1"/>
        <n v="20142405" u="1"/>
        <n v="20142350" u="1"/>
        <n v="20142357" u="1"/>
        <n v="20142392" u="1"/>
        <n v="2000969" u="1"/>
        <n v="2003600" u="1"/>
        <n v="2004116" u="1"/>
        <n v="2005934" u="1"/>
        <n v="2007865" u="1"/>
        <n v="2007959" u="1"/>
        <n v="2009017" u="1"/>
        <n v="2009621" u="1"/>
        <n v="2010143" u="1"/>
        <n v="2006949" u="1"/>
        <n v="2010534" u="1"/>
        <n v="2010611" u="1"/>
        <n v="2010615" u="1"/>
        <n v="2012142" u="1"/>
        <n v="2012163" u="1"/>
        <n v="2500799" u="1"/>
        <n v="2012560" u="1"/>
        <n v="2012568" u="1"/>
        <n v="2012839" u="1"/>
        <n v="2013300" u="1"/>
        <n v="2013347" u="1"/>
        <n v="2013414" u="1"/>
        <n v="2013663" u="1"/>
        <n v="2013528" u="1"/>
        <n v="20139060" u="1"/>
        <n v="20138948" u="1"/>
        <n v="20139098" u="1"/>
        <n v="20139316" u="1"/>
        <n v="20139527" u="1"/>
        <n v="20139742" u="1"/>
        <n v="20139799" u="1"/>
        <n v="20140001" u="1"/>
        <n v="2502371" u="1"/>
        <n v="20140062" u="1"/>
        <n v="20140049" u="1"/>
        <n v="2502375" u="1"/>
        <n v="2502379" u="1"/>
        <n v="20140343" u="1"/>
        <n v="20140369" u="1"/>
        <n v="20140376" u="1"/>
        <n v="20140429" u="1"/>
        <n v="2502623" u="1"/>
        <n v="20140564" u="1"/>
        <n v="2502557" u="1"/>
        <n v="2502513" u="1"/>
        <n v="20140845" u="1"/>
        <n v="20140918" u="1"/>
        <n v="20140709" u="1"/>
        <n v="20141289" u="1"/>
        <n v="20141286" u="1"/>
        <n v="20141599" u="1"/>
        <n v="2503018" u="1"/>
        <n v="2503020" u="1"/>
        <n v="2503024" u="1"/>
        <n v="2503025" u="1"/>
        <n v="20141733" u="1"/>
        <n v="20141754" u="1"/>
        <n v="20141855" u="1"/>
        <n v="20141868" u="1"/>
        <n v="20141847" u="1"/>
        <n v="20141798" u="1"/>
        <n v="20141860" u="1"/>
        <n v="20141970" u="1"/>
        <n v="20141990" u="1"/>
        <n v="20142273" u="1"/>
        <n v="20142278" u="1"/>
        <n v="20142246" u="1"/>
        <n v="20142171" u="1"/>
        <n v="20142211" u="1"/>
        <n v="20142483" u="1"/>
        <n v="20142461" u="1"/>
        <n v="2007658" u="1"/>
        <n v="2008598" u="1"/>
        <n v="2010201" u="1"/>
        <n v="2012427" u="1"/>
        <n v="2012439" u="1"/>
        <n v="2012050" u="1"/>
        <n v="2012190" u="1"/>
        <n v="2012955" u="1"/>
        <n v="2012752" u="1"/>
        <n v="2501377" u="1"/>
        <n v="2013786" u="1"/>
        <n v="2013795" u="1"/>
        <n v="2501858" u="1"/>
        <n v="2502331" u="1"/>
        <n v="20140689" u="1"/>
        <n v="20140662" u="1"/>
        <n v="20140829" u="1"/>
        <n v="20140951" u="1"/>
        <n v="20140746" u="1"/>
        <n v="20140706" u="1"/>
        <n v="20141065" u="1"/>
        <n v="20141474" u="1"/>
        <n v="20141574" u="1"/>
        <n v="20141539" u="1"/>
        <n v="20141536" u="1"/>
        <n v="20141520" u="1"/>
        <n v="20141597" u="1"/>
        <n v="20141638" u="1"/>
        <n v="20142172" u="1"/>
        <n v="20142126" u="1"/>
        <n v="20142092" u="1"/>
        <n v="20142154" u="1"/>
        <n v="20142163" u="1"/>
        <n v="20142391" u="1"/>
        <n v="20142399" u="1"/>
        <n v="2008273" u="1"/>
        <n v="2009714" u="1"/>
        <n v="2010743" u="1"/>
        <n v="2500742" u="1"/>
        <n v="2012544" u="1"/>
        <n v="2013177" u="1"/>
        <n v="2013653" u="1"/>
        <n v="20139714" u="1"/>
        <n v="20139788" u="1"/>
        <n v="2502357" u="1"/>
        <n v="20140128" u="1"/>
        <n v="20140122" u="1"/>
        <n v="20140421" u="1"/>
        <n v="20140585" u="1"/>
        <n v="20140711" u="1"/>
        <n v="20140783" u="1"/>
        <n v="20141703" u="1"/>
        <n v="20141712" u="1"/>
        <n v="20141714" u="1"/>
        <n v="20141889" u="1"/>
        <n v="20141943" u="1"/>
        <n v="20142036" u="1"/>
        <n v="20141978" u="1"/>
        <n v="20139445" u="1"/>
        <n v="20142282" u="1"/>
        <n v="20142290" u="1"/>
        <n v="2001905" u="1"/>
        <n v="2008152" u="1"/>
        <n v="2009441" u="1"/>
        <n v="2011153" u="1"/>
        <n v="2011282" u="1"/>
        <n v="2011926" u="1"/>
        <n v="2011960" u="1"/>
        <n v="2012197" u="1"/>
        <n v="2013130" u="1"/>
        <n v="20139950" u="1"/>
        <n v="20140007" u="1"/>
        <n v="20140316" u="1"/>
        <n v="20141593" u="1"/>
        <n v="20141542" u="1"/>
        <n v="20141686" u="1"/>
        <n v="2007989" u="1"/>
        <n v="20139106" u="1"/>
        <n v="20140677" u="1"/>
        <n v="2003896" u="1"/>
        <n v="2013475" u="1"/>
        <n v="2013845" u="1"/>
        <n v="20140691" u="1"/>
        <n v="2009045" u="1"/>
        <n v="2009997" u="1"/>
        <n v="2010964" u="1"/>
        <n v="2012428" u="1"/>
        <n v="2012554" u="1"/>
        <n v="2008946" u="1"/>
        <n v="2009172" u="1"/>
        <n v="2010495" u="1"/>
        <n v="2013623" u="1"/>
        <n v="2013798" u="1"/>
        <n v="20139945" u="1"/>
        <n v="2011918" u="1"/>
        <n v="2013836" u="1"/>
        <n v="20139938" u="1"/>
        <n v="20140419" u="1"/>
        <n v="2013826" u="1"/>
        <n v="2502583" u="1"/>
        <n v="2004924" u="1"/>
        <n v="20140254" u="1"/>
        <n v="2007008" u="1"/>
        <n v="2007492" u="1"/>
        <n v="2007833" u="1"/>
        <n v="2008086" u="1"/>
        <n v="2008264" u="1"/>
        <n v="2008502" u="1"/>
        <n v="2009083" u="1"/>
        <n v="2009149" u="1"/>
        <n v="2009122" u="1"/>
        <n v="2009423" u="1"/>
        <n v="2009480" u="1"/>
        <n v="2010048" u="1"/>
        <n v="2501436" u="1"/>
        <n v="2010215" u="1"/>
        <n v="2010350" u="1"/>
        <n v="2010407" u="1"/>
        <n v="2010385" u="1"/>
        <n v="2010451" u="1"/>
        <n v="2010931" u="1"/>
        <n v="2010942" u="1"/>
        <n v="2010970" u="1"/>
        <n v="2011038" u="1"/>
        <n v="2500450" u="1"/>
        <n v="2500540" u="1"/>
        <n v="2011142" u="1"/>
        <n v="2500607" u="1"/>
        <n v="2011212" u="1"/>
        <n v="2011384" u="1"/>
        <n v="2500672" u="1"/>
        <n v="2011500" u="1"/>
        <n v="2011586" u="1"/>
        <n v="2011952" u="1"/>
        <n v="2012265" u="1"/>
        <n v="2012521" u="1"/>
        <n v="2500859" u="1"/>
        <n v="2500913" u="1"/>
        <n v="2501004" u="1"/>
        <n v="2012996" u="1"/>
        <n v="2501392" u="1"/>
        <n v="2501424" u="1"/>
        <n v="2013265" u="1"/>
        <n v="2501555" u="1"/>
        <n v="2013810" u="1"/>
        <n v="2013607" u="1"/>
        <n v="2013648" u="1"/>
        <n v="2013656" u="1"/>
        <n v="2013501" u="1"/>
        <n v="2013693" u="1"/>
        <n v="2013711" u="1"/>
        <n v="2013773" u="1"/>
        <n v="2013735" u="1"/>
        <n v="2013587" u="1"/>
        <n v="2013573" u="1"/>
        <n v="2013534" u="1"/>
        <n v="2501782" u="1"/>
        <n v="2013874" u="1"/>
        <n v="2013855" u="1"/>
        <n v="2501895" u="1"/>
        <n v="20138976" u="1"/>
        <n v="20139027" u="1"/>
        <n v="2501942" u="1"/>
        <n v="2501967" u="1"/>
        <n v="2501936" u="1"/>
        <n v="2501974" u="1"/>
        <n v="20139523" u="1"/>
        <n v="20139512" u="1"/>
        <n v="2012664" u="1"/>
        <n v="20139609" u="1"/>
        <n v="2502110" u="1"/>
        <n v="2502143" u="1"/>
        <n v="2502142" u="1"/>
        <n v="2502212" u="1"/>
        <n v="20139835" u="1"/>
        <n v="20139335" u="1"/>
        <n v="2502280" u="1"/>
        <n v="2502305" u="1"/>
        <n v="2502346" u="1"/>
        <n v="20139915" u="1"/>
        <n v="20140020" u="1"/>
        <n v="20140004" u="1"/>
        <n v="2502360" u="1"/>
        <n v="2502389" u="1"/>
        <n v="2502391" u="1"/>
        <n v="2502390" u="1"/>
        <n v="2502385" u="1"/>
        <n v="2502387" u="1"/>
        <n v="2502386" u="1"/>
        <n v="2502377" u="1"/>
        <n v="20140281" u="1"/>
        <n v="20140234" u="1"/>
        <n v="2502467" u="1"/>
        <n v="2501872" u="1"/>
        <n v="2502411" u="1"/>
        <n v="20140198" u="1"/>
        <n v="20140212" u="1"/>
        <n v="20140214" u="1"/>
        <n v="20140372" u="1"/>
        <n v="20140384" u="1"/>
        <n v="20140393" u="1"/>
        <n v="20140364" u="1"/>
        <n v="20140352" u="1"/>
        <n v="2502488" u="1"/>
        <n v="2502510" u="1"/>
        <n v="2502500" u="1"/>
        <n v="2502625" u="1"/>
        <n v="2502638" u="1"/>
        <n v="2502598" u="1"/>
        <n v="20140539" u="1"/>
        <n v="20140511" u="1"/>
        <n v="20140532" u="1"/>
        <n v="2502646" u="1"/>
        <n v="2502693" u="1"/>
        <n v="20140587" u="1"/>
        <n v="20140583" u="1"/>
        <n v="20140628" u="1"/>
        <n v="2502512" u="1"/>
        <n v="20140857" u="1"/>
        <n v="20140843" u="1"/>
        <n v="20140865" u="1"/>
        <n v="2502800" u="1"/>
        <n v="2502842" u="1"/>
        <n v="2502789" u="1"/>
        <n v="2502858" u="1"/>
        <n v="2502836" u="1"/>
        <n v="2502852" u="1"/>
        <n v="2502837" u="1"/>
        <n v="20140944" u="1"/>
        <n v="20140939" u="1"/>
        <n v="20140956" u="1"/>
        <n v="20141002" u="1"/>
        <n v="20140937" u="1"/>
        <n v="20140749" u="1"/>
        <n v="20140761" u="1"/>
        <n v="20140742" u="1"/>
        <n v="20140725" u="1"/>
        <n v="20140790" u="1"/>
        <n v="20140794" u="1"/>
        <n v="20140798" u="1"/>
        <n v="2502938" u="1"/>
        <n v="2502980" u="1"/>
        <n v="2502890" u="1"/>
        <n v="2502948" u="1"/>
        <n v="2502956" u="1"/>
        <n v="2502916" u="1"/>
        <n v="2502932" u="1"/>
        <n v="2502888" u="1"/>
        <n v="2502955" u="1"/>
        <n v="20141161" u="1"/>
        <n v="20141171" u="1"/>
        <n v="2011267" u="1"/>
        <n v="20141242" u="1"/>
        <n v="20141196" u="1"/>
        <n v="20141282" u="1"/>
        <n v="20141287" u="1"/>
        <n v="20141347" u="1"/>
        <n v="20141300" u="1"/>
        <n v="20139575" u="1"/>
        <n v="20141311" u="1"/>
        <n v="20141315" u="1"/>
        <n v="20141299" u="1"/>
        <n v="20141296" u="1"/>
        <n v="20141297" u="1"/>
        <n v="20141320" u="1"/>
        <n v="20141322" u="1"/>
        <n v="2001106" u="1"/>
        <n v="2006213" u="1"/>
        <n v="2007312" u="1"/>
        <n v="2007704" u="1"/>
        <n v="2008038" u="1"/>
        <n v="2009503" u="1"/>
        <n v="2009653" u="1"/>
        <n v="2010031" u="1"/>
        <n v="2010559" u="1"/>
        <n v="2010588" u="1"/>
        <n v="2500080" u="1"/>
        <n v="2011026" u="1"/>
        <n v="2011099" u="1"/>
        <n v="2500580" u="1"/>
        <n v="2011221" u="1"/>
        <n v="20140350" u="1"/>
        <n v="2011498" u="1"/>
        <n v="2011511" u="1"/>
        <n v="2500715" u="1"/>
        <n v="2012036" u="1"/>
        <n v="2011646" u="1"/>
        <n v="2011853" u="1"/>
        <n v="2011901" u="1"/>
        <n v="2012181" u="1"/>
        <n v="2012225" u="1"/>
        <n v="2500835" u="1"/>
        <n v="2013233" u="1"/>
        <n v="2012821" u="1"/>
        <n v="2500932" u="1"/>
        <n v="2501079" u="1"/>
        <n v="2501024" u="1"/>
        <n v="2012783" u="1"/>
        <n v="2012801" u="1"/>
        <n v="2012782" u="1"/>
        <n v="2012810" u="1"/>
        <n v="2501125" u="1"/>
        <n v="2501193" u="1"/>
        <n v="2013089" u="1"/>
        <n v="2501286" u="1"/>
        <n v="2501238" u="1"/>
        <n v="2012930" u="1"/>
        <n v="2013035" u="1"/>
        <n v="2013340" u="1"/>
        <n v="2013402" u="1"/>
        <n v="2013443" u="1"/>
        <n v="2013515" u="1"/>
        <n v="2013835" u="1"/>
        <n v="2013821" u="1"/>
        <n v="2501890" u="1"/>
        <n v="2501879" u="1"/>
        <n v="2501839" u="1"/>
        <n v="20139021" u="1"/>
        <n v="20139199" u="1"/>
        <n v="20139275" u="1"/>
        <n v="20139198" u="1"/>
        <n v="20139190" u="1"/>
        <n v="20139383" u="1"/>
        <n v="2501966" u="1"/>
        <n v="2501969" u="1"/>
        <n v="20139514" u="1"/>
        <n v="20139504" u="1"/>
        <n v="20139377" u="1"/>
        <n v="20139622" u="1"/>
        <n v="20139559" u="1"/>
        <n v="20139619" u="1"/>
        <n v="20139573" u="1"/>
        <n v="20139574" u="1"/>
        <n v="20139588" u="1"/>
        <n v="2502115" u="1"/>
        <n v="20139735" u="1"/>
        <n v="20139782" u="1"/>
        <n v="20139789" u="1"/>
        <n v="20139803" u="1"/>
        <n v="20139880" u="1"/>
        <n v="20139865" u="1"/>
        <n v="2501786" u="1"/>
        <n v="20139980" u="1"/>
        <n v="20139977" u="1"/>
        <n v="20140000" u="1"/>
        <n v="20140043" u="1"/>
        <n v="20140076" u="1"/>
        <n v="20140055" u="1"/>
        <n v="20140078" u="1"/>
        <n v="20140056" u="1"/>
        <n v="20140072" u="1"/>
        <n v="20140107" u="1"/>
        <n v="20140217" u="1"/>
        <n v="20140230" u="1"/>
        <n v="20140245" u="1"/>
        <n v="20140221" u="1"/>
        <n v="2502434" u="1"/>
        <n v="2502435" u="1"/>
        <n v="20140358" u="1"/>
        <n v="20140314" u="1"/>
        <n v="20140326" u="1"/>
        <n v="20140582" u="1"/>
        <n v="20140558" u="1"/>
        <n v="20140561" u="1"/>
        <n v="2502552" u="1"/>
        <n v="2502566" u="1"/>
        <n v="2502586" u="1"/>
        <n v="20140831" u="1"/>
        <n v="20140856" u="1"/>
        <n v="20140755" u="1"/>
        <n v="20140701" u="1"/>
        <n v="20140708" u="1"/>
        <n v="20140723" u="1"/>
        <n v="20141042" u="1"/>
        <n v="2010141" u="1"/>
        <n v="2501327" u="1"/>
        <n v="20139903" u="1"/>
        <n v="20139953" u="1"/>
        <n v="20140407" u="1"/>
        <n v="2502631" u="1"/>
        <n v="2502657" u="1"/>
        <n v="20140926" u="1"/>
        <n v="20140932" u="1"/>
        <n v="2011172" u="1"/>
        <n v="2011487" u="1"/>
        <n v="2012037" u="1"/>
        <n v="20139920" u="1"/>
        <n v="20140306" u="1"/>
        <n v="20140936" u="1"/>
        <n v="20140232" u="1"/>
        <n v="2005329" u="1"/>
        <n v="2007198" u="1"/>
        <n v="2007789" u="1"/>
        <n v="2008166" u="1"/>
        <n v="2008310" u="1"/>
        <n v="2009049" u="1"/>
        <n v="2009624" u="1"/>
        <n v="2009794" u="1"/>
        <n v="2010010" u="1"/>
        <n v="2010133" u="1"/>
        <n v="2010372" u="1"/>
        <n v="2010538" u="1"/>
        <n v="2010590" u="1"/>
        <n v="2500260" u="1"/>
        <n v="2500459" u="1"/>
        <n v="2500542" u="1"/>
        <n v="2500546" u="1"/>
        <n v="2500591" u="1"/>
        <n v="2011239" u="1"/>
        <n v="2011208" u="1"/>
        <n v="2011847" u="1"/>
        <n v="2011935" u="1"/>
        <n v="2012131" u="1"/>
        <n v="2500820" u="1"/>
        <n v="20140422" u="1"/>
        <n v="2012761" u="1"/>
        <n v="2013113" u="1"/>
        <n v="2501280" u="1"/>
        <n v="2501408" u="1"/>
        <n v="2013190" u="1"/>
        <n v="2013388" u="1"/>
        <n v="2013630" u="1"/>
        <n v="2013664" u="1"/>
        <n v="2013675" u="1"/>
        <n v="2013465" u="1"/>
        <n v="2013792" u="1"/>
        <n v="2013535" u="1"/>
        <n v="20139936" u="1"/>
        <n v="2502374" u="1"/>
        <n v="20140396" u="1"/>
        <n v="2502508" u="1"/>
        <n v="2502490" u="1"/>
        <n v="20140581" u="1"/>
        <n v="20140423" u="1"/>
        <n v="2502592" u="1"/>
        <n v="20140516" u="1"/>
        <n v="2502714" u="1"/>
        <n v="2502656" u="1"/>
        <n v="2502737" u="1"/>
        <n v="20140681" u="1"/>
        <n v="20140682" u="1"/>
        <n v="20140684" u="1"/>
        <n v="20140685" u="1"/>
        <n v="2502810" u="1"/>
        <n v="2502848" u="1"/>
        <n v="2502850" u="1"/>
        <n v="20140940" u="1"/>
        <n v="20140760" u="1"/>
        <n v="20140778" u="1"/>
        <n v="20140795" u="1"/>
        <n v="2502986" u="1"/>
        <n v="2502878" u="1"/>
        <n v="20141182" u="1"/>
        <n v="2013505" u="1"/>
        <n v="20141278" u="1"/>
        <n v="2009691" u="1"/>
        <n v="2010261" u="1"/>
        <n v="2010416" u="1"/>
        <n v="2010489" u="1"/>
        <n v="2500398" u="1"/>
        <n v="2011103" u="1"/>
        <n v="2500604" u="1"/>
        <n v="2011180" u="1"/>
        <n v="2500926" u="1"/>
        <n v="2012799" u="1"/>
        <n v="2501120" u="1"/>
        <n v="2501109" u="1"/>
        <n v="2501174" u="1"/>
        <n v="2013101" u="1"/>
        <n v="2501867" u="1"/>
        <n v="20139058" u="1"/>
        <n v="20138997" u="1"/>
        <n v="2502004" u="1"/>
        <n v="20139484" u="1"/>
        <n v="20139521" u="1"/>
        <n v="20139463" u="1"/>
        <n v="2502054" u="1"/>
        <n v="20139892" u="1"/>
        <n v="20139995" u="1"/>
        <n v="20140751" u="1"/>
        <n v="20141158" u="1"/>
        <n v="2000571" u="1"/>
        <n v="2001440" u="1"/>
        <n v="2002061" u="1"/>
        <n v="2003751" u="1"/>
        <n v="2005412" u="1"/>
        <n v="2005808" u="1"/>
        <n v="2005810" u="1"/>
        <n v="2007195" u="1"/>
        <n v="2007725" u="1"/>
        <n v="2008074" u="1"/>
        <n v="2008141" u="1"/>
        <n v="2008866" u="1"/>
        <n v="2009226" u="1"/>
        <n v="2009453" u="1"/>
        <n v="2009560" u="1"/>
        <n v="2009647" u="1"/>
        <n v="2009711" u="1"/>
        <n v="2010374" u="1"/>
        <n v="2010635" u="1"/>
        <n v="2010623" u="1"/>
        <n v="2010796" u="1"/>
        <n v="2010982" u="1"/>
        <n v="2011379" u="1"/>
        <n v="2011533" u="1"/>
        <n v="2011536" u="1"/>
        <n v="2012049" u="1"/>
        <n v="2011687" u="1"/>
        <n v="2012178" u="1"/>
        <n v="2012191" u="1"/>
        <n v="2012354" u="1"/>
        <n v="2012391" u="1"/>
        <n v="2012607" u="1"/>
        <n v="2012815" u="1"/>
        <n v="2013179" u="1"/>
        <n v="2013230" u="1"/>
        <n v="2013512" u="1"/>
        <n v="2013739" u="1"/>
        <n v="20138980" u="1"/>
        <n v="20138954" u="1"/>
        <n v="20139525" u="1"/>
        <n v="20139908" u="1"/>
        <n v="20139941" u="1"/>
        <n v="20139932" u="1"/>
        <n v="20139960" u="1"/>
        <n v="20139994" u="1"/>
        <n v="20140119" u="1"/>
        <n v="20140406" u="1"/>
        <n v="20140683" u="1"/>
        <n v="2009059" u="1"/>
        <n v="2009287" u="1"/>
        <n v="2010599" u="1"/>
        <n v="2011893" u="1"/>
        <n v="2012214" u="1"/>
        <n v="2500866" u="1"/>
        <n v="2012872" u="1"/>
        <n v="2501402" u="1"/>
        <n v="2013380" u="1"/>
        <n v="2013606" u="1"/>
        <n v="2501743" u="1"/>
        <n v="2013887" u="1"/>
        <n v="2501916" u="1"/>
        <n v="20138985" u="1"/>
        <n v="2502350" u="1"/>
        <n v="20140111" u="1"/>
        <n v="2502758" u="1"/>
        <n v="20140704" u="1"/>
        <n v="2008538" u="1"/>
        <n v="2011919" u="1"/>
        <n v="2012386" u="1"/>
        <n v="2012581" u="1"/>
        <n v="2500829" u="1"/>
        <n v="2501095" u="1"/>
        <n v="2502616" u="1"/>
        <n v="2502524" u="1"/>
        <n v="2502606" u="1"/>
        <n v="2000817" u="1"/>
        <n v="2502113" u="1"/>
        <n v="2001570" u="1"/>
        <n v="2002660" u="1"/>
        <n v="2004592" u="1"/>
        <n v="2004720" u="1"/>
        <n v="2007547" u="1"/>
        <n v="2007644" u="1"/>
        <n v="2007812" u="1"/>
        <n v="2008683" u="1"/>
        <n v="2009076" u="1"/>
        <n v="2009430" u="1"/>
        <n v="2009528" u="1"/>
        <n v="2009581" u="1"/>
        <n v="2009646" u="1"/>
        <n v="2009670" u="1"/>
        <n v="2009881" u="1"/>
        <n v="2010077" u="1"/>
        <n v="2010262" u="1"/>
        <n v="2010321" u="1"/>
        <n v="2010466" u="1"/>
        <n v="2010580" u="1"/>
        <n v="2010582" u="1"/>
        <n v="2010664" u="1"/>
        <n v="2010778" u="1"/>
        <n v="2010794" u="1"/>
        <n v="2500163" u="1"/>
        <n v="2500280" u="1"/>
        <n v="2500399" u="1"/>
        <n v="2011045" u="1"/>
        <n v="2500431" u="1"/>
        <n v="2011139" u="1"/>
        <n v="2500560" u="1"/>
        <n v="2011264" u="1"/>
        <n v="2011286" u="1"/>
        <n v="2011386" u="1"/>
        <n v="2500666" u="1"/>
        <n v="2011451" u="1"/>
        <n v="2012492" u="1"/>
        <n v="2011652" u="1"/>
        <n v="2011682" u="1"/>
        <n v="2011832" u="1"/>
        <n v="2011965" u="1"/>
        <n v="2012059" u="1"/>
        <n v="2012151" u="1"/>
        <n v="2012250" u="1"/>
        <n v="2012187" u="1"/>
        <n v="2012396" u="1"/>
        <n v="2012548" u="1"/>
        <n v="2012647" u="1"/>
        <n v="2012732" u="1"/>
        <n v="2012740" u="1"/>
        <n v="2012805" u="1"/>
        <n v="2013234" u="1"/>
        <n v="2500988" u="1"/>
        <n v="2500920" u="1"/>
        <n v="2501025" u="1"/>
        <n v="2012775" u="1"/>
        <n v="2012830" u="1"/>
        <n v="2012833" u="1"/>
        <n v="2013095" u="1"/>
        <n v="2012914" u="1"/>
        <n v="2501321" u="1"/>
        <n v="2501332" u="1"/>
        <n v="2013056" u="1"/>
        <n v="2013068" u="1"/>
        <n v="2013185" u="1"/>
        <n v="2013194" u="1"/>
        <n v="2013322" u="1"/>
        <n v="2013298" u="1"/>
        <n v="2013267" u="1"/>
        <n v="2013354" u="1"/>
        <n v="2013714" u="1"/>
        <n v="2013525" u="1"/>
        <n v="2013829" u="1"/>
        <n v="2501809" u="1"/>
        <n v="2501787" u="1"/>
        <n v="2501851" u="1"/>
        <n v="2501836" u="1"/>
        <n v="20138957" u="1"/>
        <n v="20139213" u="1"/>
        <n v="20139330" u="1"/>
        <n v="20139388" u="1"/>
        <n v="20139528" u="1"/>
        <n v="20139505" u="1"/>
        <n v="20139634" u="1"/>
        <n v="20139557" u="1"/>
        <n v="20139660" u="1"/>
        <n v="20139721" u="1"/>
        <n v="20139739" u="1"/>
        <n v="20139787" u="1"/>
        <n v="20139907" u="1"/>
        <n v="20139943" u="1"/>
        <n v="20139942" u="1"/>
        <n v="20140005" u="1"/>
        <n v="20140003" u="1"/>
        <n v="2502365" u="1"/>
        <n v="2502364" u="1"/>
        <n v="20140051" u="1"/>
        <n v="20140252" u="1"/>
        <n v="20140231" u="1"/>
        <n v="20140229" u="1"/>
        <n v="2502464" u="1"/>
        <n v="20140213" u="1"/>
        <n v="20140200" u="1"/>
        <n v="20140389" u="1"/>
        <n v="20140400" u="1"/>
        <n v="2502504" u="1"/>
        <n v="2502506" u="1"/>
        <n v="2502501" u="1"/>
        <n v="20140454" u="1"/>
        <n v="20140438" u="1"/>
        <n v="20140554" u="1"/>
        <n v="2502627" u="1"/>
        <n v="20140563" u="1"/>
        <n v="20140556" u="1"/>
        <n v="2502565" u="1"/>
        <n v="2502528" u="1"/>
        <n v="2502539" u="1"/>
        <n v="2502534" u="1"/>
        <n v="2502422" u="1"/>
        <n v="2502599" u="1"/>
        <n v="20140525" u="1"/>
        <n v="20140518" u="1"/>
        <n v="20140537" u="1"/>
        <n v="20140524" u="1"/>
        <n v="20140531" u="1"/>
        <n v="2502734" u="1"/>
        <n v="2502708" u="1"/>
        <n v="2502715" u="1"/>
        <n v="2502713" u="1"/>
        <n v="2502692" u="1"/>
        <n v="2502684" u="1"/>
        <n v="2502655" u="1"/>
        <n v="20140675" u="1"/>
        <n v="20140638" u="1"/>
        <n v="20139897" u="1"/>
        <n v="20140859" u="1"/>
        <n v="2502761" u="1"/>
        <n v="2502831" u="1"/>
        <n v="2502772" u="1"/>
        <n v="2502832" u="1"/>
        <n v="2502825" u="1"/>
        <n v="20140996" u="1"/>
        <n v="20140992" u="1"/>
        <n v="20140981" u="1"/>
        <n v="20140985" u="1"/>
        <n v="20140968" u="1"/>
        <n v="20140949" u="1"/>
        <n v="20140913" u="1"/>
        <n v="20140743" u="1"/>
        <n v="20140757" u="1"/>
        <n v="20140719" u="1"/>
        <n v="20140733" u="1"/>
        <n v="20140305" u="1"/>
        <n v="20140763" u="1"/>
        <n v="20140752" u="1"/>
        <n v="20140717" u="1"/>
        <n v="20140712" u="1"/>
        <n v="20140739" u="1"/>
        <n v="20140815" u="1"/>
        <n v="20140789" u="1"/>
        <n v="20140781" u="1"/>
        <n v="20140879" u="1"/>
        <n v="20141045" u="1"/>
        <n v="20141017" u="1"/>
        <n v="20141048" u="1"/>
        <n v="20141075" u="1"/>
        <n v="2502872" u="1"/>
        <n v="2502964" u="1"/>
        <n v="2502951" u="1"/>
        <n v="2502978" u="1"/>
        <n v="2502885" u="1"/>
        <n v="2502958" u="1"/>
        <n v="2502960" u="1"/>
        <n v="2502976" u="1"/>
        <n v="2502863" u="1"/>
        <n v="20141165" u="1"/>
        <n v="20141173" u="1"/>
        <n v="2008499" u="1"/>
        <n v="2009664" u="1"/>
        <n v="2012316" u="1"/>
        <n v="2012630" u="1"/>
        <n v="2501146" u="1"/>
        <n v="2013800" u="1"/>
        <n v="2501794" u="1"/>
        <n v="20139312" u="1"/>
        <n v="2502130" u="1"/>
        <n v="2502578" u="1"/>
        <n v="2502614" u="1"/>
        <n v="2502579" u="1"/>
        <n v="20140735" u="1"/>
        <n v="2007859" u="1"/>
        <n v="2007574" u="1"/>
        <n v="2008970" u="1"/>
        <n v="2500502" u="1"/>
        <n v="2012054" u="1"/>
        <n v="2013459" u="1"/>
        <n v="20140069" u="1"/>
        <n v="20140195" u="1"/>
        <n v="20140211" u="1"/>
        <n v="20140201" u="1"/>
        <n v="2502818" u="1"/>
        <n v="2502769" u="1"/>
        <n v="20140753" u="1"/>
        <n v="2502970" u="1"/>
        <n v="2502886" u="1"/>
        <n v="2006331" u="1"/>
        <n v="20140383" u="1"/>
        <n v="2012929" u="1"/>
        <n v="20140828" u="1"/>
        <n v="20140841" u="1"/>
        <n v="2004979" u="1"/>
        <n v="2013491" u="1"/>
        <n v="2006402" u="1"/>
        <n v="2006474" u="1"/>
        <n v="2009234" u="1"/>
        <n v="2009314" u="1"/>
        <n v="2009428" u="1"/>
        <n v="2009459" u="1"/>
        <n v="2500057" u="1"/>
        <n v="2001537" u="1"/>
        <n v="2010396" u="1"/>
        <n v="2011107" u="1"/>
        <n v="2500667" u="1"/>
        <n v="2011459" u="1"/>
        <n v="2011734" u="1"/>
        <n v="2500764" u="1"/>
        <n v="2500769" u="1"/>
        <n v="2012256" u="1"/>
        <n v="2500801" u="1"/>
        <n v="2012556" u="1"/>
        <n v="2012563" u="1"/>
        <n v="2500823" u="1"/>
        <n v="2500872" u="1"/>
        <n v="2013094" u="1"/>
        <n v="2501503" u="1"/>
        <n v="2501677" u="1"/>
        <n v="2013658" u="1"/>
        <n v="2013666" u="1"/>
        <n v="2013668" u="1"/>
        <n v="2013485" u="1"/>
        <n v="2013681" u="1"/>
        <n v="2013730" u="1"/>
        <n v="2013832" u="1"/>
        <n v="20139211" u="1"/>
        <n v="2502040" u="1"/>
        <n v="2502037" u="1"/>
        <n v="20139630" u="1"/>
        <n v="20139637" u="1"/>
        <n v="20139631" u="1"/>
        <n v="20139583" u="1"/>
        <n v="20139674" u="1"/>
        <n v="2502211" u="1"/>
        <n v="20139905" u="1"/>
        <n v="2502354" u="1"/>
        <n v="2502355" u="1"/>
        <n v="20139955" u="1"/>
        <n v="20139959" u="1"/>
        <n v="20139939" u="1"/>
        <n v="20139956" u="1"/>
        <n v="2014000" u="1"/>
        <n v="2502370" u="1"/>
        <n v="20140095" u="1"/>
        <n v="20140096" u="1"/>
        <n v="20140139" u="1"/>
        <n v="20140142" u="1"/>
        <n v="20139868" u="1"/>
        <n v="20140108" u="1"/>
        <n v="2502382" u="1"/>
        <n v="20140263" u="1"/>
        <n v="20140266" u="1"/>
        <n v="20140269" u="1"/>
        <n v="20140153" u="1"/>
        <n v="20140163" u="1"/>
        <n v="20140002" u="1"/>
        <n v="20140168" u="1"/>
        <n v="20140177" u="1"/>
        <n v="20140190" u="1"/>
        <n v="20140365" u="1"/>
        <n v="2004466" u="1"/>
        <n v="2006177" u="1"/>
        <n v="2010948" u="1"/>
        <n v="2502116" u="1"/>
        <n v="2001587" u="1"/>
        <n v="2004778" u="1"/>
        <n v="2005692" u="1"/>
        <n v="2005582" u="1"/>
        <n v="2005626" u="1"/>
        <n v="2006938" u="1"/>
        <n v="2007079" u="1"/>
        <n v="2008051" u="1"/>
        <n v="2008286" u="1"/>
        <n v="2008520" u="1"/>
        <n v="2008634" u="1"/>
        <n v="2009662" u="1"/>
        <n v="2009800" u="1"/>
        <n v="2009907" u="1"/>
        <n v="2010176" u="1"/>
        <n v="2010238" u="1"/>
        <n v="2010546" u="1"/>
        <n v="2010643" u="1"/>
        <n v="2010752" u="1"/>
        <n v="2010606" u="1"/>
        <n v="2010818" u="1"/>
        <n v="2010869" u="1"/>
        <n v="2011040" u="1"/>
        <n v="2500427" u="1"/>
        <n v="2011105" u="1"/>
        <n v="2500545" u="1"/>
        <n v="2500565" u="1"/>
        <n v="2500594" u="1"/>
        <n v="2011295" u="1"/>
        <n v="2012462" u="1"/>
        <n v="2011499" u="1"/>
        <n v="2011578" u="1"/>
        <n v="2011583" u="1"/>
        <n v="2500741" u="1"/>
        <n v="2012089" u="1"/>
        <n v="2012539" u="1"/>
        <n v="2500863" u="1"/>
        <n v="2012718" u="1"/>
        <n v="2012818" u="1"/>
        <n v="2013235" u="1"/>
        <n v="2012975" u="1"/>
        <n v="2012986" u="1"/>
        <n v="2012778" u="1"/>
        <n v="2013063" u="1"/>
        <n v="2501398" u="1"/>
        <n v="2501404" u="1"/>
        <n v="2013184" u="1"/>
        <n v="2501417" u="1"/>
        <n v="2501455" u="1"/>
        <n v="2501490" u="1"/>
        <n v="2013207" u="1"/>
        <n v="2013243" u="1"/>
        <n v="2013337" u="1"/>
        <n v="2013341" u="1"/>
        <n v="2013338" u="1"/>
        <n v="2501714" u="1"/>
        <n v="2013352" u="1"/>
        <n v="2013356" u="1"/>
        <n v="2013362" u="1"/>
        <n v="2013655" u="1"/>
        <n v="2013495" u="1"/>
        <n v="2013496" u="1"/>
        <n v="2013698" u="1"/>
        <n v="2013686" u="1"/>
        <n v="2013738" u="1"/>
        <n v="2013756" u="1"/>
        <n v="2013791" u="1"/>
        <n v="2013526" u="1"/>
        <n v="2013532" u="1"/>
        <n v="2013545" u="1"/>
        <n v="2013886" u="1"/>
        <n v="2013844" u="1"/>
        <n v="20139032" u="1"/>
        <n v="20139215" u="1"/>
        <n v="20139218" u="1"/>
        <n v="2501998" u="1"/>
        <n v="20139387" u="1"/>
        <n v="2502020" u="1"/>
        <n v="2501979" u="1"/>
        <n v="20139506" u="1"/>
        <n v="2013238" u="1"/>
        <n v="20139146" u="1"/>
        <n v="20139632" u="1"/>
        <n v="20139572" u="1"/>
        <n v="20139396" u="1"/>
        <n v="20139700" u="1"/>
        <n v="20139694" u="1"/>
        <n v="20139680" u="1"/>
        <n v="20139786" u="1"/>
        <n v="20139794" u="1"/>
        <n v="20139816" u="1"/>
        <n v="20139820" u="1"/>
        <n v="20139810" u="1"/>
        <n v="20139813" u="1"/>
        <n v="20139827" u="1"/>
        <n v="2502237" u="1"/>
        <n v="2006275" u="1"/>
        <n v="2006316" u="1"/>
        <n v="2006415" u="1"/>
        <n v="2006491" u="1"/>
        <n v="2006527" u="1"/>
        <n v="2006568" u="1"/>
        <n v="2006615" u="1"/>
        <n v="2006682" u="1"/>
        <n v="2006750" u="1"/>
        <n v="2006802" u="1"/>
        <n v="2006904" u="1"/>
        <n v="2007009" u="1"/>
        <n v="2007027" u="1"/>
        <n v="2007064" u="1"/>
        <n v="2007072" u="1"/>
        <n v="2007078" u="1"/>
        <n v="1196970321" u="1"/>
        <n v="2007111" u="1"/>
        <n v="2007113" u="1"/>
        <n v="2007211" u="1"/>
        <n v="2007229" u="1"/>
        <n v="2007273" u="1"/>
        <n v="2007277" u="1"/>
        <n v="2007288" u="1"/>
        <n v="2007313" u="1"/>
        <n v="2007364" u="1"/>
        <n v="2007380" u="1"/>
        <n v="2007397" u="1"/>
        <n v="2007417" u="1"/>
        <n v="2007420" u="1"/>
        <n v="2007438" u="1"/>
        <n v="2007448" u="1"/>
        <n v="2007453" u="1"/>
        <n v="2007467" u="1"/>
        <n v="2007495" u="1"/>
        <n v="2007597" u="1"/>
        <n v="2007622" u="1"/>
        <n v="2500047" u="1"/>
        <n v="2007651" u="1"/>
        <n v="2500055" u="1"/>
        <n v="2500061" u="1"/>
        <n v="2500063" u="1"/>
        <n v="2500065" u="1"/>
        <n v="2500067" u="1"/>
        <n v="2500069" u="1"/>
        <n v="2500071" u="1"/>
        <n v="2500075" u="1"/>
        <n v="2500079" u="1"/>
        <n v="2500093" u="1"/>
        <n v="2500095" u="1"/>
        <n v="2500101" u="1"/>
        <n v="2007678" u="1"/>
        <n v="2500103" u="1"/>
        <n v="2500105" u="1"/>
        <n v="2500109" u="1"/>
        <n v="2500111" u="1"/>
        <n v="2500131" u="1"/>
        <n v="2500135" u="1"/>
        <n v="2500153" u="1"/>
        <n v="2500159" u="1"/>
        <n v="2007712" u="1"/>
        <n v="2500173" u="1"/>
        <n v="2500175" u="1"/>
        <n v="2500177" u="1"/>
        <n v="2500179" u="1"/>
        <n v="2500181" u="1"/>
        <n v="2500183" u="1"/>
        <n v="2500185" u="1"/>
        <n v="2500207" u="1"/>
        <n v="2500209" u="1"/>
        <n v="2500213" u="1"/>
        <n v="2500221" u="1"/>
        <n v="2500235" u="1"/>
        <n v="2500239" u="1"/>
        <n v="2500245" u="1"/>
        <n v="2500251" u="1"/>
        <n v="2500255" u="1"/>
        <n v="2007756" u="1"/>
        <n v="2500259" u="1"/>
        <n v="2007759" u="1"/>
        <n v="2500275" u="1"/>
        <n v="2500279" u="1"/>
        <n v="2500287" u="1"/>
        <n v="2500289" u="1"/>
        <n v="2500307" u="1"/>
        <n v="2500311" u="1"/>
        <n v="2500317" u="1"/>
        <n v="2500323" u="1"/>
        <n v="2500325" u="1"/>
        <n v="2500331" u="1"/>
        <n v="2500333" u="1"/>
        <n v="2500343" u="1"/>
        <n v="2500347" u="1"/>
        <n v="2007803" u="1"/>
        <n v="2007809" u="1"/>
        <n v="2500367" u="1"/>
        <n v="2500371" u="1"/>
        <n v="2500389" u="1"/>
        <n v="2500393" u="1"/>
        <n v="2500395" u="1"/>
        <n v="2500405" u="1"/>
        <n v="2007830" u="1"/>
        <n v="2500411" u="1"/>
        <n v="2500425" u="1"/>
        <n v="2500429" u="1"/>
        <n v="2500433" u="1"/>
        <n v="2500435" u="1"/>
        <n v="2500437" u="1"/>
        <n v="2500439" u="1"/>
        <n v="2500445" u="1"/>
        <n v="2500451" u="1"/>
        <n v="2500453" u="1"/>
        <n v="2500457" u="1"/>
        <n v="2500461" u="1"/>
        <n v="2500463" u="1"/>
        <n v="2500465" u="1"/>
        <n v="2500469" u="1"/>
        <n v="2500473" u="1"/>
        <n v="2500477" u="1"/>
        <n v="2500483" u="1"/>
        <n v="2007869" u="1"/>
        <n v="2500487" u="1"/>
        <n v="2500493" u="1"/>
        <n v="2500501" u="1"/>
        <n v="2500503" u="1"/>
        <n v="2500507" u="1"/>
        <n v="2500511" u="1"/>
        <n v="2500515" u="1"/>
        <n v="2500521" u="1"/>
        <n v="2007890" u="1"/>
        <n v="2500529" u="1"/>
        <n v="2500533" u="1"/>
        <n v="2500541" u="1"/>
        <n v="2500543" u="1"/>
        <n v="2500549" u="1"/>
        <n v="2007904" u="1"/>
        <n v="2500559" u="1"/>
        <n v="2500561" u="1"/>
        <n v="2500569" u="1"/>
        <n v="2500571" u="1"/>
        <n v="2500575" u="1"/>
        <n v="2500579" u="1"/>
        <n v="2500581" u="1"/>
        <n v="2500585" u="1"/>
        <n v="2500587" u="1"/>
        <n v="2500601" u="1"/>
        <n v="2007928" u="1"/>
        <n v="2500605" u="1"/>
        <n v="2500615" u="1"/>
        <n v="2007941" u="1"/>
        <n v="2500629" u="1"/>
        <n v="2500639" u="1"/>
        <n v="2500645" u="1"/>
        <n v="2500657" u="1"/>
        <n v="2007958" u="1"/>
        <n v="2500663" u="1"/>
        <n v="2500669" u="1"/>
        <n v="2500671" u="1"/>
        <n v="2500673" u="1"/>
        <n v="2500683" u="1"/>
        <n v="2007970" u="1"/>
        <n v="2500687" u="1"/>
        <n v="2500691" u="1"/>
        <n v="2500693" u="1"/>
        <n v="2500701" u="1"/>
        <n v="2500709" u="1"/>
        <n v="2500713" u="1"/>
        <n v="2007992" u="1"/>
        <n v="2500733" u="1"/>
        <n v="2500735" u="1"/>
        <n v="2007995" u="1"/>
        <n v="2500737" u="1"/>
        <n v="2007997" u="1"/>
        <n v="2500749" u="1"/>
        <n v="2500751" u="1"/>
        <n v="2500753" u="1"/>
        <n v="2500755" u="1"/>
        <n v="2500757" u="1"/>
        <n v="2500759" u="1"/>
        <n v="2500761" u="1"/>
        <n v="2500765" u="1"/>
        <n v="2500767" u="1"/>
        <n v="2500771" u="1"/>
        <n v="2500773" u="1"/>
        <n v="2500775" u="1"/>
        <n v="2008016" u="1"/>
        <n v="2500779" u="1"/>
        <n v="2500785" u="1"/>
        <n v="2008020" u="1"/>
        <n v="2500787" u="1"/>
        <n v="2500791" u="1"/>
        <n v="2500793" u="1"/>
        <n v="2500795" u="1"/>
        <n v="2500797" u="1"/>
        <n v="2500803" u="1"/>
        <n v="2008031" u="1"/>
        <n v="2500809" u="1"/>
        <n v="2500815" u="1"/>
        <n v="2008036" u="1"/>
        <n v="2008040" u="1"/>
        <n v="2500841" u="1"/>
        <n v="2500847" u="1"/>
        <n v="2500849" u="1"/>
        <n v="2500855" u="1"/>
        <n v="2500857" u="1"/>
        <n v="2500867" u="1"/>
        <n v="2500873" u="1"/>
        <n v="2500879" u="1"/>
        <n v="2500887" u="1"/>
        <n v="2008097" u="1"/>
        <n v="2500951" u="1"/>
        <n v="2008108" u="1"/>
        <n v="2500963" u="1"/>
        <n v="2500975" u="1"/>
        <n v="2500979" u="1"/>
        <n v="2500993" u="1"/>
        <n v="2500995" u="1"/>
        <n v="2008127" u="1"/>
        <n v="2008130" u="1"/>
        <n v="2501007" u="1"/>
        <n v="2008133" u="1"/>
        <n v="2501017" u="1"/>
        <n v="2501103" u="1"/>
        <n v="2501111" u="1"/>
        <n v="2008183" u="1"/>
        <n v="2501123" u="1"/>
        <n v="2008190" u="1"/>
        <n v="2008193" u="1"/>
        <n v="2501135" u="1"/>
        <n v="2501143" u="1"/>
        <n v="2008209" u="1"/>
        <n v="2008215" u="1"/>
        <n v="2501201" u="1"/>
        <n v="2501211" u="1"/>
        <n v="2501215" u="1"/>
        <n v="2501247" u="1"/>
        <n v="2008260" u="1"/>
        <n v="2501281" u="1"/>
        <n v="2501319" u="1"/>
        <n v="2008294" u="1"/>
        <n v="2501335" u="1"/>
        <n v="2501357" u="1"/>
        <n v="2008308" u="1"/>
        <n v="2008323" u="1"/>
        <n v="2501393" u="1"/>
        <n v="2501395" u="1"/>
        <n v="2008325" u="1"/>
        <n v="2501401" u="1"/>
        <n v="2501407" u="1"/>
        <n v="2501409" u="1"/>
        <n v="2501423" u="1"/>
        <n v="2008344" u="1"/>
        <n v="2008354" u="1"/>
        <n v="2008358" u="1"/>
        <n v="2008360" u="1"/>
        <n v="2501471" u="1"/>
        <n v="2008363" u="1"/>
        <n v="2501477" u="1"/>
        <n v="2501481" u="1"/>
        <n v="2501497" u="1"/>
        <n v="2501501" u="1"/>
        <n v="2501505" u="1"/>
        <n v="2501511" u="1"/>
        <n v="2501513" u="1"/>
        <n v="2008400" u="1"/>
        <n v="2008437" u="1"/>
        <n v="2008446" u="1"/>
        <n v="2008453" u="1"/>
        <n v="2008461" u="1"/>
        <n v="2008472" u="1"/>
        <n v="2008480" u="1"/>
        <n v="2008496" u="1"/>
        <n v="2008505" u="1"/>
        <n v="2008566" u="1"/>
        <n v="2008597" u="1"/>
        <n v="2008603" u="1"/>
        <n v="2008612" u="1"/>
        <n v="2008616" u="1"/>
        <n v="2008622" u="1"/>
        <n v="2008631" u="1"/>
        <n v="2008648" u="1"/>
        <n v="2008653" u="1"/>
        <n v="2008667" u="1"/>
        <n v="2008723" u="1"/>
        <n v="2008779" u="1"/>
        <n v="2008781" u="1"/>
        <n v="2008790" u="1"/>
        <n v="2008799" u="1"/>
        <n v="2008858" u="1"/>
        <n v="2008863" u="1"/>
        <n v="2008876" u="1"/>
        <n v="2008879" u="1"/>
        <n v="2008892" u="1"/>
        <n v="2008896" u="1"/>
        <n v="2008909" u="1"/>
        <n v="2008932" u="1"/>
        <n v="2008981" u="1"/>
        <n v="2008984" u="1"/>
        <n v="2009007" u="1"/>
        <n v="2009021" u="1"/>
        <n v="2009029" u="1"/>
        <n v="2009057" u="1"/>
        <n v="2009058" u="1"/>
        <n v="2009061" u="1"/>
        <n v="2009064" u="1"/>
        <n v="2009075" u="1"/>
        <n v="2009089" u="1"/>
        <n v="2009093" u="1"/>
        <n v="2009117" u="1"/>
        <n v="2009138" u="1"/>
        <n v="2009140" u="1"/>
        <n v="2009181" u="1"/>
        <n v="2009222" u="1"/>
        <n v="2009229" u="1"/>
        <n v="2009244" u="1"/>
        <n v="2009247" u="1"/>
        <n v="2009262" u="1"/>
        <n v="2009265" u="1"/>
        <n v="2009266" u="1"/>
        <n v="2009270" u="1"/>
        <n v="2009277" u="1"/>
        <n v="2009293" u="1"/>
        <n v="2009302" u="1"/>
        <n v="2009312" u="1"/>
        <n v="2009318" u="1"/>
        <n v="2009352" u="1"/>
        <n v="2009354" u="1"/>
        <n v="2009355" u="1"/>
        <n v="2009370" u="1"/>
        <n v="2009371" u="1"/>
        <n v="2009378" u="1"/>
        <n v="2009386" u="1"/>
        <n v="2009392" u="1"/>
        <n v="2009400" u="1"/>
        <n v="2009407" u="1"/>
        <n v="2009426" u="1"/>
        <n v="2009435" u="1"/>
        <n v="2009436" u="1"/>
        <n v="2009437" u="1"/>
        <n v="2009444" u="1"/>
        <n v="2009447" u="1"/>
        <n v="2009452" u="1"/>
        <n v="2009469" u="1"/>
        <n v="2009473" u="1"/>
        <n v="2009474" u="1"/>
        <n v="2009482" u="1"/>
        <n v="2009483" u="1"/>
        <n v="2009484" u="1"/>
        <n v="2009489" u="1"/>
        <n v="2009493" u="1"/>
        <n v="2009517" u="1"/>
        <n v="2009519" u="1"/>
        <n v="2009522" u="1"/>
        <n v="2009523" u="1"/>
        <n v="2009525" u="1"/>
        <n v="2009547" u="1"/>
        <n v="2009558" u="1"/>
        <n v="2009565" u="1"/>
        <n v="2009573" u="1"/>
        <n v="2009576" u="1"/>
        <n v="2009590" u="1"/>
        <n v="2009595" u="1"/>
        <n v="2009609" u="1"/>
        <n v="2009613" u="1"/>
        <n v="2009614" u="1"/>
        <n v="2009616" u="1"/>
        <n v="2009622" u="1"/>
        <n v="2009633" u="1"/>
        <n v="2009638" u="1"/>
        <n v="2009639" u="1"/>
        <n v="2009644" u="1"/>
        <n v="2009645" u="1"/>
        <n v="2009652" u="1"/>
        <n v="2009654" u="1"/>
        <n v="2009660" u="1"/>
        <n v="2009699" u="1"/>
        <n v="2009703" u="1"/>
        <n v="2009706" u="1"/>
        <n v="2009709" u="1"/>
        <n v="2009717" u="1"/>
        <n v="2009718" u="1"/>
        <n v="2009719" u="1"/>
        <n v="2009725" u="1"/>
        <n v="2009731" u="1"/>
        <n v="2009737" u="1"/>
        <n v="2009740" u="1"/>
        <n v="2009741" u="1"/>
        <n v="2009745" u="1"/>
        <n v="2009749" u="1"/>
        <n v="2009752" u="1"/>
        <n v="2009758" u="1"/>
        <n v="2009761" u="1"/>
        <n v="2009782" u="1"/>
        <n v="2009790" u="1"/>
        <n v="2009796" u="1"/>
        <n v="2009797" u="1"/>
        <n v="2009832" u="1"/>
        <n v="2009839" u="1"/>
        <n v="2009859" u="1"/>
        <n v="2009866" u="1"/>
        <n v="2009869" u="1"/>
        <n v="2009874" u="1"/>
        <n v="2009879" u="1"/>
        <n v="2009898" u="1"/>
        <n v="2009909" u="1"/>
        <n v="2009918" u="1"/>
        <n v="2009937" u="1"/>
        <n v="2009942" u="1"/>
        <n v="2009943" u="1"/>
        <n v="2009944" u="1"/>
        <n v="2009952" u="1"/>
        <n v="2009955" u="1"/>
        <n v="2009956" u="1"/>
        <n v="2009958" u="1"/>
        <n v="2009975" u="1"/>
        <n v="2009983" u="1"/>
        <n v="2009986" u="1"/>
        <n v="2009987" u="1"/>
        <n v="2009992" u="1"/>
        <n v="2010017" u="1"/>
        <n v="2010019" u="1"/>
        <n v="2010023" u="1"/>
        <n v="2010027" u="1"/>
        <n v="2010033" u="1"/>
        <n v="2010038" u="1"/>
        <n v="2010039" u="1"/>
        <n v="2010040" u="1"/>
        <n v="2010041" u="1"/>
        <n v="2010044" u="1"/>
        <n v="2010045" u="1"/>
        <n v="2010047" u="1"/>
        <n v="2010050" u="1"/>
        <n v="2010054" u="1"/>
        <n v="2010055" u="1"/>
        <n v="2010056" u="1"/>
        <n v="2010069" u="1"/>
        <n v="2010075" u="1"/>
        <n v="2010088" u="1"/>
        <n v="2010091" u="1"/>
        <n v="2010103" u="1"/>
        <n v="2010107" u="1"/>
        <n v="2010108" u="1"/>
        <n v="2010114" u="1"/>
        <n v="2010115" u="1"/>
        <n v="2010116" u="1"/>
        <n v="2010121" u="1"/>
        <n v="2010129" u="1"/>
        <n v="2010131" u="1"/>
        <n v="2010132" u="1"/>
        <n v="2010134" u="1"/>
        <n v="2010135" u="1"/>
        <n v="2010138" u="1"/>
        <n v="2010139" u="1"/>
        <n v="2010142" u="1"/>
        <n v="2010145" u="1"/>
        <n v="2010146" u="1"/>
        <n v="2010147" u="1"/>
        <n v="2010148" u="1"/>
        <n v="2010154" u="1"/>
        <n v="2010169" u="1"/>
        <n v="2010180" u="1"/>
        <n v="2010186" u="1"/>
        <n v="2010191" u="1"/>
        <n v="2010192" u="1"/>
        <n v="2010197" u="1"/>
        <n v="2010217" u="1"/>
        <n v="2010218" u="1"/>
        <n v="2010220" u="1"/>
        <n v="2010221" u="1"/>
        <n v="2010232" u="1"/>
        <n v="2010248" u="1"/>
        <n v="2010249" u="1"/>
        <n v="2010250" u="1"/>
        <n v="2010252" u="1"/>
        <n v="2010253" u="1"/>
        <n v="2010254" u="1"/>
        <n v="2010260" u="1"/>
        <n v="2010264" u="1"/>
        <n v="2010265" u="1"/>
        <n v="2010266" u="1"/>
        <n v="2010275" u="1"/>
        <n v="2010276" u="1"/>
        <n v="2010278" u="1"/>
        <n v="2010280" u="1"/>
        <n v="2010283" u="1"/>
        <n v="2010288" u="1"/>
        <n v="2010291" u="1"/>
        <n v="2010292" u="1"/>
        <n v="2010293" u="1"/>
        <n v="2010295" u="1"/>
        <n v="2010299" u="1"/>
        <n v="2010306" u="1"/>
        <n v="2010310" u="1"/>
        <n v="2010316" u="1"/>
        <n v="2010319" u="1"/>
        <n v="2010334" u="1"/>
        <n v="2010336" u="1"/>
        <n v="2010338" u="1"/>
        <n v="2010339" u="1"/>
        <n v="2010341" u="1"/>
        <n v="2010342" u="1"/>
        <n v="2010343" u="1"/>
        <n v="2010344" u="1"/>
        <n v="2010349" u="1"/>
        <n v="2010357" u="1"/>
        <n v="2010358" u="1"/>
        <n v="2010359" u="1"/>
        <n v="2010360" u="1"/>
        <n v="2010369" u="1"/>
        <n v="2010370" u="1"/>
        <n v="2010373" u="1"/>
        <n v="2010386" u="1"/>
        <n v="2010392" u="1"/>
        <n v="2010393" u="1"/>
        <n v="2010395" u="1"/>
        <n v="2010398" u="1"/>
        <n v="2010402" u="1"/>
        <n v="2010406" u="1"/>
        <n v="2010412" u="1"/>
        <n v="2010418" u="1"/>
        <n v="2010426" u="1"/>
        <n v="2010428" u="1"/>
        <n v="2010431" u="1"/>
        <n v="2010433" u="1"/>
        <n v="2010434" u="1"/>
        <n v="2010436" u="1"/>
        <n v="2010437" u="1"/>
        <n v="2010439" u="1"/>
        <n v="2010448" u="1"/>
        <n v="2010452" u="1"/>
        <n v="2010453" u="1"/>
        <n v="2010456" u="1"/>
        <n v="2010457" u="1"/>
        <n v="2010459" u="1"/>
        <n v="2010462" u="1"/>
        <n v="2010463" u="1"/>
        <n v="2010477" u="1"/>
        <n v="2010490" u="1"/>
        <n v="2010498" u="1"/>
        <n v="2010502" u="1"/>
        <n v="2010516" u="1"/>
        <n v="2010536" u="1"/>
        <n v="2010542" u="1"/>
        <n v="2010550" u="1"/>
        <n v="2010575" u="1"/>
        <n v="2010578" u="1"/>
        <n v="2010579" u="1"/>
        <n v="2010584" u="1"/>
        <n v="2010586" u="1"/>
        <n v="2010592" u="1"/>
        <n v="2010594" u="1"/>
        <n v="2010597" u="1"/>
        <n v="2010600" u="1"/>
        <n v="2010601" u="1"/>
        <n v="2010603" u="1"/>
        <n v="2010609" u="1"/>
        <n v="2010616" u="1"/>
        <n v="2010617" u="1"/>
        <n v="2010619" u="1"/>
        <n v="2010629" u="1"/>
        <n v="2010630" u="1"/>
        <n v="2010631" u="1"/>
        <n v="2010633" u="1"/>
        <n v="2010634" u="1"/>
        <n v="2010638" u="1"/>
        <n v="2010641" u="1"/>
        <n v="2010642" u="1"/>
        <n v="2010645" u="1"/>
        <n v="2010646" u="1"/>
        <n v="2010653" u="1"/>
        <n v="2010666" u="1"/>
        <n v="2010672" u="1"/>
        <n v="2010680" u="1"/>
        <n v="2010681" u="1"/>
        <n v="2010682" u="1"/>
        <n v="2010684" u="1"/>
        <n v="2010686" u="1"/>
        <n v="2010692" u="1"/>
        <n v="2010728" u="1"/>
        <n v="2010735" u="1"/>
        <n v="2010736" u="1"/>
        <n v="2010738" u="1"/>
        <n v="2010745" u="1"/>
        <n v="2010753" u="1"/>
        <n v="2010783" u="1"/>
        <n v="2010787" u="1"/>
        <n v="2010788" u="1"/>
        <n v="2010789" u="1"/>
        <n v="2010791" u="1"/>
        <n v="2010805" u="1"/>
        <n v="2010808" u="1"/>
        <n v="2010814" u="1"/>
        <n v="2010819" u="1"/>
        <n v="2010821" u="1"/>
        <n v="2010822" u="1"/>
        <n v="2010827" u="1"/>
        <n v="2010833" u="1"/>
        <n v="2010838" u="1"/>
        <n v="2010840" u="1"/>
        <n v="2010843" u="1"/>
        <n v="2010857" u="1"/>
        <n v="2010863" u="1"/>
        <n v="2010871" u="1"/>
        <n v="2010884" u="1"/>
        <n v="2010894" u="1"/>
        <n v="2010904" u="1"/>
        <n v="2010907" u="1"/>
        <n v="2010920" u="1"/>
        <n v="2010929" u="1"/>
        <n v="2010936" u="1"/>
        <n v="2010945" u="1"/>
        <n v="2010951" u="1"/>
        <n v="2010952" u="1"/>
        <n v="2010968" u="1"/>
        <n v="2010981" u="1"/>
        <n v="2011000" u="1"/>
        <n v="2011004" u="1"/>
        <n v="2011011" u="1"/>
        <n v="2011016" u="1"/>
        <n v="2011021" u="1"/>
        <n v="2011030" u="1"/>
        <n v="2011034" u="1"/>
        <n v="2011044" u="1"/>
        <n v="2011046" u="1"/>
        <n v="2011048" u="1"/>
        <n v="2011049" u="1"/>
        <n v="2011051" u="1"/>
        <n v="2011052" u="1"/>
        <n v="2011054" u="1"/>
        <n v="2011058" u="1"/>
        <n v="2011060" u="1"/>
        <n v="2011066" u="1"/>
        <n v="2011068" u="1"/>
        <n v="2011069" u="1"/>
        <n v="2011073" u="1"/>
        <n v="2011074" u="1"/>
        <n v="2011075" u="1"/>
        <n v="2011079" u="1"/>
        <n v="2011081" u="1"/>
        <n v="2011084" u="1"/>
        <n v="2011086" u="1"/>
        <n v="2011087" u="1"/>
        <n v="2011089" u="1"/>
        <n v="2011090" u="1"/>
        <n v="2011091" u="1"/>
        <n v="2011097" u="1"/>
        <n v="2011102" u="1"/>
        <n v="2011108" u="1"/>
        <n v="2011109" u="1"/>
        <n v="2011110" u="1"/>
        <n v="2011111" u="1"/>
        <n v="2011120" u="1"/>
        <n v="2011143" u="1"/>
        <n v="2011146" u="1"/>
        <n v="2011151" u="1"/>
        <n v="2011157" u="1"/>
        <n v="2011159" u="1"/>
        <n v="2011164" u="1"/>
        <n v="2011174" u="1"/>
        <n v="2011178" u="1"/>
        <n v="2011182" u="1"/>
        <n v="2011187" u="1"/>
        <n v="2011189" u="1"/>
        <n v="2011190" u="1"/>
        <n v="2011193" u="1"/>
        <n v="2011200" u="1"/>
        <n v="2011201" u="1"/>
        <n v="2011213" u="1"/>
        <n v="2011233" u="1"/>
        <n v="2011238" u="1"/>
        <n v="2011240" u="1"/>
        <n v="2011241" u="1"/>
        <n v="2011242" u="1"/>
        <n v="2011243" u="1"/>
        <n v="2011244" u="1"/>
        <n v="2011246" u="1"/>
        <n v="2011249" u="1"/>
        <n v="2011251" u="1"/>
        <n v="2011252" u="1"/>
        <n v="2011260" u="1"/>
        <n v="2000261" u="1"/>
        <n v="2011265" u="1"/>
        <n v="2011268" u="1"/>
        <n v="2011272" u="1"/>
        <n v="2011278" u="1"/>
        <n v="2011293" u="1"/>
        <n v="2000294" u="1"/>
        <n v="2011297" u="1"/>
        <n v="2011298" u="1"/>
        <n v="2011306" u="1"/>
        <n v="2011333" u="1"/>
        <n v="2011339" u="1"/>
        <n v="2011345" u="1"/>
        <n v="2011350" u="1"/>
        <n v="2011353" u="1"/>
        <n v="2011355" u="1"/>
        <n v="2011369" u="1"/>
        <n v="2011375" u="1"/>
        <n v="2011376" u="1"/>
        <n v="2011377" u="1"/>
        <n v="2011383" u="1"/>
        <n v="2011385" u="1"/>
        <n v="2011387" u="1"/>
        <n v="2011389" u="1"/>
        <n v="2011392" u="1"/>
        <n v="2011397" u="1"/>
        <n v="2011402" u="1"/>
        <n v="2011403" u="1"/>
        <n v="2011405" u="1"/>
        <n v="2011411" u="1"/>
        <n v="2011415" u="1"/>
        <n v="2011416" u="1"/>
        <n v="2011417" u="1"/>
        <n v="2011426" u="1"/>
        <n v="2011427" u="1"/>
        <n v="2011428" u="1"/>
        <n v="2011429" u="1"/>
        <n v="2011437" u="1"/>
        <n v="2011442" u="1"/>
        <n v="2011449" u="1"/>
        <n v="2011450" u="1"/>
        <n v="2011481" u="1"/>
        <n v="2011482" u="1"/>
        <n v="2011484" u="1"/>
        <n v="2011491" u="1"/>
        <n v="2011493" u="1"/>
        <n v="2011494" u="1"/>
        <n v="2011508" u="1"/>
        <n v="2011515" u="1"/>
        <n v="2011518" u="1"/>
        <n v="2011520" u="1"/>
        <n v="2011523" u="1"/>
        <n v="2011525" u="1"/>
        <n v="2011530" u="1"/>
        <n v="2011550" u="1"/>
        <n v="2011552" u="1"/>
        <n v="2011561" u="1"/>
        <n v="2011563" u="1"/>
        <n v="2011568" u="1"/>
        <n v="2011576" u="1"/>
        <n v="2011579" u="1"/>
        <n v="2011581" u="1"/>
        <n v="2011584" u="1"/>
        <n v="2011585" u="1"/>
        <n v="2011592" u="1"/>
        <n v="2011594" u="1"/>
        <n v="2011595" u="1"/>
        <n v="2011596" u="1"/>
        <n v="2011607" u="1"/>
        <n v="2011611" u="1"/>
        <n v="2011614" u="1"/>
        <n v="2011615" u="1"/>
        <n v="2011616" u="1"/>
        <n v="2011620" u="1"/>
        <n v="2011625" u="1"/>
        <n v="2011627" u="1"/>
        <n v="2011630" u="1"/>
        <n v="2011631" u="1"/>
        <n v="2011633" u="1"/>
        <n v="2011636" u="1"/>
        <n v="2011637" u="1"/>
        <n v="2011639" u="1"/>
        <n v="2011641" u="1"/>
        <n v="2011644" u="1"/>
        <n v="2011669" u="1"/>
        <n v="2011671" u="1"/>
        <n v="2011677" u="1"/>
        <n v="2011691" u="1"/>
        <n v="2011693" u="1"/>
        <n v="2011696" u="1"/>
        <n v="2011697" u="1"/>
        <n v="2011698" u="1"/>
        <n v="2011705" u="1"/>
        <n v="2011709" u="1"/>
        <n v="2011715" u="1"/>
        <n v="2011716" u="1"/>
        <n v="2011718" u="1"/>
        <n v="2011728" u="1"/>
        <n v="2011729" u="1"/>
        <n v="2011738" u="1"/>
        <n v="2011739" u="1"/>
        <n v="2011743" u="1"/>
        <n v="2011745" u="1"/>
        <n v="2011747" u="1"/>
        <n v="2011750" u="1"/>
        <n v="2011752" u="1"/>
        <n v="2011754" u="1"/>
        <n v="2011755" u="1"/>
        <n v="2011757" u="1"/>
        <n v="2011759" u="1"/>
        <n v="2011760" u="1"/>
        <n v="2011762" u="1"/>
        <n v="2011773" u="1"/>
        <n v="2011778" u="1"/>
        <n v="2011782" u="1"/>
        <n v="2011783" u="1"/>
        <n v="2011785" u="1"/>
        <n v="2011787" u="1"/>
        <n v="2011789" u="1"/>
        <n v="2011807" u="1"/>
        <n v="2011808" u="1"/>
        <n v="2011813" u="1"/>
        <n v="2011820" u="1"/>
        <n v="2000818" u="1"/>
        <n v="2011821" u="1"/>
        <n v="2011844" u="1"/>
        <n v="2011848" u="1"/>
        <n v="2011850" u="1"/>
        <n v="2011851" u="1"/>
        <n v="2011852" u="1"/>
        <n v="2011856" u="1"/>
        <n v="2011860" u="1"/>
        <n v="2011861" u="1"/>
        <n v="2011871" u="1"/>
        <n v="2011872" u="1"/>
        <n v="2011875" u="1"/>
        <n v="2011878" u="1"/>
        <n v="2011882" u="1"/>
        <n v="2011884" u="1"/>
        <n v="2011888" u="1"/>
        <n v="2011896" u="1"/>
        <n v="2011897" u="1"/>
        <n v="2011898" u="1"/>
        <n v="2011899" u="1"/>
        <n v="2011900" u="1"/>
        <n v="2011902" u="1"/>
        <n v="2011906" u="1"/>
        <n v="2011908" u="1"/>
        <n v="2011909" u="1"/>
        <n v="2011910" u="1"/>
        <n v="2011911" u="1"/>
        <n v="2011912" u="1"/>
        <n v="2011917" u="1"/>
        <n v="2011920" u="1"/>
        <n v="2011924" u="1"/>
        <n v="2011928" u="1"/>
        <n v="2011933" u="1"/>
        <n v="2011937" u="1"/>
        <n v="2011941" u="1"/>
        <n v="2011954" u="1"/>
        <n v="2011955" u="1"/>
        <n v="2011956" u="1"/>
        <n v="2011962" u="1"/>
        <n v="2011963" u="1"/>
        <n v="2011964" u="1"/>
        <n v="2011966" u="1"/>
        <n v="2011971" u="1"/>
        <n v="2011972" u="1"/>
        <n v="2011973" u="1"/>
        <n v="2011976" u="1"/>
        <n v="2011977" u="1"/>
        <n v="2011980" u="1"/>
        <n v="2011982" u="1"/>
        <n v="2011987" u="1"/>
        <n v="2011988" u="1"/>
        <n v="2011989" u="1"/>
        <n v="2011990" u="1"/>
        <n v="2012004" u="1"/>
        <n v="2012006" u="1"/>
        <n v="2012007" u="1"/>
        <n v="2012014" u="1"/>
        <n v="2012018" u="1"/>
        <n v="2012020" u="1"/>
        <n v="2012022" u="1"/>
        <n v="2012023" u="1"/>
        <n v="2012026" u="1"/>
        <n v="2012027" u="1"/>
        <n v="2012028" u="1"/>
        <n v="2012029" u="1"/>
        <n v="2012031" u="1"/>
        <n v="2012040" u="1"/>
        <n v="2012042" u="1"/>
        <n v="2012043" u="1"/>
        <n v="2012047" u="1"/>
        <n v="2012051" u="1"/>
        <n v="2012053" u="1"/>
        <n v="2012055" u="1"/>
        <n v="2012058" u="1"/>
        <n v="2012064" u="1"/>
        <n v="2012066" u="1"/>
        <n v="2012068" u="1"/>
        <n v="2012071" u="1"/>
        <n v="2012075" u="1"/>
        <n v="2012076" u="1"/>
        <n v="2012077" u="1"/>
        <n v="2012080" u="1"/>
        <n v="2012082" u="1"/>
        <n v="2012084" u="1"/>
        <n v="2012086" u="1"/>
        <n v="2012087" u="1"/>
        <n v="2012091" u="1"/>
        <n v="2012092" u="1"/>
        <n v="2012103" u="1"/>
        <n v="2012104" u="1"/>
        <n v="2012110" u="1"/>
        <n v="2012112" u="1"/>
        <n v="2012113" u="1"/>
        <n v="2012116" u="1"/>
        <n v="2012118" u="1"/>
        <n v="2012122" u="1"/>
        <n v="2012123" u="1"/>
        <n v="2012127" u="1"/>
        <n v="2012137" u="1"/>
        <n v="2012141" u="1"/>
        <n v="2012147" u="1"/>
        <n v="2012159" u="1"/>
        <n v="2012161" u="1"/>
        <n v="2012164" u="1"/>
        <n v="2012166" u="1"/>
        <n v="2012167" u="1"/>
        <n v="2012169" u="1"/>
        <n v="2012170" u="1"/>
        <n v="2012172" u="1"/>
        <n v="2012180" u="1"/>
        <n v="2012183" u="1"/>
        <n v="2012185" u="1"/>
        <n v="2012188" u="1"/>
        <n v="2012192" u="1"/>
        <n v="2012193" u="1"/>
        <n v="2012198" u="1"/>
        <n v="2012199" u="1"/>
        <n v="2012200" u="1"/>
        <n v="2012204" u="1"/>
        <n v="2012208" u="1"/>
        <n v="2012209" u="1"/>
        <n v="2012217" u="1"/>
        <n v="2012218" u="1"/>
        <n v="2012226" u="1"/>
        <n v="2012228" u="1"/>
        <n v="2012230" u="1"/>
        <n v="2012232" u="1"/>
        <n v="2012233" u="1"/>
        <n v="2012238" u="1"/>
        <n v="2012239" u="1"/>
        <n v="2012243" u="1"/>
        <n v="2012244" u="1"/>
        <n v="2012246" u="1"/>
        <n v="2012247" u="1"/>
        <n v="1007286357" u="1"/>
        <n v="2012252" u="1"/>
        <n v="2012253" u="1"/>
        <n v="2012269" u="1"/>
        <n v="2012274" u="1"/>
        <n v="2012278" u="1"/>
        <n v="2012279" u="1"/>
        <n v="2012293" u="1"/>
        <n v="2012295" u="1"/>
        <n v="2012297" u="1"/>
        <n v="2012301" u="1"/>
        <n v="2012306" u="1"/>
        <n v="2012312" u="1"/>
        <n v="2012313" u="1"/>
        <n v="2012314" u="1"/>
        <n v="2012315" u="1"/>
        <n v="2012328" u="1"/>
        <n v="2012337" u="1"/>
        <n v="2012339" u="1"/>
        <n v="2012341" u="1"/>
        <n v="2012342" u="1"/>
        <n v="2012345" u="1"/>
        <n v="2012362" u="1"/>
        <n v="2012365" u="1"/>
        <n v="2012366" u="1"/>
        <n v="2012369" u="1"/>
        <n v="2012375" u="1"/>
        <n v="2012376" u="1"/>
        <n v="2001383" u="1"/>
        <n v="2012387" u="1"/>
        <n v="2012407" u="1"/>
        <n v="2012410" u="1"/>
        <n v="2012413" u="1"/>
        <n v="2012416" u="1"/>
        <n v="2012424" u="1"/>
        <n v="2012429" u="1"/>
        <n v="2012432" u="1"/>
        <n v="2012433" u="1"/>
        <n v="2012434" u="1"/>
        <n v="2012438" u="1"/>
        <n v="2012440" u="1"/>
        <n v="2012449" u="1"/>
        <n v="2012458" u="1"/>
        <n v="2012471" u="1"/>
        <n v="2012476" u="1"/>
        <n v="2012483" u="1"/>
        <n v="2012484" u="1"/>
        <n v="2012487" u="1"/>
        <n v="2012489" u="1"/>
        <n v="2012491" u="1"/>
        <n v="2012496" u="1"/>
        <n v="2012497" u="1"/>
        <n v="2012500" u="1"/>
        <n v="2012505" u="1"/>
        <n v="2012507" u="1"/>
        <n v="2012508" u="1"/>
        <n v="2012517" u="1"/>
        <n v="2012518" u="1"/>
        <n v="2012519" u="1"/>
        <n v="2012520" u="1"/>
        <n v="2500044" u="1"/>
        <n v="2500048" u="1"/>
        <n v="2012524" u="1"/>
        <n v="2012525" u="1"/>
        <n v="2012526" u="1"/>
        <n v="2500056" u="1"/>
        <n v="2012529" u="1"/>
        <n v="2500064" u="1"/>
        <n v="2500066" u="1"/>
        <n v="2500070" u="1"/>
        <n v="2012537" u="1"/>
        <n v="2012540" u="1"/>
        <n v="2012541" u="1"/>
        <n v="2012542" u="1"/>
        <n v="2012543" u="1"/>
        <n v="2012545" u="1"/>
        <n v="2500096" u="1"/>
        <n v="2500102" u="1"/>
        <n v="2500106" u="1"/>
        <n v="2500108" u="1"/>
        <n v="2012553" u="1"/>
        <n v="2500110" u="1"/>
        <n v="2500112" u="1"/>
        <n v="2012555" u="1"/>
        <n v="2500122" u="1"/>
        <n v="2500134" u="1"/>
        <n v="2500154" u="1"/>
        <n v="2012576" u="1"/>
        <n v="2012577" u="1"/>
        <n v="2500182" u="1"/>
        <n v="2012593" u="1"/>
        <n v="2500190" u="1"/>
        <n v="2012594" u="1"/>
        <n v="2500192" u="1"/>
        <n v="2500194" u="1"/>
        <n v="2012601" u="1"/>
        <n v="2012602" u="1"/>
        <n v="2500208" u="1"/>
        <n v="2012603" u="1"/>
        <n v="2500210" u="1"/>
        <n v="2500214" u="1"/>
        <n v="2500216" u="1"/>
        <n v="2500226" u="1"/>
        <n v="2012612" u="1"/>
        <n v="2500234" u="1"/>
        <n v="2012617" u="1"/>
        <n v="2500240" u="1"/>
        <n v="2012622" u="1"/>
        <n v="2012625" u="1"/>
        <n v="2012626" u="1"/>
        <n v="2500258" u="1"/>
        <n v="2012628" u="1"/>
        <n v="2012631" u="1"/>
        <n v="2012632" u="1"/>
        <n v="2012634" u="1"/>
        <n v="2500274" u="1"/>
        <n v="2012636" u="1"/>
        <n v="2012637" u="1"/>
        <n v="2500284" u="1"/>
        <n v="2012641" u="1"/>
        <n v="2500286" u="1"/>
        <n v="2500294" u="1"/>
        <n v="2500296" u="1"/>
        <n v="2500310" u="1"/>
        <n v="2500312" u="1"/>
        <n v="2500314" u="1"/>
        <n v="2500318" u="1"/>
        <n v="2500320" u="1"/>
        <n v="2500322" u="1"/>
        <n v="2012660" u="1"/>
        <n v="2012661" u="1"/>
        <n v="2500328" u="1"/>
        <n v="2012663" u="1"/>
        <n v="2500334" u="1"/>
        <n v="2500340" u="1"/>
        <n v="2500342" u="1"/>
        <n v="4623225" u="1"/>
        <n v="2012688" u="1"/>
        <n v="2012689" u="1"/>
        <n v="2500384" u="1"/>
        <n v="2500392" u="1"/>
        <n v="2500396" u="1"/>
        <n v="2012697" u="1"/>
        <n v="2012698" u="1"/>
        <n v="2500400" u="1"/>
        <n v="2500404" u="1"/>
        <n v="2012704" u="1"/>
        <n v="2500412" u="1"/>
        <n v="2500414" u="1"/>
        <n v="2500416" u="1"/>
        <n v="2500418" u="1"/>
        <n v="2500428" u="1"/>
        <n v="2500432" u="1"/>
        <n v="2500434" u="1"/>
        <n v="2500436" u="1"/>
        <n v="2500438" u="1"/>
        <n v="2500440" u="1"/>
        <n v="2012719" u="1"/>
        <n v="2500442" u="1"/>
        <n v="2500444" u="1"/>
        <n v="2500446" u="1"/>
        <n v="2012722" u="1"/>
        <n v="2012724" u="1"/>
        <n v="2500454" u="1"/>
        <n v="2500456" u="1"/>
        <n v="2500458" u="1"/>
        <n v="2500460" u="1"/>
        <n v="2012729" u="1"/>
        <n v="2500462" u="1"/>
        <n v="2500468" u="1"/>
        <n v="2012733" u="1"/>
        <n v="2500470" u="1"/>
        <n v="2500474" u="1"/>
        <n v="2012736" u="1"/>
        <n v="2012739" u="1"/>
        <n v="2012741" u="1"/>
        <n v="2500496" u="1"/>
        <n v="2500498" u="1"/>
        <n v="2012748" u="1"/>
        <n v="2500504" u="1"/>
        <n v="2500506" u="1"/>
        <n v="2012756" u="1"/>
        <n v="2500518" u="1"/>
        <n v="2500524" u="1"/>
        <n v="2500526" u="1"/>
        <n v="2012762" u="1"/>
        <n v="2500528" u="1"/>
        <n v="2012764" u="1"/>
        <n v="2500544" u="1"/>
        <n v="2500548" u="1"/>
        <n v="2500550" u="1"/>
        <n v="2500552" u="1"/>
        <n v="2500558" u="1"/>
        <n v="2012779" u="1"/>
        <n v="2500574" u="1"/>
        <n v="2012786" u="1"/>
        <n v="2012787" u="1"/>
        <n v="2500578" u="1"/>
        <n v="2012788" u="1"/>
        <n v="2012789" u="1"/>
        <n v="2012790" u="1"/>
        <n v="2500584" u="1"/>
        <n v="2500592" u="1"/>
        <n v="2500596" u="1"/>
        <n v="2500598" u="1"/>
        <n v="2500602" u="1"/>
        <n v="2500608" u="1"/>
        <n v="2500620" u="1"/>
        <n v="2500626" u="1"/>
        <n v="2500628" u="1"/>
        <n v="2500640" u="1"/>
        <n v="2500642" u="1"/>
        <n v="2500652" u="1"/>
        <n v="2500658" u="1"/>
        <n v="2500662" u="1"/>
        <n v="2500664" u="1"/>
        <n v="2012836" u="1"/>
        <n v="2500676" u="1"/>
        <n v="2012837" u="1"/>
        <n v="2500690" u="1"/>
        <n v="2500708" u="1"/>
        <n v="2500710" u="1"/>
        <n v="2500722" u="1"/>
        <n v="2012861" u="1"/>
        <n v="2012865" u="1"/>
        <n v="2500734" u="1"/>
        <n v="2500738" u="1"/>
        <n v="2500740" u="1"/>
        <n v="2012870" u="1"/>
        <n v="2500744" u="1"/>
        <n v="2012874" u="1"/>
        <n v="2500752" u="1"/>
        <n v="2012875" u="1"/>
        <n v="2500754" u="1"/>
        <n v="2500756" u="1"/>
        <n v="2500760" u="1"/>
        <n v="2012880" u="1"/>
        <n v="2500766" u="1"/>
        <n v="2012882" u="1"/>
        <n v="2500770" u="1"/>
        <n v="2500772" u="1"/>
        <n v="2012885" u="1"/>
        <n v="2500778" u="1"/>
        <n v="2012891" u="1"/>
        <n v="2500788" u="1"/>
        <n v="2500790" u="1"/>
        <n v="2500794" u="1"/>
        <n v="2500796" u="1"/>
        <n v="2012897" u="1"/>
        <n v="2500798" u="1"/>
        <n v="2012898" u="1"/>
        <n v="2500802" u="1"/>
        <n v="2012906" u="1"/>
        <n v="2012907" u="1"/>
        <n v="2012909" u="1"/>
        <n v="2500822" u="1"/>
        <n v="2500828" u="1"/>
        <n v="2012913" u="1"/>
        <n v="2500832" u="1"/>
        <n v="2012915" u="1"/>
        <n v="2500844" u="1"/>
        <n v="2500848" u="1"/>
        <n v="2500850" u="1"/>
        <n v="2012924" u="1"/>
        <n v="2500856" u="1"/>
        <n v="2500860" u="1"/>
        <n v="2500868" u="1"/>
        <n v="2500878" u="1"/>
        <n v="2012938" u="1"/>
        <n v="2012939" u="1"/>
        <n v="2012945" u="1"/>
        <n v="2012949" u="1"/>
        <n v="2012950" u="1"/>
        <n v="2500908" u="1"/>
        <n v="2012959" u="1"/>
        <n v="2012960" u="1"/>
        <n v="2012965" u="1"/>
        <n v="2500934" u="1"/>
        <n v="2012966" u="1"/>
        <n v="2012968" u="1"/>
        <n v="2500962" u="1"/>
        <n v="2012982" u="1"/>
        <n v="2012983" u="1"/>
        <n v="2012987" u="1"/>
        <n v="2012988" u="1"/>
        <n v="2501000" u="1"/>
        <n v="2013003" u="1"/>
        <n v="2013010" u="1"/>
        <n v="2013017" u="1"/>
        <n v="2013021" u="1"/>
        <n v="2013022" u="1"/>
        <n v="2013025" u="1"/>
        <n v="2013036" u="1"/>
        <n v="2013038" u="1"/>
        <n v="2013042" u="1"/>
        <n v="2013043" u="1"/>
        <n v="2013044" u="1"/>
        <n v="2013048" u="1"/>
        <n v="2013049" u="1"/>
        <n v="2013051" u="1"/>
        <n v="2013057" u="1"/>
        <n v="2013058" u="1"/>
        <n v="2013059" u="1"/>
        <n v="2013060" u="1"/>
        <n v="2013061" u="1"/>
        <n v="2501126" u="1"/>
        <n v="2013062" u="1"/>
        <n v="2013064" u="1"/>
        <n v="2013066" u="1"/>
        <n v="2013067" u="1"/>
        <n v="2013069" u="1"/>
        <n v="2501144" u="1"/>
        <n v="2501150" u="1"/>
        <n v="2501152" u="1"/>
        <n v="2501158" u="1"/>
        <n v="2013081" u="1"/>
        <n v="2013083" u="1"/>
        <n v="2013084" u="1"/>
        <n v="2013086" u="1"/>
        <n v="2013087" u="1"/>
        <n v="2501178" u="1"/>
        <n v="2013092" u="1"/>
        <n v="2501192" u="1"/>
        <n v="2013096" u="1"/>
        <n v="2501196" u="1"/>
        <n v="2013100" u="1"/>
        <n v="2013102" u="1"/>
        <n v="2501214" u="1"/>
        <n v="2013111" u="1"/>
        <n v="2013118" u="1"/>
        <n v="2013123" u="1"/>
        <n v="2501252" u="1"/>
        <n v="2013125" u="1"/>
        <n v="2013126" u="1"/>
        <n v="2501256" u="1"/>
        <n v="2501272" u="1"/>
        <n v="2013138" u="1"/>
        <n v="2013148" u="1"/>
        <n v="2013151" u="1"/>
        <n v="2501306" u="1"/>
        <n v="2013152" u="1"/>
        <n v="2013155" u="1"/>
        <n v="2501318" u="1"/>
        <n v="2501322" u="1"/>
        <n v="2013160" u="1"/>
        <n v="2501324" u="1"/>
        <n v="2501330" u="1"/>
        <n v="2013166" u="1"/>
        <n v="2013168" u="1"/>
        <n v="2501342" u="1"/>
        <n v="2013171" u="1"/>
        <n v="2501358" u="1"/>
        <n v="2013178" u="1"/>
        <n v="2501360" u="1"/>
        <n v="2501370" u="1"/>
        <n v="2501376" u="1"/>
        <n v="2013187" u="1"/>
        <n v="2013195" u="1"/>
        <n v="2013197" u="1"/>
        <n v="2501400" u="1"/>
        <n v="2013199" u="1"/>
        <n v="2013200" u="1"/>
        <n v="2013202" u="1"/>
        <n v="2501410" u="1"/>
        <n v="2013211" u="1"/>
        <n v="2013213" u="1"/>
        <n v="2013214" u="1"/>
        <n v="2501440" u="1"/>
        <n v="2013221" u="1"/>
        <n v="2501446" u="1"/>
        <n v="2501456" u="1"/>
        <n v="2013229" u="1"/>
        <n v="2501464" u="1"/>
        <n v="2501466" u="1"/>
        <n v="2501470" u="1"/>
        <n v="2501476" u="1"/>
        <n v="2501492" u="1"/>
        <n v="2013246" u="1"/>
        <n v="2501496" u="1"/>
        <n v="2013248" u="1"/>
        <n v="2013249" u="1"/>
        <n v="2013251" u="1"/>
        <n v="2013252" u="1"/>
        <n v="2501512" u="1"/>
        <n v="2002290" u="1"/>
        <n v="2013316" u="1"/>
        <n v="2002577" u="1"/>
        <n v="2002709" u="1"/>
        <n v="2002870" u="1"/>
        <n v="2003148" u="1"/>
        <n v="2003249" u="1"/>
        <n v="2003372" u="1"/>
        <n v="2003695" u="1"/>
        <n v="2003863" u="1"/>
        <n v="2004168" u="1"/>
        <n v="2004193" u="1"/>
        <n v="2004256" u="1"/>
        <n v="2004325" u="1"/>
        <n v="2004391" u="1"/>
        <n v="2004403" u="1"/>
        <n v="2004457" u="1"/>
        <n v="2004576" u="1"/>
        <n v="2004758" u="1"/>
        <n v="2004816" u="1"/>
        <n v="2004874" u="1"/>
        <n v="2004997" u="1"/>
        <n v="2005137" u="1"/>
        <n v="2005320" u="1"/>
        <n v="2005417" u="1"/>
        <n v="2005471" u="1"/>
        <n v="2005567" u="1"/>
        <n v="2005587" u="1"/>
        <n v="2005633" u="1"/>
        <n v="2006011" u="1"/>
        <n v="2006028" u="1"/>
        <n v="2006045" u="1"/>
        <n v="2006076" u="1"/>
        <n v="2006089" u="1"/>
        <n v="2006098" u="1"/>
        <n v="2006115" u="1"/>
        <n v="2006123" u="1"/>
        <n v="2006217" u="1"/>
      </sharedItems>
    </cacheField>
    <cacheField name="NOMBRE AGENTE" numFmtId="0">
      <sharedItems count="3804">
        <s v="GOMEZ MORALES LILIANA MARIA"/>
        <s v="ALVAREZ HOYOS ALBA NIDIA"/>
        <s v="MONTOYA CASTRILLON ALCIDES"/>
        <s v="RIVILLAS AGUDELO JUAN CAMILO"/>
        <s v="HERRERA ALVAREZ EVA ALLIZON"/>
        <s v="RODRIGUEZ AVILA ALVARO LUIS"/>
        <s v="YEPEZ MARIN JUAN ESTEBAN"/>
        <s v="LAGUNA RODRIGUEZ RAIBER JESUS"/>
        <s v="DAVID GRACIANO ANYI DANIELA"/>
        <s v="VILLADA TAMAYO JHON ANDERSON"/>
        <s v="MOSQUERA COPETE LEVIS JHOANA"/>
        <s v="PEREZ BARRIENTOS LUIS FELIPE"/>
        <s v="RESTREPO JARAMILLO LUIS MIGUEL"/>
        <s v="DAVILA NIEVES MARIA ANGISELL"/>
        <s v="CUADROS SILVA ERIKA LIZETH"/>
        <s v="GARCIA MOLINA DANNY STIK"/>
        <s v="GONZALEZ MARIN CRUZ MELINA"/>
        <s v="DAIRON ZAHIR INOCENCIO MENDEZ"/>
        <s v="PINTO GONZALEZ JOSMAR JOSE"/>
        <s v="AGUIAR LOPEZ WILLIAM YADIR"/>
        <s v="BARRERA GALLEGO MARLON"/>
        <s v="SERNA MARIN EDWIN FERNANDO"/>
        <s v="BALAGUERA CARDENAS CARMEN ALEXANDRA"/>
        <s v="VELASQUEZ MARIN DESIREE MARIA"/>
        <s v="MENDEZ ORELLANA RAFAEL ANGEL"/>
        <s v="RODRIGUEZ BLANCO MARIANY ANGELICA"/>
        <s v="RESTREPO BEDOYA JUAN PABLO"/>
        <s v="CHALA ARANGO JEZAREF"/>
        <s v="BRAN ARANGO LAURA CRISTINA"/>
        <s v="CALLE SALDARRIAGA LUISA FERNANDA"/>
        <s v="QUICENO DANIELA"/>
        <s v="GONZALEZ BAHENA CAROLINA"/>
        <s v="VELASQUEZ BENITEZ MARIBEL"/>
        <s v="DAVID MANGA JORGE LUIS"/>
        <s v="BUENAVENTURA VIDAL GIAN CARLO"/>
        <s v="VELEZ GARCES DANILO"/>
        <s v="VELANDIA OVIEDO YENIFER MILDRE"/>
        <s v="OSORIO GARCIA MARIA JOSE"/>
        <s v="MORELO TIRADO LUDIS"/>
        <s v="VELASQUEZ SANCHEZ SANTIAGO"/>
        <s v="MUNOZ CASTANO MARIA ISABEL"/>
        <s v="FRAILE BEJARANO ROOSEVELT CAMILO"/>
        <s v="CEBALLOS VERA ESTEFANIA"/>
        <s v="DUQUE OSORNO JHOAN MAURICIO"/>
        <s v="MARIN CHANCI RUBI AIDE"/>
        <s v="CALLE RODRIGUEZ XIMENA"/>
        <s v="GONZALEZ HERNANDEZ ONILDA ESTHER"/>
        <s v="SANCHEZ URDANETA BARBARA ANDREA"/>
        <s v="DAVID GOEZ CAREN SOFIA"/>
        <s v="ROJAS AGUDELO JUAN MANUEL"/>
        <s v="CORONADO PIEDRAHITA AYELEN MONTSERRAT"/>
        <s v="PENA FAJARDO MARCELA ISABEL"/>
        <s v="GRISALES BERMUDEZ JOSE MANUEL"/>
        <s v="PEREZ LERMA PAOLA INES"/>
        <s v="JOSE GONZALEZ DRUMAN"/>
        <s v="DAZA BECERRA EDWIN ANTONIO"/>
        <s v="NOGUERA RUIZ ANDRES CAMILO"/>
        <s v="RAMIREZ PRIETO MARIA ALEJANDRA"/>
        <s v="OSORIO SANCHEZ JUAN ANDRES"/>
        <s v="OSORIO GOMEZ MARIA DE LOS ANGELES"/>
        <s v="BEDOYA TAMAYO MANUELA"/>
        <s v="ARROYAVE VARGAS SOLANGIE"/>
        <s v="SAMPAYO RESTREPO JUAN PABLO"/>
        <s v="ACEVEDO RICO HIGINIO ALEXANDER"/>
        <s v="ACHURY PEINADO SHANTALL"/>
        <s v="GARCIA ZAPATA DANIEL ANDRES"/>
        <s v="SUAREZ CASTAÑO ANGIE ALEJANDRA"/>
        <s v="SIERRA CASTAÑEDA JESSICA PAOLA"/>
        <s v="SURMAY OSORIO EDUARDO LUIS"/>
        <s v="BOTERO OCAMPO JOHAN DAVID"/>
        <s v="OCAMPO QUINTANA JOSE MIGUEL"/>
        <s v="MEDINA ORTIZ JULIETH GABRIELA"/>
        <s v="OCAMPO GALLEGO MAURO JACOB"/>
        <s v="ROJAS SANCHEZ YULI MALLERLY"/>
        <s v="ARENAS VELASQUEZ ZULLY YARCELY"/>
        <s v="QUINTERO SUAREZ JONATHAN"/>
        <s v="ORTIZ MUNETON JUAN PABLO"/>
        <s v="RAMIREZ VALENCIA MIGUEL ANGEL"/>
        <s v="SALGADO MORALES ILYS HAILYS"/>
        <s v="BARRAZA BRUNO LUZ EVELYN"/>
        <s v="MAZO ARROYAVE LUISA FERNANDA"/>
        <s v="LOPEZ ALVAREZ DIANA CAROLINA"/>
        <s v="ROSALES COLMENARES NESTOR RUBEN"/>
        <s v="ROMERO CELIS CLAUDIA MARCELA"/>
        <s v="MENDEZ MONROY BRAYAN DANIEL"/>
        <s v="CASTAÑEDA MOLINA MATIAS"/>
        <s v="BARRAGAN LICONA JHON JANER"/>
        <s v="ABELLO ALVAREZ NATALY GERALDINE"/>
        <s v="HIGUITA HIGUITA MAGDALENA"/>
        <s v="GUZMAN NUNEZ SHARIK VANESSA"/>
        <s v="HERNANDEZ ZAPATA ESTHER SOFIA"/>
        <s v="BOHORQUEZ ROSERO OSCAR ANDRES"/>
        <s v="VILLALBA DIAZ FRANCO JOSE"/>
        <s v="GUTIERREZ VELASQUEZ MATEO"/>
        <s v="MOLINA SANCHEZ JOSE MIGUEL"/>
        <s v="ZAPATA NARVAEZ MARIA CAMILA"/>
        <s v="CIRO GARCIA MIGUEL ANGEL"/>
        <s v="CARDONA QUINTERO JERONIMO"/>
        <s v="MONTES SANTIZO MAIKOL ANDRES"/>
        <s v="MURILLO GOMEZ MARIA FERNANDA"/>
        <s v="MONTOYA GOMEZ JHONNY ALEJANDRO"/>
        <s v="BENITEZ ALVAREZ RONALD"/>
        <s v="MENA LENIS YULI FERNANDA"/>
        <s v="CASTANO LOPEZ JUAN ESTEBAN"/>
        <s v="VALERO MOLERO VICTORIA BELEN"/>
        <s v="GONZALEZ ROMERO SHARIC JULIANA"/>
        <s v="MOLINA GALE CHABELIS"/>
        <s v="VALENCIA TORO GILARY BRISVANY"/>
        <s v="CUESTA USUGA ANA SOFIA"/>
        <s v="FERNANDEZ NAVARRO FERNANDO JOSE"/>
        <s v="MONROY ARAQUE MANUELA"/>
        <s v="VILLADIEGO PAJARO YESSICA YULIETH"/>
        <s v="BENITEZ MARTINEZ MARENA ESTHER"/>
        <s v="RESTREPO NARANJO MARIANA"/>
        <s v="MEJIA SALAZAR JUAN JOSE"/>
        <s v="ORTIZ MURIEL VICTOR MANUEL"/>
        <s v="ANGULO ARAGON DIEGO ANDRES"/>
        <s v="LEDESMA RAMIREZ JHOJAN ALEXIS"/>
        <s v="DAVID CORREA NATALY LUCERO"/>
        <s v="FONNEGRA LOPEZ DAVID ALEXANDER"/>
        <s v="SUESCUN LOPEZ RAINER STIWAR"/>
        <s v="OSORNO PEREZ GUSTAVO ADOLFO"/>
        <s v="PAYARES MACHADO CARLOS ANDRES"/>
        <s v="BETTER PATERNINA LAURA VANESSA"/>
        <s v="CRUZ BARRERA ANGELO STEVEN"/>
        <s v="WHITE VALENCIA STEFANIA"/>
        <s v="HENAO ANGEL SANTIAGO"/>
        <s v="PARRA MORALES KATY LUZ"/>
        <s v="RODRIGUEZ ABRAHAM CRISTOPHER JAKOB"/>
        <s v="ESCOBAR VERGARA CARLOS ESTEBAN"/>
        <s v="SUAZA CASTAÑEDA NATALIA ANDREA"/>
        <s v="MARTINEZ MATALLAN HEIDY YULIZA"/>
        <s v="TORRES CASTELLANOS JEAN CARLOS"/>
        <s v="MORENO YOTAGRI JOSE IGNACIO"/>
        <s v="SALAS PORTO MARIA CAMILA"/>
        <s v="RAMIREZ CARTAGENA FELIPE"/>
        <s v="SALAZAR MORALES JUAN ESTEBAN"/>
        <s v="VARELAS HERNANDEZ LEIDY YOHANA"/>
        <s v="ATEHORTUA TOBON MARITZA"/>
        <s v="ARANGO MARIANA"/>
        <s v="ESALAS CANTILLO SANDRA MILENA"/>
        <s v="PATIÑO ARENAS JUAN IGNACIO"/>
        <s v="MONTOYA PEREZ VALENTINA"/>
        <s v="PALACIOS RESTREPO ANDRES FELIPE"/>
        <s v="NARVAEZ MARTINEZ LUIS DANIEL"/>
        <s v="MATHEUS RIVERA ELIZABETH DANIELA"/>
        <s v="AGUDELO RINCON SEBASTIAN"/>
        <s v="HERRERA VALENCIA JHON GERONIMO"/>
        <s v="JARAMILLO TORRES JHOJAN"/>
        <s v="ZULUAGA OSORIO MARIA ISABEL"/>
        <s v="ORREGO HINCAPIE KAREN YULISA"/>
        <s v="RIVERO GONZALEZ GABRIELA SINAI"/>
        <s v="ROSALES TRILLO ISMERY DANIELA"/>
        <s v="AGUDELO RUA YOJAN ESTEBAN"/>
        <s v="RODELO MEZA RAFAEL JOSE"/>
        <s v="FONSECA CHAPARRO INGRID MARCELA"/>
        <s v="FERNANDEZ SEPULVEDA LIZ YERED"/>
        <s v="CASTILLO ZAPA LUISA FERNANDA"/>
        <s v="VASQUEZ OLIVERO VALENTINA"/>
        <s v="MONTENEGRO GANEN KAROL LINETH"/>
        <s v="MONTENEGRO GANEN LEIDY JOHANA"/>
        <s v="PATIÑO ECHAVARRIA SALOME"/>
        <s v="VARGAS TRUJILLO ERIC THOMAS"/>
        <s v="MURILLO BENITEZ MARIA YULISA"/>
        <s v="PEREZ ALVAREZ SANTIAGO"/>
        <s v="GUTIERREZ QUINTERO MAURICIO"/>
        <s v="CORCHO OROZCO SEBASTIAN"/>
        <s v="CORDOBA RIVAS CRISTIN ALEXA"/>
        <s v="ZULUAGA PEREZ MIGUEL ANGEL"/>
        <s v="MEDINA VILLEGAS MARIANGEL"/>
        <s v="BUITRAGO HENAO JUAN JOSE"/>
        <s v="HERRERA OSPINA YULIANA"/>
        <s v="LOPEZ VALENCIA JUAN DAVID"/>
        <s v="CONTRERAS MENDOZA MILETH PAOLA"/>
        <s v="MORENO RANGEL CAMILA"/>
        <s v="VALENCIA LONDONO VALERIA MARIA"/>
        <s v="SOLAR CASTILLO DANIELA"/>
        <s v="ARBOLEDA RAMIREZ NICOL"/>
        <s v="MARTINEZ MONTOYA JUAN CAMILO"/>
        <s v="ALZATE GARCIA JESUS SANTIAGO"/>
        <s v="MERCHAN RINCON MANUEL SANTIAGO"/>
        <s v="DIAZ VANEGAS SEBASTIAN"/>
        <s v=""/>
        <s v="PIEDRAHITA CADAVID DANIELA" u="1"/>
        <s v="PUERTA MUÑOZ JULIANA" u="1"/>
        <s v="VILLA OSORIO YEFERZON" u="1"/>
        <s v="MONTIEL BADILLO LISBETH JOHANA" u="1"/>
        <s v="VANEGAS VELILLA ANGIE PAOLA" u="1"/>
        <s v="RUIZ TABARES LUCY YESENIA" u="1"/>
        <s v="URREGO GIRALDO MARTHA YULIANA" u="1"/>
        <s v="ROMERO MEDINA HILARY DEL CARMEN" u="1"/>
        <s v="MAYO ORTIZ ALEX JONATAN" u="1"/>
        <s v="RINCON MOLINA LEIDY JOHANA" u="1"/>
        <s v="LOZANO QUINTO YESENIA" u="1"/>
        <s v="PEREZ TORRES JERILIN" u="1"/>
        <s v="TIMANA MUELAS KEVIN JULIAN" u="1"/>
        <s v="CASTILLO TORRES LUZ MERY" u="1"/>
        <s v="CONTRERAS ATENCIO LINA MARCELA" u="1"/>
        <s v="ROMERO ARANGO CARLOS MARIO" u="1"/>
        <s v="CARVAJAL SMITH JUAN JOSE" u="1"/>
        <s v="ZAPATA VELASQUEZ YOHANA" u="1"/>
        <s v="GARCIA MUNOZ ALDAIR" u="1"/>
        <s v="GUERRERO AGUILAR ALEJANDRO" u="1"/>
        <s v="HERNANDEZ RESTREPO MARISOL" u="1"/>
        <s v="MOLINA MARRUFO JUAN CARLOS" u="1"/>
        <s v="MORENO NAYELIS VALENCIA" u="1"/>
        <s v="RIOS BRAN SARA DEL PILAR" u="1"/>
        <s v="CHAVARRI MURRAY ANABEL" u="1"/>
        <s v="MARQUEZ CAMPO JUAN PABLO" u="1"/>
        <s v="GONZALEZ AVILA OMARI DEL CARMEN" u="1"/>
        <s v="VALENCIA GOMEZ JUAN JOSE" u="1"/>
        <s v="DAVID YEISON ANDRES" u="1"/>
        <s v="RUIZ PEREZ JOSE JAVIER" u="1"/>
        <s v="CABRERA ROJAS GERALDINE YURANI" u="1"/>
        <s v="GONZALEZ VILLA JOSE ALEJANDRO" u="1"/>
        <s v="PALACIO LONDONO MARIA JOSE" u="1"/>
        <s v="SOTO AGUDELO DUBER SANTIAGO" u="1"/>
        <s v="ALZATE ESPINOSA JHON HAROL" u="1"/>
        <s v="JIMENEZ GALVAN MATEO" u="1"/>
        <s v="MARQUEZ RUA JOSH DYLAN" u="1"/>
        <s v="PARDO ANZOLA DAVID FELIPE" u="1"/>
        <s v="OCAMPO SEPULVEDA JULIANA" u="1"/>
        <s v="CANTO ORTEGA DANIEL" u="1"/>
        <s v="PEREZ ARRIETA KATTY JULIETH" u="1"/>
        <s v="APRAEZ SALAZAR GUSTAVO ADOLFO" u="1"/>
        <s v="ARENAS CARDONA JUAN ESTEBAN" u="1"/>
        <s v="MORALES LEAL MARIA DE LOS ANGELES" u="1"/>
        <s v="TEHERAN PION MARIA TERESA" u="1"/>
        <s v="VALDERRUTEN GONZALEZ STEVEN" u="1"/>
        <s v="OCANDO HERNANDEZ JAVIER ANTONIO" u="1"/>
        <s v="CARDONA FERNÁNDEZ SIMON" u="1"/>
        <s v="MATHEUS RIVERA ENMANUEL DANIEL" u="1"/>
        <s v="ZAPATA TIRADO LIYANA" u="1"/>
        <s v="CALDERON RINCON EIBERSON CAMILO" u="1"/>
        <s v="CHAVARRIA CASTAÑO SAMUEL" u="1"/>
        <s v="NARANJO CORREA FADUL ANDRES" u="1"/>
        <s v="SANCHEZ ARBOLEDA LAURA ALEJANDRA" u="1"/>
        <s v="ESCAMILLA AGUILAR TOMAS RICARDO" u="1"/>
        <s v="HUERTAS HUERTAS JENNY ANDREA" u="1"/>
        <s v="BARRAGAN GUZMAN JOHAN ESTIVEN" u="1"/>
        <s v="VASQUEZ MOSQUERA ALEJANDRO" u="1"/>
        <s v="STEVEN GRANADOS RODOLFO" u="1"/>
        <s v="GIRALDO VARGAS KAREN LIZETH" u="1"/>
        <s v="MORA PRIETO NICOL DAYANA" u="1"/>
        <s v="COLINA RONDON ROLANDO ALBERTO" u="1"/>
        <s v="MENDOZA GUEVARA ANGELO" u="1"/>
        <s v="OSPINA MOLINA LAURA DANIELA" u="1"/>
        <s v="RAIGOZA CALDERON ISABELLA" u="1"/>
        <s v="SALGADO JARAMILLO YESENIA" u="1"/>
        <s v="NARANJO VERGARA SARA SOFIA" u="1"/>
        <s v="CANO PINO KAREN YINETH" u="1"/>
        <s v="MURILLO IBARRA CARMEN ELENA" u="1"/>
        <s v="BRAVO USECHE CAROLINA" u="1"/>
        <s v="PEREA MORENO JEISER ALEXANDER" u="1"/>
        <s v="MERCADO CAMPILLO VALENTIN MIGUEL" u="1"/>
        <s v="SOUBLETT LIRA PAOLA NAZARETH" u="1"/>
        <s v="GOMEZ ESPARZA PEDRO DANIEL" u="1"/>
        <s v="CHICA POSADA ANDRES FELIPE" u="1"/>
        <s v="LOPEZ CRUZ SALOME" u="1"/>
        <s v="GALLARDO TOVAR CRISTIAN DAVID" u="1"/>
        <s v="CARRASQUEL MESIA ANGEL" u="1"/>
        <s v="ARANGO PARIAS FRANCIS YASMIN" u="1"/>
        <s v="RODAS PEREZ SUANI MARYORI" u="1"/>
        <s v="JIMENEZ TORO ARIEL EDUARDO" u="1"/>
        <s v="QUINTERO AGUDELO CAROLAY" u="1"/>
        <s v="CELADA PIEDRAITA EXNEIDER ENRIQUE" u="1"/>
        <s v="GOMEZ CORREA SEBASTIAN" u="1"/>
        <s v="HERNANDEZ MEJIA DIEGO ALEJANDRO" u="1"/>
        <s v="MARTINEZ CASTANEDA BRIAN" u="1"/>
        <s v="PINTO MORALES MICHAEL ALEJANDRO" u="1"/>
        <s v="LOBO CARRILLO YULISSA ANDREA" u="1"/>
        <s v="MOLINA GUZMAN GILBERT JANER" u="1"/>
        <s v="SUAREZ CONTRERAS LAURA VANESSA" u="1"/>
        <s v="HERRERA MONTOYA MARIANA" u="1"/>
        <s v="HIGUITA CAMILO" u="1"/>
        <s v="CABRERA QUINTERO SOCORRO MARIA" u="1"/>
        <s v="REYES ALVAREZ GERALDINE" u="1"/>
        <s v="TORRES ESPEJO CRISTIAN DAVID" u="1"/>
        <s v="RAMIREZ SUAREZ GABRIEL MATIAS" u="1"/>
        <s v="PRADA GARCIA LEONARD ANDRES" u="1"/>
        <s v="SUAREZ GARCIA LAURA CAMILA" u="1"/>
        <s v="GOMEZ AGUIRRE KELLY YERALDINI" u="1"/>
        <s v="RODRIGUEZ FARIÑAS JESUS RAMON" u="1"/>
        <s v="RAIGOZA OSSA YAMILE" u="1"/>
        <s v="PADILLA BONFANTE ELSA YULIANA" u="1"/>
        <s v="RODRIGUEZ CRISTIANCHO THOMAS ANDRES" u="1"/>
        <s v="GARCIA GARCIA DARLA AIMARA" u="1"/>
        <s v="RICO SOLER SARA VALERIA" u="1"/>
        <s v="PEÑALOSA PRIETO LAURA CAMILA" u="1"/>
        <s v="STEFFENS ARISTIZABAL HANS JESUS" u="1"/>
        <s v="LAVERDE LOPEZ VERONICA ANDREA" u="1"/>
        <s v="SANTA LOAIZA YURI ESNID" u="1"/>
        <s v="ARANGO OSORIO MARGOTH LUCIA" u="1"/>
        <s v="SOTO ACUNA JUAN PABLO" u="1"/>
        <s v="MARTINEZ NAVARRO MAYERLIS PAOLA" u="1"/>
        <s v="ROJAS HURTATIS LAURA NATALIA" u="1"/>
        <s v="GALEANO AVILA ELOR MARIA" u="1"/>
        <s v="TORRALVO PIÑEROS LAURA ALEJANDRA" u="1"/>
        <s v="DIAZ CORDERO PAULA NICOL" u="1"/>
        <s v="VARGAS LAURA GERALDINE" u="1"/>
        <s v="CAHUANA RAPALINO KEILLA ESTHER" u="1"/>
        <s v="SEMPRUN RODRIGUEZ YENNIFER CRISTINA" u="1"/>
        <s v="GARCIA GONZALEZ SALOME" u="1"/>
        <s v="PIMENTEL NAVA KENYINBEL ANDREINA" u="1"/>
        <s v="CARRASCAL GONZALEZ LUCIANA" u="1"/>
        <s v="LOPEZ MONTOYA SUSANA" u="1"/>
        <s v="MORENO MONTOYA DIEGO ALEJANDRO" u="1"/>
        <s v="MORA FLORES ADRIANA VANESSA" u="1"/>
        <s v="ROMERO CASTAÑO BRIAN ANDRES" u="1"/>
        <s v="CAÑAS MARIN KAREN JULIANA" u="1"/>
        <s v="BALLEN OLAYA TANIA MILENA" u="1"/>
        <s v="CAMARGO RICO SUSANA VANESA" u="1"/>
        <s v="CASTRO PEDROZO CAROLINA" u="1"/>
        <s v="PERILLA ROJAS CECILIA" u="1"/>
        <s v="RAMOS FUENTES JOSE ANDRES" u="1"/>
        <s v="ARANDA CHAPARRO MAIRA ALEXANDRA" u="1"/>
        <s v="SOLORZANO RUBIANO MICHEL DAYANA" u="1"/>
        <s v="RUBIANO FORERO VALERIN SOFIA" u="1"/>
        <s v="VELEZ VALENCIA JULIANA" u="1"/>
        <s v="GONZALEZ CRUZ ESTEBAN DAVID" u="1"/>
        <s v="MORALES ALBARRACIN JUAN ESTEBAN" u="1"/>
        <s v="FLOREZ PERTUZ DEIBY JOHANES" u="1"/>
        <s v="CANO TORO MARIA CLARA" u="1"/>
        <s v="DEOSA GARCIA SAMUEL" u="1"/>
        <s v="SERRALDE OCHOA NICOLAS" u="1"/>
        <s v="CHICA MAFLA DANIEL" u="1"/>
        <s v="PALACIOS CASAS JAIFFER MANUEL" u="1"/>
        <s v="CALDERON BOTERO DAVID ANDRES" u="1"/>
        <s v="ROJAS AGUDELO MARIA PAULINA" u="1"/>
        <s v="VARGAS ARRIOLA ANDRES FELIPE" u="1"/>
        <s v="HERNANDEZ GONZALEZ DANIEL JOSE" u="1"/>
        <s v="LOPEZ GOMEZ ALEXANDER" u="1"/>
        <s v="MORALES GARCES ANDREA CAROLINA" u="1"/>
        <s v="ROMERO ORTEGA ABBY" u="1"/>
        <s v="SALAZAR ARENAS ANDRES FELIPE" u="1"/>
        <s v="BURGOS OYOLA ENYS LUZ" u="1"/>
        <s v="MARIN VELASCO BREADLEY JOSSHUEN" u="1"/>
        <s v="JARAMILLO JARAMILLO MANUELA" u="1"/>
        <s v="CERVANTES DIAZ ELIEZER DANIEL" u="1"/>
        <s v="CARTAGENA CANO JUAN PABLO" u="1"/>
        <s v="SANCHEZ ORTEGA CARLOS ANDRES" u="1"/>
        <s v="MOSQUERA COPETE MISHELL SANETH" u="1"/>
        <s v="ACEVEDO GARCIA MARY LUZ" u="1"/>
        <s v="RESTREPO RUA MARIA CAMILA" u="1"/>
        <s v="ALCARAZ PEÑA ANA CRISTINA" u="1"/>
        <s v="MORALES DUARTE JONATHAN DARIO" u="1"/>
        <s v="OSPINA VERONICA" u="1"/>
        <s v="DURAN GONZALEZ YELITZA DAYANA" u="1"/>
        <s v="ARREDONDO QUICENO DANIEL" u="1"/>
        <s v="CASALLAS ACOSTA DEISI ALEJANDRA" u="1"/>
        <s v="CARDENAS AYALA GLORIA SLENDY" u="1"/>
        <s v="PATERNINA SUAREZ MONICA SANDRITH" u="1"/>
        <s v="NOVOA SALGADO MAYERLY ALEJANDRA" u="1"/>
        <s v="VARGAS ARIZA VALENTINA" u="1"/>
        <s v="ALVAREZ ALGUMEDO CARLOS DAVID" u="1"/>
        <s v="CORTES VERTEL JUAN DIEGO" u="1"/>
        <s v="TAMAYO SANCHEZ KEVIN ESTIVEN" u="1"/>
        <s v="MONCADA URAN JESSICA" u="1"/>
        <s v="ACEVEDO RESTREPO MARTIN" u="1"/>
        <s v="LASSO GUVITA ALIX LILIANA" u="1"/>
        <s v="PEREZ NAVARRO ANDRES CAMILO" u="1"/>
        <s v="MESA LOPERA SEBASTIAN" u="1"/>
        <s v="URANGO ARIAS LIZETH DAYANA" u="1"/>
        <s v="VALENCIA CHANCI YURANI ANDREA" u="1"/>
        <s v="RENTERIA ALVAREZ JOHAN DAVID" u="1"/>
        <s v="JARAMILLO GIRALDO MARIA CAMILA" u="1"/>
        <s v="HOLGUIN CASTILLO MARIA FERNANDA" u="1"/>
        <s v="MADROÑERO LOPEZ JUAN PABLO" u="1"/>
        <s v="GOMEZ SIERRA RICARDO ANDRES" u="1"/>
        <s v="BEDOYA ROJO NATALIA" u="1"/>
        <s v="TORRES PARRA SARA" u="1"/>
        <s v="ALCAZAR CARDENAS MARIA LORENA" u="1"/>
        <s v="RODRIGUEZ MARTINEZ DELIA" u="1"/>
        <s v="NAVARRO SANDOVAL JANT MICHAEL" u="1"/>
        <s v="AGUDELO ACEVEDO ALEJANDRO" u="1"/>
        <s v="CORDOBA RENTERIA FERNANDA DIBERLY" u="1"/>
        <s v="POSADA ORTEGA KAROL ANDREA" u="1"/>
        <s v="CANAVERAL SALAZAR VALENTINA" u="1"/>
        <s v="ATENCIO BARBOZA DIANA CAROLINA" u="1"/>
        <s v="MEDINA ORTIZ JHOSVIN" u="1"/>
        <s v="JIMENEZ MANCO YURI ANDREA" u="1"/>
        <s v="FLOREZ VELASQUEZ ANGERSON STICK" u="1"/>
        <s v="MURIEL PEREZ JOHAN ANDRES" u="1"/>
        <s v="MESA GIRALDO ALEJANDRO" u="1"/>
        <s v="VILLAMIZAR HIO YULIANA" u="1"/>
        <s v="AREVALO GALVAN YASSER" u="1"/>
        <s v="KEHNE HOLGUIN MARIANA" u="1"/>
        <s v="JARAMILLO SANCHEZ JOHN ALEJANDRO" u="1"/>
        <s v="PEÑUELA ARIAS YERILETH YELIAN" u="1"/>
        <s v="RUIZ RESTREPO LAURA MARIA" u="1"/>
        <s v="GONGORA SIERRA ROSA IRIS" u="1"/>
        <s v="SALCEDO LOPEZ YESENIA VIVIANA" u="1"/>
        <s v="RODRIGUEZ PEREZ LUIS ANDRES" u="1"/>
        <s v="CIFUENTES QUIRAMA JHON BAIRON" u="1"/>
        <s v="MOSQUERA PALACIOS KATI YULIET" u="1"/>
        <s v="MONTES VERA YICELA" u="1"/>
        <s v="CHAVERRA HIGUITA ANDRES FERNANDO" u="1"/>
        <s v="SOTELO FAJARDO OSCAR EDUARDO" u="1"/>
        <s v="HIGUITA RUIZ VALENTINA" u="1"/>
        <s v="MONTOYA TORRES MIKE ALEJANDRO" u="1"/>
        <s v="GUTIERREZ MESA ASAIR" u="1"/>
        <s v="GARZON LEAL DARWIN GERMAN" u="1"/>
        <s v="GAVIRIA RAMIREZ SARA" u="1"/>
        <s v="MARIN BOLIVAR HILLARY" u="1"/>
        <s v="LOPEZ CALDERA KIMBERLY DUBRASKA" u="1"/>
        <s v="RUIZ BLANCO JUAN SEBASTIAN" u="1"/>
        <s v="MUNOZ VALENTINA DAVID" u="1"/>
        <s v="HOYOS MARIN KEINER ANDRES" u="1"/>
        <s v="ECHAVARRIA MUNOZ JUAN MANUEL" u="1"/>
        <s v="MEJIA VELASQUEZ STEFHANIA" u="1"/>
        <s v="MONTOYA AGUIAR JUAN SEBASTIAN" u="1"/>
        <s v="CARO RAMIREZ JHONATAN ESTIVEN" u="1"/>
        <s v="LOZANO VARGAS ANDRES ALEXIS" u="1"/>
        <s v="RAMIREZ COLORADO ALEXIA" u="1"/>
        <s v="SALDARRIAGA ZULUAGA JULIANA" u="1"/>
        <s v="DELGADO BUENO VALERIA" u="1"/>
        <s v="CORREA DAVID NATALIA ANDREA" u="1"/>
        <s v="MOSQUERA CORDOBA HANNA ZADILA" u="1"/>
        <s v="MENESES HOYOS JUAN DAVID" u="1"/>
        <s v="LOPEZ GONZALEZ GUISELLE" u="1"/>
        <s v="PEREZ GALLEGO MARLON DAVID" u="1"/>
        <s v="RESTREPO HERRERA SANTIAGO ALEJANDRO" u="1"/>
        <s v="POLO RENDON JOSE DAVID" u="1"/>
        <s v="PEREZ CASANOVA JHAN CARLOS" u="1"/>
        <s v="CARO SALAZAR EMILIANA" u="1"/>
        <s v="MONTAÑEZ PELAYO CARLOS ROBERTO" u="1"/>
        <s v="RENDON GOMEZ YEIDY" u="1"/>
        <s v="AHUMEDO SUAREZ EDINSON ALBERTO" u="1"/>
        <s v="HERNANDEZ ARCILA JADER DANIEL" u="1"/>
        <s v="RENTERIA SALAS HERLINA" u="1"/>
        <s v="PATINO VELASQUEZ JORMAN" u="1"/>
        <s v="DE LEON CASTRO GABRIEL EDUARDO" u="1"/>
        <s v="BURGOS HURTADO MARIANA" u="1"/>
        <s v="MORALES TORO JULIAN ANDRES" u="1"/>
        <s v="MENESES VELEZ JUAN MANUEL" u="1"/>
        <s v="DE ARCOS BARRIO CARLOS STEVEN" u="1"/>
        <s v="CARDENAS LOPEZ MARIA CAROLINA" u="1"/>
        <s v="CASTRILLON ZULUAGA JESUS DAVID" u="1"/>
        <s v="MESA VASQUEZ ALISON PAULINA" u="1"/>
        <s v="CARMEN TEHERAN AMBAR DEL" u="1"/>
        <s v="ARISMENDY NARANJO VICTOR ALEJANDRO" u="1"/>
        <s v="EDUARDO PEÑA BARERRA ELIUB MARLON" u="1"/>
        <s v="ANAYA BELTRAN PAULA ANDREA" u="1"/>
        <s v="SUAREZ VILLARRAGA ANGEL JOSE" u="1"/>
        <s v="TUAY TAPON ROBINSON JESUS" u="1"/>
        <s v="ANDRADE BARRETO FREDY JEISON" u="1"/>
        <s v="GONZALEZ VALERO JULIANA ALEJANDRA" u="1"/>
        <s v="QUINTERO ALVAREZ JENIFFER" u="1"/>
        <s v="MUNOZ GOMEZ BLADIMIRO" u="1"/>
        <s v="ELENA HERNANDEZ MARIA" u="1"/>
        <s v="MUNOZ CARBALLO CAMILO" u="1"/>
        <s v="SEQUERA RANGEL LAURA ALEJANDRA" u="1"/>
        <s v="PANTOJA CHACIN MARIA ISABEL" u="1"/>
        <s v="CUADROS GUISAO MONICA SIRLEY" u="1"/>
        <s v="MOLINA ZULETA LIZETH" u="1"/>
        <s v="GOMEZ SIERRA LUISA FERNANDA" u="1"/>
        <s v="RESTREPO CORDOBA SOFIA" u="1"/>
        <s v="LEON MATHEUS JENNIFER GABRIELA" u="1"/>
        <s v="SOCORRO DORIA JENNIFER CAROLINA" u="1"/>
        <s v="FERRARO NARANJO HARRY STEBAN" u="1"/>
        <s v="CAÑAVERAL SALAZAR JUAN MANUEL" u="1"/>
        <s v="CUESTA MOSQUERA HEILER ALEXIS" u="1"/>
        <s v="POSSO POSSO YASMIN LUCIA" u="1"/>
        <s v="RAMIREZ SANCHEZ NICHOLE" u="1"/>
        <s v="USUGA AGUDELO JHONIER ALEXIS" u="1"/>
        <s v="CARDONA RIOS JULIO CESAR" u="1"/>
        <s v="ACOSTA CASTRO MARIA FERNANDA" u="1"/>
        <s v="LOPERA FERREIRA MICHAEL" u="1"/>
        <s v="PAREDES CARRIZO MARIANYILE JOSE" u="1"/>
        <s v="MORALES BERMUDEZ LUIS CARLOS" u="1"/>
        <s v="MANUELA GONZALEZ ANGIE" u="1"/>
        <s v="RINCON MAZO JUAN PABLO" u="1"/>
        <s v="SANCHEZ MEJIA DARLYN" u="1"/>
        <s v="SANTERO MARULANDA JULIANA ANDREA" u="1"/>
        <s v="TORO HINCAPIE YULIANA ANDREA" u="1"/>
        <s v="ARTEAGA GIRALDO YESENIA" u="1"/>
        <s v="MONTOYA HENAO DUVAN" u="1"/>
        <s v="AREIZA CARDONA ESTEFANIA" u="1"/>
        <s v="MARULANDA DELGADO ANA CAROLINA" u="1"/>
        <s v="RIVAS MONTESDEOCA JUAN JOSE" u="1"/>
        <s v="LEON ROMANA JONATHAN" u="1"/>
        <s v="BARON VILLADIEGO DEINER DAVID" u="1"/>
        <s v="FORERO CASTRILLON JESSIKA PAOLA" u="1"/>
        <s v="PATRON TORRES JOSE ALBERTO" u="1"/>
        <s v="RAMIREZ VIGOYA JUAN CAMILO" u="1"/>
        <s v="CHICA BARBUTIN LEIDY MARCELA" u="1"/>
        <s v="HIGUITA TUBERQUIA VANESA" u="1"/>
        <s v="GONZALEZ FLOREZ DIANA CAROLINA" u="1"/>
        <s v="BONILLA GONZALEZ NATALI" u="1"/>
        <s v="RUBY SUAREZ KAROL DAYANA" u="1"/>
        <s v="PATIÑO MORENO LUISA FERNANDA" u="1"/>
        <s v="TOBON CANO SEBASTIAN" u="1"/>
        <s v="SANTIAGO CUETO ARIANA ANDREA" u="1"/>
        <s v="ZAPATA BERRIO JOHN ALEXANDER" u="1"/>
        <s v="CRUZ PEREZ LAURA VALENTINA" u="1"/>
        <s v="GOMEZ GOMEZ MARTHA LUCY" u="1"/>
        <s v="BOLIVAR CARDONA LISETH" u="1"/>
        <s v="CRUZ MURIEL NESTOR DAVID" u="1"/>
        <s v="GORDON ATENCIO MATEO" u="1"/>
        <s v="RUIZ GUIPE NGUYEN EDUARDO" u="1"/>
        <s v="PATIÑO GOEZ LAURA CAROLINA" u="1"/>
        <s v="RUIZ TORO SERGIO" u="1"/>
        <s v="CARDONA ESPINOSA SILVANA" u="1"/>
        <s v="CHICA ARROYAVE JULIAN ARROYAVE" u="1"/>
        <s v="VASQUEZ LOPEZ JUAN DAVID" u="1"/>
        <s v="PELAEZ MOLINA ANA MARIA" u="1"/>
        <s v="VILLADA SALAZAR YINDERMAN AUGUSTO" u="1"/>
        <s v="TORRES ROJAS KEVIN" u="1"/>
        <s v="MUNOZ TORRES KEVIN ANDREY" u="1"/>
        <s v="FONSECA ZAPATA ESTEFANIA" u="1"/>
        <s v="HERRERA CARDENAS JHONATAN DAVID" u="1"/>
        <s v="ZUNIGA ROMERO JUAN DIEGO" u="1"/>
        <s v="CALDERIN JARAMILLO WILLIAM ANTONIO" u="1"/>
        <s v="MUÑOZ CONTRERAS FABIO ANDRES" u="1"/>
        <s v="SOTELO PARRA SAMUEL ELIAB" u="1"/>
        <s v="CORREA CHARRIA VALENTINA" u="1"/>
        <s v="QUINTERO CARDONA BONNIE ALEJANDRO" u="1"/>
        <s v="LONDONO CUARTAS ANDRES" u="1"/>
        <s v="PADRON PEREZ YURANIS PAOLA" u="1"/>
        <s v="CUESTA MAYO DAYANA MERCEDES" u="1"/>
        <s v="SEÑA ZAPATA JUAN ESTEBAN" u="1"/>
        <s v="FERNANDEZ SERNA YULIANA MARTINA" u="1"/>
        <s v="ZAPATA PIEDRAHITA ANNY YISELA" u="1"/>
        <s v="CASTRILLON LONDONO YASMIN MILENA" u="1"/>
        <s v="FONTALVO CONTRERAS LUIS FERNANDO" u="1"/>
        <s v="LOPEZ MARTINEZ YULEIDY ANDREA" u="1"/>
        <s v="MURIEL RAMIREZ ISABELLA" u="1"/>
        <s v="MUÑOZ ESTRADA VINCENT DAVID" u="1"/>
        <s v="FONTALVO GARCIAS BETSY LILIANA" u="1"/>
        <s v="TUBERQUIA MORENO BRAYAN" u="1"/>
        <s v="MENDOZA ESTRADA ANGELA MARCELA" u="1"/>
        <s v="FIGUEROA ARGUMEDO CARLOS ANDRES" u="1"/>
        <s v="BENITEZ GONZALEZ STEVEN" u="1"/>
        <s v="SALAZAR SALAZAR DANIEL JOSE" u="1"/>
        <s v="CASTRO GALARZA MILTON ALEXIS" u="1"/>
        <s v="RAMIREZ VELEZ SARA CAMILA" u="1"/>
        <s v="SANCHEZ MIRA JUAN DAVID" u="1"/>
        <s v="RUIZ HIGUITA ELIECER ANDREI" u="1"/>
        <s v="DEL TORO DE HOYOS WINELKIS ISABEL" u="1"/>
        <s v="GONZALEZ ANTHONY" u="1"/>
        <s v="HERNANDEZ SALAZAR WENDY ALIESKA" u="1"/>
        <s v="ARGUMEDO DIAZ DANIELA CRISTINA" u="1"/>
        <s v="GONZALEZ SUAREZ NATHAN DAVID" u="1"/>
        <s v="CARDENAS PALMERA ROBERTO ENRIQUE" u="1"/>
        <s v="GOMEZ ACEVEDO WENDY CAROLINA" u="1"/>
        <s v="CHIRINOS GONZALEZ FRENNY JOSE" u="1"/>
        <s v="LORA CONTRERAS YEINNI KARIME" u="1"/>
        <s v="MEZA PENALOZA CATHERINE MARGARITA" u="1"/>
        <s v="TREJOS HERRERA JUAN ANDRES" u="1"/>
        <s v="NARVAEZ CORDERO EDINSON ALIRIO" u="1"/>
        <s v="RIOS ARANGO ANA MARIA" u="1"/>
        <s v="MORENO AGUDELO SARA" u="1"/>
        <s v="SILVA ESPINOSA MARIA JOSE" u="1"/>
        <s v="UPEGUI MUÑOZ NAYELI ALEJANDRA" u="1"/>
        <s v="GUZMAN RAMIREZ SANDRA MILENA" u="1"/>
        <s v="HERNANDEZ CORTES JUAN FELIPE" u="1"/>
        <s v="ROJANO LONDONO JUAN PABLO" u="1"/>
        <s v="CUADROS ARREDONDO JUAN ESTEBAN" u="1"/>
        <s v="MONCADA BETANCUR BLANCA YURANY" u="1"/>
        <s v="GARCIA ROMAN VANESSA" u="1"/>
        <s v="SAAVEDRA BARRIOS DAGLYS BETZABETH" u="1"/>
        <s v="HIGUITA GUERRA YADI LORENA" u="1"/>
        <s v="CASTAÑO VASQUEZ MARIA CRISTINA" u="1"/>
        <s v="TORRES AGUILAR RANDY ALEXIS" u="1"/>
        <s v="ORTIZ OLARTE KEVIN DE JESUS" u="1"/>
        <s v="ALVAREZ ALVAREZ JOSE MANUEL" u="1"/>
        <s v="CEBALLOS BOLIVAR ANA ISABEL" u="1"/>
        <s v="GARCIA SUA MARYURY GABRIELA" u="1"/>
        <s v="URANGO BRAVO SAHARA" u="1"/>
        <s v="GIL VANEGAS LUISA FERNANDA" u="1"/>
        <s v="LEMUS MORENO JAIRO ALONSO" u="1"/>
        <s v="HINCAPIE RAMIREZ LAURA VANESA" u="1"/>
        <s v="LOPEZ JIMENEZ SANTIAGO" u="1"/>
        <s v="GRANDA PINEDA KEVIN FELIPE" u="1"/>
        <s v="MESTRA OROZCO RODRIGO ANTONIO" u="1"/>
        <s v="RESTAN YENIFER" u="1"/>
        <s v="-" u="1"/>
        <s v="CORREA BEDOYA GERARDO" u="1"/>
        <s v="URREGO GIRALDO MELISSA" u="1"/>
        <s v="ZAPATA CARTAGENA ANA MARIA" u="1"/>
        <s v="GAMBOA MONTOYA FRANCISCO JAVIER" u="1"/>
        <s v="ARIAS SALDARRIAGA DIEGO" u="1"/>
        <s v="MIELES VELASQUEZ YENIFER" u="1"/>
        <s v="RODRIGUEZ USUGA LEIDY JASMIN" u="1"/>
        <s v="CORREA NISPERUZA SARA DANIELA" u="1"/>
        <s v="NAZAMUEZ ROJAS MARIA ANDREA" u="1"/>
        <s v="BERMUDEZ GARZON SUSANA" u="1"/>
        <s v="GALVIS GALVIS JULIANA" u="1"/>
        <s v="GOMEZ HINCAPIE ARJUN SANTIAGO" u="1"/>
        <s v="SEVILLA SANCHEZ OSMAN LEONARDO" u="1"/>
        <s v="CASTAÑEDA QUIROZ SUSANA" u="1"/>
        <s v="GALEANO CORREA ALEJANDRO" u="1"/>
        <s v="ECHAVARRIA BELTRAN ISMAEL" u="1"/>
        <s v="BUELVAS PETRO MARIA ELENA" u="1"/>
        <s v="PALOMEQUE MENA LEYSON" u="1"/>
        <s v="GARCIA AGUDELO ALEJANDRA" u="1"/>
        <s v="PEREZ BUSTAMANTE DANIEL STIVEN" u="1"/>
        <s v="CARDONA BARRAGAN CATALINA" u="1"/>
        <s v="VELASQUEZ MURILLO JUAN SEBASTIAN" u="1"/>
        <s v="PAEZ ORTEGA OSCAR DANIEL" u="1"/>
        <s v="MOTATO OCAMPO JHON JONER" u="1"/>
        <s v="VARGAS SANTAFE KAREN XIMENA" u="1"/>
        <s v="GIRALDO CARDONA MARIA FERNANDA" u="1"/>
        <s v="RUA OLAYA JUAN PABLO" u="1"/>
        <s v="RAMIREZ MONSALVE CESAR RUBENTS" u="1"/>
        <s v="CIPAGAUTA PIRACUN MARIA PAOLA" u="1"/>
        <s v="MONSALVE POSADA SANDRA MILENA" u="1"/>
        <s v="COLORADO ROJAS YAKELINE" u="1"/>
        <s v="RINCON MAZO STIVEN" u="1"/>
        <s v="BERMUDEZ JOHANA RIOS" u="1"/>
        <s v="SIERRA ZABALA SOFIA" u="1"/>
        <s v="OSORIO GOMEZ JUAN DIEGO" u="1"/>
        <s v="ACEVEDO TEHERAN DOLIS" u="1"/>
        <s v="ROJO LOPERA MATEO" u="1"/>
        <s v="GARCIA ROMERO CHRISTIAN CAMILO" u="1"/>
        <s v="CUELLO ORTEGA LUIS RONALDO" u="1"/>
        <s v="BETANCUR CARDONA MANUELA" u="1"/>
        <s v="CHAVERRA AGUIRRE MARIANA" u="1"/>
        <s v="GALEANO ZULETA KAREN LICETH" u="1"/>
        <s v="RENDON GARCIA MATEO HASNY" u="1"/>
        <s v="ALMENTERO FRANCO SANTIAGO" u="1"/>
        <s v="MURILLO RAMOS JEICOB STIVEN" u="1"/>
        <s v="QUINTERO PEREZ MARIA ANDREA" u="1"/>
        <s v="MARIN GIRALDO DAVID" u="1"/>
        <s v="TAPIA YARA JEISON ALEJANDRO" u="1"/>
        <s v="CALLEJAS ESPITIA SEBASTIAN" u="1"/>
        <s v="HENAO PUPIALES MARIA CAMILA" u="1"/>
        <s v="MORENO HURTADO DEINER ANDRES" u="1"/>
        <s v="ACERO GALLEGO LAURA NIKOLE" u="1"/>
        <s v="LOPEZ SEMANTE KEVIN FERNANDO" u="1"/>
        <s v="BRAVO RICARDO AGUSTIN ALBERTO" u="1"/>
        <s v="VERA VELEZ GINA VANNESA" u="1"/>
        <s v="PEREZ PAREDES JOSE JESUS" u="1"/>
        <s v="PARRA DUARTE LINA MAYERLY" u="1"/>
        <s v="ESCOBAR URREGO NATALIA" u="1"/>
        <s v="OSORIO CORREA DAVID" u="1"/>
        <s v="ACOSTA RUIZ MANUELA" u="1"/>
        <s v="ARIZALBARRAGAN MAIRA ELENA" u="1"/>
        <s v="QUINTERO MAZO SAMUEL" u="1"/>
        <s v="DIAZ LOPEZ ANGELICA" u="1"/>
        <s v="PEÑA SACRAMENTO JOHAN CARLOS" u="1"/>
        <s v="PARRA MOTTA JOHAN STIWEN" u="1"/>
        <s v="SALGADO BEDOYA JUAN DANIEL" u="1"/>
        <s v="RENGIFO RUIZ YOSKARLI YERMANI" u="1"/>
        <s v="PIEDRAHITA BORJA JORGE ALEJANDRO" u="1"/>
        <s v="CORREA ROJAS ANGIE PAOLA" u="1"/>
        <s v="SEPULVEDA USMA YSABELA" u="1"/>
        <s v="PERNETH ALVAREZ MARIA ISABEL" u="1"/>
        <s v="BERRIO VELASQUEZ SANTIAGO ALEJANDRO" u="1"/>
        <s v="ABAD BEDOYA JERONIMO" u="1"/>
        <s v="LAGARES GUTIERREZ DIMITRI" u="1"/>
        <s v="GORDILLO OVALLE JULIO ANDRES" u="1"/>
        <s v="RUIZ SAENZ FARID FABRICIO" u="1"/>
        <s v="RUIZ SOLIS VALERY" u="1"/>
        <s v="PENA VERGARA ANGIE PAOLA" u="1"/>
        <s v="ASPRILLA MURILLO LEVIS YULIETH" u="1"/>
        <s v="FLOREZ GOMEZ CAROLINA" u="1"/>
        <s v="DAVID LOPERA ROY STEVEN" u="1"/>
        <s v="CADAVID ESCOBAR LAURIN DALLANA" u="1"/>
        <s v="ROJAS RAMIREZ JHOHAN STEVEN" u="1"/>
        <s v="MARIN MARIN SEBASTIAN" u="1"/>
        <s v="VASQUEZ HERNANDEZ VALERIA" u="1"/>
        <s v="ENAMORADO BARRIOS WISSAME" u="1"/>
        <s v="LOAIZA GRANADA DANIELA" u="1"/>
        <s v="ECHEVERRI MARIN MICHELLE ANDREA" u="1"/>
        <s v="TAMAYO RAMIREZ JUAN JOSE" u="1"/>
        <s v="VARGAS MORENO JEFFERSSON" u="1"/>
        <s v="ROJAS YOTAGRI LISDEY YURANI" u="1"/>
        <s v="GUTIERREZ GOMEZ MARILU" u="1"/>
        <s v="RODRIGUEZ GARZON YORLENI VIVIANA" u="1"/>
        <s v="CORREDOR CARDONA JUAN CAMILO" u="1"/>
        <s v="RAMOS MIRANDA ANA SHAIRITH" u="1"/>
        <s v="JIMENEZ JARAMILLO BRAHIAN STEVEN" u="1"/>
        <s v="CLAROS RAMOS DANIELA" u="1"/>
        <s v="ROLDAN MUNOZ KAREN MELISSA" u="1"/>
        <s v="GONZALEZ MOLINA HELIAN" u="1"/>
        <s v="MARTINEZ ARTEAGA DANIEL" u="1"/>
        <s v="RODRIGUEZ PICHICA CRISTIAN EDUARDO" u="1"/>
        <s v="BEDOYA MONSALVE IUSAURA VANESSA" u="1"/>
        <s v="ALVAREZ CARVAJAL SAMARA LISDEY" u="1"/>
        <s v="ACOSTA BETANCUR JUANITA" u="1"/>
        <s v="HURTADO SEGURA JESUS EMILIO" u="1"/>
        <s v="CUELLAR GIL JUAN ESTEBAN" u="1"/>
        <s v="ORTIZ SALAZAR JUAN SEBASTIAN" u="1"/>
        <s v="AVILA SALDARRIAGA ALEJANDRA" u="1"/>
        <s v="MUNOZ HENAO CRISTIAN" u="1"/>
        <s v="PARRA MORALES YESSICA" u="1"/>
        <s v="WILLIAM ARMANDO VELASQUEZ" u="1"/>
        <s v="RIVADENEIRA ZADUROWICZ MARINA ALEJANDRA" u="1"/>
        <s v="TABORDA MONTOYA MARIBEL" u="1"/>
        <s v="MURILLO VARILLA YEFERSON ANDRES" u="1"/>
        <s v="VELEZ GARCES CARLOS ANDRES" u="1"/>
        <s v="BRICENO CASTRO JOSE DANIEL" u="1"/>
        <s v="OCAMPO SIMBAQUEVA AURA DANIELA" u="1"/>
        <s v="SOLER LOPEZ CRISTIAN YESID" u="1"/>
        <s v="LOPEZ GOMEZ YIRIS" u="1"/>
        <s v="CARMONA ESPINAL JUAN SEBASTIAN" u="1"/>
        <s v="PALOMINO RODRIGUEZ DIEGO ANDRES" u="1"/>
        <s v="RODRIGUEZ URIBE CAROLINA" u="1"/>
        <s v="MURILLO CASTANEDA JENNIFER" u="1"/>
        <s v="PALACIO DIAZ MARIANA DIAZ" u="1"/>
        <s v="HIGUITA RUEDA XIMENA" u="1"/>
        <s v="MUNOZ GUTIERREZ JUAN MANUEL" u="1"/>
        <s v="ZAPATA AGUDELO DEISY" u="1"/>
        <s v="GUZMAN ARIAS ANDRES FELIPE" u="1"/>
        <s v="HERNANDEZ PASTRANA OSCAR JAVIER" u="1"/>
        <s v="BERNAL PERICO CARLOS ESTEBAN" u="1"/>
        <s v="AVILA PERDOMO JULIAN ESTEBAN" u="1"/>
        <s v="NORIEGA BARROS YESID ENRIQUE" u="1"/>
        <s v="ESTUPIÑAN PEREZ VALENTINA" u="1"/>
        <s v="CANO MARTINEZ STEVEN" u="1"/>
        <s v="PEREZ ZAPATA TOMAS ALONSO" u="1"/>
        <s v="SANCHEZ MURILLO JUAN ANDRES" u="1"/>
        <s v="MONSALVE CALDERIN ROBERT ANDRES" u="1"/>
        <s v="CEBALLOS RODRIGUEZ ESMERALDA" u="1"/>
        <s v="RODRIGUEZ PACHANO EUNICE VALENTINA" u="1"/>
        <s v="VELASQUEZ MEJIA KATERINE" u="1"/>
        <s v="LOPERA RESTREPO CESAR ALEJANDRO" u="1"/>
        <s v="GARCIA GAVIRIA DANIEL JOSE" u="1"/>
        <s v="LOPEZ RENDON YAISURI DANEY" u="1"/>
        <s v="CAMPO NAVARRO ANGELA MARIA" u="1"/>
        <s v="GUILLOT BERMUDEZ RONALD ALEXANDER" u="1"/>
        <s v="MONTERO GRACIANO EDWIN DAVID" u="1"/>
        <s v="DUQUE MARRUGO ADRIANA MARCELA" u="1"/>
        <s v="RAMIREZ MUNOZ YULEIDY" u="1"/>
        <s v="BOTERO CARTAGENA ANGIE MELISSA" u="1"/>
        <s v="TORO COCK SIMON" u="1"/>
        <s v="MOSQUERA RAMIREZ MARLLI SORANI" u="1"/>
        <s v="CASTELLANOS PINZON ANYI DANIELA" u="1"/>
        <s v="HERNANDEZ GONZALEZ JASBLEIDY" u="1"/>
        <s v="MORALES ROMAN NANCY ZULAMY" u="1"/>
        <s v="CANTOR ORJUELA NICOLE VALERIA" u="1"/>
        <s v="TORREJANO COTAMO VALERIE" u="1"/>
        <s v="BOGOTA MONTAÑA SHARON VALERIA" u="1"/>
        <s v="MANTILLA TRIANA LUISA FERNANDA" u="1"/>
        <s v="DURAN SERRANO JULIAN" u="1"/>
        <s v="SANDOVAL QUINTERO JENNIFER DAYANA" u="1"/>
        <s v="HERNANDEZ PEÑALOZA MICHELLE SAORI" u="1"/>
        <s v="CORDERO GOMEZ DANIEL SANTIAGO" u="1"/>
        <s v="URBINA BARRETO JHONNY DAVID" u="1"/>
        <s v="OSORIO RODRIGUEZ ANGIE ALEXANDRA" u="1"/>
        <s v="VALENCIA MESA JOHNY ALEXANDER" u="1"/>
        <s v="CALVO ARENAS JAMES ANDRES" u="1"/>
        <s v="MESA LOPEZ MIGUEL ANGEL" u="1"/>
        <s v="MESTRA VILLEGAS LINETH MARGARITA" u="1"/>
        <s v="CARVAJAL DARINELA CHAVARRIA" u="1"/>
        <s v="MESA MISAS YHOAN SEBASTIAN" u="1"/>
        <s v="GARCIA VIDAL CRISTIAN ARLEY" u="1"/>
        <s v="PRETEL QUINTERO OSCAR" u="1"/>
        <s v="GARCIA JARAMILLO MARIA CAMILA" u="1"/>
        <s v="ROMERO JIMENEZ VICTOR ANTONIO" u="1"/>
        <s v="TORRES AGUDELO MATEO" u="1"/>
        <s v="TORRES ESCUDERO ALEJANDRO" u="1"/>
        <s v="CORREA RIVAS VALERIA" u="1"/>
        <s v="MENDIS DORIA LUIS MATEO" u="1"/>
        <s v="ARAQUE OQUENDO SANTIAGO" u="1"/>
        <s v="PADILLA ROLDAN MELANI YAJARA" u="1"/>
        <s v="JULIO ORTIZ JULIAN CAMILO" u="1"/>
        <s v="PALACIO MEJIA JUAN CAMILO" u="1"/>
        <s v="HERNANDEZ ALVAREZ PALOMA" u="1"/>
        <s v="ALZATE LUNA MELANY ISABELA" u="1"/>
        <s v="AGUIRRE GUISAO ELIZABETH" u="1"/>
        <s v="CERVANTES RAMIREZ ADRIANA MARGARITA" u="1"/>
        <s v="LOPEZ HERRERA FELIPE" u="1"/>
        <s v="MOGROVEJO RESTREPO JHOANATAN ANDRES" u="1"/>
        <s v="ZETUAIN VIDES STIVEN" u="1"/>
        <s v="AGUIRRE ALVAREZ MARIA ALEJANDRA" u="1"/>
        <s v="LONDOÑO GALLEGO SARA" u="1"/>
        <s v="JIMENEZ CASTRO KAREN MICHELLE" u="1"/>
        <s v="POLO MENDOZA CRISTIAN DAVID" u="1"/>
        <s v="ARIAS ARREDONDO JORGE ANDRES" u="1"/>
        <s v="CORREA LAURA RESTREPO" u="1"/>
        <s v="PINZON MARIN JHOAN SEBASTIAN" u="1"/>
        <s v="ECHAVARRIA GUERRA MATEO" u="1"/>
        <s v="BRAVO URRIOLA LEIDY LAURA" u="1"/>
        <s v="GARCIA PEREIRA JULIANA LUCIA" u="1"/>
        <s v="GONZALEZ PADILLA SEBASTIAN ANDRES" u="1"/>
        <s v="ORTIZ SERNA DANIELA" u="1"/>
        <s v="VECINO MUNERA EMILY NATALIA" u="1"/>
        <s v="MOY COLMENARES JHONAYCY JOSELINE" u="1"/>
        <s v="VALERO VARGAS MARIA JOSE" u="1"/>
        <s v="LOPEZ CUELLAR YINA MARCELA" u="1"/>
        <s v="CUELLO MARIN SEBASTIAN" u="1"/>
        <s v="DURANGO MARIANGEL MONTALVO" u="1"/>
        <s v="ACEVEDO CELIS ANDRES CAMILO" u="1"/>
        <s v="ROJAS MELO BRIAN DAVID" u="1"/>
        <s v="ALVAREZ BETANCUR JOSE GABRIEL" u="1"/>
        <s v="CHIMA CENTENO NATALIA" u="1"/>
        <s v="CHAVEZ GARCIA BLANCA VIVIANA" u="1"/>
        <s v="BALDOVINO LUNA MARYORIS" u="1"/>
        <s v="OLIVAR CHAVEZ JUAN DANIEL" u="1"/>
        <s v="GUTIERREZ SANUDO SIMON PEDRO" u="1"/>
        <s v="VALENCIA CHAVARRIA YORLI DANGELY" u="1"/>
        <s v="GALLO CARDENAS ISABELA" u="1"/>
        <s v="AGUDELO RUEDA SANTIAGO" u="1"/>
        <s v="MARIN CANAS JUAN CAMILO" u="1"/>
        <s v="HOLGUIN SUAREZ JUAN SEBASTIAN" u="1"/>
        <s v="CATANO RIVERA LUIS MATEO" u="1"/>
        <s v="JIMENEZ ACERO GABRIEL EDUARDO" u="1"/>
        <s v="GAMBOA VALENCIA RICARDO" u="1"/>
        <s v="RAMIREZ TORRES JOHN MARIO" u="1"/>
        <s v="HOYOS RAMIREZ YORDANIS ESTHER" u="1"/>
        <s v="PEREZ RUIZ JOSE ALEJANDRO" u="1"/>
        <s v="GUTIERREZ TRUJILLO BELKIS YESENIA" u="1"/>
        <s v="ROMERO OROZCO JONNY ANDRES" u="1"/>
        <s v="ESPINOSA VILLADA PAULINA" u="1"/>
        <s v="CASTAÑO RESTREPO EVELYN GERALDINE" u="1"/>
        <s v="MARTINEZ JIMENEZ CAMILO ANDRES" u="1"/>
        <s v="LOZANO ZEA ROGGER ERNESTO" u="1"/>
        <s v="GARCIA HERNANDEZ MAYRA ALEJANDRA" u="1"/>
        <s v="PATRICIA ARBOLEDA DIANA" u="1"/>
        <s v="MOSQUERA ASPRILLA YONNY ALBERTO" u="1"/>
        <s v="ABELLO VASQUEZ DANIEL FELIPE" u="1"/>
        <s v="VELEZ ARIAS CAROLINA" u="1"/>
        <s v="FONSECA ZABALA YESID ALEXIS" u="1"/>
        <s v="GARRIDO SOLORZANO PAOLA ANDREA" u="1"/>
        <s v="WOO RUIZ TAMMY SAY" u="1"/>
        <s v="BORJA MARIA JULIO" u="1"/>
        <s v="QUIRAMA VELEZ WILSON DAVID" u="1"/>
        <s v="VANEGAS MARULANDA KATHERYN" u="1"/>
        <s v="RIVERA ARISTIZABAL SALOME" u="1"/>
        <s v="ARBOLEDA CABRERA LEIDY ZORAIDA" u="1"/>
        <s v="FLOREZ URREGO KAREN VANESSA" u="1"/>
        <s v="DE ARMAS SEPULVEDA ALEXA MARIA" u="1"/>
        <s v="RODRIGUEZ SANCHEZ RICARDO" u="1"/>
        <s v="BETANCUR MUNERA JULIAN" u="1"/>
        <s v="DAZA TABARES KEVIN SEBASTIAN" u="1"/>
        <s v="VIDALES VIDAL YAKELIN FERNANDA" u="1"/>
        <s v="URIBE URIBE JUAN ESTEBAN" u="1"/>
        <s v="GONZALEZ ARCILA VALENTINA" u="1"/>
        <s v="CARRILLO HERRERA ISABELA" u="1"/>
        <s v="MONTOYA BERMUDEZ CHRISTIAN" u="1"/>
        <s v="QUIÑONES TORRES BRYAN JARED" u="1"/>
        <s v="LONDOÑO ESTRADA LUIS FERNANDO" u="1"/>
        <s v="LOPEZ RODRIGUEZ ANDERSON ALEJANDRO" u="1"/>
        <s v="VELEZ TOBON SIMON" u="1"/>
        <s v="FERNANDEZ SIERRA SARA" u="1"/>
        <s v="DONADO BANQUEZ MAYDELIN" u="1"/>
        <s v="CONTRERAS ORTEGA RUTH MARINA" u="1"/>
        <s v="MEJIA MEDINA MANUELA" u="1"/>
        <s v="GUZMAN CANO DIEGO ALEJANDRO" u="1"/>
        <s v="PASTRANA VELASQUEZ ROCELIS" u="1"/>
        <s v="PUELLO FLOREZ KEYLA MARGARITA" u="1"/>
        <s v="CASTILLO CORTES ADRIANA MARIA" u="1"/>
        <s v="CUERVO COLORADO ERIKA MILENA" u="1"/>
        <s v="LOPEZ BARRERA ALEJANDRA" u="1"/>
        <s v="ZULUAGA CORDERO MARIA CAMILA" u="1"/>
        <s v="MEJIA OROZCO VELKIN LISETH" u="1"/>
        <s v="CARVAJAL MEJIA JOHANA ANDREA" u="1"/>
        <s v="MUNOZ SEPULVEDA ESTEBAN" u="1"/>
        <s v="CAICEDO MARTINEZ LAURA CAROLINA" u="1"/>
        <s v="MORALES RUIZ RIGOBERTO" u="1"/>
        <s v="HURTADO IDARRAGA DIDIER FERNEY" u="1"/>
        <s v="VELASQUEZ ALVAREZ TOMAS" u="1"/>
        <s v="BURGOS GOMEZ CAMILO ANDRES" u="1"/>
        <s v="ALZATE SANTA DANIELA" u="1"/>
        <s v="MERCADO RAMIREZ ONIRYS ANDREA" u="1"/>
        <s v="MARTINEZ ARRIETA MIGUEL ANDRES" u="1"/>
        <s v="FAIQUIARE RODRIGUEZ SHAEL ANTONIO" u="1"/>
        <s v="VENTURA MARIN HANNYA NIKOLE" u="1"/>
        <s v="RENTERIA GARCES YANEIRA" u="1"/>
        <s v="ARREDONDO HERNANDEZ MARIA CAMILA" u="1"/>
        <s v="QUINTANA ESTRADA VIVIANA LUCIA" u="1"/>
        <s v="MORENO SUAREZ MARIANA" u="1"/>
        <s v="ARIAS ARANGO JULIAN ANDRES" u="1"/>
        <s v="BETANCUR BUSTAMANTE JUAN DAVID" u="1"/>
        <s v="VALDES DURANGO MICHELL DAHIANA" u="1"/>
        <s v="YEPES ESCOBAR MARIA JOSE" u="1"/>
        <s v="USUGA TANGARIFE CRISTIAN" u="1"/>
        <s v="LARREA GONZALEZ DANIELA" u="1"/>
        <s v="SERNA BERMUDEZ MARIANA" u="1"/>
        <s v="MOLA ACUNA TATIANA PAOLA" u="1"/>
        <s v="PEREZ BUSTAMANTE JUAN FERNANDO" u="1"/>
        <s v="VELEZ QUINTERO CARLOS ALBERTO" u="1"/>
        <s v="GARCIA GONZALEZ MARIA GABRIELA" u="1"/>
        <s v="SALAZAR MOSQUERA ALEXANDRA" u="1"/>
        <s v="GONZALEZ PACHECO YISEL JOHANA" u="1"/>
        <s v="SILGADO ECHEVERRY MARIANA" u="1"/>
        <s v="FRANCO MONSALVE VANESA" u="1"/>
        <s v="ARIAS MONSALVE JEAN KARLOO" u="1"/>
        <s v="GALLARDO CASTANEDA ESTEFANIA" u="1"/>
        <s v="RON ROJAS JESUS DAVID" u="1"/>
        <s v="HERNANDEZ RAMOS LUIS EDUARDO" u="1"/>
        <s v="RICO PACHECO ELEINY LUZ" u="1"/>
        <s v="COLINA GOMEZ EGDALIS NOHEMI" u="1"/>
        <s v="YELA BURBANO LAURA ALEJANDRA" u="1"/>
        <s v="GUZMAN PARRA YULEISI YANIRE" u="1"/>
        <s v="DIAZ CAUSIL CARLOS DANIEL" u="1"/>
        <s v="PEREIRA FLOREZ KEVIN STEVEN" u="1"/>
        <s v="RUIZ RESTREPO JUAN PABLO" u="1"/>
        <s v="ALVAREZ SALAZAR YEIMY DANIELA" u="1"/>
        <s v="PALACIOS MENA LORENA" u="1"/>
        <s v="GALLO ACUNA JAZMIN ANDREA" u="1"/>
        <s v="CORDOBA MOSQUERA ADRIANA FABIOLA" u="1"/>
        <s v="JIMENEZ SILVA LEIDY VIVIANA" u="1"/>
        <s v="CORDERO PEREIRA ANA ROSA" u="1"/>
        <s v="HIGUITA SEPULVEDA JUAN DAVID" u="1"/>
        <s v="JARABA NERIOS HERNER JOSE" u="1"/>
        <s v="BAYONA GALVIS JHAN CARLOS" u="1"/>
        <s v="CALDERON CASTRO TATIANA" u="1"/>
        <s v="VERA SALAS MANUELA" u="1"/>
        <s v="RIVEROS CAJAMARCA OSMAN FABIAN" u="1"/>
        <s v="CONDE LLORENTE BRAINER DAVID" u="1"/>
        <s v="MESA HOYOS YESICA" u="1"/>
        <s v="BELTRAN MURILLLO YIRLEY MARIA" u="1"/>
        <s v="VENGOECHEA FORERO SEBASTIAN" u="1"/>
        <s v="PARRA VELASQUEZ OLIVER" u="1"/>
        <s v="POSADA MUNOZ KAREN" u="1"/>
        <s v="ARRIETA MONTES JHOMAR FARID" u="1"/>
        <s v="GUILLOT BERMUDEZ SAMUEL DAVID" u="1"/>
        <s v="HENAO ZAPATA DANILO" u="1"/>
        <s v="ORTIZ MUNOZ YENNY ANDREA" u="1"/>
        <s v="ZAPATA SANCHEZ JORGE ALEJANDRO" u="1"/>
        <s v="CARDONA RODRIGUEZ SARA MAIBELIN" u="1"/>
        <s v="VALERO FUENTES CAMILA ANDREA" u="1"/>
        <s v="ZULUAGA CASTRILLON ELISA" u="1"/>
        <s v="MANCO BETANCUR DAREN DAYANA" u="1"/>
        <s v="GUTIERREZ ROLDAN YEISON" u="1"/>
        <s v="BUELVAS ORTIZ JOSE ALBERTO" u="1"/>
        <s v="SEPULVEDA JIMENEZ SALOME" u="1"/>
        <s v="DE LA CRUZ SOCARRAS MICHELLE CAROLINA" u="1"/>
        <s v="BAQUERO CASTANEDA MARIA CAMILA" u="1"/>
        <s v="POSADA QUINTERO JUAN MANUEL" u="1"/>
        <s v="GOMEZ USUGA MARIA CAMILA" u="1"/>
        <s v="CORREA GIL SANTIAGO" u="1"/>
        <s v="MONTOYA MONTOYA MATEO ELIAS" u="1"/>
        <s v="MATURANA PARRA LUZ VARINELYS" u="1"/>
        <s v="MEJIA COTERA DANIELA MARCELA" u="1"/>
        <s v="MORALES CARDONA JOHN WILMAR" u="1"/>
        <s v="DIOSA OQUENDO DEISY JOHANA" u="1"/>
        <s v="SERRANO QUICENO ANDREA" u="1"/>
        <s v="ACEVEDO MESA MARIA ISABEL" u="1"/>
        <s v="MERCADO PADILLA VICTOR MANUEL" u="1"/>
        <s v="ESTRELLA NARANJO LAURA VALENTINA" u="1"/>
        <s v="GUTIERREZ LOPEZ DANIELA" u="1"/>
        <s v="VIDES PEREZ YERLIS MARIA" u="1"/>
        <s v="LOPEZ MANCO SEBASTIAN" u="1"/>
        <s v="ROJAS ARGAEZ CARLOS MANUEL" u="1"/>
        <s v="BOLIVAR HIGUITA JUAN PABLO" u="1"/>
        <s v="MARIN BARRERA CAROL DAYANA" u="1"/>
        <s v="CORREA PAEZ LUZ ADRIANA" u="1"/>
        <s v="ARIAS QUINONEZ IOAN ALEJANDRO" u="1"/>
        <s v="LARA RAMIREZ DARCY LILIANA" u="1"/>
        <s v="PENA RESTREPO KELLY JOHANA" u="1"/>
        <s v="LOPEZ MORENO KATHERINE" u="1"/>
        <s v="MONTOYA GOMEZ YESENIA" u="1"/>
        <s v="CORREA BOHORQUEZ JUAN DAVID" u="1"/>
        <s v="PEREA MOSQUERA ISABELA" u="1"/>
        <s v="RENTERIA BALZAN CRIZ DAYANA" u="1"/>
        <s v="SALAZAR GALLEGO JESSICA ANDREA" u="1"/>
        <s v="MARIN GARCIA MARIANA" u="1"/>
        <s v="GARCES USME KEVIN ANDRES" u="1"/>
        <s v="BARRETO MESTRA LIZETH JHOJANA" u="1"/>
        <s v="RUIZ HINCAPIE MARIA FERNANDA" u="1"/>
        <s v="RUIZ RAMIREZ STEVEN" u="1"/>
        <s v="CASTILLO MONTOYA ANA MARIA" u="1"/>
        <s v="MURILLO MARTINEZ YESICA MARCELA" u="1"/>
        <s v="BETANCUR RAIGOZA DANILO" u="1"/>
        <s v="GIRALDO ZAPATA SEBASTIAN" u="1"/>
        <s v="USUGA VALENCIA JUAN JOSE" u="1"/>
        <s v="ANDRADE TORRES LUIS JAVIER" u="1"/>
        <s v="MONSALVE GALLEGO SANDRA LUCIA" u="1"/>
        <s v="RUIZ BRICEÑO JHONATAN" u="1"/>
        <s v="QUINTERO MONTAÑEZ KAROL TATIANA" u="1"/>
        <s v="ALVAREZ RODRIGUEZ HENRY EDUARDO" u="1"/>
        <s v="RODRIGUEZ MUÑOZ OSCAR LEONARDO" u="1"/>
        <s v="MENDOZA DIAZ LAURA" u="1"/>
        <s v="MOYA KAROLHAYN ISAZA" u="1"/>
        <s v="SANCHEZ TELLEZ DAYAN MELISSA" u="1"/>
        <s v="CORONADO MENDOZA ADRIAN HERNANDO" u="1"/>
        <s v="CATAÑO PEREZ YEFRI" u="1"/>
        <s v="CEFERINO CALLE KEVIN SNEIDER" u="1"/>
        <s v="HERNANDEZ CARDENAS JUAN PABLO" u="1"/>
        <s v="RICO BUSTOS DUVAN ALRLEY" u="1"/>
        <s v="VELASCO QUINTERO ANGELICA XIMENA" u="1"/>
        <s v="ARBOLEDA JUAN DAVID" u="1"/>
        <s v="SANCHEZ PIEDRAHITA DAVID" u="1"/>
        <s v="TABAREZ CASTRO NICOLAS" u="1"/>
        <s v="HUERTAS PENAGOS NICOLE TATIANA" u="1"/>
        <s v="MORA SEPULVEDA TATIANA" u="1"/>
        <s v="ALTUVE MORALES KATERIN MICHEL" u="1"/>
        <s v="ALVAREZ CASTAÑEDA XIMENA" u="1"/>
        <s v="ZAPATA CANO TANIA MILDREY" u="1"/>
        <s v="BECERRA PABON WILLSON DANILO" u="1"/>
        <s v="ROMERO VALENCIA MATEO" u="1"/>
        <s v="TRUJILLO CASTAÑO SAMUEL" u="1"/>
        <s v="JIMENEZ USECHE KAROL VANESSA" u="1"/>
        <s v="NOVA MURILLO NATALIA" u="1"/>
        <s v="CARO VASQUEZ MARIA JOSE" u="1"/>
        <s v="ALZATE JIMENEZ YANNI MARLEN" u="1"/>
        <s v="VARGAS MAZO MARISOL" u="1"/>
        <s v="BUSTAMANTE PARRA DAVID" u="1"/>
        <s v="PALACIOS PALACIOS KEIDY ANDREA" u="1"/>
        <s v="MUÑOZ MONCADA JOHANNA PATRICIA" u="1"/>
        <s v="GUTIERREZ PIEDRAHITA WILMAR ALEXIS" u="1"/>
        <s v="CIFUENTES CANTOR LAURA TATIANA" u="1"/>
        <s v="ANAYA CANTERO KATERINE DEL CARMEN" u="1"/>
        <s v="CARDONA PRESTAN NIDIAN ANDREA" u="1"/>
        <s v="GARCIA ESTRADA MELISA" u="1"/>
        <s v="PEREZ PULGARIN LUISA FERNANDA" u="1"/>
        <s v="HINCAPIE HENAO ANA MARIA" u="1"/>
        <s v="SANCHEZ PEREA YINETH VICTORIA" u="1"/>
        <s v="LOPEZ EUSSE SANTIAGO" u="1"/>
        <s v="LEGARDA ATEHORTUA BRIAN STIVEN" u="1"/>
        <s v="AVILA CUADRADO OLGA MARIA" u="1"/>
        <s v="PADILLA PATERNINA JHONNIER" u="1"/>
        <s v="GIRON LONDONO MELISSA" u="1"/>
        <s v="HINCAPIE TORO MARISOL" u="1"/>
        <s v="GUZMAN CORONEL LILIBETH" u="1"/>
        <s v="VILORIA CORCHO ANA MARIA" u="1"/>
        <s v="MAHECHA HERNANDEZ SANTIAGO" u="1"/>
        <s v="LOPEZ CORRALES JEFFERSON" u="1"/>
        <s v="LUJAN SUAREZ MANUELA" u="1"/>
        <s v="MARIN MUÑOZ JULIANA" u="1"/>
        <s v="SALDARRIAGA MESA JOSUE DAVID" u="1"/>
        <s v="MONTOYA SANCHEZ JESSENIA" u="1"/>
        <s v="VALENCIA MARENCO JOSE ARMANDO" u="1"/>
        <s v="VELASQUEZ CARDENAS NANCY AMPARO" u="1"/>
        <s v="ZAPATA ROJAS MARIA FERNANDA" u="1"/>
        <s v="ESTRADA VELASQUEZ LEIDY VANESSA" u="1"/>
        <s v="MONTOYA CAICEDO ALEJANDRO" u="1"/>
        <s v="MARTINEZ OVIEDO ELIA ROSA" u="1"/>
        <s v="MACIAS GIRALDO ANGELA PATRICIA" u="1"/>
        <s v="MONSALVE YARCE JUAN PABLO" u="1"/>
        <s v="ANGEL ACEDO JOHAN SANTIAGO" u="1"/>
        <s v="AREVALO YAIGUAJE JENNY PAOLA" u="1"/>
        <s v="TELLEZ OVALLE HAROLD MAURICIO" u="1"/>
        <s v="RODRIGUEZ MORA YULIETH MARCELA" u="1"/>
        <s v="GOMEZ CASTRO ENGIE CATHERINE" u="1"/>
        <s v="ARBELAEZ AVENDAÑO KATHERIN" u="1"/>
        <s v="FRANCO MENDOZA KAREN PATRICIA" u="1"/>
        <s v="ACONCHA PEDROZO JECSON ENRIQUE" u="1"/>
        <s v="MERCADO DE ALBA ERIC JAVIER" u="1"/>
        <s v="CAMPERO BUSTAMANTE ALEJANDRO" u="1"/>
        <s v="POSADA ARANGO KEVIN POSADA" u="1"/>
        <s v="JARAMILLO CARVAJAL CARLOS MARIO" u="1"/>
        <s v="CAÑIZALEZ HERNANDEZ CARLOS ENRIQUE" u="1"/>
        <s v="RESTREPO CAMPIÑO MARIANA" u="1"/>
        <s v="RESTREPO QUINTERO JUAN DAVID" u="1"/>
        <s v="ARIAS CASTANEDA PAULA ANDREA" u="1"/>
        <s v="DE AVILA HOYOS KERLY YULIANA" u="1"/>
        <s v="PATINO SEHUANES DERLY VANESSA" u="1"/>
        <s v="ROMERO SANCHEZ JESUS DAVID" u="1"/>
        <s v="ARIAS RUBIANO ERNESTO DANILO" u="1"/>
        <s v="GARCIA ZAPATA DEIVI ALEXANDER" u="1"/>
        <s v="SANCHEZ FLOREZ JORGE ELIECER" u="1"/>
        <s v="GONZALEZ VARGAS RAMIRO ENRIQUE" u="1"/>
        <s v="RODRIGUEZ ARTEAGA ESTEFANIA" u="1"/>
        <s v="MORALES PUPO HILDER YECID" u="1"/>
        <s v="MONSALVE CARDONA XIOMARA" u="1"/>
        <s v="BATISTA JARAMILLO VALERIA" u="1"/>
        <s v="URREGO BERRIO YULIANA MARCELA" u="1"/>
        <s v="JAVIER ORTIZ AREVALO MARCOS JESUS" u="1"/>
        <s v="CASTRO HOYOS SARA MARIA" u="1"/>
        <s v="FLOREZ CORTES CRISTINA ESMERALDA" u="1"/>
        <s v="PANIAGUA YEISON MARIN" u="1"/>
        <s v="MOLINA DEL RIO EDISSON ANDRES" u="1"/>
        <s v="JOHNSON POSADA JUAN DIEGO" u="1"/>
        <s v="MARTINEZ ESCARRAGA GUILLERMO ALFONSO" u="1"/>
        <s v="PARDO TRIANA MICHAEL SEBASTIAN" u="1"/>
        <s v="HENRIQUEZ NUÑEZ MOISES DANIEL" u="1"/>
        <s v="NIETO OSPINA JUAN DAVID" u="1"/>
        <s v="SIPION ARRIETA YOLDY SULEMA" u="1"/>
        <s v="AGUDELO HERRERA GERALDINE" u="1"/>
        <s v="LEYVA ZABALA KAROL DANIELA" u="1"/>
        <s v="MUNOZ MARIN JULIANA" u="1"/>
        <s v="SANCHEZ MARIN DANIEL STEVEN" u="1"/>
        <s v="ZAMBRANO GIRALDO MARIA JOSE" u="1"/>
        <s v="ACEVEDO MARIN FELIPE" u="1"/>
        <s v="MACHADO CASTRO YENNIFER YELITZA" u="1"/>
        <s v="FLOREZ PALACIO LAURA SOFIA" u="1"/>
        <s v="FLOREZ OSPINA MARIANA" u="1"/>
        <s v="CONTRERAS SANCHEZ YERIS LIZBETH" u="1"/>
        <s v="CORONADO CASTRO DIEGO LEANDRO" u="1"/>
        <s v="ALZATE SOSA MARIA ALEJANDRA" u="1"/>
        <s v="BOHORQUEZ TORRES LUCELLY" u="1"/>
        <s v="BURBANO GODOY MARIA ALEJANDRA" u="1"/>
        <s v="GOMEZ MARTINEZ VICTOR EDUARDO" u="1"/>
        <s v="MORELO ZUNIGA JOINER LUIS" u="1"/>
        <s v="MIRANDA LOPEZ SANTIAGO" u="1"/>
        <s v="ACOSTA MONCADA JOSE MIGUEL" u="1"/>
        <s v="CIRO GOMEZ NATALY" u="1"/>
        <s v="TABARES TABARES SANTIAGO" u="1"/>
        <s v="PANESSO MENDEZ LILIANA SOFIA" u="1"/>
        <s v="BUITRAGO SAMUEL SERNA" u="1"/>
        <s v="PEÑA GAVIRIA MAYRA ZAMARA" u="1"/>
        <s v="PINTO RICARDO DIEGO ANDRES" u="1"/>
        <s v="PEREZ BERNAL LUISA FERNANDA" u="1"/>
        <s v="PORTILLA PINEDA MARIA FERNANDA" u="1"/>
        <s v="RAMIREZ GUTIERREZ LAURA DAHIANA" u="1"/>
        <s v="CABELLO MUÑOZ ANDREA MARCELA" u="1"/>
        <s v="AGUSTIN SANCHEZ MANUEL ALEJANDRO" u="1"/>
        <s v="BOTERO MIELES ZARAY YULIETH" u="1"/>
        <s v="HENAO GRANDA AGUSTIN DE JESUS" u="1"/>
        <s v="MARULANDA AMEZQUITA JUAN CAMILO" u="1"/>
        <s v="MEDINA CARDENAS ANA GABRIELA" u="1"/>
        <s v="LANCHEROS BOGOYA KAREN ROSARIO" u="1"/>
        <s v="PORTILLO YANES DAYANA MARCELA" u="1"/>
        <s v="GONZALEZ PATERNINA KELLY JOHANNA" u="1"/>
        <s v="ARCILA VANEGAS MARIA CAROLINA" u="1"/>
        <s v="PACHECO LOPEZ DAVID" u="1"/>
        <s v="PADILLA SERNA SANTIAGO ANDRES" u="1"/>
        <s v="TABORDA PINEDA LEIDY LAURA" u="1"/>
        <s v="GOMEZ PALENCIA CRISTIAN DAVID" u="1"/>
        <s v="SUAREZ CUELLAR MAURICIO" u="1"/>
        <s v="TABARES SUAREZ DUVAN GUILLERMO" u="1"/>
        <s v="RODRIGUEZ BETANCUR ALEXANDER" u="1"/>
        <s v="QUINTERO ALVAREZ LEWMAN GIUSSEPE" u="1"/>
        <s v="MORALES USME NORBY ALEXANDRO" u="1"/>
        <s v="ECHEVERRI MEDINA LILLIAM AMPARO" u="1"/>
        <s v="CASTILLO NEGRETE GISELLA" u="1"/>
        <s v="AGUDELO URREGO CARLOS AUGUSTO" u="1"/>
        <s v="OSORIO GOMEZ MARIA CAMILA" u="1"/>
        <s v="VARGAS MONSALVE VALENTINA" u="1"/>
        <s v="SUAREZ FUENTES YOINER JAVIER" u="1"/>
        <s v="GARCIA QUINTERO EDER" u="1"/>
        <s v="CASTAÑO POSADA MARIA CAMILA" u="1"/>
        <s v="BERTEL MERCADO MAURO ANDRES" u="1"/>
        <s v="HURTADO GARCIA ENNALUHI" u="1"/>
        <s v="CARDENAS RESTREPO EVELIN" u="1"/>
        <s v="DIAZ ALVAREZ LUISA FERNANDA" u="1"/>
        <s v="GONZALEZ PEREZ JUAN GABRIEL" u="1"/>
        <s v="GARCIA JIMENEZ VALENTINA" u="1"/>
        <s v="RUA VICTORIA ALEJANDRA" u="1"/>
        <s v="ROMAÑA ESCOBAR IBYS" u="1"/>
        <s v="RESTREPO GOMEZ JUAN DAVID" u="1"/>
        <s v="GONZALEZ ANGARITA SEBASTIAN" u="1"/>
        <s v="LOPEZ MACHADO MARIA ALEJANDRA" u="1"/>
        <s v="RODRIGUEZ VELASQUEZ KRYST SALOMON" u="1"/>
        <s v="RUBIO ORTIZ NORBERTO" u="1"/>
        <s v="GALEANO PINEDA JUAN MANUEL" u="1"/>
        <s v="GUISAO BOHORQUEZ KEREN HAPUC" u="1"/>
        <s v="MOYANO CHISICA PAULA MARGARITA" u="1"/>
        <s v="MOSQUERA FLOREZ KLIVER STICK" u="1"/>
        <s v="GUZMAN JIMENEZ DARLY DAYANA" u="1"/>
        <s v="CASTELLANOS VILLA YUDITH MATGLIORY" u="1"/>
        <s v="PIEDRAHITA BENITEZ STEFANIA" u="1"/>
        <s v="TRUJILLO CORREA DAHIANA" u="1"/>
        <s v="ROBLEDO STEVEN ROMERO" u="1"/>
        <s v="MEJIA HERNANDEZ MARIANA" u="1"/>
        <s v="ZULETA GUTIERREZ ANDRES FELIPE" u="1"/>
        <s v="CUESTA PALACIOS KIARA DINNEY" u="1"/>
        <s v="USUGA GOEZ LAURA MARIA" u="1"/>
        <s v="ERAZO CASTILLO SHEILA LISBETH" u="1"/>
        <s v="COLON BARON SEBASTIAN COLON" u="1"/>
        <s v="BENITEZ PANTOJA MARIA PAULA" u="1"/>
        <s v="PEREZ RIVERA DAYANA ANDREA" u="1"/>
        <s v="HURTADO VEGA BEATRIZ HERMINIA" u="1"/>
        <s v="JARAMILLO PARRA MILDREY ESTEFANIA" u="1"/>
        <s v="VANEGAS GRAJALES JONATAN" u="1"/>
        <s v="GOMEZ GUTIERREZ ANGELA ASTRID" u="1"/>
        <s v="SAUCEDO PEREA SANDRA MILENA" u="1"/>
        <s v="SEPULVEDA CASTRILLON MARIA ISABEL" u="1"/>
        <s v="JIMENEZ GUERRERO DANIEL CAMILO" u="1"/>
        <s v="GUTIERREZ BRAN ALISSON" u="1"/>
        <s v="SORACA BLANCO LUZ KARINA" u="1"/>
        <s v="MEJIA ROMERO DIEGO ANDRES" u="1"/>
        <s v="MEJIA TANGARIFE SUSANA" u="1"/>
        <s v="RODRIGUEZ JARAMILLO MARIANA" u="1"/>
        <s v="GONZALEZ VELEZ JUAN DAVID" u="1"/>
        <s v="CORRALES GAVIRIA LEYDI KATERYNE" u="1"/>
        <s v="TRUQUE HERRERA WENDY VANESA" u="1"/>
        <s v="OSORIO SALAZAR ALEJANDRO" u="1"/>
        <s v="GOMEZ TORRES MARIA FERNANDA" u="1"/>
        <s v="MONSALVE RAMIREZ JHORDAN ALEJANDRO" u="1"/>
        <s v="PALACIO GOMEZ MANUELA" u="1"/>
        <s v="JUANIAS JAIMES DANIEL SANTIAGO" u="1"/>
        <s v="PASTRANA MATEO VASQUEZ" u="1"/>
        <s v="MENDOZA VERGARA MARIA LORENA" u="1"/>
        <s v="ZUÑIGA ORTEGA LUIS GUSTAVO" u="1"/>
        <s v="ARBOLEDA ARBOLEDA JUAN CAMILO" u="1"/>
        <s v="MARTINEZ DIAZ ANA GISSELLE" u="1"/>
        <s v="CORREA ALVAREZ JUAN MANUEL" u="1"/>
        <s v="CASTILLO DE FREITAS ENMANUEL ESTEBAN" u="1"/>
        <s v="HIGUERA GOMEZ JANNYS YULIETH" u="1"/>
        <s v="NARANJO CASTRO MELANY DAYAN" u="1"/>
        <s v="RAMOS ALVAREZ ANGEL DAVID" u="1"/>
        <s v="OROZCO CARDENAS WILLIAN" u="1"/>
        <s v="MENDEZ GALENO ROSANA ALEJANDRA" u="1"/>
        <s v="BUJATO MONTOYA JUAN JOSE" u="1"/>
        <s v="CORREA LOPEZ YULISSA" u="1"/>
        <s v="CUESTA MAYORAL LEIDY JOHANA" u="1"/>
        <s v="MONSALVE CORREA MARIA VANESSA" u="1"/>
        <s v="RODRIGUEZ VARGAS MARIA FERNANDA" u="1"/>
        <s v="GALEANO RAMIREZ LORENA" u="1"/>
        <s v="GIL MONTOYA GISELL DAIANNA" u="1"/>
        <s v="PENAGOS LOAIZA BERNY ANDRES" u="1"/>
        <s v="LARA CUESTAS YOINER DAVID" u="1"/>
        <s v="HERRERA HERRERA SANTIAGO" u="1"/>
        <s v="OCAMPO CRISTIAN ZAPATA" u="1"/>
        <s v="VASQUEZ GARCIA JUAN DIEGO" u="1"/>
        <s v="ZABALETA PARDO WENDY PAOLA" u="1"/>
        <s v="LARGO BAUTISTA ANDRES JULIAN" u="1"/>
        <s v="CATAÑO BERRIO CRISTIAN CAMILO" u="1"/>
        <s v="VILLADIEGO RUDAS PAULINA" u="1"/>
        <s v="PENA RUA JUAN FERNANDO" u="1"/>
        <s v="GOMEZ CASTAÑEDA JUAN SEBASTIAN" u="1"/>
        <s v="MEDINA RUIZ DARLYN YULIETH" u="1"/>
        <s v="VERGARA MORALES KAREN VIVIANA" u="1"/>
        <s v="SUAREZ ESTRADA LEIZ DIOMARA" u="1"/>
        <s v="BEDOYA OSPINA MIGUEL ANGEL" u="1"/>
        <s v="MURCIA MOLINA YURY TATIANA" u="1"/>
        <s v="NEWBALL PEREZ EDWARD ALFONSO" u="1"/>
        <s v="MARTINEZ RUBIANO JESICA DANIELA" u="1"/>
        <s v="CERRADA CAMACHO AMABIL RAFAEL" u="1"/>
        <s v="MEDINA HUERTAS NESTOR DAVID" u="1"/>
        <s v="SALAZAR TABORDA SAMUEL" u="1"/>
        <s v="MESA ZUNIGA LIDIS JHULIANA" u="1"/>
        <s v="PADILLA PACHECO JOSE ANDRES" u="1"/>
        <s v="MOSQUERA DIAZ ANNA MELISSA" u="1"/>
        <s v="GARCIA ECHEVERRI TATIANA" u="1"/>
        <s v="ARAUJO NAVARRO LAURA LUCIA" u="1"/>
        <s v="RAMIREZ MEDINA VALERIA" u="1"/>
        <s v="IDARRAGA LOPEZ DAVID IDARRAGA" u="1"/>
        <s v="GONZALEZ GOMEZ ANA GABRIELA" u="1"/>
        <s v="NINO TRONCOZO CARLOS JULIO" u="1"/>
        <s v="TABORDA MUÑOZ ELIZABEL" u="1"/>
        <s v="TABORDA CARDONA SEBASTIAN BALMORE" u="1"/>
        <s v="MAURICIO GARCIA BRAYAN" u="1"/>
        <s v="MEDINA MEJIA LAURA" u="1"/>
        <s v="MARTINEZ MADRID JOSE ALFREDO" u="1"/>
        <s v="MANRIQUE WALDO CAMILO ANDRES" u="1"/>
        <s v="MIRANDA SUAREZ MARIA ALEJANDRA" u="1"/>
        <s v="AREDONDO CASTAÑO ESTEFANIA" u="1"/>
        <s v="MENA CUESTA LAURA DANIELA" u="1"/>
        <s v="MARIN ALVAREZ ANA ADALGIZA" u="1"/>
        <s v="GARCIA GARCIA MELINA ANDREA" u="1"/>
        <s v="VELEZ DIEZ ALEXA JOHANA" u="1"/>
        <s v="PEREZ GOMEZ DANIELA ANDREA" u="1"/>
        <s v="VASCO PARRA SARA" u="1"/>
        <s v="ALVAREZ QUINTERO DAYANA" u="1"/>
        <s v="OROPEZA OROPEZA NIEVES HERYMAR" u="1"/>
        <s v="ACOSTA ARRIETA ANGIE PAOLA" u="1"/>
        <s v="AYALA ROJAS CRISTIAN CAMILO" u="1"/>
        <s v="GOMEZ GUTIERREZ GUADALUPE YSAMAR" u="1"/>
        <s v="CASTANEDA ZAPATA ALEJANDRA" u="1"/>
        <s v="HERRERA BASALLO MARIA PAULA" u="1"/>
        <s v="PEREZ USUGA JUAN FERNEY" u="1"/>
        <s v="ARAQUE ROJAS ANA MARIA" u="1"/>
        <s v="MORALES GOMEZ JULIAN DAVID" u="1"/>
        <s v="GUTIERREZ LONDOÑO JUAN DIEGO" u="1"/>
        <s v="CASTILLO GUACARI PAULA VALENTINA" u="1"/>
        <s v="JURADO PATINO SEBASTIAN" u="1"/>
        <s v="LOPEZ RINCON LUISA FERNANDA" u="1"/>
        <s v="MONROY RAMIREZ MAYRA ALEJANDRA" u="1"/>
        <s v="GARCIA QUINTERO LUIS FELIPE" u="1"/>
        <s v="NIAMPIRA MONTEJO JOHAN ALEXIS" u="1"/>
        <s v="OSORIO ARIAS DANIELA" u="1"/>
        <s v="CALLEJAS RUIZ SARA ALEXANDRA" u="1"/>
        <s v="RODRIGUEZ CORTES MARIANA" u="1"/>
        <s v="AGUILAR ALARCON LAURA PATRICIA" u="1"/>
        <s v="MUÑOZ HENAO MELANYE" u="1"/>
        <s v="RUIZ BULLA MARLON FRANCISCO" u="1"/>
        <s v="LONDOÑO DUARTE JUAN CAMILO" u="1"/>
        <s v="RODRIGUEZ MOLINA ALEJANDRO" u="1"/>
        <s v="ALZATE HIGUITA PABLO" u="1"/>
        <s v="FAJARDO GONZALEZ CARLOS DAVID" u="1"/>
        <s v="RIVERA SANCHEZ SANTIAGO" u="1"/>
        <s v="BERMUDEZ DAJOME JUAN DAVID" u="1"/>
        <s v="ESPITIA FLOREZ IVAN DARIO" u="1"/>
        <s v="RODRIGUEZ USUGA GEIDY JANNYN" u="1"/>
        <s v="PEÑA CACERES CRISTHIAN FELIPE" u="1"/>
        <s v="LADINO MARULANDA ANDRES FELIPE" u="1"/>
        <s v="GONZALEZ ROMAN ISABELA" u="1"/>
        <s v="ATEHORTUA LOAIZA VALENTINA" u="1"/>
        <s v="ARTEAGA BELTRAN MARIA ALEJANDRA" u="1"/>
        <s v="FORONDA QUIJANO FREDDY SANTIAGO" u="1"/>
        <s v="LOPEZ BECERRA YISED VALERIA" u="1"/>
        <s v="BOTERO ROJAS DAYANA" u="1"/>
        <s v="ZAPATA CARDONA SIDNEY YARIHANA" u="1"/>
        <s v="ECHEVERRY OSPINA ESTEFANY" u="1"/>
        <s v="PINEDA CIFUENTES DAVID STEVEN" u="1"/>
        <s v="DIAZ NAVARRO JOHAN ANDRES" u="1"/>
        <s v="RAMIREZ CARO JUAN ESTEBAN" u="1"/>
        <s v="OSORIO PEREZ YAHN CARLOS" u="1"/>
        <s v="CASTANEDA ROJAS BRAHIAN ALEXIS" u="1"/>
        <s v="BOHORQUEZ SOTO PAULA CAMILA" u="1"/>
        <s v="MACIAS HINCAPIE JUAN CAMILO" u="1"/>
        <s v="ARRIETA GARCIA MARIA JOSE" u="1"/>
        <s v="PINEDA URIBE KAREN MICHELLE" u="1"/>
        <s v="DORADO MONTOYA JHONIER" u="1"/>
        <s v="ARANGO RAMIREZ JUAN DAVID" u="1"/>
        <s v="DAZA MORALES JOSE MANUEL" u="1"/>
        <s v="SARABIA CASTELLAR SAELI SARED" u="1"/>
        <s v="AREIZA ZULUAGA DAVID STEVEN" u="1"/>
        <s v="TORREZ TORREZ IVAN ANDRES" u="1"/>
        <s v="ALEXANDER MURILLO JEFRY" u="1"/>
        <s v="CORTES SUAREZ FRANCY LISMER" u="1"/>
        <s v="MURCIA ARREDONDO BLANCA LUCILA" u="1"/>
        <s v="BUITRAGO GOMEZ KELLY YOHANA" u="1"/>
        <s v="BOSSIO MOSQUERA MAILIN PAOLA" u="1"/>
        <s v="ACEVEDO GANAN LUISA FERNANDA" u="1"/>
        <s v="MOSQUERA MOSQUERA MANUELA" u="1"/>
        <s v="CATANO CARDENAS VALENTINA" u="1"/>
        <s v="MANCIPE RIANO EMERSON ALBERTO" u="1"/>
        <s v="DIAZ BELTRAN ALIX JOHANA" u="1"/>
        <s v="TABARES CARDONA VALENTINA" u="1"/>
        <s v="PATIÑO USUGA ALEJANDRA MARCELA" u="1"/>
        <s v="MONSALVE BARRERA LAURA ANGELICA" u="1"/>
        <s v="RIOS MERCHAN LUKANA" u="1"/>
        <s v="GIRALDO GIRALDO YEISON DAVID" u="1"/>
        <s v="MESA GONZALEZ YULEIDY" u="1"/>
        <s v="POSSO SERNA KATHERINE" u="1"/>
        <s v="CIFUENTES BARON MANUEL STEVEN" u="1"/>
        <s v="JULIO OJEDA MARIA FERNANDA" u="1"/>
        <s v="JORGE MACEA JORGE MANUEL" u="1"/>
        <s v="FIGUEROA RANGEL ORIANA ISABEL" u="1"/>
        <s v="PORTILLA ORTEGA LILIANA" u="1"/>
        <s v="CASTRO CASTRO CRISTIAN FABIAN" u="1"/>
        <s v="ARANGO GRACIANO LESLY TATIANA" u="1"/>
        <s v="ORTEGA MANCO MARIA ALEJANDRA" u="1"/>
        <s v="MARTINEZ PELAYO WENDY LISETH" u="1"/>
        <s v="RESTREPO BERMUDEZ MARIA JULIANA" u="1"/>
        <s v="RODRIGUEZ GOMEZ MARIA VICTORIA" u="1"/>
        <s v="MONTOYA GIL YESENIA" u="1"/>
        <s v="PORTILLO TIRADO ESTEBAN FELIPE" u="1"/>
        <s v="GOMEZ QUIROS LINETH CAROLINA" u="1"/>
        <s v="SALAS HOYOS ALDEVER" u="1"/>
        <s v="ARCON GOMEZ MAUREN ANET" u="1"/>
        <s v="AGUIRRE RODRIGUEZ MATEO" u="1"/>
        <s v="SALAS GUERRERO JEAN FRANCO" u="1"/>
        <s v="LOPEZ MONSALVE JENNIFER" u="1"/>
        <s v="MENA PEREA KENDRY YAISURY" u="1"/>
        <s v="OSPINA RESTREPO MICHEL DANIELA" u="1"/>
        <s v="CORREA CARDONA LUIS FELIPE" u="1"/>
        <s v="CARVAJAL GONZALEZ ELIZABETH" u="1"/>
        <s v="CORREA ORREGO MARIA ISABEL" u="1"/>
        <s v="RODRIGUEZ RODRIGO ANDRES" u="1"/>
        <s v="RESTREPO CANO SEBASTIAN" u="1"/>
        <s v="BRAVO PALOMINO YERALDIN" u="1"/>
        <s v="CARDENAS CASTAÑO TOMAS" u="1"/>
        <s v="CENTENO CARDENAS JUAN ESTEBAN" u="1"/>
        <s v="MOSQUERA VERGARA JHOSELINE DAYANA" u="1"/>
        <s v="CASTRO BENAVIDES YUNADIS" u="1"/>
        <s v="CAROLINA HERNANDEZ DEYINETH" u="1"/>
        <s v="OVALLES ORTEGANA YENNIFEER ANDREINA" u="1"/>
        <s v="BOLAÑOZ VARGAS YULIANA CAROLINA" u="1"/>
        <s v="OCHOA BUENDIA SHIRLEY ANDREA" u="1"/>
        <s v="RIVERA BERRUECOS JUAN ESTEBAN" u="1"/>
        <s v="RIVAS CORDOBA YENNY" u="1"/>
        <s v="BLANCO MENDEZ ISA MARY" u="1"/>
        <s v="GOMEZ RUIZ JOSE MANUEL" u="1"/>
        <s v="VELANDIA CRUZ IVAN ANDRES" u="1"/>
        <s v="CORREA LOPEZ JUAN JOSE" u="1"/>
        <s v="DIAZ CASTIBLANCO MIGUEL ANGEL" u="1"/>
        <s v="GALLEGO RAMIREZ LUIS FELIPE" u="1"/>
        <s v="HEREDIA MARIÑO VERONICA ESTEFANIA" u="1"/>
        <s v="DIAZ VARGAS JUAN ESTEBAN" u="1"/>
        <s v="GONGORA MENDOZA DANIEL ALEJANDRO" u="1"/>
        <s v="GAMBA VARGAS EMILY ESTEFANIA" u="1"/>
        <s v="CARABALLO JIMENEZ GUSTAVO ENRIQUE" u="1"/>
        <s v="VASQUEZ RAMIREZ ISABELLA" u="1"/>
        <s v="GUZMAN BOLAÑOS JENNYFER" u="1"/>
        <s v="GARCIA ATEHORTUA YERLY ANDREA" u="1"/>
        <s v="HENAO OCAMPO DIANA MABEL" u="1"/>
        <s v="HIGUITA LEIVA BRAHIMER GIOVANNY" u="1"/>
        <s v="GARCIA MURILLO ANDRES FELIPE" u="1"/>
        <s v="AGUIRRE GAVIRIA JOSE ALEJANDRO" u="1"/>
        <s v="GUTIERREZ ORTIZ JHOHAN FELIPE" u="1"/>
        <s v="AGUDELO GARCIA ANDRES MATEO" u="1"/>
        <s v="QUINTERO RIVERA VALERIA" u="1"/>
        <s v="ANDRADE BUITRAGO MIGUEL ANGEL" u="1"/>
        <s v="BRAVO BRAVO PAOLA BEATRIZ" u="1"/>
        <s v="BUENO SALAMANCA MILLER ABEL" u="1"/>
        <s v="REYES MARTINEZ LAURA YERALDY" u="1"/>
        <s v="PEÑA GONZALEZ DANNA JASBLEIDY" u="1"/>
        <s v="CARVAJAL GRACIANO MAIRA ALEJANDRA" u="1"/>
        <s v="GARCIA CASTRO VERONICA" u="1"/>
        <s v="GUTIERREZ GONZALEZ LINA PATRICIA" u="1"/>
        <s v="PEREZ CORREA SEBASTIAN" u="1"/>
        <s v="SIMANCA ARGEL IBETH" u="1"/>
        <s v="CARDENAS SAMPEDRO CARLOS ALBERTO" u="1"/>
        <s v="CARDONA RAIGOZA TATIANA ANDREA" u="1"/>
        <s v="BADEL VILLALBA MARIA JOSE" u="1"/>
        <s v="CANO CARDONA MARLLY VANESSA" u="1"/>
        <s v="GUERRA ORDOÑEZ JUAN DAVID" u="1"/>
        <s v="ALVAREZ SUBERO LEIDYS MARCELA" u="1"/>
        <s v="AVENDAÑO VACCA JULIAN FERNANDO" u="1"/>
        <s v="PEREGUEZA AZA LUIS ALBERTO" u="1"/>
        <s v="LOPEZ MUÑOZ BRIANA DAININ" u="1"/>
        <s v="BERRIO SANTIAGO ZAPATA" u="1"/>
        <s v="RODRIGUEZ BLANCO ROCIO PAOLA" u="1"/>
        <s v="TAPIAS PEREZ ANGELA YECENIA" u="1"/>
        <s v="ACEVEDO AGUDELO ESNEIDER" u="1"/>
        <s v="GOMEZ OQUENDO LUIS ANDRES" u="1"/>
        <s v="FARFAN GARCIA MAYRA DE LOS ANGELES" u="1"/>
        <s v="MARIN ALVAREZ VALENTINA" u="1"/>
        <s v="SAYAS HERNANDEZ LEIDYS MARIA" u="1"/>
        <s v="MORALES FRANCO KELLY JOHANA" u="1"/>
        <s v="CORDOBA SANCHEZ MARISOL" u="1"/>
        <s v="PEÑALOZA MURILLO HARRY" u="1"/>
        <s v="SANDOVAL MACIAS JUAN CAMILO" u="1"/>
        <s v="ORTIZ LONDOÑO SEBASTIAN" u="1"/>
        <s v="RESTREPO URIBE EMANUEL" u="1"/>
        <s v="RUA ZAPATA MARIANA" u="1"/>
        <s v="BONILLA DUQUE NATALY DANIELA" u="1"/>
        <s v="GAVIRIA ARROYAVE JUAN ESTEBAN" u="1"/>
        <s v="OSPINA POSADA ANGELA ROCIO" u="1"/>
        <s v="DIAZ SORACA MELBA PAOLA" u="1"/>
        <s v="MENESES VELEZ MIGUEL ANGEL" u="1"/>
        <s v="CORRALES HINCAPIE SANTIAGO" u="1"/>
        <s v="GALEANO LOPEZ JULIANA" u="1"/>
        <s v="MOSQUERA LOZANO JOAN FERLEY" u="1"/>
        <s v="LOPEZ COLINA JEFFERSON ALEXANDER" u="1"/>
        <s v="PEREZ SIRA ORSON JOSE" u="1"/>
        <s v="CARRANZA MARTINEZ ARLEY YULISA" u="1"/>
        <s v="MORENO QUIÑONEZ LUZ DANIELA" u="1"/>
        <s v="FONNEGRA ZULUAGA YINEY TATIANA" u="1"/>
        <s v="FONNEGRA ZAPATA CARLOS ALBERTO" u="1"/>
        <s v="ALVAREZ GONZALEZ ARLYS ASTRID" u="1"/>
        <s v="GUARIN MUÑOZ CARLOS ANDRES" u="1"/>
        <s v="VALENCIA SERNA LUIS FERNANDO" u="1"/>
        <s v="TAVERA OSORIO ANDERSON HARLEY" u="1"/>
        <s v="SUAREZ BARRERA ALEJANDRO" u="1"/>
        <s v="HERNANDEZ RODRIGUEZ FABIAN LEONARDO" u="1"/>
        <s v="CHICAIZA LOPEZ STWANLEY JOSUE" u="1"/>
        <s v="GONZALEZ SUAREZ MARBELLA AMALIA" u="1"/>
        <s v="RODRIGUEZ BAUTISTA KARYN STEFANNIE" u="1"/>
        <s v="HUERTAS SALCEDO NICOLE" u="1"/>
        <s v="PEREZ HINCAPIE YOLANDA" u="1"/>
        <s v="CASTANO GAMBOA JULLYANA" u="1"/>
        <s v="PADILLA GORDON NATALY JOHANA" u="1"/>
        <s v="GONZALEZ GIRALDO JUAN PABLO" u="1"/>
        <s v="MUÑOZ QUINCOS EDWARD STIVEN" u="1"/>
        <s v="GAITAN VANESSA SOSSA" u="1"/>
        <s v="MARTINEZ CUEVAS EMANUEL ANTUAN" u="1"/>
        <s v="JESUS DAVID BARRIOS ROMERO" u="1"/>
        <s v="MOSQUERA RENGIFO CRISTIAN JAVIER" u="1"/>
        <s v="PARRA ATEHORTUA JUAN JOSE" u="1"/>
        <s v="GONZALEZ PARRA LISBETH CAROLINA" u="1"/>
        <s v="GOMEZ SANCHEZ YISETH ADRIANA" u="1"/>
        <s v="QUINTERO RIVERA ALEJANDRO" u="1"/>
        <s v="LEIVA SOTO ERIKA MILENA" u="1"/>
        <s v="MORALES ALFONSO ALEJANDRA" u="1"/>
        <s v="MORA RIVERA DANNA GABRIELA" u="1"/>
        <s v="MONTOYA PADILLA LUISA FERNANDA" u="1"/>
        <s v="ANGARITA RAMIREZ YERIN SOFIA" u="1"/>
        <s v="MOSQUERA RESTREPO ANGIE VANESSA" u="1"/>
        <s v="PANIAGUA GONZALEZ NORIDA GABRIELA" u="1"/>
        <s v="ROMERO SEPULVEDA JUAN PABLO" u="1"/>
        <s v="ROMERO RUIZ ANDRES FELIPE" u="1"/>
        <s v="GARCIA MOYA SOFIA" u="1"/>
        <s v="ORTEGA HERRERA LUISA FERNANDA" u="1"/>
        <s v="DE LA ROSA GALEANO KEVIN ANDRES" u="1"/>
        <s v="BALANTA CARDONA TANYELI ANDREA" u="1"/>
        <s v="GOMEZ SANCHEZ HILDEBRANDO" u="1"/>
        <s v="MORENO NAVARRO LORENIS MAYDUTH" u="1"/>
        <s v="MORELO GONZALEZ IVON FERNANDA" u="1"/>
        <s v="TORRES TORRES ALBERTO ENRIQUE" u="1"/>
        <s v="AYALA DELGADO MARIAN MICHEL" u="1"/>
        <s v="ALCARAZ MORALES SANTIAGO" u="1"/>
        <s v="SANCHEZ HORTUA LAURA MARLENY" u="1"/>
        <s v="CAMPERO OBANDO YULIANA ELIZABETH" u="1"/>
        <s v="BERNAL SUAREZ ELIU JOSUE" u="1"/>
        <s v="JURADO PATIÑO CARLOS" u="1"/>
        <s v="RUIZ POSADA MARIA JIMENA" u="1"/>
        <s v="RODRIGUEZ AVENDANO LAURA" u="1"/>
        <s v="DEARCO CIFUENTES YULISA ANDREA" u="1"/>
        <s v="MAYORGA CARDONA CARLOS ANDRES" u="1"/>
        <s v="GIRALDO MELENDREZ LISBET DAYANA" u="1"/>
        <s v="IZQUIERDO NUNEZ ANDRES CAMILO" u="1"/>
        <s v="PUERTA DAZA YERLY FAISURY" u="1"/>
        <s v="PAREDES DE MOLINA OSKARINA DEL VALLE" u="1"/>
        <s v="CASTRO MARTINEZ DARIANYS LINEY" u="1"/>
        <s v="MORELO BERRIO ANDREA PAOLA" u="1"/>
        <s v="CHAVARRIA RIVERA JOHAN STIVEN" u="1"/>
        <s v="OCAMPO TORRES DANNA KATHERINE" u="1"/>
        <s v="BACALAO MONTILLA MARIA ANGELICA" u="1"/>
        <s v="PIERRE CANO JEAN" u="1"/>
        <s v="CASTAÑEDA GUERRA DANIELA" u="1"/>
        <s v="DEL CARMEN LOPEZ ALBORNOZ VEXIMAR" u="1"/>
        <s v="GIRALDO ALEJANDRO" u="1"/>
        <s v="RESTREPO VALENCIA STEFANIA" u="1"/>
        <s v="TAMAYO MONSALVE DIEGO ALEJANDRO" u="1"/>
        <s v="CAUSADO FLOREZ ALEJANDRA" u="1"/>
        <s v="HERNANDEZ MORENO JULIANA ANDREA" u="1"/>
        <s v="SCHREIBER ALVAREZ LILANY" u="1"/>
        <s v="ECHEVERRI CANO DANIEL FELIPE" u="1"/>
        <s v="RIVERA BARRIOS KAROLY VANESSA" u="1"/>
        <s v="MORALES ACEVEDO MATEO" u="1"/>
        <s v="RENTERIA URIBE SEBASTIAN" u="1"/>
        <s v="NAVA SUAREZ TAIMARU" u="1"/>
        <s v="CHAVARRIAGA COLORADO MAYERLIN" u="1"/>
        <s v="BOHORQUEZ ARROYAVE KATHERINE" u="1"/>
        <s v="ARIZALA HERNANDEZ JUAN MANUEL" u="1"/>
        <s v="GUTIERREZ GIRALDO NATALY" u="1"/>
        <s v="OSPINA MONTOYA LUISA FERNANDA" u="1"/>
        <s v="JARAMILLO ARBOLEDA KARLA MILENA" u="1"/>
        <s v="RODRIGUEZ PEREZ SAMANTA" u="1"/>
        <s v="SALAZAR GONZALEZ GERALDINE VANESSA" u="1"/>
        <s v="FLOREZ ROJAS JUAN PABLO" u="1"/>
        <s v="RUEDA MARTINEZ HERNANDO" u="1"/>
        <s v="PORTILLA LISETH DAYANA" u="1"/>
        <s v="LIZARAZO CASTRO JUAN SEBASTIAN" u="1"/>
        <s v="HERRERA RANGEL SANTIAGO" u="1"/>
        <s v="ARAUJO ACEVEDO MIGUEL ANGEL" u="1"/>
        <s v="ARANGO MIRA SEVASTIAN" u="1"/>
        <s v="VALENCIA POSADA MARIA FERNANDA" u="1"/>
        <s v="MUÑOZ TORRES JULIAN SANTIAGO" u="1"/>
        <s v="PENA ZAPATA KEVIN JOHAO" u="1"/>
        <s v="MARTINEZ MURILLO DANIEL FELIPE" u="1"/>
        <s v="LEZCANO PULGARIN JUAN MARIO" u="1"/>
        <s v="DELGADO TALAIGUA SARAY JOHANA" u="1"/>
        <s v="GUTIERREZ SALAS ANGELY CRISTINA" u="1"/>
        <s v="PEREZ PIÑERES CARLOS ALBERTO" u="1"/>
        <s v="MIRANDA GALLEGO LUIS GUILLERMO" u="1"/>
        <s v="MEJIA LOPEZ SANTIAGO" u="1"/>
        <s v="RESTREPO CARDENAS NICOLAS" u="1"/>
        <s v="VALDERRAMA TAVERA JUAN ALEJANDRO" u="1"/>
        <s v="DUQUE MOSQUERA ESTEBAN" u="1"/>
        <s v="RESTREPO PEREZ RAFAEL" u="1"/>
        <s v="RESTREPO RESTREPO YEISON ALEJANDRO" u="1"/>
        <s v="TORRES CARDONA ANYI DANIELA" u="1"/>
        <s v="GALEANO ALVAREZ MARTIN" u="1"/>
        <s v="FIGUEROA RENTERIA ANGY LORENA" u="1"/>
        <s v="LONDONO GARCIA YURY PAOLA" u="1"/>
        <s v="PAEZ PETRO DENIA ROSA" u="1"/>
        <s v="CEBALLOS VERGARA VALENTINA" u="1"/>
        <s v="PANIAGUA GAVIRIA ANA MARIA" u="1"/>
        <s v="CASTRO MONTOYA JULIAN ANDRES" u="1"/>
        <s v="MACHADO CARDENAS ELY SAUL" u="1"/>
        <s v="BUSTAMANTE VEGA HUVER ALONSO" u="1"/>
        <s v="PARRA MUÑOZ JOSELYN ANDREA" u="1"/>
        <s v="MIRANDA GRANADOS EFRAIN ANDRES" u="1"/>
        <s v="QUINTERO DIAZ WILLIAM DE JESUS" u="1"/>
        <s v="MARIN ROJAS MELISSA" u="1"/>
        <s v="RESTREPO PALACIO DANIEL RESTREPO" u="1"/>
        <s v="QUINTERO OSORIO JOSE FERNANDO" u="1"/>
        <s v="ESPINOSA MORENO DIEGO FERNANDO" u="1"/>
        <s v="PEREIRA RUIZ ALEXANDRO" u="1"/>
        <s v="MONTOYA MARIN SANTIAGO HERNAN" u="1"/>
        <s v="MOSQUERA TAMAYO JULIAN" u="1"/>
        <s v="GOMEZ SALDARRIAGA MIGUEL ANGEL" u="1"/>
        <s v="TORRES GALEANO TATIANA" u="1"/>
        <s v="CARDENAS GENESIS AGUDELO" u="1"/>
        <s v="VELASQUEZ OSPINA ALEJANDRO" u="1"/>
        <s v="PALACIOS COPETE JHON STEVEN" u="1"/>
        <s v="POLANIA GONZALEZ VANESSA ALEXANDRA" u="1"/>
        <s v="GUERMES RIVERA DAHIANA SOFIA" u="1"/>
        <s v="RAMIREZ VELEZ CRISTIAN DAVID" u="1"/>
        <s v="ZAPATA BERRIO DAVINSON ESTEBAN" u="1"/>
        <s v="GONZALEZ GALLEGO DAVID FERNANDO" u="1"/>
        <s v="FRACO CASTAÑEDA BRIAN" u="1"/>
        <s v="ACEVEDO ALVAREZ ANGIE" u="1"/>
        <s v="USUGA OROZCO JOSE MIGUEL" u="1"/>
        <s v="CACERES RUBIO LUISA DANIELA" u="1"/>
        <s v="MEJIA RESTREPO ANDRES FELIPE" u="1"/>
        <s v="CIRO TABARES AILYN DAHIANA" u="1"/>
        <s v="DELGADO GONZALEZ DORIS AUXILIADORA" u="1"/>
        <s v="CASTRO BANQUET CINTHYAN PAOLA" u="1"/>
        <s v="OSORIO FLOREZ MARLY DEL PILAR" u="1"/>
        <s v="VENTE PALACIOS JHON FAIVER" u="1"/>
        <s v="BERNA HERNANDEZ CRISTIAN ANDRES" u="1"/>
        <s v="VILLARRUEL PEÑARREDONDA MELISSA FERNANDA" u="1"/>
        <s v="CANOLES ROMERO MARIA CAMILA" u="1"/>
        <s v="URIBE GARCIA CARLOS ANDRES" u="1"/>
        <s v="AZUAJE PEREZ CAROLINA" u="1"/>
        <s v="CASTRO VILORIA JESUS ALBERTO" u="1"/>
        <s v="BOVEA DE AVILA ZAYURIS DALLANY" u="1"/>
        <s v="MARTINEZ PIEDRIZ MARIA SILVANA" u="1"/>
        <s v="PEREZ DIAZ LUZ ELENA" u="1"/>
        <s v="GOMEZ RAMIREZ JEAN ANGEL" u="1"/>
        <s v="HERNANDEZ ISAZA CRISTIAN EDUARDO" u="1"/>
        <s v="ALVAREZ ROMAN MAIRA ALEJANDRA" u="1"/>
        <s v="QUICENO MORALES DEISY MARCELA" u="1"/>
        <s v="MONSALVE CASTRILLON JUAN SEBASTIAN" u="1"/>
        <s v="BRONTE CASTAÑO ARES ZAYDAN" u="1"/>
        <s v="REYES MORENO EDWAR ANDRES" u="1"/>
        <s v="PULIDO URUEÑA JOSE LUIS" u="1"/>
        <s v="MUNZON MOGUEA ANABELA" u="1"/>
        <s v="CASTAÑO BARRIENTOS YULIANA DISLEDIS" u="1"/>
        <s v="CARO CARDONA MARIA ALEJANDRA" u="1"/>
        <s v="RIOS AGUDELO JUAN DANIEL" u="1"/>
        <s v="LOPEZ OSORIO MARIA PAULINA" u="1"/>
        <s v="PUERTA MEJIA ANA MARIA" u="1"/>
        <s v="CASTRILLON HIGUITA JULIETH VALENTINA" u="1"/>
        <s v="BOLIVAR LONDOÑO JUAN DAVID" u="1"/>
        <s v="HINCAPIE DIAZ NAYELIS PAOLA" u="1"/>
        <s v="MONTEALEGRE ROJAS LUISA FERNANDA" u="1"/>
        <s v="GOMEZ CARDONA HENRY SANTIAGO" u="1"/>
        <s v="SEGOVIA DORIS MARIA" u="1"/>
        <s v="GARCIA MONTEALEGRE JAVIER MATEO" u="1"/>
        <s v="ALVAREZ CARDONA CARLOS ANDRES" u="1"/>
        <s v="ALVAREZ ROSSO LAURA MILENA" u="1"/>
        <s v="VANEGAS RENDON ANA MARIA" u="1"/>
        <s v="MORENO DURANGO WILMER ALONSO" u="1"/>
        <s v="CARDENAS MARIN LICETH DAHANA" u="1"/>
        <s v="CARDONA DIAZ DIEGO ALEXANDER" u="1"/>
        <s v="MADARIAGA LONDOÑO MARIANA" u="1"/>
        <s v="FELIZZOLA DIAZ CARLOS ALBERTO" u="1"/>
        <s v="MORA VELANDIA DAVID ALFREDO" u="1"/>
        <s v="ROJAS GARAY ANDRES FELIPE" u="1"/>
        <s v="LOPEZ SISO KEILLURY MAHOLI" u="1"/>
        <s v="ARANGO TORRES JUAN SEBASTIAN" u="1"/>
        <s v="CASTRO RAMIREZ DIEGO ALEJANDRO" u="1"/>
        <s v="GIRON ACHURY IBETH" u="1"/>
        <s v="VELLOJIN TRESPALACIOS ALIXS MARINA" u="1"/>
        <s v="ROMERO PERILLA LUIS MIGUEL" u="1"/>
        <s v="MARQUEZ AGUDELO DANIEL ANTONIO" u="1"/>
        <s v="URIBE SANCHEZ LUISA ANDREA" u="1"/>
        <s v="RAMOS FANDINO YANERIS DAYANA" u="1"/>
        <s v="BARONA PEÑARANDA ANDRES FELIPE" u="1"/>
        <s v="VALLEJO DAVID VALENCIA" u="1"/>
        <s v="RODRIGUEZ BERNAL MAYE LIZETH" u="1"/>
        <s v="ACEVEDO BOLIVAR MARIA JOSE" u="1"/>
        <s v="GUZMAN MUÑOZ JUAN DANIEL" u="1"/>
        <s v="MORALES PETRO PAULA ANDREA" u="1"/>
        <s v="BADEL RODRIGUEZ LINDA ROSA" u="1"/>
        <s v="ECHEVERRI OSPINA MELISSA" u="1"/>
        <s v="LONDOÑO MUÑOZ LUISA FERNANDA" u="1"/>
        <s v="MELO BELTRAN ERIKA ASTRID" u="1"/>
        <s v="TONCEL BRITO JENSEN AUGUSTO" u="1"/>
        <s v="CADAVID POSADA CARLOS ALBERTO" u="1"/>
        <s v="TRIANA BERNAL JUAN DAVID" u="1"/>
        <s v="BARRENECHE RODRIGUEZ SANTIAGO" u="1"/>
        <s v="RIVERA PORRAS JESUS ENRIQUE" u="1"/>
        <s v="ROMERO SERRANO YELENKA YADIRA" u="1"/>
        <s v="OLAYA LOZANO JHONATAN" u="1"/>
        <s v="SANCHEZ SEPULVEDA YINA PAOLA" u="1"/>
        <s v="PADILLA DURANGO YINA LORENA" u="1"/>
        <s v="LOPEZ RIVERA REYNEL ALBERTO" u="1"/>
        <s v="CHALA MOYA HOSNEI SULEI" u="1"/>
        <s v="GRANADOS AGUDELO CHRISTIAN MANUEL" u="1"/>
        <s v="MOSCOSO VELEZ MARIANA" u="1"/>
        <s v="LEAL VARGAS JHONATAN CAMILO" u="1"/>
        <s v="STEVEN ROJAS CRISTHIAN" u="1"/>
        <s v="HERNANDEZ SANCHEZ JUAN ESTEBAN" u="1"/>
        <s v="SALINAS CORREDOR GLORIA CRISTINA" u="1"/>
        <s v="MEJIAS ARENAS GREYMAR ROWENA" u="1"/>
        <s v="ALCARAZ LOPEZ JOSE ANDRES" u="1"/>
        <s v="VILLAMIL ARIAS SEBASTIAN" u="1"/>
        <s v="RODRIGUEZ ACOSTA JULY ANDREA" u="1"/>
        <s v="FLOREZ OROZCO GERMAN CAMILO" u="1"/>
        <s v="HINCAPIE GIRALDO ESTIVEN ALEJANDRO" u="1"/>
        <s v="RAMIREZ GOMEZ JEFFERSON" u="1"/>
        <s v="OROZCO ARIZA JUAN DAVID" u="1"/>
        <s v="ORIGUA VIRACACHA ANGEL STEVEN" u="1"/>
        <s v="BARRANTES RICO CAMILA ALEJANDRA" u="1"/>
        <s v="QUICENO CASTAÑEDA LIYAM XIOMARA" u="1"/>
        <s v="BERMUDEZ IBAÑEZ JESICA LORENA" u="1"/>
        <s v="TRIANA NOAH MIKAELA" u="1"/>
        <s v="ANGEL LOPEZ PAULA ALEJANDRA" u="1"/>
        <s v="TORRES CAMPOS DAVID ALEJANDRO" u="1"/>
        <s v="BRICEÑO MARQUEZ JHOJAN FELIPE" u="1"/>
        <s v="PALACIOS FLOREZ CLAUDIA JOHANNA" u="1"/>
        <s v="GALEANO DURANGO SARA" u="1"/>
        <s v="TORRES PINILLA DIEGO ALEJANDRO" u="1"/>
        <s v="VELANDIA RODRIGUEZ DANILO RICARDO" u="1"/>
        <s v="TORRES HERNANDEZ KIMBERLY ALEXANDRA" u="1"/>
        <s v="ACEVEDO CASTRILLON DAVID" u="1"/>
        <s v="QUINTERO NARANJO SIMON" u="1"/>
        <s v="GONZALEZ CORREA MARIA FERNANDA" u="1"/>
        <s v="LOPEZ VERGARA JEFERSON" u="1"/>
        <s v="ATILANO TORRES JULIANA ANDREA" u="1"/>
        <s v="CHAVARRIA VELEZ JENIFER ANDREA" u="1"/>
        <s v="GAITA RODRIGUEZ JHENIFER ALEXANDRA" u="1"/>
        <s v="ANAYA RANGEL LINA MARCELA" u="1"/>
        <s v="CASTRO JARAMILLO JUAN CAMILO" u="1"/>
        <s v="ROJAS PUENTES REIMARLY LENYRE" u="1"/>
        <s v="RUBIO DIAZ LINA ALEJANDRA" u="1"/>
        <s v="LINARES JIMENEZ LINA TATIANA" u="1"/>
        <s v="VARGAS VILLAMIZAR JAVIER MAURICIO" u="1"/>
        <s v="GARZON PARDO JESSICA VANESSA" u="1"/>
        <s v="MARTINEZ ISAZA LORENA" u="1"/>
        <s v="SANCHEZ SUAREZ LAURA" u="1"/>
        <s v="VILLA LONDOÑO MARIA CAMILA" u="1"/>
        <s v="GONZALEZ PASTRANA SERGIO ANDRES" u="1"/>
        <s v="SANCHEZ VARON YELITZA DESIRET" u="1"/>
        <s v="PEREZ GARCIA ISABELLA" u="1"/>
        <s v="ARBOLEDA VELEZ TATIANA" u="1"/>
        <s v="ARBOLEDA GRANADOS ALEJANDRA MARIA" u="1"/>
        <s v="MUÑOZ CORTES MICHAEL SEBASTIAN" u="1"/>
        <s v="MUNERA ZAPATA MARY LUZ" u="1"/>
        <s v="MARTINEZ BATISTA YESICA PAOLA" u="1"/>
        <s v="WIETMAN JHORMAN" u="1"/>
        <s v="GUIZA PALACIOS MAYCOL" u="1"/>
        <s v="CRUZ LLANES JOSE DARIO" u="1"/>
        <s v="GONZALEZ RODRIGUEZ MARIA YINCY" u="1"/>
        <s v="AVILA QUINTERO SERGIO DANIEL" u="1"/>
        <s v="MOLINA PINZON LAURA XIMENA" u="1"/>
        <s v="HERNANDEZ MONCADA LAURA GABRIELA" u="1"/>
        <s v="JOYA REINEL DAVID ANDREI" u="1"/>
        <s v="CORTES LEON MARIA ISABEL" u="1"/>
        <s v="PUCHE CASTRO GUILLERMO DE JESUS" u="1"/>
        <s v="ROMERO SAMUDIO LAURA FERNANDA" u="1"/>
        <s v="SUAREZ SANTIAGO FELIPE ALEXANDER" u="1"/>
        <s v="CABRITA ZEA ISKEYERLITH PAOLA" u="1"/>
        <s v="MUNOZ AMADOR MABEL DAYANA" u="1"/>
        <s v="GIRALDO ARENAS CAROLINA" u="1"/>
        <s v="LASTRE JARABA EDUARDO MIGUEL" u="1"/>
        <s v="MONTIEL SERRA NICOLL ANDREA" u="1"/>
        <s v="DUQUE FORONDA LUZ DARY" u="1"/>
        <s v="ANGEL FANDIÑO DANIEL EDUARDO" u="1"/>
        <s v="POSADA CHAVEZ LUISA FERNANDA" u="1"/>
        <s v="CORTES GABRIELA MARTIN" u="1"/>
        <s v="PEREZ PIÑEREZ MARIA JOSE" u="1"/>
        <s v="RIOS BECERRA CLAUDIA ANDREA" u="1"/>
        <s v="MENDIVELSO PABON TANIA YURLEIDIS" u="1"/>
        <s v="FERRER IBARRA ANA CAROLINA" u="1"/>
        <s v="BARBOSA FERNANDEZ GILBER DAVID" u="1"/>
        <s v="TORRES PEÑA LINA MARIA" u="1"/>
        <s v="ESPITIA DIAZ JUAN PABLO" u="1"/>
        <s v="OLIVEROS SANCHEZ GILDARDO" u="1"/>
        <s v="ARANGO ENCISO ANDRES FELIPE" u="1"/>
        <s v="JEREZ GARCIA RONALD DE JESUS" u="1"/>
        <s v="RIALES PANIAGUA MIGUEL ANGEL" u="1"/>
        <s v="RIOS VALENCIA MARIA CAMILA" u="1"/>
        <s v="DUARTE JURADO LALISBEL YURANY" u="1"/>
        <s v="CASTRILLON HERNANDEZ EMILIE" u="1"/>
        <s v="ARENAS RAMIREZ ESTEFANIA" u="1"/>
        <s v="TAMAYO DEL VALLE SANTIAGO" u="1"/>
        <s v="MONTOYA MONSALVE OSCAR DANIEL" u="1"/>
        <s v="COSSIO RODRIGUEZ SANTIAGO" u="1"/>
        <s v="VELASQUEZ CARDENAS MANUELA" u="1"/>
        <s v="LONDOÑO GOMEZ ANDRES" u="1"/>
        <s v="AGUIAR RUIZ BRAYAN ESTIVEN" u="1"/>
        <s v="QUIRAMA MONTOYA JOSELIN YOHANA" u="1"/>
        <s v="SALAS VERBEL ANA JHAVE" u="1"/>
        <s v="BETANCUR GONZALEZ SEBASTIAN" u="1"/>
        <s v="ARCILA VASQUEZ MIGUEL ANGEL" u="1"/>
        <s v="COLORADO AGUIRRE JULIETH" u="1"/>
        <s v="MEJIA BEDOYA JESSICA" u="1"/>
        <s v="ARDILA CAMPINO PABLO ANDRES" u="1"/>
        <s v="TANGARIFE SUAREZ YONATHAN TANGARIFE" u="1"/>
        <s v="DUQUE LEON SARAI ESTEPHANY" u="1"/>
        <s v="RIOS TORRES ANGELA MARIA" u="1"/>
        <s v="ARGEL ARGEL CLARA HELENA" u="1"/>
        <s v="RODRIGUEZ RESTREPO EVELYN" u="1"/>
        <s v="MACHADO MOLINA LEIDY VANESSA" u="1"/>
        <s v="OROZCO BOLIVAR YULI ALEJANDRA" u="1"/>
        <s v="FORERO NARVAEZ DIANA CAROLINA" u="1"/>
        <s v="ARROYAVE JIMENEZ JUAN GONZALO" u="1"/>
        <s v="ROJAS GARCIA JHORMAN" u="1"/>
        <s v="SANCHEZ DURAN DANIEL ANDRES" u="1"/>
        <s v="AVENDAÑO PELAEZ JESSICA MARCELA" u="1"/>
        <s v="ARIAS LINARES YULLY VERONICA" u="1"/>
        <s v="RUA JURADO NICOLAS" u="1"/>
        <s v="AGREDA PRIMERA JUAN JOSE" u="1"/>
        <s v="RODRIGUEZ CAMACHO LISBETH TATIAN" u="1"/>
        <s v="ACUÑA LOPEZ YULIETH VANESA" u="1"/>
        <s v="FUENTES ESPITIA ADRIANA LUCIA" u="1"/>
        <s v="MURIEL ORTIZ BAYRON" u="1"/>
        <s v="BOTERO GALLEGO KELY JHOANA" u="1"/>
        <s v="VALEGA SANCHEZ LISSETH PAOLA" u="1"/>
        <s v="GONZALEZ VELASQUEZ JENNIFER ANDREA" u="1"/>
        <s v="HIDALGO LEMUS JUAN NICOLAS" u="1"/>
        <s v="BARRERA QUINTERO SAMUEL" u="1"/>
        <s v="COPETE COPETE MATEO ANDREY" u="1"/>
        <s v="LEGRO CUELLAR NINA JOHANNA" u="1"/>
        <s v="MARCA HERNANDEZ JENNIFER JULIANA" u="1"/>
        <s v="CORREA AGUDELO VANESSA" u="1"/>
        <s v="MARQUEZ CHINCHILLA BRAYAN EDUARDO" u="1"/>
        <s v="GARCIA MARTINEZ JHANN HAROL" u="1"/>
        <s v="VALENCIA GALLEGO FERNANDO" u="1"/>
        <s v="MAURE AGAMEZ LUZ MARINA" u="1"/>
        <s v="PINEROS VELANDIA ALISON DANIELA" u="1"/>
        <s v="BALLEN PENA LAURA SOFIA" u="1"/>
        <s v="GIRALDO JUAN MANUEL" u="1"/>
        <s v="BARRERA GARZON ASTRID XIMENA" u="1"/>
        <s v="LASSO GUAVITA ASHLEY YOJHANNA" u="1"/>
        <s v="ESTRADA LOPEZ ANA MARIA" u="1"/>
        <s v="MORALES URBANO LUZ JANETH" u="1"/>
        <s v="PALACIO GUTIERREZ KELLY ESTEFANIA" u="1"/>
        <s v="CASTAÑO JARAMILLO DIEGO ALEJANDRO" u="1"/>
        <s v="MEJIA ANTONIO" u="1"/>
        <s v="JIMENEZ GIRALDO CAROLINA." u="1"/>
        <s v="GUTIERREZ GUERRA MARTHA LILIANA" u="1"/>
        <s v="BERNAL RUBIANO OSCAR LEONARDO" u="1"/>
        <s v="PEREZ GAMA LUISA DANIELA" u="1"/>
        <s v="VARGAS APARICIO ISABELLA MARIA" u="1"/>
        <s v="DIAZ PEÑA ANTHONY ALEXANDER" u="1"/>
        <s v="LOPEZ AGUDELO ALEXANDRA" u="1"/>
        <s v="PEREZ MONTES CARMEN PAOLA" u="1"/>
        <s v="CASTRO SEPULVEDA JHAMES" u="1"/>
        <s v="SALAMANCA GOMEZ LAURA VALENTINA" u="1"/>
        <s v="CANCHILA JULIO CLAUDIA PATRICIA" u="1"/>
        <s v="RECCHIA VILLA JEREMY ALEJANDRO" u="1"/>
        <s v="DIAZ MORENO LILIANA CAROLINA" u="1"/>
        <s v="GONZALEZ TORRES MANUELA" u="1"/>
        <s v="DOMINGUEZ COTES MILAGRO JOHANA" u="1"/>
        <s v="NARVAEZ CARDONA EMMANUEL" u="1"/>
        <s v="LOPEZ GONZALEZ HEIDI YINET" u="1"/>
        <s v="MOSQUERA OSORIO MANUELA" u="1"/>
        <s v="RESTREPO ARROYAVE YESENIA" u="1"/>
        <s v="HERNANDEZ NAVARRO ARMANDO MIGUEL" u="1"/>
        <s v="GOMEZ METAUTE VERONICA" u="1"/>
        <s v="HOYOS ESCOBAR ALISON" u="1"/>
        <s v="RODRIGUEZ HOYOS DAYANA CAROLINA" u="1"/>
        <s v="PEREZ NAVA YADIRA CECILIA" u="1"/>
        <s v="BORJA ARROYAVE FARLEIS" u="1"/>
        <s v="VASQUEZ ALVARES KARINA" u="1"/>
        <s v="AGUDELO ZAPATA LAURA" u="1"/>
        <s v="SOSA MOSQUERA GISELA" u="1"/>
        <s v="ERAZO LUISA FERNANDA" u="1"/>
        <s v="TABARES GARCIA LEIDI YULIE" u="1"/>
        <s v="GUTIERREZ CEPEDA NAILETH CAROLINA" u="1"/>
        <s v="USUGA MUNOZ MANUELA" u="1"/>
        <s v="MORENO PIEDRAHITA KEVIN DARIO" u="1"/>
        <s v="GONZALEZ BRIZUELA YENELSI SARAYS" u="1"/>
        <s v="RAMIREZ OSORIO SIMON" u="1"/>
        <s v="PEREZ BOLANO VERONICA PATRICIA" u="1"/>
        <s v="HERRERA RENDON ISABELLA" u="1"/>
        <s v="VILLALOBOS BARRIOS ZULEINY CRISTINA" u="1"/>
        <s v="NIAZA YAGARI JAIMA" u="1"/>
        <s v="VASCO MUÑOZ VALENTINA" u="1"/>
        <s v="ARIAS GARCIA MARIANA VALENTINA" u="1"/>
        <s v="ROMERO CONTRERAS JORGE LUIS" u="1"/>
        <s v="VELEZ ESCOBAR CATALINA ANDREA" u="1"/>
        <s v="ARCIA MARTINEZ DAYANA DEL CARMEN" u="1"/>
        <s v="GARCIA MADERA JUAN DANIEL" u="1"/>
        <s v="VEGA BERNAL ELIZABETH" u="1"/>
        <s v="NIÑO BAQUERO CINTHIA CAMILA" u="1"/>
        <s v="AGUIRRE AGUDELO JUAN ESTEBAN" u="1"/>
        <s v="PRIETO PABON LAURA VANESSA" u="1"/>
        <s v="FLOREZ HENAO MATEO ALEXIS" u="1"/>
        <s v="RESTREPO DANIEL BEDOYA" u="1"/>
        <s v="ALZATE CADENA MARIA JOSE" u="1"/>
        <s v="CORREA LOPEZ CHRISTIAN FELIPE" u="1"/>
        <s v="RODRIGUEZ MORENO NICOLAS" u="1"/>
        <s v="CARO HIGUERA LAURA DANIELA" u="1"/>
        <s v="GONZALEZ PRADA JULIANA VALENTINA" u="1"/>
        <s v="GONZALEZ SANTIAGO VARGAS" u="1"/>
        <s v="GARCES LONDONO ANDRES FELIPE" u="1"/>
        <s v="CHIMA TORRES FERNANDO JAVIER" u="1"/>
        <s v="VELEZ TABARES MARIANA" u="1"/>
        <s v="GUEVARA PULGARIN BRYHAN" u="1"/>
        <s v="AGAMEZ RUIZ LUZ NEY" u="1"/>
        <s v="PAYARES VILLADIEGO LUIS ALEJANDRO" u="1"/>
        <s v="ZAPATA AGUIRRE MANUELA" u="1"/>
        <s v="MORENO PABON AXL ORLANDO" u="1"/>
        <s v="ARISTIZABAL PEREZ FERNANDO" u="1"/>
        <s v="VASQUEZ VELASQUEZ JUAN PABLO" u="1"/>
        <s v="SANCHEZ TOBON TIHARA YAMIRA" u="1"/>
        <s v="PORTELA CABARCAS NATALIA CAMILA" u="1"/>
        <s v="CORREDOR SERRANO BETSY ISMARY" u="1"/>
        <s v="BEJARANO PALACIOS TATIANA" u="1"/>
        <s v="CANO BETANCUR LUZ ESTELA" u="1"/>
        <s v="RUA AVENDAÑO JOHANA" u="1"/>
        <s v="TORRES ORTIZ DARLLENY" u="1"/>
        <s v="SUAREZ BELTRAN ARNOVI" u="1"/>
        <s v="SALGADO LOPEZ MARIA KAMILA" u="1"/>
        <s v="CARDONA SANCHEZ JORGE MARIO" u="1"/>
        <s v="MEJIA CORREA ELVIS DAVID" u="1"/>
        <s v="BEDOYA TORO EUNICE" u="1"/>
        <s v="RUEDA BEDOYA JUAN DAVID" u="1"/>
        <s v="BURITICA CASTIBLANCO JOHAN ALBEIRO" u="1"/>
        <s v="ACEVEDO MURILLO JAMSYS DANIEL" u="1"/>
        <s v="JARAMILLO TORRES KATHERINE" u="1"/>
        <s v="SANCHEZ TOVAR JOSE RAFAEL" u="1"/>
        <s v="SILVA NIÑO DINA ALEXANDRA" u="1"/>
        <s v="TOVAR MORILLO GERALD ALEXANDER" u="1"/>
        <s v="OROZCO VILLA SANTIAGO" u="1"/>
        <s v="SILVA NIÑO GLORIA ELIZABETH" u="1"/>
        <s v="SUAREZ BUITRAGO DAVID" u="1"/>
        <s v="TOBON RESTREPO SARA" u="1"/>
        <s v="BELTRAN MARIN SEBASTIAN" u="1"/>
        <s v="SIERRA DORIA LILIANA MARIA" u="1"/>
        <s v="BERMUDEZ GARZON SARA" u="1"/>
        <s v="REYES BAUTISTA DANIEL STEVEN" u="1"/>
        <s v="DUARTE VARGAS LAURA VALENTINA" u="1"/>
        <s v="IBAÑEZ SILVA JENNIFER ALEXANDRA" u="1"/>
        <s v="CARREÑO RADA ANDRES CAMILO" u="1"/>
        <s v="DE LA HOZ MERIÑO SEBASTIAN" u="1"/>
        <s v="BETANCUR SOTO ANA ISABEL" u="1"/>
        <s v="ESTRADA GALLEGO ANNY YULIETH" u="1"/>
        <s v="MERCADO AMAYA LILIANA CECILIA" u="1"/>
        <s v="CANO DUQUE MIGUEL ANGEL" u="1"/>
        <s v="BECERRA JUNCA DANIEL ANTONIO" u="1"/>
        <s v="AGUIRRE GUARIN VALENTINA" u="1"/>
        <s v="HUMANEZ PINTO ROSA CAROLINA" u="1"/>
        <s v="HERRERA GULLOSO ANDREA KAROLINA" u="1"/>
        <s v="RODRIGUEZ TORRES MANUEL RICARDO" u="1"/>
        <s v="VALENCIA BEDOYA JUAN PABLO" u="1"/>
        <s v="RUANO DOMINGUEZ DANIEL ESTEBAN" u="1"/>
        <s v="ALVAREZ FERIA YEIMIS PAOLA" u="1"/>
        <s v="LUQUE CARDONA KENIA MICHEL" u="1"/>
        <s v="CHAVEZ CASTILLO LUIS GONZALO" u="1"/>
        <s v="MELENDEZ CUELLAR DANIEL MAURICIO" u="1"/>
        <s v="ALVAREZ SILVA YOVANA ANDREA" u="1"/>
        <s v="MEZA GUZMAN ALDAIR" u="1"/>
        <s v="MONTALVO SALAS KAREN INES" u="1"/>
        <s v="ARIAS DIAZ ROLF CAMILO" u="1"/>
        <s v="CAICEDO CARDONA NICOLAS DAVID" u="1"/>
        <s v="RICARDO VILORIA LESLY PATRICIA" u="1"/>
        <s v="SALDAÑA RABE JULIANA" u="1"/>
        <s v="AYALA BOHORQUEZ DIANA VALENTINA" u="1"/>
        <s v="HERNANDEZ MONSALVE SEBASTIAN DAVID" u="1"/>
        <s v="LOAIZA LONDONO JUAN MANUEL" u="1"/>
        <s v="HURTADO FLOREZ MELISSA" u="1"/>
        <s v="OTALVARO RIVILLAS ALEJANDRA" u="1"/>
        <s v="VEGA PACHON TATIANA BRILLED" u="1"/>
        <s v="MARTINEZ OROZCO KAREN LORENA" u="1"/>
        <s v="SOMARRIBA DE JESSICA MASSIEL" u="1"/>
        <s v="PENARANDA DIEZ ANDRES JULIAN" u="1"/>
        <s v="CORTES PALACIOS VIVIANA" u="1"/>
        <s v="LEMA ESCOBAR DANIELA" u="1"/>
        <s v="NARANJO MONSALVE FRANCISCO JAVIER" u="1"/>
        <s v="HERNANDEZ VILLARREAL LAURA VALENTINA" u="1"/>
        <s v="GUERRERO SANABRIA DAVID FERNANDO" u="1"/>
        <s v="CARRILLO HENAO DIANA CAROLINA" u="1"/>
        <s v="ORTIZ ESPINOSA PAULINA" u="1"/>
        <s v="RESTREPO JARAMILLO NICOLAS" u="1"/>
        <s v="PEÑATE AVENDAÑO MILEDYS SUSANA" u="1"/>
        <s v="QUINTANA CORDOBA ASHLI YULIANA" u="1"/>
        <s v="HORMIGA GOMEZ JENNI LILIANA" u="1"/>
        <s v="ROSERO MANRIQUE LUISA JATSBLEIDY" u="1"/>
        <s v="ARIAS MONCADA EMILY VANESSA" u="1"/>
        <s v="CARDONA LONDOÑO NICOLAS" u="1"/>
        <s v="MARTINEZ BARBARAN DARNELLY" u="1"/>
        <s v="TORRENTE HERNANDEZ YURIS DANIELA" u="1"/>
        <s v="CADAVID ZAPATA ISABELA" u="1"/>
        <s v="ASPRILLA MURILLO WINDI YULEIDI" u="1"/>
        <s v="VASQUEZ ZAPATA JOSE DAVID" u="1"/>
        <s v="MEDINA CASTILLO ELIZABETH" u="1"/>
        <s v="QUINTERO RAMIREZ ESTEBAN" u="1"/>
        <s v="PEÑA PRIETO LISBETH ESTEFANIA" u="1"/>
        <s v="MONTOYA HERNANDEZ MARIA CAMILA" u="1"/>
        <s v="MORA VILLAMARIN PAULA ANDREA" u="1"/>
        <s v="ALVAREZ HERNANDEZ SANTIAGO ENRIQUE" u="1"/>
        <s v="GONZALEZ RODRIGUEZ ALEJANDRA" u="1"/>
        <s v="CAMARGO FORIGUA GINA PAOLA" u="1"/>
        <s v="PRIETO MEDINA LAURA CAROLINA" u="1"/>
        <s v="CARMONA OSORIO JOHAN STIVEN" u="1"/>
        <s v="ROJAS TORRES JOHAN SEBASTIAN" u="1"/>
        <s v="MARTINEZ CAMARGO CAMILA ALEJANDRA" u="1"/>
        <s v="RAMIREZ ESPINOSA DIANA ISABEL" u="1"/>
        <s v="TEJADA FORONDA MARLON DUVAN" u="1"/>
        <s v="ARZUZA MURCIA LAURA DAYANA" u="1"/>
        <s v="GARCIA RAMIREZ JOSE ESPERANZA" u="1"/>
        <s v="VILLEGAS LEDESMA MICHELL DAYANA" u="1"/>
        <s v="CASTANEDA VALENCIA CARLOS ANDRES" u="1"/>
        <s v="TIQUE COLO OSCAR FABIAN" u="1"/>
        <s v="GAVIRIA MARIN ANGIE PAOLA" u="1"/>
        <s v="JARAMILLO PANIAGUA HAROLD SNEIDER" u="1"/>
        <s v="FORERO PRIETO SANTIAGO FERNANDO" u="1"/>
        <s v="PEREZ MANCO YOIMAR IVAN" u="1"/>
        <s v="PALACIO LUIS FARNESIS" u="1"/>
        <s v="PALACIOS PEREA LUZ NELLY" u="1"/>
        <s v="URIBE VALENCIA DEIBY JOHAN" u="1"/>
        <s v="CAMACHO SANTOS LUZDARY" u="1"/>
        <s v="RENDON CORREA DANIEL ESTIVEN" u="1"/>
        <s v="RUIZ HERNANDEZ LORENA BEATRIZ" u="1"/>
        <s v="GUERRA MIRA SANDRA PATRICIA" u="1"/>
        <s v="LOZADA LOPEZ DANIELA DEL CARMEN" u="1"/>
        <s v="JARAMILLO VASQUEZ DAVID" u="1"/>
        <s v="DAHIANA ESPINOSA WENDY" u="1"/>
        <s v="MOLANO BOHORQUEZ INGRIT KARINA" u="1"/>
        <s v="CATAÑO BALDRICH LUNA MARIA" u="1"/>
        <s v="JARAMILLO VILLEGAS MARIANA" u="1"/>
        <s v="CUERVO GALLEGO SARA" u="1"/>
        <s v="PEREZ ELIDA PADILLA" u="1"/>
        <s v="MARVEZ ESCALONA JOSE LEONARDO" u="1"/>
        <s v="RUTBERLING DELCARMEN ROJAS ANDERSON" u="1"/>
        <s v="MALDONADO VALECILLOS TANYALI DEL CARMEN" u="1"/>
        <s v="OLIVEROS PABON MARCO JESUS" u="1"/>
        <s v="URAN CASTILLO ELIZABETH" u="1"/>
        <s v="GRANADOS BETANCUR ANDRES FELIPE" u="1"/>
        <s v="MILIAN BOLIVAR JOSE GREGORIO" u="1"/>
        <s v="RESTREPO GAVIRIA ERIKA MARIA" u="1"/>
        <s v="GALLEGO SUAZA ANA" u="1"/>
        <s v="MONTES MARCELO CAMILO ANDRES" u="1"/>
        <s v="ANAYA ARROYAVE CAROLINA" u="1"/>
        <s v="MENDOZA INFANTE CARLOS" u="1"/>
        <s v="URIBE LONDOÑO SARA IDALY" u="1"/>
        <s v="MUÑOZ HERNANDEZ YAICETH ANDREA" u="1"/>
        <s v="AYALA SIERRA MELISSA" u="1"/>
        <s v="DIAZ ANICHIARICO ALEXY SOFIA" u="1"/>
        <s v="HERNANDEZ MERCADO DANELA" u="1"/>
        <s v="MELENDRES CONTRERAS KETTY LUZ" u="1"/>
        <s v="ARANGO GONZALEZ JULIAN ANDRES" u="1"/>
        <s v="GUERRA HERNANDEZ JEFFERSON ALEJANDRO" u="1"/>
        <s v="ARANGO OSPINA ESTEFANIA" u="1"/>
        <s v="OTALVARO ACEVEDO SIMON DAVID" u="1"/>
        <s v="USMA ESTRADA SEBASTIAN" u="1"/>
        <s v="ARROYO OCHOA CARLOS ALFREDO" u="1"/>
        <s v="CARBALLO ECHEVERRI JOSE TOMAS" u="1"/>
        <s v="DURAN CARREÑO RAUL ALBERTO" u="1"/>
        <s v="RAMIREZ ALVAREZ LAURA ISABEL" u="1"/>
        <s v="HERNANDEZ ARIAS KEVIN DAVID" u="1"/>
        <s v="BEDOYA TORO CINDY VIVIANA" u="1"/>
        <s v="ATEHORTUA GRANDA ALEJANDRO" u="1"/>
        <s v="RODRIGUEZ YABUR ANDRES CAMILO" u="1"/>
        <s v="SUAREZ GARCIA KEVIN" u="1"/>
        <s v="MONTOYA JIMENEZ SANTIAGO" u="1"/>
        <s v="VELASQUEZ CASTRILLON SANTIAGO" u="1"/>
        <s v="BELENO ACOSTA FERNANDO JOSE" u="1"/>
        <s v="RESTREPO VALOYES GISELA PATRICIA" u="1"/>
        <s v="POSADA MONTOYA ANGGIE MARIA" u="1"/>
        <s v="CORTES PARRA DIANA MARCELA" u="1"/>
        <s v="GONZALEZ GALLEGO LUIS CARLOS" u="1"/>
        <s v="SANCHEZ MOSQUERA KAROL TATIANA" u="1"/>
        <s v="PICO DIEGO ALEJANDRO" u="1"/>
        <s v="ALVARADO FERRER LARRY" u="1"/>
        <s v="TAVERA TORRES JOSE ALEXIS" u="1"/>
        <s v="VIUCHE TORRES DYLAN STIVEN" u="1"/>
        <s v="OLARTE QUINTERO MARIA ISABEL" u="1"/>
        <s v="RAMOS MONTOYA ELIZABETH" u="1"/>
        <s v="DE LA OSA FARIAS CARLOS ALFREDO" u="1"/>
        <s v="LOPEZ ALVAREZ JOSE MANUEL" u="1"/>
        <s v="PATIÑO GUTIERREZ JOHANNA ANGELICA" u="1"/>
        <s v="DITA NARVAEZ OMAR CAMILO" u="1"/>
        <s v="OLIVARES GOENAGA ALEJANDRA MICHELLE" u="1"/>
        <s v="DI CESARE VIELMA LEONARDO SEBASTIAN" u="1"/>
        <s v="PIÑEROS SUAREZ LAURA VANEZZA" u="1"/>
        <s v="MONTOYA MESA JUAN DAVID" u="1"/>
        <s v="SANTANA CORREA JONATAN" u="1"/>
        <s v="SAN MARTIN ARCILA KATHERIN YANCELLY" u="1"/>
        <s v="VALENCIA CHIQUILLO DUVER JOSE" u="1"/>
        <s v="CRISTANCHO ESCOBAR ALEJANDRA" u="1"/>
        <s v="GONZALEZ GUERRERO GIANITZA GABRIELA" u="1"/>
        <s v="COMBITA GARZON NICOLLE ANDREA" u="1"/>
        <s v="SANCHEZ BELTRAN MAYCOL" u="1"/>
        <s v="JIMENEZ ROMERO SERGIO ANDRES" u="1"/>
        <s v="ARDILA PINEDA ANGIE TATIANA" u="1"/>
        <s v="AGUIAR LAURA LIZETH" u="1"/>
        <s v="BAUTISTA GONZALEZ JHONATAN REINALDO" u="1"/>
        <s v="QUINTERO BETANCUR KELLY GEOVANNA" u="1"/>
        <s v="ARAQUE ALVAREZ DANIELA" u="1"/>
        <s v="OQUENDO ARIAS LUZ DANNIELLY" u="1"/>
        <s v="TORRES PEREZ YEFERSON" u="1"/>
        <s v="PELAEZ VASQUEZ DARLIN VALERIA" u="1"/>
        <s v="LOPEZ CELIS NEIDER YESID" u="1"/>
        <s v="URREA GRACIANO ANGIE DAHIANA" u="1"/>
        <s v="CORREA MARTIENZ BRAHIAN" u="1"/>
        <s v="GARCIA PENA MAURICIO" u="1"/>
        <s v="CAMARGO PULGARIN YAMILE ANDREA" u="1"/>
        <s v="GOEZ URREGO MARIA ALEJANDRA" u="1"/>
        <s v="SIERRA RUBIO JESUS ADRIAN" u="1"/>
        <s v="CANCINES YEPEZ DIANA ESTEFANIA" u="1"/>
        <s v="MEJIA MONROY LUISA MARIA" u="1"/>
        <s v="TUBERQUIA AMAYA JUAN JOSE" u="1"/>
        <s v="PADILLA PATERNINA ANGEL DANIEL" u="1"/>
        <s v="ROA GUTIERREZ JUAN DIEGO" u="1"/>
        <s v="PINEDA AVALOS LICETH VIVIANA" u="1"/>
        <s v="BORJA CARTAGENA JUAN ESTEBAN" u="1"/>
        <s v="SEPULVEDA VASQUEZ EDGAR" u="1"/>
        <s v="SALDARRIAGA BERMUDEZ ANDREA" u="1"/>
        <s v="AGUDELO VARELAS VALENTINA" u="1"/>
        <s v="MOLINA ATEHORTUA DEYSI MARCELA" u="1"/>
        <s v="CESPEDES CESPEDES JUAN DAVID" u="1"/>
        <s v="ARRIETA CASTRO MARYELIS DEL CARMEN" u="1"/>
        <s v="MONROY LOAIZA JULIAN DAVID" u="1"/>
        <s v="RENGIFO CORTES MONICA" u="1"/>
        <s v="LIZCANO IMBACUAN JHON ALEXANDER" u="1"/>
        <s v="ESCOBAR VILLADIEGO ANGIELY DAIHANA" u="1"/>
        <s v="BARRERO GAMBOA JHON SEBASTIAN" u="1"/>
        <s v="MESA ROJAS CRISTIAN" u="1"/>
        <s v="HERNANDEZ MALAGON SARA JIMENA" u="1"/>
        <s v="PARRA HIGUITA GUSTAVO ALBERTO" u="1"/>
        <s v="LOPEZ DUQUE MERYAN STEPHANNIE" u="1"/>
        <s v="OCAMPO PULGARIN JANNE" u="1"/>
        <s v="ARROYAVE MARIN MARIA DANIELA" u="1"/>
        <s v="TAPASCO BUENO DANIEL ALEJANDRO" u="1"/>
        <s v="RAMOS SERRANO MARIA ALEJANDRA" u="1"/>
        <s v="HOLGUIN JARAMILLO NAYELY ALEXANDRA" u="1"/>
        <s v="GARCIA ZEA JOSE SAMUEL" u="1"/>
        <s v="ROZO PERDOMO SERGIO ENRIQUE" u="1"/>
        <s v="LEDESMA LEAL DANIEL" u="1"/>
        <s v="PATIÑO RESTREPO KATHERINE" u="1"/>
        <s v="LONDOÑO TASCON ANA CRISTINA" u="1"/>
        <s v="CASTRO GOMEZ JONATHAN ALEXANDER" u="1"/>
        <s v="ANGULO ANGULO KEVIN ALFREDO" u="1"/>
        <s v="ROLDAN RODRIGUEZ JORGE ANTONIO" u="1"/>
        <s v="ISTURIZ CASTILLO STEPHANY" u="1"/>
        <s v="STUMMO ARRIETA EVELIS TATIANA" u="1"/>
        <s v="GONZALEZ POLO JOSE MARIANO" u="1"/>
        <s v="BLANCO TRESPALACIO JOSE JAIRO" u="1"/>
        <s v="MEJIA CADENA ELIZABETH" u="1"/>
        <s v="TUIRAN NERIO MARIA JOSE" u="1"/>
        <s v="JIMENEZ MARIN SANTIAGO" u="1"/>
        <s v="ALBARRAN GIMENEZ LISMAIRI NAIRU" u="1"/>
        <s v="MESA VIVARES MIGUEL ANGEL" u="1"/>
        <s v="TRUJILLO MENDEZ CAMILO ENRIQUE" u="1"/>
        <s v="NUÑEZ ANAYA RAFAEL" u="1"/>
        <s v="BOHORQUEZ CASTAÑEDA KATHERINE ANDREA" u="1"/>
        <s v="TAMAYO VELEZ JUAN SEBASTIAN" u="1"/>
        <s v="PEREZ ZAPATA NORELEY" u="1"/>
        <s v="MUÑOZ ARBOLEDA JOHAN STIVEN" u="1"/>
        <s v="GARCIA GONZALEZ JEINER EMMANUEL" u="1"/>
        <s v="CORREA ESCOBAR ARIANA" u="1"/>
        <s v="OROBIO REYES JULIAN ANDRES" u="1"/>
        <s v="RIOS RAMIREZ JUAN ESTEBEN" u="1"/>
        <s v="DURAN QUINTO MAIRA YISETH" u="1"/>
        <s v="QUINTERO BUILES SUSANA MARIA" u="1"/>
        <s v="DELGADO OLMOS EDGAR ALEXANDER" u="1"/>
        <s v="NAVA LOPEZ FLOR MARIA" u="1"/>
        <s v="MORALES OSORIO LOREN TATIANA" u="1"/>
        <s v="SANTAMARIA MONSALVE SANTIAGO" u="1"/>
        <s v="PEREZ BURGOS XIMENA" u="1"/>
        <s v="ARAUJO PEREZ GABRIELA COROMOTO" u="1"/>
        <s v="CANO TAPASCO DAHIAN VANESSA" u="1"/>
        <s v="COLORADO SANCHEZ LEIDY KATERINE" u="1"/>
        <s v="HERNANDEZ LARA MARIA FERNANDA" u="1"/>
        <s v="CABEZAS PRECIADO JENIFER" u="1"/>
        <s v="CLAVIJO RAMIREZ JEIMMY KATTERINE" u="1"/>
        <s v="CARRILLO RIOS JENNY LUCELLY" u="1"/>
        <s v="ROJAS ORTIZ MARISOL" u="1"/>
        <s v="GRACIANO OCHOA ALEJANDRO" u="1"/>
        <s v="CAMPOS VILLANUEVA REYNA DE LOS ANGELES" u="1"/>
        <s v="BENITEZ SERNA JAVIER ARIEL" u="1"/>
        <s v="RENDON RAMIREZ ANA MARIA" u="1"/>
        <s v="PEREZ QUICENO SALOME" u="1"/>
        <s v="GOMEZ TABORDA DANIEL" u="1"/>
        <s v="REBELLON PIEDRAHITA SEBASTIAN" u="1"/>
        <s v="BARRERA PARRA EMMANUELL" u="1"/>
        <s v="GARCIA CIFUENTES EMILY GISELLE" u="1"/>
        <s v="REYES FALLA JUAN SEBASTIAN" u="1"/>
        <s v="HOMSANI ROJAS JORGE ALFREDO" u="1"/>
        <s v="SALAZAR RUIZ JUAN PABLO" u="1"/>
        <s v="ARANGO CARDONA ANDRES" u="1"/>
        <s v="CEGUERI ACEVEDO DANY JAVIER" u="1"/>
        <s v="VELEZ VANEGAS JUAN MIGUEL" u="1"/>
        <s v="RUEDA BEDOYA ANDRES FELIPE" u="1"/>
        <s v="VENNER ROJAS STEVE GABRIEL" u="1"/>
        <s v="CEBALLOS ACOSTA JOEL MATEO" u="1"/>
        <s v="DECAN ARENAS MARIANI ALBARELIS" u="1"/>
        <s v="HENAO HINCAPIE DIEGO ALEJANDRO" u="1"/>
        <s v="MOSQUERA QUIROZ LUIS ESNEIDER" u="1"/>
        <s v="ALVAREZ ESPINOSA YANINA" u="1"/>
        <s v="VILLANUEVA DIAZ JUAN DAVID" u="1"/>
        <s v="CARMONA DURANGO LORENA" u="1"/>
        <s v="MARIN COLORADO LISETH ALEJANDRA" u="1"/>
        <s v="GIRALDO GIRALDO SILVANA" u="1"/>
        <s v="CASTILLO PEREZ FRANK GIOVANNI" u="1"/>
        <s v="PINEDA BERNAL SANTIAGO" u="1"/>
        <s v="FLORIDO CASTILLO KAREN DAYANA" u="1"/>
        <s v="BEJARANO OSORIO DAVID LEONARDO" u="1"/>
        <s v="CARLOS DANIEL FUENTES DIAZ" u="1"/>
        <s v="ARIZA BECERRA SANTIAGO" u="1"/>
        <s v="RAMIREZ VALENTINA RAMIREZ" u="1"/>
        <s v="CHIRIBI PULIDO JUAN CAMILO" u="1"/>
        <s v="CASTRILLON MANUELA RESTREPO" u="1"/>
        <s v="GOMEZ NATALIA SILVA" u="1"/>
        <s v="ORTIZ GONZALEZ ANGELA PATRICIA" u="1"/>
        <s v="MARTINEZ LEON NURY JULIANA" u="1"/>
        <s v="CASTRO AGUIRRE ALEJANDRA ISABEL" u="1"/>
        <s v="TRIVIÑO VELANDIA NICOLAS TRIVIÑO" u="1"/>
        <s v="ANGELICA LOPEZ LADY" u="1"/>
        <s v="DIAZ CAMARGO JUAN CARLOS" u="1"/>
        <s v="RIOS RUIZ VIVIANA" u="1"/>
        <s v="TORRES ASPRILLA LUISA MARIA" u="1"/>
        <s v="VASQUEZ SANTIAGO AYALA" u="1"/>
        <s v="TABARES ARIAS MARIA CAMILA" u="1"/>
        <s v="RENTERIA LLOREDA VALENTINA" u="1"/>
        <s v="MARTINEZ TAPIERO KEVIN STEVEN" u="1"/>
        <s v="PRIETO NIETO NATALIA ANDREA" u="1"/>
        <s v="NUÑEZ CHAPARRO LINA PATRICIA" u="1"/>
        <s v="ROJANO TORRES JONATAN" u="1"/>
        <s v="MANRIQUE MORENO ANDRES FELIPE" u="1"/>
        <s v="MORENO MARTINEZ RUBEN DARIO" u="1"/>
        <s v="LOPEZ MARTINEZ LILIANA" u="1"/>
        <s v="DIEZ ANGEL ANDRES FELIPE" u="1"/>
        <s v="ROMAN LOPEZ JOSE MIGUEL" u="1"/>
        <s v="LOPEZ ORTIZ SARA DAYAN" u="1"/>
        <s v="USMA MONCADA JUAN PABLO" u="1"/>
        <s v="CRUZ OCHOA ASHLY DAYANA" u="1"/>
        <s v="GUTIERREZ CASTILLO BRAYAN STIP" u="1"/>
        <s v="VELASQUEZ CASTAÑEDA DANIEL ANDRES" u="1"/>
        <s v="JAIMES NIEVA YELITZA LUCERO" u="1"/>
        <s v="MOSQUERA MENA DUBER NEY" u="1"/>
        <s v="GONZALEZ PADILLA ODA ELENA" u="1"/>
        <s v="GIRALDO MONSALVE LUIS FERNANDO" u="1"/>
        <s v="MAVAREZ MENDOZA VICTORIA NIKOOL" u="1"/>
        <s v="ARRUBLA CEBALLOS DANIEL" u="1"/>
        <s v="CASTAÑO PATIÑO CAMILO" u="1"/>
        <s v="CHICA ESCOBAR ALEJANDRA" u="1"/>
        <s v="GOMEZ RIOS DANILO" u="1"/>
        <s v="YEPES LADINO DIEGO" u="1"/>
        <s v="CAPERA QUINTERO MARIA CAMILA" u="1"/>
        <s v="RODRIGUEZ CASARES MARIA FERNANDA" u="1"/>
        <s v="MEJIAS BENITEZ NIWDE VALERIA" u="1"/>
        <s v="PINO MENA LUIS HERNEY" u="1"/>
        <s v="MORALES BALMACEDA LAURA VANESSA" u="1"/>
        <s v="ZAPATA MARIN EVELYN PATRICIA" u="1"/>
        <s v="HINCAPIE ZAPATA YULIANA" u="1"/>
        <s v="LOPEZ OSORIO VANESSA" u="1"/>
        <s v="SERNA MUNERA ROBINSON FERNEY" u="1"/>
        <s v="PIÑA FLOREZ ORELYS CAROLINA" u="1"/>
        <s v="VIVEROS MANCO YENIFER YULIETH" u="1"/>
        <s v="MEDINA RODAS YULIED CARINA" u="1"/>
        <s v="ALVAREZ OCAMPO DENIS TATIANA" u="1"/>
        <s v="VALENCIA DE LA OSSA LINA MARCELA" u="1"/>
        <s v="URANGO LOZANO DIEGO ALBERTO" u="1"/>
        <s v="VILORIA MEZA YEHISMI ADRIANA" u="1"/>
        <s v="HOLGUIN RIVERA ANGIE MILENA" u="1"/>
        <s v="CASTAÑEDA YENNY ALEJANDRA" u="1"/>
        <s v="AYALA MENDOZA SEBASTIAN MAURICIO" u="1"/>
        <s v="MENDEZ TALERO KEVIN NICOLAY" u="1"/>
        <s v="CUBILLOS GOMEZ JUAN DAVID" u="1"/>
        <s v="POLO SANTANA RUBEN DARIO" u="1"/>
        <s v="BEJARANO VELASQUEZ WENDY JURANY" u="1"/>
        <s v="ALVAREZ VILORIA SANDRA ROCIO" u="1"/>
        <s v="GOMEZ PAULA ALEJANDRA" u="1"/>
        <s v="LINARES TELLEZ ANDRES DAVID" u="1"/>
        <s v="FLOREZ MESTRA CAMILA ANDERA" u="1"/>
        <s v="SALAZAR RIOS EDWAR ESTIBEN" u="1"/>
        <s v="GALEANO GONZALEZ EDISON ARLEY" u="1"/>
        <s v="RENDON DIOSA SANTIAGO" u="1"/>
        <s v="LOPEZ CALLE LADYS ANDREINA" u="1"/>
        <s v="TOBON MUÑOZ MARIA PAULA" u="1"/>
        <s v="CARMONA MEJIA RONERY CARIBAY" u="1"/>
        <s v="VILLALOBOS RESTREPO DANIELA STEPHANIA" u="1"/>
        <s v="IBARRA MOJICA ANA GABRIELA" u="1"/>
        <s v="MEJIA RESTREPO CESAR DANIEL" u="1"/>
        <s v="CALDERON LOPEZ GABRIELA" u="1"/>
        <s v="MOYA USME NICOLAS DAVID" u="1"/>
        <s v="RODRIGUEZ RODRIGUEZ CAROLAIN TATIANA" u="1"/>
        <s v="LUQUETA ECHAVEZ STEPHANIE" u="1"/>
        <s v="ECHAVARRIA VALENCIA JOSE DAVID" u="1"/>
        <s v="ARROYO RAMIREZ GISET VANESSA" u="1"/>
        <s v="BATISTA MURILLO MARIA JOSE" u="1"/>
        <s v="LOPEZ LOPEZ SEBASTIAN" u="1"/>
        <s v="MANCERA VELASCO JAIDER ESTIBEN" u="1"/>
        <s v="RODRIGUEZ OSORIO JUAN JOSE" u="1"/>
        <s v="CARMONA ESTEFANY FRANCO" u="1"/>
        <s v="LOPEZ ATENCIA MANUEL ESTEBAN" u="1"/>
        <s v="GOMEZ NARANJO CRISTIAN ANDRES" u="1"/>
        <s v="PADRINO CASTRO GABRIEL EDUARDO" u="1"/>
        <s v="ORDOÑEZ MORA MIGUEL ALEJANDRO" u="1"/>
        <s v="POSADA IBAÑEZ SERGIO FERNEY" u="1"/>
        <s v="DUCUARA ORTIZ SHARA KATHERINE" u="1"/>
        <s v="HINCAPIE DAHYNA" u="1"/>
        <s v="VELOSA ARIAS MARGGIE ADRIANA" u="1"/>
        <s v="MELO RAMIREZ CARLOS ANDRES" u="1"/>
        <s v="MAZO OCAMPO SEBASTIAN" u="1"/>
        <s v="MARIN GIRALDO SOFIA" u="1"/>
        <s v="ORTEGA GONZALEZ EVELYN KARINA" u="1"/>
        <s v="MALAGON TORRES JUAN DAVID" u="1"/>
        <s v="URIBE MARTINEZ JUAN ESTEBAN" u="1"/>
        <s v="BARRETO FLOREZ JUAN CAMILO" u="1"/>
        <s v="FORERO ESPITIA PAULA JINETH" u="1"/>
        <s v="OSSA MAZO YAQUELINE" u="1"/>
        <s v="CARTAGENA AVENDAÑO JUAN DAVID" u="1"/>
        <s v="CASTAÑEDA BEDOYA SARA MELISSA" u="1"/>
        <s v="MONSALVE RIOS JORGE ENRIQUE" u="1"/>
        <s v="PIÑA RODRIGUEZ DEIVIS ALEXANDER" u="1"/>
        <s v="VELASQUEZ CUADRADO MARILSA" u="1"/>
        <s v="AMAYA CRUZ JULIETH MELIZA" u="1"/>
        <s v="VESGA LANDAZABAL LUIS RICARDO" u="1"/>
        <s v="BEJARANO ANAYA LUNA MICHELL" u="1"/>
        <s v="ALMARIO LAME GIAN WILDER" u="1"/>
        <s v="VANEGAS MARTINEZ DILAN EDUARDO" u="1"/>
        <s v="LOPEZ TORO IVAN ANDRES" u="1"/>
        <s v="VELEZ LORZA ANNIE" u="1"/>
        <s v="ALVAREZ CASTRO HANNA MARIA" u="1"/>
        <s v="GONZALEZ CAMPO JULIAN ANDRES" u="1"/>
        <s v="MONTERO MORALES WILDER SAGIR" u="1"/>
        <s v="GOMEZ ALVAREZ SANTIAGO ALEJANDRO" u="1"/>
        <s v="ROJAS QUERUBIN MARIA SALOME" u="1"/>
        <s v="ALVAREZ ARANGO DANIEL JAIME" u="1"/>
        <s v="RUBIO GIRALDO DAVID SANTIAGO" u="1"/>
        <s v="CASTRO CHACON CARLOS MOISES" u="1"/>
        <s v="LOPEZ BETANCUR GLORIA ESPERANZA" u="1"/>
        <s v="PEREZ DORIA LUIS ESTEBAN" u="1"/>
        <s v="PULIDO MUÑOZ ANGIE PAOLA" u="1"/>
        <s v="AGUDELO TORRES DANIEL" u="1"/>
        <s v="RESTREPO HERNANDEZ SIMON" u="1"/>
        <s v="RENDON OROZCO YESI CAROLINA" u="1"/>
        <s v="ORTIZ VANESA COCHERO" u="1"/>
        <s v="HERRERA MEDINA NELSON DANIEL" u="1"/>
        <s v="RAMOS MONTOYA LILIBETH FRANCISCA" u="1"/>
        <s v="CORREA ROQUEME ROXANA" u="1"/>
        <s v="RICO CASTRO LAURA CAMILA" u="1"/>
        <s v="LOPEZ LOAYZA MARIA JOSE" u="1"/>
        <s v="FERNANDEZ ALARCON RUBEN DARIO" u="1"/>
        <s v="YARCE CASTAÑO DANIEL URIEL" u="1"/>
        <s v="GARCIA RAMIREZ MIGUEL ANGEL" u="1"/>
        <s v="GOMEZ BETANCUR JUAN CAMILO" u="1"/>
        <s v="ESTRADA ESPINOSA LUIS FELIPE" u="1"/>
        <s v="ALVAREZ VALENCIA ALEJANDRA" u="1"/>
        <s v="ROJAS DIAZ CAROLINA" u="1"/>
        <s v="PUERTA OCAMPO MARIA ALEJANDRA" u="1"/>
        <s v="PUIN BRICEÑO CARLOS ALBERTO" u="1"/>
        <s v="CADENA PIÑEROS LUIGY ESTEBAN" u="1"/>
        <s v="ARANGO GIRALDO KATHERIN" u="1"/>
        <s v="FLOREZ CANTERO ULISES" u="1"/>
        <s v="OCHOA RODRIGUEZ SANTIAGO" u="1"/>
        <s v="RESTREPO VALENCIA MARIA DEL MAR" u="1"/>
        <s v="BOLIVAR JOYAS ALISSON NICOLE" u="1"/>
        <s v="ARIAS VARELA DANELLY" u="1"/>
        <s v="HENAO CUARTAS ANGIE PAOLA" u="1"/>
        <s v="PEREZ ECHEVERRI JOHN ANDRES" u="1"/>
        <s v="GIRALDO ALVAREZ WILBER ALONSO" u="1"/>
        <s v="RODRIGUEZ BARRERA LIZETH MARITZA" u="1"/>
        <s v="VANEGAS CALLE CRISTIAN ANDRES" u="1"/>
        <s v="NARVAEZ ROMERO HAROL" u="1"/>
        <s v="RAMIREZ YEISON ALEJANDRO" u="1"/>
        <s v="CHAVERRA PALACIOS YARLEICY" u="1"/>
        <s v="ANDRES FELIPE OSORIO SALDARRIAGA" u="1"/>
        <s v="BEDOYA QUINTERO SARA" u="1"/>
        <s v="PANESSO FIGUEROA ISABELLA" u="1"/>
        <s v="FLOREZ GOMEZ KILMAR ANDRES" u="1"/>
        <s v="BEDOYA CARMONA EIDER WEIMAR" u="1"/>
        <s v="SOSA ZAMBRANO ISABELLA" u="1"/>
        <s v="LOPEZ CASTRO KENBERLY" u="1"/>
        <s v="SANCHEZ ACEVEDO JULI JOHANA" u="1"/>
        <s v="CARO ANGARITA JEISON ALFREDO" u="1"/>
        <s v="MOLINA ANDICA YARIMA DEL SOCORRO" u="1"/>
        <s v="VALERO CABEZA VALENTINA" u="1"/>
        <s v="OLAYA MURCIA YOHANNA OLAYA" u="1"/>
        <s v="MAZO JARAMILLO SORANY" u="1"/>
        <s v="MEJIA VILLA DIANA CAROLINA" u="1"/>
        <s v="SANDOVAL VARGAS JONATHAN" u="1"/>
        <s v="CUESTA BLANDON ENITH JULIANA" u="1"/>
        <s v="CALIZ CARRILLO CARLOS CRISTIAN" u="1"/>
        <s v="YEPES BEDOYA SARA" u="1"/>
        <s v="RIOS CELESTINO GERSON DARIO" u="1"/>
        <s v="BADEL YUNES SEBASTIAN VICENTE" u="1"/>
        <s v="ALVAREZ ORTIZ CESAR AUGUSTO" u="1"/>
        <s v="CANO PEÑA JENNIFER" u="1"/>
        <s v="CAMPO ALVAREZ ROXANA" u="1"/>
        <s v="CONTRERAS PALMERA IDANA" u="1"/>
        <s v="SEPULVEDA SEPULVEDA JAVIER LEONARDO" u="1"/>
        <s v="CUESTA MAYO ROSA MARLE" u="1"/>
        <s v="MONTOYA PIÑEROS DANIEL" u="1"/>
        <s v="PIEDRAHITA CORREA LUZ ADRIANA" u="1"/>
        <s v="CERDA PIFERRER JOSE ANGEL" u="1"/>
        <s v="PEREZ CARRETERO ALEXANDER" u="1"/>
        <s v="RANGEL PIRELA ISABEL" u="1"/>
        <s v="PETRO RONDON CLARIBEL DEL VALLE" u="1"/>
        <s v="CONTRERAS GOMEZ DANIELA SOFIA" u="1"/>
        <s v="RAMIREZ GUZMAN ALEJANDRA" u="1"/>
        <s v="CALLE RAMOS JUAN PABLO" u="1"/>
        <s v="PARRA GONZALEZ DIEGO ALEJANDRO" u="1"/>
        <s v="BOLAÑOS ARIAS FABIAN MAURICIO" u="1"/>
        <s v="HERNANDEZ TRIVIÑO KAREN MARIANA" u="1"/>
        <s v="AGUILAR SANCHEZ JULIAN ANDRES" u="1"/>
        <s v="CANO MONTOYA DANIEL" u="1"/>
        <s v="DURAN APONTE MARCOS EULICES" u="1"/>
        <s v="POSADA RESTREPO JOSE MANUEL" u="1"/>
        <s v="VILLADIEGO OQUENDO WENDY DAYANA" u="1"/>
        <s v="MEJIA HERRERA KARLA CRISTINA" u="1"/>
        <s v="TOVAR AREVALO DANIEL FELIPE " u="1"/>
        <s v="JIMENEZ ORTIZ VALERIA" u="1"/>
        <s v="TORO ORTIZ ALVARO JAVIER" u="1"/>
        <s v="CARABALLO OÑATE ASLY LORENA" u="1"/>
        <s v="ARANGO GIL LAURA" u="1"/>
        <s v="PADILLA ALEAN JUAN DAVID" u="1"/>
        <s v="CORDOBA BLANDON MAHICOL SNEIDER" u="1"/>
        <s v="LONDOÑO RUA MARIA ALEJANDRA" u="1"/>
        <s v="ARABIA GARCIA JOSE GREGORIO" u="1"/>
        <s v="CORREA RUEDA KAREN SAMANTA" u="1"/>
        <s v="DIAZ SANCHEZ JHON EMERSON" u="1"/>
        <s v="GOMEZ LOPEZ SARA" u="1"/>
        <s v="ROJAS DEL DUCCA ANDRES ALFONSO" u="1"/>
        <s v="MORENO BERDUGO KAREN ESTEFANY" u="1"/>
        <s v="ZAMBRANO LOZADA DIEGO FERNANDO" u="1"/>
        <s v="BARRETO VARGAS ALAN ALEJANDRO" u="1"/>
        <s v="ARANGO RAMIREZ DIANA MARCELA" u="1"/>
        <s v="MANCILLA RODRIGUEZ INES MARIA" u="1"/>
        <s v="BERRIO SANTIZO JADER DAVID" u="1"/>
        <s v="TORRES FALCON YENNY CAROLINA" u="1"/>
        <s v="ZAPATA TELLECHEA ARYESIL YOSELIN" u="1"/>
        <s v="ROBLES GUEVARA CRISTIAN DAVID" u="1"/>
        <s v="MEJIA PATINO EDISSON ANDRES" u="1"/>
        <s v="OTERO CARDONA DANIEL" u="1"/>
        <s v="PARRA VARELA BRANDON ALBEIRO" u="1"/>
        <s v="IBAÑEZ PATERNINA DAIRA ALEJANDRA" u="1"/>
        <s v="TERAN CORDOVA MAIDELIN ALEJANDRA" u="1"/>
        <s v="PETRO JIMENEZ ANIBAL JAVIER" u="1"/>
        <s v="ARCIA PADILLA JOHANA PATRICIA" u="1"/>
        <s v="RIOS ARGAEZ MARIA ALEJANDRA" u="1"/>
        <s v="BURGO MORALES DANY SORAYA" u="1"/>
        <s v="GIL VANERGAS MIGUEL ANGEL" u="1"/>
        <s v="VELEZ VILLADA MARIA CAMILA" u="1"/>
        <s v="PEREZ MENDOZA VANESSA ALEJANDRA" u="1"/>
        <s v="TORRES GARCIA ANNA SOFIA" u="1"/>
        <s v="PALACIOS MOSQUERA MARISOL" u="1"/>
        <s v="FABRA LARA CRISTIAN ANDRES" u="1"/>
        <s v="ARANGO ALZATE DANIEL" u="1"/>
        <s v="CASTAÑEDA HERNANDEZ NATALY" u="1"/>
        <s v="USMA LONDOÑO KAREN ALEXANDRA" u="1"/>
        <s v="ROJAS MUÑOZ SANDY DAYANA" u="1"/>
        <s v="VASCO BELLO JHOAN SEBASTIAN" u="1"/>
        <s v="VARGAS OSORIO SEBASTIAN" u="1"/>
        <s v="GUTIERREZ MENDIETA MIGUEL ANGEL" u="1"/>
        <s v="CAMILA QUIASUA MARIA" u="1"/>
        <s v="GAMBOA MORENO KAREN VANESSA" u="1"/>
        <s v="MESA METAUTE MARIANA" u="1"/>
        <s v="CATAÑO JIMENEZ JOSE DANIEL" u="1"/>
        <s v="MORALES MORALES LEIDER FERNANDO" u="1"/>
        <s v="ZULUAGA DIOSA YURLEY SUSANA" u="1"/>
        <s v="QUINTERO GALEANO YONATAN" u="1"/>
        <s v="REY GAONA BEKENVAHUER" u="1"/>
        <s v="PINTO GOMEZ DAYANIS" u="1"/>
        <s v="BARON LONDONO JUAN DAVID" u="1"/>
        <s v="ALEMAN MEZA EDINSON DAVID" u="1"/>
        <s v="RODRIGUEZ HIGUITA JULIANA" u="1"/>
        <s v="OCAMPO VALENCIA NICOL YAJARA" u="1"/>
        <s v="VERBEL MESA VALENTINA" u="1"/>
        <s v="PARADA MENDEZ CHRISTOFER ELOY" u="1"/>
        <s v="CARDONA SALAZAR JOSE RAMIRO" u="1"/>
        <s v="LABRADA PEROZA ANGEL RAMON" u="1"/>
        <s v="PARRA PARRA DIANA MARGARITA" u="1"/>
        <s v="LOPERA ZAPATA JULIETH CATALINA" u="1"/>
        <s v="BADEL MOLINA MAIRA ALEJANDRA" u="1"/>
        <s v="AGUDELO BARRIENTOS MARIA CAMILA " u="1"/>
        <s v="TORRES ESTEBAN JUAN CAMILO" u="1"/>
        <s v="RIVERA SILVA NASLY ALEJANDRA" u="1"/>
        <s v="CANO PEREZ LUISA FERNANDA" u="1"/>
        <s v="LUGO CORTES JENNIFER" u="1"/>
        <s v="ASTROZA PORTILLA VANESA ALEJANDRA" u="1"/>
        <s v="MANCO VELEZ DEISY NATALIA" u="1"/>
        <s v="PADILLA PEREZ ELIDA" u="1"/>
        <s v="TORO ALVAREZ SARA MARIA" u="1"/>
        <s v="ASPRILLA VILLA KELLY GISSELLA" u="1"/>
        <s v="ESPINOSA SUNCE FARLY LISELLY" u="1"/>
        <s v="RODRIGUEZ CARDONA MARIA CAMILA" u="1"/>
        <s v="CHAVERRA DURAN MARIA ALEJANDRA" u="1"/>
        <s v="ALEJANDRA RAMÍREZ GUZMÁN" u="1"/>
        <s v="MAESTRE MORALES LEANDRO JOSUE" u="1"/>
        <s v="RIVERA LINA MARCELA" u="1"/>
        <s v="SANCHEZ ALZATE SARA ISABEL" u="1"/>
        <s v="SUAREZ SANCHEZ DANNA GABRIELA" u="1"/>
        <s v="CASTRILLON PAREJA SUSANA" u="1"/>
        <s v="REYES SERRANO CAMILO ANDRES" u="1"/>
        <s v="MOSCOSO PEREZ LAURA" u="1"/>
        <s v="GIRALDO BOLANO ANA MARIA" u="1"/>
        <s v="ORTEGA BONILLA JAIME LEONARDO" u="1"/>
        <s v="ALVAREZ DI MATEO CATHERINE ARIANA" u="1"/>
        <s v="GUTIERREZ LUNA KIARA LORENA" u="1"/>
        <s v="ORTEGA PARRA DIEGO FERNANDO" u="1"/>
        <s v="ROMERO MEDINA SANDRA PATRICIA" u="1"/>
        <s v="BENAVIDES RUIZ JESUS ALBERTO" u="1"/>
        <s v="CHURTA LEMOZ STIVEN" u="1"/>
        <s v="ANDRES RODRIGUEZ RODRIGO" u="1"/>
        <s v="CORZO DIAZ BRYAN FELIPE" u="1"/>
        <s v="OROPEZA MARIA DE LOURDES" u="1"/>
        <s v="ROJAS MEJIA MATEO" u="1"/>
        <s v="JUNCA MARTINEZ NORYI YINETH" u="1"/>
        <s v="SUAREZ ORTIZ JUAN CARLOS" u="1"/>
        <s v="SANCHEZ DE LA VICTORIA VALENTINA" u="1"/>
        <s v="POSADA POSADA ESTEFANY" u="1"/>
        <s v="RAMIREZ BENAVIDES NICHOL STEPHANY" u="1"/>
        <s v="GARRO SANTIAGO" u="1"/>
        <s v="GUARNIZ PIEDRAHITA FABIAN DE LEON" u="1"/>
        <s v="SANCHEZ OVALLE KAREN YULIETH" u="1"/>
        <s v="MENA LOPEZ DIANA MARIA" u="1"/>
        <s v="CORREDOR LOAIZA DARWIN " u="1"/>
        <s v="RODRIGUEZ HERNANDEZ JULIANA" u="1"/>
        <s v="MARQUEZ PAREDES CARLOS JOSE" u="1"/>
        <s v="Valentina Vargas Ariza" u="1"/>
        <s v="Julián Andrés Herrera Ocampo" u="1"/>
        <s v="QUIÑONEZ GIL MARISOL" u="1"/>
        <s v="ALVARO LUIS RODRIGUEZ AVILA" u="1"/>
        <s v="GAMEZ SUAREZ KILVANIS ELENA" u="1"/>
        <s v="ORTEGA GARCIA LEONARDO" u="1"/>
        <s v="OVIEDO URUETA YADIRIS DEL CARMEN" u="1"/>
        <s v="CORRALES CAICEDO MANUELA YULIETH" u="1"/>
        <s v="ANDREA TABARES YULY" u="1"/>
        <s v="SANDOVAL CIFUENTES MARIA PAULA" u="1"/>
        <s v="BAUTISTA TABORDA JOSE ALEJANDRO" u="1"/>
        <s v="MORALES GARAY ERIKA LICETH" u="1"/>
        <s v="PEREZ REINOSO JEANPIERRE" u="1"/>
        <s v="SANCHEZ MURIEL JENYFER" u="1"/>
        <s v="MEJIA PEÑA SAMUEL ENRIQUE" u="1"/>
        <s v="ESCAMILLA SANCHEZ ZULLY TATIANA" u="1"/>
        <s v="JARAMILLO ESPINOSA DEISY CAROLINA" u="1"/>
        <s v="PINZON MORENO LIZETH JUANITA" u="1"/>
        <s v="CAMARGO MAYA DAVID IGNACIO" u="1"/>
        <s v="GARCIA AMAYA RODRIGO" u="1"/>
        <s v="COPETE MOSQUERA JUAN JOSE" u="1"/>
        <s v="PULGARIN GALLEGO JUAN FELIPE" u="1"/>
        <s v="LOPEZ MESA ANA MARIA" u="1"/>
        <s v="RENDON ESPITIA LUISA FERNANDA" u="1"/>
        <s v="ALCARAZ HERNANDEZ ISABELLA" u="1"/>
        <s v="GAMBOA GONZALEZ GABRIELA" u="1"/>
        <s v="ALVAREZ RUIZ VALERIA" u="1"/>
        <s v="ARREAZA INSIGNARES JENNY MARGARITA" u="1"/>
        <s v="AGUIRRE TOBON EVELYN VANESA" u="1"/>
        <s v="GOMEZ MURIEL JEISSON" u="1"/>
        <s v="GONZALEZ GOEZ JOHN ALEXANDER" u="1"/>
        <s v="GARCIA ROCHA NICOL TATIANA" u="1"/>
        <s v="MONTOYA ARANGO DAVID ALEJANDRO" u="1"/>
        <s v="BEDOYA VALENCIA SEBASTIAN" u="1"/>
        <s v="MOLINA FLOREZ CRISTIAN" u="1"/>
        <s v="GONZALEZ ACEVEDO NICOLAS" u="1"/>
        <s v="MARCANO VALERO JAHDIEL ISAAC" u="1"/>
        <s v="CHICA SANCHEZ JUAN CARLOS" u="1"/>
        <s v="CORREA MARTINEZ JEISSON" u="1"/>
        <s v="GALINDO TELLEZ JAIR SANTIAGO" u="1"/>
        <s v="CASTAÑO BARRIENTOS TATIANA" u="1"/>
        <s v="PULGARIN GALLEGO NARLY" u="1"/>
        <s v="BARRERA CORREA SARA MANUELA" u="1"/>
        <s v="MAZO RUIZ ESTEFANIA" u="1"/>
        <s v="CANGREJO ARIAS ANDRES JULIAN" u="1"/>
        <s v="ROA SILVA MATEO ALEJANDRO" u="1"/>
        <s v="DIDIER CANO GONZALEZ" u="1"/>
        <s v="YEPEZ RANGEL JUAN DIEGO" u="1"/>
        <s v="GAVIRIA CASTAÑEDA GINA NATALIA" u="1"/>
        <s v="SAENZ QUINTERO DYLAN DAVID" u="1"/>
        <s v="PINZON ALONSO ERIKA JULIETH" u="1"/>
        <s v="SAMPAIO GALLEGOS JEISON DAVID" u="1"/>
        <s v="Juan Carlos Suarez Ortiz" u="1"/>
        <s v="GALEANO CIRO DIEGO ALEJANDRO" u="1"/>
        <s v="MEDINA ATEHORTUA VALERIA" u="1"/>
        <s v="ARRIETA PALENCIA KAROL VANESSA" u="1"/>
        <s v="GUERRA ACEVEDO MARIA DOLLY" u="1"/>
        <s v="BOTERO RIVERA KELLY JULIANA" u="1"/>
        <s v="ESTIVEN MARTINEZ JHONATAN" u="1"/>
        <s v="GONZALEZ CHAVEZ JONATHAN STIVEN" u="1"/>
        <s v="RAMIREZ MUÑOZ KAROL YISETH" u="1"/>
        <s v="SERPA YISELA TORRES" u="1"/>
        <s v="GUEVARA MUNOZ MAYRA ALEJANDRA" u="1"/>
        <s v="TANGARIFE MARIN MATEO" u="1"/>
        <s v="ANDRES FELIPE CHAVEZ SIERRA " u="1"/>
        <s v="BEDOYA HURTADO ALEX ERNESTO" u="1"/>
        <s v="DIAZ PENA CAMILA ANDREA" u="1"/>
        <s v="MARTINEZ EDGAR" u="1"/>
        <s v="PUERTA HURTADO LUISA FERNANDA" u="1"/>
        <s v="GARCES VARGAS MIGUEL" u="1"/>
        <s v="GONZALEZ GARZON YOHAN ESTEBAN" u="1"/>
        <s v="MENDEZ DAZA YEINSY YOHANA" u="1"/>
        <s v="RIUBIO HUMANEZ DIANA MARCELA" u="1"/>
        <s v="CARVAJAL DAVID YULIET" u="1"/>
        <s v="GERALDINE VANESSA SALAZAR GONZALEZ" u="1"/>
        <s v="CONTRERAS RUTH" u="1"/>
        <s v="BELLO PAEZ ANGIE TATIANA" u="1"/>
        <s v="BUSTAMANTE GALEANO CRISTIAN" u="1"/>
        <s v="RODRIGUEZ MIJARES YOANA DE NAZARETH" u="1"/>
        <s v="RENTERIA MOSQUERA KATERIN YULIANY" u="1"/>
        <s v="FLOREZ CASTAÑEDA ALEXANDRA" u="1"/>
        <s v="LONDONO MEJIA MARIA ISABEL" u="1"/>
        <s v="NARANJO URREA SANTIAGO ANDRES" u="1"/>
        <s v="ACEVEDO SANCHEZ DANIEL" u="1"/>
        <s v="QUEVEDO LASSO MARIA DE LOS ANGELES" u="1"/>
        <s v="ACERO CASTAÑO GIAN ALEJANDRO" u="1"/>
        <s v="HERNANDEZ CRISTINA ADRIANA" u="1"/>
        <s v="LAVERDE GARCES MISHELL VANESSA" u="1"/>
        <s v="DIOSA NORIEGA KEVIN" u="1"/>
        <s v="JARAMILLO ZULETA SARA CRISTINA" u="1"/>
        <s v="PINEDA MONJE VICTOR MANUEL" u="1"/>
        <s v="LOAIZA GIRALDO YENY VANESA" u="1"/>
        <s v="ROJAS BELLO LAURA GERALDINE" u="1"/>
        <s v="SAUCEDO VASQUEZ MARA YINETH" u="1"/>
        <s v="GARCIA GLORICET PENA" u="1"/>
        <s v="BAQUERO VANEGAS DANIELA" u="1"/>
        <s v="BONILLA AGUDELO LESHLY SAMANTA" u="1"/>
        <s v="Laura Alejandra Lozano Silva" u="1"/>
        <s v="RENDON YEIDY GOMEZ" u="1"/>
        <s v="HIGUITA HIGUITA ADRIANA VERONICA" u="1"/>
        <s v="NIETO RINCON NICOLE KRHISNA" u="1"/>
        <s v="PARRA DIAZ DIANA PATRICIA" u="1"/>
        <s v="OCAMPO CARDONA EMMANUEL" u="1"/>
        <s v="HOLGUIN MURILLO JUAN JOSE" u="1"/>
        <s v="AGUDELO REYES JUAN DAVID" u="1"/>
        <s v="PINEROS WILIAM" u="1"/>
        <s v="PEREZ GUTIERREZ SARA JINETH" u="1"/>
        <s v="ISAZA ALSINA JUAN DAVID" u="1"/>
        <s v="RESTREPO PULIDO YISEL" u="1"/>
        <s v="RODAS MENCO SEBASTIAN" u="1"/>
        <s v="VIVAS PEREA YUDY YOHANA" u="1"/>
        <s v="SIMOZA CORDOVA GRACIELA YOHADRELIS" u="1"/>
        <s v="GIRALDO GONZALES MARIA ALEJANDRA" u="1"/>
        <s v="PRIETO LOPEZ ALISON MICHELLE" u="1"/>
        <s v="ROJAS ADARVE JUAN MANUEL" u="1"/>
        <s v="CORI EVA QUISPE" u="1"/>
        <s v="ZAPATA DUQUE ERIK SANTIAGO" u="1"/>
        <s v="VERGARA TOBON MARIA TATIANA" u="1"/>
        <s v="CASTAÑO BRAN NELIDA VELISA" u="1"/>
        <s v="SANCHEZ CADAVID JOSE MIGUEL" u="1"/>
        <s v="SALAS OQUENDO LUIS FERNANDO" u="1"/>
        <s v="MONSALVE POSADA LENNIS MARCELA" u="1"/>
        <s v="CARMONA BETANCUR JUAN DAVID" u="1"/>
        <s v="BOLAÑOS YANIZ KARLA MILEIDY" u="1"/>
        <s v="CRISTINA VILLADA ADRIANA" u="1"/>
        <s v="CORDOBA VALENCIA YOJAN DAVID" u="1"/>
        <s v="MORALES SALDARRIAGA MARIA ALEJANDRA" u="1"/>
        <s v="QUINTERO USUGA PAULA ANDREA" u="1"/>
        <s v="MELUK VALDES MADELINE" u="1"/>
        <s v="ANGEL BELTRAN ALEXANDER" u="1"/>
        <s v="GONZALEZ CAMPOS LLUVIA ELIANA" u="1"/>
        <s v="NARVAEZ QUIÑONEZ JAIRO FERNANDO" u="1"/>
        <s v="CORTES BARRERA MARIA FERNANDA" u="1"/>
        <s v="ARANGO CANO JONATAN" u="1"/>
        <s v="SILVA VARGAS ALEJANDRO" u="1"/>
        <s v="CASTANO BUITRAGO MATEO" u="1"/>
        <s v="PLATA VARGAS DIEGO ANDRES" u="1"/>
        <s v="SANCHEZ VILLADA SEBASTIAN" u="1"/>
        <s v="POSADA CHAVARRIA KEVIN ARLEY" u="1"/>
        <s v="OCAMPO MANRIQUE JORDI SEBASTIAN" u="1"/>
        <s v="MEJIA BARRIENTOS ALEJANDRO" u="1"/>
        <s v="ORTIZ PEREZ YEIKMIR" u="1"/>
        <s v="GONZALEZ GUERRERO JUAN SEBASTIAN" u="1"/>
        <s v="GALLEGO VELASQUEZ JUAN ESTEBAN" u="1"/>
        <s v="RODRIGUEZ RAMOS RODNEY" u="1"/>
        <s v="ZAMORA TRUJILLO JULIAN FELIPE" u="1"/>
        <s v="PINEDA GODOY GABRIELA ANDREINA" u="1"/>
        <s v="GUTIERREZ CRISTIAN DAVID" u="1"/>
        <s v="HERNANDEZ HERNANDEZ JAVIER ANDRES" u="1"/>
        <s v="MENDEZ MENDEZ JARRINSON" u="1"/>
        <s v="MEJIA GOMEZ ALEXIS" u="1"/>
        <s v="RESTREPO TORRES PAULINA" u="1"/>
        <s v="LOPERA BERNAL JUAN SEBASTIAN" u="1"/>
        <s v="CARDONA CARVAJAL CRISTIAN CAMILO" u="1"/>
        <s v="AGUDELO PEREZ JUAN JOSE" u="1"/>
        <s v="URIBE RIOS LUIS MIGUEL" u="1"/>
        <s v="DIAZ CASTRO BRANDON" u="1"/>
        <s v="RESTREPO ALVAREZ JOHAN SEBASTIAN" u="1"/>
        <s v="CORREA ORDOÑEZ NICOLAS STHIVEN" u="1"/>
        <s v="URBANO GONZALEZ LENENGELL MICHELL" u="1"/>
        <s v="ALVAREZ CORCHO KENDY JHOHANNA" u="1"/>
        <s v="COLORADO VILLEGAS MARKOS" u="1"/>
        <s v="CUARTAS AGUIRRE EVELYN" u="1"/>
        <s v="GONZALEZ BRAUSIN DAYAN" u="1"/>
        <s v="ARAGON CANO LUISA FERNANDA" u="1"/>
        <s v="CARVAJAL SALDARRIAGA ALEJANDRO" u="1"/>
        <s v="LATORRE SALAS YINETH VANESSA" u="1"/>
        <s v="GALEANO RESTREPO JAIME ANDRES" u="1"/>
        <s v="RUIZ MORALES DIANY YAILET" u="1"/>
        <s v="Jose Guillermo Paiva Murcia" u="1"/>
        <s v="BUSTOS VEGA LAURA CAMILA" u="1"/>
        <s v="MONTOYA MICHELL MONTOYA" u="1"/>
        <s v="VALENCIA MORALES MAUREN ESMIN" u="1"/>
        <s v="ORTIZ ARIZA HANNER JAIR" u="1"/>
        <s v="MUÑOZ AMAYA DANIEL FELIPE" u="1"/>
        <s v="TIRADO DE LA OSSA MARISOL" u="1"/>
        <s v="GARZON BLANCO JOSE LEONARDO" u="1"/>
        <s v="AGUDELO GONZALEZ JHEISON ANDRES" u="1"/>
        <s v="VELASQUEZ PLAYONERO JENNIFER" u="1"/>
        <s v="PALACIOS PALACIOS LUIS DAVID" u="1"/>
        <s v="BOHORQUEZ FERNANDEZ SEBASTIAN JAVIER" u="1"/>
        <s v="SALAZAR LUCUMI JOHN SCHNEIDER" u="1"/>
        <s v="BEDOYA BERMUDEZ LEIDY JOHANA" u="1"/>
        <s v="DANIEL SUCERQUIA DIEZ JULIAN" u="1"/>
        <s v="LOZANO JUAN MANUEL" u="1"/>
        <s v="OCAMPO CARDONA JONATHAN" u="1"/>
        <s v="VALDERRAMA RIVERA EVELYN MILUSKA" u="1"/>
        <s v="NARVAEZ GUTIERREZ JUSTIN FELIPE" u="1"/>
        <s v="PINZON CERVERA MARIA JOSE" u="1"/>
        <s v="ESCOBAR CORREA LUCAS ESTEBAN" u="1"/>
        <s v="ZAPATA OSORNO MARIA FERNANDA" u="1"/>
        <s v="HOLGUIN ACEVEDO CRISTIAN CAMILO" u="1"/>
        <s v="HIDALGO LEMUS JUAN NICOLAS " u="1"/>
        <s v="BLANCO MOLINA YIKCY NECOLL " u="1"/>
        <s v="DURANGO TORRES DAVID SANTIAGO" u="1"/>
        <s v="RUIZ OSORIO ANDREA CAROLINA" u="1"/>
        <s v="CRUZ ACEVEDO KELLY JHOANNA" u="1"/>
        <s v="TUBERQUIA ANDRES FELIPE" u="1"/>
        <s v="GOMEZ VASQUEZ PABLO ANDRES" u="1"/>
        <s v="MONTES JIMENEZ MARÍA ELENA" u="1"/>
        <s v="PEREZ GONZALEZ JULIO CESAR" u="1"/>
        <s v="ROMERO BUITRAGO YENNY SAGRARIO" u="1"/>
        <s v="BERNAL RAMOS FABIAN CAMILO" u="1"/>
        <s v="CHOACHI PINZON JESUS DAVID" u="1"/>
        <s v="TANGARIFE LOPEZ DAHIAN ESTIVEN" u="1"/>
        <s v="MELO BULLA SANDRA CAROLINA" u="1"/>
        <s v="PUERTA CANO IRIS BRICENIA" u="1"/>
        <s v="GUZMAN SANCHEZ DAVID BREYNER" u="1"/>
        <s v="MANRIQUE MANJARRES JAVIER EDUARDO" u="1"/>
        <s v="DIEGO ARIAS SALDARRIAGA" u="1"/>
        <s v="PEREZ TORRES YEFERSON" u="1"/>
        <s v="LONDOÑO GARCIA ELISABETH" u="1"/>
        <s v="CASTAÑO MUÑETON LUISA FERNANDA" u="1"/>
        <s v="LOMANTO SALAZAR FABIAN RAFAEL" u="1"/>
        <s v="RAMOS BAQUERO NATALIA" u="1"/>
        <s v="MAZO MORENO LEIDY ALEJANDRA" u="1"/>
        <s v="VALENCIA ROJAS YULIETH KATHERINE" u="1"/>
        <s v="MONTOYA MUNEVAR MONICA CONSTANZA " u="1"/>
        <s v="LEON BOLAÑOS JORGE LUIS" u="1"/>
        <s v="QUINCHIA QUINTERO ANDREA" u="1"/>
        <s v="ALVAREZ LUNA LIZETH YORLEDYS" u="1"/>
        <s v="SANA PLAZAS MAURI SEBASTIAN" u="1"/>
        <s v="FERRARO BOLIVAR ANDERSON CAMILO" u="1"/>
        <s v="MESA SEBASTIAN LOPERA" u="1"/>
        <s v="CASTAÑO GIRALDO JHON FABER" u="1"/>
        <s v="CORREA MORENO MARIA NATALY" u="1"/>
        <s v="SUESCA DAZA YARETH CAMILO" u="1"/>
        <s v="ROLDAN POSADA YERIMEN ESTEBAN" u="1"/>
        <s v="RAMIREZ GUARIN MARIA CAMILA" u="1"/>
        <s v="GUTIERREZ CASTRO KEYRI YAISLYN" u="1"/>
        <s v="DUQUE OSORIO JOSE DANIEL" u="1"/>
        <s v="URREGO RESTREPO JHOANA ANDREA" u="1"/>
        <s v="HENAO RAMIREZ SANTIAGO " u="1"/>
        <s v="FARFAN FORERO DIEGO ALEJANDRO" u="1"/>
        <s v="JONATHAN DANIEL SANTANA VARGAS" u="1"/>
        <s v="GALARZO VARELA GIOVANNI ALEXANDER" u="1"/>
        <s v="CASTRILLON ROA DANIELA" u="1"/>
        <s v="MALAVE BRITO YANEYSI YAKELIN" u="1"/>
        <s v="LOPEZ HIGUITA MATEO" u="1"/>
        <s v="LOPEZ SALCEDO MARIA FERNANDA" u="1"/>
        <s v="GOEZ JARAMILLO ANTONY ALEXANDER" u="1"/>
        <s v="GUZMAN ORREGO MANUELA" u="1"/>
        <s v="LONDOÑO ARDILA LUISA FERNANDA" u="1"/>
        <s v="HERNANDEZ DIAZ MATEO" u="1"/>
        <s v="DIAZ MONTOYA GABRIELA" u="1"/>
        <s v="MORA NUÑEZ LUIS GERARDO" u="1"/>
        <s v="ACEVEDO GIL JUAN JOSE" u="1"/>
        <s v="LEON MOSQUERA VALENTINA" u="1"/>
        <s v="GAONA MUNOZ CLAUDIA PATRICIA" u="1"/>
        <s v="GOMEZ CARDONA YULIZA" u="1"/>
        <s v="CARO CALLEJAS ALEJANDRA MAYERLY" u="1"/>
        <s v="CARVAJAL SEPULVEDA KAREN DAIANA" u="1"/>
        <s v="HERNANDEZ GONZALEZ ALEJANDRA" u="1"/>
        <s v="GARCIA ANGELA GOMEZ" u="1"/>
        <s v="SUATERNA VALOYES DIANA CAROLINA" u="1"/>
        <s v="GUERRERO AGUILAR ALEJANDRO " u="1"/>
        <s v="PAIVA MURCIA JOSE GUILLERMO" u="1"/>
        <s v="QUINTO ALVAREZ BRAYAN" u="1"/>
        <s v="GRANOBLES FRANYI" u="1"/>
        <s v="BERNAL ORTIZ CLAUDIA YANETH" u="1"/>
        <s v="VARELA VELASQUEZ JAIME ENRIQUE" u="1"/>
        <s v="BATALLE GOMEZ JOSE DANIEL" u="1"/>
        <s v="RIVAS GOMEZ SANDI" u="1"/>
        <s v="RAMIREZ VELEZ JULIAN ESTEBAN" u="1"/>
        <s v="CRISTINA HERNANDEZ ADRIANA" u="1"/>
        <s v="RINCON FERNANDEZ JOHN JAIRO" u="1"/>
        <s v="CORREA MARIN JULIAN" u="1"/>
        <s v="MENDOZA MARQUEZ MAICOL NAY" u="1"/>
        <s v="JALLER GRACIANO JOHAN FELIPE" u="1"/>
        <s v="LEON BASTIDAS CATALINA" u="1"/>
        <s v="MIER Y TERAN TORREALBA EDIXON JOSE" u="1"/>
        <s v="ALFONSO HERNANDEZ LILIANA" u="1"/>
        <s v="BETANCUR ALVAREZ DANIELA" u="1"/>
        <s v="IBARGUEN ASPRILLA YULIZA" u="1"/>
        <s v="OROZCO ESQUIAQUI ROBINSON ANTONIO" u="1"/>
        <s v="JOAQUI SAMBONI MARIA ANITA" u="1"/>
        <s v="CASTAÑEDA SUAREZ LICY NATALIA" u="1"/>
        <s v="BERNAL LOPEZ CAMILO ANDRES" u="1"/>
        <s v="MOLANO RESTREPO MOLANO RESTREPO" u="1"/>
        <s v="ROJAS MURILLO KAREN LORENA" u="1"/>
        <s v="AYALA MURILLO LEONELA" u="1"/>
        <s v="CANA ESTUPINAN BARBARA CRISTINA" u="1"/>
        <s v="DUARTE VILLA ANDRES SANTIAGO " u="1"/>
        <s v="ZAPATA MEJIA JUAN FELIPE" u="1"/>
        <s v="BERTEL MERCADO MANASES" u="1"/>
        <s v="MORALES CRUZ YAIR MAURICIO" u="1"/>
        <s v="FIGUEROA LOAIZA MARIA JOSE" u="1"/>
        <s v="MORA ARANGO MATEO" u="1"/>
        <s v="RONDON SALAZAR DALFI MICHEL" u="1"/>
        <s v="ALVAREZ GARCIA SUSANA" u="1"/>
        <s v="VASQUEZ GOMEZ SIMON" u="1"/>
        <s v="BUSTAMANTE TORRES CARLOS ALBERTO" u="1"/>
        <s v="PARDO VELILLA LUIS FELIPE" u="1"/>
        <s v="PINILLA VASQUEZ LEIDY JANNETH" u="1"/>
        <s v="ESCARRAGA ALFONSO YESIKA DANIELA" u="1"/>
        <s v="OSORIO MUÑOZ DAVID" u="1"/>
        <s v="OSORNO TOBON CAROLINA" u="1"/>
        <s v="QUIROZ SARRAZOLA LUIS FERNANDO" u="1"/>
        <s v="RODELO CONTRERAS DANIEL" u="1"/>
        <s v="COGOLLO MENDOZA NATALIA" u="1"/>
        <s v="PELAEZ ARTEAGA NEIDY MARLLELLY" u="1"/>
        <s v="MEDINA HERNANDEZ SHARA" u="1"/>
        <s v="ALTUVES IBARRA ANGEL ALEJANDRO" u="1"/>
        <s v="RAMIREZ GARCIA JEFFREY ALEXANDER" u="1"/>
        <s v="BLANCO ALFONSO NICOLE VANESSA" u="1"/>
        <s v="ALVAREZ PULIDO ANDREA JAZMIN" u="1"/>
        <s v="URIBE FRANCO ANDREY" u="1"/>
        <s v="MEZA ATENCIA MARIA MONICA" u="1"/>
        <s v="LONDOÑO BAENA XIMENA" u="1"/>
        <s v="DEVIA DUQUE ANDRES FELIPE" u="1"/>
        <s v="RODRIGUEZ DIAZ LUIS ERNESTO" u="1"/>
        <s v="MARTINEZ VILLARREAL JORGEL JOSUE" u="1"/>
        <s v="GUTIERREZ ESCOBAR SAMIR " u="1"/>
        <s v="RODRIGUEZ PARAMO KEVIN SEBASTIAN" u="1"/>
        <s v="RAMIREZ MARTINEZ MILAGROS NAZARETH" u="1"/>
        <s v="MENA PALACIOS LAURA VANESSA" u="1"/>
        <s v="AGUDELO HENAO ANDRES" u="1"/>
        <s v="PUERTA MOSQUERA LUZ DANIELA" u="1"/>
        <s v="HOYOS PAMPLONA JHON ALEXANDER" u="1"/>
        <s v="ARANGO URIBE GIMENA" u="1"/>
        <s v="PLATA JIMENEZ NICOLAS" u="1"/>
        <s v="RAMIREZ PEREZ CAMILO ANDRES" u="1"/>
        <s v="Valentina Leon Mosquera" u="1"/>
        <s v="DUQUE MANJARRES DORA DIANA" u="1"/>
        <s v="OLAYA GARCIA LUIS ALONSO" u="1"/>
        <s v="PEREZ GARCIA DANIEL FELIPE" u="1"/>
        <s v="GARCIA RAMIREZ LAURA " u="1"/>
        <s v="URAN MEDINA VALENTINA" u="1"/>
        <s v="FONSECA MORENO OSCAR EDUARDO" u="1"/>
        <s v="PEREZ LEAL RILKER ZABDIEL" u="1"/>
        <s v="BELTRAN MUNOZ NATALIA" u="1"/>
        <s v="CRUZ OSORIO CARLOS ANDRES" u="1"/>
        <s v="ZAPATA OSORIO MARIANA" u="1"/>
        <s v="CORREA HURTADO JOAN SEBASTIAN" u="1"/>
        <s v="BARRERA VASQUEZ JUAN SEBASTIAN" u="1"/>
        <s v="PALMERA VILLERO YESLY CAROLINA" u="1"/>
        <s v="HOYOS BENITEZ WENDY CAROLINA" u="1"/>
        <s v="SUESCUN CHAVARRIAGA JOHNY MARCEL" u="1"/>
        <s v="JIMENA ECHEVERRI MARIA" u="1"/>
        <s v="ZUÑIGA SUAREZ HELLEN" u="1"/>
        <s v="ARELLANO GORDON JOHN BAIRON" u="1"/>
        <s v="GARCIA MOSQUERA DEISON FELIPE" u="1"/>
        <s v="CAICEDO CORREAL ALBA STEFANNIA" u="1"/>
        <s v="BEDOYA ALZATE DAYANA MANUELA" u="1"/>
        <s v="GUTIERREZ SANCHEZ MELISSA" u="1"/>
        <s v="MARTINEZ RODRIGUEZ LIZETH ALEXANDRA" u="1"/>
        <s v="ORTEGA QUINTERO JHON ERIC" u="1"/>
        <s v="HERRERA SANTIAGO RANGEL" u="1"/>
        <s v="RAMIREZ CERON NICOLAS" u="1"/>
        <s v="PERTUZ ARIZA ESLEIDER JOSE" u="1"/>
        <s v="MARTINEZ LOPEZ ABIGAIL" u="1"/>
        <s v="VELEZ AGUDELO KAREN" u="1"/>
        <s v="GIL ZAPATA DANIEL" u="1"/>
        <s v="OVALLE MURILLO LUIS MIGUEL " u="1"/>
        <s v="MENDOZA MURILLO MAIRA YULIANA" u="1"/>
        <s v="FRANCO LAZARO GISSELLY" u="1"/>
        <s v="GONZALEZ MIRANDA DANIELA" u="1"/>
        <s v="ZULETA LEDESMA DAYANA" u="1"/>
        <s v="SARGE CALDERON VALERY GISETH" u="1"/>
        <s v="ROJAS DIAZ DIBENSON ALEXANDER" u="1"/>
        <s v="Juan Camilo Fierro Perez" u="1"/>
        <s v="GIRALDO ZAPATA MARIA FERNANDA" u="1"/>
        <s v="GALLEGO DANIELA" u="1"/>
        <s v="DE LUQUE CARRILLO FARYD CAMILO" u="1"/>
        <s v="OCHOA BARBOSA JORGE ESTEBAN" u="1"/>
        <s v="HERRERA VALDES SANTIAGO JOSE" u="1"/>
        <s v="ALVAREZ HOYOS DARA INES" u="1"/>
        <s v="PULGARIN GOMEZ SAMUEL" u="1"/>
        <s v="CARDENAS BUELVAS LUZ DANIELA" u="1"/>
        <s v="VALETH SALDUA MARIA ISABEL" u="1"/>
        <s v="CANISALES MOSQUERA TOMAS DARIO" u="1"/>
        <s v="AGUALIMPIA PARRA YURI TATIANA" u="1"/>
        <s v="VILLACREZ PINZON MARIA FERNANDA" u="1"/>
        <s v="ZAPATA ARIAS LAURA TATIANA" u="1"/>
        <s v="LOZANO SILVA LAURA ALEJANDRA" u="1"/>
        <s v="GUTIERREZ DUQUE ASTRID CAROLINA" u="1"/>
        <s v="RESTREPO OSORIO YISMARDY MARCELA" u="1"/>
        <s v="MUÑETON ZAPATA LEIDY MILENA" u="1"/>
        <s v="RESTREPO ISAZA SANTIAGO" u="1"/>
        <s v="VIDALES ZAPATA ANDREA" u="1"/>
        <s v="REYES IGLESIAS LUZ NEY" u="1"/>
        <s v="GAVIRIA MUNOZ JUAN MANUEL" u="1"/>
        <s v="MEJIA RODRIGUEZ VALERY" u="1"/>
        <s v="LONDONO GIRALDO JESSICA MARIA" u="1"/>
        <s v="MUÑOZ MACEA KAREN DAYAN" u="1"/>
        <s v="CASTRILLON HERNANDEZ DENNIS JIMENA" u="1"/>
        <s v="PEÑUELA MENESSES MARIA ALEJANDRA" u="1"/>
        <s v="GARCES ALZATE ESTEBAN" u="1"/>
        <s v="DIAZ MARTINEZ SAMUEL ALEJANDRO" u="1"/>
        <s v="LONDONO RUIZ LUISA FERNANDA" u="1"/>
        <s v="VALLEJO DIAZ DANIELA ANDREA" u="1"/>
        <s v="ISAZA BUSTAMENTE DANY JOSE" u="1"/>
        <s v="SOSSA ZAPATA KEVIN FERNANDO" u="1"/>
        <s v="SANCHEZ MURIEL EDUARD FARU" u="1"/>
        <s v="FORERO MENDEZ KAROL LIZETH" u="1"/>
        <s v="GARZON DIAZ ESTEBAN DANIEL" u="1"/>
        <s v="HERRERA ARBOLEDA NANCY ESTELA" u="1"/>
        <s v="QUIROZ MARTINEZ RAFAEL ENRIQUE" u="1"/>
        <s v="MARQUEZ DIAZ OSCAR WILLIAM" u="1"/>
        <s v="OCAMPO BEDOYA DANIELA" u="1"/>
        <s v="HENAO DIAZ SEBASTIAN" u="1"/>
        <s v="RESTREPO RUA CLARA MANUELA" u="1"/>
        <s v="GUERRA HERNANDEZ JEFFERSON ALEJANDRO " u="1"/>
        <s v="CORREA MESA DIANA MARIA" u="1"/>
        <s v="BERTEL SEÑA YINA ALEXANDRA" u="1"/>
        <s v="Romero  Angelica Maria" u="1"/>
        <s v="QUINTERO ARIAS MARIA FERNANDA" u="1"/>
        <s v="VARGAS HERRERA JULLY ANDREA" u="1"/>
        <s v="ZAPATA GALEANO VALENTINA" u="1"/>
        <s v="TORRES ARRIOLA KAREN JULIETH" u="1"/>
        <s v="VANEGAS AGUILAR LUNA NICOLE" u="1"/>
        <s v="HERNANDEZ CORREA JUAN JOSE" u="1"/>
        <s v="Karen Mariana Hernandez Triviño" u="1"/>
        <s v="Maria Camila Cruz Aguirre" u="1"/>
        <s v="BEJARANO CANTOR LUZ HELENA" u="1"/>
        <s v="OSORIO PERDOMO CARLOS ANDRES" u="1"/>
        <s v="VASCO RAMIREZ KEVIN SANTIAGO" u="1"/>
        <s v="RODRIGUEZ ALARCON ANA ISABEL" u="1"/>
        <s v="RUIZ GOMEZ GESSICA PAOLA" u="1"/>
        <s v="SUAREZ GONZALEZ EDUIN JOSE " u="1"/>
        <s v="Santiago Garro" u="1"/>
        <s v="ROJAS GOMEZ ANDRES JULIAN" u="1"/>
        <s v="RODRIGUEZ MARTINEZ HAIDER DUBAN" u="1"/>
        <s v="CASTRO SALAZAR DANIEL FELIPE" u="1"/>
        <s v="HERRERA FABRA CHAIRA VANESSA" u="1"/>
        <s v="MOSQUERA MOSQUERA YULIANA" u="1"/>
        <s v="SAEZ HUESO ANDRES FELIPE" u="1"/>
        <s v="CRUZ AGUIRRE MARIA CAMILA" u="1"/>
        <s v="DEOSSA VILLA VERONICA" u="1"/>
        <s v="ECHEVERRI HERNADEZ MARIA CAMILA" u="1"/>
        <s v="CIFUENTES GOMEZ SAXI JOHANNA" u="1"/>
        <s v="RAMIREZ BELTRAN MELANNY CAMILA" u="1"/>
        <s v="ALVIRA CORREA YADI YURANI" u="1"/>
        <s v="JIMENEZ CASTELLANOS PAOLA ANDREA" u="1"/>
        <s v="LENGUA BERRIO SHAGIA SAMIRA" u="1"/>
        <s v="OLAYA PAMPLONA ARGEMIRO" u="1"/>
        <s v="VELASQUEZ BEDOYA MARIANA" u="1"/>
        <s v="CUAVAS CARDENAS MELISSA" u="1"/>
        <s v="LONDONO PRECIADO JAIME ALBERTO" u="1"/>
        <s v="LARROTTA SALAMANCA LAURA CAMILA" u="1"/>
        <s v="GIRALDO GOMEZ NATALIA" u="1"/>
        <s v="OTALORA PIAMONTE MARIA CAMILA" u="1"/>
        <s v="TENORIO VASQUEZ VICTORIA EUGENIA" u="1"/>
        <s v="PEROZO MENESES VALERIA" u="1"/>
        <s v="MURCIA VARGAS JUAN PABLO" u="1"/>
        <s v="USUGA SANCHEZ YIRLEAN ANDREA" u="1"/>
        <s v="ORTIZ RIVERO RODYS" u="1"/>
        <s v="HINCAPIE DELGADO SANTIAGO" u="1"/>
        <s v="ROBLEDO ROMAÑA DIANNY LIZETH" u="1"/>
        <s v="BLANDON ALVAREZ ANDERSON ESTIDUAR" u="1"/>
        <s v="MOLINA VANEGAS DANNA CAMILA" u="1"/>
        <s v="ACEVEDO MURILLO LILIANA" u="1"/>
        <s v="HERNANDEZ MARISOL RESTREPO" u="1"/>
        <s v="LESMES FLORIDO TANIA VANESSA" u="1"/>
        <s v="VILLAMIL MEJIA JOHN STIVEN" u="1"/>
        <s v="BERMUDEZ TORRES NEIDER ALEXANDER" u="1"/>
        <s v="MORA CHAVEZ MARIA CAMILA " u="1"/>
        <s v="MORENO CASTANEDA JULIAN DAVID" u="1"/>
        <s v="BEJARANO PARRA JOHAN FERNANDO" u="1"/>
        <s v="CLARO GONZALEZ DIANA " u="1"/>
        <s v="PULGARIN CHICA JULIANA" u="1"/>
        <s v="ORLANDO NUNEZ GIRAL" u="1"/>
        <s v="ORTIZ JARAMILLO DANIEL" u="1"/>
        <s v="NIÑO RUIZ JESSICA LORENA" u="1"/>
        <s v="TELLEZ LEGUIZAMON JESSICA FERNANDA" u="1"/>
        <s v="QUINTERO GARCIA JAY NARAYAN" u="1"/>
        <s v="FRANCO YARCE ANA MARIA" u="1"/>
        <s v="REYES GONZALEZ LAURA CAMILA" u="1"/>
        <s v="NAVAS OSSA ANDRES FELIPE" u="1"/>
        <s v="ALTAMIRANDA MENDOZA EBERDUYN ALEXANDER" u="1"/>
        <s v="ZAPATA QUINTERO GERLYN ARTURO" u="1"/>
        <s v="GARCIA MONTOYA SANTIAGO" u="1"/>
        <s v="ANGEL BARRERA ERIKA VALENTINA" u="1"/>
        <s v="GALLEGO DELGADO DUVAN ALFREDO" u="1"/>
        <s v="OROZCO ROMAN MICHAEL ALEXIS" u="1"/>
        <s v="YURANY LUNA LUISA" u="1"/>
        <s v="CASTRILLON ZAPATA JHONNY ALEXANDER" u="1"/>
        <s v="SANDOVAL PASTRANA DANIELA" u="1"/>
        <s v="CONTRERAS GOMEZ MARIA CAMILA" u="1"/>
        <s v="VASCO TORRES ANYELO MAURICIO" u="1"/>
        <s v="ZAPATA ARISTIZABAL VICTOR SAMUEL" u="1"/>
        <s v="VERA YEPES YESICA XIOMARA" u="1"/>
        <s v="PEREZ WALTER" u="1"/>
        <s v="BETANCUR OCHOA SEBASTIAN" u="1"/>
        <s v="RIVERA CASTAÑEDA CRISTIAN STIVEN" u="1"/>
        <s v="MORENO VALENCIA MANIER SAMIR" u="1"/>
        <s v="CARREÑO ZAMORA HENDRIS DENIREE" u="1"/>
        <s v="MINA MOSQUERA ADRIANA" u="1"/>
        <s v="CASTRO ABRIL LAURA SOFIA" u="1"/>
        <s v="SIERRA RESTREPO ISABEL CRISTINA" u="1"/>
        <s v="SERNA PARRA YEFERSON ALEXANDER" u="1"/>
        <s v="MURILLO IBARGÜEN DINA LUZ" u="1"/>
        <s v="HINESTROZA AGUILAR ELIZABETH" u="1"/>
        <s v="BEDOYA ECHAVARRIA DAHYANA" u="1"/>
        <s v="MEJIA BLANCO KARINA YOLANDA" u="1"/>
        <s v="GIL CANO PIERRE ANGELO" u="1"/>
        <s v="LONDONO GARCIA JULIANA" u="1"/>
        <s v="DAZA MONTILVA JHON JAIRO" u="1"/>
        <s v="ALMARIO RODRIGUEZ DANNA VALENTINA" u="1"/>
        <s v="MARTINEZ VANEGAS KARLA DANIELA" u="1"/>
        <s v="OCAMPO URIBE EVELIN YINED" u="1"/>
        <s v="SANCHEZ PERDOMO MERCEDES NATALIA" u="1"/>
        <s v="LONDONO GARCIA ANDRES FELIPE" u="1"/>
        <s v="ALEJANDRA RAMIREZ GUZMAN" u="1"/>
        <s v="ALVAREZ GONZALEZ MELANI" u="1"/>
        <s v="LOPEZ CHAVARRIA LUZ YANETTH" u="1"/>
        <s v="RAMIREZ CASTRILLON NATALIA" u="1"/>
        <s v="VILLADA LOPEZ LUISA FERNANDA" u="1"/>
        <s v="GUTIERREZ GONZALEZ DIKSON JAVIER" u="1"/>
        <s v="MUNERA RUIZ ALLIANA MICHELLE" u="1"/>
        <s v="ORTEGA CONTRERAS ANDREA " u="1"/>
        <s v="MORA VARELA ELIZABETH" u="1"/>
        <s v="ROJAS QUINTERO JENNIFER DANIELA" u="1"/>
        <s v="DUPONT CARDENAS JUAN ESTEBAN" u="1"/>
        <s v="SANTAMARIA URIBE MARIA ISABEL" u="1"/>
        <s v="PADILLA NAVARRO MICHELLE PAOLA" u="1"/>
        <s v="ROA ARDILA ANGGE SHIRLEY" u="1"/>
        <s v="LANCHEROS BOGOYA JUAN PABLO" u="1"/>
        <s v="GRISALES RODRIGUEZ DIEGO ALEJANDRO" u="1"/>
        <s v="BERONA JIMENEZ LESLY PATRICIA" u="1"/>
        <s v="BETANCOURT GUTIERREZ JUAN CAMILO" u="1"/>
        <s v="LOPERA MARIN KEVIN DANIEL" u="1"/>
        <s v="OLAYA VILLA JUAN DAVID" u="1"/>
        <s v="CIFUENTES CORREA NICOLAS" u="1"/>
        <s v="GOMEZ TAVERA JUAN FELIPE" u="1"/>
        <s v="RESTREPO SUAREZ MARIA JOSE" u="1"/>
        <s v="VELEZ VELASQUEZ JULIAN ESTEBAN" u="1"/>
        <s v="RIVERA TOCARRUNCHO YISEL SULEYMA" u="1"/>
        <s v="MORENO MORENO ZAMIR ANDRES" u="1"/>
        <s v="RUA TORREZ LUISA FERNANDA" u="1"/>
        <s v="GARCIA ARAQUE JULIAN" u="1"/>
        <s v="CASTRO RODRIGUEZ LUZ KARIME" u="1"/>
        <s v="ZAPATA MEJIA HERNAN DARIO" u="1"/>
        <s v="GIRALDO VASQUEZ ANLLY KATERINA" u="1"/>
        <s v="CASTILLO GARCIA JOYCE STEPHANY" u="1"/>
        <s v="SERNA GARCIA ZULAY YURANY" u="1"/>
        <s v="MINOTAS GUISAO JORGE EDUARDO" u="1"/>
        <s v="ROMANA ASPRILLA JULIO EDUARDO" u="1"/>
        <s v="GARZON VALDES SANTIAGO" u="1"/>
        <s v="GONZALEZ CHAVEZ BRAYAN ARLEY" u="1"/>
        <s v="JARAMILLO CARVAJAL DAVID ALEJANDRO" u="1"/>
        <s v="CUADROS GAVIRIA CINDY JULIETH" u="1"/>
        <s v="BETANCUR HENAO MARIA IVONE" u="1"/>
        <s v="URAN ECHAVARRIA KAREN ANDREA" u="1"/>
        <s v="RESTREPO ORTIZ VALENTINA" u="1"/>
        <s v="MARTINEZ CORREDOR CATERINE" u="1"/>
        <s v="GARZON DURAN DAVID SANTIAGO" u="1"/>
        <s v="CUCUNUBA CARDENAS SANTIAGO STEVEN" u="1"/>
        <s v="GAVIRIA RIOS MARIANA" u="1"/>
        <s v="SANTAMARIA MADRID MARIA CAMILA" u="1"/>
        <s v="MORENO MONTOYA NEVIS ADRIANA" u="1"/>
        <s v="GARCIA PENAGOS ANDRES ALEJANDRO" u="1"/>
        <s v="BORJA MERCADO CAROLINA" u="1"/>
        <s v="VELEZ SANCHEZ VALENTINA" u="1"/>
        <s v="ARBOLEDA GONZALEZ MANUELA" u="1"/>
        <s v="VELEZ AGUIRRE WILDERT ANDRES" u="1"/>
        <s v="RIOS MURIEL AURORA" u="1"/>
        <s v="BLANCO VARGAS HELYZ ANA" u="1"/>
        <s v="MENDEZ GARCES ELIYEYNAY HANINA" u="1"/>
        <s v="VALLE ORTEGA CLAUDIA MARCELA" u="1"/>
        <s v="ANAYA NISPERUZA ELCY LILIANA" u="1"/>
        <s v="CERRATO MANUEL ROOSENVELT" u="1"/>
        <s v="VELASQUEZ PACHECO DILLIGER ORLANDO" u="1"/>
        <s v="CORREA SANCHEZ BRAIAN" u="1"/>
        <s v="RODRIGUEZ SANTAMARIA OSCAR EDUARDO" u="1"/>
        <s v="SANCHEZ CASTANEDA JUAN DAVID" u="1"/>
        <s v="MARTIN PANIAGUA WILMAR SMITH" u="1"/>
        <s v="AGUIRRE VELEZ ANTONIA" u="1"/>
        <s v="RIVERA TEJADA YISETH ADRIANA" u="1"/>
        <s v="FIGUEROA VASQUEZ ANDRES FELIPE" u="1"/>
        <s v="GALLEGO MONTOYA VALENTINA" u="1"/>
        <s v="CENTENO ALVAREZ MAICOL BRAYAN" u="1"/>
        <s v="NARANJO ALVAREZ JUAN JOSE" u="1"/>
        <s v="MARTINEZ SALGADO LILI SOFIA" u="1"/>
        <s v="CASTRILLON JURADO VERONICA" u="1"/>
        <s v="ORTIZ PEREZ SEBASTIAN" u="1"/>
        <s v="BARON VILLABONA JOSE JHON FREDY" u="1"/>
        <s v="MONTIEL SIERRA KAREN SOFIA" u="1"/>
        <s v="MORENO PIEDRAHITA MARIA JHICELA" u="1"/>
        <s v="GUZMAN NARVAEZ PAOLA ANDREA" u="1"/>
        <s v="VELASQUEZ LOPEZ JUAN DIEGO" u="1"/>
        <s v="VALCARCEL BUITRAGO CAROLINA" u="1"/>
        <s v="CADAVID FORONDA LUISA FERNANDA" u="1"/>
        <s v="HOYOS LONDONO AZUCENA ANDREA" u="1"/>
        <s v="ARISTIZABAL GIRALDO LUCAS" u="1"/>
        <s v="ROMERO DUARTE YULISSA" u="1"/>
        <s v="AROCHA RINCON MAIDA ALEJANDRA" u="1"/>
        <s v="CHAPARRO FIRACATIVE VALERIA ALEJANDRA" u="1"/>
        <s v="NIETO MELO BAYRON STEVEN" u="1"/>
        <s v="BURGOS RICARDO ANDREA CAROLINA" u="1"/>
        <s v="JIMENEZ CHAVERRA KELY TATIANA" u="1"/>
        <s v="ARIAS BERTEL KEDY ANDREA" u="1"/>
        <s v="RUBIO GALLEGO LANDERZON" u="1"/>
        <s v="VERGARA KELLY JOHANA" u="1"/>
        <s v="MEJIA ESPINOSA JUAN JOSE" u="1"/>
        <s v="SANCHEZ HERNANDEZ YOHAN VALENTIN" u="1"/>
        <s v="GAVIRIA CASTRO JUAN DAVID" u="1"/>
        <s v="VELASQUEZ CANAS ALEJANDRA" u="1"/>
        <s v="MORENO LOPEZ JUAN DIEGO" u="1"/>
        <s v="GRACIANO RODRIGUEZ LUISA FERNANDA" u="1"/>
        <s v="JHOAN EDIKSON SANCHEZ MARTINEZ" u="1"/>
        <s v="GOEZ USUGA BRANDON STIVEN" u="1"/>
        <s v="CORAO MONSALVE DIONAYKELL ALEXANDER " u="1"/>
        <s v="MENDOZA NUNEZ LUISA FERNANDA" u="1"/>
        <s v="RAMOS SERNA JHONNY ALEXANDER" u="1"/>
        <s v="VARGAS VARGAS TATIANA ANDREA" u="1"/>
        <s v="CALDERIN CALLE NATALIA MARCELA" u="1"/>
        <s v="TORRES BEDOYA SARA" u="1"/>
        <s v="BEDOYA RODRIGUEZ INGRID VANESSA" u="1"/>
        <s v="ORTIZ BEJARANO ANDRES FELIPE" u="1"/>
        <s v="MONSALVE CORTES SANDRA MILENA" u="1"/>
        <s v="BORJA ATEHORTUA MARIA PAULINA" u="1"/>
        <s v="URIBE AGUDELO SUSANA" u="1"/>
        <s v="GLORIA SLENDY CARDENAS AYALA" u="1"/>
        <s v="CARDENAS SIERRA JUAN CARLOS" u="1"/>
        <s v="SALAMANCA HIGUITA PAOLA ESTEFANY" u="1"/>
        <s v="NUÑEZ RIVERA BRAYAN JOSE" u="1"/>
        <s v="OSORIO TABORDA SAMUEL" u="1"/>
        <s v="SUAZA SUAREZ SORAYA" u="1"/>
        <s v="PEREZ CARMONA DANIEL" u="1"/>
        <s v="GUAVITA LEYTON LINA MARCELA" u="1"/>
        <s v="AGUIRRE GUISAO DIEGO ALEJANDRO" u="1"/>
        <s v="OLARTE MORALES DIEGO ALBERTO" u="1"/>
        <s v="GUAQUETA CASTAÑEDA LILIANA" u="1"/>
        <s v="BONILLA LAURA CAMILA" u="1"/>
        <s v="CAMARGO FORIGUA MAGALY" u="1"/>
        <s v="ABRAHAMSON DRORI JARED ELIEZER" u="1"/>
        <s v="MORALES LOPEZ MARIA CAMILA" u="1"/>
        <s v="RUIZ LONDONO SANDRA PATRICIA" u="1"/>
        <s v="PETRO PORTILLO LUCAS" u="1"/>
        <s v="RIVERA RUIZ CESAR LUIS" u="1"/>
        <s v="Karolhayn Isaza Moya" u="1"/>
        <s v="HERRERA CARDONA JUAN FERNANDO" u="1"/>
        <s v="PAULA URREGO MARIA" u="1"/>
        <s v="PINILLA GIL PAULA JULIANA" u="1"/>
        <s v="MANCO DUARTE FRANCISCO" u="1"/>
        <s v="DAVILA PEÑUELA NICOLAS FERNANDO" u="1"/>
        <s v="OCHOA PATINO JUAN CAMILO" u="1"/>
        <s v="TOLOSA SERNA MICHAEL ESTEBAN" u="1"/>
        <s v="GONZALEZ GIRALDO DIANA CRISTINA" u="1"/>
        <s v="DIAZ RODRIGUEZ JULIAN ANDRES" u="1"/>
        <s v="MURIEL RODRIGUEZ MANUELA" u="1"/>
        <s v="JEFFERSON ARTUNDUAGA DEVIA" u="1"/>
        <s v="CARMONA GIL JULIANA" u="1"/>
        <s v="ARENAS ZAPATA MARIANA" u="1"/>
        <s v="RENDON OSORIO MARIO ALEJANDRO" u="1"/>
        <s v="MUÑOZ AYALA MANUELA" u="1"/>
        <s v="VANEGAS TANIA" u="1"/>
        <s v="RODRIGUEZ ECHAVARRIA LESLY MAYERLY" u="1"/>
        <s v="DAWSON SERRANO LEIDI DAYANA" u="1"/>
        <s v="HERNANDEZ AGUDELO MANUELA" u="1"/>
        <s v="GUTIERREZ ECHEVARRIA ESTEFANIA" u="1"/>
        <s v="DIAZ HOYOS SANTIAGO" u="1"/>
        <s v="CASTRO MARCANO ANDREA CAROLINA" u="1"/>
        <s v="GALLEGO ZULUAGA TATIANA" u="1"/>
        <s v="LEGUIZAMON VELOZA CRISTIAN FELIPE" u="1"/>
        <s v="MAURICIO PARRA OSCAR" u="1"/>
        <s v="MORILLO NARANJO KENIA SHIRLEY" u="1"/>
        <s v="FUENTES GOMEZ MAIRYS CRISTINA" u="1"/>
        <s v="MORENO RAVELO ANTHONY JOSÉ" u="1"/>
        <s v="PALACIOS CORDOBA GIAN VAYRON" u="1"/>
        <s v="MESA BARRIENTOS DAVID ALEXIS" u="1"/>
        <s v="PINEDA BRAVO BLEYNIS ANA" u="1"/>
        <s v="CIRO QUICENO PAULINA" u="1"/>
        <s v="BAHAMON SANCHEZ DANIELA" u="1"/>
        <s v="PIÑEROS PACHON LAURA VANESSA" u="1"/>
        <s v="MARINEZ BERNAL ELSA ZOBEIDA" u="1"/>
        <s v="DIAZ IBANEZ ANDRES ALBERTO" u="1"/>
        <s v="JIMENEZ RUIZ ANDRES DAVID" u="1"/>
        <s v="URIBE MONTOYA VERONICA" u="1"/>
        <s v="ESCOBAR YEPES YULIETH ANDREA" u="1"/>
        <s v="QUINONEZ NUNEZ PAULA ANDREA" u="1"/>
        <s v="AGUILAR BUITRAGO JUAN MIGUEL" u="1"/>
        <s v="MIRA BEDOYA JUAN PABLO" u="1"/>
        <s v="MENDRALES SIERRA JOHANNY" u="1"/>
        <s v="JIMENEZ FORERO MARIA PAULA" u="1"/>
        <s v="CATANO GONZALEZ SEBASTIAN" u="1"/>
        <s v="ROJAS CUBILLOS MARIA JOSE" u="1"/>
        <s v="PAEZ PALENCIA LEIDY YULIETH" u="1"/>
        <s v="BELLO BELLO ERIKA ALEJANDRA" u="1"/>
        <s v="MUÑOZ CUARTAS JUAN ESTUAR" u="1"/>
        <s v="ALVAREZ MARMOLEJO YESICA ANDREA" u="1"/>
        <s v="VARGAS PRESIGA ALEJANDRA" u="1"/>
        <s v="PINEDA VALLEJO MATEO" u="1"/>
        <s v="MARCELA RAMIREZ ATUESTA DANNA" u="1"/>
        <s v="TAMAYO MUNERA VALENTINA" u="1"/>
        <s v="DAVILA CANTILLO JOSE ANTONIO" u="1"/>
        <s v="NARVAEZ CASTAÑEDA KEVIN LEONARDO" u="1"/>
        <s v="VALENCIA PEÑA JENNIFER VANESSA" u="1"/>
        <s v="AGUILAR SARMIENTO LAURA VANESSA" u="1"/>
        <s v="BORJAS PALACIOS LUIS FERNANDO" u="1"/>
        <s v="HERNANDEZ CORREA DANIEL" u="1"/>
        <s v="RODRIGUEZ VINASCO LAURA" u="1"/>
        <s v="YEPES MINA YASMIN ALEJANDRA" u="1"/>
        <s v="HERRERA RODRIGUEZ MARIA CAMILA" u="1"/>
        <s v="MORALES MOLINA MARIANA" u="1"/>
        <s v="AVENDANO MUNOZ PAULA VALENTINA" u="1"/>
        <s v="CARO JUAN PABLO" u="1"/>
        <s v="OCAMPO VILCHEZ NOHEMY FABIOLA" u="1"/>
        <s v="CAÑAS ROZO GLADYS SULEY" u="1"/>
        <s v="ECHEVERRI MENDEZ ANA MARIA" u="1"/>
        <s v="JENIFFER CRISTINA RUBIO TOUS" u="1"/>
        <s v="RUGE MORENO ANDRES EDUARDO" u="1"/>
        <s v="LINARES RIOS DEIVER LEANDRO" u="1"/>
        <s v="CASTAÑO ARANGO MATEO" u="1"/>
        <s v="HURTADO PEREA DORIS LLYCELY" u="1"/>
        <s v="ZAMBRANO RONCANCIO DANILO ESTEBAN" u="1"/>
        <s v="ARTEAGA FORERO KAREN VIVIANA" u="1"/>
        <s v="Laura Valentina Duarte Vargas" u="1"/>
        <s v="MOSQUERA GOMEZ XIMENA" u="1"/>
        <s v="VELANDIA BARRETO OSIRIS ALEJANDRA" u="1"/>
        <s v="BUSTAMANTE ROLDAN SAMUEL" u="1"/>
        <s v="GONZALEZ BRIZUELA YENELSON JOSUE" u="1"/>
        <s v="MANRIQUE TEJEDOR LAURA MARIA" u="1"/>
        <s v="TAMAYO GOMEZ ANDERSON ANDRES" u="1"/>
        <s v="RESTREPO MORENO VANESSA" u="1"/>
        <s v="RENDON RESTREPO JUAN CAMILO" u="1"/>
        <s v="APACHE GARCIA DANIELA ANDREA" u="1"/>
        <s v="HERNANDEZ RAMOS LUISA FERNANDA " u="1"/>
        <s v="RODRIGUEZ RODELO KATERY DEL CARMEN" u="1"/>
        <s v="MORALES RIOS BRAHYAN" u="1"/>
        <s v="RAVE LONDOÑO LUIS EDUARDO" u="1"/>
        <s v="ALVAREZ GUTIERREZ ADRIAN JOSE" u="1"/>
        <s v="ALVAREZ MOGOLLON KAREN CRISTINA" u="1"/>
        <s v="ZAPATA CORDOBA MARELYN" u="1"/>
        <s v="VELEZ ROJO MARIELA JOANNA" u="1"/>
        <s v="ALIPIO RODRIGUEZ JONATAN ESTIGUER" u="1"/>
        <s v="CADAVID AYALA MANUELA" u="1"/>
        <s v="RESTREPO MONTOYA SEBASTIAN" u="1"/>
        <s v="LOPEZ GONZALEZ JOVANA ALCIRA" u="1"/>
        <s v="RUIZ MUNOZ MARIA ALEJANDRA" u="1"/>
        <s v="MESA MORA MARIA CAMILA" u="1"/>
        <s v="HENAO CASTILLO SANTIAGO" u="1"/>
        <s v="HENAO CARVAJAL CAROLINA" u="1"/>
        <s v="MONTERO ALBARRACIN GERSON JOEL" u="1"/>
        <s v="VERGARA MORENO AIXA MARIELA" u="1"/>
        <s v="RESTREPO OVIEDO ANDRES FELIPE" u="1"/>
        <s v="MOSQUERA FAJARDO KAROLAY" u="1"/>
        <s v="CARVAJAL URREGO MARIA CAMILA" u="1"/>
        <s v="VALENTE MOLINA MARIA ALEJANDRA" u="1"/>
        <s v="VILLA GIRALDO ERICK DAVID" u="1"/>
        <s v="CORREALES CALLE YURY CATERINE" u="1"/>
        <s v="SANCHEZ MUÑOZ KAREN" u="1"/>
        <s v="ALVAREZ ARJONA JUAN SEBASTIAN" u="1"/>
        <s v="MOLINA CARDENAS DEICY DANIELA" u="1"/>
        <s v="BERRIO RAMIREZ XIOMARA" u="1"/>
        <s v="Henry Santiago Gomez Cardona" u="1"/>
        <s v="MONTERO INDABURU ANTHONY " u="1"/>
        <s v="AMAYA MATEUS MARIA FERNANDA" u="1"/>
        <s v="GOMEZ MARQUEZ YESICA ALEJANDRA" u="1"/>
        <s v="DIAZ PEREZ JOHAN ARVEY" u="1"/>
        <s v="URREGO MAZO JUAN PABLO" u="1"/>
        <s v="PERALTA MURILLO JHANIER" u="1"/>
        <s v="VEGA GUZMAN JENIFER" u="1"/>
        <s v="ANGARITA CALA BELLANID" u="1"/>
        <s v="CARDONA DURANGO XIMENA" u="1"/>
        <s v="GARCES FABRA LUIS ALFREDO" u="1"/>
        <s v="TELLEZ OCAMPO ZULLY KATHERINE" u="1"/>
        <s v="SALDARRIAGA LUJAN KATHERINE" u="1"/>
        <s v="MENDEZ RODRIGUEZ DANIEL DAVID" u="1"/>
        <s v="CARVAJAL SERNA YURLEY MARIA" u="1"/>
        <s v="USUGA VASQUEZ TOMAS" u="1"/>
        <s v="PAYARES ATENCIA YENIFER PATRIC" u="1"/>
        <s v="MOTATO MACHADO JOSE DIEGO" u="1"/>
        <s v="DE LA HOZ MOSCOTE NALLELIS JOHANA" u="1"/>
        <s v="MACIAS JEICOL ANDRES" u="1"/>
        <s v="CARDOZO GALVIS ANA MARIA" u="1"/>
        <s v="RENTERIA GUERRA JHON CARLOS" u="1"/>
        <s v="MUNOZ ECHAVARRIA JOSE MIGUEL" u="1"/>
        <s v="URREA CARDONA ANTHONY" u="1"/>
        <s v="JIMENEZ TABORDA XIOMARA VALENTINA" u="1"/>
        <s v="MARTINEZ MAHECHA MARIA ALEJANDRA" u="1"/>
        <s v="RESTREPO GOMEZ JULIANA" u="1"/>
        <s v="BECERRA JUNCA DANIEL ANTONIO " u="1"/>
        <s v="MENDOZA QUITIAN JOAN SEBASTIAN " u="1"/>
        <s v="PEINADO MIRANDA DAHILER LUCERO" u="1"/>
        <s v="VARGAS POSADA DANIA ESTEFANIA" u="1"/>
        <s v="SANCHEZ ORTIZ EDISON MICHELL" u="1"/>
        <s v="GALLEGO VALENCIA HAMILTON FERNANDO" u="1"/>
        <s v="QUICENO LOPEZ CRISTIAN" u="1"/>
        <s v="OLARTE MENECES JERONIMO" u="1"/>
        <s v="OSECHAS MARQUEZ FRANCISCO JAVIER" u="1"/>
        <s v="SIERRA ROJAS YURY" u="1"/>
        <s v="MARQUEZ CORDERO ANDRES ELOY" u="1"/>
        <s v="PULIDO ROMERO DAIMAR DEL VALLE" u="1"/>
        <s v="ORTIZ CORDOBA YEISON ANDRES" u="1"/>
        <s v="FRANCO ARROYAVE MARITZA" u="1"/>
        <s v="TAMAYO MONSALVE JOSE JULIAN" u="1"/>
        <s v="FERNANDEZ VELEZ CRISTHIAM DAVID" u="1"/>
        <s v="MEJIA GUZMAN GHERALDINE" u="1"/>
        <s v="LUGO IBANEZ EMILIANA LIUDSMILA" u="1"/>
        <s v="LOPEZ CONTRERAS ANDRES FELIPE" u="1"/>
        <s v="Natalia Rivera Lara" u="1"/>
        <s v="DIAZ BERMUDEZ SANTIAGO" u="1"/>
        <s v="MARIN RESTREPO YHINNA KARINA" u="1"/>
        <s v="BELTRAN PENA MARLON RAFAEL" u="1"/>
        <s v="CENTENO FLOREZ ALBERTO JOSE" u="1"/>
        <s v="RUIZ SANTIAGO ARANGO" u="1"/>
        <s v="CARDONA TAMAYO MELANNY" u="1"/>
        <s v="RODRIGUEZ RODELO KIARA VANESSA" u="1"/>
        <s v="ALARCON OSORIO CRISTIAN CAMILO" u="1"/>
        <s v="PEREZ ESPITIA MIGUEL ALEJANDRO" u="1"/>
        <s v="CABALLERO MELENDEZ YESICA ALEXANDRA" u="1"/>
        <s v="MOSQUERA REYES MIGUEL ARCANGEL" u="1"/>
        <s v="CUESTA PESTANA MARIA TEOFILINA" u="1"/>
        <s v="VALERA ACEVEDO CATHERIN JULIET" u="1"/>
        <s v="ARENIZ CARMONA JAIRO ALONSO" u="1"/>
        <s v="ZAPATA RESTREPO NATALIA" u="1"/>
        <s v="RAMOS MORA BYRON ANDRES" u="1"/>
        <s v="QUIROGA GOMEZ JUAN CAMILO" u="1"/>
        <s v="JIMENEZ CARRILLO DANILO" u="1"/>
        <s v="PENARANDA TARAZONA DIOMAR JOSUE" u="1"/>
        <s v="TORRES VELASQUEZ BRIAN STEVEN" u="1"/>
        <s v="ROJAS MARTINEZ MAURICIO JOSE" u="1"/>
        <s v="OLAYA SERNA DARIO" u="1"/>
        <s v="HERNANDEZ ZAPATA CAROLINA" u="1"/>
        <s v="HERRERA PEREIRA ARIANNY OSCARLY" u="1"/>
        <s v="GONZALEZ RINCON ANDREA" u="1"/>
        <s v="CARDONA RESTREPO LILIANA MARIA" u="1"/>
        <s v="SERNA PIMIENTA VERONICA" u="1"/>
        <s v="MARTINEZ MUÑOZ ALEJANDRO" u="1"/>
        <s v="GUZMAN ZAMBRANO ANDRES FELIPE" u="1"/>
        <s v="ALVAREZ FONTALVO MARIA CAMILA" u="1"/>
        <s v="HERNANDEZ LUNA MIGUEL ANGEL" u="1"/>
        <s v="Andres Julian Cangrejo Arias" u="1"/>
        <s v="GUERRERO SANTACRUZ VALENTINA" u="1"/>
        <s v="CASTILLO SANCHEZ ALLISON MAUREN" u="1"/>
        <s v="HERRERA CANO SANTIAGO" u="1"/>
        <s v="BARRERA NAVA EMERSON JOSE" u="1"/>
        <s v="GLENDA TATIANA HERNANDEZ SERRANO" u="1"/>
        <s v="YOVERA MILAN ALFONSO DANIEL" u="1"/>
        <s v="DORADO JHONIER MONTOYA" u="1"/>
        <s v="MORENO ANGULO INGRID PAOLA" u="1"/>
        <s v="SOSA VALENTE ISABEL COROMOTO " u="1"/>
        <s v="CASTANO VELASQUEZ JOSE ALEJANDRO" u="1"/>
        <s v="ALVAREZ OSORIO MARGITH" u="1"/>
        <s v="SANTANA TOVAR JERRY JOSE" u="1"/>
        <s v="RODRIGUEZ CAMILA" u="1"/>
        <s v="QUINTERO GAMEZ LEIDY VANNESA" u="1"/>
        <s v="MARTINEZ VASQUEZ LINA MARCELA" u="1"/>
        <s v="RESTREPO GARCIA MARIA CAMILA" u="1"/>
        <s v="GARCIA CHAVARRIAGA JUAN ESTEBAN" u="1"/>
        <s v="AGUIRRE GOMEZ SAYRA VALENTINA" u="1"/>
        <s v="ROJAS NUNEZ KELLY JOHANA" u="1"/>
        <s v="SALDARRIAGA OSPINA ANGIE JULIETH" u="1"/>
        <s v="VIVAS TABARES OSCAR IVAN" u="1"/>
        <s v="DAVILA RICO NIKOL VANESSA" u="1"/>
        <s v="CHICA MESA NATALIA" u="1"/>
        <s v="GUTIERREZ MOLINA SEBASTIAN" u="1"/>
        <s v="CAMPO CARDENAS LEIDY CATERINE" u="1"/>
        <s v="GONZALEZ GOMEZ DAVID ULISES" u="1"/>
        <s v="CORREA CARMONA JULIAN ANDRES" u="1"/>
        <s v="CARDONA ZAPATA JOHN ESTEBAN" u="1"/>
        <s v="LOZANO HOYOS JOHAN SEBASTIAN" u="1"/>
        <s v="Laura Camila Bustos Vega" u="1"/>
        <s v="ORTEGA YEISON" u="1"/>
        <s v="GARZON BLANCO LINA MARCELA" u="1"/>
        <s v="ARANGUREN PEREZ MARIANNELLY CECILIA" u="1"/>
        <s v="CERPA OCHOA MARIA ANGELICA" u="1"/>
        <s v="ECHEVERRI MORALES ANDREA" u="1"/>
        <s v="PEREZ HURTADO VALERIA" u="1"/>
        <s v="NAJERA MENDEZ HILLARY KEREN" u="1"/>
        <s v="Catalina León Bastidas " u="1"/>
        <s v="CARTAGENA ALVAREZ VIVIANA" u="1"/>
        <s v="PEÑA CORREA DUVAN" u="1"/>
        <s v="LEON VANEGAS JULIAN DAVID" u="1"/>
        <s v="DAVILA RONDON CRISTIAN ALONSO" u="1"/>
        <s v="MARIN POSADA MARYINI ALEXANDRA" u="1"/>
        <s v="GONZALEZ PEREA ILEM YISETH" u="1"/>
        <s v="MUNERA MONTOYA YOSMAN HERIBERTO" u="1"/>
        <s v="JIMENEZ RAMIREZ DIEGO DAVID" u="1"/>
        <s v="VINASCO GALEANO JUANA" u="1"/>
        <s v="GARCIA GIRALDO DIANA CAROLINA" u="1"/>
        <s v="CEBALLOS AGUDELO MATEO" u="1"/>
        <s v="BONILLA CASAS YAFID" u="1"/>
        <s v="CURACA AMBITO ANDRES FELIPE" u="1"/>
        <s v="BARRERA FRANCO VALENTINA" u="1"/>
        <s v="RODAS SARA GIL" u="1"/>
        <s v="PENALOZA CASTRO JHONNY ALEXANDER" u="1"/>
        <s v="NOGUERA OLIVIERI OMAR ALEJANDRO" u="1"/>
        <s v="AGUDELO RIOS MARIA ALEJANDRA" u="1"/>
        <s v="ALVAREZ MATIAS ANDREA CAROLINA" u="1"/>
        <s v="TORO VALENCIA DIEGO MAURICIO" u="1"/>
        <s v="RESTREPO HIGUITA KELLY JOHANA" u="1"/>
        <s v="CRUZ SANCHEZ NICKOLL " u="1"/>
        <s v="QUIROGA AGUILAR ZULIETH CAROLINA" u="1"/>
        <s v="TEJADA GONZALES SORANYIS" u="1"/>
        <s v="FIERRO PEREZ JUAN CAMILO" u="1"/>
        <s v="FUYO GONZALEZ JOHANA ANDREA" u="1"/>
        <s v="ALVAREZ GONZALEZ KAREN LIZET" u="1"/>
        <s v="TORRES PEÑA JUAN SEBASTIAN" u="1"/>
        <s v="RINCON MAZO JUAN" u="1"/>
        <s v="HERNANDEZ ZAPATA STEVEN" u="1"/>
        <s v="PRIETO RISCANEVO JEISSON SMITH" u="1"/>
        <s v="QUINTERO PEREZ KELLIN SOFIA" u="1"/>
        <s v="GAONA CARDENAS JESSICA MAYERLY" u="1"/>
        <s v="MORENO SALAZAR JORBY JONAS" u="1"/>
        <s v="MANTILLA LONGAS JULIANA" u="1"/>
        <s v="ARAGON CAICEDO ESTEFANY" u="1"/>
        <s v="RIVAS MARTINEZ ANGEL JOEL" u="1"/>
        <s v="PLAZAS MOSQUERA DAIANNE" u="1"/>
        <s v="TORRES ORTIZ LUIS MIGUEL" u="1"/>
        <s v="MARTINEZ DIAZ LEYDIS YOANA" u="1"/>
        <s v="CANO GONZALEZ JESUS MANUEL" u="1"/>
        <s v="MORENO COGOLLO LUZ DAYANA" u="1"/>
        <s v="MENA MAGAÑA YOHAN ANDRES" u="1"/>
        <s v="MOLINA VASQUEZ LUISA FERNANDA" u="1"/>
        <s v="GARCIA CARDONA MATEO" u="1"/>
        <s v="HOYOS MAZO DANIELA" u="1"/>
        <s v="ARANGO RESTREPO MARIA PAULA" u="1"/>
        <s v="MORALES RAMIREZ MICHAEL SEBASTIAN " u="1"/>
        <s v="HERNANDEZ LEON KEISY DAYANA" u="1"/>
        <s v="TROYA SANCHEZ ANYELDRID DE LOS ANGELES" u="1"/>
        <s v="FONSECA OSORIO ANGEL DUVAN" u="1"/>
        <s v="ALZATE VELEZ OSCAR DAVID" u="1"/>
        <s v="MARÍN ESCUDERO JULIAN ANDRES" u="1"/>
        <s v="BUSTAMANTE CAMARGO DIEGO ALEJANDRO" u="1"/>
        <s v="BUITRAGO BAUTISTA SHELCY VALENTINA" u="1"/>
        <s v="OTALORA MARQUEZ AUDY SAMUEL" u="1"/>
        <s v="OYOLA DOMINGUEZ DANIELA DEL CARMEN" u="1"/>
        <s v="BOLIVAR GOMEZ MERGLIS KARINA" u="1"/>
        <s v="GONZALEZ GUERRERO GIANITZA GABRIELA " u="1"/>
        <s v="ZAPATA GUERRERO ANTONIO JOSE" u="1"/>
        <s v="PISCAL NARVAEZ HIRTON YESSITH" u="1"/>
        <s v="MONTOYA ALZATE MARIANA" u="1"/>
        <s v="MESA OVIEDO SILVIA ANDREA" u="1"/>
        <s v="ESCALONA MENDEZ MARILU" u="1"/>
        <s v="HERRERA OCAMPO JULIAN ANDRES" u="1"/>
        <s v="ECHAVARRIA VALENCIA ISAAC" u="1"/>
        <s v="SALAZAR SANCHEZ JOHAN" u="1"/>
        <s v="PACHECO VASQUEZ JULIAN CAMILO" u="1"/>
        <s v="OCHOA GARCIA SANDRA JANNETH" u="1"/>
        <s v="SANCHEZ MORENO ESTIVEN" u="1"/>
        <s v="RUAN CORTES FELIPE FRANCISCO" u="1"/>
        <s v="GUTIERREZ PEREZ ANGIE CAROLINA" u="1"/>
        <s v="ROJAS MONSALVE RICHARD MAURICIO" u="1"/>
        <s v="FERRER HERNANDEZ BIANCA PAOLA" u="1"/>
        <s v="RODRIGUEZ FONSECA JUAN ESTEBAN" u="1"/>
        <s v="MEJIA RODRIGUEZ SARHA LISETH" u="1"/>
        <s v="JARAMILLO AGUIRRE VALENTINA" u="1"/>
        <s v="SOTO MEDINA BRYAN ALEJANDRO" u="1"/>
        <s v="CASTRO GALINDO LUISA FERNANDA" u="1"/>
        <s v="LUIS CAMILO DIAZ TOBAR" u="1"/>
        <s v="CELIS POLANCO DANIELA" u="1"/>
        <s v="RIVEROS MONCALEANO JULIAN DAVID" u="1"/>
        <s v="FREYLE VILLEGAS ANDRES IVAN" u="1"/>
        <s v="AYALA MORALES ALEXANDER" u="1"/>
        <s v="LOZANO FLOREZ FLOR MARIA" u="1"/>
        <s v="MACHADO JIMENEZ NANCY YORLADY" u="1"/>
        <s v="BENAVIDES BERROCAL MARIA FERNANDA" u="1"/>
        <s v="CORREALES CALLE BRISSA MARIANA" u="1"/>
        <s v="ZAPATA GIL SANTIAGO" u="1"/>
        <s v="FERREBUS RAMIREZ IVAN DE JESUS" u="1"/>
        <s v="TORRES SERPA YURIS" u="1"/>
        <s v="OSORIO MIRA ALISSON" u="1"/>
        <s v="DIAZ GUTIERREZ LUIS ANGEL" u="1"/>
        <s v="MEDINA GUERRERO ROBERT" u="1"/>
        <s v="NUÑEZ ROJAS CARLOS ANDRES" u="1"/>
        <s v="CASTANEDA TENORIO ANDREA DEL PILAR" u="1"/>
        <s v="VARGAS SALDARRIAGA KAREN DAHIANA" u="1"/>
        <s v="MENDOZA JANSASOY NAZARET ALEXANDRA" u="1"/>
        <s v="QUINCHA VARGAS ESTEBAN DAVID" u="1"/>
        <s v="GIRALDO GIRALDO JUAN ESTEBAN" u="1"/>
        <s v="HERREÑO CORREDOR TANIA FERNANDA" u="1"/>
        <s v="CORREA PINEDA TOMAS SANTIAGO" u="1"/>
        <s v="CORREA ARIANA ESCOBAR" u="1"/>
        <s v="AGUILLON ROJAS KAREN JULIANA" u="1"/>
        <s v="MARTINEZ PADILLA KEILA ANDRE" u="1"/>
        <s v="MANTILLA PINZON LAURA NATALIA" u="1"/>
        <s v="GARZON BENAVIDES SERGIO STIVEN" u="1"/>
        <s v="GONZALEZ CUERVO JUAN DAVID" u="1"/>
        <s v="GUERRA RAMOS SAMIR" u="1"/>
        <s v="GAMBOA GONZALEZ JULIANA" u="1"/>
        <s v="RODRIGUEZ RESTREPO NICOLLE DAHIANA " u="1"/>
        <s v="SUAZA TABARES LIZETH VERONICA" u="1"/>
        <s v="PEREZ RAMOS MARIA ANGELA" u="1"/>
        <s v="ROJO PEREZ MARIANA" u="1"/>
        <s v="RAMIREZ CARDONA DAVID" u="1"/>
        <s v="LUCENA GARZON FRANCISCO RAMON" u="1"/>
        <s v="VILLAR PEREZ SONIA PATRICIA" u="1"/>
        <s v="ROJAS GONZALEZ JOSE DANIEL" u="1"/>
        <s v="JEREZ VILLALBA CAMILO" u="1"/>
        <s v="RESTREPO LOPERA DANIELA" u="1"/>
        <s v="MARCANO BELLO FRANCISCO JOSE " u="1"/>
        <s v="CASTAÑO CARO CATALINA" u="1"/>
        <s v="LOPEZ JIMENEZ LILIANA PATRICIA" u="1"/>
        <s v="HINESTROZA CASTRO NEISON ANDRES" u="1"/>
        <s v="CORREA BARON ROMAN ANDRES" u="1"/>
        <s v="PORRAS ARCILA MANUEL ALEJANDRO" u="1"/>
        <s v="GIL ESCOBAR YENNIFER SILVANA" u="1"/>
        <s v="DECENA PEREZ GENESIS CLEOMAR" u="1"/>
        <s v="BOTERO GOMEZ CALEB" u="1"/>
        <s v="PASTRANA VILORIA KATERINE ROSA" u="1"/>
        <s v="MORENO PARRA CAROL YULITZA" u="1"/>
        <s v="ROJAS RICO MARTIN" u="1"/>
        <s v="ORREGO POSADA LEIDY LAURA" u="1"/>
        <s v="LOPEZ TAMAYO SARA" u="1"/>
        <s v="PELAEZ TORRES LUIS MIGUEL" u="1"/>
        <s v="PRIOLO MONTALVO KARINA MARIA" u="1"/>
        <s v="GRISALES VALDES JUAN SEBASTIAN" u="1"/>
        <s v="Elizabeth Mora Varela" u="1"/>
        <s v="RUZA LOPEZ YULFREDY ALFONSO" u="1"/>
        <s v="JIMENEZ ARCILA KARLA MANUELA" u="1"/>
        <s v="CAICEDO ARIAS JENIFFER SAMANTHA" u="1"/>
        <s v="ORDOÑEZ URIBE LUIS MANUEL" u="1"/>
        <s v="RESTREPO ANGEL VANESSA" u="1"/>
        <s v="BERMUDEZ VELEZ JUAN DIEGO" u="1"/>
        <s v="TRESTINES PEREZ DUBRASKA CAROLINA" u="1"/>
        <s v="VIDAL DURANGO LAURA VANESSA" u="1"/>
        <s v="SABALLO MACUARE ANALIANNYS JOSE" u="1"/>
        <s v="MOSQUERA VALENCIA VANESSA LORENA" u="1"/>
        <s v="MENA HURTADO DAWINSON ARBEY" u="1"/>
        <s v="RIVERA LARA NATALIA" u="1"/>
        <s v="SIBAJA MONTALVO KELLY JOHANA" u="1"/>
        <s v="VARGAS MEJIA MARIA JOSE" u="1"/>
        <s v="ESCOBAR ACOSTA ISABELLA" u="1"/>
        <s v="CETINA RIAÑO KEVIN" u="1"/>
        <s v="MEJIA VELEZ YEFERSON" u="1"/>
        <s v="CELIS BARRIOS FRANYELIS DAIRUSKA" u="1"/>
        <s v="KAREN ANDREA BATERO ABELLA" u="1"/>
        <s v="ROJAS ESTRADA MARIA ANGELICA" u="1"/>
        <s v="ATEHORTUA SERNA DANIEL TOBIAS " u="1"/>
        <s v="GUTIERREZ ACEVEDO YONATHAN" u="1"/>
        <s v="URREGO DAVID ANDRES ALEJANDRO" u="1"/>
        <s v="ZULUAGA GUERRA FEDERICO" u="1"/>
        <s v="Gian Wilder Almario Lame" u="1"/>
        <s v="VASCO RIVERA JERONIMO" u="1"/>
        <s v="ISAZA MOYA KAROLHAYN" u="1"/>
        <s v="JARAMILLO TAMAYO LUISA FERNANDA" u="1"/>
        <s v="CARDOZA QUERECUTO ENGELBERTH YOVANY" u="1"/>
        <s v="ALVARADO MARTINEZ YENSI CAROLINA" u="1"/>
        <s v="HERNANDEZ SUTA MIGUEL ALFONSO" u="1"/>
        <s v="CARVAJAL CUARTAS DIANA MARCELA" u="1"/>
        <s v="PARRA VALECILLOS JOHANNA CHIQUINQUIRA" u="1"/>
        <s v="ACOSTA ESPAÑA DORMARYS DEL VALLE" u="1"/>
        <s v="CORREA ZAPATA YESICA YULIETH" u="1"/>
        <s v="BUYON GOMEZ PAOLA ALEJANDRA NAZARETH" u="1"/>
        <s v="SANTODOMINGO BONILLA SARA" u="1"/>
        <s v="CASTRILLON RESTREPO YURANI" u="1"/>
        <s v="WALTEROS GOMEZ CARLOS HERNAN" u="1"/>
        <s v="BLANDON ECHEVERRI YOSSELIN" u="1"/>
        <s v="SUSA AGUILAR JUAN DAVID" u="1"/>
        <s v="AGUIRRE GOMEZ YACSURI" u="1"/>
        <s v="DIAZ ORTIZ VALERIA" u="1"/>
        <s v="CASTRO GALINDO ANDRES FELIPE" u="1"/>
        <s v="RIVERA SANCHEZ KELLY JOHANNA" u="1"/>
        <s v="OSPINA AMAYA URIAS SANTIAGO" u="1"/>
        <s v="Plazas Mosquera Alisson " u="1"/>
        <s v="MURCIA HENAO MAURICIO" u="1"/>
        <s v="HENAO CORRALES DANIEL" u="1"/>
        <s v="MARIN RONDON YULI" u="1"/>
        <s v="OCHOA LARA JIMENA" u="1"/>
        <s v="GONZALEZ MURILLO ANDRES FERNANDO" u="1"/>
        <s v="NOVOA GONZALEZ ELIAN SMITH" u="1"/>
        <s v="LOPEZ MONTOYA JUAN SEBASTIAN" u="1"/>
        <s v="FLOREZ MURILLO BRAYAN STIVEN" u="1"/>
        <s v="SANCHEZ ROYERO CAMILA" u="1"/>
        <s v="EGURROLA ALMEIDA MARIELEN BEATRIZ" u="1"/>
        <s v="LARGACHA MURILLO JUAN FELIPE" u="1"/>
        <s v="HERNANDEZ MONTENEGRO CAMILA" u="1"/>
        <s v="RICO YATE MIGUEL ANGEL" u="1"/>
        <s v="FIGUEROA MAHECHA IVAN CAMILO" u="1"/>
        <s v="CETINA CANGREJO SERGIO ALEJANDRO" u="1"/>
        <s v="MORENO ESTEFANIA" u="1"/>
        <s v="OROZCO ROJAS JEFERSON STEVEN" u="1"/>
        <s v="HUERTAS PARRA CRISTIAN DAVID" u="1"/>
        <s v="ORTIZ GARCIA JULIAN" u="1"/>
        <s v="ACOSTA VILLARREAL NATALIA JOHANA" u="1"/>
        <s v="MENDEZ PABON MARIA DE LOS ANGELES" u="1"/>
        <s v="VALENCIA OROZCO MANUELA" u="1"/>
        <s v="HERRERA HERRERA DANIELA" u="1"/>
        <s v="CAMILO RUBIO JUAN" u="1"/>
        <s v="HUMANEZ PINTO CARMEN ROSA" u="1"/>
        <s v="BLANCO MELENDEZ FABIANA CRISTINA" u="1"/>
        <s v="RAMIREZ RESTREPO YESSICA" u="1"/>
        <s v="MAYA DIAZ JEISON" u="1"/>
        <s v="DIAZ GALINDO DANIEL" u="1"/>
        <s v="FRANCO LEGUIA GISEELL" u="1"/>
        <s v="PALACIOS RAMIREZ JORGE ARTURO" u="1"/>
        <s v="PUELLO TRESPALACIOS ESTEFANY ISABEL" u="1"/>
        <s v="CUESTA GAMBOA KAREN DAYANA" u="1"/>
        <s v="HEREDIA DE MARTINEZ ERIKA ANDREINA" u="1"/>
        <s v="OCHOA GUEVARA YOLIMBER" u="1"/>
        <s v="CASTANEDA ALVARADO JULIETA" u="1"/>
        <s v="DE AVILA QUINTANA ANGELICA ROSA" u="1"/>
        <s v="BETANCURT CARDONA JUAN FELIPE" u="1"/>
        <s v="BLANCO CASTRO REINALDO ARIAM" u="1"/>
        <s v="Laura Geraldine Rojas Bello" u="1"/>
        <s v="GONZALEZ DANNA GABRIELA" u="1"/>
        <s v="CORTES CASTAÑO DANIEL FELIPE" u="1"/>
        <s v="VELASQUEZ CARDONA MARIA JOSE" u="1"/>
        <s v="RODRIGUEZ AVILEZ YINETH PAOLA" u="1"/>
        <s v="ZAPATA VELEZ JULIANA" u="1"/>
        <s v="MALAMBO PARRA EDWIN ARLEY" u="1"/>
        <s v="BRUN RESTAN ALEX" u="1"/>
        <s v="CHACON RINCON ANTHONNY JOSUE" u="1"/>
        <s v="LEVIS JHOANA MOSQUERA COPETE" u="1"/>
        <s v="MARTINEZ HINCAPIE VIVIANA ALEJANDRA" u="1"/>
        <s v="GOMEZ PRISCO YURANI ANDREA" u="1"/>
        <s v="GRAJALES MENA JESUS ENRIQUE" u="1"/>
        <s v="SUAREZ SERRANO VICTORIA THAIDY" u="1"/>
        <s v="LOPEZ CASTELLANOS AMY DANIELLA" u="1"/>
        <s v="Yina Alexandra Bertel Seña " u="1"/>
        <s v="URREA SANCHEZ LUISA FERNANDA" u="1"/>
        <s v="SERNA CARDONA JUAN ESTEBAN" u="1"/>
        <s v="CARDENAS RAMOS JEAN PAUL" u="1"/>
        <s v="GUZMAN CARRILLO MARIA CAMILA" u="1"/>
        <s v="FERNANDEZ SANCHEZ JUAN DAVID" u="1"/>
        <s v="OLIVOS AVENDAÑO LAURA GISETH" u="1"/>
        <s v="AYUB GARCIA DANIEL JOSE" u="1"/>
        <s v="GUZMAN CALDERON JOHANNA" u="1"/>
        <s v="HERNANDEZ RUTH" u="1"/>
        <s v="CORRALES TABARES LUISA FERNANDA" u="1"/>
        <s v="ZAPATA OBANDO JENNIFER PAOLA" u="1"/>
        <s v="PLAZAS MOSQUERA ALISSON" u="1"/>
        <s v="BENITEZ MONSALVE GREEYD DELLY" u="1"/>
        <s v="DEVIA ARDILA LAURA MILENA" u="1"/>
        <s v="ROMERO LEGUIZAMON KAROL VANESSA" u="1"/>
        <s v="HERRERA BETANCUR JORGE ESTEBAN" u="1"/>
        <s v="BOHORQUEZ GUERRA YESCELIS" u="1"/>
        <s v="VILLA MONTAÑA JUAN DAVID" u="1"/>
        <s v="RAMIREZ GALLO KAREN DANIELA" u="1"/>
        <s v="JARAMILLO VANEGAS JUAN JOSE" u="1"/>
        <s v="AREIZA OLAYA YEISON JULIAN" u="1"/>
        <s v="ARROYAVE VALBUENA LISED PAOLA" u="1"/>
        <s v="GALVIS CARBALLO JOHAN DANIEL" u="1"/>
        <s v="JULIAN ESTEBAN VELEZ VELASQUEZ" u="1"/>
        <s v="TORRES HERNANDEZ JUAN CAMILO" u="1"/>
        <s v="LAGARES MORELO YANIRIS ESTHER" u="1"/>
        <s v="VILLANUEVA PALMAS GIAN CARLOS" u="1"/>
        <s v="RESTREPO ZULETA ANDRES FELIPE" u="1"/>
        <s v="ALBORNOZ CASTELLANO EDISON" u="1"/>
        <s v="LOZADA SANCHEZ WILFRAN ESNEIDER" u="1"/>
        <s v="VALENCIA MARULANDA SAMANTHA" u="1"/>
        <s v="RIVERA FLOREZ JUAN MANUEL" u="1"/>
        <s v="GARZON OLARTE JEHIELY SADAY" u="1"/>
        <s v="RESTREPO BERRIO KAREN MARGARITA" u="1"/>
        <s v="SALAMANCA CASTAÑO JEAN PAUL" u="1"/>
        <s v="MAZO PASTRANA MATEO" u="1"/>
        <s v="MARTINEZ CERIYATOFE CRISTHY LORETH" u="1"/>
        <s v="ALEXANDER LONDOÑO DIDIER" u="1"/>
        <s v="LEMUS SANCHEZ LUZ ESTELA" u="1"/>
        <s v="ALVAREZ SAMPEDRO SARA" u="1"/>
        <s v="PATIÑO HURTADO MARIBEL" u="1"/>
        <s v="VELASQUEZ GONZALEZ YEISON ANDRES" u="1"/>
        <s v="BERRIO CLAVIJO FELIPE" u="1"/>
        <s v="maria jose pinzon cervera" u="1"/>
        <s v="PEREZ TORO MARLON ANDRES" u="1"/>
        <s v="RAGOS GUTIERREZ WALTER FABIAN" u="1"/>
        <s v="HIGUERA GOMEZ JANNYS YULIETH " u="1"/>
        <s v="ESTRADA OCHOA DAYANA MILADY" u="1"/>
        <s v="OVALLE ARIAS CAMILO ANDRES" u="1"/>
        <s v="TORRES GAMEZ CAROLINA ANDREA" u="1"/>
        <s v="PUERTA RUIZ ISABEL CRISTINA" u="1"/>
        <s v="BARRERA VALENCIA MARÍA ALEJANDRA" u="1"/>
        <s v="GIRALDO DIAZ NATALIA ANDREA" u="1"/>
        <s v="LONDOÑO VALLE KEVIN ESTIVEN " u="1"/>
        <s v="OSPINA PEÑA LUZ ADRIANA" u="1"/>
        <s v="GOMEZ PEREZ LUISA FERNANDA " u="1"/>
        <s v="QUICENO FRANCO YERALDIN" u="1"/>
        <s v="Daniela Gonzalez Miranda" u="1"/>
        <s v="SUAREZ LOPEZ JHONATAN STIVEN" u="1"/>
        <s v="ROZO AREVALO NYKOLAS ALEXANDER" u="1"/>
        <s v="SUAREZ JARAMILLO JERONIMO" u="1"/>
        <s v="GOMEZ GARZON JUAN DAVID" u="1"/>
        <s v="SANCHEZ RODRIGUEZ JOHANA" u="1"/>
        <s v="OSPINO REYES HIDA HILDA" u="1"/>
        <s v="GIL DUQUE JUAN ANDRES" u="1"/>
        <s v="HERNANDEZ ISAZA KAREN YAHAIRA" u="1"/>
        <s v="PULGARIN MONSALVE MARIA FERNANDA" u="1"/>
        <s v="MANZANO MONSALVE VICTORIA ESTEFANI" u="1"/>
        <s v="CASTELBLANCO CASALLAS ERIKA GIMENA" u="1"/>
        <s v="RANGEL ROMERO DARIANLLELY STEHANY" u="1"/>
        <s v="GOMEZ CASTRO ANDREA" u="1"/>
        <s v="VARGAS CANO EMMANUEL" u="1"/>
        <s v="CASTRO ARIAS SEBASTIAN" u="1"/>
        <s v="CADAVID LAVERDE JHOINAR ANDREY" u="1"/>
        <s v="GARCIA GARCIA GIOVANNY ANDRES" u="1"/>
        <s v="CEPEDA FARFAN MARIA FERNANDA" u="1"/>
        <s v="CASTIBLANCO TEGUA ANDRES FELIPE" u="1"/>
        <s v="GARCIA MARTINEZ ERIKA MARIA" u="1"/>
        <s v="CEBALLOS MARIN NATALIA" u="1"/>
        <s v="PINO CARLA ZULUAGA" u="1"/>
        <s v="AYALA GARCIA LUISA" u="1"/>
        <s v="GONZALEZ MILLAN KAROL MICHEL" u="1"/>
        <s v="MERCHAN GIL MARIA FERNANDA" u="1"/>
        <s v="FORONDA MUNERA JUAN ESTEBAN" u="1"/>
        <s v="ZULETA GOMEZ DAMIAN" u="1"/>
        <s v="ECHEVERRIA UGAS CARLOS ARMANDO" u="1"/>
        <s v="JARAMILLO ALZATE JANET" u="1"/>
        <s v="OLARTE BARRERA JULIO CESAR" u="1"/>
        <s v="JARAMILLO CARTAGENA ISABELLA" u="1"/>
        <s v="GIRALDO ALDANA LAURA ALEJANDRA" u="1"/>
        <s v="OQUENDO TORDECILLA YURIS NATALIA" u="1"/>
        <s v="CASTANEDA ZARATE VALENTINA" u="1"/>
        <s v="VANEGAS DIAZ JULIAN DAVID" u="1"/>
        <s v="MARQUEZ VILORIA ZARETH SOFIA" u="1"/>
        <s v="DIAZ OLAYA JUAN PABLO" u="1"/>
        <s v="ROMERO CARMONA ALEJANDRA" u="1"/>
        <s v="ESCOBAR JESSICA MARTINEZ" u="1"/>
        <s v="GUERRA CARREÑO JUAN CARLOS" u="1"/>
        <s v="GOMEZ ACEVEDO WENDY CAROLINA " u="1"/>
        <s v="BETANCUR ALVAREZ ANA MARIA" u="1"/>
        <s v="ZULUAGA GALLO JUAN MANUEL" u="1"/>
        <s v="ARAUJO AGUAS KAREN JULIETH" u="1"/>
        <s v="ROJAS PERALTA DIVIS LEYS" u="1"/>
        <s v="RUEDA MARTINEZ JUAN PABLO" u="1"/>
        <s v="ESCOBAR SANCHEZ LEIDY JOHANNA" u="1"/>
        <s v="BETANCUR CASTRO ANA MARIA" u="1"/>
        <s v="COPETE CORDOBA KELVIS SAMIR" u="1"/>
        <s v="CASTRO MESA FELIPE" u="1"/>
        <s v="CATANO CARMONA GLORIA LUCIA" u="1"/>
        <s v="SILVA OROPEZA KEYDRIS JOELY" u="1"/>
        <s v="BAUTISTA PEÑA MIGUEL ANDRES" u="1"/>
        <s v="TREJOS HINCAPIE MELISSA" u="1"/>
        <s v="PULGARIN CANO JOHNNY ANDRES" u="1"/>
        <s v="PEREZ PENA MAROLYS" u="1"/>
        <s v="VARGAS IGUARAN JUAN DAVID" u="1"/>
        <s v="VALERO MARTINEZ STEPHANY JULIETH" u="1"/>
        <s v="GALLEGO RAMIREZ JULIAN ESTEBAN" u="1"/>
        <s v="ALZATE GRAJALES SANTIAGO" u="1"/>
        <s v="RAMIREZ CARDENAS MIGUEL ANGEL" u="1"/>
        <s v="SARABIA GUETTE YOSCELIS CAROLINA" u="1"/>
        <s v="MORALES MESA WILMAR ANDRES" u="1"/>
        <s v="PULGARIN BENAVIDES CAROLINA" u="1"/>
        <s v="GARCIA ESCOBAR MOISES" u="1"/>
        <s v="CORREA SERNA MELINA" u="1"/>
        <s v="CARDONA DELGADO DANIEL ESTEBAN" u="1"/>
        <s v="MEDINA AVILA SERGIO RICARDO" u="1"/>
        <s v="CASTELLANO GALEANO GONZALO FRECHETH" u="1"/>
        <s v="DUQUE MANCO CAROLINA" u="1"/>
        <s v="MAYERLYS LORENA NUNEZ RIVERA" u="1"/>
        <s v="BUELVAS BERMUDEZ CAROL DAYAN" u="1"/>
        <s v="MOSQUERA MORENO YENIFER ANDREA" u="1"/>
        <s v="HENAO MARIN XIMENA CAROLINA" u="1"/>
        <s v="GUZMAN CEPEDA PAULA ANDREA" u="1"/>
        <s v="VELASQUEZ RUIZ MATEO" u="1"/>
        <s v="CABRERA ARIZA SANTIAGO" u="1"/>
        <s v="MORELO PERALTA YENIS PAOLA" u="1"/>
        <s v="RUBEN VILTE ADRIAN OSVALDO" u="1"/>
        <s v="GUERRA VALENCIA JHONATAN" u="1"/>
        <s v="TOBON LONDONO MARIA JOSE" u="1"/>
        <s v="TABORDA HERRERA ROXSANA" u="1"/>
        <s v="OVALLE MURILLO LUIS MIGUEL" u="1"/>
        <s v="NARANJO GALLO KARLA FAISSURY" u="1"/>
        <s v="SANCHEZ ZAMBRANO ERIK GABRIEL" u="1"/>
        <s v="GOMEZ FERNANDEZ KAREN VIVIANE" u="1"/>
        <s v="MONTOYA VILLA CAROLINA" u="1"/>
        <s v="GAVIRIA SANCHEZ LEIDY JOHANA" u="1"/>
        <s v="PALACIO CARDONA PERLA SHARIT" u="1"/>
        <s v="BARRETO RODRIGUEZ VALENTINA" u="1"/>
        <s v="OLMOS HERNANDEZ JHONATAN" u="1"/>
        <s v="GOMEZ MURILLO ANGEL EDUARDO" u="1"/>
        <s v="AGUDELO ZULUAGA MARIA CAROLINA" u="1"/>
        <s v="GOMEZ CHAVES JULIAN SANTIAGO" u="1"/>
        <s v="GARCIA GIRALDO KELLY JHOANA" u="1"/>
        <s v="TABORDA TABORDA NATALIA MARCELA" u="1"/>
        <s v="ADRIANZA CHACON GABRIELA ALEXANDRA" u="1"/>
        <s v="LONDOÑO GUTIERREZ VIVIANA ANDREA" u="1"/>
        <s v="MOTIVAR VARGAS HAROLD GIOVANNY" u="1"/>
        <s v="VARGAS PARRA BRENDA" u="1"/>
        <s v="PAEZ BELLO JOJHAN MAURICIO" u="1"/>
        <s v="ENRIQUEZ HERRERA YEFFRIN ARLEY" u="1"/>
        <s v="POLOCHE REINA ANDRES MAURICIO" u="1"/>
        <s v="CALDERON RAMIREZ JUAN CAMILO" u="1"/>
        <s v="MORENO TABARES JHONATAN STIVEN" u="1"/>
        <s v="ESCUDERO TAVERA KATHERINE" u="1"/>
        <s v="BAQUERO RAMOS JUAN SEBASTIAN" u="1"/>
        <s v="LAVERDE CASTAÑEDA DANIEL" u="1"/>
        <s v="ALVAREZ GARCIA CRISTIAN" u="1"/>
        <s v="VELASQUEZ RESTREPO SAMUEL" u="1"/>
        <s v="OSORIO RIVERA LEIDY ASTRID" u="1"/>
        <s v="RODRIGUEZ GARNICA DANNA SOFIA" u="1"/>
        <s v="LOPEZ AGUDELO TIFANY" u="1"/>
        <s v="MUNAR STEFANIA" u="1"/>
        <s v="CAMACHO G MARIA ESPERANZA" u="1"/>
        <s v="ARIZA MEDINA PABLO ALEJANDRO" u="1"/>
        <s v="BOHORQUEZ ALVAREZ KAROL LIZETH" u="1"/>
        <s v="AGUDELO GARCIA VALERIA ALEXANDRA" u="1"/>
        <s v="GAITAN RAMIREZ ANA MARIA" u="1"/>
        <s v="SOTO BARRERA LEIDY CAROLINA" u="1"/>
        <s v="PEREZ SERRAWINNI ANDREA" u="1"/>
        <s v="Pulido Daza Lina Maria" u="1"/>
        <s v="UTA MANIOS FRANCO" u="1"/>
        <s v="RESTREPO BUILES SEBASTIAN" u="1"/>
        <s v="SALGADO TOVAR MIGUEL ANDRES" u="1"/>
        <s v="SALDARRIAGA RIOS SEBASTIAN" u="1"/>
        <s v="CORRALES FABIANI ALI JUANITA" u="1"/>
        <s v="GARZON MORENO ALEJANDRA" u="1"/>
        <s v="LONDOÑO OSORNO JOSE MANUEL" u="1"/>
        <s v="LOAIZA CARDONA SARA" u="1"/>
        <s v="GALLEGO BETANCUR DUVERNEY" u="1"/>
        <s v="HENAO RUIZ CAMILO" u="1"/>
        <s v="MARTINEZ ROMERO ALISON MICHELL" u="1"/>
        <s v="LLANOS GRISALES LAURA MARIA" u="1"/>
        <s v="MORALES VELASQUEZ MARIA FERNANDA" u="1"/>
        <s v="CONTRERAS SANCHEZ HEYDER JHOAN" u="1"/>
        <s v="GARCIA BELTRAN MEGAN " u="1"/>
        <s v="SUCERQUIA ZUNIGA DAVID ALEJANDRO" u="1"/>
        <s v="PINTO VALLEJO LUIS ANDRES" u="1"/>
        <s v="BERMUDEZ ANDRADE CARLOS MARIO" u="1"/>
        <s v="Maria Esperanza camacho G" u="1"/>
        <s v="VIRGUEZ CASTELLANOS DORIS ADRIANA" u="1"/>
        <s v="DIAZ MALDONADO ANDREA" u="1"/>
        <s v="MUNOZ MARIANA ORTEGA" u="1"/>
        <s v="CORDOBA BERRIO MARLON DAVID" u="1"/>
        <s v="NIÑO ACEROS CARMEN YAMILE" u="1"/>
        <s v="CONTRERAS ESPITIA JHONATAN DAVID" u="1"/>
        <s v="ESCOBAR OSORIO MANUELA" u="1"/>
        <s v="RODRIGUEZ ALARCON LAURA" u="1"/>
        <s v="BARRAZA VELASQUEZ XILENA VANESSA" u="1"/>
        <s v="RUBIO GIRALDO DAVID SANTIAGO " u="1"/>
        <s v="DANGOND AHUMADA GUSTAVO ALBERTO" u="1"/>
        <s v="ALVARADO ATENCIO JOHAN ARLEY" u="1"/>
        <s v="MOSQUERA MARTINEZ DANIELA" u="1"/>
        <s v="MORA DUARTE IVAN SANTIAGO" u="1"/>
        <s v="GOMEZ SANTIAGO VARGAS" u="1"/>
        <s v="ARBELAEZ MONSALVE ALEJANDRO" u="1"/>
        <s v="GARCIA RESTREPO MARIA PAULINA" u="1"/>
        <s v="VANEGAS GARCIA SARA" u="1"/>
        <s v="PEREZ SOTO JOSE CARLOS" u="1"/>
        <s v="ALVAREZ LEDEZMA VICTOR DAVID" u="1"/>
        <s v="ROSERO JURADO LINA FERNANDA" u="1"/>
        <s v="ROSAS MARQUEZ JORGE SEBASTIAN" u="1"/>
        <s v="LIZCANO OTALORA SHARONN LIZBETH" u="1"/>
        <s v="RAMIREZ JIMENEZ MIGUEL ANGEL" u="1"/>
        <s v="RAMIREZ PABON YOHAN" u="1"/>
        <s v="CAMPERO BUSTAMANTE ALEJANDRO " u="1"/>
        <s v="MUÑOZ MONTOYA JUAN CARLOS" u="1"/>
        <s v="PALACIOS RENGIFO YANCY CLARIZATH" u="1"/>
        <s v="LUCERO ESCOBAR YULIANA MANUELA" u="1"/>
        <s v="DIAZ PEREZ LUISA FERNANDA" u="1"/>
        <s v="RODRIGUEZ HIDALGO MARIANA" u="1"/>
        <s v="NEGRETE SANCHEZ NEIDYS NECETH" u="1"/>
        <s v="PULIDO MORERA JUAN CAMILO" u="1"/>
        <s v="MENDOZA CUERVO VERONICA MARIA" u="1"/>
        <s v="GIRALDO CASTANO NILTON CESAR" u="1"/>
        <s v="GOMEZ MORA LINA GABRIELA" u="1"/>
        <s v="PEREZ DUARTE MARIA CAMILA" u="1"/>
        <s v="VALENCIA CORRALES SANTIAGO" u="1"/>
        <s v="MARIN TRIANA LUISA FERNANDA" u="1"/>
        <s v="MATEUS STEPHANIE AGUIAR" u="1"/>
        <s v="ROMERO ANGELICA MARIA" u="1"/>
        <s v="TEJADA HURTADO KAREN DAHIANA" u="1"/>
        <s v="CORDOBA CORDOBA JOSE GABRIEL" u="1"/>
        <s v="RAMIREZ PALACIO MELISSA ALEJANDRA" u="1"/>
        <s v="GIRALDO MENESES MARCOS" u="1"/>
        <s v="SEPULVEDA VARELAS LILIANA" u="1"/>
        <s v="LUGO ABRAHAM KARINA" u="1"/>
        <s v="POSADA QUICENO DANIELA" u="1"/>
        <s v="VELARDE RAVE SARA PAOLA" u="1"/>
        <s v="MACIAS CARDENAS MATEO" u="1"/>
        <s v="COLON CHICA ROXANA ASTRID" u="1"/>
        <s v="FLOREZ MORENO KATERIN" u="1"/>
        <s v="SAAVEDRA PIÑA DANA SAMANTA" u="1"/>
        <s v="MOLINA HIDALGO DAVID" u="1"/>
        <s v="MEDINA LONDONO SEBASTIAN" u="1"/>
        <s v="VERA SERRANO JHON FABER" u="1"/>
        <s v="RAMIREZ RESTREPO SANDRA YOLIMA" u="1"/>
        <s v="Tifany Lopez Agudelo" u="1"/>
        <s v="BEDOYA ATENCIO JULIAN CAMILO" u="1"/>
        <s v="HENAO ZAPATA LAURA" u="1"/>
        <s v="MANZANO QUINTERO RAFAEL ALFONSO" u="1"/>
      </sharedItems>
    </cacheField>
    <cacheField name="SERVICIO" numFmtId="0">
      <sharedItems count="79">
        <s v="HVC AMC"/>
        <s v="LUA AMC"/>
        <s v="AGY N1 ESP VOZ"/>
        <s v="DT FFP AMC"/>
        <s v="VENTAS AMC"/>
        <s v="AGY N1 ENG VOZ"/>
        <s v="LUA AMC ING"/>
        <s v="SOPORTE LUA AMC"/>
        <s v="CORPORATE PYME"/>
        <s v="EQUIPAJES AMC ING"/>
        <s v="WPP EQUIPAJES AMC"/>
        <s v="EQUIPAJES AMC"/>
        <s v="AGY N3 ESP VOZ"/>
        <s v="DT FFP AMC ING"/>
        <s v="AGY N3 ESP CHAT"/>
        <s v="WPP LUA AMC"/>
        <s v="CHAT VENTAS AMC"/>
        <s v="WPP VENTAS AMC"/>
        <s v=""/>
        <s v="AGENCIAS TARGET ES" u="1"/>
        <s v="LATAM TRAVEL AMC" u="1"/>
        <s v="BO LUA AMC" u="1"/>
        <s v="AGENCIAS TARGET ENG" u="1"/>
        <s v="CHAT AGENCIAS ESP" u="1"/>
        <s v="WPP HVC PORT AMC" u="1"/>
        <s v="BO HVC AMC PORTUGUES" u="1"/>
        <s v="BO EQUIPAJES AMC" u="1"/>
        <s v="BO HVC AMC" u="1"/>
        <s v="CHAT LUA AMC" u="1"/>
        <s v="CHAT HVC PORT AMC" u="1"/>
        <s v="WPP EQUIPAJES AMC ING" u="1"/>
        <s v="CHAT LUA AMC ING" u="1"/>
        <s v="-" u="1"/>
        <s v="BO AGENCIAS TARGET" u="1"/>
        <s v="FORMACION" u="1"/>
        <s v="BO AGENCIAS TARGET ENG" u="1"/>
        <s v="SWAT HB" u="1"/>
        <s v="BO_CORPORATE" u="1"/>
        <s v="SPEECH" u="1"/>
        <s v="BO_CUS_COL" u="1"/>
        <s v="BO Equipajes AMC ING" u="1"/>
        <s v="RRSS AMC" u="1"/>
        <s v="CHAT AGENCIAS ENG" u="1"/>
        <s v="AG CHECK IN" u="1"/>
        <s v="BO HVC AMC ING" u="1"/>
        <s v="HVC AMC PORTUGUES" u="1"/>
        <s v="AGENCIAS PORTUGUES" u="1"/>
        <s v="BO_WAIVERS" u="1"/>
        <s v="BO LUA AMC ING" u="1"/>
        <s v="RRSS AMC ING" u="1"/>
        <s v="CELULA RECONTACTO" u="1"/>
        <s v="HVC AMC ING" u="1"/>
        <s v="AGENCIAS NDC ESP" u="1"/>
        <s v="ANTIFRAUDE" u="1"/>
        <s v="AGENCIAS NDC ENG" u="1"/>
        <s v="CHAT AGENCIAS NDC ESP" u="1"/>
        <s v="DEVOLUCIONES" u="1"/>
        <s v="BO RECLAMOS AMC ING" u="1"/>
        <s v="HVC" u="1"/>
        <s v="BO_CUS" u="1"/>
        <s v="DREAM TEAM" u="1"/>
        <s v="LUA" u="1"/>
        <s v="BO RECLAMOS AMC" u="1"/>
        <s v="WHATSAPP" u="1"/>
        <s v="BO" u="1"/>
        <s v="SAG16" u="1"/>
        <s v="CS AMC" u="1"/>
        <s v="LATAM TRAVEL" u="1"/>
        <s v="RRSS_EQUIPAJES_ENG" u="1"/>
        <s v="VENTAS" u="1"/>
        <s v="CARGO CC" u="1"/>
        <s v="CALIDAD" u="1"/>
        <s v="HVC GOLD" u="1"/>
        <s v="SAG15" u="1"/>
        <s v="SAG7" u="1"/>
        <s v="LUA ENG" u="1"/>
        <s v="BO HVC" u="1"/>
        <s v="RRSS_EQUIPAJES" u="1"/>
        <s v="BO AGENCIAS TARGET " u="1"/>
      </sharedItems>
    </cacheField>
    <cacheField name="SUPERVISOR" numFmtId="0">
      <sharedItems count="220">
        <s v="OVALLES ORTEGANA YENNIFEER ANDREINA"/>
        <s v="VELASQUEZ CARTAGENA ALEJANDRO"/>
        <s v="RIOS RAMIREZ JUAN ESTEBAN"/>
        <s v="MORENO HURTADO DEINER ANDRES"/>
        <s v="SILVA ECHAVARRIA ANGELA MARIA"/>
        <s v="TORRES PEREZ YEFERSON"/>
        <s v="MENA CUESTA LAURA DANIELA"/>
        <s v="PEREZ METAUTE MARIA ISABEL"/>
        <s v="CARDONA BARRAGAN CATALINA"/>
        <s v="CASTRO RODRIGUEZ LUZ KARIME"/>
        <s v="TREJOS HINCAPIE MELISSA"/>
        <s v="RUA OLAYA JUAN PABLO"/>
        <s v="LOPEZ SISO KEILLURY MAHOLI"/>
        <s v="GUISAO BARRERA JESUS ALONSO"/>
        <s v="RIOS CELESTINO GERSON DARIO"/>
        <s v="CEGUERI ACEVEDO DANY JAVIER"/>
        <s v="SALDARRIAGA BIANT TIFFANI MELISSA"/>
        <s v="GIRALDO ARROYAVE GERALDIN"/>
        <s v="SANDOVAL VARGAS JONATHAN"/>
        <s v="LOPEZ ARANGO SANTIAGO"/>
        <s v="GARCIA ALVAREZ JONATHAN"/>
        <s v="VASCO ALVAREZ EMANUEL ALEJANDRO"/>
        <s v="OROPEZA OROPEZA NIEVES HERYMAR"/>
        <s v="AGUDELO BARRIENTOS MARIA CAMILA"/>
        <s v="JARAMILLO VASQUEZ DAVID"/>
        <s v=""/>
        <s v="BARRERA VALENCIA MARIA ALEJANDRA" u="1"/>
        <s v="FERNANDEZ SIERRA SARA" u="1"/>
        <s v="GRAJALES MENA JESUS ENRIQUE" u="1"/>
        <s v="MONSALVE HERRERA JOHN JAMES" u="1"/>
        <s v="GONZALEZ GARZON YOHAN ESTEBAN" u="1"/>
        <s v="HERNANDEZ ISAZA CRISTIAN EDUARDO" u="1"/>
        <s v="MARTINEZ PIEDRIZ MARIA SILVANA" u="1"/>
        <s v="RAMOS MIRANDA ANA SHAIRITH" u="1"/>
        <s v="ARENAS MONCADA VALERIA" u="1"/>
        <s v="MORALES FRANCO KELLY JOHANA" u="1"/>
        <s v="HOYOS BERMUDEZ ARIANA" u="1"/>
        <s v="MENDEZ TELLECHEA ORDALIS VERONICA" u="1"/>
        <s v="NAZAMUEZ ROJAS MARIA ANDREA" u="1"/>
        <s v="SANCHEZ CASTRO WILLIAM FABIAN" u="1"/>
        <s v="CARVAJAL BARRERA LUCAS" u="1"/>
        <s v="CORDOBA MORENO SEBASTIAN" u="1"/>
        <s v="RUBIO ORTIZ DIANA MARCELA" u="1"/>
        <s v="CHAVARRIAGA GONZALEZ DIANA MARIA" u="1"/>
        <s v="MENDEZ DAZA YEINSY YOHANA" u="1"/>
        <s v="GALEANO RUIZ ERIKA ALEJANDRA" u="1"/>
        <s v="ALEXANDER MURILLO JEFRY" u="1"/>
        <s v="SARABIA CASTELLAR SAELI SARED" u="1"/>
        <s v="RICO YATE MIGUEL ANGEL" u="1"/>
        <s v="LOPEZ RIVERA REYNEL ALBERTO" u="1"/>
        <s v="HERNANDEZ TRIVIÑO KAREN MARIANA" u="1"/>
        <s v="DAZA MORALES JOSE MANUEL" u="1"/>
        <s v="SOLER LOPEZ CRISTIAN YESID" u="1"/>
        <s v="CHICAIZA LOPEZ STWANLEY JOSUE" u="1"/>
        <s v="NIÑO RUIZ JESSICA LORENA" u="1"/>
        <s v="AGUIRRE GUISAO DIEGO ALEJANDRO" u="1"/>
        <s v="MURILLO RAMOS JEICOB STIVEN" u="1"/>
        <s v="OCHOA GARCIA SANDRA JANNETH" u="1"/>
        <s v="PINEDA URIBE KAREN MICHELLE" u="1"/>
        <s v="LOPEZ HERRERA FELIPE" u="1"/>
        <s v="BURGOS GOMEZ CAMILO ANDRES" u="1"/>
        <s v="RODRIGUEZ RODRIGO ANDRES" u="1"/>
        <s v="LOPEZ CELIS NEIDER YESID" u="1"/>
        <s v="CORDOBA RESTREPO DIANA ISABEL" u="1"/>
        <s v="MAYORGA CARDONA CARLOS ANDRES" u="1"/>
        <s v="MUÑOZ AMAYA DANIEL FELIPE" u="1"/>
        <s v="RENDON CORREA DANIEL ESTIVEN" u="1"/>
        <s v="GOMEZ CASTRO ENGIE CATHERINE" u="1"/>
        <s v="ALZATE HIGUITA PABLO" u="1"/>
        <s v="RAMIREZ RESTREPO SANDRA YOLIMA" u="1"/>
        <s v="MELENDRES LUNA SAUDITH MIRLEY" u="1"/>
        <s v="ALVAREZ PINEDA NEVY LUZ" u="1"/>
        <s v="JARAMILLO CUARTAS ILA KATALINA" u="1"/>
        <s v="CANCINES YEPEZ DIANA ESTEFANIA" u="1"/>
        <s v="GARCIA ECHEVERRI TATIANA" u="1"/>
        <s v="BLANCO CASTRO REINALDO ARIAM" u="1"/>
        <s v="ROJAS LEGUIZAMO ANDRES FELIPE" u="1"/>
        <s v="MORENO DURANGO WILMER ALONSO" u="1"/>
        <s v="-" u="1"/>
        <s v="CASTILLO SANCHEZ ALLISON MAUREN" u="1"/>
        <s v="DE AVILA QUINTANA ANGELICA ROSA" u="1"/>
        <s v="ARANGO GONZALEZ JULIAN ANDRES" u="1"/>
        <s v="BETANCUR CASTRO ANA MARIA" u="1"/>
        <s v="PINEROS WILIAM" u="1"/>
        <s v="ARDILA CAMPINO PABLO ANDRES" u="1"/>
        <s v="CLAVIJO ORTEGA ALEX GIOVANNY" u="1"/>
        <s v="PRETEL GOMEZ MAYRA ALEJANDRA" u="1"/>
        <s v="DIAZ PEÑA ANTHONY ALEXANDER" u="1"/>
        <s v="GRANOBLES FRANYI" u="1"/>
        <s v="MERCHAN GIL MARIA FERNANDA" u="1"/>
        <s v="ALZATE ARROYAVE DANIEL FELIPE" u="1"/>
        <s v="RENDON GARCIA MATEO HASNY" u="1"/>
        <s v="VILLA CADAVID JHON FERNANDO" u="1"/>
        <s v="RUBIO GALLEGO LANDERZON" u="1"/>
        <s v="ACEVEDO GIL JUAN JOSE" u="1"/>
        <s v="NARVAEZ CARDONA LINA MARIA" u="1"/>
        <s v="TABARES VALLEJO ISABEL CRISTINA" u="1"/>
        <s v="CARDONA RAMIREZ MARELYN" u="1"/>
        <s v="ALVAREZ CASTRO HEIDY STEFFANIA" u="1"/>
        <s v="RODRIGUEZ RESTREPO KAREN DAYANNE" u="1"/>
        <s v="BETANCUR MEJIA JOHN FREDY" u="1"/>
        <s v="CHICA SANCHEZ JUAN CARLOS" u="1"/>
        <s v="VASQUEZ JARAMILLO WEIMAR ALEXANDER" u="1"/>
        <s v="ATEHORTUA GRANDA ALEJANDRO" u="1"/>
        <s v="VASQUEZ VELASQUEZ JUAN PABLO" u="1"/>
        <s v="CRUZ AGUIRRE MARIA CAMILA" u="1"/>
        <s v="LEON MEDINA JOSE ALBERTO" u="1"/>
        <s v="OROZCO MONSALVE LINA MARIA" u="1"/>
        <s v="MEJIA PEÑA SAMUEL ENRIQUE" u="1"/>
        <s v="SALGADO TOVAR MIGUEL ANDRES" u="1"/>
        <s v="SIMOZA CORDOVA GRACIELA YOHADRELIS" u="1"/>
        <s v="CENTENO ALVAREZ MAICOL BRAYAN" u="1"/>
        <s v="VILLARRAGA MENENDEZ JUAN ANDRES" u="1"/>
        <s v="BERMON URANGO GERARD ALEJANDRO" u="1"/>
        <s v="JARAMILLO ALZATE SEBASTIAN" u="1"/>
        <s v="RIOS RAMIREZ JUAN ESTEBEN" u="1"/>
        <s v="ROA GUTIERREZ JUAN DIEGO" u="1"/>
        <s v="ROZO PERDOMO SERGIO ENRIQUE" u="1"/>
        <s v="HERNANDEZ GUERRERO NELSON IVAN" u="1"/>
        <s v="RIVERA SILVA NASLY ALEJANDRA" u="1"/>
        <s v="RAVE LONDOÑO LUIS EDUARDO" u="1"/>
        <s v="BENAVIDES CARDONA SEBASTIAN" u="1"/>
        <s v="FIERRO PEREZ JUAN CAMILO" u="1"/>
        <s v="RESTREPO TORRES PAULINA" u="1"/>
        <s v="JUAREZ RAMOS MARIANA MOREINA" u="1"/>
        <s v="SALAZAR SANMARTIN WENDY JOSEFINA" u="1"/>
        <s v="MENDOZA TABARES JEISSON ALBERTO" u="1"/>
        <s v="BARRERA VARGAS ILKA MILDRED" u="1"/>
        <s v="HERNANDEZ VASQUEZ MONICA ALEJANDRA" u="1"/>
        <s v="PABON HENAO ALFONSO ANTONIO" u="1"/>
        <s v="CABRALES MARTINEZ DANIELA" u="1"/>
        <s v="ORIXAS CASTRO JHEISSON" u="1"/>
        <s v="RUIZ MOLINA DOUGLAS ADRIAN" u="1"/>
        <s v="RAMIREZ GUERRERO JOSE RAFAEL" u="1"/>
        <s v="ESCOBAR SALAZAR ANDRES FELIPE" u="1"/>
        <s v="CORDOBA CASTAÑEDA LINA MARIA" u="1"/>
        <s v="VELEZ OCAMPO JHONATAN" u="1"/>
        <s v="BAUTISTA PEÑA MIGUEL ANDRES" u="1"/>
        <s v="MARCANO VALERO JAHDIEL ISAAC" u="1"/>
        <s v="GONZALEZ GONZALEZ DIEGO FELIPE" u="1"/>
        <s v="CHAVARRIAGA GONZALEZ DIANA MARIA" u="1"/>
        <s v="CARVAJAL SALDARRIAGA ALEJANDRO" u="1"/>
        <s v="VILLACREZ PINZON MARIA FERNANDA" u="1"/>
        <s v="NAVAS OSSA ANDRES FELIPE" u="1"/>
        <s v="PEREZ CARRETERO ALEXANDER" u="1"/>
        <s v="ROJAS TORRES JOHAN SEBASTIAN" u="1"/>
        <s v="PEREZ CORREA SEBASTIAN" u="1"/>
        <s v="HUERTAS PARRA CRISTIAN DAVID" u="1"/>
        <s v="GARCIA MONTEALEGRE JAVIER MATEO" u="1"/>
        <s v="VELEZ VILLADA MARIA CAMILA" u="1"/>
        <s v="BORJAS PALACIOS LUIS FERNANDO" u="1"/>
        <s v="TABARES YULY ANDREA" u="1"/>
        <s v="CACUA UTRERA JESUS MIGUEL" u="1"/>
        <s v="CARMONA BETANCUR JUAN DAVID" u="1"/>
        <s v="CASTRILLON JURADO VERONICA" u="1"/>
        <s v="MOLANO URIBE DANIELA ANDREA" u="1"/>
        <s v="OLMOS HERNANDEZ JHONATAN" u="1"/>
        <s v="PUERTA MANCO DIANNEY ALBANY" u="1"/>
        <s v="MUNERA CATAÑO FRADIS SANTIAGO" u="1"/>
        <s v="VEGA MARTIN KELLY YURANY" u="1"/>
        <s v="OROPEZA MARIA DE LOURDES" u="1"/>
        <s v="GONZALEZ CORREA SEBASTIAN" u="1"/>
        <s v="GUZMAN ZAMBRANO ANDRES FELIPE" u="1"/>
        <s v="CORREA DAVID NATALIA ANDREA" u="1"/>
        <s v="PAEZ RAMOS WILMER DAVID" u="1"/>
        <s v="RENDON RESTREPO JUAN CAMILO" u="1"/>
        <s v="GUIO HURTADO VALERY" u="1"/>
        <s v="PEREA BONILLA CARLOS ANDRES" u="1"/>
        <s v="ANGEL SANCHEZ JOSE JOVANY" u="1"/>
        <s v="AVALOS GERALDINE" u="1"/>
        <s v="BOHORQUEZ SIERRA DINA MARCELA" u="1"/>
        <s v="BERMUDEZ CHAVARRIAGA JOHANA" u="1"/>
        <s v="HERRERA PAREJA JONATHAN" u="1"/>
        <s v="MONSALVE SERNA EIMY LILIANA" u="1"/>
        <s v="GARZON TABARES ESTEBAN" u="1"/>
        <s v="CHILITO ANDRADE MARIA FERNANDA" u="1"/>
        <s v="OSPINA MEJIA DAVID SANTIAGO" u="1"/>
        <s v="RIOS TORRES ANGELA MARIA" u="1"/>
        <s v="ARIAS ISAZA EDGAR ESTIWARD" u="1"/>
        <s v="MARTINEZ PEREZ JHON ALEXANDER" u="1"/>
        <s v="PEREIRA HERNANDEZ JOSE ANTONIO" u="1"/>
        <s v="ISAZA GIL SARA MARIA" u="1"/>
        <s v="RESTREPO GARCIA JUAN CRISTOBAL" u="1"/>
        <s v="MORALES DUARTE JONATHAN DARIO" u="1"/>
        <s v="ACOSTA ATENCIO ANGELA AMPARO" u="1"/>
        <s v="CANO MUÑOZ JESSICA ALEJANDRA" u="1"/>
        <s v="PEREZ ARCIA JHON BAIRO" u="1"/>
        <s v="LOPEZ GUARIN JUAN JOSE" u="1"/>
        <s v="MONTOYA RESTREPO MATEO" u="1"/>
        <s v="NOVOA GONZALEZ ELIAN SMITH" u="1"/>
        <s v="GUIO HURTADO VALERY " u="1"/>
        <s v="ARENAS OCAMPO FRANCISCO JAVIER" u="1"/>
        <s v="JARAMILLO CUARTAS ILA KATALINA " u="1"/>
        <s v="CARDONA RIOS JULIO CESAR" u="1"/>
        <s v="GALVIS JEISON SANTIAGO" u="1"/>
        <s v="GONZALEZ CORREA SEBASTIAN " u="1"/>
        <s v="PULGARIN VARGAS ELIANA LICETH" u="1"/>
        <s v="CHITIVA LESMES ANDRES" u="1"/>
        <s v="IBARRA PARRA CARLOS EDUARDO" u="1"/>
        <s v="MUÑETON ZAPATA LEIDY MILENA" u="1"/>
        <s v="RIVERA AGAMEZ MARIA KATHERINE" u="1"/>
        <s v="VILLEGAS GUALDRON SAMUEL DAVID" u="1"/>
        <s v="MELENDEZ MUÑOZ ANGELA MELISSA" u="1"/>
        <s v="MORALES GARAY ERIKA LICETH" u="1"/>
        <s v="RESTREPO RAMIREZ VALENTINA" u="1"/>
        <s v="NUEVO 638" u="1"/>
        <s v="NUEVO 636A" u="1"/>
        <s v="MUÑOZ CUARTAS JUAN ESTUAR" u="1"/>
        <s v="CARDONA CAÑAVERAL FRANCY YULIETH" u="1"/>
        <s v="NUEVO 636" u="1"/>
        <s v="MORA DUARTE IVAN SANTIAGO" u="1"/>
        <s v="ISAZA ALVAREZ GABRIEL FERNANDO" u="1"/>
        <s v="NUEVO 634" u="1"/>
        <s v="PARDO LORA CAROLINA" u="1"/>
        <s v="RESTREPO MORALES JORGE LUIS" u="1"/>
        <s v="MORENO MARIN ALISON" u="1"/>
        <s v="BORJA CASTAÑO STIVEN ALEXANDER" u="1"/>
        <s v="GUAVITA LEYTON LINA MARCELA" u="1"/>
        <s v="SANCHEZ CADAVID JOSE MIGUEL" u="1"/>
        <s v="RESTREPO GARCIA JUAN CRISTOBAL " u="1"/>
      </sharedItems>
    </cacheField>
    <cacheField name="COORDINADOR" numFmtId="0">
      <sharedItems/>
    </cacheField>
    <cacheField name="INTERACCIONES" numFmtId="0">
      <sharedItems containsMixedTypes="1" containsNumber="1" containsInteger="1" minValue="0" maxValue="51"/>
    </cacheField>
    <cacheField name="META" numFmtId="165">
      <sharedItems containsMixedTypes="1" containsNumber="1" minValue="311" maxValue="1700"/>
    </cacheField>
    <cacheField name="AHT REAL" numFmtId="165">
      <sharedItems containsMixedTypes="1" containsNumber="1" minValue="47" maxValue="4195"/>
    </cacheField>
    <cacheField name="CONVER TOTAL" numFmtId="1">
      <sharedItems containsMixedTypes="1" containsNumber="1" minValue="94" maxValue="41655"/>
    </cacheField>
    <cacheField name="BP2" numFmtId="0">
      <sharedItems containsMixedTypes="1" containsNumber="1" containsInteger="1" minValue="4202725" maxValue="4885236"/>
    </cacheField>
    <cacheField name="VALIDO" numFmtId="0">
      <sharedItems containsMixedTypes="1" containsNumber="1" containsInteger="1" minValue="0" maxValue="1" count="3">
        <n v="1"/>
        <s v=""/>
        <n v="0" u="1"/>
      </sharedItems>
    </cacheField>
    <cacheField name="ANTIGUIEDAD" numFmtId="0">
      <sharedItems containsMixedTypes="1" containsNumber="1" containsInteger="1" minValue="0" maxValue="1" count="12">
        <s v="&gt;360"/>
        <s v="&gt;180 y &lt;=360"/>
        <s v="&gt;120 y &lt;=180"/>
        <s v="&gt;90 y &lt;=120"/>
        <s v="&gt;60 y &lt;=90"/>
        <s v="&gt;30 y &lt;=60"/>
        <s v="&gt;15 y &lt;=30"/>
        <s v="&lt; 7 días"/>
        <s v="n/d"/>
        <s v=""/>
        <n v="0" u="1"/>
        <n v="1" u="1"/>
      </sharedItems>
    </cacheField>
    <cacheField name="SEDE" numFmtId="0">
      <sharedItems count="6">
        <s v="LATAM MED"/>
        <s v="LATAM BOG"/>
        <s v=""/>
        <s v="-" u="1"/>
        <s v="STAFF" u="1"/>
        <s v="LATAM CUN" u="1"/>
      </sharedItems>
    </cacheField>
    <cacheField name="Desvío AHT" numFmtId="0" formula="('AHT REAL'/META)-1" databaseField="0"/>
    <cacheField name="AHT." numFmtId="0" formula="'CONVER TOTAL'/INTERACCIONES" databaseField="0"/>
  </cacheFields>
  <extLst>
    <ext xmlns:x14="http://schemas.microsoft.com/office/spreadsheetml/2009/9/main" uri="{725AE2AE-9491-48be-B2B4-4EB974FC3084}">
      <x14:pivotCacheDefinition pivotCacheId="88305645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99">
  <r>
    <d v="2026-09-10T00:00:00"/>
    <d v="2026-09-11T00:00:00"/>
    <b v="0"/>
    <s v="DirecciÃ³n: Entrante; DirecciÃ³n inicial:Entrante"/>
    <x v="0"/>
    <s v="8cbde68d-ddaa-46ff-82c5-22761cf81ffd"/>
    <s v="4202725 - Gomez Morales Liliana Maria"/>
    <n v="1"/>
    <m/>
    <m/>
    <m/>
    <m/>
    <m/>
    <m/>
    <m/>
    <m/>
    <n v="4202725"/>
    <x v="0"/>
    <x v="0"/>
    <x v="0"/>
    <x v="0"/>
    <s v="MONSALVE HERRERA JOHN JAMES"/>
    <n v="0"/>
    <n v="708.98759392573083"/>
    <s v=""/>
    <s v=""/>
    <n v="4202725"/>
    <x v="0"/>
    <x v="0"/>
    <x v="0"/>
  </r>
  <r>
    <d v="2026-09-10T00:00:00"/>
    <d v="2026-09-11T00:00:00"/>
    <b v="0"/>
    <s v="DirecciÃ³n: Entrante; DirecciÃ³n inicial:Entrante"/>
    <x v="0"/>
    <s v="0debfc2a-8447-4765-8c45-4eb806305ba9"/>
    <s v="4206095 - Alba Nidia Alvarez Hoyos"/>
    <n v="2"/>
    <n v="1"/>
    <s v=" 00:05:47.554"/>
    <s v=" 00:05:43.275"/>
    <m/>
    <s v=" 00:00:04.279"/>
    <m/>
    <m/>
    <m/>
    <n v="4206095"/>
    <x v="1"/>
    <x v="1"/>
    <x v="0"/>
    <x v="1"/>
    <s v="MONSALVE HERRERA JOHN JAMES"/>
    <n v="1"/>
    <n v="708.98759392573083"/>
    <n v="347.00000000000006"/>
    <n v="347.00000000000006"/>
    <n v="4206095"/>
    <x v="0"/>
    <x v="0"/>
    <x v="0"/>
  </r>
  <r>
    <d v="2026-09-10T00:00:00"/>
    <d v="2026-09-11T00:00:00"/>
    <b v="0"/>
    <s v="DirecciÃ³n: Entrante; DirecciÃ³n inicial:Entrante"/>
    <x v="0"/>
    <s v="19831a91-cb32-4231-9491-c406d5dd31c9"/>
    <s v="4225427 - Montoya Castrillon Alcides"/>
    <n v="2"/>
    <n v="2"/>
    <s v=" 00:21:37.725"/>
    <s v=" 00:21:33.495"/>
    <m/>
    <s v=" 00:00:04.229"/>
    <m/>
    <m/>
    <m/>
    <n v="4225427"/>
    <x v="2"/>
    <x v="2"/>
    <x v="1"/>
    <x v="2"/>
    <s v="CARBONO PEDROZA YINEIDIS YESENIA"/>
    <n v="2"/>
    <n v="800"/>
    <n v="1297"/>
    <n v="2594"/>
    <n v="4225427"/>
    <x v="0"/>
    <x v="0"/>
    <x v="0"/>
  </r>
  <r>
    <d v="2026-09-10T00:00:00"/>
    <d v="2026-09-11T00:00:00"/>
    <b v="0"/>
    <s v="DirecciÃ³n: Entrante; DirecciÃ³n inicial:Entrante"/>
    <x v="0"/>
    <s v="420533e6-e63c-495b-99ae-1023654bf388"/>
    <s v="4271075 - JUAN CAMILO RIVILLAS AGUDELO"/>
    <n v="3"/>
    <n v="3"/>
    <s v=" 00:19:29.055"/>
    <s v=" 00:19:08.714"/>
    <s v=" 00:00:47.030"/>
    <s v=" 00:00:04.664"/>
    <n v="1"/>
    <m/>
    <m/>
    <n v="4271075"/>
    <x v="3"/>
    <x v="3"/>
    <x v="0"/>
    <x v="0"/>
    <s v="MONSALVE HERRERA JOHN JAMES"/>
    <n v="3"/>
    <n v="708.98759392573083"/>
    <n v="1168.9999999999998"/>
    <n v="3506.9999999999991"/>
    <n v="4271075"/>
    <x v="0"/>
    <x v="0"/>
    <x v="0"/>
  </r>
  <r>
    <d v="2026-09-10T00:00:00"/>
    <d v="2026-09-11T00:00:00"/>
    <b v="0"/>
    <s v="DirecciÃ³n: Entrante; DirecciÃ³n inicial:Entrante"/>
    <x v="0"/>
    <s v="e2777fcf-57ac-42f6-b00c-537c164c7110"/>
    <s v="4373156 - Herrera Alvarez Eva Allizon"/>
    <n v="10"/>
    <n v="10"/>
    <s v=" 00:16:23.377"/>
    <s v=" 00:16:18.292"/>
    <m/>
    <s v=" 00:00:05.084"/>
    <m/>
    <n v="1"/>
    <m/>
    <n v="4373156"/>
    <x v="4"/>
    <x v="4"/>
    <x v="1"/>
    <x v="2"/>
    <s v="CARBONO PEDROZA YINEIDIS YESENIA"/>
    <n v="10"/>
    <n v="800"/>
    <n v="983"/>
    <n v="9830"/>
    <n v="4373156"/>
    <x v="0"/>
    <x v="0"/>
    <x v="0"/>
  </r>
  <r>
    <d v="2026-09-10T00:00:00"/>
    <d v="2026-09-11T00:00:00"/>
    <b v="0"/>
    <s v="DirecciÃ³n: Entrante; DirecciÃ³n inicial:Entrante"/>
    <x v="0"/>
    <s v="69170344-7098-40d0-a9d0-6a2c223faf54"/>
    <s v="4376504 - Rodriguez Avila Alvaro Luis"/>
    <n v="4"/>
    <n v="4"/>
    <s v=" 00:18:04.895"/>
    <s v=" 00:09:34.658"/>
    <s v=" 00:08:27.089"/>
    <s v=" 00:00:03.147"/>
    <n v="4"/>
    <m/>
    <m/>
    <n v="4376504"/>
    <x v="5"/>
    <x v="5"/>
    <x v="2"/>
    <x v="3"/>
    <s v="CARDONA RAMIREZ MARELYN"/>
    <n v="4"/>
    <s v=""/>
    <n v="1084"/>
    <n v="4336"/>
    <n v="4376504"/>
    <x v="0"/>
    <x v="0"/>
    <x v="0"/>
  </r>
  <r>
    <d v="2026-09-10T00:00:00"/>
    <d v="2026-09-11T00:00:00"/>
    <b v="0"/>
    <s v="DirecciÃ³n: Entrante; DirecciÃ³n inicial:Entrante"/>
    <x v="0"/>
    <s v="287d7cce-4052-4280-a535-6c7ab5219e49"/>
    <s v="4404532 - Yepez Marin Juan Esteban"/>
    <n v="1"/>
    <n v="1"/>
    <s v=" 00:17:35.397"/>
    <s v=" 00:17:31.066"/>
    <m/>
    <s v=" 00:00:04.331"/>
    <m/>
    <m/>
    <m/>
    <n v="4404532"/>
    <x v="6"/>
    <x v="6"/>
    <x v="3"/>
    <x v="4"/>
    <s v="ROJAS LEGUIZAMO ANDRES FELIPE"/>
    <n v="1"/>
    <n v="646"/>
    <n v="1054.9999999999998"/>
    <n v="1054.9999999999998"/>
    <n v="4404532"/>
    <x v="0"/>
    <x v="0"/>
    <x v="0"/>
  </r>
  <r>
    <d v="2026-09-10T00:00:00"/>
    <d v="2026-09-11T00:00:00"/>
    <b v="0"/>
    <s v="DirecciÃ³n: Entrante; DirecciÃ³n inicial:Entrante"/>
    <x v="0"/>
    <s v="a64b6556-e578-49f2-8100-cb2db9c05a73"/>
    <s v="4447315 - Laguna Rodriguez Raiber Jesus"/>
    <n v="8"/>
    <n v="9"/>
    <s v=" 00:21:57.697"/>
    <s v=" 00:21:52.948"/>
    <m/>
    <s v=" 00:00:04.748"/>
    <m/>
    <m/>
    <m/>
    <n v="4447315"/>
    <x v="7"/>
    <x v="7"/>
    <x v="4"/>
    <x v="5"/>
    <s v="LOBO VERA LADY VANESSA"/>
    <n v="9"/>
    <n v="780"/>
    <n v="1317"/>
    <n v="11853"/>
    <n v="4447315"/>
    <x v="0"/>
    <x v="0"/>
    <x v="0"/>
  </r>
  <r>
    <d v="2026-09-10T00:00:00"/>
    <d v="2026-09-11T00:00:00"/>
    <b v="0"/>
    <s v="DirecciÃ³n: Entrante; DirecciÃ³n inicial:Entrante"/>
    <x v="0"/>
    <s v="4345d6c8-e5e0-4de4-8a97-18bfbe859eba"/>
    <s v="4447638 - David Graciano Anyi Daniela"/>
    <n v="8"/>
    <n v="7"/>
    <s v=" 00:10:11.476"/>
    <s v=" 00:10:01.182"/>
    <m/>
    <s v=" 00:00:10.294"/>
    <m/>
    <m/>
    <m/>
    <n v="4447638"/>
    <x v="8"/>
    <x v="8"/>
    <x v="0"/>
    <x v="6"/>
    <s v="MONSALVE HERRERA JOHN JAMES"/>
    <n v="7"/>
    <n v="708.98759392573083"/>
    <n v="611"/>
    <n v="4277"/>
    <n v="4447638"/>
    <x v="0"/>
    <x v="0"/>
    <x v="0"/>
  </r>
  <r>
    <d v="2026-09-10T00:00:00"/>
    <d v="2026-09-11T00:00:00"/>
    <b v="0"/>
    <s v="DirecciÃ³n: Entrante; DirecciÃ³n inicial:Entrante"/>
    <x v="0"/>
    <s v="587ae1ae-02a8-4806-ac7f-20c8661341a9"/>
    <s v="4457392 - Villada Tamayo Jhon Anderson"/>
    <n v="4"/>
    <n v="4"/>
    <s v=" 00:10:00.875"/>
    <s v=" 00:04:55.711"/>
    <s v=" 00:04:55.164"/>
    <s v=" 00:00:10.000"/>
    <n v="4"/>
    <m/>
    <m/>
    <n v="4457392"/>
    <x v="9"/>
    <x v="9"/>
    <x v="0"/>
    <x v="6"/>
    <s v="MONSALVE HERRERA JOHN JAMES"/>
    <n v="4"/>
    <n v="708.98759392573083"/>
    <n v="600"/>
    <n v="2400"/>
    <n v="4457392"/>
    <x v="0"/>
    <x v="0"/>
    <x v="0"/>
  </r>
  <r>
    <d v="2026-09-10T00:00:00"/>
    <d v="2026-09-11T00:00:00"/>
    <b v="0"/>
    <s v="DirecciÃ³n: Entrante; DirecciÃ³n inicial:Entrante"/>
    <x v="0"/>
    <s v="37ef6423-043c-411f-93d4-afd3fb4357c4"/>
    <s v="4468528 - Mosquera Copete Levis Jhoana"/>
    <n v="4"/>
    <n v="4"/>
    <s v=" 00:13:10.217"/>
    <s v=" 00:13:00.217"/>
    <m/>
    <s v=" 00:00:10.000"/>
    <m/>
    <m/>
    <m/>
    <n v="4468528"/>
    <x v="10"/>
    <x v="10"/>
    <x v="0"/>
    <x v="6"/>
    <s v="MONSALVE HERRERA JOHN JAMES"/>
    <n v="4"/>
    <n v="708.98759392573083"/>
    <n v="790"/>
    <n v="3160"/>
    <n v="4468528"/>
    <x v="0"/>
    <x v="0"/>
    <x v="0"/>
  </r>
  <r>
    <d v="2026-09-10T00:00:00"/>
    <d v="2026-09-11T00:00:00"/>
    <b v="0"/>
    <s v="DirecciÃ³n: Entrante; DirecciÃ³n inicial:Entrante"/>
    <x v="0"/>
    <s v="cafd1965-297b-46f3-970d-9df426c9e15b"/>
    <s v="4475969 - Luis Felipe Perez Barrientos"/>
    <n v="10"/>
    <n v="10"/>
    <s v=" 00:08:21.792"/>
    <s v=" 00:07:11.672"/>
    <s v=" 00:03:25.001"/>
    <s v=" 00:00:08.619"/>
    <n v="3"/>
    <m/>
    <m/>
    <n v="4475969"/>
    <x v="11"/>
    <x v="11"/>
    <x v="5"/>
    <x v="7"/>
    <s v="CARDONA RAMIREZ MARELYN"/>
    <n v="10"/>
    <s v=""/>
    <n v="501"/>
    <n v="5010"/>
    <n v="4475969"/>
    <x v="0"/>
    <x v="0"/>
    <x v="0"/>
  </r>
  <r>
    <d v="2026-09-10T00:00:00"/>
    <d v="2026-09-11T00:00:00"/>
    <b v="0"/>
    <s v="DirecciÃ³n: Entrante; DirecciÃ³n inicial:Entrante"/>
    <x v="0"/>
    <s v="698e6df1-3d55-4b4e-9248-23b9ea57016b"/>
    <s v="4489761 - Restrepo Jaramillo Luis Miguel"/>
    <n v="14"/>
    <n v="15"/>
    <s v=" 00:13:35.799"/>
    <s v=" 00:06:32.542"/>
    <s v=" 00:10:20.088"/>
    <s v=" 00:00:09.864"/>
    <n v="10"/>
    <m/>
    <m/>
    <n v="4489761"/>
    <x v="12"/>
    <x v="12"/>
    <x v="6"/>
    <x v="2"/>
    <s v="CARBONO PEDROZA YINEIDIS YESENIA"/>
    <n v="15"/>
    <n v="900"/>
    <n v="815.00000000000011"/>
    <n v="12225.000000000002"/>
    <n v="4489761"/>
    <x v="0"/>
    <x v="0"/>
    <x v="0"/>
  </r>
  <r>
    <d v="2026-09-10T00:00:00"/>
    <d v="2026-09-11T00:00:00"/>
    <b v="0"/>
    <s v="DirecciÃ³n: Entrante; DirecciÃ³n inicial:Entrante"/>
    <x v="0"/>
    <s v="a30741e4-39ea-41ee-b1b7-e4155cc27f6a"/>
    <s v="4496422 - Davila Nieves Maria Angisell"/>
    <n v="8"/>
    <n v="8"/>
    <s v=" 00:12:36.018"/>
    <s v=" 00:09:15.582"/>
    <s v=" 00:08:27.828"/>
    <s v=" 00:00:10.000"/>
    <n v="3"/>
    <n v="1"/>
    <m/>
    <n v="4496422"/>
    <x v="13"/>
    <x v="13"/>
    <x v="0"/>
    <x v="0"/>
    <s v="MONSALVE HERRERA JOHN JAMES"/>
    <n v="8"/>
    <n v="708.98759392573083"/>
    <n v="756.00000000000011"/>
    <n v="6048.0000000000009"/>
    <n v="4496422"/>
    <x v="0"/>
    <x v="0"/>
    <x v="0"/>
  </r>
  <r>
    <d v="2026-09-10T00:00:00"/>
    <d v="2026-09-11T00:00:00"/>
    <b v="0"/>
    <s v="DirecciÃ³n: Entrante; DirecciÃ³n inicial:Entrante"/>
    <x v="0"/>
    <s v="c64e6ee4-6469-49b1-ab92-2f0a7494297a"/>
    <s v="4634695 - Cuadros Silva Erika Lizeth"/>
    <n v="5"/>
    <n v="4"/>
    <s v=" 00:22:58.251"/>
    <s v=" 00:22:47.923"/>
    <m/>
    <s v=" 00:00:10.328"/>
    <m/>
    <m/>
    <m/>
    <n v="4634695"/>
    <x v="14"/>
    <x v="14"/>
    <x v="1"/>
    <x v="8"/>
    <s v="ROJAS LEGUIZAMO ANDRES FELIPE"/>
    <n v="4"/>
    <n v="800"/>
    <n v="1378"/>
    <n v="5512"/>
    <n v="4634695"/>
    <x v="0"/>
    <x v="0"/>
    <x v="1"/>
  </r>
  <r>
    <d v="2026-09-10T00:00:00"/>
    <d v="2026-09-11T00:00:00"/>
    <b v="0"/>
    <s v="DirecciÃ³n: Entrante; DirecciÃ³n inicial:Entrante"/>
    <x v="0"/>
    <s v="7e27ee68-7993-4b60-8c8d-2fefc774fe05"/>
    <s v="4635697 - Garcia Molina Danny Stik"/>
    <n v="12"/>
    <n v="13"/>
    <s v=" 00:15:11.930"/>
    <s v=" 00:14:35.720"/>
    <s v=" 00:02:07.339"/>
    <s v=" 00:00:06.824"/>
    <n v="3"/>
    <m/>
    <m/>
    <n v="4635697"/>
    <x v="15"/>
    <x v="15"/>
    <x v="6"/>
    <x v="2"/>
    <s v="CARBONO PEDROZA YINEIDIS YESENIA"/>
    <n v="13"/>
    <n v="900"/>
    <n v="911.00000000000011"/>
    <n v="11843.000000000002"/>
    <n v="4635697"/>
    <x v="0"/>
    <x v="0"/>
    <x v="0"/>
  </r>
  <r>
    <d v="2026-09-10T00:00:00"/>
    <d v="2026-09-11T00:00:00"/>
    <b v="0"/>
    <s v="DirecciÃ³n: Entrante; DirecciÃ³n inicial:Entrante"/>
    <x v="0"/>
    <s v="ae0a97a0-df9e-4185-9c11-77eec558cbe3"/>
    <s v="4639500 - Gonzalez Marin Cruz Melina"/>
    <n v="4"/>
    <n v="5"/>
    <s v=" 00:07:33.368"/>
    <s v=" 00:07:13.000"/>
    <s v=" 00:01:14.455"/>
    <s v=" 00:00:05.477"/>
    <n v="1"/>
    <n v="2"/>
    <m/>
    <n v="4639500"/>
    <x v="16"/>
    <x v="16"/>
    <x v="3"/>
    <x v="4"/>
    <s v="ROJAS LEGUIZAMO ANDRES FELIPE"/>
    <n v="5"/>
    <n v="646"/>
    <n v="452.99999999999994"/>
    <n v="2264.9999999999995"/>
    <n v="4639500"/>
    <x v="0"/>
    <x v="0"/>
    <x v="0"/>
  </r>
  <r>
    <d v="2026-09-10T00:00:00"/>
    <d v="2026-09-11T00:00:00"/>
    <b v="0"/>
    <s v="DirecciÃ³n: Entrante; DirecciÃ³n inicial:Entrante"/>
    <x v="0"/>
    <s v="61973266-6719-4c35-8a4a-dd0300211559"/>
    <s v="4641428 - Dairon Zahir Inocencio Mendez"/>
    <n v="8"/>
    <n v="7"/>
    <s v=" 00:08:57.433"/>
    <s v=" 00:07:04.069"/>
    <s v=" 00:04:01.183"/>
    <s v=" 00:00:10.000"/>
    <n v="3"/>
    <m/>
    <m/>
    <n v="4641428"/>
    <x v="17"/>
    <x v="17"/>
    <x v="0"/>
    <x v="6"/>
    <s v="MONSALVE HERRERA JOHN JAMES"/>
    <n v="7"/>
    <n v="708.98759392573083"/>
    <n v="537"/>
    <n v="3759"/>
    <n v="4641428"/>
    <x v="0"/>
    <x v="0"/>
    <x v="0"/>
  </r>
  <r>
    <d v="2026-09-10T00:00:00"/>
    <d v="2026-09-11T00:00:00"/>
    <b v="0"/>
    <s v="DirecciÃ³n: Entrante; DirecciÃ³n inicial:Entrante"/>
    <x v="0"/>
    <s v="4ddcc34b-c4c6-4904-ba89-622a37de6bf6"/>
    <s v="4666711 - Josmar Jose Pinto Gonzalez"/>
    <n v="12"/>
    <n v="11"/>
    <s v=" 00:08:45.449"/>
    <s v=" 00:04:25.061"/>
    <s v=" 00:05:44.282"/>
    <s v=" 00:00:10.000"/>
    <n v="8"/>
    <m/>
    <m/>
    <n v="4666711"/>
    <x v="18"/>
    <x v="18"/>
    <x v="0"/>
    <x v="1"/>
    <s v="MONSALVE HERRERA JOHN JAMES"/>
    <n v="11"/>
    <n v="708.98759392573083"/>
    <n v="525"/>
    <n v="5775"/>
    <n v="4666711"/>
    <x v="0"/>
    <x v="0"/>
    <x v="0"/>
  </r>
  <r>
    <d v="2026-09-10T00:00:00"/>
    <d v="2026-09-11T00:00:00"/>
    <b v="0"/>
    <s v="DirecciÃ³n: Entrante; DirecciÃ³n inicial:Entrante"/>
    <x v="0"/>
    <s v="21ac3180-9f69-4700-9475-bb2d4acea587"/>
    <s v="4668647 - Aguiar Lopez William Yadir"/>
    <n v="4"/>
    <n v="3"/>
    <s v=" 00:10:55.236"/>
    <s v=" 00:10:51.496"/>
    <m/>
    <s v=" 00:00:03.739"/>
    <m/>
    <m/>
    <m/>
    <n v="4668647"/>
    <x v="19"/>
    <x v="19"/>
    <x v="4"/>
    <x v="9"/>
    <s v="LOBO VERA LADY VANESSA"/>
    <n v="3"/>
    <n v="780"/>
    <n v="655"/>
    <n v="1965"/>
    <n v="4668647"/>
    <x v="0"/>
    <x v="0"/>
    <x v="1"/>
  </r>
  <r>
    <d v="2026-09-10T00:00:00"/>
    <d v="2026-09-11T00:00:00"/>
    <b v="0"/>
    <s v="DirecciÃ³n: Entrante; DirecciÃ³n inicial:Entrante"/>
    <x v="0"/>
    <s v="2cabcad6-d7bb-42a4-8cda-8c193254769d"/>
    <s v="4670562 - Barrera Gallego Marlon"/>
    <n v="6"/>
    <n v="6"/>
    <s v=" 00:04:27.394"/>
    <s v=" 00:04:25.046"/>
    <m/>
    <s v=" 00:00:02.348"/>
    <m/>
    <m/>
    <m/>
    <n v="4670562"/>
    <x v="20"/>
    <x v="20"/>
    <x v="7"/>
    <x v="10"/>
    <s v="LOBO VERA LADY VANESSA"/>
    <n v="6"/>
    <n v="311"/>
    <n v="266.99999999999994"/>
    <n v="1601.9999999999995"/>
    <n v="4670562"/>
    <x v="0"/>
    <x v="0"/>
    <x v="0"/>
  </r>
  <r>
    <d v="2026-09-10T00:00:00"/>
    <d v="2026-09-11T00:00:00"/>
    <b v="0"/>
    <s v="DirecciÃ³n: Entrante; DirecciÃ³n inicial:Entrante"/>
    <x v="0"/>
    <s v="8e2be73f-33a4-4f65-9e17-7134d9600984"/>
    <s v="4681065 - Serna Marin Edwin Fernando"/>
    <n v="4"/>
    <n v="3"/>
    <s v=" 00:04:05.491"/>
    <s v=" 00:03:52.157"/>
    <m/>
    <s v=" 00:00:13.333"/>
    <m/>
    <m/>
    <m/>
    <n v="4681065"/>
    <x v="21"/>
    <x v="21"/>
    <x v="3"/>
    <x v="11"/>
    <s v="ROJAS LEGUIZAMO ANDRES FELIPE"/>
    <n v="3"/>
    <n v="646"/>
    <n v="245.00000000000003"/>
    <n v="735.00000000000011"/>
    <n v="4681065"/>
    <x v="0"/>
    <x v="0"/>
    <x v="0"/>
  </r>
  <r>
    <d v="2026-09-10T00:00:00"/>
    <d v="2026-09-11T00:00:00"/>
    <b v="0"/>
    <s v="DirecciÃ³n: Entrante; DirecciÃ³n inicial:Entrante"/>
    <x v="0"/>
    <s v="38ea07dd-2c47-492d-bee3-fcde84120b0e"/>
    <s v="4681251 - Balaguera Cardenas Carmen Alexandra"/>
    <n v="13"/>
    <n v="13"/>
    <s v=" 00:09:15.776"/>
    <s v=" 00:05:54.648"/>
    <s v=" 00:04:36.073"/>
    <s v=" 00:00:10.000"/>
    <n v="9"/>
    <m/>
    <m/>
    <n v="4681251"/>
    <x v="22"/>
    <x v="22"/>
    <x v="0"/>
    <x v="6"/>
    <s v="MONSALVE HERRERA JOHN JAMES"/>
    <n v="13"/>
    <n v="708.98759392573083"/>
    <n v="555"/>
    <n v="7215"/>
    <n v="4681251"/>
    <x v="0"/>
    <x v="0"/>
    <x v="0"/>
  </r>
  <r>
    <d v="2026-09-10T00:00:00"/>
    <d v="2026-09-11T00:00:00"/>
    <b v="0"/>
    <s v="DirecciÃ³n: Entrante; DirecciÃ³n inicial:Entrante"/>
    <x v="0"/>
    <s v="c7f2290f-acab-42fb-90f2-5591330dbb80"/>
    <s v="4681357 - Velasquez Marin Desiree Maria"/>
    <n v="1"/>
    <n v="1"/>
    <s v=" 00:16:15.620"/>
    <s v=" 00:12:52.071"/>
    <s v=" 00:03:13.549"/>
    <s v=" 00:00:10.000"/>
    <n v="1"/>
    <m/>
    <m/>
    <n v="4681357"/>
    <x v="23"/>
    <x v="23"/>
    <x v="0"/>
    <x v="6"/>
    <s v="MONSALVE HERRERA JOHN JAMES"/>
    <n v="1"/>
    <n v="708.98759392573083"/>
    <n v="974.99999999999989"/>
    <n v="974.99999999999989"/>
    <n v="4681357"/>
    <x v="0"/>
    <x v="0"/>
    <x v="0"/>
  </r>
  <r>
    <d v="2026-09-10T00:00:00"/>
    <d v="2026-09-11T00:00:00"/>
    <b v="0"/>
    <s v="DirecciÃ³n: Entrante; DirecciÃ³n inicial:Entrante"/>
    <x v="0"/>
    <s v="16c2fa46-8b9c-479d-b497-277e2b4a3d7b"/>
    <s v="4681388 - Mendez Orellana Rafael Angel"/>
    <n v="6"/>
    <n v="6"/>
    <s v=" 00:10:50.981"/>
    <s v=" 00:09:16.679"/>
    <s v=" 00:02:48.603"/>
    <s v=" 00:00:10.000"/>
    <n v="3"/>
    <n v="1"/>
    <m/>
    <n v="4681388"/>
    <x v="24"/>
    <x v="24"/>
    <x v="0"/>
    <x v="6"/>
    <s v="MONSALVE HERRERA JOHN JAMES"/>
    <n v="6"/>
    <n v="708.98759392573083"/>
    <n v="650"/>
    <n v="3900"/>
    <n v="4681388"/>
    <x v="0"/>
    <x v="0"/>
    <x v="0"/>
  </r>
  <r>
    <d v="2026-09-10T00:00:00"/>
    <d v="2026-09-11T00:00:00"/>
    <b v="0"/>
    <s v="DirecciÃ³n: Entrante; DirecciÃ³n inicial:Entrante"/>
    <x v="0"/>
    <s v="f2b41aa9-26a4-438f-a196-93c871b6aa6d"/>
    <s v="4687637 - Rodriguez Blanco Mariany Angelica"/>
    <n v="4"/>
    <n v="3"/>
    <s v=" 00:14:52.796"/>
    <s v=" 00:14:46.679"/>
    <m/>
    <s v=" 00:00:06.117"/>
    <m/>
    <n v="1"/>
    <m/>
    <n v="4687637"/>
    <x v="25"/>
    <x v="25"/>
    <x v="1"/>
    <x v="12"/>
    <s v="ROJAS LEGUIZAMO ANDRES FELIPE"/>
    <n v="3"/>
    <n v="800"/>
    <n v="892"/>
    <n v="2676"/>
    <n v="4687637"/>
    <x v="0"/>
    <x v="0"/>
    <x v="1"/>
  </r>
  <r>
    <d v="2026-09-10T00:00:00"/>
    <d v="2026-09-11T00:00:00"/>
    <b v="0"/>
    <s v="DirecciÃ³n: Entrante; DirecciÃ³n inicial:Entrante"/>
    <x v="0"/>
    <s v="a6003f4d-9b01-41fc-8beb-dd1a3823da14"/>
    <s v="4690062 - Restrepo Bedoya Juan Pablo"/>
    <n v="3"/>
    <n v="3"/>
    <s v=" 00:03:19.166"/>
    <s v=" 00:03:12.708"/>
    <m/>
    <s v=" 00:00:06.458"/>
    <m/>
    <m/>
    <m/>
    <n v="4690062"/>
    <x v="26"/>
    <x v="26"/>
    <x v="7"/>
    <x v="10"/>
    <s v="LOBO VERA LADY VANESSA"/>
    <n v="3"/>
    <n v="311"/>
    <n v="198.99999999999997"/>
    <n v="596.99999999999989"/>
    <n v="4690062"/>
    <x v="0"/>
    <x v="0"/>
    <x v="0"/>
  </r>
  <r>
    <d v="2026-09-10T00:00:00"/>
    <d v="2026-09-11T00:00:00"/>
    <b v="0"/>
    <s v="DirecciÃ³n: Entrante; DirecciÃ³n inicial:Entrante"/>
    <x v="0"/>
    <s v="33a3882d-1404-4308-8c09-aefe1dc82793"/>
    <s v="4690307 - Chala Arango Jezaref"/>
    <n v="8"/>
    <n v="7"/>
    <s v=" 00:09:52.593"/>
    <s v=" 00:05:48.811"/>
    <s v=" 00:05:12.962"/>
    <s v=" 00:00:20.236"/>
    <n v="5"/>
    <m/>
    <m/>
    <n v="4690307"/>
    <x v="27"/>
    <x v="27"/>
    <x v="8"/>
    <x v="13"/>
    <s v="CARDONA RAMIREZ MARELYN"/>
    <n v="7"/>
    <n v="816.5690820640317"/>
    <n v="592"/>
    <n v="4144"/>
    <n v="4690307"/>
    <x v="0"/>
    <x v="0"/>
    <x v="0"/>
  </r>
  <r>
    <d v="2026-09-10T00:00:00"/>
    <d v="2026-09-11T00:00:00"/>
    <b v="0"/>
    <s v="DirecciÃ³n: Entrante; DirecciÃ³n inicial:Entrante"/>
    <x v="0"/>
    <s v="18313c92-9aea-42b9-940b-a4ced777b97f"/>
    <s v="4706332 - Bran Arango Laura Cristina"/>
    <n v="2"/>
    <n v="2"/>
    <s v=" 00:18:26.099"/>
    <s v=" 00:18:21.328"/>
    <m/>
    <s v=" 00:00:04.771"/>
    <m/>
    <n v="2"/>
    <m/>
    <n v="4706332"/>
    <x v="28"/>
    <x v="28"/>
    <x v="3"/>
    <x v="11"/>
    <s v="ROJAS LEGUIZAMO ANDRES FELIPE"/>
    <n v="2"/>
    <n v="646"/>
    <n v="1106"/>
    <n v="2212"/>
    <n v="4706332"/>
    <x v="0"/>
    <x v="0"/>
    <x v="0"/>
  </r>
  <r>
    <d v="2026-09-10T00:00:00"/>
    <d v="2026-09-11T00:00:00"/>
    <b v="0"/>
    <s v="DirecciÃ³n: Entrante; DirecciÃ³n inicial:Entrante"/>
    <x v="0"/>
    <s v="94d2677c-4030-49f6-8b76-a0ff2c21f360"/>
    <s v="4718111 - Calle Saldarriaga Luisa Fernanda"/>
    <n v="3"/>
    <n v="3"/>
    <s v=" 00:02:15.768"/>
    <s v=" 00:02:11.229"/>
    <m/>
    <s v=" 00:00:04.538"/>
    <m/>
    <m/>
    <m/>
    <n v="4718111"/>
    <x v="29"/>
    <x v="29"/>
    <x v="7"/>
    <x v="10"/>
    <s v="LOBO VERA LADY VANESSA"/>
    <n v="3"/>
    <n v="311"/>
    <n v="135.00000000000003"/>
    <n v="405.00000000000011"/>
    <n v="4718111"/>
    <x v="0"/>
    <x v="0"/>
    <x v="0"/>
  </r>
  <r>
    <d v="2026-09-10T00:00:00"/>
    <d v="2026-09-11T00:00:00"/>
    <b v="0"/>
    <s v="DirecciÃ³n: Entrante; DirecciÃ³n inicial:Entrante"/>
    <x v="0"/>
    <s v="535f4ac2-83c6-4e6c-b70c-b0a50f67bef9"/>
    <s v="4723650 - Quiceno Daniela"/>
    <n v="4"/>
    <n v="4"/>
    <s v=" 00:15:29.822"/>
    <s v=" 00:05:56.776"/>
    <s v=" 00:12:30.728"/>
    <s v=" 00:00:10.000"/>
    <n v="3"/>
    <m/>
    <m/>
    <n v="4723650"/>
    <x v="30"/>
    <x v="30"/>
    <x v="0"/>
    <x v="0"/>
    <s v="MONSALVE HERRERA JOHN JAMES"/>
    <n v="4"/>
    <n v="708.98759392573083"/>
    <n v="929.00000000000011"/>
    <n v="3716.0000000000005"/>
    <n v="4723650"/>
    <x v="0"/>
    <x v="0"/>
    <x v="0"/>
  </r>
  <r>
    <d v="2026-09-10T00:00:00"/>
    <d v="2026-09-11T00:00:00"/>
    <b v="0"/>
    <s v="DirecciÃ³n: Entrante; DirecciÃ³n inicial:Entrante"/>
    <x v="0"/>
    <s v="824a6145-40ee-4230-a517-7ca2a8d6e324"/>
    <s v="4723671 - Gonzalez Bahena Carolina"/>
    <n v="1"/>
    <n v="1"/>
    <s v=" 00:03:02.033"/>
    <s v=" 00:02:58.093"/>
    <m/>
    <s v=" 00:00:03.940"/>
    <m/>
    <m/>
    <m/>
    <n v="4723671"/>
    <x v="31"/>
    <x v="31"/>
    <x v="3"/>
    <x v="11"/>
    <s v="ROJAS LEGUIZAMO ANDRES FELIPE"/>
    <n v="1"/>
    <n v="646"/>
    <n v="181.99999999999997"/>
    <n v="181.99999999999997"/>
    <n v="4723671"/>
    <x v="0"/>
    <x v="0"/>
    <x v="0"/>
  </r>
  <r>
    <d v="2026-09-10T00:00:00"/>
    <d v="2026-09-11T00:00:00"/>
    <b v="0"/>
    <s v="DirecciÃ³n: Entrante; DirecciÃ³n inicial:Entrante"/>
    <x v="0"/>
    <s v="cbce299e-227a-4d7b-9927-1812e5afc035"/>
    <s v="4728381 - Maribel Velasquez Benitez"/>
    <n v="5"/>
    <n v="4"/>
    <s v=" 00:09:13.333"/>
    <s v=" 00:09:08.554"/>
    <m/>
    <s v=" 00:00:04.779"/>
    <m/>
    <m/>
    <m/>
    <n v="4728381"/>
    <x v="32"/>
    <x v="32"/>
    <x v="4"/>
    <x v="5"/>
    <s v="LOBO VERA LADY VANESSA"/>
    <n v="4"/>
    <n v="780"/>
    <n v="553"/>
    <n v="2212"/>
    <n v="4728381"/>
    <x v="0"/>
    <x v="0"/>
    <x v="0"/>
  </r>
  <r>
    <d v="2026-09-10T00:00:00"/>
    <d v="2026-09-11T00:00:00"/>
    <b v="0"/>
    <s v="DirecciÃ³n: Entrante; DirecciÃ³n inicial:Entrante"/>
    <x v="0"/>
    <s v="e96bf26b-33a0-402a-87dd-44d423c30e98"/>
    <s v="4737920 - David Manga Jorge Luis"/>
    <n v="8"/>
    <n v="8"/>
    <s v=" 00:14:32.399"/>
    <s v=" 00:09:57.581"/>
    <s v=" 00:05:53.091"/>
    <s v=" 00:00:10.000"/>
    <n v="6"/>
    <m/>
    <m/>
    <n v="4737920"/>
    <x v="33"/>
    <x v="33"/>
    <x v="0"/>
    <x v="6"/>
    <s v="MONSALVE HERRERA JOHN JAMES"/>
    <n v="8"/>
    <n v="708.98759392573083"/>
    <n v="872"/>
    <n v="6976"/>
    <n v="4737920"/>
    <x v="0"/>
    <x v="0"/>
    <x v="0"/>
  </r>
  <r>
    <d v="2026-09-10T00:00:00"/>
    <d v="2026-09-11T00:00:00"/>
    <b v="0"/>
    <s v="DirecciÃ³n: Entrante; DirecciÃ³n inicial:Entrante"/>
    <x v="0"/>
    <s v="0fa33461-e64c-4446-9d84-7a98cbbf68b6"/>
    <s v="4751001 - Buenaventura Vidal Gian Carlo"/>
    <n v="5"/>
    <n v="4"/>
    <s v=" 00:18:34.751"/>
    <s v=" 00:10:40.237"/>
    <s v=" 00:07:44.513"/>
    <s v=" 00:00:10.000"/>
    <n v="4"/>
    <m/>
    <m/>
    <n v="4751001"/>
    <x v="34"/>
    <x v="34"/>
    <x v="0"/>
    <x v="0"/>
    <s v="MONSALVE HERRERA JOHN JAMES"/>
    <n v="4"/>
    <n v="708.98759392573083"/>
    <n v="1113.9999999999998"/>
    <n v="4455.9999999999991"/>
    <n v="4751001"/>
    <x v="0"/>
    <x v="0"/>
    <x v="0"/>
  </r>
  <r>
    <d v="2026-09-10T00:00:00"/>
    <d v="2026-09-11T00:00:00"/>
    <b v="0"/>
    <s v="DirecciÃ³n: Entrante; DirecciÃ³n inicial:Entrante"/>
    <x v="0"/>
    <s v="a38e2d37-4765-48a4-a7ff-9732263b9aa8"/>
    <s v="4751193 - Velez Garces Danilo"/>
    <n v="7"/>
    <n v="7"/>
    <s v=" 00:11:24.404"/>
    <s v=" 00:11:19.300"/>
    <m/>
    <s v=" 00:00:05.103"/>
    <m/>
    <n v="1"/>
    <m/>
    <n v="4751193"/>
    <x v="35"/>
    <x v="35"/>
    <x v="4"/>
    <x v="14"/>
    <s v="LOBO VERA LADY VANESSA"/>
    <n v="7"/>
    <n v="780"/>
    <n v="684"/>
    <n v="4788"/>
    <n v="4751193"/>
    <x v="0"/>
    <x v="0"/>
    <x v="0"/>
  </r>
  <r>
    <d v="2026-09-10T00:00:00"/>
    <d v="2026-09-11T00:00:00"/>
    <b v="0"/>
    <s v="DirecciÃ³n: Entrante; DirecciÃ³n inicial:Entrante"/>
    <x v="0"/>
    <s v="25a00cea-d407-4d2f-aa16-78bb9d407abe"/>
    <s v="4759414 - Yenifer Mildre Velandia Oviedo"/>
    <n v="1"/>
    <n v="1"/>
    <s v=" 00:07:27.036"/>
    <s v=" 00:07:17.036"/>
    <m/>
    <s v=" 00:00:10.000"/>
    <m/>
    <m/>
    <m/>
    <n v="4759414"/>
    <x v="36"/>
    <x v="36"/>
    <x v="4"/>
    <x v="9"/>
    <s v="LOBO VERA LADY VANESSA"/>
    <n v="1"/>
    <n v="780"/>
    <n v="447.00000000000006"/>
    <n v="447.00000000000006"/>
    <n v="4759414"/>
    <x v="0"/>
    <x v="0"/>
    <x v="1"/>
  </r>
  <r>
    <d v="2026-09-10T00:00:00"/>
    <d v="2026-09-11T00:00:00"/>
    <b v="0"/>
    <s v="DirecciÃ³n: Entrante; DirecciÃ³n inicial:Entrante"/>
    <x v="0"/>
    <s v="2bde06c0-d163-453e-b862-a021590ad805"/>
    <s v="4761462 - Osorio Garcia Maria Jose"/>
    <n v="2"/>
    <n v="1"/>
    <s v=" 00:06:32.276"/>
    <s v=" 00:03:39.587"/>
    <s v=" 00:02:47.249"/>
    <s v=" 00:00:05.440"/>
    <n v="1"/>
    <m/>
    <m/>
    <n v="4761462"/>
    <x v="37"/>
    <x v="37"/>
    <x v="6"/>
    <x v="15"/>
    <s v="CARBONO PEDROZA YINEIDIS YESENIA"/>
    <n v="1"/>
    <n v="900"/>
    <n v="392"/>
    <n v="392"/>
    <n v="4761462"/>
    <x v="0"/>
    <x v="0"/>
    <x v="0"/>
  </r>
  <r>
    <d v="2026-09-10T00:00:00"/>
    <d v="2026-09-11T00:00:00"/>
    <b v="0"/>
    <s v="DirecciÃ³n: Entrante; DirecciÃ³n inicial:Entrante"/>
    <x v="0"/>
    <s v="027f5139-f05a-4448-b1ca-8cc430f9f223"/>
    <s v="4763250 - Morelo Tirado Ludis"/>
    <n v="2"/>
    <n v="1"/>
    <s v=" 00:04:25.779"/>
    <s v=" 00:04:22.072"/>
    <m/>
    <s v=" 00:00:03.707"/>
    <m/>
    <m/>
    <m/>
    <n v="4763250"/>
    <x v="38"/>
    <x v="38"/>
    <x v="3"/>
    <x v="16"/>
    <s v="ROJAS LEGUIZAMO ANDRES FELIPE"/>
    <n v="1"/>
    <n v="646"/>
    <n v="265"/>
    <n v="265"/>
    <n v="4763250"/>
    <x v="0"/>
    <x v="0"/>
    <x v="0"/>
  </r>
  <r>
    <d v="2026-09-10T00:00:00"/>
    <d v="2026-09-11T00:00:00"/>
    <b v="0"/>
    <s v="DirecciÃ³n: Entrante; DirecciÃ³n inicial:Entrante"/>
    <x v="0"/>
    <s v="06890c18-9c41-472d-a6e5-c95dcb1f0ecb"/>
    <s v="4765003 - Velasquez Sanchez Santiago"/>
    <n v="9"/>
    <n v="10"/>
    <s v=" 00:08:13.671"/>
    <s v=" 00:07:01.290"/>
    <s v=" 00:02:38.697"/>
    <s v=" 00:00:08.901"/>
    <n v="4"/>
    <m/>
    <m/>
    <n v="4765003"/>
    <x v="39"/>
    <x v="39"/>
    <x v="2"/>
    <x v="3"/>
    <s v="CARDONA RAMIREZ MARELYN"/>
    <n v="10"/>
    <s v=""/>
    <n v="492.99999999999994"/>
    <n v="4929.9999999999991"/>
    <n v="4765003"/>
    <x v="0"/>
    <x v="0"/>
    <x v="0"/>
  </r>
  <r>
    <d v="2026-09-10T00:00:00"/>
    <d v="2026-09-11T00:00:00"/>
    <b v="0"/>
    <s v="DirecciÃ³n: Entrante; DirecciÃ³n inicial:Entrante"/>
    <x v="0"/>
    <s v="3648e80b-63a0-4ab4-ba62-124ab97d6713"/>
    <s v="4767948 - Munoz Castano Maria Isabel"/>
    <n v="4"/>
    <n v="4"/>
    <s v=" 00:04:15.275"/>
    <s v=" 00:04:11.071"/>
    <m/>
    <s v=" 00:00:04.203"/>
    <m/>
    <m/>
    <m/>
    <n v="4767948"/>
    <x v="40"/>
    <x v="40"/>
    <x v="7"/>
    <x v="10"/>
    <s v="LOBO VERA LADY VANESSA"/>
    <n v="4"/>
    <n v="311"/>
    <n v="255"/>
    <n v="1020"/>
    <n v="4767948"/>
    <x v="0"/>
    <x v="0"/>
    <x v="0"/>
  </r>
  <r>
    <d v="2026-09-10T00:00:00"/>
    <d v="2026-09-11T00:00:00"/>
    <b v="0"/>
    <s v="DirecciÃ³n: Entrante; DirecciÃ³n inicial:Entrante"/>
    <x v="0"/>
    <s v="7c56b999-d661-456b-9e95-8157072ae1dc"/>
    <s v="4768208 - Fraile Bejarano Roosevelt Camilo"/>
    <n v="8"/>
    <n v="8"/>
    <s v=" 00:15:48.277"/>
    <s v=" 00:09:13.524"/>
    <s v=" 00:06:24.398"/>
    <s v=" 00:00:10.354"/>
    <n v="8"/>
    <m/>
    <m/>
    <n v="4768208"/>
    <x v="41"/>
    <x v="41"/>
    <x v="6"/>
    <x v="8"/>
    <s v="ROJAS LEGUIZAMO ANDRES FELIPE"/>
    <n v="8"/>
    <n v="900"/>
    <n v="947.99999999999989"/>
    <n v="7583.9999999999991"/>
    <n v="4768208"/>
    <x v="0"/>
    <x v="0"/>
    <x v="1"/>
  </r>
  <r>
    <d v="2026-09-10T00:00:00"/>
    <d v="2026-09-11T00:00:00"/>
    <b v="0"/>
    <s v="DirecciÃ³n: Entrante; DirecciÃ³n inicial:Entrante"/>
    <x v="0"/>
    <s v="5028807a-0f79-43f4-b8be-6102af4cc4d6"/>
    <s v="4768577 - Ceballos Vera Estefania"/>
    <n v="1"/>
    <n v="1"/>
    <s v=" 00:03:30.384"/>
    <s v=" 00:03:14.713"/>
    <m/>
    <s v=" 00:00:15.671"/>
    <m/>
    <m/>
    <m/>
    <n v="4768577"/>
    <x v="42"/>
    <x v="42"/>
    <x v="9"/>
    <x v="17"/>
    <s v="LOBO VERA LADY VANESSA"/>
    <n v="1"/>
    <n v="491.20700000000005"/>
    <n v="210"/>
    <n v="210"/>
    <n v="4768577"/>
    <x v="0"/>
    <x v="0"/>
    <x v="0"/>
  </r>
  <r>
    <d v="2026-09-10T00:00:00"/>
    <d v="2026-09-11T00:00:00"/>
    <b v="0"/>
    <s v="DirecciÃ³n: Entrante; DirecciÃ³n inicial:Entrante"/>
    <x v="0"/>
    <s v="75961a33-b8cd-4ee0-b34b-a90e1e068c87"/>
    <s v="4772182 - Duque Osorno Jhoan Mauricio"/>
    <n v="4"/>
    <n v="5"/>
    <s v=" 00:07:24.504"/>
    <s v=" 00:07:15.392"/>
    <m/>
    <s v=" 00:00:09.111"/>
    <m/>
    <m/>
    <m/>
    <n v="4772182"/>
    <x v="43"/>
    <x v="43"/>
    <x v="10"/>
    <x v="17"/>
    <s v="LOBO VERA LADY VANESSA"/>
    <n v="5"/>
    <n v="1231"/>
    <n v="444"/>
    <n v="2220"/>
    <n v="4772182"/>
    <x v="0"/>
    <x v="0"/>
    <x v="0"/>
  </r>
  <r>
    <d v="2026-09-10T00:00:00"/>
    <d v="2026-09-11T00:00:00"/>
    <b v="0"/>
    <s v="DirecciÃ³n: Entrante; DirecciÃ³n inicial:Entrante"/>
    <x v="0"/>
    <s v="5ad28505-e6d5-4d63-9140-c45cff535976"/>
    <s v="4772208 - Marin Chanci Rubi Aide"/>
    <n v="5"/>
    <n v="5"/>
    <s v=" 00:11:53.416"/>
    <s v=" 00:11:42.744"/>
    <m/>
    <s v=" 00:00:10.672"/>
    <m/>
    <n v="1"/>
    <m/>
    <n v="4772208"/>
    <x v="44"/>
    <x v="44"/>
    <x v="11"/>
    <x v="17"/>
    <s v="LOBO VERA LADY VANESSA"/>
    <n v="5"/>
    <n v="500"/>
    <n v="713"/>
    <n v="3565"/>
    <n v="4772208"/>
    <x v="0"/>
    <x v="0"/>
    <x v="0"/>
  </r>
  <r>
    <d v="2026-09-10T00:00:00"/>
    <d v="2026-09-11T00:00:00"/>
    <b v="0"/>
    <s v="DirecciÃ³n: Entrante; DirecciÃ³n inicial:Entrante"/>
    <x v="0"/>
    <s v="5db2e7f6-76e8-4a03-a9ce-54a4113cb8c0"/>
    <s v="4773288 - Calle Rodriguez Ximena"/>
    <n v="15"/>
    <n v="15"/>
    <s v=" 00:14:29.398"/>
    <s v=" 00:11:42.833"/>
    <s v=" 00:07:50.444"/>
    <s v=" 00:00:09.750"/>
    <n v="5"/>
    <m/>
    <m/>
    <n v="4773288"/>
    <x v="45"/>
    <x v="45"/>
    <x v="6"/>
    <x v="2"/>
    <s v="CARBONO PEDROZA YINEIDIS YESENIA"/>
    <n v="15"/>
    <n v="900"/>
    <n v="869"/>
    <n v="13035"/>
    <n v="4773288"/>
    <x v="0"/>
    <x v="0"/>
    <x v="0"/>
  </r>
  <r>
    <d v="2026-09-10T00:00:00"/>
    <d v="2026-09-11T00:00:00"/>
    <b v="0"/>
    <s v="DirecciÃ³n: Entrante; DirecciÃ³n inicial:Entrante"/>
    <x v="0"/>
    <s v="74170d2b-7edc-4446-9fcf-c2fd5a7d6470"/>
    <s v="4776801 - Gonzalez Hernandez Onilda Esther"/>
    <n v="6"/>
    <n v="7"/>
    <s v=" 00:10:05.897"/>
    <s v=" 00:08:40.135"/>
    <s v=" 00:09:31.238"/>
    <s v=" 00:00:04.156"/>
    <n v="1"/>
    <m/>
    <m/>
    <n v="4776801"/>
    <x v="46"/>
    <x v="46"/>
    <x v="1"/>
    <x v="2"/>
    <s v="CARBONO PEDROZA YINEIDIS YESENIA"/>
    <n v="7"/>
    <n v="800"/>
    <n v="605"/>
    <n v="4235"/>
    <n v="4776801"/>
    <x v="0"/>
    <x v="0"/>
    <x v="0"/>
  </r>
  <r>
    <d v="2026-09-10T00:00:00"/>
    <d v="2026-09-11T00:00:00"/>
    <b v="0"/>
    <s v="DirecciÃ³n: Entrante; DirecciÃ³n inicial:Entrante"/>
    <x v="0"/>
    <s v="12a2cd1b-262a-499e-989b-df171e8eddba"/>
    <s v="4782669 - Sanchez Urdaneta Barbara Andrea"/>
    <n v="1"/>
    <m/>
    <m/>
    <m/>
    <m/>
    <m/>
    <m/>
    <m/>
    <m/>
    <n v="4782669"/>
    <x v="47"/>
    <x v="47"/>
    <x v="7"/>
    <x v="10"/>
    <s v="LOBO VERA LADY VANESSA"/>
    <n v="0"/>
    <n v="311"/>
    <s v=""/>
    <s v=""/>
    <n v="4782669"/>
    <x v="0"/>
    <x v="0"/>
    <x v="0"/>
  </r>
  <r>
    <d v="2026-09-10T00:00:00"/>
    <d v="2026-09-11T00:00:00"/>
    <b v="0"/>
    <s v="DirecciÃ³n: Entrante; DirecciÃ³n inicial:Entrante"/>
    <x v="0"/>
    <s v="17482504-b430-42b8-a2a8-62b7fc31455f"/>
    <s v="4785845 - Caren Sofia David Goez"/>
    <n v="2"/>
    <n v="1"/>
    <s v=" 00:04:20.207"/>
    <s v=" 00:02:18.295"/>
    <s v=" 00:01:51.781"/>
    <s v=" 00:00:10.131"/>
    <n v="1"/>
    <m/>
    <m/>
    <n v="4785845"/>
    <x v="48"/>
    <x v="48"/>
    <x v="0"/>
    <x v="1"/>
    <s v="MONSALVE HERRERA JOHN JAMES"/>
    <n v="1"/>
    <n v="708.98759392573083"/>
    <n v="260"/>
    <n v="260"/>
    <n v="4785845"/>
    <x v="0"/>
    <x v="0"/>
    <x v="0"/>
  </r>
  <r>
    <d v="2026-09-10T00:00:00"/>
    <d v="2026-09-11T00:00:00"/>
    <b v="0"/>
    <s v="DirecciÃ³n: Entrante; DirecciÃ³n inicial:Entrante"/>
    <x v="0"/>
    <s v="e54ccffa-c9b3-45ab-beff-72f619a13b2c"/>
    <s v="4788556 - Rojas Agudelo Juan Manuel"/>
    <n v="10"/>
    <n v="11"/>
    <s v=" 00:10:52.154"/>
    <s v=" 00:05:38.163"/>
    <s v=" 00:09:16.761"/>
    <s v=" 00:00:10.302"/>
    <n v="6"/>
    <m/>
    <m/>
    <n v="4788556"/>
    <x v="49"/>
    <x v="49"/>
    <x v="6"/>
    <x v="2"/>
    <s v="CARBONO PEDROZA YINEIDIS YESENIA"/>
    <n v="11"/>
    <n v="900"/>
    <n v="652"/>
    <n v="7172"/>
    <n v="4788556"/>
    <x v="0"/>
    <x v="0"/>
    <x v="0"/>
  </r>
  <r>
    <d v="2026-09-10T00:00:00"/>
    <d v="2026-09-11T00:00:00"/>
    <b v="0"/>
    <s v="DirecciÃ³n: Entrante; DirecciÃ³n inicial:Entrante"/>
    <x v="0"/>
    <s v="8b71c634-852f-4198-9f20-7e2d5c503998"/>
    <s v="4790314 - Coronado Piedrahita Ayelen Montserrat"/>
    <n v="7"/>
    <n v="7"/>
    <s v=" 00:10:33.577"/>
    <s v=" 00:07:29.374"/>
    <s v=" 00:04:11.599"/>
    <s v=" 00:00:04.489"/>
    <n v="5"/>
    <m/>
    <m/>
    <n v="4790314"/>
    <x v="50"/>
    <x v="50"/>
    <x v="1"/>
    <x v="2"/>
    <s v="CARBONO PEDROZA YINEIDIS YESENIA"/>
    <n v="7"/>
    <n v="800"/>
    <n v="633"/>
    <n v="4431"/>
    <n v="4790314"/>
    <x v="0"/>
    <x v="0"/>
    <x v="0"/>
  </r>
  <r>
    <d v="2026-09-10T00:00:00"/>
    <d v="2026-09-11T00:00:00"/>
    <b v="0"/>
    <s v="DirecciÃ³n: Entrante; DirecciÃ³n inicial:Entrante"/>
    <x v="0"/>
    <s v="9b127b00-1292-402b-9382-eeec530e29b0"/>
    <s v="4793761 - Marcela Isabel Pena Fajardo"/>
    <n v="4"/>
    <n v="4"/>
    <s v=" 00:06:54.034"/>
    <s v=" 00:06:42.669"/>
    <s v=" 00:00:29.743"/>
    <s v=" 00:00:03.929"/>
    <n v="1"/>
    <m/>
    <m/>
    <n v="4793761"/>
    <x v="51"/>
    <x v="51"/>
    <x v="5"/>
    <x v="7"/>
    <s v="CARDONA RAMIREZ MARELYN"/>
    <n v="4"/>
    <s v=""/>
    <n v="413.99999999999994"/>
    <n v="1655.9999999999998"/>
    <n v="4793761"/>
    <x v="0"/>
    <x v="0"/>
    <x v="0"/>
  </r>
  <r>
    <d v="2026-09-10T00:00:00"/>
    <d v="2026-09-11T00:00:00"/>
    <b v="0"/>
    <s v="DirecciÃ³n: Entrante; DirecciÃ³n inicial:Entrante"/>
    <x v="0"/>
    <s v="85d9dbfb-a7d4-4178-a9fa-9f2e655f4465"/>
    <s v="4793775 - Jose Manuel Grisales Bermudez"/>
    <n v="6"/>
    <n v="6"/>
    <s v=" 00:08:23.325"/>
    <s v=" 00:07:02.075"/>
    <s v=" 00:01:57.048"/>
    <s v=" 00:00:03.217"/>
    <n v="4"/>
    <m/>
    <m/>
    <n v="4793775"/>
    <x v="52"/>
    <x v="52"/>
    <x v="5"/>
    <x v="7"/>
    <s v="CARDONA RAMIREZ MARELYN"/>
    <n v="6"/>
    <s v=""/>
    <n v="503"/>
    <n v="3018"/>
    <n v="4793775"/>
    <x v="0"/>
    <x v="0"/>
    <x v="0"/>
  </r>
  <r>
    <d v="2026-09-10T00:00:00"/>
    <d v="2026-09-11T00:00:00"/>
    <b v="0"/>
    <s v="DirecciÃ³n: Entrante; DirecciÃ³n inicial:Entrante"/>
    <x v="0"/>
    <s v="1ecf4b3d-7e53-454e-bbc6-cdc5236d62e1"/>
    <s v="4803521 - Perez Lerma Paola Ines"/>
    <n v="4"/>
    <n v="4"/>
    <s v=" 00:07:05.377"/>
    <s v=" 00:06:59.734"/>
    <m/>
    <s v=" 00:00:05.642"/>
    <m/>
    <m/>
    <m/>
    <n v="4803521"/>
    <x v="53"/>
    <x v="53"/>
    <x v="11"/>
    <x v="18"/>
    <s v="LOBO VERA LADY VANESSA"/>
    <n v="4"/>
    <n v="500"/>
    <n v="425"/>
    <n v="1700"/>
    <n v="4803521"/>
    <x v="0"/>
    <x v="0"/>
    <x v="0"/>
  </r>
  <r>
    <d v="2026-09-10T00:00:00"/>
    <d v="2026-09-11T00:00:00"/>
    <b v="0"/>
    <s v="DirecciÃ³n: Entrante; DirecciÃ³n inicial:Entrante"/>
    <x v="0"/>
    <s v="f5a597cf-977e-47be-992a-e468445e430c"/>
    <s v="4803852 - Jose Gonzalez Druman"/>
    <n v="6"/>
    <n v="6"/>
    <s v=" 00:09:20.594"/>
    <s v=" 00:09:10.688"/>
    <m/>
    <s v=" 00:00:09.906"/>
    <m/>
    <n v="1"/>
    <m/>
    <n v="4803852"/>
    <x v="54"/>
    <x v="54"/>
    <x v="11"/>
    <x v="18"/>
    <s v="LOBO VERA LADY VANESSA"/>
    <n v="6"/>
    <n v="500"/>
    <n v="560"/>
    <n v="3360"/>
    <n v="4803852"/>
    <x v="0"/>
    <x v="0"/>
    <x v="0"/>
  </r>
  <r>
    <d v="2026-09-10T00:00:00"/>
    <d v="2026-09-11T00:00:00"/>
    <b v="0"/>
    <s v="DirecciÃ³n: Entrante; DirecciÃ³n inicial:Entrante"/>
    <x v="0"/>
    <s v="a3b502b0-5f52-472c-96e0-5372efe19f4f"/>
    <s v="4807254 - Edwin Antonio Daza Becerra"/>
    <n v="3"/>
    <n v="2"/>
    <s v=" 00:03:38.787"/>
    <s v=" 00:02:02.801"/>
    <s v=" 00:02:51.972"/>
    <s v=" 00:00:10.000"/>
    <n v="1"/>
    <m/>
    <m/>
    <n v="4807254"/>
    <x v="55"/>
    <x v="55"/>
    <x v="0"/>
    <x v="6"/>
    <s v="MONSALVE HERRERA JOHN JAMES"/>
    <n v="2"/>
    <n v="708.98759392573083"/>
    <n v="218"/>
    <n v="436"/>
    <n v="4807254"/>
    <x v="0"/>
    <x v="0"/>
    <x v="0"/>
  </r>
  <r>
    <d v="2026-09-10T00:00:00"/>
    <d v="2026-09-11T00:00:00"/>
    <b v="0"/>
    <s v="DirecciÃ³n: Entrante; DirecciÃ³n inicial:Entrante"/>
    <x v="0"/>
    <s v="05495297-9599-462f-875a-67bfbdbae4f6"/>
    <s v="4809778 - Noguera Ruiz Andres Camilo"/>
    <n v="4"/>
    <n v="4"/>
    <s v=" 00:13:50.562"/>
    <s v=" 00:13:40.275"/>
    <m/>
    <s v=" 00:00:10.287"/>
    <m/>
    <m/>
    <m/>
    <n v="4809778"/>
    <x v="56"/>
    <x v="56"/>
    <x v="1"/>
    <x v="12"/>
    <s v="ROJAS LEGUIZAMO ANDRES FELIPE"/>
    <n v="4"/>
    <n v="800"/>
    <n v="830"/>
    <n v="3320"/>
    <n v="4809778"/>
    <x v="0"/>
    <x v="0"/>
    <x v="1"/>
  </r>
  <r>
    <d v="2026-09-10T00:00:00"/>
    <d v="2026-09-11T00:00:00"/>
    <b v="0"/>
    <s v="DirecciÃ³n: Entrante; DirecciÃ³n inicial:Entrante"/>
    <x v="0"/>
    <s v="5786f059-951c-4c8c-913f-aac34a985027"/>
    <s v="4809784 - Ramirez Prieto Maria Alejandra"/>
    <n v="2"/>
    <n v="2"/>
    <s v=" 00:05:58.239"/>
    <s v=" 00:04:52.613"/>
    <s v=" 00:01:50.613"/>
    <s v=" 00:00:10.320"/>
    <n v="1"/>
    <n v="1"/>
    <m/>
    <n v="4809784"/>
    <x v="57"/>
    <x v="57"/>
    <x v="1"/>
    <x v="12"/>
    <s v="ROJAS LEGUIZAMO ANDRES FELIPE"/>
    <n v="2"/>
    <n v="800"/>
    <n v="358"/>
    <n v="716"/>
    <n v="4809784"/>
    <x v="0"/>
    <x v="0"/>
    <x v="1"/>
  </r>
  <r>
    <d v="2026-09-10T00:00:00"/>
    <d v="2026-09-11T00:00:00"/>
    <b v="0"/>
    <s v="DirecciÃ³n: Entrante; DirecciÃ³n inicial:Entrante"/>
    <x v="0"/>
    <s v="918a967c-fa69-42d1-b3cb-c1d057a6366c"/>
    <s v="4810814 - Juan Andres Osorio Sanchez"/>
    <n v="25"/>
    <n v="25"/>
    <s v=" 00:10:17.993"/>
    <s v=" 00:09:55.787"/>
    <s v=" 00:05:05.157"/>
    <s v=" 00:00:10.000"/>
    <n v="1"/>
    <m/>
    <m/>
    <n v="4810814"/>
    <x v="58"/>
    <x v="58"/>
    <x v="6"/>
    <x v="2"/>
    <s v="CARBONO PEDROZA YINEIDIS YESENIA"/>
    <n v="25"/>
    <n v="900"/>
    <n v="616.99999999999989"/>
    <n v="15424.999999999996"/>
    <n v="4810814"/>
    <x v="0"/>
    <x v="0"/>
    <x v="0"/>
  </r>
  <r>
    <d v="2026-09-10T00:00:00"/>
    <d v="2026-09-11T00:00:00"/>
    <b v="0"/>
    <s v="DirecciÃ³n: Entrante; DirecciÃ³n inicial:Entrante"/>
    <x v="0"/>
    <s v="a178d815-447e-4129-a7e8-fc5028c01cfb"/>
    <s v="4812140 - Osorio Gomez Maria De Los Angeles"/>
    <n v="1"/>
    <n v="1"/>
    <s v=" 00:11:29.992"/>
    <s v=" 00:07:46.727"/>
    <s v=" 00:03:39.298"/>
    <s v=" 00:00:03.967"/>
    <n v="1"/>
    <m/>
    <m/>
    <n v="4812140"/>
    <x v="59"/>
    <x v="59"/>
    <x v="4"/>
    <x v="14"/>
    <s v="LOBO VERA LADY VANESSA"/>
    <n v="1"/>
    <n v="780"/>
    <n v="689"/>
    <n v="689"/>
    <n v="4812140"/>
    <x v="0"/>
    <x v="0"/>
    <x v="0"/>
  </r>
  <r>
    <d v="2026-09-10T00:00:00"/>
    <d v="2026-09-11T00:00:00"/>
    <b v="0"/>
    <s v="DirecciÃ³n: Entrante; DirecciÃ³n inicial:Entrante"/>
    <x v="0"/>
    <s v="98b2575a-c561-44fc-82b1-62e6287956f4"/>
    <s v="4812141 - Bedoya Tamayo Manuela"/>
    <n v="2"/>
    <n v="2"/>
    <s v=" 00:05:25.718"/>
    <s v=" 00:05:15.445"/>
    <m/>
    <s v=" 00:00:10.272"/>
    <m/>
    <m/>
    <m/>
    <n v="4812141"/>
    <x v="60"/>
    <x v="60"/>
    <x v="3"/>
    <x v="4"/>
    <s v="ROJAS LEGUIZAMO ANDRES FELIPE"/>
    <n v="2"/>
    <n v="646"/>
    <n v="325"/>
    <n v="650"/>
    <n v="4812141"/>
    <x v="0"/>
    <x v="0"/>
    <x v="0"/>
  </r>
  <r>
    <d v="2026-09-10T00:00:00"/>
    <d v="2026-09-11T00:00:00"/>
    <b v="0"/>
    <s v="DirecciÃ³n: Entrante; DirecciÃ³n inicial:Entrante"/>
    <x v="0"/>
    <s v="73fa4c47-ec52-4ddb-9418-2d496db70cff"/>
    <s v="4812174 - Arroyave Vargas Solangie"/>
    <n v="1"/>
    <n v="1"/>
    <s v=" 00:02:28.383"/>
    <s v=" 00:02:23.458"/>
    <m/>
    <s v=" 00:00:04.925"/>
    <m/>
    <m/>
    <m/>
    <n v="4812174"/>
    <x v="61"/>
    <x v="61"/>
    <x v="3"/>
    <x v="16"/>
    <s v="ROJAS LEGUIZAMO ANDRES FELIPE"/>
    <n v="1"/>
    <n v="646"/>
    <n v="148"/>
    <n v="148"/>
    <n v="4812174"/>
    <x v="0"/>
    <x v="0"/>
    <x v="0"/>
  </r>
  <r>
    <d v="2026-09-10T00:00:00"/>
    <d v="2026-09-11T00:00:00"/>
    <b v="0"/>
    <s v="DirecciÃ³n: Entrante; DirecciÃ³n inicial:Entrante"/>
    <x v="0"/>
    <s v="2cc285a3-57c7-48c8-a401-850eaca20655"/>
    <s v="4814569 - Sampayo Restrepo Juan Pablo"/>
    <n v="6"/>
    <n v="6"/>
    <s v=" 00:17:24.750"/>
    <s v=" 00:10:11.394"/>
    <s v=" 00:07:06.720"/>
    <s v=" 00:00:06.635"/>
    <n v="6"/>
    <m/>
    <m/>
    <n v="4814569"/>
    <x v="62"/>
    <x v="62"/>
    <x v="12"/>
    <x v="3"/>
    <s v="CARDONA RAMIREZ MARELYN"/>
    <n v="6"/>
    <s v=""/>
    <n v="1044"/>
    <n v="6264"/>
    <n v="4814569"/>
    <x v="0"/>
    <x v="0"/>
    <x v="0"/>
  </r>
  <r>
    <d v="2026-09-10T00:00:00"/>
    <d v="2026-09-11T00:00:00"/>
    <b v="0"/>
    <s v="DirecciÃ³n: Entrante; DirecciÃ³n inicial:Entrante"/>
    <x v="0"/>
    <s v="835b01ca-6966-417b-9650-0bcb5e29dbe0"/>
    <s v="4814587 - Acevedo Rico Higinio Alexander"/>
    <n v="7"/>
    <n v="6"/>
    <s v=" 00:19:34.055"/>
    <s v=" 00:11:26.936"/>
    <s v=" 00:11:40.225"/>
    <s v=" 00:00:20.302"/>
    <n v="4"/>
    <m/>
    <m/>
    <n v="4814587"/>
    <x v="63"/>
    <x v="63"/>
    <x v="2"/>
    <x v="3"/>
    <s v="CARDONA RAMIREZ MARELYN"/>
    <n v="6"/>
    <s v=""/>
    <n v="1174"/>
    <n v="7044"/>
    <n v="4814587"/>
    <x v="0"/>
    <x v="0"/>
    <x v="0"/>
  </r>
  <r>
    <d v="2026-09-10T00:00:00"/>
    <d v="2026-09-11T00:00:00"/>
    <b v="0"/>
    <s v="DirecciÃ³n: Entrante; DirecciÃ³n inicial:Entrante"/>
    <x v="0"/>
    <s v="24f2fa44-986f-4ce0-b525-08818435bad1"/>
    <s v="4815241 - Achury Peinado Shantall"/>
    <n v="6"/>
    <n v="6"/>
    <s v=" 00:08:01.733"/>
    <s v=" 00:07:51.587"/>
    <m/>
    <s v=" 00:00:10.146"/>
    <m/>
    <m/>
    <m/>
    <n v="4815241"/>
    <x v="64"/>
    <x v="64"/>
    <x v="9"/>
    <x v="17"/>
    <s v="LOBO VERA LADY VANESSA"/>
    <n v="6"/>
    <n v="491.20700000000005"/>
    <n v="480.99999999999994"/>
    <n v="2885.9999999999995"/>
    <n v="4815241"/>
    <x v="0"/>
    <x v="0"/>
    <x v="0"/>
  </r>
  <r>
    <d v="2026-09-10T00:00:00"/>
    <d v="2026-09-11T00:00:00"/>
    <b v="0"/>
    <s v="DirecciÃ³n: Entrante; DirecciÃ³n inicial:Entrante"/>
    <x v="0"/>
    <s v="b292a632-5289-48e6-ad7d-f379e0c31e89"/>
    <s v="4818862 - Garcia Zapata Daniel Andres"/>
    <n v="7"/>
    <n v="7"/>
    <s v=" 00:07:17.154"/>
    <s v=" 00:06:36.185"/>
    <s v=" 00:03:01.823"/>
    <s v=" 00:00:14.994"/>
    <n v="1"/>
    <m/>
    <m/>
    <n v="4818862"/>
    <x v="65"/>
    <x v="65"/>
    <x v="5"/>
    <x v="7"/>
    <s v="CARDONA RAMIREZ MARELYN"/>
    <n v="7"/>
    <s v=""/>
    <n v="437"/>
    <n v="3059"/>
    <n v="4818862"/>
    <x v="0"/>
    <x v="0"/>
    <x v="0"/>
  </r>
  <r>
    <d v="2026-09-10T00:00:00"/>
    <d v="2026-09-11T00:00:00"/>
    <b v="0"/>
    <s v="DirecciÃ³n: Entrante; DirecciÃ³n inicial:Entrante"/>
    <x v="0"/>
    <s v="83a530b0-3a6d-4a3a-9af8-3234ed663203"/>
    <s v="4818865 - Suarez CastaÃ±o Angie Alejandra"/>
    <n v="9"/>
    <n v="8"/>
    <s v=" 00:11:00.781"/>
    <s v=" 00:06:08.836"/>
    <s v=" 00:09:32.316"/>
    <s v=" 00:00:05.786"/>
    <n v="4"/>
    <m/>
    <m/>
    <n v="4818865"/>
    <x v="66"/>
    <x v="66"/>
    <x v="6"/>
    <x v="15"/>
    <s v="CARBONO PEDROZA YINEIDIS YESENIA"/>
    <n v="8"/>
    <n v="900"/>
    <n v="660"/>
    <n v="5280"/>
    <n v="4818865"/>
    <x v="0"/>
    <x v="0"/>
    <x v="0"/>
  </r>
  <r>
    <d v="2026-09-10T00:00:00"/>
    <d v="2026-09-11T00:00:00"/>
    <b v="0"/>
    <s v="DirecciÃ³n: Entrante; DirecciÃ³n inicial:Entrante"/>
    <x v="0"/>
    <s v="6b985029-8220-440d-9764-0b495a5d6f17"/>
    <s v="4822645 - Sierra CastaÃ±eda Jessica Paola"/>
    <n v="3"/>
    <n v="2"/>
    <s v=" 00:05:42.397"/>
    <s v=" 00:05:33.493"/>
    <m/>
    <s v=" 00:00:08.903"/>
    <m/>
    <n v="1"/>
    <m/>
    <n v="4822645"/>
    <x v="67"/>
    <x v="67"/>
    <x v="4"/>
    <x v="9"/>
    <s v="LOBO VERA LADY VANESSA"/>
    <n v="2"/>
    <n v="780"/>
    <n v="342"/>
    <n v="684"/>
    <n v="4822645"/>
    <x v="0"/>
    <x v="0"/>
    <x v="1"/>
  </r>
  <r>
    <d v="2026-09-10T00:00:00"/>
    <d v="2026-09-11T00:00:00"/>
    <b v="0"/>
    <s v="DirecciÃ³n: Entrante; DirecciÃ³n inicial:Entrante"/>
    <x v="0"/>
    <s v="077dedc3-4106-4fb6-b8eb-f237561fd0e0"/>
    <s v="4823994 - Surmay Osorio Eduardo Luis"/>
    <n v="2"/>
    <n v="2"/>
    <s v=" 00:11:43.686"/>
    <s v=" 00:07:36.877"/>
    <s v=" 00:07:33.053"/>
    <s v=" 00:00:20.282"/>
    <n v="1"/>
    <m/>
    <m/>
    <n v="4823994"/>
    <x v="68"/>
    <x v="68"/>
    <x v="5"/>
    <x v="7"/>
    <s v="CARDONA RAMIREZ MARELYN"/>
    <n v="2"/>
    <s v=""/>
    <n v="703"/>
    <n v="1406"/>
    <n v="4823994"/>
    <x v="0"/>
    <x v="0"/>
    <x v="0"/>
  </r>
  <r>
    <d v="2026-09-10T00:00:00"/>
    <d v="2026-09-11T00:00:00"/>
    <b v="0"/>
    <s v="DirecciÃ³n: Entrante; DirecciÃ³n inicial:Entrante"/>
    <x v="0"/>
    <s v="0a384833-db72-438d-b420-546093b10aab"/>
    <s v="4823995 - Botero Ocampo Johan David"/>
    <n v="1"/>
    <m/>
    <m/>
    <m/>
    <m/>
    <m/>
    <m/>
    <m/>
    <m/>
    <n v="4823995"/>
    <x v="69"/>
    <x v="69"/>
    <x v="5"/>
    <x v="7"/>
    <s v="CARDONA RAMIREZ MARELYN"/>
    <n v="0"/>
    <s v=""/>
    <s v=""/>
    <s v=""/>
    <n v="4823995"/>
    <x v="0"/>
    <x v="0"/>
    <x v="0"/>
  </r>
  <r>
    <d v="2026-09-10T00:00:00"/>
    <d v="2026-09-11T00:00:00"/>
    <b v="0"/>
    <s v="DirecciÃ³n: Entrante; DirecciÃ³n inicial:Entrante"/>
    <x v="0"/>
    <s v="53575d18-61ee-4d6b-be47-8b8badd34472"/>
    <s v="4823998 - Ocampo Quintana Jose Miguel"/>
    <n v="4"/>
    <n v="3"/>
    <s v=" 00:15:58.174"/>
    <s v=" 00:13:31.263"/>
    <s v=" 00:06:31.837"/>
    <s v=" 00:00:16.299"/>
    <n v="1"/>
    <m/>
    <m/>
    <n v="4823998"/>
    <x v="70"/>
    <x v="70"/>
    <x v="5"/>
    <x v="7"/>
    <s v="CARDONA RAMIREZ MARELYN"/>
    <n v="3"/>
    <s v=""/>
    <n v="957.99999999999989"/>
    <n v="2873.9999999999995"/>
    <n v="4823998"/>
    <x v="0"/>
    <x v="0"/>
    <x v="0"/>
  </r>
  <r>
    <d v="2026-09-10T00:00:00"/>
    <d v="2026-09-11T00:00:00"/>
    <b v="0"/>
    <s v="DirecciÃ³n: Entrante; DirecciÃ³n inicial:Entrante"/>
    <x v="0"/>
    <s v="be9bac8f-10a7-4cf0-9335-faee009333b3"/>
    <s v="4824046 - Medina Ortiz Julieth Gabriela"/>
    <n v="1"/>
    <m/>
    <m/>
    <m/>
    <m/>
    <m/>
    <m/>
    <m/>
    <m/>
    <n v="4824046"/>
    <x v="71"/>
    <x v="71"/>
    <x v="8"/>
    <x v="13"/>
    <s v="CARDONA RAMIREZ MARELYN"/>
    <n v="0"/>
    <n v="816.5690820640317"/>
    <s v=""/>
    <s v=""/>
    <n v="4824046"/>
    <x v="0"/>
    <x v="0"/>
    <x v="0"/>
  </r>
  <r>
    <d v="2026-09-10T00:00:00"/>
    <d v="2026-09-11T00:00:00"/>
    <b v="0"/>
    <s v="DirecciÃ³n: Entrante; DirecciÃ³n inicial:Entrante"/>
    <x v="0"/>
    <s v="5423edc3-08b9-4786-a2be-da1ea61b8c4f"/>
    <s v="4828981 - Ocampo Gallego Mauro Jacob"/>
    <n v="9"/>
    <n v="9"/>
    <s v=" 00:12:05.711"/>
    <s v=" 00:11:39.672"/>
    <s v=" 00:00:47.525"/>
    <s v=" 00:00:10.196"/>
    <n v="3"/>
    <m/>
    <m/>
    <n v="4828981"/>
    <x v="72"/>
    <x v="72"/>
    <x v="6"/>
    <x v="8"/>
    <s v="ROJAS LEGUIZAMO ANDRES FELIPE"/>
    <n v="9"/>
    <n v="900"/>
    <n v="725"/>
    <n v="6525"/>
    <n v="4828981"/>
    <x v="0"/>
    <x v="1"/>
    <x v="1"/>
  </r>
  <r>
    <d v="2026-09-10T00:00:00"/>
    <d v="2026-09-11T00:00:00"/>
    <b v="0"/>
    <s v="DirecciÃ³n: Entrante; DirecciÃ³n inicial:Entrante"/>
    <x v="0"/>
    <s v="fc6cb2b0-101e-438b-9ed9-426ff6b4fecf"/>
    <s v="4829173 - Rojas Sanchez Yuli Mallerly"/>
    <n v="3"/>
    <n v="3"/>
    <s v=" 00:06:02.163"/>
    <s v=" 00:05:53.026"/>
    <m/>
    <s v=" 00:00:09.137"/>
    <m/>
    <m/>
    <m/>
    <n v="4829173"/>
    <x v="73"/>
    <x v="73"/>
    <x v="8"/>
    <x v="13"/>
    <s v="CARDONA RAMIREZ MARELYN"/>
    <n v="3"/>
    <n v="816.5690820640317"/>
    <n v="362"/>
    <n v="1086"/>
    <n v="4829173"/>
    <x v="0"/>
    <x v="1"/>
    <x v="0"/>
  </r>
  <r>
    <d v="2026-09-10T00:00:00"/>
    <d v="2026-09-11T00:00:00"/>
    <b v="0"/>
    <s v="DirecciÃ³n: Entrante; DirecciÃ³n inicial:Entrante"/>
    <x v="0"/>
    <s v="47d59b0d-b5eb-44dd-904f-7969033227e0"/>
    <s v="4829181 - Arenas Velasquez Zully Yarcely"/>
    <n v="3"/>
    <n v="2"/>
    <s v=" 00:19:36.757"/>
    <s v=" 00:19:21.256"/>
    <m/>
    <s v=" 00:00:15.500"/>
    <m/>
    <m/>
    <m/>
    <n v="4829181"/>
    <x v="74"/>
    <x v="74"/>
    <x v="12"/>
    <x v="3"/>
    <s v="CARDONA RAMIREZ MARELYN"/>
    <n v="2"/>
    <s v=""/>
    <n v="1176"/>
    <n v="2352"/>
    <n v="4829181"/>
    <x v="0"/>
    <x v="1"/>
    <x v="0"/>
  </r>
  <r>
    <d v="2026-09-10T00:00:00"/>
    <d v="2026-09-11T00:00:00"/>
    <b v="0"/>
    <s v="DirecciÃ³n: Entrante; DirecciÃ³n inicial:Entrante"/>
    <x v="0"/>
    <s v="bf741e7b-18bb-457b-b171-35e511b6d558"/>
    <s v="4830049 - Quintero Suarez Jonathan"/>
    <n v="2"/>
    <n v="2"/>
    <s v=" 00:02:47.111"/>
    <s v=" 00:02:38.278"/>
    <m/>
    <s v=" 00:00:08.833"/>
    <m/>
    <m/>
    <m/>
    <n v="4830049"/>
    <x v="75"/>
    <x v="75"/>
    <x v="13"/>
    <x v="11"/>
    <s v="ROJAS LEGUIZAMO ANDRES FELIPE"/>
    <n v="2"/>
    <s v=""/>
    <n v="167"/>
    <n v="334"/>
    <n v="4830049"/>
    <x v="0"/>
    <x v="1"/>
    <x v="0"/>
  </r>
  <r>
    <d v="2026-09-10T00:00:00"/>
    <d v="2026-09-11T00:00:00"/>
    <b v="0"/>
    <s v="DirecciÃ³n: Entrante; DirecciÃ³n inicial:Entrante"/>
    <x v="0"/>
    <s v="0d7522e2-6ba8-4b80-9ac2-96a9720cfdd0"/>
    <s v="4831894 - Ortiz Muneton Juan Pablo"/>
    <n v="6"/>
    <n v="5"/>
    <s v=" 00:18:10.228"/>
    <s v=" 00:18:00.642"/>
    <m/>
    <s v=" 00:00:09.585"/>
    <m/>
    <m/>
    <m/>
    <n v="4831894"/>
    <x v="76"/>
    <x v="76"/>
    <x v="8"/>
    <x v="13"/>
    <s v="CARDONA RAMIREZ MARELYN"/>
    <n v="5"/>
    <n v="816.5690820640317"/>
    <n v="1090.0000000000002"/>
    <n v="5450.0000000000009"/>
    <n v="4831894"/>
    <x v="0"/>
    <x v="1"/>
    <x v="0"/>
  </r>
  <r>
    <d v="2026-09-10T00:00:00"/>
    <d v="2026-09-11T00:00:00"/>
    <b v="0"/>
    <s v="DirecciÃ³n: Entrante; DirecciÃ³n inicial:Entrante"/>
    <x v="0"/>
    <s v="a72a440a-e9cd-4d0e-8412-18c581bff6ef"/>
    <s v="4838863 - RAMIREZ VALENCIA MIGUEL ANGEL"/>
    <n v="5"/>
    <n v="5"/>
    <s v=" 00:08:26.425"/>
    <s v=" 00:07:55.450"/>
    <s v=" 00:01:08.183"/>
    <s v=" 00:00:03.702"/>
    <n v="2"/>
    <n v="1"/>
    <m/>
    <n v="4838863"/>
    <x v="77"/>
    <x v="77"/>
    <x v="3"/>
    <x v="11"/>
    <s v="ROJAS LEGUIZAMO ANDRES FELIPE"/>
    <n v="5"/>
    <n v="646"/>
    <n v="505.99999999999994"/>
    <n v="2529.9999999999995"/>
    <n v="4838863"/>
    <x v="0"/>
    <x v="1"/>
    <x v="0"/>
  </r>
  <r>
    <d v="2026-09-10T00:00:00"/>
    <d v="2026-09-11T00:00:00"/>
    <b v="0"/>
    <s v="DirecciÃ³n: Entrante; DirecciÃ³n inicial:Entrante"/>
    <x v="0"/>
    <s v="4e437365-2e4a-480f-8ccf-69ccc3e46a8c"/>
    <s v="4842296 - Salgado Morales Ilys Hailys"/>
    <n v="6"/>
    <n v="5"/>
    <s v=" 00:13:31.006"/>
    <s v=" 00:07:25.601"/>
    <s v=" 00:07:24.167"/>
    <s v=" 00:00:10.071"/>
    <n v="4"/>
    <n v="1"/>
    <m/>
    <n v="4842296"/>
    <x v="78"/>
    <x v="78"/>
    <x v="1"/>
    <x v="19"/>
    <s v="CARBONO PEDROZA YINEIDIS YESENIA"/>
    <n v="5"/>
    <n v="800"/>
    <n v="810.99999999999989"/>
    <n v="4054.9999999999995"/>
    <n v="4842296"/>
    <x v="0"/>
    <x v="1"/>
    <x v="0"/>
  </r>
  <r>
    <d v="2026-09-10T00:00:00"/>
    <d v="2026-09-11T00:00:00"/>
    <b v="0"/>
    <s v="DirecciÃ³n: Entrante; DirecciÃ³n inicial:Entrante"/>
    <x v="0"/>
    <s v="4b644a5b-0e77-4206-a4b9-2945be120452"/>
    <s v="4844638 - Luz Evelyn Barraza Bruno"/>
    <n v="1"/>
    <m/>
    <m/>
    <m/>
    <m/>
    <m/>
    <m/>
    <m/>
    <m/>
    <n v="4844638"/>
    <x v="79"/>
    <x v="79"/>
    <x v="4"/>
    <x v="5"/>
    <s v="LOBO VERA LADY VANESSA"/>
    <n v="0"/>
    <n v="780"/>
    <s v=""/>
    <s v=""/>
    <n v="4844638"/>
    <x v="0"/>
    <x v="1"/>
    <x v="0"/>
  </r>
  <r>
    <d v="2026-09-10T00:00:00"/>
    <d v="2026-09-11T00:00:00"/>
    <b v="0"/>
    <s v="DirecciÃ³n: Entrante; DirecciÃ³n inicial:Entrante"/>
    <x v="0"/>
    <s v="19aed4f7-4239-4adc-8674-cde0e8be0b39"/>
    <s v="4849249 - Mazo Arroyave Luisa Fernanda"/>
    <n v="5"/>
    <n v="4"/>
    <s v=" 00:16:02.781"/>
    <s v=" 00:15:41.423"/>
    <s v=" 00:00:04.119"/>
    <s v=" 00:00:20.328"/>
    <n v="1"/>
    <m/>
    <m/>
    <n v="4849249"/>
    <x v="80"/>
    <x v="80"/>
    <x v="12"/>
    <x v="3"/>
    <s v="CARDONA RAMIREZ MARELYN"/>
    <n v="4"/>
    <s v=""/>
    <n v="961.99999999999989"/>
    <n v="3847.9999999999995"/>
    <n v="4849249"/>
    <x v="0"/>
    <x v="1"/>
    <x v="0"/>
  </r>
  <r>
    <d v="2026-09-10T00:00:00"/>
    <d v="2026-09-11T00:00:00"/>
    <b v="0"/>
    <s v="DirecciÃ³n: Entrante; DirecciÃ³n inicial:Entrante"/>
    <x v="0"/>
    <s v="234ecd70-f92a-4779-8a1d-221136606efd"/>
    <s v="4849252 - Diana Carolina Lopez Alvarez"/>
    <n v="7"/>
    <n v="6"/>
    <s v=" 00:10:03.460"/>
    <s v=" 00:04:15.205"/>
    <s v=" 00:06:33.831"/>
    <s v=" 00:00:20.061"/>
    <n v="5"/>
    <m/>
    <m/>
    <n v="4849252"/>
    <x v="81"/>
    <x v="81"/>
    <x v="12"/>
    <x v="3"/>
    <s v="CARDONA RAMIREZ MARELYN"/>
    <n v="6"/>
    <s v=""/>
    <n v="602.99999999999989"/>
    <n v="3617.9999999999991"/>
    <n v="4849252"/>
    <x v="0"/>
    <x v="1"/>
    <x v="0"/>
  </r>
  <r>
    <d v="2026-09-10T00:00:00"/>
    <d v="2026-09-11T00:00:00"/>
    <b v="0"/>
    <s v="DirecciÃ³n: Entrante; DirecciÃ³n inicial:Entrante"/>
    <x v="0"/>
    <s v="c98f77ef-349f-4612-8a01-877bd9298e9f"/>
    <s v="4849253 - Rosales Colmenares Nestor Ruben"/>
    <n v="7"/>
    <n v="6"/>
    <s v=" 00:10:23.045"/>
    <s v=" 00:09:37.636"/>
    <s v=" 00:01:34.377"/>
    <s v=" 00:00:13.949"/>
    <n v="2"/>
    <m/>
    <m/>
    <n v="4849253"/>
    <x v="82"/>
    <x v="82"/>
    <x v="2"/>
    <x v="3"/>
    <s v="CARDONA RAMIREZ MARELYN"/>
    <n v="6"/>
    <s v=""/>
    <n v="623.00000000000011"/>
    <n v="3738.0000000000009"/>
    <n v="4849253"/>
    <x v="0"/>
    <x v="1"/>
    <x v="0"/>
  </r>
  <r>
    <d v="2026-09-10T00:00:00"/>
    <d v="2026-09-11T00:00:00"/>
    <b v="0"/>
    <s v="DirecciÃ³n: Entrante; DirecciÃ³n inicial:Entrante"/>
    <x v="0"/>
    <s v="4c98285f-8284-4a7b-995a-2d30827ba55b"/>
    <s v="4851600 - Romero Celis Claudia Marcela"/>
    <n v="1"/>
    <m/>
    <m/>
    <m/>
    <m/>
    <m/>
    <m/>
    <m/>
    <m/>
    <n v="4851600"/>
    <x v="83"/>
    <x v="83"/>
    <x v="4"/>
    <x v="9"/>
    <s v="LOBO VERA LADY VANESSA"/>
    <n v="0"/>
    <n v="780"/>
    <s v=""/>
    <s v=""/>
    <n v="4851600"/>
    <x v="0"/>
    <x v="1"/>
    <x v="1"/>
  </r>
  <r>
    <d v="2026-09-10T00:00:00"/>
    <d v="2026-09-11T00:00:00"/>
    <b v="0"/>
    <s v="DirecciÃ³n: Entrante; DirecciÃ³n inicial:Entrante"/>
    <x v="0"/>
    <s v="28cace8d-8d77-44d9-9eca-91ba04073c95"/>
    <s v="4852437 - Mendez Monroy Brayan Daniel"/>
    <n v="12"/>
    <n v="11"/>
    <s v=" 00:05:20.391"/>
    <s v=" 00:05:04.649"/>
    <s v=" 00:02:11.741"/>
    <s v=" 00:00:03.765"/>
    <n v="1"/>
    <m/>
    <m/>
    <n v="4852437"/>
    <x v="84"/>
    <x v="84"/>
    <x v="6"/>
    <x v="8"/>
    <s v="ROJAS LEGUIZAMO ANDRES FELIPE"/>
    <n v="11"/>
    <n v="900"/>
    <n v="320"/>
    <n v="3520"/>
    <n v="4852437"/>
    <x v="0"/>
    <x v="1"/>
    <x v="1"/>
  </r>
  <r>
    <d v="2026-09-10T00:00:00"/>
    <d v="2026-09-11T00:00:00"/>
    <b v="0"/>
    <s v="DirecciÃ³n: Entrante; DirecciÃ³n inicial:Entrante"/>
    <x v="0"/>
    <s v="0f5f37df-f619-4cf9-b9fa-49c70820b722"/>
    <s v="4852440 - CastaÃ±eda Molina Matias"/>
    <n v="2"/>
    <n v="1"/>
    <s v=" 00:13:08.829"/>
    <s v=" 00:10:53.405"/>
    <s v=" 00:02:05.129"/>
    <s v=" 00:00:10.295"/>
    <n v="1"/>
    <m/>
    <m/>
    <n v="4852440"/>
    <x v="85"/>
    <x v="85"/>
    <x v="6"/>
    <x v="8"/>
    <s v="ROJAS LEGUIZAMO ANDRES FELIPE"/>
    <n v="1"/>
    <n v="900"/>
    <n v="788.00000000000011"/>
    <n v="788.00000000000011"/>
    <n v="4852440"/>
    <x v="0"/>
    <x v="1"/>
    <x v="1"/>
  </r>
  <r>
    <d v="2026-09-10T00:00:00"/>
    <d v="2026-09-11T00:00:00"/>
    <b v="0"/>
    <s v="DirecciÃ³n: Entrante; DirecciÃ³n inicial:Entrante"/>
    <x v="0"/>
    <s v="98991a68-b7ea-4ee8-9e59-153fea1f530c"/>
    <s v="4853581 - Barragan Licona Jhon Janer"/>
    <n v="2"/>
    <n v="2"/>
    <s v=" 00:25:00.394"/>
    <s v=" 00:23:21.834"/>
    <s v=" 00:02:56.138"/>
    <s v=" 00:00:10.491"/>
    <n v="1"/>
    <m/>
    <m/>
    <n v="4853581"/>
    <x v="86"/>
    <x v="86"/>
    <x v="1"/>
    <x v="19"/>
    <s v="CARBONO PEDROZA YINEIDIS YESENIA"/>
    <n v="2"/>
    <n v="800"/>
    <n v="1500"/>
    <n v="3000"/>
    <n v="4853581"/>
    <x v="0"/>
    <x v="1"/>
    <x v="0"/>
  </r>
  <r>
    <d v="2026-09-10T00:00:00"/>
    <d v="2026-09-11T00:00:00"/>
    <b v="0"/>
    <s v="DirecciÃ³n: Entrante; DirecciÃ³n inicial:Entrante"/>
    <x v="0"/>
    <s v="b0ad1223-2929-40ff-a32a-97a8c3c06a16"/>
    <s v="4853652 - Abello Alvarez Nataly Geraldine"/>
    <n v="2"/>
    <n v="2"/>
    <s v=" 00:12:12.777"/>
    <s v=" 00:04:49.267"/>
    <s v=" 00:07:13.510"/>
    <s v=" 00:00:10.000"/>
    <n v="2"/>
    <m/>
    <m/>
    <n v="4853652"/>
    <x v="87"/>
    <x v="87"/>
    <x v="1"/>
    <x v="20"/>
    <s v="CARBONO PEDROZA YINEIDIS YESENIA"/>
    <n v="2"/>
    <n v="800"/>
    <n v="732.00000000000011"/>
    <n v="1464.0000000000002"/>
    <n v="4853652"/>
    <x v="0"/>
    <x v="1"/>
    <x v="0"/>
  </r>
  <r>
    <d v="2026-09-10T00:00:00"/>
    <d v="2026-09-11T00:00:00"/>
    <b v="0"/>
    <s v="DirecciÃ³n: Entrante; DirecciÃ³n inicial:Entrante"/>
    <x v="0"/>
    <s v="d9334893-7acf-4ff6-a183-2ee26084e6c9"/>
    <s v="4853673 - Higuita Higuita Magdalena"/>
    <n v="2"/>
    <n v="1"/>
    <s v=" 00:08:31.838"/>
    <s v=" 00:04:08.583"/>
    <s v=" 00:04:02.969"/>
    <s v=" 00:00:20.286"/>
    <n v="1"/>
    <m/>
    <m/>
    <n v="4853673"/>
    <x v="88"/>
    <x v="88"/>
    <x v="8"/>
    <x v="13"/>
    <s v="CARDONA RAMIREZ MARELYN"/>
    <n v="1"/>
    <n v="816.5690820640317"/>
    <n v="511.00000000000006"/>
    <n v="511.00000000000006"/>
    <n v="4853673"/>
    <x v="0"/>
    <x v="1"/>
    <x v="0"/>
  </r>
  <r>
    <d v="2026-09-10T00:00:00"/>
    <d v="2026-09-11T00:00:00"/>
    <b v="0"/>
    <s v="DirecciÃ³n: Entrante; DirecciÃ³n inicial:Entrante"/>
    <x v="0"/>
    <s v="152f8afd-438d-41ce-a27c-91f97a616c95"/>
    <s v="4853838 - Guzman Nunez Sharik Vanessa"/>
    <n v="3"/>
    <n v="3"/>
    <s v=" 00:14:02.871"/>
    <s v=" 00:12:13.481"/>
    <s v=" 00:02:29.085"/>
    <s v=" 00:00:10.000"/>
    <n v="2"/>
    <m/>
    <m/>
    <n v="4853838"/>
    <x v="89"/>
    <x v="89"/>
    <x v="4"/>
    <x v="14"/>
    <s v="LOBO VERA LADY VANESSA"/>
    <n v="3"/>
    <n v="780"/>
    <n v="841.99999999999989"/>
    <n v="2525.9999999999995"/>
    <n v="4853838"/>
    <x v="0"/>
    <x v="1"/>
    <x v="0"/>
  </r>
  <r>
    <d v="2026-09-10T00:00:00"/>
    <d v="2026-09-11T00:00:00"/>
    <b v="0"/>
    <s v="DirecciÃ³n: Entrante; DirecciÃ³n inicial:Entrante"/>
    <x v="0"/>
    <s v="2ba67911-22ca-422a-b261-19c260d4d38b"/>
    <s v="4854986 - Hernandez Zapata Esther Sofia"/>
    <n v="2"/>
    <n v="2"/>
    <s v=" 00:13:15.985"/>
    <s v=" 00:10:06.052"/>
    <s v=" 00:06:01.089"/>
    <s v=" 00:00:09.388"/>
    <n v="1"/>
    <m/>
    <m/>
    <n v="4854986"/>
    <x v="90"/>
    <x v="90"/>
    <x v="3"/>
    <x v="16"/>
    <s v="ROJAS LEGUIZAMO ANDRES FELIPE"/>
    <n v="2"/>
    <n v="646"/>
    <n v="795"/>
    <n v="1590"/>
    <n v="4854986"/>
    <x v="0"/>
    <x v="2"/>
    <x v="0"/>
  </r>
  <r>
    <d v="2026-09-10T00:00:00"/>
    <d v="2026-09-11T00:00:00"/>
    <b v="0"/>
    <s v="DirecciÃ³n: Entrante; DirecciÃ³n inicial:Entrante"/>
    <x v="0"/>
    <s v="18a3eb97-3925-48bd-ae97-e9f28c01337b"/>
    <s v="4856337 - Bohorquez Rosero Oscar Andres"/>
    <n v="4"/>
    <n v="3"/>
    <s v=" 00:06:46.379"/>
    <s v=" 00:05:06.655"/>
    <s v=" 00:04:40.574"/>
    <s v=" 00:00:06.199"/>
    <n v="1"/>
    <m/>
    <m/>
    <n v="4856337"/>
    <x v="91"/>
    <x v="91"/>
    <x v="1"/>
    <x v="8"/>
    <s v="ROJAS LEGUIZAMO ANDRES FELIPE"/>
    <n v="3"/>
    <n v="800"/>
    <n v="406"/>
    <n v="1218"/>
    <n v="4856337"/>
    <x v="0"/>
    <x v="2"/>
    <x v="1"/>
  </r>
  <r>
    <d v="2026-09-10T00:00:00"/>
    <d v="2026-09-11T00:00:00"/>
    <b v="0"/>
    <s v="DirecciÃ³n: Entrante; DirecciÃ³n inicial:Entrante"/>
    <x v="0"/>
    <s v="ef6b6bfe-0c11-4a74-a4f0-cd9f43720529"/>
    <s v="4856405 - Villalba Diaz Franco Jose"/>
    <n v="3"/>
    <n v="3"/>
    <s v=" 00:15:42.544"/>
    <s v=" 00:09:39.339"/>
    <s v=" 00:08:52.776"/>
    <s v=" 00:00:08.021"/>
    <n v="2"/>
    <m/>
    <m/>
    <n v="4856405"/>
    <x v="92"/>
    <x v="92"/>
    <x v="1"/>
    <x v="8"/>
    <s v="ROJAS LEGUIZAMO ANDRES FELIPE"/>
    <n v="3"/>
    <n v="800"/>
    <n v="942.00000000000023"/>
    <n v="2826.0000000000009"/>
    <n v="4856405"/>
    <x v="0"/>
    <x v="2"/>
    <x v="1"/>
  </r>
  <r>
    <d v="2026-09-10T00:00:00"/>
    <d v="2026-09-11T00:00:00"/>
    <b v="0"/>
    <s v="DirecciÃ³n: Entrante; DirecciÃ³n inicial:Entrante"/>
    <x v="0"/>
    <s v="f4220ed6-dea8-473b-9d0a-48dd09af8f50"/>
    <s v="4856502 - Gutierrez Velasquez Mateo"/>
    <n v="9"/>
    <n v="9"/>
    <s v=" 00:26:24.623"/>
    <s v=" 00:16:37.024"/>
    <s v=" 00:10:53.190"/>
    <s v=" 00:00:06.985"/>
    <n v="8"/>
    <m/>
    <m/>
    <n v="4856502"/>
    <x v="93"/>
    <x v="93"/>
    <x v="6"/>
    <x v="2"/>
    <s v="CARBONO PEDROZA YINEIDIS YESENIA"/>
    <n v="9"/>
    <n v="900"/>
    <n v="1584"/>
    <n v="14256"/>
    <n v="4856502"/>
    <x v="0"/>
    <x v="2"/>
    <x v="0"/>
  </r>
  <r>
    <d v="2026-09-10T00:00:00"/>
    <d v="2026-09-11T00:00:00"/>
    <b v="0"/>
    <s v="DirecciÃ³n: Entrante; DirecciÃ³n inicial:Entrante"/>
    <x v="0"/>
    <s v="4843e47a-c012-444a-a0b8-66b341377e37"/>
    <s v="4857351 - Molina Sanchez Jose Miguel"/>
    <n v="5"/>
    <n v="6"/>
    <s v=" 00:07:48.912"/>
    <s v=" 00:06:01.143"/>
    <s v=" 00:04:53.307"/>
    <s v=" 00:00:10.000"/>
    <n v="2"/>
    <n v="1"/>
    <m/>
    <n v="4857351"/>
    <x v="94"/>
    <x v="94"/>
    <x v="1"/>
    <x v="20"/>
    <s v="CARBONO PEDROZA YINEIDIS YESENIA"/>
    <n v="6"/>
    <n v="800"/>
    <n v="468"/>
    <n v="2808"/>
    <n v="4857351"/>
    <x v="0"/>
    <x v="2"/>
    <x v="0"/>
  </r>
  <r>
    <d v="2026-09-10T00:00:00"/>
    <d v="2026-09-11T00:00:00"/>
    <b v="0"/>
    <s v="DirecciÃ³n: Entrante; DirecciÃ³n inicial:Entrante"/>
    <x v="0"/>
    <s v="478910d5-3601-4d28-a694-71986b869a6d"/>
    <s v="4858739 - Zapata Narvaez Maria Camila"/>
    <n v="4"/>
    <n v="3"/>
    <s v=" 00:35:53.091"/>
    <s v=" 00:06:58.844"/>
    <s v=" 00:43:05.891"/>
    <s v=" 00:00:10.318"/>
    <n v="2"/>
    <m/>
    <m/>
    <n v="4858739"/>
    <x v="95"/>
    <x v="95"/>
    <x v="6"/>
    <x v="21"/>
    <s v="CARBONO PEDROZA YINEIDIS YESENIA"/>
    <n v="3"/>
    <n v="900"/>
    <n v="2153"/>
    <n v="6459"/>
    <n v="4858739"/>
    <x v="0"/>
    <x v="2"/>
    <x v="0"/>
  </r>
  <r>
    <d v="2026-09-10T00:00:00"/>
    <d v="2026-09-11T00:00:00"/>
    <b v="0"/>
    <s v="DirecciÃ³n: Entrante; DirecciÃ³n inicial:Entrante"/>
    <x v="0"/>
    <s v="f29b5d5a-6218-4925-971a-b384a8562356"/>
    <s v="4864674 - Ciro Garcia Miguel Angel"/>
    <n v="2"/>
    <n v="1"/>
    <s v=" 00:41:34.077"/>
    <s v=" 00:22:55.888"/>
    <s v=" 00:18:28.189"/>
    <s v=" 00:00:10.000"/>
    <n v="1"/>
    <n v="1"/>
    <m/>
    <n v="4864674"/>
    <x v="96"/>
    <x v="96"/>
    <x v="6"/>
    <x v="21"/>
    <s v="CARBONO PEDROZA YINEIDIS YESENIA"/>
    <n v="1"/>
    <n v="900"/>
    <n v="2494"/>
    <n v="2494"/>
    <n v="4864674"/>
    <x v="0"/>
    <x v="3"/>
    <x v="0"/>
  </r>
  <r>
    <d v="2026-09-10T00:00:00"/>
    <d v="2026-09-11T00:00:00"/>
    <b v="0"/>
    <s v="DirecciÃ³n: Entrante; DirecciÃ³n inicial:Entrante"/>
    <x v="0"/>
    <s v="869d8387-d386-45b4-9d6d-4c2154eeffec"/>
    <s v="4864675 - Cardona Quintero Jeronimo"/>
    <n v="8"/>
    <n v="8"/>
    <s v=" 00:09:43.772"/>
    <s v=" 00:06:06.946"/>
    <s v=" 00:06:57.787"/>
    <s v=" 00:00:07.931"/>
    <n v="4"/>
    <m/>
    <m/>
    <n v="4864675"/>
    <x v="97"/>
    <x v="97"/>
    <x v="6"/>
    <x v="15"/>
    <s v="CARBONO PEDROZA YINEIDIS YESENIA"/>
    <n v="8"/>
    <n v="900"/>
    <n v="583"/>
    <n v="4664"/>
    <n v="4864675"/>
    <x v="0"/>
    <x v="3"/>
    <x v="0"/>
  </r>
  <r>
    <d v="2026-09-10T00:00:00"/>
    <d v="2026-09-11T00:00:00"/>
    <b v="0"/>
    <s v="DirecciÃ³n: Entrante; DirecciÃ³n inicial:Entrante"/>
    <x v="0"/>
    <s v="2c99fc0b-7dc0-412c-824f-09f5021f7a06"/>
    <s v="4864703 - Montes Santizo Maikol Andres"/>
    <n v="9"/>
    <n v="8"/>
    <s v=" 00:11:32.620"/>
    <s v=" 00:07:49.749"/>
    <s v=" 00:09:38.145"/>
    <s v=" 00:00:06.066"/>
    <n v="3"/>
    <m/>
    <m/>
    <n v="4864703"/>
    <x v="98"/>
    <x v="98"/>
    <x v="6"/>
    <x v="15"/>
    <s v="CARBONO PEDROZA YINEIDIS YESENIA"/>
    <n v="8"/>
    <n v="900"/>
    <n v="692.00000000000011"/>
    <n v="5536.0000000000009"/>
    <n v="4864703"/>
    <x v="0"/>
    <x v="3"/>
    <x v="0"/>
  </r>
  <r>
    <d v="2026-09-10T00:00:00"/>
    <d v="2026-09-11T00:00:00"/>
    <b v="0"/>
    <s v="DirecciÃ³n: Entrante; DirecciÃ³n inicial:Entrante"/>
    <x v="0"/>
    <s v="bbd7f2e3-68da-4cb2-8fe3-c245584a4529"/>
    <s v="4864708 - Murillo Gomez Maria Fernanda"/>
    <n v="5"/>
    <n v="5"/>
    <s v=" 00:21:13.058"/>
    <s v=" 00:15:15.626"/>
    <s v=" 00:05:47.432"/>
    <s v=" 00:00:10.000"/>
    <n v="5"/>
    <m/>
    <m/>
    <n v="4864708"/>
    <x v="99"/>
    <x v="99"/>
    <x v="6"/>
    <x v="15"/>
    <s v="CARBONO PEDROZA YINEIDIS YESENIA"/>
    <n v="5"/>
    <n v="900"/>
    <n v="1273"/>
    <n v="6365"/>
    <n v="4864708"/>
    <x v="0"/>
    <x v="3"/>
    <x v="0"/>
  </r>
  <r>
    <d v="2026-09-10T00:00:00"/>
    <d v="2026-09-11T00:00:00"/>
    <b v="0"/>
    <s v="DirecciÃ³n: Entrante; DirecciÃ³n inicial:Entrante"/>
    <x v="0"/>
    <s v="06d7485a-88a1-4616-8098-eacf73f9ab6d"/>
    <s v="4871872 - Montoya Gomez Jhonny Alejandro"/>
    <n v="4"/>
    <n v="4"/>
    <s v=" 00:10:01.093"/>
    <s v=" 00:07:24.666"/>
    <s v=" 00:03:18.438"/>
    <s v=" 00:00:07.598"/>
    <n v="3"/>
    <m/>
    <m/>
    <n v="4871872"/>
    <x v="100"/>
    <x v="100"/>
    <x v="1"/>
    <x v="20"/>
    <s v="CARBONO PEDROZA YINEIDIS YESENIA"/>
    <n v="4"/>
    <n v="800"/>
    <n v="601"/>
    <n v="2404"/>
    <n v="4871872"/>
    <x v="0"/>
    <x v="4"/>
    <x v="0"/>
  </r>
  <r>
    <d v="2026-09-10T00:00:00"/>
    <d v="2026-09-11T00:00:00"/>
    <b v="0"/>
    <s v="DirecciÃ³n: Entrante; DirecciÃ³n inicial:Entrante"/>
    <x v="0"/>
    <s v="8b00e16a-3ebb-45b2-aff0-d48abce7e227"/>
    <s v="4871934 - Ronald Benitez Alvarez"/>
    <n v="1"/>
    <n v="1"/>
    <s v=" 00:09:45.283"/>
    <s v=" 00:07:04.290"/>
    <s v=" 00:02:36.630"/>
    <s v=" 00:00:04.363"/>
    <n v="1"/>
    <m/>
    <m/>
    <n v="4871934"/>
    <x v="101"/>
    <x v="101"/>
    <x v="1"/>
    <x v="20"/>
    <s v="CARBONO PEDROZA YINEIDIS YESENIA"/>
    <n v="1"/>
    <n v="800"/>
    <n v="585"/>
    <n v="585"/>
    <n v="4871934"/>
    <x v="0"/>
    <x v="4"/>
    <x v="0"/>
  </r>
  <r>
    <d v="2026-09-10T00:00:00"/>
    <d v="2026-09-11T00:00:00"/>
    <b v="0"/>
    <s v="DirecciÃ³n: Entrante; DirecciÃ³n inicial:Entrante"/>
    <x v="0"/>
    <s v="454607b8-bf4c-412e-bf72-4c6fe9a291cb"/>
    <s v="4871941 - Mena Lenis Yuli Fernanda"/>
    <n v="2"/>
    <n v="2"/>
    <s v=" 00:19:10.656"/>
    <s v=" 00:17:36.846"/>
    <s v=" 00:02:47.620"/>
    <s v=" 00:00:10.000"/>
    <n v="1"/>
    <m/>
    <m/>
    <n v="4871941"/>
    <x v="102"/>
    <x v="102"/>
    <x v="1"/>
    <x v="20"/>
    <s v="CARBONO PEDROZA YINEIDIS YESENIA"/>
    <n v="2"/>
    <n v="800"/>
    <n v="1150"/>
    <n v="2300"/>
    <n v="4871941"/>
    <x v="0"/>
    <x v="4"/>
    <x v="0"/>
  </r>
  <r>
    <d v="2026-09-10T00:00:00"/>
    <d v="2026-09-11T00:00:00"/>
    <b v="0"/>
    <s v="DirecciÃ³n: Entrante; DirecciÃ³n inicial:Entrante"/>
    <x v="0"/>
    <s v="e13ba4c0-eb1e-48e5-b571-2cbb8338cf1e"/>
    <s v="4871943 - Castano Lopez Juan Esteban"/>
    <n v="6"/>
    <n v="5"/>
    <s v=" 00:15:44.252"/>
    <s v=" 00:10:56.473"/>
    <s v=" 00:05:55.757"/>
    <s v=" 00:00:03.173"/>
    <n v="4"/>
    <m/>
    <m/>
    <n v="4871943"/>
    <x v="103"/>
    <x v="103"/>
    <x v="1"/>
    <x v="20"/>
    <s v="CARBONO PEDROZA YINEIDIS YESENIA"/>
    <n v="5"/>
    <n v="800"/>
    <n v="944.00000000000011"/>
    <n v="4720.0000000000009"/>
    <n v="4871943"/>
    <x v="0"/>
    <x v="4"/>
    <x v="0"/>
  </r>
  <r>
    <d v="2026-09-10T00:00:00"/>
    <d v="2026-09-11T00:00:00"/>
    <b v="0"/>
    <s v="DirecciÃ³n: Entrante; DirecciÃ³n inicial:Entrante"/>
    <x v="0"/>
    <s v="0907102f-f9fb-4ce9-938c-79e731e8bd14"/>
    <s v="4871944 - Valero Molero Victoria Belen"/>
    <n v="3"/>
    <n v="3"/>
    <s v=" 00:30:28.450"/>
    <s v=" 00:14:49.857"/>
    <s v=" 00:15:28.593"/>
    <s v=" 00:00:10.000"/>
    <n v="3"/>
    <m/>
    <m/>
    <n v="4871944"/>
    <x v="104"/>
    <x v="104"/>
    <x v="1"/>
    <x v="20"/>
    <s v="CARBONO PEDROZA YINEIDIS YESENIA"/>
    <n v="3"/>
    <n v="800"/>
    <n v="1828"/>
    <n v="5484"/>
    <n v="4871944"/>
    <x v="0"/>
    <x v="4"/>
    <x v="0"/>
  </r>
  <r>
    <d v="2026-09-10T00:00:00"/>
    <d v="2026-09-11T00:00:00"/>
    <b v="0"/>
    <s v="DirecciÃ³n: Entrante; DirecciÃ³n inicial:Entrante"/>
    <x v="0"/>
    <s v="2859c744-2c32-478b-978c-eac853dac34b"/>
    <s v="4871946 - Gonzalez Romero Sharic Juliana"/>
    <n v="1"/>
    <n v="1"/>
    <s v=" 01:00:36.806"/>
    <s v=" 00:18:59.064"/>
    <s v=" 00:41:27.742"/>
    <s v=" 00:00:10.000"/>
    <n v="1"/>
    <m/>
    <m/>
    <n v="4871946"/>
    <x v="105"/>
    <x v="105"/>
    <x v="1"/>
    <x v="20"/>
    <s v="CARBONO PEDROZA YINEIDIS YESENIA"/>
    <n v="1"/>
    <n v="800"/>
    <n v="3636"/>
    <n v="3636"/>
    <n v="4871946"/>
    <x v="0"/>
    <x v="4"/>
    <x v="0"/>
  </r>
  <r>
    <d v="2026-09-10T00:00:00"/>
    <d v="2026-09-11T00:00:00"/>
    <b v="0"/>
    <s v="DirecciÃ³n: Entrante; DirecciÃ³n inicial:Entrante"/>
    <x v="0"/>
    <s v="5d9c03ad-67f4-4f0b-a987-3b682efdfab7"/>
    <s v="4871948 - Molina Gale Chabelis"/>
    <n v="6"/>
    <n v="6"/>
    <s v=" 00:06:36.350"/>
    <s v=" 00:06:05.588"/>
    <s v=" 00:01:02.284"/>
    <s v=" 00:00:10.000"/>
    <n v="2"/>
    <n v="1"/>
    <m/>
    <n v="4871948"/>
    <x v="106"/>
    <x v="106"/>
    <x v="1"/>
    <x v="20"/>
    <s v="CARBONO PEDROZA YINEIDIS YESENIA"/>
    <n v="6"/>
    <n v="800"/>
    <n v="396"/>
    <n v="2376"/>
    <n v="4871948"/>
    <x v="0"/>
    <x v="4"/>
    <x v="0"/>
  </r>
  <r>
    <d v="2026-09-10T00:00:00"/>
    <d v="2026-09-11T00:00:00"/>
    <b v="0"/>
    <s v="DirecciÃ³n: Entrante; DirecciÃ³n inicial:Entrante"/>
    <x v="0"/>
    <s v="86cc9c14-1db3-4ca7-965e-0c5c5a27dc2d"/>
    <s v="4871954 - Valencia Toro Gilary Brisvany"/>
    <n v="3"/>
    <n v="2"/>
    <s v=" 00:15:08.682"/>
    <s v=" 00:11:47.629"/>
    <s v=" 00:06:28.482"/>
    <s v=" 00:00:06.812"/>
    <n v="1"/>
    <m/>
    <m/>
    <n v="4871954"/>
    <x v="107"/>
    <x v="107"/>
    <x v="1"/>
    <x v="20"/>
    <s v="CARBONO PEDROZA YINEIDIS YESENIA"/>
    <n v="2"/>
    <n v="800"/>
    <n v="908"/>
    <n v="1816"/>
    <n v="4871954"/>
    <x v="0"/>
    <x v="4"/>
    <x v="0"/>
  </r>
  <r>
    <d v="2026-09-10T00:00:00"/>
    <d v="2026-09-11T00:00:00"/>
    <b v="0"/>
    <s v="DirecciÃ³n: Entrante; DirecciÃ³n inicial:Entrante"/>
    <x v="0"/>
    <s v="d84b298d-2d79-42eb-8732-dc493b041b38"/>
    <s v="4871964 - Cuesta Usuga Ana Sofia"/>
    <n v="8"/>
    <n v="8"/>
    <s v=" 00:07:11.650"/>
    <s v=" 00:06:30.098"/>
    <s v=" 00:04:23.244"/>
    <s v=" 00:00:08.646"/>
    <n v="1"/>
    <m/>
    <m/>
    <n v="4871964"/>
    <x v="108"/>
    <x v="108"/>
    <x v="1"/>
    <x v="22"/>
    <s v="CARBONO PEDROZA YINEIDIS YESENIA"/>
    <n v="8"/>
    <n v="800"/>
    <n v="431"/>
    <n v="3448"/>
    <n v="4871964"/>
    <x v="0"/>
    <x v="4"/>
    <x v="0"/>
  </r>
  <r>
    <d v="2026-09-10T00:00:00"/>
    <d v="2026-09-11T00:00:00"/>
    <b v="0"/>
    <s v="DirecciÃ³n: Entrante; DirecciÃ³n inicial:Entrante"/>
    <x v="0"/>
    <s v="2b1e5e16-2f68-4159-a90a-2f39ca1ce87f"/>
    <s v="4876060 - Fernando Jose Fernandez Navarro"/>
    <n v="5"/>
    <n v="4"/>
    <s v=" 00:09:23.287"/>
    <s v=" 00:05:42.811"/>
    <s v=" 00:04:40.298"/>
    <s v=" 00:00:10.252"/>
    <n v="3"/>
    <m/>
    <m/>
    <n v="4876060"/>
    <x v="109"/>
    <x v="109"/>
    <x v="1"/>
    <x v="22"/>
    <s v="CARBONO PEDROZA YINEIDIS YESENIA"/>
    <n v="4"/>
    <n v="800"/>
    <n v="563"/>
    <n v="2252"/>
    <n v="4876060"/>
    <x v="0"/>
    <x v="5"/>
    <x v="0"/>
  </r>
  <r>
    <d v="2026-09-10T00:00:00"/>
    <d v="2026-09-11T00:00:00"/>
    <b v="0"/>
    <s v="DirecciÃ³n: Entrante; DirecciÃ³n inicial:Entrante"/>
    <x v="0"/>
    <s v="945b6b8d-441b-486e-9fa6-c0ee6f023b49"/>
    <s v="4876062 - Monroy Araque Manuela"/>
    <n v="1"/>
    <n v="1"/>
    <s v=" 00:23:06.621"/>
    <s v=" 00:22:56.621"/>
    <m/>
    <s v=" 00:00:10.000"/>
    <m/>
    <m/>
    <m/>
    <n v="4876062"/>
    <x v="110"/>
    <x v="110"/>
    <x v="3"/>
    <x v="16"/>
    <s v="ROJAS LEGUIZAMO ANDRES FELIPE"/>
    <n v="1"/>
    <n v="646"/>
    <n v="1386"/>
    <n v="1386"/>
    <n v="4876062"/>
    <x v="0"/>
    <x v="5"/>
    <x v="0"/>
  </r>
  <r>
    <d v="2026-09-10T00:00:00"/>
    <d v="2026-09-11T00:00:00"/>
    <b v="0"/>
    <s v="DirecciÃ³n: Entrante; DirecciÃ³n inicial:Entrante"/>
    <x v="0"/>
    <s v="76f85ef6-b798-40b4-8eb3-76499a499b07"/>
    <s v="4879314 - Villadiego Pajaro Yessica Yulieth"/>
    <n v="2"/>
    <n v="2"/>
    <s v=" 00:09:02.560"/>
    <s v=" 00:08:55.738"/>
    <m/>
    <s v=" 00:00:06.822"/>
    <m/>
    <n v="1"/>
    <m/>
    <n v="4879314"/>
    <x v="111"/>
    <x v="111"/>
    <x v="3"/>
    <x v="4"/>
    <s v="ROJAS LEGUIZAMO ANDRES FELIPE"/>
    <n v="2"/>
    <n v="646"/>
    <n v="542"/>
    <n v="1084"/>
    <n v="4879314"/>
    <x v="0"/>
    <x v="6"/>
    <x v="0"/>
  </r>
  <r>
    <d v="2026-09-10T00:00:00"/>
    <d v="2026-09-11T00:00:00"/>
    <b v="0"/>
    <s v="DirecciÃ³n: Entrante; DirecciÃ³n inicial:Entrante"/>
    <x v="0"/>
    <s v="1f6fcbbd-9ec2-4459-90d0-67e0626a36f5"/>
    <s v="4879325 - Benitez Martinez Marena Esther"/>
    <n v="2"/>
    <n v="1"/>
    <s v=" 00:03:29.528"/>
    <s v=" 00:03:18.606"/>
    <s v=" 00:00:05.506"/>
    <s v=" 00:00:05.416"/>
    <n v="1"/>
    <m/>
    <m/>
    <n v="4879325"/>
    <x v="112"/>
    <x v="112"/>
    <x v="3"/>
    <x v="11"/>
    <s v="ROJAS LEGUIZAMO ANDRES FELIPE"/>
    <n v="1"/>
    <n v="646"/>
    <n v="209"/>
    <n v="209"/>
    <n v="4879325"/>
    <x v="0"/>
    <x v="6"/>
    <x v="0"/>
  </r>
  <r>
    <d v="2026-09-10T00:00:00"/>
    <d v="2026-09-11T00:00:00"/>
    <b v="0"/>
    <s v="DirecciÃ³n: Entrante; DirecciÃ³n inicial:Entrante"/>
    <x v="0"/>
    <s v="c8f73aac-2667-4c3a-b426-2c50980e780f"/>
    <s v="4879335 - Restrepo Naranjo Mariana"/>
    <n v="1"/>
    <m/>
    <m/>
    <m/>
    <m/>
    <m/>
    <m/>
    <m/>
    <m/>
    <n v="4879335"/>
    <x v="113"/>
    <x v="113"/>
    <x v="3"/>
    <x v="11"/>
    <s v="ROJAS LEGUIZAMO ANDRES FELIPE"/>
    <n v="0"/>
    <n v="646"/>
    <s v=""/>
    <s v=""/>
    <n v="4879335"/>
    <x v="0"/>
    <x v="6"/>
    <x v="0"/>
  </r>
  <r>
    <d v="2026-09-10T00:00:00"/>
    <d v="2026-09-11T00:00:00"/>
    <b v="0"/>
    <s v="DirecciÃ³n: Entrante; DirecciÃ³n inicial:Entrante"/>
    <x v="0"/>
    <s v="5980b77f-cb80-44ec-a183-8e6c99427c6f"/>
    <s v="4879337 - Mejia Salazar Juan Jose"/>
    <n v="3"/>
    <n v="2"/>
    <s v=" 00:04:21.103"/>
    <s v=" 00:03:20.404"/>
    <s v=" 00:01:46.929"/>
    <s v=" 00:00:07.234"/>
    <n v="1"/>
    <m/>
    <m/>
    <n v="4879337"/>
    <x v="114"/>
    <x v="114"/>
    <x v="6"/>
    <x v="15"/>
    <s v="CARBONO PEDROZA YINEIDIS YESENIA"/>
    <n v="2"/>
    <n v="900"/>
    <n v="261"/>
    <n v="522"/>
    <n v="4879337"/>
    <x v="0"/>
    <x v="6"/>
    <x v="0"/>
  </r>
  <r>
    <d v="2026-09-10T00:00:00"/>
    <d v="2026-09-11T00:00:00"/>
    <b v="0"/>
    <s v="DirecciÃ³n: Entrante; DirecciÃ³n inicial:Entrante"/>
    <x v="0"/>
    <s v="ea11f1e8-91a1-4e7f-bd01-8102734d0c06"/>
    <s v="4879353 - Ortiz Muriel Victor Manuel"/>
    <n v="1"/>
    <n v="1"/>
    <s v=" 00:31:31.208"/>
    <s v=" 00:21:16.223"/>
    <s v=" 00:10:04.873"/>
    <s v=" 00:00:10.112"/>
    <n v="1"/>
    <m/>
    <m/>
    <n v="4879353"/>
    <x v="115"/>
    <x v="115"/>
    <x v="13"/>
    <x v="11"/>
    <s v="ROJAS LEGUIZAMO ANDRES FELIPE"/>
    <n v="1"/>
    <s v=""/>
    <n v="1891.0000000000002"/>
    <n v="1891.0000000000002"/>
    <n v="4879353"/>
    <x v="0"/>
    <x v="6"/>
    <x v="0"/>
  </r>
  <r>
    <d v="2026-09-10T00:00:00"/>
    <d v="2026-09-11T00:00:00"/>
    <b v="0"/>
    <s v="DirecciÃ³n: Entrante; DirecciÃ³n inicial:Entrante"/>
    <x v="0"/>
    <s v="7ba9e0f9-47e9-4bc5-9431-442f149f5b80"/>
    <s v="4879355 - Angulo Aragon Diego Andres"/>
    <n v="2"/>
    <n v="1"/>
    <s v=" 00:11:30.727"/>
    <s v=" 00:11:25.315"/>
    <m/>
    <s v=" 00:00:05.412"/>
    <m/>
    <m/>
    <m/>
    <n v="4879355"/>
    <x v="116"/>
    <x v="116"/>
    <x v="6"/>
    <x v="15"/>
    <s v="CARBONO PEDROZA YINEIDIS YESENIA"/>
    <n v="1"/>
    <n v="900"/>
    <n v="690"/>
    <n v="690"/>
    <n v="4879355"/>
    <x v="0"/>
    <x v="6"/>
    <x v="0"/>
  </r>
  <r>
    <d v="2026-09-10T00:00:00"/>
    <d v="2026-09-11T00:00:00"/>
    <b v="0"/>
    <s v="DirecciÃ³n: Entrante; DirecciÃ³n inicial:Entrante"/>
    <x v="0"/>
    <s v="fdd80506-3ca1-4eb8-803c-644c25255c60"/>
    <s v="4882858 - Jhojan Alexis Ledesma Ramirez"/>
    <n v="2"/>
    <n v="1"/>
    <s v=" 00:20:27.980"/>
    <s v=" 00:13:20.999"/>
    <s v=" 00:06:56.981"/>
    <s v=" 00:00:10.000"/>
    <n v="1"/>
    <n v="1"/>
    <m/>
    <n v="4882858"/>
    <x v="117"/>
    <x v="117"/>
    <x v="1"/>
    <x v="22"/>
    <s v="CARBONO PEDROZA YINEIDIS YESENIA"/>
    <n v="1"/>
    <n v="800"/>
    <n v="1227"/>
    <n v="1227"/>
    <n v="4882858"/>
    <x v="0"/>
    <x v="7"/>
    <x v="0"/>
  </r>
  <r>
    <d v="2026-09-10T00:00:00"/>
    <d v="2026-09-11T00:00:00"/>
    <b v="0"/>
    <s v="DirecciÃ³n: Entrante; DirecciÃ³n inicial:Entrante"/>
    <x v="0"/>
    <s v="7ace3fe7-b94c-4b64-ae71-e9b2b8002d5c"/>
    <s v="4882874 - Nataly Lucero David Correa"/>
    <n v="3"/>
    <n v="2"/>
    <s v=" 00:50:54.690"/>
    <s v=" 00:38:28.825"/>
    <s v=" 00:12:18.730"/>
    <s v=" 00:00:07.135"/>
    <n v="2"/>
    <m/>
    <m/>
    <n v="4882874"/>
    <x v="118"/>
    <x v="118"/>
    <x v="1"/>
    <x v="22"/>
    <s v="CARBONO PEDROZA YINEIDIS YESENIA"/>
    <n v="2"/>
    <n v="800"/>
    <n v="3054"/>
    <n v="6108"/>
    <n v="4882874"/>
    <x v="0"/>
    <x v="7"/>
    <x v="0"/>
  </r>
  <r>
    <d v="2026-09-10T00:00:00"/>
    <d v="2026-09-11T00:00:00"/>
    <b v="0"/>
    <s v="DirecciÃ³n: Entrante; DirecciÃ³n inicial:Entrante"/>
    <x v="0"/>
    <s v="a008ae53-92b5-40c5-b702-8a4f81a54640"/>
    <s v="4883787 - David Alexander Fonnegra Lopez"/>
    <n v="1"/>
    <n v="1"/>
    <s v=" 00:19:40.715"/>
    <s v=" 00:19:30.715"/>
    <m/>
    <s v=" 00:00:10.000"/>
    <m/>
    <m/>
    <m/>
    <n v="4883787"/>
    <x v="119"/>
    <x v="119"/>
    <x v="1"/>
    <x v="22"/>
    <s v="CARBONO PEDROZA YINEIDIS YESENIA"/>
    <n v="1"/>
    <n v="800"/>
    <n v="1180"/>
    <n v="1180"/>
    <n v="4883787"/>
    <x v="0"/>
    <x v="8"/>
    <x v="0"/>
  </r>
  <r>
    <d v="2026-09-10T00:00:00"/>
    <d v="2026-09-11T00:00:00"/>
    <b v="0"/>
    <s v="DirecciÃ³n: Entrante; DirecciÃ³n inicial:Entrante"/>
    <x v="0"/>
    <s v="5273d133-097c-40f0-b238-99d9f34bd8ac"/>
    <s v="4883789 - Rainer Stiwar Suescun Lopez"/>
    <n v="2"/>
    <n v="1"/>
    <s v=" 00:08:40.013"/>
    <s v=" 00:04:38.823"/>
    <s v=" 00:03:53.988"/>
    <s v=" 00:00:07.202"/>
    <n v="1"/>
    <m/>
    <m/>
    <n v="4883789"/>
    <x v="120"/>
    <x v="120"/>
    <x v="1"/>
    <x v="22"/>
    <s v="CARBONO PEDROZA YINEIDIS YESENIA"/>
    <n v="1"/>
    <n v="800"/>
    <n v="520"/>
    <n v="520"/>
    <n v="4883789"/>
    <x v="0"/>
    <x v="8"/>
    <x v="0"/>
  </r>
  <r>
    <d v="2026-09-10T00:00:00"/>
    <d v="2026-09-11T00:00:00"/>
    <b v="0"/>
    <s v="DirecciÃ³n: Entrante; DirecciÃ³n inicial:Entrante"/>
    <x v="0"/>
    <s v="651b9214-8ebb-4d82-a797-5fdb22ea0c0f"/>
    <s v="4883791 - Gustavo Adolfo Osorno Perez"/>
    <n v="2"/>
    <n v="1"/>
    <s v=" 00:04:22.108"/>
    <s v=" 00:04:15.228"/>
    <m/>
    <s v=" 00:00:06.880"/>
    <m/>
    <m/>
    <m/>
    <n v="4883791"/>
    <x v="121"/>
    <x v="121"/>
    <x v="1"/>
    <x v="22"/>
    <s v="CARBONO PEDROZA YINEIDIS YESENIA"/>
    <n v="1"/>
    <n v="800"/>
    <n v="262"/>
    <n v="262"/>
    <n v="4883791"/>
    <x v="0"/>
    <x v="8"/>
    <x v="0"/>
  </r>
  <r>
    <d v="2026-09-10T00:00:00"/>
    <d v="2026-09-11T00:00:00"/>
    <b v="0"/>
    <s v="DirecciÃ³n: Entrante; DirecciÃ³n inicial:Entrante"/>
    <x v="0"/>
    <s v="93488896-8ace-43cd-b3ae-1b4aa3bf2147"/>
    <s v="4883792 - Carlos Andres Payares Machado"/>
    <n v="2"/>
    <n v="1"/>
    <s v=" 00:04:29.035"/>
    <s v=" 00:03:24.543"/>
    <s v=" 00:00:54.492"/>
    <s v=" 00:00:10.000"/>
    <n v="1"/>
    <m/>
    <m/>
    <n v="4883792"/>
    <x v="122"/>
    <x v="122"/>
    <x v="1"/>
    <x v="22"/>
    <s v="CARBONO PEDROZA YINEIDIS YESENIA"/>
    <n v="1"/>
    <n v="800"/>
    <n v="269"/>
    <n v="269"/>
    <n v="4883792"/>
    <x v="0"/>
    <x v="8"/>
    <x v="0"/>
  </r>
  <r>
    <d v="2026-09-10T00:00:00"/>
    <d v="2026-09-11T00:00:00"/>
    <b v="0"/>
    <s v="DirecciÃ³n: Entrante; DirecciÃ³n inicial:Entrante"/>
    <x v="0"/>
    <s v="693b5f9f-091c-42c7-8329-e31c8c556a61"/>
    <s v="4883794 - Laura Vanessa Better Paternina"/>
    <n v="2"/>
    <n v="1"/>
    <s v=" 00:09:22.262"/>
    <s v=" 00:09:12.262"/>
    <m/>
    <s v=" 00:00:10.000"/>
    <m/>
    <m/>
    <m/>
    <n v="4883794"/>
    <x v="123"/>
    <x v="123"/>
    <x v="1"/>
    <x v="22"/>
    <s v="CARBONO PEDROZA YINEIDIS YESENIA"/>
    <n v="1"/>
    <n v="800"/>
    <n v="561.99999999999989"/>
    <n v="561.99999999999989"/>
    <n v="4883794"/>
    <x v="0"/>
    <x v="8"/>
    <x v="0"/>
  </r>
  <r>
    <d v="2026-09-10T00:00:00"/>
    <d v="2026-09-11T00:00:00"/>
    <b v="0"/>
    <s v="DirecciÃ³n: Entrante; DirecciÃ³n inicial:Entrante"/>
    <x v="0"/>
    <s v="6156789c-f414-4111-ad93-e6442d6dbe7c"/>
    <s v="4885213 - Angelo Steven Cruz Barrera"/>
    <n v="3"/>
    <n v="2"/>
    <s v=" 00:00:47.359"/>
    <s v=" 00:00:32.577"/>
    <m/>
    <s v=" 00:00:14.782"/>
    <m/>
    <m/>
    <m/>
    <n v="4885213"/>
    <x v="124"/>
    <x v="124"/>
    <x v="14"/>
    <x v="3"/>
    <s v="CARDONA RAMIREZ MARELYN"/>
    <n v="2"/>
    <s v=""/>
    <n v="47"/>
    <n v="94"/>
    <n v="4885213"/>
    <x v="0"/>
    <x v="7"/>
    <x v="0"/>
  </r>
  <r>
    <d v="2026-09-10T00:00:00"/>
    <d v="2026-09-11T00:00:00"/>
    <b v="0"/>
    <s v="DirecciÃ³n: Entrante; DirecciÃ³n inicial:Entrante"/>
    <x v="0"/>
    <s v="d92902da-a3f6-4461-a68f-25aaedc05254"/>
    <s v="4885216 - Stefania White Valencia"/>
    <n v="1"/>
    <m/>
    <m/>
    <m/>
    <m/>
    <m/>
    <m/>
    <m/>
    <m/>
    <n v="4885216"/>
    <x v="125"/>
    <x v="125"/>
    <x v="14"/>
    <x v="3"/>
    <s v="CARDONA RAMIREZ MARELYN"/>
    <n v="0"/>
    <s v=""/>
    <s v=""/>
    <s v=""/>
    <n v="4885216"/>
    <x v="0"/>
    <x v="7"/>
    <x v="0"/>
  </r>
  <r>
    <d v="2026-09-10T00:00:00"/>
    <d v="2026-09-11T00:00:00"/>
    <b v="0"/>
    <s v="DirecciÃ³n: Entrante; DirecciÃ³n inicial:Entrante"/>
    <x v="0"/>
    <s v="a175beab-3311-4127-ac89-1cb6e0e4a993"/>
    <s v="4885232 - Santiago Henao Angel"/>
    <n v="1"/>
    <m/>
    <m/>
    <m/>
    <m/>
    <m/>
    <m/>
    <m/>
    <m/>
    <n v="4885232"/>
    <x v="126"/>
    <x v="126"/>
    <x v="2"/>
    <x v="3"/>
    <s v="CARDONA RAMIREZ MARELYN"/>
    <n v="0"/>
    <s v=""/>
    <s v=""/>
    <s v=""/>
    <n v="4885232"/>
    <x v="0"/>
    <x v="7"/>
    <x v="0"/>
  </r>
  <r>
    <d v="2026-09-10T00:00:00"/>
    <d v="2026-09-11T00:00:00"/>
    <b v="0"/>
    <s v="DirecciÃ³n: Entrante; DirecciÃ³n inicial:Entrante"/>
    <x v="0"/>
    <s v="c87ebde3-b1be-4d7a-88f3-787131a35597"/>
    <s v="4885235 - Katy Luz Parra Morales"/>
    <n v="1"/>
    <m/>
    <m/>
    <m/>
    <m/>
    <m/>
    <m/>
    <m/>
    <m/>
    <n v="4885235"/>
    <x v="127"/>
    <x v="127"/>
    <x v="12"/>
    <x v="3"/>
    <s v="CARDONA RAMIREZ MARELYN"/>
    <n v="0"/>
    <s v=""/>
    <s v=""/>
    <s v=""/>
    <n v="4885235"/>
    <x v="0"/>
    <x v="7"/>
    <x v="0"/>
  </r>
  <r>
    <d v="2026-09-10T00:00:00"/>
    <d v="2026-09-11T00:00:00"/>
    <b v="0"/>
    <s v="DirecciÃ³n: Entrante; DirecciÃ³n inicial:Entrante"/>
    <x v="0"/>
    <s v="e1f8a457-0b07-4552-a635-90522dfbeadb"/>
    <s v="4885236 - Cristopher Jakob Rodriguez Abraham"/>
    <n v="1"/>
    <m/>
    <m/>
    <m/>
    <m/>
    <m/>
    <m/>
    <m/>
    <m/>
    <n v="4885236"/>
    <x v="128"/>
    <x v="128"/>
    <x v="12"/>
    <x v="3"/>
    <s v="CARDONA RAMIREZ MARELYN"/>
    <n v="0"/>
    <s v=""/>
    <s v=""/>
    <s v=""/>
    <n v="4885236"/>
    <x v="0"/>
    <x v="7"/>
    <x v="0"/>
  </r>
  <r>
    <d v="2026-09-10T00:00:00"/>
    <d v="2026-09-11T00:00:00"/>
    <b v="0"/>
    <s v="DirecciÃ³n: Entrante; DirecciÃ³n inicial:Entrante"/>
    <x v="1"/>
    <s v="52706545-6ec0-4947-8e09-664525045567"/>
    <s v="4405544 - Escobar Vergara Carlos Esteban"/>
    <n v="10"/>
    <n v="14"/>
    <s v=" 00:26:48.083"/>
    <s v=" 00:15:10.857"/>
    <s v=" 00:20:05.645"/>
    <s v=" 00:00:08.285"/>
    <n v="8"/>
    <n v="14"/>
    <m/>
    <n v="4405544"/>
    <x v="129"/>
    <x v="129"/>
    <x v="15"/>
    <x v="2"/>
    <s v="CARBONO PEDROZA YINEIDIS YESENIA"/>
    <n v="14"/>
    <n v="1700"/>
    <n v="1608"/>
    <n v="22512"/>
    <n v="4405544"/>
    <x v="0"/>
    <x v="0"/>
    <x v="0"/>
  </r>
  <r>
    <d v="2026-09-10T00:00:00"/>
    <d v="2026-09-11T00:00:00"/>
    <b v="0"/>
    <s v="DirecciÃ³n: Entrante; DirecciÃ³n inicial:Entrante"/>
    <x v="1"/>
    <s v="f56f80b9-cd53-4229-94c8-84b9668bcdf2"/>
    <s v="4483552 - Suaza CastaÃ±eda Natalia Andrea"/>
    <n v="5"/>
    <n v="5"/>
    <s v=" 00:22:41.590"/>
    <s v=" 00:17:21.081"/>
    <s v=" 00:06:35.022"/>
    <s v=" 00:00:04.491"/>
    <n v="4"/>
    <n v="5"/>
    <m/>
    <n v="4483552"/>
    <x v="130"/>
    <x v="130"/>
    <x v="3"/>
    <x v="4"/>
    <s v="ROJAS LEGUIZAMO ANDRES FELIPE"/>
    <n v="5"/>
    <n v="646"/>
    <n v="1361.0000000000002"/>
    <n v="6805.0000000000009"/>
    <n v="4483552"/>
    <x v="0"/>
    <x v="0"/>
    <x v="0"/>
  </r>
  <r>
    <d v="2026-09-10T00:00:00"/>
    <d v="2026-09-11T00:00:00"/>
    <b v="0"/>
    <s v="DirecciÃ³n: Entrante; DirecciÃ³n inicial:Entrante"/>
    <x v="1"/>
    <s v="8975e870-c48b-4290-af46-559bf1300b57"/>
    <s v="4507526 - Martinez Matallan Heidy Yuliza"/>
    <n v="10"/>
    <n v="10"/>
    <s v=" 00:20:08.435"/>
    <s v=" 00:09:22.985"/>
    <s v=" 00:11:48.233"/>
    <s v=" 00:00:08.040"/>
    <n v="9"/>
    <n v="10"/>
    <m/>
    <n v="4507526"/>
    <x v="131"/>
    <x v="131"/>
    <x v="15"/>
    <x v="23"/>
    <s v="CARBONO PEDROZA YINEIDIS YESENIA"/>
    <n v="10"/>
    <n v="1700"/>
    <n v="1208"/>
    <n v="12080"/>
    <n v="4507526"/>
    <x v="0"/>
    <x v="0"/>
    <x v="0"/>
  </r>
  <r>
    <d v="2026-09-10T00:00:00"/>
    <d v="2026-09-11T00:00:00"/>
    <b v="0"/>
    <s v="DirecciÃ³n: Entrante; DirecciÃ³n inicial:Entrante"/>
    <x v="1"/>
    <s v="52a685af-3000-433c-bd82-20095834b01a"/>
    <s v="4601733 - Torres Castellanos Jean Carlos"/>
    <n v="1"/>
    <n v="4"/>
    <s v=" 00:22:50.779"/>
    <s v=" 00:14:07.086"/>
    <s v=" 00:11:17.574"/>
    <s v=" 00:00:15.511"/>
    <n v="3"/>
    <n v="4"/>
    <m/>
    <n v="4601733"/>
    <x v="132"/>
    <x v="132"/>
    <x v="16"/>
    <x v="14"/>
    <s v="LOBO VERA LADY VANESSA"/>
    <n v="4"/>
    <n v="1411.8916037432809"/>
    <n v="1370"/>
    <n v="5480"/>
    <n v="4601733"/>
    <x v="0"/>
    <x v="0"/>
    <x v="0"/>
  </r>
  <r>
    <d v="2026-09-10T00:00:00"/>
    <d v="2026-09-11T00:00:00"/>
    <b v="0"/>
    <s v="DirecciÃ³n: Entrante; DirecciÃ³n inicial:Entrante"/>
    <x v="1"/>
    <s v="61596783-2d3e-4606-9515-5be74ef9e5c8"/>
    <s v="4609810 - Moreno Yotagri Jose Ignacio"/>
    <n v="26"/>
    <n v="29"/>
    <s v=" 00:14:19.870"/>
    <s v=" 00:07:36.767"/>
    <s v=" 00:06:57.701"/>
    <s v=" 00:00:14.208"/>
    <n v="27"/>
    <n v="29"/>
    <m/>
    <n v="4609810"/>
    <x v="133"/>
    <x v="133"/>
    <x v="10"/>
    <x v="17"/>
    <s v="LOBO VERA LADY VANESSA"/>
    <n v="29"/>
    <n v="1231"/>
    <n v="859"/>
    <n v="24911"/>
    <n v="4609810"/>
    <x v="0"/>
    <x v="0"/>
    <x v="0"/>
  </r>
  <r>
    <d v="2026-09-10T00:00:00"/>
    <d v="2026-09-11T00:00:00"/>
    <b v="0"/>
    <s v="DirecciÃ³n: Entrante; DirecciÃ³n inicial:Entrante"/>
    <x v="1"/>
    <s v="b9d371a2-cbb6-4c25-bebd-0bc1f72c070a"/>
    <s v="4612348 - Salas Porto Maria Camila"/>
    <n v="12"/>
    <n v="12"/>
    <s v=" 00:26:50.264"/>
    <s v=" 00:08:42.878"/>
    <s v=" 00:17:58.306"/>
    <s v=" 00:00:09.079"/>
    <n v="12"/>
    <n v="11"/>
    <m/>
    <n v="4612348"/>
    <x v="134"/>
    <x v="134"/>
    <x v="10"/>
    <x v="17"/>
    <s v="LOBO VERA LADY VANESSA"/>
    <n v="12"/>
    <n v="1231"/>
    <n v="1610"/>
    <n v="19320"/>
    <n v="4612348"/>
    <x v="0"/>
    <x v="0"/>
    <x v="0"/>
  </r>
  <r>
    <d v="2026-09-10T00:00:00"/>
    <d v="2026-09-11T00:00:00"/>
    <b v="0"/>
    <s v="DirecciÃ³n: Entrante; DirecciÃ³n inicial:Entrante"/>
    <x v="1"/>
    <s v="1270ddc5-36ad-439f-b5f1-a836f16d6138"/>
    <s v="4627565 - Ramirez Cartagena Felipe"/>
    <n v="2"/>
    <n v="2"/>
    <s v=" 00:16:46.673"/>
    <s v=" 00:16:31.605"/>
    <m/>
    <s v=" 00:00:15.067"/>
    <m/>
    <n v="2"/>
    <m/>
    <n v="4627565"/>
    <x v="135"/>
    <x v="135"/>
    <x v="16"/>
    <x v="14"/>
    <s v="LOBO VERA LADY VANESSA"/>
    <n v="2"/>
    <n v="1411.8916037432809"/>
    <n v="1006"/>
    <n v="2012"/>
    <n v="4627565"/>
    <x v="0"/>
    <x v="0"/>
    <x v="0"/>
  </r>
  <r>
    <d v="2026-09-10T00:00:00"/>
    <d v="2026-09-11T00:00:00"/>
    <b v="0"/>
    <s v="DirecciÃ³n: Entrante; DirecciÃ³n inicial:Entrante"/>
    <x v="1"/>
    <s v="88a497d1-e3c8-406d-87dd-20a4e03a7348"/>
    <s v="4630305 - Salazar Morales Juan Esteban"/>
    <n v="6"/>
    <n v="6"/>
    <s v=" 00:31:15.883"/>
    <s v=" 00:13:58.834"/>
    <s v=" 00:17:12.341"/>
    <s v=" 00:00:04.708"/>
    <n v="6"/>
    <n v="6"/>
    <m/>
    <n v="4630305"/>
    <x v="136"/>
    <x v="136"/>
    <x v="16"/>
    <x v="5"/>
    <s v="LOBO VERA LADY VANESSA"/>
    <n v="6"/>
    <n v="1411.8916037432809"/>
    <n v="1874.9999999999998"/>
    <n v="11249.999999999998"/>
    <n v="4630305"/>
    <x v="0"/>
    <x v="0"/>
    <x v="0"/>
  </r>
  <r>
    <d v="2026-09-10T00:00:00"/>
    <d v="2026-09-11T00:00:00"/>
    <b v="0"/>
    <s v="DirecciÃ³n: Entrante; DirecciÃ³n inicial:Entrante"/>
    <x v="1"/>
    <s v="c18d9ef8-8250-45d6-9af5-d82180780053"/>
    <s v="4633412 - Varelas Hernandez Leidy Yohana"/>
    <n v="13"/>
    <n v="13"/>
    <s v=" 00:11:08.086"/>
    <s v=" 00:05:07.503"/>
    <s v=" 00:06:58.841"/>
    <s v=" 00:00:06.179"/>
    <n v="11"/>
    <n v="13"/>
    <m/>
    <n v="4633412"/>
    <x v="137"/>
    <x v="137"/>
    <x v="15"/>
    <x v="23"/>
    <s v="CARBONO PEDROZA YINEIDIS YESENIA"/>
    <n v="13"/>
    <n v="1700"/>
    <n v="668"/>
    <n v="8684"/>
    <n v="4633412"/>
    <x v="0"/>
    <x v="0"/>
    <x v="0"/>
  </r>
  <r>
    <d v="2026-09-10T00:00:00"/>
    <d v="2026-09-11T00:00:00"/>
    <b v="0"/>
    <s v="DirecciÃ³n: Entrante; DirecciÃ³n inicial:Entrante"/>
    <x v="1"/>
    <s v="eb912b04-5ca0-4452-aa5d-55d4f9b5149d"/>
    <s v="4634678 - Atehortua Tobon Maritza"/>
    <m/>
    <n v="3"/>
    <s v=" 01:09:55.346"/>
    <s v=" 00:40:17.728"/>
    <s v=" 00:29:22.319"/>
    <s v=" 00:00:15.299"/>
    <n v="3"/>
    <n v="3"/>
    <m/>
    <n v="4634678"/>
    <x v="138"/>
    <x v="138"/>
    <x v="16"/>
    <x v="5"/>
    <s v="LOBO VERA LADY VANESSA"/>
    <n v="3"/>
    <n v="1411.8916037432809"/>
    <n v="4195"/>
    <n v="12585"/>
    <n v="4634678"/>
    <x v="0"/>
    <x v="0"/>
    <x v="0"/>
  </r>
  <r>
    <d v="2026-09-10T00:00:00"/>
    <d v="2026-09-11T00:00:00"/>
    <b v="0"/>
    <s v="DirecciÃ³n: Entrante; DirecciÃ³n inicial:Entrante"/>
    <x v="1"/>
    <s v="2d62509d-886d-4d8c-963e-b1f649260e6b"/>
    <s v="4636670 - Arango Mariana"/>
    <n v="16"/>
    <n v="19"/>
    <s v=" 00:28:13.124"/>
    <s v=" 00:10:38.609"/>
    <s v=" 00:19:32.975"/>
    <s v=" 00:00:05.010"/>
    <n v="17"/>
    <n v="19"/>
    <m/>
    <n v="4636670"/>
    <x v="139"/>
    <x v="139"/>
    <x v="17"/>
    <x v="14"/>
    <s v="LOBO VERA LADY VANESSA"/>
    <n v="19"/>
    <n v="1700"/>
    <n v="1693"/>
    <n v="32167"/>
    <n v="4636670"/>
    <x v="0"/>
    <x v="0"/>
    <x v="0"/>
  </r>
  <r>
    <d v="2026-09-10T00:00:00"/>
    <d v="2026-09-11T00:00:00"/>
    <b v="0"/>
    <s v="DirecciÃ³n: Entrante; DirecciÃ³n inicial:Entrante"/>
    <x v="1"/>
    <s v="f20f346e-9ce5-4eed-8143-f1e1a0cf2383"/>
    <s v="4641421 - Esalas Cantillo Sandra Milena"/>
    <n v="10"/>
    <n v="12"/>
    <s v=" 00:16:38.145"/>
    <s v=" 00:08:47.093"/>
    <s v=" 00:09:19.399"/>
    <s v=" 00:00:04.885"/>
    <n v="10"/>
    <n v="12"/>
    <m/>
    <n v="4641421"/>
    <x v="140"/>
    <x v="140"/>
    <x v="3"/>
    <x v="4"/>
    <s v="ROJAS LEGUIZAMO ANDRES FELIPE"/>
    <n v="12"/>
    <n v="646"/>
    <n v="998.00000000000011"/>
    <n v="11976.000000000002"/>
    <n v="4641421"/>
    <x v="0"/>
    <x v="0"/>
    <x v="0"/>
  </r>
  <r>
    <d v="2026-09-10T00:00:00"/>
    <d v="2026-09-11T00:00:00"/>
    <b v="0"/>
    <s v="DirecciÃ³n: Entrante; DirecciÃ³n inicial:Entrante"/>
    <x v="1"/>
    <s v="94255bbb-821e-4076-ad26-f41e556fb78c"/>
    <s v="4710288 - PatiÃ±o Arenas Juan Ignacio"/>
    <n v="12"/>
    <n v="15"/>
    <s v=" 00:46:17.911"/>
    <s v=" 00:19:19.046"/>
    <s v=" 00:26:55.937"/>
    <s v=" 00:00:03.135"/>
    <n v="15"/>
    <n v="14"/>
    <m/>
    <n v="4710288"/>
    <x v="141"/>
    <x v="141"/>
    <x v="17"/>
    <x v="5"/>
    <s v="LOBO VERA LADY VANESSA"/>
    <n v="15"/>
    <n v="1700"/>
    <n v="2777"/>
    <n v="41655"/>
    <n v="4710288"/>
    <x v="0"/>
    <x v="0"/>
    <x v="0"/>
  </r>
  <r>
    <d v="2026-09-10T00:00:00"/>
    <d v="2026-09-11T00:00:00"/>
    <b v="0"/>
    <s v="DirecciÃ³n: Entrante; DirecciÃ³n inicial:Entrante"/>
    <x v="1"/>
    <s v="f75d2c52-82db-4c1d-aa9f-b60f8c9ed512"/>
    <s v="4717997 - Montoya Perez Valentina"/>
    <n v="8"/>
    <n v="5"/>
    <s v=" 00:16:35.455"/>
    <s v=" 00:08:12.013"/>
    <s v=" 00:08:20.086"/>
    <s v=" 00:00:03.354"/>
    <n v="5"/>
    <n v="5"/>
    <m/>
    <n v="4717997"/>
    <x v="142"/>
    <x v="142"/>
    <x v="16"/>
    <x v="14"/>
    <s v="LOBO VERA LADY VANESSA"/>
    <n v="5"/>
    <n v="1411.8916037432809"/>
    <n v="995.00000000000011"/>
    <n v="4975.0000000000009"/>
    <n v="4717997"/>
    <x v="0"/>
    <x v="0"/>
    <x v="0"/>
  </r>
  <r>
    <d v="2026-09-10T00:00:00"/>
    <d v="2026-09-11T00:00:00"/>
    <b v="0"/>
    <s v="DirecciÃ³n: Entrante; DirecciÃ³n inicial:Entrante"/>
    <x v="1"/>
    <s v="f54e9712-679e-48c7-a015-cf2b95e4e4e6"/>
    <s v="4728374 - Palacios Restrepo Andres Felipe"/>
    <n v="5"/>
    <n v="2"/>
    <s v=" 00:11:27.689"/>
    <s v=" 00:04:50.847"/>
    <s v=" 00:06:34.082"/>
    <s v=" 00:00:02.759"/>
    <n v="2"/>
    <n v="2"/>
    <m/>
    <n v="4728374"/>
    <x v="143"/>
    <x v="143"/>
    <x v="17"/>
    <x v="14"/>
    <s v="LOBO VERA LADY VANESSA"/>
    <n v="2"/>
    <n v="1700"/>
    <n v="686.99999999999989"/>
    <n v="1373.9999999999998"/>
    <n v="4728374"/>
    <x v="0"/>
    <x v="0"/>
    <x v="0"/>
  </r>
  <r>
    <d v="2026-09-10T00:00:00"/>
    <d v="2026-09-11T00:00:00"/>
    <b v="0"/>
    <s v="DirecciÃ³n: Entrante; DirecciÃ³n inicial:Entrante"/>
    <x v="1"/>
    <s v="8f70109a-dea3-4607-9034-6151711e54c2"/>
    <s v="4741896 - Narvaez Martinez Luis Daniel"/>
    <n v="18"/>
    <n v="20"/>
    <s v=" 00:25:39.451"/>
    <s v=" 00:11:59.736"/>
    <s v=" 00:15:53.288"/>
    <s v=" 00:00:09.420"/>
    <n v="17"/>
    <n v="20"/>
    <m/>
    <n v="4741896"/>
    <x v="144"/>
    <x v="144"/>
    <x v="3"/>
    <x v="4"/>
    <s v="ROJAS LEGUIZAMO ANDRES FELIPE"/>
    <n v="20"/>
    <n v="646"/>
    <n v="1539"/>
    <n v="30780"/>
    <n v="4741896"/>
    <x v="0"/>
    <x v="0"/>
    <x v="0"/>
  </r>
  <r>
    <d v="2026-09-10T00:00:00"/>
    <d v="2026-09-11T00:00:00"/>
    <b v="0"/>
    <s v="DirecciÃ³n: Entrante; DirecciÃ³n inicial:Entrante"/>
    <x v="1"/>
    <s v="0f6ea50a-863d-4212-a052-4f354f869197"/>
    <s v="4757342 - Matheus Rivera Elizabeth Daniela"/>
    <n v="9"/>
    <n v="10"/>
    <s v=" 00:10:52.182"/>
    <s v=" 00:07:58.156"/>
    <s v=" 00:03:02.522"/>
    <s v=" 00:00:09.756"/>
    <n v="9"/>
    <n v="10"/>
    <m/>
    <n v="4757342"/>
    <x v="145"/>
    <x v="145"/>
    <x v="3"/>
    <x v="4"/>
    <s v="ROJAS LEGUIZAMO ANDRES FELIPE"/>
    <n v="10"/>
    <n v="646"/>
    <n v="652"/>
    <n v="6520"/>
    <n v="4757342"/>
    <x v="0"/>
    <x v="0"/>
    <x v="0"/>
  </r>
  <r>
    <d v="2026-09-10T00:00:00"/>
    <d v="2026-09-11T00:00:00"/>
    <b v="0"/>
    <s v="DirecciÃ³n: Entrante; DirecciÃ³n inicial:Entrante"/>
    <x v="1"/>
    <s v="2c4c300b-8c0a-4656-9c14-2d022f835c8b"/>
    <s v="4772186 - Agudelo Rincon Sebastian"/>
    <n v="51"/>
    <n v="51"/>
    <s v=" 00:12:12.364"/>
    <s v=" 00:04:40.059"/>
    <s v=" 00:07:47.255"/>
    <s v=" 00:00:03.374"/>
    <n v="49"/>
    <n v="51"/>
    <m/>
    <n v="4772186"/>
    <x v="146"/>
    <x v="146"/>
    <x v="10"/>
    <x v="17"/>
    <s v="LOBO VERA LADY VANESSA"/>
    <n v="51"/>
    <n v="1231"/>
    <n v="732.00000000000011"/>
    <n v="37332.000000000007"/>
    <n v="4772186"/>
    <x v="0"/>
    <x v="0"/>
    <x v="0"/>
  </r>
  <r>
    <d v="2026-09-10T00:00:00"/>
    <d v="2026-09-11T00:00:00"/>
    <b v="0"/>
    <s v="DirecciÃ³n: Entrante; DirecciÃ³n inicial:Entrante"/>
    <x v="1"/>
    <s v="855d2123-4fba-40c3-8954-b459d36e1e1a"/>
    <s v="4772189 - Herrera Valencia Jhon Geronimo"/>
    <n v="17"/>
    <n v="16"/>
    <s v=" 00:12:32.262"/>
    <s v=" 00:06:39.795"/>
    <s v=" 00:05:48.972"/>
    <s v=" 00:00:03.494"/>
    <n v="16"/>
    <n v="16"/>
    <m/>
    <n v="4772189"/>
    <x v="147"/>
    <x v="147"/>
    <x v="10"/>
    <x v="18"/>
    <s v="LOBO VERA LADY VANESSA"/>
    <n v="16"/>
    <n v="1231"/>
    <n v="752"/>
    <n v="12032"/>
    <n v="4772189"/>
    <x v="0"/>
    <x v="0"/>
    <x v="0"/>
  </r>
  <r>
    <d v="2026-09-10T00:00:00"/>
    <d v="2026-09-11T00:00:00"/>
    <b v="0"/>
    <s v="DirecciÃ³n: Entrante; DirecciÃ³n inicial:Entrante"/>
    <x v="1"/>
    <s v="12014d50-a9fa-4101-8d40-8329f1d56d7f"/>
    <s v="4772194 - Jaramillo Torres Jhojan"/>
    <n v="22"/>
    <n v="18"/>
    <s v=" 00:15:54.320"/>
    <s v=" 00:05:58.291"/>
    <s v=" 00:09:46.120"/>
    <s v=" 00:00:09.909"/>
    <n v="18"/>
    <n v="18"/>
    <m/>
    <n v="4772194"/>
    <x v="148"/>
    <x v="148"/>
    <x v="10"/>
    <x v="17"/>
    <s v="LOBO VERA LADY VANESSA"/>
    <n v="18"/>
    <n v="1231"/>
    <n v="954"/>
    <n v="17172"/>
    <n v="4772194"/>
    <x v="0"/>
    <x v="0"/>
    <x v="0"/>
  </r>
  <r>
    <d v="2026-09-10T00:00:00"/>
    <d v="2026-09-11T00:00:00"/>
    <b v="0"/>
    <s v="DirecciÃ³n: Entrante; DirecciÃ³n inicial:Entrante"/>
    <x v="1"/>
    <s v="5c596cf2-4eec-4cb4-8fe7-3549a920cb9c"/>
    <s v="4773548 - Zuluaga Osorio Maria Isabel"/>
    <n v="5"/>
    <n v="3"/>
    <s v=" 00:15:18.284"/>
    <s v=" 00:10:59.016"/>
    <s v=" 00:04:16.670"/>
    <s v=" 00:00:02.597"/>
    <n v="3"/>
    <n v="3"/>
    <m/>
    <n v="4773548"/>
    <x v="149"/>
    <x v="149"/>
    <x v="3"/>
    <x v="16"/>
    <s v="ROJAS LEGUIZAMO ANDRES FELIPE"/>
    <n v="3"/>
    <n v="646"/>
    <n v="918"/>
    <n v="2754"/>
    <n v="4773548"/>
    <x v="0"/>
    <x v="0"/>
    <x v="0"/>
  </r>
  <r>
    <d v="2026-09-10T00:00:00"/>
    <d v="2026-09-11T00:00:00"/>
    <b v="0"/>
    <s v="DirecciÃ³n: Entrante; DirecciÃ³n inicial:Entrante"/>
    <x v="1"/>
    <s v="18be8318-ff64-4de4-857b-d6032c703357"/>
    <s v="4775398 - Orrego Hincapie Karen Yulisa"/>
    <n v="7"/>
    <n v="7"/>
    <s v=" 00:14:32.570"/>
    <s v=" 00:08:34.273"/>
    <s v=" 00:08:17.052"/>
    <s v=" 00:00:03.259"/>
    <n v="5"/>
    <n v="7"/>
    <m/>
    <n v="4775398"/>
    <x v="150"/>
    <x v="150"/>
    <x v="15"/>
    <x v="23"/>
    <s v="CARBONO PEDROZA YINEIDIS YESENIA"/>
    <n v="7"/>
    <n v="1700"/>
    <n v="872"/>
    <n v="6104"/>
    <n v="4775398"/>
    <x v="0"/>
    <x v="0"/>
    <x v="0"/>
  </r>
  <r>
    <d v="2026-09-10T00:00:00"/>
    <d v="2026-09-11T00:00:00"/>
    <b v="0"/>
    <s v="DirecciÃ³n: Entrante; DirecciÃ³n inicial:Entrante"/>
    <x v="1"/>
    <s v="9fe3a966-50c8-4c49-9d45-fa0b21e77a19"/>
    <s v="4775472 - Rivero Gonzalez Gabriela Sinai"/>
    <n v="12"/>
    <n v="14"/>
    <s v=" 00:17:18.447"/>
    <s v=" 00:11:20.022"/>
    <s v=" 00:06:52.393"/>
    <s v=" 00:00:04.944"/>
    <n v="12"/>
    <n v="14"/>
    <m/>
    <n v="4775472"/>
    <x v="151"/>
    <x v="151"/>
    <x v="15"/>
    <x v="2"/>
    <s v="CARBONO PEDROZA YINEIDIS YESENIA"/>
    <n v="14"/>
    <n v="1700"/>
    <n v="1038"/>
    <n v="14532"/>
    <n v="4775472"/>
    <x v="0"/>
    <x v="0"/>
    <x v="0"/>
  </r>
  <r>
    <d v="2026-09-10T00:00:00"/>
    <d v="2026-09-11T00:00:00"/>
    <b v="0"/>
    <s v="DirecciÃ³n: Entrante; DirecciÃ³n inicial:Entrante"/>
    <x v="1"/>
    <s v="91a3bb28-0b04-435c-93c6-981efd43a052"/>
    <s v="4789949 - Rosales Trillo Ismery Daniela"/>
    <n v="3"/>
    <m/>
    <m/>
    <m/>
    <m/>
    <m/>
    <m/>
    <m/>
    <m/>
    <n v="4789949"/>
    <x v="152"/>
    <x v="152"/>
    <x v="15"/>
    <x v="23"/>
    <s v="CARBONO PEDROZA YINEIDIS YESENIA"/>
    <n v="0"/>
    <n v="1700"/>
    <s v=""/>
    <s v=""/>
    <n v="4789949"/>
    <x v="0"/>
    <x v="0"/>
    <x v="0"/>
  </r>
  <r>
    <d v="2026-09-10T00:00:00"/>
    <d v="2026-09-11T00:00:00"/>
    <b v="0"/>
    <s v="DirecciÃ³n: Entrante; DirecciÃ³n inicial:Entrante"/>
    <x v="1"/>
    <s v="ac69ae3c-cd89-4f2c-ad1d-505bcc072724"/>
    <s v="4790019 - Agudelo Rua Yojan Esteban"/>
    <n v="15"/>
    <n v="12"/>
    <s v=" 00:24:18.295"/>
    <s v=" 00:10:58.882"/>
    <s v=" 00:13:12.481"/>
    <s v=" 00:00:06.931"/>
    <n v="12"/>
    <n v="12"/>
    <m/>
    <n v="4790019"/>
    <x v="153"/>
    <x v="153"/>
    <x v="17"/>
    <x v="14"/>
    <s v="LOBO VERA LADY VANESSA"/>
    <n v="12"/>
    <n v="1700"/>
    <n v="1458"/>
    <n v="17496"/>
    <n v="4790019"/>
    <x v="0"/>
    <x v="0"/>
    <x v="0"/>
  </r>
  <r>
    <d v="2026-09-10T00:00:00"/>
    <d v="2026-09-11T00:00:00"/>
    <b v="0"/>
    <s v="DirecciÃ³n: Entrante; DirecciÃ³n inicial:Entrante"/>
    <x v="1"/>
    <s v="adcd2ebe-94bd-4e38-9c05-0a606c50eedd"/>
    <s v="4803846 - Rodelo Meza Rafael Jose"/>
    <n v="3"/>
    <n v="3"/>
    <s v=" 00:20:24.090"/>
    <s v=" 00:08:46.493"/>
    <s v=" 00:11:28.728"/>
    <s v=" 00:00:08.868"/>
    <n v="3"/>
    <n v="3"/>
    <m/>
    <n v="4803846"/>
    <x v="154"/>
    <x v="154"/>
    <x v="15"/>
    <x v="23"/>
    <s v="CARBONO PEDROZA YINEIDIS YESENIA"/>
    <n v="3"/>
    <n v="1700"/>
    <n v="1224"/>
    <n v="3672"/>
    <n v="4803846"/>
    <x v="0"/>
    <x v="0"/>
    <x v="0"/>
  </r>
  <r>
    <d v="2026-09-10T00:00:00"/>
    <d v="2026-09-11T00:00:00"/>
    <b v="0"/>
    <s v="DirecciÃ³n: Entrante; DirecciÃ³n inicial:Entrante"/>
    <x v="1"/>
    <s v="a4906211-d236-4da5-b33d-c067569e60dc"/>
    <s v="4805559 - Fonseca Chaparro Ingrid Marcela"/>
    <n v="13"/>
    <n v="16"/>
    <s v=" 00:17:50.068"/>
    <s v=" 00:10:54.176"/>
    <s v=" 00:12:11.976"/>
    <s v=" 00:00:04.155"/>
    <n v="9"/>
    <n v="16"/>
    <m/>
    <n v="4805559"/>
    <x v="155"/>
    <x v="155"/>
    <x v="15"/>
    <x v="2"/>
    <s v="CARBONO PEDROZA YINEIDIS YESENIA"/>
    <n v="16"/>
    <n v="1700"/>
    <n v="1070"/>
    <n v="17120"/>
    <n v="4805559"/>
    <x v="0"/>
    <x v="0"/>
    <x v="0"/>
  </r>
  <r>
    <d v="2026-09-10T00:00:00"/>
    <d v="2026-09-11T00:00:00"/>
    <b v="0"/>
    <s v="DirecciÃ³n: Entrante; DirecciÃ³n inicial:Entrante"/>
    <x v="1"/>
    <s v="96b2ae38-6d40-478f-98ac-37729ec4bc6a"/>
    <s v="4805564 - Fernandez Sepulveda Liz Yered"/>
    <n v="4"/>
    <n v="2"/>
    <s v=" 00:15:43.730"/>
    <s v=" 00:05:19.325"/>
    <s v=" 00:10:16.332"/>
    <s v=" 00:00:08.072"/>
    <n v="2"/>
    <n v="2"/>
    <m/>
    <n v="4805564"/>
    <x v="156"/>
    <x v="156"/>
    <x v="15"/>
    <x v="23"/>
    <s v="CARBONO PEDROZA YINEIDIS YESENIA"/>
    <n v="2"/>
    <n v="1700"/>
    <n v="942.99999999999989"/>
    <n v="1885.9999999999998"/>
    <n v="4805564"/>
    <x v="0"/>
    <x v="0"/>
    <x v="0"/>
  </r>
  <r>
    <d v="2026-09-10T00:00:00"/>
    <d v="2026-09-11T00:00:00"/>
    <b v="0"/>
    <s v="DirecciÃ³n: Entrante; DirecciÃ³n inicial:Entrante"/>
    <x v="1"/>
    <s v="ee64581c-6528-4f32-998c-70cc8108bb17"/>
    <s v="4807260 - Castillo Zapa Luisa Fernanda"/>
    <n v="30"/>
    <n v="28"/>
    <s v=" 00:16:34.571"/>
    <s v=" 00:05:25.928"/>
    <s v=" 00:11:03.928"/>
    <s v=" 00:00:04.714"/>
    <n v="28"/>
    <n v="28"/>
    <m/>
    <n v="4807260"/>
    <x v="157"/>
    <x v="157"/>
    <x v="10"/>
    <x v="18"/>
    <s v="LOBO VERA LADY VANESSA"/>
    <n v="28"/>
    <n v="1231"/>
    <n v="994.00000000000011"/>
    <n v="27832.000000000004"/>
    <n v="4807260"/>
    <x v="0"/>
    <x v="0"/>
    <x v="0"/>
  </r>
  <r>
    <d v="2026-09-10T00:00:00"/>
    <d v="2026-09-11T00:00:00"/>
    <b v="0"/>
    <s v="DirecciÃ³n: Entrante; DirecciÃ³n inicial:Entrante"/>
    <x v="1"/>
    <s v="0912d6a5-cc52-4274-9271-e9b5dbfa5153"/>
    <s v="4812150 - Vasquez Olivero Valentina"/>
    <n v="5"/>
    <n v="5"/>
    <s v=" 00:31:52.095"/>
    <s v=" 00:18:07.949"/>
    <s v=" 00:13:41.277"/>
    <s v=" 00:00:02.868"/>
    <n v="5"/>
    <n v="5"/>
    <m/>
    <n v="4812150"/>
    <x v="158"/>
    <x v="158"/>
    <x v="3"/>
    <x v="4"/>
    <s v="ROJAS LEGUIZAMO ANDRES FELIPE"/>
    <n v="5"/>
    <n v="646"/>
    <n v="1912"/>
    <n v="9560"/>
    <n v="4812150"/>
    <x v="0"/>
    <x v="0"/>
    <x v="0"/>
  </r>
  <r>
    <d v="2026-09-10T00:00:00"/>
    <d v="2026-09-11T00:00:00"/>
    <b v="0"/>
    <s v="DirecciÃ³n: Entrante; DirecciÃ³n inicial:Entrante"/>
    <x v="1"/>
    <s v="78c425d4-286e-42df-87f9-84725dc47288"/>
    <s v="4812151 - Montenegro Ganen Karol Lineth"/>
    <n v="17"/>
    <n v="16"/>
    <s v=" 00:20:58.634"/>
    <s v=" 00:08:02.441"/>
    <s v=" 00:12:43.303"/>
    <s v=" 00:00:12.889"/>
    <n v="16"/>
    <n v="16"/>
    <m/>
    <n v="4812151"/>
    <x v="159"/>
    <x v="159"/>
    <x v="10"/>
    <x v="18"/>
    <s v="LOBO VERA LADY VANESSA"/>
    <n v="16"/>
    <n v="1231"/>
    <n v="1258"/>
    <n v="20128"/>
    <n v="4812151"/>
    <x v="0"/>
    <x v="0"/>
    <x v="0"/>
  </r>
  <r>
    <d v="2026-09-10T00:00:00"/>
    <d v="2026-09-11T00:00:00"/>
    <b v="0"/>
    <s v="DirecciÃ³n: Entrante; DirecciÃ³n inicial:Entrante"/>
    <x v="1"/>
    <s v="a1aa03cf-3f2b-42d4-8f39-a025c0524675"/>
    <s v="4812161 - Montenegro Ganen Leidy Johana"/>
    <n v="5"/>
    <n v="2"/>
    <s v=" 00:24:59.622"/>
    <s v=" 00:21:51.638"/>
    <s v=" 00:06:01.320"/>
    <s v=" 00:00:07.324"/>
    <n v="1"/>
    <n v="2"/>
    <m/>
    <n v="4812161"/>
    <x v="160"/>
    <x v="160"/>
    <x v="3"/>
    <x v="16"/>
    <s v="ROJAS LEGUIZAMO ANDRES FELIPE"/>
    <n v="2"/>
    <n v="646"/>
    <n v="1499"/>
    <n v="2998"/>
    <n v="4812161"/>
    <x v="0"/>
    <x v="0"/>
    <x v="0"/>
  </r>
  <r>
    <d v="2026-09-10T00:00:00"/>
    <d v="2026-09-11T00:00:00"/>
    <b v="0"/>
    <s v="DirecciÃ³n: Entrante; DirecciÃ³n inicial:Entrante"/>
    <x v="1"/>
    <s v="2a229b3e-ef7b-4d6c-a7ab-72d5ea20c5e7"/>
    <s v="4812170 - PatiÃ±o Echavarria Salome"/>
    <n v="5"/>
    <n v="3"/>
    <s v=" 00:17:03.403"/>
    <s v=" 00:11:07.217"/>
    <s v=" 00:05:50.542"/>
    <s v=" 00:00:05.644"/>
    <n v="3"/>
    <n v="3"/>
    <m/>
    <n v="4812170"/>
    <x v="161"/>
    <x v="161"/>
    <x v="15"/>
    <x v="23"/>
    <s v="CARBONO PEDROZA YINEIDIS YESENIA"/>
    <n v="3"/>
    <n v="1700"/>
    <n v="1023"/>
    <n v="3069"/>
    <n v="4812170"/>
    <x v="0"/>
    <x v="0"/>
    <x v="0"/>
  </r>
  <r>
    <d v="2026-09-10T00:00:00"/>
    <d v="2026-09-11T00:00:00"/>
    <b v="0"/>
    <s v="DirecciÃ³n: Entrante; DirecciÃ³n inicial:Entrante"/>
    <x v="1"/>
    <s v="753f775c-b480-46ae-8551-1b0c9e5397cf"/>
    <s v="4812173 - Vargas Trujillo Eric Thomas"/>
    <n v="5"/>
    <n v="5"/>
    <s v=" 00:25:45.119"/>
    <s v=" 00:17:07.667"/>
    <s v=" 00:08:26.451"/>
    <s v=" 00:00:11.000"/>
    <n v="5"/>
    <n v="5"/>
    <m/>
    <n v="4812173"/>
    <x v="162"/>
    <x v="162"/>
    <x v="3"/>
    <x v="4"/>
    <s v="ROJAS LEGUIZAMO ANDRES FELIPE"/>
    <n v="5"/>
    <n v="646"/>
    <n v="1545"/>
    <n v="7725"/>
    <n v="4812173"/>
    <x v="0"/>
    <x v="0"/>
    <x v="0"/>
  </r>
  <r>
    <d v="2026-09-10T00:00:00"/>
    <d v="2026-09-11T00:00:00"/>
    <b v="0"/>
    <s v="DirecciÃ³n: Entrante; DirecciÃ³n inicial:Entrante"/>
    <x v="1"/>
    <s v="dea7fcbe-04e4-4d52-a748-73e972872450"/>
    <s v="4817239 - Murillo Benitez Maria Yulisa"/>
    <n v="6"/>
    <n v="3"/>
    <s v=" 00:16:45.413"/>
    <s v=" 00:05:28.994"/>
    <s v=" 00:11:13.270"/>
    <s v=" 00:00:03.148"/>
    <n v="3"/>
    <n v="3"/>
    <m/>
    <n v="4817239"/>
    <x v="163"/>
    <x v="163"/>
    <x v="15"/>
    <x v="23"/>
    <s v="CARBONO PEDROZA YINEIDIS YESENIA"/>
    <n v="3"/>
    <n v="1700"/>
    <n v="1005"/>
    <n v="3015"/>
    <n v="4817239"/>
    <x v="0"/>
    <x v="0"/>
    <x v="0"/>
  </r>
  <r>
    <d v="2026-09-10T00:00:00"/>
    <d v="2026-09-11T00:00:00"/>
    <b v="0"/>
    <s v="DirecciÃ³n: Entrante; DirecciÃ³n inicial:Entrante"/>
    <x v="1"/>
    <s v="0e397f17-b882-48c9-aa7d-19e4bd35a213"/>
    <s v="4820144 - Perez Alvarez Santiago"/>
    <n v="10"/>
    <n v="7"/>
    <s v=" 00:25:42.309"/>
    <s v=" 00:10:17.771"/>
    <s v=" 00:17:52.076"/>
    <s v=" 00:00:05.615"/>
    <n v="6"/>
    <n v="7"/>
    <m/>
    <n v="4820144"/>
    <x v="164"/>
    <x v="164"/>
    <x v="4"/>
    <x v="5"/>
    <s v="LOBO VERA LADY VANESSA"/>
    <n v="7"/>
    <n v="780"/>
    <n v="1542"/>
    <n v="10794"/>
    <n v="4820144"/>
    <x v="0"/>
    <x v="0"/>
    <x v="0"/>
  </r>
  <r>
    <d v="2026-09-10T00:00:00"/>
    <d v="2026-09-11T00:00:00"/>
    <b v="0"/>
    <s v="DirecciÃ³n: Entrante; DirecciÃ³n inicial:Entrante"/>
    <x v="1"/>
    <s v="88e037db-11cb-463e-a5d5-c05cd530267e"/>
    <s v="4830840 - Mauricio Gutierrez Quintero"/>
    <n v="5"/>
    <n v="3"/>
    <s v=" 00:14:54.827"/>
    <s v=" 00:08:55.782"/>
    <s v=" 00:05:52.437"/>
    <s v=" 00:00:06.607"/>
    <n v="3"/>
    <n v="3"/>
    <m/>
    <n v="4830840"/>
    <x v="165"/>
    <x v="165"/>
    <x v="15"/>
    <x v="23"/>
    <s v="CARBONO PEDROZA YINEIDIS YESENIA"/>
    <n v="3"/>
    <n v="1700"/>
    <n v="894.00000000000011"/>
    <n v="2682.0000000000005"/>
    <n v="4830840"/>
    <x v="0"/>
    <x v="1"/>
    <x v="0"/>
  </r>
  <r>
    <d v="2026-09-10T00:00:00"/>
    <d v="2026-09-11T00:00:00"/>
    <b v="0"/>
    <s v="DirecciÃ³n: Entrante; DirecciÃ³n inicial:Entrante"/>
    <x v="1"/>
    <s v="8e7a2ce5-44a4-4d0f-8319-de87791761c5"/>
    <s v="4838869 - CORCHO OROZCO SEBASTIAN"/>
    <n v="7"/>
    <n v="6"/>
    <s v=" 00:07:35.649"/>
    <s v=" 00:05:10.811"/>
    <s v=" 00:04:34.562"/>
    <s v=" 00:00:07.557"/>
    <n v="3"/>
    <n v="6"/>
    <m/>
    <n v="4838869"/>
    <x v="166"/>
    <x v="166"/>
    <x v="3"/>
    <x v="11"/>
    <s v="ROJAS LEGUIZAMO ANDRES FELIPE"/>
    <n v="6"/>
    <n v="646"/>
    <n v="455"/>
    <n v="2730"/>
    <n v="4838869"/>
    <x v="0"/>
    <x v="1"/>
    <x v="0"/>
  </r>
  <r>
    <d v="2026-09-10T00:00:00"/>
    <d v="2026-09-11T00:00:00"/>
    <b v="0"/>
    <s v="DirecciÃ³n: Entrante; DirecciÃ³n inicial:Entrante"/>
    <x v="1"/>
    <s v="36167a06-a676-489f-9874-3ffa2345a6cc"/>
    <s v="4838876 - CORDOBA RIVAS CRISTIN ALEXA"/>
    <n v="4"/>
    <n v="4"/>
    <s v=" 00:26:15.908"/>
    <s v=" 00:21:53.199"/>
    <s v=" 00:08:36.201"/>
    <s v=" 00:00:04.608"/>
    <n v="2"/>
    <n v="4"/>
    <m/>
    <n v="4838876"/>
    <x v="167"/>
    <x v="167"/>
    <x v="3"/>
    <x v="11"/>
    <s v="ROJAS LEGUIZAMO ANDRES FELIPE"/>
    <n v="4"/>
    <n v="646"/>
    <n v="1575"/>
    <n v="6300"/>
    <n v="4838876"/>
    <x v="0"/>
    <x v="1"/>
    <x v="0"/>
  </r>
  <r>
    <d v="2026-09-10T00:00:00"/>
    <d v="2026-09-11T00:00:00"/>
    <b v="0"/>
    <s v="DirecciÃ³n: Entrante; DirecciÃ³n inicial:Entrante"/>
    <x v="1"/>
    <s v="5c1b541e-752b-4a81-84ac-bece5d2b29b1"/>
    <s v="4844636 - Zuluaga Perez Miguel Angel"/>
    <n v="10"/>
    <n v="5"/>
    <s v=" 00:11:25.348"/>
    <s v=" 00:02:48.613"/>
    <s v=" 00:08:23.603"/>
    <s v=" 00:00:13.132"/>
    <n v="5"/>
    <n v="5"/>
    <m/>
    <n v="4844636"/>
    <x v="168"/>
    <x v="168"/>
    <x v="10"/>
    <x v="17"/>
    <s v="LOBO VERA LADY VANESSA"/>
    <n v="5"/>
    <n v="1231"/>
    <n v="685"/>
    <n v="3425"/>
    <n v="4844636"/>
    <x v="0"/>
    <x v="1"/>
    <x v="0"/>
  </r>
  <r>
    <d v="2026-09-10T00:00:00"/>
    <d v="2026-09-11T00:00:00"/>
    <b v="0"/>
    <s v="DirecciÃ³n: Entrante; DirecciÃ³n inicial:Entrante"/>
    <x v="1"/>
    <s v="6727a70e-232f-42fb-b296-4ea230252839"/>
    <s v="4844637 - Medina Villegas Mariangel"/>
    <n v="7"/>
    <n v="2"/>
    <s v=" 00:11:15.951"/>
    <s v=" 00:03:50.080"/>
    <s v=" 00:07:10.823"/>
    <s v=" 00:00:15.047"/>
    <n v="2"/>
    <n v="2"/>
    <m/>
    <n v="4844637"/>
    <x v="169"/>
    <x v="169"/>
    <x v="10"/>
    <x v="17"/>
    <s v="LOBO VERA LADY VANESSA"/>
    <n v="2"/>
    <n v="1231"/>
    <n v="675"/>
    <n v="1350"/>
    <n v="4844637"/>
    <x v="0"/>
    <x v="1"/>
    <x v="0"/>
  </r>
  <r>
    <d v="2026-09-10T00:00:00"/>
    <d v="2026-09-11T00:00:00"/>
    <b v="0"/>
    <s v="DirecciÃ³n: Entrante; DirecciÃ³n inicial:Entrante"/>
    <x v="1"/>
    <s v="2810679f-1c10-4b97-97ea-396a7f142784"/>
    <s v="4850509 - Buitrago Henao Juan Jose"/>
    <n v="2"/>
    <n v="2"/>
    <s v=" 00:16:36.343"/>
    <s v=" 00:13:49.293"/>
    <s v=" 00:05:20.865"/>
    <s v=" 00:00:06.617"/>
    <n v="1"/>
    <n v="2"/>
    <m/>
    <n v="4850509"/>
    <x v="170"/>
    <x v="170"/>
    <x v="3"/>
    <x v="11"/>
    <s v="ROJAS LEGUIZAMO ANDRES FELIPE"/>
    <n v="2"/>
    <n v="646"/>
    <n v="996"/>
    <n v="1992"/>
    <n v="4850509"/>
    <x v="0"/>
    <x v="1"/>
    <x v="0"/>
  </r>
  <r>
    <d v="2026-09-10T00:00:00"/>
    <d v="2026-09-11T00:00:00"/>
    <b v="0"/>
    <s v="DirecciÃ³n: Entrante; DirecciÃ³n inicial:Entrante"/>
    <x v="1"/>
    <s v="4a59dd5c-3f23-4f52-b767-297cb2baf74d"/>
    <s v="4853834 - Herrera Ospina Yuliana"/>
    <n v="4"/>
    <n v="3"/>
    <s v=" 00:13:33.435"/>
    <s v=" 00:04:33.924"/>
    <s v=" 00:08:55.986"/>
    <s v=" 00:00:03.524"/>
    <n v="3"/>
    <n v="3"/>
    <m/>
    <n v="4853834"/>
    <x v="171"/>
    <x v="171"/>
    <x v="15"/>
    <x v="23"/>
    <s v="CARBONO PEDROZA YINEIDIS YESENIA"/>
    <n v="3"/>
    <n v="1700"/>
    <n v="813"/>
    <n v="2439"/>
    <n v="4853834"/>
    <x v="0"/>
    <x v="1"/>
    <x v="0"/>
  </r>
  <r>
    <d v="2026-09-10T00:00:00"/>
    <d v="2026-09-11T00:00:00"/>
    <b v="0"/>
    <s v="DirecciÃ³n: Entrante; DirecciÃ³n inicial:Entrante"/>
    <x v="1"/>
    <s v="acd0c42e-f186-4f37-aa84-77feac2f4d3e"/>
    <s v="4854979 - Lopez Valencia Juan David"/>
    <n v="5"/>
    <n v="5"/>
    <s v=" 00:25:01.514"/>
    <s v=" 00:17:24.485"/>
    <s v=" 00:09:27.491"/>
    <s v=" 00:00:03.035"/>
    <n v="4"/>
    <n v="5"/>
    <m/>
    <n v="4854979"/>
    <x v="172"/>
    <x v="172"/>
    <x v="3"/>
    <x v="4"/>
    <s v="ROJAS LEGUIZAMO ANDRES FELIPE"/>
    <n v="5"/>
    <n v="646"/>
    <n v="1501"/>
    <n v="7505"/>
    <n v="4854979"/>
    <x v="0"/>
    <x v="2"/>
    <x v="0"/>
  </r>
  <r>
    <d v="2026-09-10T00:00:00"/>
    <d v="2026-09-11T00:00:00"/>
    <b v="0"/>
    <s v="DirecciÃ³n: Entrante; DirecciÃ³n inicial:Entrante"/>
    <x v="1"/>
    <s v="a2ec35a7-f81c-4dd4-8105-4cec053196cd"/>
    <s v="4854983 - Contreras Mendoza Mileth Paola"/>
    <n v="2"/>
    <m/>
    <m/>
    <m/>
    <m/>
    <m/>
    <m/>
    <m/>
    <m/>
    <n v="4854983"/>
    <x v="173"/>
    <x v="173"/>
    <x v="3"/>
    <x v="11"/>
    <s v="ROJAS LEGUIZAMO ANDRES FELIPE"/>
    <n v="0"/>
    <n v="646"/>
    <s v=""/>
    <s v=""/>
    <n v="4854983"/>
    <x v="0"/>
    <x v="2"/>
    <x v="0"/>
  </r>
  <r>
    <d v="2026-09-10T00:00:00"/>
    <d v="2026-09-11T00:00:00"/>
    <b v="0"/>
    <s v="DirecciÃ³n: Entrante; DirecciÃ³n inicial:Entrante"/>
    <x v="1"/>
    <s v="33b3d203-df5f-44b2-9c5e-de67d1d20007"/>
    <s v="4856360 - Moreno Rangel Camila"/>
    <n v="20"/>
    <n v="16"/>
    <s v=" 00:13:50.372"/>
    <s v=" 00:06:37.604"/>
    <s v=" 00:07:25.555"/>
    <s v=" 00:00:15.059"/>
    <n v="15"/>
    <n v="9"/>
    <m/>
    <n v="4856360"/>
    <x v="174"/>
    <x v="174"/>
    <x v="10"/>
    <x v="17"/>
    <s v="LOBO VERA LADY VANESSA"/>
    <n v="16"/>
    <n v="1231"/>
    <n v="830"/>
    <n v="13280"/>
    <n v="4856360"/>
    <x v="0"/>
    <x v="1"/>
    <x v="0"/>
  </r>
  <r>
    <d v="2026-09-10T00:00:00"/>
    <d v="2026-09-11T00:00:00"/>
    <b v="0"/>
    <s v="DirecciÃ³n: Entrante; DirecciÃ³n inicial:Entrante"/>
    <x v="1"/>
    <s v="0bc1b086-773a-4321-8f1f-db3ad768a5ca"/>
    <s v="4856462 - Valencia Londono Valeria Maria"/>
    <n v="4"/>
    <n v="4"/>
    <s v=" 00:11:45.674"/>
    <s v=" 00:09:05.503"/>
    <s v=" 00:02:31.321"/>
    <s v=" 00:00:08.850"/>
    <n v="4"/>
    <n v="4"/>
    <m/>
    <n v="4856462"/>
    <x v="175"/>
    <x v="175"/>
    <x v="15"/>
    <x v="24"/>
    <s v="CARBONO PEDROZA YINEIDIS YESENIA"/>
    <n v="4"/>
    <n v="1700"/>
    <n v="705.00000000000011"/>
    <n v="2820.0000000000005"/>
    <n v="4856462"/>
    <x v="0"/>
    <x v="2"/>
    <x v="0"/>
  </r>
  <r>
    <d v="2026-09-10T00:00:00"/>
    <d v="2026-09-11T00:00:00"/>
    <b v="0"/>
    <s v="DirecciÃ³n: Entrante; DirecciÃ³n inicial:Entrante"/>
    <x v="1"/>
    <s v="f57a2615-5fcd-42e2-80a4-29a8626c47b0"/>
    <s v="4876023 - Daniela Solar Castillo"/>
    <n v="1"/>
    <m/>
    <m/>
    <m/>
    <m/>
    <m/>
    <m/>
    <m/>
    <m/>
    <n v="4876023"/>
    <x v="176"/>
    <x v="176"/>
    <x v="15"/>
    <x v="23"/>
    <s v="CARBONO PEDROZA YINEIDIS YESENIA"/>
    <n v="0"/>
    <n v="1700"/>
    <s v=""/>
    <s v=""/>
    <n v="4876023"/>
    <x v="0"/>
    <x v="5"/>
    <x v="0"/>
  </r>
  <r>
    <d v="2026-09-10T00:00:00"/>
    <d v="2026-09-11T00:00:00"/>
    <b v="0"/>
    <s v="DirecciÃ³n: Entrante; DirecciÃ³n inicial:Entrante"/>
    <x v="1"/>
    <s v="1ace7e05-5a24-4b80-83e0-5b3db3c94c13"/>
    <s v="4876032 - Arboleda Ramirez Nicol"/>
    <n v="4"/>
    <n v="2"/>
    <s v=" 00:35:33.320"/>
    <s v=" 00:15:34.213"/>
    <s v=" 00:19:55.465"/>
    <s v=" 00:00:03.641"/>
    <n v="2"/>
    <n v="2"/>
    <m/>
    <n v="4876032"/>
    <x v="177"/>
    <x v="177"/>
    <x v="3"/>
    <x v="16"/>
    <s v="ROJAS LEGUIZAMO ANDRES FELIPE"/>
    <n v="2"/>
    <n v="646"/>
    <n v="2133"/>
    <n v="4266"/>
    <n v="4876032"/>
    <x v="0"/>
    <x v="5"/>
    <x v="0"/>
  </r>
  <r>
    <d v="2026-09-10T00:00:00"/>
    <d v="2026-09-11T00:00:00"/>
    <b v="0"/>
    <s v="DirecciÃ³n: Entrante; DirecciÃ³n inicial:Entrante"/>
    <x v="1"/>
    <s v="8ac4fa1f-a780-46c8-9515-9e3298e13eca"/>
    <s v="4876045 - Martinez Montoya Juan Camilo"/>
    <n v="5"/>
    <n v="4"/>
    <s v=" 00:34:43.460"/>
    <s v=" 00:29:36.619"/>
    <s v=" 00:05:01.382"/>
    <s v=" 00:00:05.458"/>
    <n v="4"/>
    <n v="4"/>
    <m/>
    <n v="4876045"/>
    <x v="178"/>
    <x v="178"/>
    <x v="3"/>
    <x v="16"/>
    <s v="ROJAS LEGUIZAMO ANDRES FELIPE"/>
    <n v="4"/>
    <n v="646"/>
    <n v="2083"/>
    <n v="8332"/>
    <n v="4876045"/>
    <x v="0"/>
    <x v="5"/>
    <x v="0"/>
  </r>
  <r>
    <d v="2026-09-10T00:00:00"/>
    <d v="2026-09-11T00:00:00"/>
    <b v="0"/>
    <s v="DirecciÃ³n: Entrante; DirecciÃ³n inicial:Entrante"/>
    <x v="1"/>
    <s v="b4db8e9d-9712-47b4-a69c-c8a5e6b7ba90"/>
    <s v="4876046 - Alzate Garcia Jesus Santiago"/>
    <n v="3"/>
    <n v="2"/>
    <s v=" 00:33:44.047"/>
    <s v=" 00:21:01.984"/>
    <s v=" 00:12:39.004"/>
    <s v=" 00:00:03.058"/>
    <n v="2"/>
    <n v="2"/>
    <m/>
    <n v="4876046"/>
    <x v="179"/>
    <x v="179"/>
    <x v="3"/>
    <x v="16"/>
    <s v="ROJAS LEGUIZAMO ANDRES FELIPE"/>
    <n v="2"/>
    <n v="646"/>
    <n v="2023.9999999999998"/>
    <n v="4047.9999999999995"/>
    <n v="4876046"/>
    <x v="0"/>
    <x v="5"/>
    <x v="0"/>
  </r>
  <r>
    <d v="2026-09-10T00:00:00"/>
    <d v="2026-09-11T00:00:00"/>
    <b v="0"/>
    <s v="DirecciÃ³n: Entrante; DirecciÃ³n inicial:Entrante"/>
    <x v="1"/>
    <s v="0a7781ab-ba13-4e7f-9005-bb0b0f4bc0f5"/>
    <s v="4876050 - Merchan Rincon Manuel Santiago"/>
    <n v="7"/>
    <n v="7"/>
    <s v=" 00:37:52.300"/>
    <s v=" 00:14:06.453"/>
    <s v=" 00:23:35.699"/>
    <s v=" 00:00:10.148"/>
    <n v="7"/>
    <n v="7"/>
    <m/>
    <n v="4876050"/>
    <x v="180"/>
    <x v="180"/>
    <x v="15"/>
    <x v="23"/>
    <s v="CARBONO PEDROZA YINEIDIS YESENIA"/>
    <n v="7"/>
    <n v="1700"/>
    <n v="2272.0000000000005"/>
    <n v="15904.000000000004"/>
    <n v="4876050"/>
    <x v="0"/>
    <x v="5"/>
    <x v="0"/>
  </r>
  <r>
    <d v="2026-09-10T00:00:00"/>
    <d v="2026-09-11T00:00:00"/>
    <b v="0"/>
    <s v="DirecciÃ³n: Entrante; DirecciÃ³n inicial:Entrante"/>
    <x v="1"/>
    <s v="b2d0c791-f2a3-4ace-b5d5-58b7bba6515c"/>
    <s v="4879327 - Diaz Vanegas Sebastian"/>
    <n v="6"/>
    <n v="6"/>
    <s v=" 00:19:32.683"/>
    <s v=" 00:13:07.587"/>
    <s v=" 00:07:38.783"/>
    <s v=" 00:00:02.776"/>
    <n v="5"/>
    <n v="6"/>
    <m/>
    <n v="4879327"/>
    <x v="181"/>
    <x v="181"/>
    <x v="3"/>
    <x v="11"/>
    <s v="ROJAS LEGUIZAMO ANDRES FELIPE"/>
    <n v="6"/>
    <n v="646"/>
    <n v="1172"/>
    <n v="7032"/>
    <n v="4879327"/>
    <x v="0"/>
    <x v="6"/>
    <x v="0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  <r>
    <m/>
    <m/>
    <m/>
    <m/>
    <x v="2"/>
    <m/>
    <m/>
    <m/>
    <m/>
    <m/>
    <m/>
    <m/>
    <m/>
    <m/>
    <m/>
    <m/>
    <s v=""/>
    <x v="182"/>
    <x v="182"/>
    <x v="18"/>
    <x v="25"/>
    <s v=""/>
    <s v=""/>
    <s v=""/>
    <s v=""/>
    <s v=""/>
    <s v=""/>
    <x v="1"/>
    <x v="9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758870-372E-46D0-8CEE-962CBC2E6AD5}" name="TablaDinámica2" cacheId="67" applyNumberFormats="0" applyBorderFormats="0" applyFontFormats="0" applyPatternFormats="0" applyAlignmentFormats="0" applyWidthHeightFormats="1" dataCaption="Valores" showError="1" updatedVersion="8" minRefreshableVersion="3" rowGrandTotals="0" colGrandTotals="0" itemPrintTitles="1" createdVersion="7" indent="0" compact="0" compactData="0" gridDropZones="1" multipleFieldFilters="0" chartFormat="1">
  <location ref="A20:H204" firstHeaderRow="1" firstDataRow="2" firstDataCol="3"/>
  <pivotFields count="32">
    <pivotField compact="0" numFmtId="14" outline="0" showAll="0"/>
    <pivotField compact="0" numFmtId="14" outline="0" showAll="0"/>
    <pivotField compact="0" outline="0" showAll="0"/>
    <pivotField compact="0" outline="0" showAll="0"/>
    <pivotField compact="0" outline="0" showAll="0">
      <items count="6">
        <item m="1" x="4"/>
        <item x="1"/>
        <item x="0"/>
        <item m="1" x="3"/>
        <item x="2"/>
        <item t="default"/>
      </items>
    </pivotField>
    <pivotField compact="0" outline="0" showAll="0"/>
    <pivotField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axis="axisRow" compact="0" outline="0" showAll="0" sortType="descending" defaultSubtotal="0">
      <items count="3748">
        <item m="1" x="1933"/>
        <item m="1" x="557"/>
        <item m="1" x="3191"/>
        <item m="1" x="1381"/>
        <item m="1" x="2229"/>
        <item x="2"/>
        <item m="1" x="3710"/>
        <item m="1" x="3712"/>
        <item m="1" x="3714"/>
        <item m="1" x="3715"/>
        <item m="1" x="3717"/>
        <item m="1" x="344"/>
        <item m="1" x="3719"/>
        <item m="1" x="3721"/>
        <item m="1" x="3723"/>
        <item m="1" x="3724"/>
        <item m="1" x="3725"/>
        <item m="1" x="3726"/>
        <item m="1" x="1108"/>
        <item m="1" x="184"/>
        <item m="1" x="3728"/>
        <item m="1" x="345"/>
        <item m="1" x="3729"/>
        <item x="4"/>
        <item m="1" x="3730"/>
        <item m="1" x="1552"/>
        <item m="1" x="3732"/>
        <item m="1" x="1015"/>
        <item m="1" x="3733"/>
        <item m="1" x="3734"/>
        <item m="1" x="3736"/>
        <item m="1" x="3738"/>
        <item m="1" x="2294"/>
        <item x="129"/>
        <item m="1" x="1938"/>
        <item m="1" x="1384"/>
        <item m="1" x="3739"/>
        <item m="1" x="3741"/>
        <item m="1" x="559"/>
        <item m="1" x="3744"/>
        <item m="1" x="3745"/>
        <item m="1" x="3746"/>
        <item m="1" x="3747"/>
        <item m="1" x="2389"/>
        <item m="1" x="2390"/>
        <item m="1" x="2391"/>
        <item m="1" x="2392"/>
        <item m="1" x="2393"/>
        <item m="1" x="2394"/>
        <item m="1" x="2395"/>
        <item m="1" x="2397"/>
        <item m="1" x="2398"/>
        <item m="1" x="1390"/>
        <item m="1" x="2399"/>
        <item m="1" x="2400"/>
        <item m="1" x="2401"/>
        <item m="1" x="2402"/>
        <item m="1" x="2403"/>
        <item m="1" x="2298"/>
        <item m="1" x="2405"/>
        <item x="7"/>
        <item x="8"/>
        <item m="1" x="2408"/>
        <item m="1" x="1016"/>
        <item m="1" x="2410"/>
        <item m="1" x="2411"/>
        <item m="1" x="1720"/>
        <item m="1" x="2412"/>
        <item m="1" x="2414"/>
        <item m="1" x="2415"/>
        <item m="1" x="2417"/>
        <item m="1" x="2418"/>
        <item m="1" x="1017"/>
        <item m="1" x="2420"/>
        <item m="1" x="2421"/>
        <item m="1" x="1555"/>
        <item m="1" x="2422"/>
        <item m="1" x="2014"/>
        <item m="1" x="2201"/>
        <item m="1" x="1224"/>
        <item m="1" x="2423"/>
        <item m="1" x="2424"/>
        <item m="1" x="2426"/>
        <item m="1" x="2439"/>
        <item m="1" x="2465"/>
        <item m="1" x="347"/>
        <item m="1" x="562"/>
        <item m="1" x="2481"/>
        <item m="1" x="2482"/>
        <item m="1" x="2200"/>
        <item m="1" x="2508"/>
        <item m="1" x="185"/>
        <item m="1" x="2517"/>
        <item m="1" x="416"/>
        <item m="1" x="186"/>
        <item m="1" x="2523"/>
        <item m="1" x="2537"/>
        <item m="1" x="417"/>
        <item m="1" x="564"/>
        <item m="1" x="2542"/>
        <item m="1" x="1386"/>
        <item m="1" x="1528"/>
        <item m="1" x="2555"/>
        <item m="1" x="2558"/>
        <item m="1" x="2560"/>
        <item m="1" x="470"/>
        <item m="1" x="2576"/>
        <item m="1" x="2583"/>
        <item m="1" x="804"/>
        <item m="1" x="2586"/>
        <item m="1" x="2587"/>
        <item m="1" x="187"/>
        <item m="1" x="1557"/>
        <item m="1" x="2597"/>
        <item m="1" x="2599"/>
        <item m="1" x="2606"/>
        <item m="1" x="2608"/>
        <item m="1" x="348"/>
        <item m="1" x="1845"/>
        <item m="1" x="1225"/>
        <item m="1" x="806"/>
        <item m="1" x="2612"/>
        <item m="1" x="2614"/>
        <item m="1" x="2615"/>
        <item m="1" x="2618"/>
        <item m="1" x="2619"/>
        <item x="10"/>
        <item m="1" x="1487"/>
        <item m="1" x="2300"/>
        <item m="1" x="2630"/>
        <item m="1" x="2631"/>
        <item m="1" x="2634"/>
        <item m="1" x="2640"/>
        <item m="1" x="2641"/>
        <item m="1" x="2642"/>
        <item m="1" x="2644"/>
        <item m="1" x="565"/>
        <item x="11"/>
        <item m="1" x="2652"/>
        <item m="1" x="1020"/>
        <item m="1" x="566"/>
        <item m="1" x="2655"/>
        <item m="1" x="987"/>
        <item m="1" x="2656"/>
        <item m="1" x="2657"/>
        <item m="1" x="2658"/>
        <item m="1" x="2659"/>
        <item m="1" x="2301"/>
        <item m="1" x="2663"/>
        <item m="1" x="2664"/>
        <item m="1" x="2665"/>
        <item m="1" x="2667"/>
        <item m="1" x="1323"/>
        <item m="1" x="2302"/>
        <item m="1" x="2668"/>
        <item m="1" x="2669"/>
        <item m="1" x="2670"/>
        <item m="1" x="2017"/>
        <item m="1" x="2671"/>
        <item m="1" x="2672"/>
        <item m="1" x="2673"/>
        <item m="1" x="2674"/>
        <item m="1" x="2675"/>
        <item m="1" x="2677"/>
        <item m="1" x="2678"/>
        <item m="1" x="2679"/>
        <item m="1" x="2680"/>
        <item m="1" x="2682"/>
        <item m="1" x="2683"/>
        <item m="1" x="1540"/>
        <item m="1" x="1227"/>
        <item m="1" x="2202"/>
        <item m="1" x="2684"/>
        <item m="1" x="2685"/>
        <item m="1" x="2686"/>
        <item m="1" x="1387"/>
        <item m="1" x="2687"/>
        <item m="1" x="1111"/>
        <item m="1" x="1535"/>
        <item m="1" x="1847"/>
        <item m="1" x="2689"/>
        <item m="1" x="2690"/>
        <item m="1" x="2691"/>
        <item x="130"/>
        <item m="1" x="2694"/>
        <item m="1" x="2696"/>
        <item m="1" x="1562"/>
        <item m="1" x="2698"/>
        <item m="1" x="1561"/>
        <item m="1" x="1541"/>
        <item m="1" x="2699"/>
        <item m="1" x="2700"/>
        <item m="1" x="1945"/>
        <item m="1" x="2701"/>
        <item m="1" x="567"/>
        <item m="1" x="2224"/>
        <item m="1" x="2703"/>
        <item m="1" x="568"/>
        <item m="1" x="2706"/>
        <item m="1" x="1113"/>
        <item m="1" x="2707"/>
        <item m="1" x="2708"/>
        <item m="1" x="1982"/>
        <item m="1" x="2709"/>
        <item m="1" x="569"/>
        <item m="1" x="2713"/>
        <item m="1" x="2714"/>
        <item m="1" x="2715"/>
        <item m="1" x="418"/>
        <item m="1" x="2716"/>
        <item m="1" x="2717"/>
        <item m="1" x="2718"/>
        <item m="1" x="1021"/>
        <item m="1" x="2719"/>
        <item m="1" x="2720"/>
        <item m="1" x="2721"/>
        <item m="1" x="2722"/>
        <item m="1" x="525"/>
        <item m="1" x="2723"/>
        <item m="1" x="2226"/>
        <item m="1" x="2019"/>
        <item m="1" x="2724"/>
        <item m="1" x="2725"/>
        <item m="1" x="2726"/>
        <item m="1" x="1228"/>
        <item m="1" x="1515"/>
        <item m="1" x="2727"/>
        <item m="1" x="472"/>
        <item m="1" x="2728"/>
        <item m="1" x="2729"/>
        <item m="1" x="2227"/>
        <item m="1" x="2730"/>
        <item m="1" x="2731"/>
        <item m="1" x="2732"/>
        <item m="1" x="1564"/>
        <item m="1" x="2733"/>
        <item m="1" x="2734"/>
        <item m="1" x="2735"/>
        <item m="1" x="2736"/>
        <item m="1" x="2737"/>
        <item m="1" x="1723"/>
        <item m="1" x="2738"/>
        <item m="1" x="2739"/>
        <item m="1" x="2740"/>
        <item m="1" x="2741"/>
        <item m="1" x="2742"/>
        <item m="1" x="2020"/>
        <item m="1" x="2743"/>
        <item x="13"/>
        <item m="1" x="2744"/>
        <item m="1" x="570"/>
        <item m="1" x="2746"/>
        <item m="1" x="2747"/>
        <item m="1" x="1087"/>
        <item m="1" x="2748"/>
        <item m="1" x="2749"/>
        <item m="1" x="189"/>
        <item m="1" x="2751"/>
        <item m="1" x="2752"/>
        <item m="1" x="2753"/>
        <item m="1" x="2754"/>
        <item m="1" x="1325"/>
        <item m="1" x="2755"/>
        <item m="1" x="2756"/>
        <item m="1" x="2757"/>
        <item m="1" x="2758"/>
        <item m="1" x="2759"/>
        <item m="1" x="1948"/>
        <item m="1" x="2760"/>
        <item m="1" x="2761"/>
        <item m="1" x="2762"/>
        <item m="1" x="2303"/>
        <item m="1" x="2188"/>
        <item m="1" x="1022"/>
        <item m="1" x="808"/>
        <item m="1" x="2763"/>
        <item m="1" x="2764"/>
        <item m="1" x="2766"/>
        <item m="1" x="1949"/>
        <item m="1" x="2768"/>
        <item m="1" x="2770"/>
        <item m="1" x="2771"/>
        <item m="1" x="2772"/>
        <item m="1" x="2773"/>
        <item m="1" x="2774"/>
        <item m="1" x="2775"/>
        <item m="1" x="2776"/>
        <item m="1" x="2778"/>
        <item m="1" x="2779"/>
        <item m="1" x="2780"/>
        <item m="1" x="474"/>
        <item m="1" x="2781"/>
        <item m="1" x="1849"/>
        <item m="1" x="2782"/>
        <item m="1" x="2783"/>
        <item m="1" x="2304"/>
        <item m="1" x="2784"/>
        <item m="1" x="475"/>
        <item m="1" x="1326"/>
        <item m="1" x="2786"/>
        <item m="1" x="2787"/>
        <item m="1" x="2788"/>
        <item m="1" x="2789"/>
        <item m="1" x="2790"/>
        <item m="1" x="2791"/>
        <item m="1" x="2792"/>
        <item m="1" x="2794"/>
        <item m="1" x="2795"/>
        <item m="1" x="2796"/>
        <item m="1" x="2797"/>
        <item m="1" x="1023"/>
        <item m="1" x="2798"/>
        <item m="1" x="2799"/>
        <item m="1" x="2801"/>
        <item m="1" x="572"/>
        <item m="1" x="2802"/>
        <item m="1" x="2803"/>
        <item m="1" x="2806"/>
        <item m="1" x="1536"/>
        <item m="1" x="1850"/>
        <item m="1" x="1114"/>
        <item m="1" x="2807"/>
        <item m="1" x="2808"/>
        <item m="1" x="573"/>
        <item m="1" x="2809"/>
        <item m="1" x="1026"/>
        <item m="1" x="2811"/>
        <item m="1" x="2813"/>
        <item m="1" x="2814"/>
        <item m="1" x="2815"/>
        <item m="1" x="2816"/>
        <item m="1" x="2817"/>
        <item m="1" x="2818"/>
        <item m="1" x="1565"/>
        <item m="1" x="2819"/>
        <item m="1" x="574"/>
        <item m="1" x="2820"/>
        <item m="1" x="2821"/>
        <item m="1" x="2822"/>
        <item m="1" x="2823"/>
        <item m="1" x="2824"/>
        <item m="1" x="2825"/>
        <item m="1" x="575"/>
        <item m="1" x="2827"/>
        <item m="1" x="2828"/>
        <item m="1" x="2829"/>
        <item m="1" x="2830"/>
        <item m="1" x="2831"/>
        <item m="1" x="2832"/>
        <item m="1" x="2833"/>
        <item m="1" x="2834"/>
        <item m="1" x="2836"/>
        <item m="1" x="1851"/>
        <item m="1" x="2838"/>
        <item m="1" x="2842"/>
        <item m="1" x="2845"/>
        <item m="1" x="478"/>
        <item m="1" x="2847"/>
        <item m="1" x="836"/>
        <item m="1" x="2848"/>
        <item m="1" x="2850"/>
        <item m="1" x="2852"/>
        <item m="1" x="1454"/>
        <item m="1" x="190"/>
        <item m="1" x="1567"/>
        <item m="1" x="2854"/>
        <item m="1" x="2855"/>
        <item m="1" x="2856"/>
        <item m="1" x="420"/>
        <item m="1" x="2857"/>
        <item m="1" x="2858"/>
        <item m="1" x="2859"/>
        <item m="1" x="2860"/>
        <item m="1" x="2861"/>
        <item m="1" x="2862"/>
        <item m="1" x="2863"/>
        <item m="1" x="2864"/>
        <item m="1" x="2026"/>
        <item m="1" x="2865"/>
        <item m="1" x="2866"/>
        <item m="1" x="2867"/>
        <item m="1" x="2869"/>
        <item m="1" x="2870"/>
        <item m="1" x="2871"/>
        <item m="1" x="2872"/>
        <item m="1" x="2873"/>
        <item m="1" x="2874"/>
        <item m="1" x="2875"/>
        <item m="1" x="2876"/>
        <item m="1" x="2878"/>
        <item m="1" x="526"/>
        <item m="1" x="2879"/>
        <item m="1" x="2880"/>
        <item m="1" x="2881"/>
        <item m="1" x="2882"/>
        <item m="1" x="2027"/>
        <item m="1" x="2884"/>
        <item m="1" x="2886"/>
        <item m="1" x="2887"/>
        <item m="1" x="2888"/>
        <item m="1" x="2889"/>
        <item m="1" x="2890"/>
        <item m="1" x="2891"/>
        <item m="1" x="1568"/>
        <item m="1" x="2894"/>
        <item m="1" x="2895"/>
        <item m="1" x="2896"/>
        <item m="1" x="2897"/>
        <item m="1" x="2898"/>
        <item m="1" x="1950"/>
        <item m="1" x="1570"/>
        <item m="1" x="2899"/>
        <item m="1" x="2900"/>
        <item m="1" x="2901"/>
        <item m="1" x="2902"/>
        <item m="1" x="2230"/>
        <item m="1" x="2903"/>
        <item m="1" x="2904"/>
        <item x="132"/>
        <item m="1" x="2905"/>
        <item m="1" x="1569"/>
        <item m="1" x="2906"/>
        <item m="1" x="1311"/>
        <item m="1" x="1909"/>
        <item m="1" x="2907"/>
        <item m="1" x="2908"/>
        <item m="1" x="2909"/>
        <item m="1" x="2910"/>
        <item m="1" x="2912"/>
        <item m="1" x="2913"/>
        <item m="1" x="2914"/>
        <item m="1" x="1168"/>
        <item m="1" x="2916"/>
        <item m="1" x="1571"/>
        <item m="1" x="2917"/>
        <item m="1" x="2918"/>
        <item m="1" x="2919"/>
        <item m="1" x="2920"/>
        <item m="1" x="2921"/>
        <item m="1" x="2922"/>
        <item m="1" x="2923"/>
        <item m="1" x="2924"/>
        <item m="1" x="577"/>
        <item m="1" x="1910"/>
        <item m="1" x="2925"/>
        <item m="1" x="578"/>
        <item m="1" x="2926"/>
        <item m="1" x="1391"/>
        <item m="1" x="2929"/>
        <item m="1" x="2308"/>
        <item m="1" x="2931"/>
        <item m="1" x="1726"/>
        <item m="1" x="2933"/>
        <item m="1" x="2030"/>
        <item m="1" x="1312"/>
        <item m="1" x="2935"/>
        <item m="1" x="2936"/>
        <item m="1" x="192"/>
        <item m="1" x="2937"/>
        <item m="1" x="2939"/>
        <item m="1" x="1983"/>
        <item m="1" x="2940"/>
        <item m="1" x="2941"/>
        <item m="1" x="2311"/>
        <item m="1" x="2943"/>
        <item m="1" x="1392"/>
        <item m="1" x="1393"/>
        <item m="1" x="2944"/>
        <item m="1" x="2945"/>
        <item m="1" x="2946"/>
        <item m="1" x="1952"/>
        <item m="1" x="579"/>
        <item m="1" x="2947"/>
        <item m="1" x="2948"/>
        <item m="1" x="2949"/>
        <item m="1" x="1169"/>
        <item m="1" x="2950"/>
        <item m="1" x="2951"/>
        <item m="1" x="1951"/>
        <item m="1" x="2952"/>
        <item m="1" x="2953"/>
        <item m="1" x="2954"/>
        <item m="1" x="2309"/>
        <item m="1" x="2955"/>
        <item m="1" x="2956"/>
        <item m="1" x="2957"/>
        <item m="1" x="2031"/>
        <item m="1" x="2958"/>
        <item m="1" x="2959"/>
        <item x="134"/>
        <item m="1" x="1088"/>
        <item m="1" x="2960"/>
        <item m="1" x="2961"/>
        <item m="1" x="2962"/>
        <item m="1" x="2963"/>
        <item m="1" x="2964"/>
        <item m="1" x="2965"/>
        <item m="1" x="2966"/>
        <item m="1" x="193"/>
        <item m="1" x="2967"/>
        <item m="1" x="2968"/>
        <item m="1" x="988"/>
        <item m="1" x="1489"/>
        <item m="1" x="2970"/>
        <item m="1" x="2310"/>
        <item m="1" x="2971"/>
        <item m="1" x="1027"/>
        <item m="1" x="479"/>
        <item m="1" x="2032"/>
        <item m="1" x="2972"/>
        <item m="1" x="2973"/>
        <item m="1" x="2974"/>
        <item m="1" x="2976"/>
        <item m="1" x="2033"/>
        <item m="1" x="1953"/>
        <item m="1" x="1116"/>
        <item m="1" x="2977"/>
        <item m="1" x="2979"/>
        <item m="1" x="2980"/>
        <item m="1" x="2981"/>
        <item m="1" x="2982"/>
        <item m="1" x="810"/>
        <item m="1" x="2983"/>
        <item m="1" x="2984"/>
        <item m="1" x="2985"/>
        <item m="1" x="2987"/>
        <item m="1" x="2988"/>
        <item m="1" x="580"/>
        <item m="1" x="350"/>
        <item m="1" x="2313"/>
        <item m="1" x="2990"/>
        <item m="1" x="2991"/>
        <item m="1" x="2992"/>
        <item m="1" x="2993"/>
        <item m="1" x="2995"/>
        <item m="1" x="2996"/>
        <item m="1" x="1572"/>
        <item m="1" x="2997"/>
        <item m="1" x="1573"/>
        <item m="1" x="2998"/>
        <item m="1" x="2290"/>
        <item m="1" x="2999"/>
        <item m="1" x="3000"/>
        <item m="1" x="3386"/>
        <item m="1" x="2425"/>
        <item m="1" x="3387"/>
        <item m="1" x="3391"/>
        <item m="1" x="2228"/>
        <item m="1" x="2428"/>
        <item m="1" x="2429"/>
        <item m="1" x="3393"/>
        <item m="1" x="2430"/>
        <item m="1" x="3394"/>
        <item m="1" x="2431"/>
        <item m="1" x="2432"/>
        <item m="1" x="3395"/>
        <item m="1" x="2433"/>
        <item m="1" x="2434"/>
        <item m="1" x="2435"/>
        <item m="1" x="2437"/>
        <item m="1" x="3402"/>
        <item m="1" x="3403"/>
        <item m="1" x="2440"/>
        <item m="1" x="2441"/>
        <item m="1" x="3404"/>
        <item m="1" x="1195"/>
        <item m="1" x="3405"/>
        <item m="1" x="2442"/>
        <item m="1" x="3407"/>
        <item m="1" x="2443"/>
        <item m="1" x="3408"/>
        <item m="1" x="3410"/>
        <item m="1" x="2444"/>
        <item m="1" x="2445"/>
        <item m="1" x="2446"/>
        <item m="1" x="3412"/>
        <item m="1" x="2447"/>
        <item m="1" x="2449"/>
        <item m="1" x="2450"/>
        <item m="1" x="2451"/>
        <item m="1" x="2452"/>
        <item m="1" x="2453"/>
        <item m="1" x="3415"/>
        <item m="1" x="2454"/>
        <item m="1" x="2455"/>
        <item m="1" x="3417"/>
        <item m="1" x="3419"/>
        <item m="1" x="2456"/>
        <item m="1" x="3423"/>
        <item m="1" x="2457"/>
        <item m="1" x="3425"/>
        <item m="1" x="2458"/>
        <item m="1" x="3426"/>
        <item m="1" x="963"/>
        <item m="1" x="2459"/>
        <item m="1" x="3428"/>
        <item m="1" x="349"/>
        <item m="1" x="3430"/>
        <item m="1" x="2460"/>
        <item m="1" x="2461"/>
        <item m="1" x="3432"/>
        <item m="1" x="2462"/>
        <item m="1" x="2463"/>
        <item m="1" x="2464"/>
        <item m="1" x="3436"/>
        <item m="1" x="2466"/>
        <item m="1" x="1855"/>
        <item m="1" x="3441"/>
        <item m="1" x="2468"/>
        <item m="1" x="2469"/>
        <item m="1" x="2035"/>
        <item m="1" x="3446"/>
        <item m="1" x="2470"/>
        <item m="1" x="2471"/>
        <item m="1" x="3448"/>
        <item m="1" x="2472"/>
        <item m="1" x="3450"/>
        <item m="1" x="3451"/>
        <item m="1" x="2474"/>
        <item m="1" x="3452"/>
        <item m="1" x="3453"/>
        <item m="1" x="3454"/>
        <item m="1" x="2475"/>
        <item m="1" x="2476"/>
        <item m="1" x="3459"/>
        <item m="1" x="3460"/>
        <item m="1" x="3461"/>
        <item m="1" x="2479"/>
        <item m="1" x="2480"/>
        <item x="182"/>
        <item m="1" x="1107"/>
        <item m="1" x="3742"/>
        <item m="1" x="2407"/>
        <item m="1" x="1322"/>
        <item m="1" x="1110"/>
        <item m="1" x="2478"/>
        <item m="1" x="2989"/>
        <item m="1" x="3444"/>
        <item m="1" x="2483"/>
        <item m="1" x="2484"/>
        <item m="1" x="352"/>
        <item m="1" x="1018"/>
        <item m="1" x="1109"/>
        <item m="1" x="2299"/>
        <item m="1" x="2548"/>
        <item m="1" x="188"/>
        <item m="1" x="2666"/>
        <item m="1" x="2688"/>
        <item m="1" x="1560"/>
        <item m="1" x="471"/>
        <item m="1" x="2692"/>
        <item m="1" x="1488"/>
        <item m="1" x="2785"/>
        <item m="1" x="2835"/>
        <item m="1" x="2837"/>
        <item m="1" x="2841"/>
        <item m="1" x="2844"/>
        <item m="1" x="1115"/>
        <item m="1" x="2438"/>
        <item m="1" x="2942"/>
        <item m="1" x="3420"/>
        <item m="1" x="3447"/>
        <item m="1" x="1117"/>
        <item m="1" x="2396"/>
        <item m="1" x="2448"/>
        <item m="1" x="2927"/>
        <item m="1" x="2489"/>
        <item m="1" x="2695"/>
        <item m="1" x="1024"/>
        <item m="1" x="2388"/>
        <item m="1" x="560"/>
        <item m="1" x="2661"/>
        <item m="1" x="2702"/>
        <item m="1" x="2810"/>
        <item m="1" x="2868"/>
        <item m="1" x="2877"/>
        <item m="1" x="576"/>
        <item m="1" x="2883"/>
        <item m="1" x="2885"/>
        <item m="1" x="1854"/>
        <item m="1" x="2312"/>
        <item m="1" x="2653"/>
        <item m="1" x="1852"/>
        <item m="1" x="2930"/>
        <item m="1" x="2978"/>
        <item m="1" x="2008"/>
        <item x="0"/>
        <item x="5"/>
        <item m="1" x="959"/>
        <item m="1" x="2409"/>
        <item m="1" x="1844"/>
        <item m="1" x="1558"/>
        <item m="1" x="2427"/>
        <item m="1" x="2915"/>
        <item m="1" x="1728"/>
        <item m="1" x="3411"/>
        <item m="1" x="2488"/>
        <item m="1" x="351"/>
        <item m="1" x="1537"/>
        <item m="1" x="1574"/>
        <item m="1" x="581"/>
        <item m="1" x="3002"/>
        <item m="1" x="1230"/>
        <item m="1" x="3003"/>
        <item m="1" x="3004"/>
        <item m="1" x="3008"/>
        <item m="1" x="1575"/>
        <item m="1" x="3465"/>
        <item m="1" x="2485"/>
        <item m="1" x="2486"/>
        <item m="1" x="2487"/>
        <item m="1" x="1911"/>
        <item m="1" x="3470"/>
        <item m="1" x="3471"/>
        <item m="1" x="2490"/>
        <item m="1" x="2491"/>
        <item m="1" x="3476"/>
        <item m="1" x="3013"/>
        <item m="1" x="3018"/>
        <item m="1" x="2315"/>
        <item m="1" x="3477"/>
        <item m="1" x="2492"/>
        <item m="1" x="194"/>
        <item m="1" x="2038"/>
        <item m="1" x="3478"/>
        <item m="1" x="2493"/>
        <item m="1" x="3479"/>
        <item m="1" x="2494"/>
        <item m="1" x="3480"/>
        <item m="1" x="2495"/>
        <item m="1" x="3485"/>
        <item m="1" x="3486"/>
        <item m="1" x="584"/>
        <item m="1" x="585"/>
        <item m="1" x="2498"/>
        <item m="1" x="1856"/>
        <item m="1" x="3492"/>
        <item m="1" x="3019"/>
        <item m="1" x="3020"/>
        <item m="1" x="3021"/>
        <item m="1" x="527"/>
        <item m="1" x="3023"/>
        <item m="1" x="1089"/>
        <item m="1" x="3025"/>
        <item m="1" x="3026"/>
        <item m="1" x="3027"/>
        <item m="1" x="3028"/>
        <item m="1" x="2516"/>
        <item m="1" x="353"/>
        <item m="1" x="2514"/>
        <item m="1" x="2515"/>
        <item m="1" x="3508"/>
        <item m="1" x="3509"/>
        <item m="1" x="3510"/>
        <item m="1" x="3512"/>
        <item m="1" x="2518"/>
        <item m="1" x="2519"/>
        <item m="1" x="1577"/>
        <item m="1" x="3514"/>
        <item m="1" x="1858"/>
        <item m="1" x="3735"/>
        <item m="1" x="1452"/>
        <item m="1" x="2534"/>
        <item m="1" x="2662"/>
        <item m="1" x="2765"/>
        <item m="1" x="1367"/>
        <item m="1" x="3007"/>
        <item m="1" x="3467"/>
        <item m="1" x="2036"/>
        <item m="1" x="3473"/>
        <item m="1" x="3474"/>
        <item m="1" x="3475"/>
        <item m="1" x="3012"/>
        <item m="1" x="3016"/>
        <item m="1" x="3015"/>
        <item m="1" x="3484"/>
        <item m="1" x="1576"/>
        <item m="1" x="3494"/>
        <item m="1" x="586"/>
        <item m="1" x="3502"/>
        <item m="1" x="3505"/>
        <item m="1" x="3506"/>
        <item m="1" x="2203"/>
        <item m="1" x="587"/>
        <item m="1" x="3022"/>
        <item m="1" x="3024"/>
        <item m="1" x="1232"/>
        <item m="1" x="2520"/>
        <item m="1" x="2317"/>
        <item m="1" x="2522"/>
        <item m="1" x="965"/>
        <item m="1" x="3035"/>
        <item m="1" x="3036"/>
        <item m="1" x="3037"/>
        <item m="1" x="3038"/>
        <item m="1" x="3462"/>
        <item m="1" x="2318"/>
        <item m="1" x="2524"/>
        <item m="1" x="2040"/>
        <item m="1" x="2525"/>
        <item m="1" x="2526"/>
        <item m="1" x="2527"/>
        <item m="1" x="3520"/>
        <item m="1" x="2528"/>
        <item m="1" x="2536"/>
        <item m="1" x="3532"/>
        <item m="1" x="1579"/>
        <item m="1" x="1913"/>
        <item m="1" x="3523"/>
        <item m="1" x="2529"/>
        <item m="1" x="2535"/>
        <item m="1" x="3531"/>
        <item m="1" x="1859"/>
        <item m="1" x="2533"/>
        <item m="1" x="2530"/>
        <item m="1" x="813"/>
        <item m="1" x="3527"/>
        <item m="1" x="2531"/>
        <item m="1" x="2532"/>
        <item m="1" x="3530"/>
        <item m="1" x="3529"/>
        <item m="1" x="2319"/>
        <item m="1" x="3528"/>
        <item m="1" x="3727"/>
        <item m="1" x="2767"/>
        <item m="1" x="419"/>
        <item m="1" x="1389"/>
        <item m="1" x="2812"/>
        <item m="1" x="1542"/>
        <item m="1" x="3427"/>
        <item m="1" x="2034"/>
        <item m="1" x="3449"/>
        <item m="1" x="2473"/>
        <item m="1" x="3457"/>
        <item m="1" x="3001"/>
        <item m="1" x="2477"/>
        <item m="1" x="1231"/>
        <item m="1" x="3005"/>
        <item m="1" x="3006"/>
        <item m="1" x="2037"/>
        <item m="1" x="3014"/>
        <item m="1" x="3011"/>
        <item m="1" x="3017"/>
        <item m="1" x="964"/>
        <item m="1" x="3481"/>
        <item m="1" x="2496"/>
        <item m="1" x="2497"/>
        <item m="1" x="2499"/>
        <item m="1" x="3489"/>
        <item m="1" x="3490"/>
        <item m="1" x="2500"/>
        <item m="1" x="2501"/>
        <item m="1" x="2502"/>
        <item m="1" x="2512"/>
        <item m="1" x="2511"/>
        <item m="1" x="2231"/>
        <item m="1" x="2513"/>
        <item m="1" x="2521"/>
        <item m="1" x="3516"/>
        <item m="1" x="1229"/>
        <item m="1" x="1826"/>
        <item m="1" x="2436"/>
        <item m="1" x="1857"/>
        <item m="1" x="3515"/>
        <item m="1" x="3518"/>
        <item m="1" x="3074"/>
        <item m="1" x="1382"/>
        <item m="1" x="1223"/>
        <item m="1" x="2293"/>
        <item m="1" x="1385"/>
        <item m="1" x="2676"/>
        <item m="1" x="1724"/>
        <item m="1" x="541"/>
        <item m="1" x="3466"/>
        <item m="1" x="3482"/>
        <item m="1" x="3073"/>
        <item m="1" x="2320"/>
        <item m="1" x="3075"/>
        <item m="1" x="3076"/>
        <item m="1" x="1329"/>
        <item m="1" x="3540"/>
        <item m="1" x="2543"/>
        <item m="1" x="3541"/>
        <item m="1" x="2506"/>
        <item m="1" x="2507"/>
        <item m="1" x="2840"/>
        <item m="1" x="2503"/>
        <item m="1" x="3495"/>
        <item m="1" x="3497"/>
        <item m="1" x="2505"/>
        <item m="1" x="3498"/>
        <item m="1" x="2509"/>
        <item m="1" x="2510"/>
        <item m="1" x="3039"/>
        <item m="1" x="3040"/>
        <item m="1" x="3052"/>
        <item m="1" x="1170"/>
        <item m="1" x="3051"/>
        <item m="1" x="3049"/>
        <item m="1" x="3044"/>
        <item m="1" x="354"/>
        <item m="1" x="3045"/>
        <item x="135"/>
        <item m="1" x="3046"/>
        <item m="1" x="3047"/>
        <item m="1" x="1914"/>
        <item m="1" x="3048"/>
        <item m="1" x="3057"/>
        <item m="1" x="3058"/>
        <item m="1" x="3059"/>
        <item m="1" x="3060"/>
        <item m="1" x="3061"/>
        <item m="1" x="3064"/>
        <item m="1" x="3535"/>
        <item m="1" x="2538"/>
        <item m="1" x="2539"/>
        <item m="1" x="2541"/>
        <item m="1" x="2504"/>
        <item m="1" x="812"/>
        <item m="1" x="3041"/>
        <item m="1" x="3533"/>
        <item m="1" x="1368"/>
        <item m="1" x="814"/>
        <item m="1" x="3053"/>
        <item m="1" x="3054"/>
        <item m="1" x="3050"/>
        <item m="1" x="3042"/>
        <item m="1" x="1516"/>
        <item m="1" x="3043"/>
        <item m="1" x="3063"/>
        <item m="1" x="3534"/>
        <item m="1" x="3536"/>
        <item m="1" x="3537"/>
        <item m="1" x="2540"/>
        <item m="1" x="3538"/>
        <item m="1" x="3539"/>
        <item m="1" x="2406"/>
        <item m="1" x="1946"/>
        <item m="1" x="3517"/>
        <item m="1" x="1860"/>
        <item m="1" x="3062"/>
        <item m="1" x="3077"/>
        <item m="1" x="2704"/>
        <item m="1" x="2627"/>
        <item m="1" x="2681"/>
        <item m="1" x="2041"/>
        <item m="1" x="1226"/>
        <item m="1" x="2305"/>
        <item m="1" x="2853"/>
        <item m="1" x="989"/>
        <item m="1" x="1731"/>
        <item m="1" x="3055"/>
        <item m="1" x="3056"/>
        <item m="1" x="1208"/>
        <item m="1" x="524"/>
        <item m="1" x="2693"/>
        <item m="1" x="2769"/>
        <item m="1" x="2846"/>
        <item m="1" x="1327"/>
        <item m="1" x="2851"/>
        <item m="1" x="2307"/>
        <item m="1" x="1328"/>
        <item m="1" x="2928"/>
        <item m="1" x="2316"/>
        <item m="1" x="3065"/>
        <item m="1" x="3066"/>
        <item m="1" x="3067"/>
        <item m="1" x="3069"/>
        <item m="1" x="1861"/>
        <item m="1" x="1732"/>
        <item m="1" x="3070"/>
        <item m="1" x="3072"/>
        <item m="1" x="3080"/>
        <item m="1" x="3081"/>
        <item m="1" x="3116"/>
        <item m="1" x="3117"/>
        <item m="1" x="3118"/>
        <item m="1" x="3119"/>
        <item m="1" x="3120"/>
        <item m="1" x="1581"/>
        <item m="1" x="3089"/>
        <item m="1" x="2043"/>
        <item m="1" x="3090"/>
        <item m="1" x="3091"/>
        <item m="1" x="3092"/>
        <item x="1"/>
        <item m="1" x="466"/>
        <item m="1" x="2892"/>
        <item m="1" x="2934"/>
        <item m="1" x="3491"/>
        <item m="1" x="3088"/>
        <item m="1" x="3183"/>
        <item m="1" x="3185"/>
        <item m="1" x="558"/>
        <item m="1" x="2416"/>
        <item m="1" x="2413"/>
        <item m="1" x="2654"/>
        <item m="1" x="2697"/>
        <item m="1" x="2306"/>
        <item m="1" x="2893"/>
        <item m="1" x="191"/>
        <item m="1" x="2029"/>
        <item m="1" x="2938"/>
        <item m="1" x="2975"/>
        <item m="1" x="3009"/>
        <item m="1" x="2314"/>
        <item m="1" x="3503"/>
        <item m="1" x="2044"/>
        <item m="1" x="2232"/>
        <item m="1" x="2544"/>
        <item m="1" x="2545"/>
        <item m="1" x="3096"/>
        <item m="1" x="3095"/>
        <item m="1" x="3557"/>
        <item m="1" x="2565"/>
        <item m="1" x="3104"/>
        <item m="1" x="3107"/>
        <item m="1" x="3367"/>
        <item m="1" x="3357"/>
        <item m="1" x="3358"/>
        <item m="1" x="3359"/>
        <item m="1" x="1119"/>
        <item m="1" x="3360"/>
        <item m="1" x="1455"/>
        <item m="1" x="3361"/>
        <item m="1" x="3362"/>
        <item m="1" x="3363"/>
        <item m="1" x="3364"/>
        <item m="1" x="3365"/>
        <item m="1" x="1456"/>
        <item m="1" x="3372"/>
        <item m="1" x="1171"/>
        <item m="1" x="3374"/>
        <item m="1" x="2046"/>
        <item m="1" x="3377"/>
        <item m="1" x="3378"/>
        <item m="1" x="195"/>
        <item m="1" x="3380"/>
        <item m="1" x="1538"/>
        <item m="1" x="3112"/>
        <item m="1" x="1734"/>
        <item m="1" x="3543"/>
        <item m="1" x="2547"/>
        <item m="1" x="2549"/>
        <item x="14"/>
        <item m="1" x="3545"/>
        <item m="1" x="2550"/>
        <item m="1" x="2551"/>
        <item m="1" x="2552"/>
        <item m="1" x="2553"/>
        <item m="1" x="3547"/>
        <item m="1" x="1736"/>
        <item m="1" x="3548"/>
        <item m="1" x="2556"/>
        <item m="1" x="3551"/>
        <item m="1" x="3251"/>
        <item m="1" x="3252"/>
        <item m="1" x="3254"/>
        <item m="1" x="1457"/>
        <item m="1" x="3152"/>
        <item m="1" x="3154"/>
        <item m="1" x="2234"/>
        <item m="1" x="3167"/>
        <item m="1" x="3168"/>
        <item m="1" x="3170"/>
        <item m="1" x="3171"/>
        <item m="1" x="1330"/>
        <item m="1" x="3172"/>
        <item m="1" x="355"/>
        <item m="1" x="3173"/>
        <item m="1" x="3174"/>
        <item m="1" x="3175"/>
        <item m="1" x="3176"/>
        <item m="1" x="3177"/>
        <item m="1" x="3179"/>
        <item m="1" x="3180"/>
        <item m="1" x="3181"/>
        <item m="1" x="3136"/>
        <item m="1" x="2559"/>
        <item m="1" x="1490"/>
        <item m="1" x="3068"/>
        <item m="1" x="1365"/>
        <item m="1" x="1383"/>
        <item m="1" x="3737"/>
        <item m="1" x="3743"/>
        <item x="9"/>
        <item m="1" x="2605"/>
        <item m="1" x="540"/>
        <item m="1" x="1563"/>
        <item m="1" x="2849"/>
        <item m="1" x="2911"/>
        <item m="1" x="962"/>
        <item m="1" x="2932"/>
        <item m="1" x="2969"/>
        <item m="1" x="2986"/>
        <item m="1" x="582"/>
        <item m="1" x="3034"/>
        <item m="1" x="1912"/>
        <item m="1" x="3031"/>
        <item m="1" x="3032"/>
        <item m="1" x="3033"/>
        <item m="1" x="1730"/>
        <item m="1" x="815"/>
        <item m="1" x="3078"/>
        <item m="1" x="3079"/>
        <item x="136"/>
        <item m="1" x="3182"/>
        <item m="1" x="3184"/>
        <item m="1" x="2994"/>
        <item m="1" x="3082"/>
        <item m="1" x="3083"/>
        <item m="1" x="3084"/>
        <item m="1" x="3085"/>
        <item m="1" x="3086"/>
        <item m="1" x="3087"/>
        <item m="1" x="1582"/>
        <item m="1" x="2546"/>
        <item m="1" x="3093"/>
        <item m="1" x="3094"/>
        <item m="1" x="2561"/>
        <item m="1" x="2562"/>
        <item m="1" x="2563"/>
        <item m="1" x="3559"/>
        <item m="1" x="2564"/>
        <item m="1" x="3560"/>
        <item m="1" x="3097"/>
        <item m="1" x="3100"/>
        <item m="1" x="3101"/>
        <item m="1" x="3102"/>
        <item m="1" x="3103"/>
        <item x="137"/>
        <item m="1" x="3108"/>
        <item m="1" x="3368"/>
        <item m="1" x="3356"/>
        <item m="1" x="3366"/>
        <item m="1" x="589"/>
        <item m="1" x="3370"/>
        <item m="1" x="1028"/>
        <item m="1" x="3371"/>
        <item m="1" x="3373"/>
        <item m="1" x="3375"/>
        <item m="1" x="1120"/>
        <item m="1" x="3379"/>
        <item m="1" x="3381"/>
        <item m="1" x="3109"/>
        <item m="1" x="3110"/>
        <item m="1" x="3111"/>
        <item m="1" x="1836"/>
        <item m="1" x="817"/>
        <item m="1" x="3113"/>
        <item m="1" x="3114"/>
        <item m="1" x="818"/>
        <item m="1" x="2322"/>
        <item m="1" x="1583"/>
        <item m="1" x="3115"/>
        <item m="1" x="1735"/>
        <item m="1" x="3546"/>
        <item m="1" x="2554"/>
        <item m="1" x="3245"/>
        <item m="1" x="3246"/>
        <item m="1" x="3247"/>
        <item m="1" x="3249"/>
        <item m="1" x="1029"/>
        <item m="1" x="3250"/>
        <item m="1" x="422"/>
        <item m="1" x="3253"/>
        <item m="1" x="3255"/>
        <item m="1" x="3256"/>
        <item m="1" x="3257"/>
        <item x="15"/>
        <item m="1" x="3258"/>
        <item m="1" x="3259"/>
        <item m="1" x="3260"/>
        <item m="1" x="3261"/>
        <item m="1" x="1958"/>
        <item m="1" x="3169"/>
        <item m="1" x="3178"/>
        <item m="1" x="3122"/>
        <item m="1" x="3123"/>
        <item m="1" x="3124"/>
        <item m="1" x="3125"/>
        <item m="1" x="3126"/>
        <item m="1" x="1331"/>
        <item x="139"/>
        <item m="1" x="3127"/>
        <item m="1" x="2323"/>
        <item m="1" x="3128"/>
        <item m="1" x="3129"/>
        <item m="1" x="590"/>
        <item m="1" x="2324"/>
        <item m="1" x="3130"/>
        <item m="1" x="3131"/>
        <item m="1" x="1584"/>
        <item m="1" x="3132"/>
        <item m="1" x="3133"/>
        <item m="1" x="3134"/>
        <item m="1" x="3135"/>
        <item m="1" x="528"/>
        <item m="1" x="2557"/>
        <item m="1" x="3552"/>
        <item m="1" x="3553"/>
        <item m="1" x="1121"/>
        <item m="1" x="3555"/>
        <item m="1" x="3137"/>
        <item m="1" x="3138"/>
        <item m="1" x="3139"/>
        <item m="1" x="3140"/>
        <item m="1" x="3141"/>
        <item m="1" x="3142"/>
        <item m="1" x="3143"/>
        <item m="1" x="3144"/>
        <item m="1" x="3145"/>
        <item m="1" x="1172"/>
        <item m="1" x="3146"/>
        <item m="1" x="3147"/>
        <item m="1" x="3148"/>
        <item m="1" x="3149"/>
        <item m="1" x="3150"/>
        <item m="1" x="423"/>
        <item m="1" x="3151"/>
        <item m="1" x="1738"/>
        <item m="1" x="1369"/>
        <item m="1" x="3155"/>
        <item m="1" x="3157"/>
        <item m="1" x="3159"/>
        <item m="1" x="3160"/>
        <item m="1" x="3161"/>
        <item m="1" x="3162"/>
        <item m="1" x="3163"/>
        <item m="1" x="3164"/>
        <item m="1" x="1234"/>
        <item m="1" x="1235"/>
        <item m="1" x="3165"/>
        <item m="1" x="3166"/>
        <item m="1" x="3187"/>
        <item m="1" x="3188"/>
        <item m="1" x="3202"/>
        <item m="1" x="3189"/>
        <item m="1" x="1122"/>
        <item m="1" x="3190"/>
        <item m="1" x="3192"/>
        <item m="1" x="542"/>
        <item m="1" x="2049"/>
        <item m="1" x="3193"/>
        <item m="1" x="3194"/>
        <item m="1" x="3195"/>
        <item m="1" x="3196"/>
        <item m="1" x="3197"/>
        <item m="1" x="1739"/>
        <item m="1" x="3198"/>
        <item m="1" x="356"/>
        <item m="1" x="3199"/>
        <item m="1" x="3200"/>
        <item m="1" x="819"/>
        <item m="1" x="3201"/>
        <item m="1" x="3203"/>
        <item m="1" x="3204"/>
        <item m="1" x="3205"/>
        <item m="1" x="3206"/>
        <item m="1" x="990"/>
        <item m="1" x="3207"/>
        <item m="1" x="1984"/>
        <item m="1" x="3208"/>
        <item m="1" x="3209"/>
        <item m="1" x="3211"/>
        <item m="1" x="3212"/>
        <item m="1" x="1740"/>
        <item m="1" x="3213"/>
        <item m="1" x="3214"/>
        <item m="1" x="3215"/>
        <item m="1" x="3216"/>
        <item m="1" x="3218"/>
        <item m="1" x="3219"/>
        <item m="1" x="3220"/>
        <item m="1" x="1546"/>
        <item m="1" x="2000"/>
        <item m="1" x="3221"/>
        <item m="1" x="1370"/>
        <item m="1" x="3222"/>
        <item m="1" x="3223"/>
        <item m="1" x="3224"/>
        <item m="1" x="1863"/>
        <item m="1" x="3225"/>
        <item m="1" x="3226"/>
        <item m="1" x="1585"/>
        <item m="1" x="3227"/>
        <item m="1" x="1519"/>
        <item m="1" x="480"/>
        <item m="1" x="3230"/>
        <item m="1" x="3231"/>
        <item m="1" x="2050"/>
        <item m="1" x="3234"/>
        <item m="1" x="3235"/>
        <item m="1" x="3236"/>
        <item m="1" x="3237"/>
        <item m="1" x="3238"/>
        <item m="1" x="3240"/>
        <item m="1" x="3241"/>
        <item m="1" x="3242"/>
        <item m="1" x="3244"/>
        <item m="1" x="3262"/>
        <item m="1" x="3272"/>
        <item m="1" x="2204"/>
        <item m="1" x="3287"/>
        <item m="1" x="3282"/>
        <item m="1" x="3275"/>
        <item m="1" x="3286"/>
        <item m="1" x="591"/>
        <item m="1" x="2326"/>
        <item m="1" x="3268"/>
        <item m="1" x="3285"/>
        <item m="1" x="3264"/>
        <item m="1" x="3269"/>
        <item m="1" x="3278"/>
        <item m="1" x="592"/>
        <item m="1" x="3283"/>
        <item m="1" x="1030"/>
        <item m="1" x="3273"/>
        <item m="1" x="3274"/>
        <item m="1" x="3267"/>
        <item m="1" x="3281"/>
        <item m="1" x="3266"/>
        <item m="1" x="196"/>
        <item m="1" x="3277"/>
        <item m="1" x="2051"/>
        <item m="1" x="3276"/>
        <item m="1" x="3279"/>
        <item m="1" x="3270"/>
        <item m="1" x="197"/>
        <item m="1" x="3271"/>
        <item m="1" x="3263"/>
        <item m="1" x="3280"/>
        <item m="1" x="2566"/>
        <item m="1" x="2567"/>
        <item m="1" x="2235"/>
        <item m="1" x="2568"/>
        <item m="1" x="3563"/>
        <item m="1" x="2236"/>
        <item m="1" x="3565"/>
        <item m="1" x="2570"/>
        <item m="1" x="3303"/>
        <item m="1" x="1960"/>
        <item m="1" x="3301"/>
        <item m="1" x="1741"/>
        <item m="1" x="3302"/>
        <item m="1" x="198"/>
        <item m="1" x="2054"/>
        <item m="1" x="3304"/>
        <item m="1" x="1458"/>
        <item m="1" x="1961"/>
        <item m="1" x="3305"/>
        <item m="1" x="3306"/>
        <item m="1" x="3293"/>
        <item m="1" x="3294"/>
        <item m="1" x="1395"/>
        <item m="1" x="3295"/>
        <item m="1" x="593"/>
        <item m="1" x="3296"/>
        <item m="1" x="3297"/>
        <item m="1" x="3298"/>
        <item m="1" x="3299"/>
        <item m="1" x="3300"/>
        <item m="1" x="3321"/>
        <item m="1" x="481"/>
        <item m="1" x="3566"/>
        <item m="1" x="2571"/>
        <item m="1" x="3568"/>
        <item m="1" x="2574"/>
        <item m="1" x="2624"/>
        <item m="1" x="2839"/>
        <item m="1" x="2843"/>
        <item m="1" x="3030"/>
        <item m="1" x="3186"/>
        <item m="1" x="3105"/>
        <item m="1" x="1233"/>
        <item m="1" x="3158"/>
        <item m="1" x="3243"/>
        <item m="1" x="3232"/>
        <item m="1" x="3239"/>
        <item m="1" x="1236"/>
        <item m="1" x="199"/>
        <item m="1" x="3307"/>
        <item m="1" x="3308"/>
        <item m="1" x="3309"/>
        <item m="1" x="820"/>
        <item m="1" x="3310"/>
        <item m="1" x="3311"/>
        <item m="1" x="3312"/>
        <item m="1" x="3248"/>
        <item m="1" x="3313"/>
        <item m="1" x="3314"/>
        <item m="1" x="1123"/>
        <item m="1" x="1742"/>
        <item m="1" x="3315"/>
        <item m="1" x="3316"/>
        <item m="1" x="3317"/>
        <item m="1" x="821"/>
        <item m="1" x="3318"/>
        <item m="1" x="3320"/>
        <item m="1" x="3382"/>
        <item m="1" x="3383"/>
        <item m="1" x="1587"/>
        <item m="1" x="2580"/>
        <item m="1" x="3572"/>
        <item m="1" x="2575"/>
        <item m="1" x="2577"/>
        <item m="1" x="3570"/>
        <item m="1" x="3571"/>
        <item m="1" x="2578"/>
        <item m="1" x="3384"/>
        <item m="1" x="958"/>
        <item m="1" x="1556"/>
        <item m="1" x="2805"/>
        <item m="1" x="2826"/>
        <item m="1" x="3010"/>
        <item m="1" x="3029"/>
        <item m="1" x="3376"/>
        <item m="1" x="3217"/>
        <item m="1" x="3233"/>
        <item m="1" x="2404"/>
        <item m="1" x="3326"/>
        <item m="1" x="3228"/>
        <item m="1" x="3284"/>
        <item m="1" x="3265"/>
        <item m="1" x="3561"/>
        <item m="1" x="3324"/>
        <item m="1" x="3325"/>
        <item m="1" x="2053"/>
        <item m="1" x="3327"/>
        <item m="1" x="3319"/>
        <item m="1" x="3322"/>
        <item m="1" x="3323"/>
        <item m="1" x="3328"/>
        <item m="1" x="2237"/>
        <item m="1" x="1586"/>
        <item m="1" x="3329"/>
        <item m="1" x="594"/>
        <item m="1" x="3330"/>
        <item m="1" x="482"/>
        <item m="1" x="3331"/>
        <item m="1" x="3332"/>
        <item m="1" x="2572"/>
        <item m="1" x="3333"/>
        <item m="1" x="3334"/>
        <item m="1" x="3335"/>
        <item m="1" x="3336"/>
        <item m="1" x="3337"/>
        <item m="1" x="1124"/>
        <item m="1" x="3338"/>
        <item m="1" x="3339"/>
        <item m="1" x="3340"/>
        <item m="1" x="3341"/>
        <item m="1" x="2189"/>
        <item m="1" x="3388"/>
        <item m="1" x="3385"/>
        <item m="1" x="3389"/>
        <item m="1" x="2581"/>
        <item m="1" x="1396"/>
        <item m="1" x="2582"/>
        <item m="1" x="3573"/>
        <item m="1" x="3575"/>
        <item m="1" x="2579"/>
        <item m="1" x="3577"/>
        <item m="1" x="2238"/>
        <item m="1" x="3349"/>
        <item m="1" x="3353"/>
        <item m="1" x="1332"/>
        <item m="1" x="1221"/>
        <item m="1" x="3718"/>
        <item m="1" x="1222"/>
        <item m="1" x="2711"/>
        <item m="1" x="2712"/>
        <item m="1" x="473"/>
        <item m="1" x="2800"/>
        <item m="1" x="2588"/>
        <item m="1" x="3121"/>
        <item m="1" x="1957"/>
        <item m="1" x="3153"/>
        <item m="1" x="1864"/>
        <item m="1" x="3291"/>
        <item m="1" x="1394"/>
        <item m="1" x="3292"/>
        <item m="1" x="2052"/>
        <item m="1" x="2660"/>
        <item m="1" x="3347"/>
        <item x="140"/>
        <item m="1" x="201"/>
        <item m="1" x="3352"/>
        <item m="1" x="3355"/>
        <item m="1" x="1031"/>
        <item m="1" x="2055"/>
        <item m="1" x="3396"/>
        <item m="1" x="2327"/>
        <item m="1" x="3401"/>
        <item m="1" x="1313"/>
        <item m="1" x="2584"/>
        <item m="1" x="2585"/>
        <item m="1" x="1865"/>
        <item m="1" x="3581"/>
        <item m="1" x="2241"/>
        <item m="1" x="3582"/>
        <item m="1" x="2003"/>
        <item m="1" x="1173"/>
        <item m="1" x="3584"/>
        <item m="1" x="3586"/>
        <item m="1" x="3587"/>
        <item m="1" x="2590"/>
        <item m="1" x="3588"/>
        <item m="1" x="561"/>
        <item m="1" x="3098"/>
        <item m="1" x="3344"/>
        <item m="1" x="3418"/>
        <item m="1" x="1964"/>
        <item m="1" x="2591"/>
        <item m="1" x="3716"/>
        <item x="133"/>
        <item m="1" x="2039"/>
        <item m="1" x="3071"/>
        <item m="1" x="3099"/>
        <item m="1" x="3369"/>
        <item m="1" x="2569"/>
        <item m="1" x="3289"/>
        <item x="16"/>
        <item m="1" x="3342"/>
        <item m="1" x="3343"/>
        <item m="1" x="3345"/>
        <item m="1" x="3346"/>
        <item m="1" x="3350"/>
        <item m="1" x="3351"/>
        <item m="1" x="595"/>
        <item m="1" x="3390"/>
        <item m="1" x="3398"/>
        <item m="1" x="1491"/>
        <item m="1" x="3413"/>
        <item m="1" x="3414"/>
        <item m="1" x="1032"/>
        <item m="1" x="3416"/>
        <item m="1" x="3421"/>
        <item m="1" x="3422"/>
        <item m="1" x="3424"/>
        <item m="1" x="3429"/>
        <item m="1" x="544"/>
        <item m="1" x="3431"/>
        <item m="1" x="3433"/>
        <item m="1" x="202"/>
        <item m="1" x="2589"/>
        <item m="1" x="1842"/>
        <item m="1" x="3288"/>
        <item m="1" x="3590"/>
        <item m="1" x="2804"/>
        <item m="1" x="1743"/>
        <item m="1" x="2750"/>
        <item m="1" x="421"/>
        <item m="1" x="816"/>
        <item m="1" x="1862"/>
        <item m="1" x="2056"/>
        <item m="1" x="3740"/>
        <item m="1" x="2710"/>
        <item m="1" x="2745"/>
        <item m="1" x="1366"/>
        <item m="1" x="571"/>
        <item m="1" x="2793"/>
        <item m="1" x="477"/>
        <item m="1" x="1725"/>
        <item x="138"/>
        <item m="1" x="1520"/>
        <item m="1" x="1962"/>
        <item m="1" x="200"/>
        <item m="1" x="3348"/>
        <item m="1" x="543"/>
        <item x="131"/>
        <item m="1" x="3106"/>
        <item m="1" x="2321"/>
        <item m="1" x="3290"/>
        <item m="1" x="3392"/>
        <item m="1" x="3397"/>
        <item m="1" x="3399"/>
        <item m="1" x="3406"/>
        <item m="1" x="3439"/>
        <item m="1" x="3440"/>
        <item m="1" x="3442"/>
        <item m="1" x="2592"/>
        <item m="1" x="3591"/>
        <item m="1" x="2593"/>
        <item m="1" x="2594"/>
        <item m="1" x="2595"/>
        <item m="1" x="2596"/>
        <item m="1" x="3463"/>
        <item m="1" x="3456"/>
        <item m="1" x="3445"/>
        <item m="1" x="424"/>
        <item m="1" x="2057"/>
        <item m="1" x="3469"/>
        <item m="1" x="3472"/>
        <item m="1" x="3468"/>
        <item m="1" x="3720"/>
        <item m="1" x="3722"/>
        <item m="1" x="2048"/>
        <item m="1" x="3400"/>
        <item m="1" x="1539"/>
        <item m="1" x="3409"/>
        <item m="1" x="2240"/>
        <item m="1" x="3437"/>
        <item m="1" x="3438"/>
        <item m="1" x="3443"/>
        <item m="1" x="1588"/>
        <item m="1" x="2328"/>
        <item m="1" x="1986"/>
        <item m="1" x="3592"/>
        <item m="1" x="596"/>
        <item m="1" x="2242"/>
        <item m="1" x="3593"/>
        <item m="1" x="3487"/>
        <item m="1" x="3483"/>
        <item m="1" x="822"/>
        <item m="1" x="3354"/>
        <item m="1" x="2292"/>
        <item m="1" x="342"/>
        <item m="1" x="800"/>
        <item m="1" x="2011"/>
        <item m="1" x="1531"/>
        <item m="1" x="1310"/>
        <item m="1" x="2419"/>
        <item m="1" x="3731"/>
        <item m="1" x="468"/>
        <item m="1" x="3610"/>
        <item m="1" x="803"/>
        <item m="1" x="2467"/>
        <item m="1" x="805"/>
        <item m="1" x="2573"/>
        <item m="1" x="1453"/>
        <item m="1" x="3663"/>
        <item m="1" x="1981"/>
        <item m="1" x="2705"/>
        <item m="1" x="476"/>
        <item m="1" x="1870"/>
        <item m="1" x="1908"/>
        <item m="1" x="811"/>
        <item m="1" x="3598"/>
        <item m="1" x="1837"/>
        <item m="1" x="2325"/>
        <item m="1" x="3604"/>
        <item m="1" x="3229"/>
        <item m="1" x="3675"/>
        <item m="1" x="3578"/>
        <item m="1" x="1985"/>
        <item m="1" x="2001"/>
        <item m="1" x="1397"/>
        <item m="1" x="3434"/>
        <item m="1" x="2190"/>
        <item m="1" x="1209"/>
        <item m="1" x="3458"/>
        <item m="1" x="3464"/>
        <item m="1" x="3488"/>
        <item m="1" x="2329"/>
        <item m="1" x="3493"/>
        <item m="1" x="2058"/>
        <item m="1" x="3496"/>
        <item m="1" x="3499"/>
        <item m="1" x="3500"/>
        <item m="1" x="2059"/>
        <item m="1" x="3501"/>
        <item m="1" x="3504"/>
        <item m="1" x="1276"/>
        <item m="1" x="2330"/>
        <item m="1" x="2331"/>
        <item m="1" x="3507"/>
        <item m="1" x="1867"/>
        <item m="1" x="3511"/>
        <item m="1" x="2061"/>
        <item m="1" x="1744"/>
        <item m="1" x="3519"/>
        <item m="1" x="1745"/>
        <item m="1" x="1239"/>
        <item m="1" x="2602"/>
        <item m="1" x="2607"/>
        <item m="1" x="3606"/>
        <item m="1" x="2603"/>
        <item m="1" x="2601"/>
        <item m="1" x="1590"/>
        <item m="1" x="3603"/>
        <item m="1" x="2063"/>
        <item m="1" x="2604"/>
        <item m="1" x="3599"/>
        <item m="1" x="2598"/>
        <item m="1" x="2600"/>
        <item m="1" x="3611"/>
        <item m="1" x="3596"/>
        <item m="1" x="3597"/>
        <item m="1" x="3600"/>
        <item m="1" x="3601"/>
        <item m="1" x="3602"/>
        <item m="1" x="3605"/>
        <item m="1" x="545"/>
        <item m="1" x="2332"/>
        <item m="1" x="1091"/>
        <item m="1" x="1125"/>
        <item m="1" x="3607"/>
        <item m="1" x="3608"/>
        <item m="1" x="2333"/>
        <item m="1" x="3609"/>
        <item m="1" x="1591"/>
        <item m="1" x="3612"/>
        <item m="1" x="483"/>
        <item m="1" x="1965"/>
        <item x="18"/>
        <item m="1" x="1750"/>
        <item m="1" x="3521"/>
        <item m="1" x="3513"/>
        <item m="1" x="1371"/>
        <item m="1" x="3544"/>
        <item m="1" x="2066"/>
        <item m="1" x="1751"/>
        <item m="1" x="2067"/>
        <item m="1" x="3542"/>
        <item m="1" x="1752"/>
        <item m="1" x="3524"/>
        <item m="1" x="3525"/>
        <item m="1" x="1917"/>
        <item m="1" x="2616"/>
        <item m="1" x="2617"/>
        <item m="1" x="1918"/>
        <item m="1" x="2620"/>
        <item m="1" x="3637"/>
        <item m="1" x="3650"/>
        <item m="1" x="3646"/>
        <item m="1" x="1919"/>
        <item m="1" x="1754"/>
        <item m="1" x="3640"/>
        <item m="1" x="3631"/>
        <item m="1" x="2191"/>
        <item m="1" x="2611"/>
        <item m="1" x="3648"/>
        <item m="1" x="3638"/>
        <item m="1" x="3639"/>
        <item m="1" x="2613"/>
        <item m="1" x="1755"/>
        <item m="1" x="3643"/>
        <item m="1" x="3645"/>
        <item m="1" x="3649"/>
        <item m="1" x="3647"/>
        <item m="1" x="3642"/>
        <item m="1" x="3656"/>
        <item m="1" x="3654"/>
        <item m="1" x="3651"/>
        <item m="1" x="2243"/>
        <item m="1" x="3641"/>
        <item m="1" x="3644"/>
        <item m="1" x="3655"/>
        <item m="1" x="1920"/>
        <item m="1" x="1868"/>
        <item m="1" x="2334"/>
        <item m="1" x="3652"/>
        <item m="1" x="1240"/>
        <item m="1" x="2068"/>
        <item m="1" x="3653"/>
        <item m="1" x="3660"/>
        <item m="1" x="2621"/>
        <item m="1" x="3661"/>
        <item m="1" x="2625"/>
        <item x="19"/>
        <item m="1" x="1756"/>
        <item m="1" x="1869"/>
        <item m="1" x="2610"/>
        <item m="1" x="2622"/>
        <item m="1" x="2623"/>
        <item m="1" x="598"/>
        <item m="1" x="359"/>
        <item m="1" x="3665"/>
        <item m="1" x="3579"/>
        <item m="1" x="3580"/>
        <item m="1" x="3550"/>
        <item m="1" x="3564"/>
        <item m="1" x="3569"/>
        <item m="1" x="3585"/>
        <item m="1" x="484"/>
        <item m="1" x="3556"/>
        <item m="1" x="2069"/>
        <item m="1" x="1210"/>
        <item m="1" x="3594"/>
        <item m="1" x="1758"/>
        <item m="1" x="3574"/>
        <item m="1" x="3567"/>
        <item m="1" x="3562"/>
        <item m="1" x="3558"/>
        <item m="1" x="3554"/>
        <item m="1" x="3583"/>
        <item m="1" x="2217"/>
        <item m="1" x="3595"/>
        <item m="1" x="3549"/>
        <item m="1" x="485"/>
        <item m="1" x="3576"/>
        <item m="1" x="203"/>
        <item m="1" x="599"/>
        <item m="1" x="1987"/>
        <item m="1" x="824"/>
        <item m="1" x="3589"/>
        <item m="1" x="426"/>
        <item m="1" x="3668"/>
        <item m="1" x="2626"/>
        <item m="1" x="2070"/>
        <item m="1" x="3669"/>
        <item m="1" x="3671"/>
        <item m="1" x="1827"/>
        <item m="1" x="3672"/>
        <item m="1" x="2071"/>
        <item m="1" x="2628"/>
        <item m="1" x="1241"/>
        <item m="1" x="2629"/>
        <item m="1" x="3679"/>
        <item m="1" x="3680"/>
        <item m="1" x="1277"/>
        <item m="1" x="3681"/>
        <item m="1" x="1461"/>
        <item m="1" x="2072"/>
        <item x="20"/>
        <item m="1" x="3618"/>
        <item m="1" x="3633"/>
        <item m="1" x="3619"/>
        <item m="1" x="3614"/>
        <item m="1" x="3627"/>
        <item m="1" x="3613"/>
        <item m="1" x="3617"/>
        <item m="1" x="360"/>
        <item m="1" x="3629"/>
        <item m="1" x="3630"/>
        <item m="1" x="3615"/>
        <item m="1" x="3628"/>
        <item m="1" x="3636"/>
        <item m="1" x="3623"/>
        <item m="1" x="2335"/>
        <item m="1" x="1759"/>
        <item m="1" x="3620"/>
        <item m="1" x="3455"/>
        <item m="1" x="3635"/>
        <item m="1" x="3616"/>
        <item m="1" x="3624"/>
        <item m="1" x="3625"/>
        <item m="1" x="3621"/>
        <item m="1" x="3634"/>
        <item m="1" x="3626"/>
        <item m="1" x="3622"/>
        <item m="1" x="3658"/>
        <item m="1" x="3670"/>
        <item m="1" x="3662"/>
        <item m="1" x="361"/>
        <item m="1" x="3664"/>
        <item m="1" x="3632"/>
        <item m="1" x="3659"/>
        <item m="1" x="3522"/>
        <item m="1" x="3667"/>
        <item m="1" x="3676"/>
        <item m="1" x="3673"/>
        <item m="1" x="3666"/>
        <item m="1" x="362"/>
        <item m="1" x="1521"/>
        <item m="1" x="1278"/>
        <item m="1" x="3674"/>
        <item m="1" x="1492"/>
        <item m="1" x="3678"/>
        <item m="1" x="1966"/>
        <item m="1" x="1592"/>
        <item m="1" x="2632"/>
        <item m="1" x="2633"/>
        <item m="1" x="2336"/>
        <item m="1" x="3685"/>
        <item m="1" x="2635"/>
        <item m="1" x="1988"/>
        <item m="1" x="2337"/>
        <item m="1" x="2636"/>
        <item m="1" x="2637"/>
        <item m="1" x="3689"/>
        <item m="1" x="3713"/>
        <item m="1" x="2013"/>
        <item m="1" x="3684"/>
        <item m="1" x="2297"/>
        <item m="1" x="1566"/>
        <item m="1" x="3435"/>
        <item m="1" x="2609"/>
        <item m="1" x="823"/>
        <item m="1" x="3526"/>
        <item m="1" x="3657"/>
        <item m="1" x="3677"/>
        <item m="1" x="601"/>
        <item m="1" x="2074"/>
        <item m="1" x="1871"/>
        <item m="1" x="3683"/>
        <item m="1" x="2075"/>
        <item m="1" x="1092"/>
        <item m="1" x="602"/>
        <item m="1" x="3682"/>
        <item m="1" x="2646"/>
        <item m="1" x="2648"/>
        <item m="1" x="2650"/>
        <item m="1" x="2651"/>
        <item m="1" x="2645"/>
        <item m="1" x="2643"/>
        <item m="1" x="3696"/>
        <item m="1" x="3704"/>
        <item m="1" x="3709"/>
        <item m="1" x="3701"/>
        <item m="1" x="2638"/>
        <item m="1" x="2649"/>
        <item m="1" x="2339"/>
        <item m="1" x="3702"/>
        <item m="1" x="2340"/>
        <item m="1" x="3700"/>
        <item m="1" x="966"/>
        <item m="1" x="3693"/>
        <item m="1" x="3695"/>
        <item m="1" x="2647"/>
        <item m="1" x="2244"/>
        <item m="1" x="3698"/>
        <item m="1" x="2341"/>
        <item m="1" x="2342"/>
        <item m="1" x="1279"/>
        <item m="1" x="3691"/>
        <item m="1" x="3687"/>
        <item m="1" x="3686"/>
        <item m="1" x="3692"/>
        <item m="1" x="3690"/>
        <item m="1" x="3688"/>
        <item m="1" x="363"/>
        <item m="1" x="1967"/>
        <item m="1" x="3694"/>
        <item m="1" x="3697"/>
        <item m="1" x="1593"/>
        <item m="1" x="3703"/>
        <item m="1" x="3708"/>
        <item m="1" x="3706"/>
        <item m="1" x="3705"/>
        <item m="1" x="3707"/>
        <item m="1" x="2343"/>
        <item m="1" x="2639"/>
        <item m="1" x="2777"/>
        <item m="1" x="3156"/>
        <item m="1" x="3210"/>
        <item m="1" x="3699"/>
        <item m="1" x="3711"/>
        <item m="1" x="486"/>
        <item m="1" x="2291"/>
        <item m="1" x="415"/>
        <item m="1" x="2220"/>
        <item m="1" x="2221"/>
        <item m="1" x="467"/>
        <item m="1" x="2295"/>
        <item m="1" x="2296"/>
        <item m="1" x="960"/>
        <item m="1" x="2222"/>
        <item m="1" x="563"/>
        <item m="1" x="1999"/>
        <item m="1" x="1853"/>
        <item m="1" x="1955"/>
        <item m="1" x="1737"/>
        <item m="1" x="2239"/>
        <item m="1" x="357"/>
        <item m="1" x="1333"/>
        <item m="1" x="2338"/>
        <item m="1" x="2076"/>
        <item m="1" x="1126"/>
        <item m="1" x="1594"/>
        <item m="1" x="2344"/>
        <item m="1" x="2345"/>
        <item m="1" x="2346"/>
        <item m="1" x="2347"/>
        <item m="1" x="1401"/>
        <item m="1" x="1335"/>
        <item m="1" x="2348"/>
        <item m="1" x="2079"/>
        <item m="1" x="1292"/>
        <item m="1" x="2349"/>
        <item m="1" x="1596"/>
        <item m="1" x="2350"/>
        <item m="1" x="1402"/>
        <item m="1" x="606"/>
        <item m="1" x="1990"/>
        <item m="1" x="1597"/>
        <item x="22"/>
        <item m="1" x="607"/>
        <item m="1" x="1543"/>
        <item m="1" x="1336"/>
        <item m="1" x="1873"/>
        <item m="1" x="427"/>
        <item m="1" x="1598"/>
        <item m="1" x="428"/>
        <item m="1" x="2351"/>
        <item m="1" x="1599"/>
        <item m="1" x="204"/>
        <item m="1" x="2246"/>
        <item x="23"/>
        <item m="1" x="1874"/>
        <item m="1" x="1493"/>
        <item m="1" x="2248"/>
        <item x="24"/>
        <item m="1" x="1875"/>
        <item m="1" x="1127"/>
        <item m="1" x="2249"/>
        <item m="1" x="2352"/>
        <item m="1" x="2353"/>
        <item m="1" x="1968"/>
        <item m="1" x="1532"/>
        <item m="1" x="1600"/>
        <item m="1" x="1601"/>
        <item m="1" x="2250"/>
        <item m="1" x="2354"/>
        <item m="1" x="1314"/>
        <item m="1" x="2355"/>
        <item m="1" x="1293"/>
        <item m="1" x="2356"/>
        <item m="1" x="2357"/>
        <item m="1" x="1605"/>
        <item m="1" x="1877"/>
        <item m="1" x="1463"/>
        <item m="1" x="206"/>
        <item m="1" x="2192"/>
        <item m="1" x="2358"/>
        <item m="1" x="610"/>
        <item m="1" x="1606"/>
        <item m="1" x="1607"/>
        <item m="1" x="1033"/>
        <item m="1" x="2359"/>
        <item m="1" x="2360"/>
        <item m="1" x="1404"/>
        <item m="1" x="2081"/>
        <item m="1" x="611"/>
        <item m="1" x="1034"/>
        <item m="1" x="2361"/>
        <item m="1" x="1550"/>
        <item m="1" x="2082"/>
        <item m="1" x="1372"/>
        <item m="1" x="1764"/>
        <item m="1" x="2252"/>
        <item m="1" x="1547"/>
        <item m="1" x="2362"/>
        <item m="1" x="207"/>
        <item m="1" x="1610"/>
        <item m="1" x="612"/>
        <item m="1" x="1533"/>
        <item m="1" x="828"/>
        <item m="1" x="2363"/>
        <item m="1" x="1612"/>
        <item m="1" x="1994"/>
        <item m="1" x="2364"/>
        <item x="27"/>
        <item m="1" x="616"/>
        <item m="1" x="2365"/>
        <item m="1" x="1770"/>
        <item m="1" x="2366"/>
        <item m="1" x="1035"/>
        <item m="1" x="617"/>
        <item m="1" x="1772"/>
        <item m="1" x="2253"/>
        <item m="1" x="1407"/>
        <item m="1" x="618"/>
        <item m="1" x="1529"/>
        <item m="1" x="1242"/>
        <item m="1" x="430"/>
        <item m="1" x="1614"/>
        <item m="1" x="1615"/>
        <item m="1" x="2367"/>
        <item m="1" x="2368"/>
        <item m="1" x="2369"/>
        <item m="1" x="1616"/>
        <item m="1" x="2370"/>
        <item m="1" x="1617"/>
        <item m="1" x="2371"/>
        <item m="1" x="1972"/>
        <item m="1" x="2372"/>
        <item m="1" x="1374"/>
        <item m="1" x="1618"/>
        <item m="1" x="1409"/>
        <item m="1" x="2091"/>
        <item m="1" x="2254"/>
        <item m="1" x="2255"/>
        <item m="1" x="620"/>
        <item m="1" x="1925"/>
        <item m="1" x="1619"/>
        <item m="1" x="2373"/>
        <item m="1" x="2256"/>
        <item m="1" x="2257"/>
        <item m="1" x="2093"/>
        <item m="1" x="2374"/>
        <item m="1" x="2258"/>
        <item m="1" x="1781"/>
        <item m="1" x="1782"/>
        <item m="1" x="1621"/>
        <item m="1" x="1783"/>
        <item m="1" x="2375"/>
        <item m="1" x="831"/>
        <item m="1" x="2094"/>
        <item m="1" x="2095"/>
        <item m="1" x="2376"/>
        <item m="1" x="2377"/>
        <item m="1" x="1622"/>
        <item m="1" x="2378"/>
        <item m="1" x="2379"/>
        <item m="1" x="2380"/>
        <item m="1" x="1494"/>
        <item m="1" x="1410"/>
        <item m="1" x="1197"/>
        <item m="1" x="2261"/>
        <item m="1" x="1625"/>
        <item m="1" x="2098"/>
        <item m="1" x="2381"/>
        <item m="1" x="1789"/>
        <item m="1" x="832"/>
        <item m="1" x="2382"/>
        <item m="1" x="2383"/>
        <item m="1" x="2384"/>
        <item m="1" x="2385"/>
        <item m="1" x="2386"/>
        <item m="1" x="1411"/>
        <item m="1" x="1790"/>
        <item m="1" x="2387"/>
        <item m="1" x="1628"/>
        <item m="1" x="1935"/>
        <item m="1" x="1274"/>
        <item m="1" x="2223"/>
        <item m="1" x="802"/>
        <item m="1" x="1559"/>
        <item m="1" x="2225"/>
        <item m="1" x="1324"/>
        <item m="1" x="1848"/>
        <item m="1" x="1578"/>
        <item m="1" x="2233"/>
        <item m="1" x="2216"/>
        <item m="1" x="1400"/>
        <item m="1" x="2245"/>
        <item m="1" x="604"/>
        <item m="1" x="530"/>
        <item m="1" x="605"/>
        <item m="1" x="1403"/>
        <item m="1" x="2247"/>
        <item m="1" x="1969"/>
        <item m="1" x="2251"/>
        <item m="1" x="2080"/>
        <item m="1" x="1878"/>
        <item x="25"/>
        <item m="1" x="827"/>
        <item m="1" x="1993"/>
        <item m="1" x="2086"/>
        <item m="1" x="614"/>
        <item m="1" x="1923"/>
        <item m="1" x="1294"/>
        <item m="1" x="1780"/>
        <item m="1" x="2259"/>
        <item m="1" x="2260"/>
        <item m="1" x="1623"/>
        <item m="1" x="1495"/>
        <item m="1" x="1626"/>
        <item m="1" x="208"/>
        <item m="1" x="1791"/>
        <item m="1" x="1375"/>
        <item m="1" x="833"/>
        <item m="1" x="1792"/>
        <item x="28"/>
        <item m="1" x="2262"/>
        <item m="1" x="1036"/>
        <item m="1" x="1629"/>
        <item m="1" x="1244"/>
        <item m="1" x="2263"/>
        <item m="1" x="1995"/>
        <item m="1" x="1496"/>
        <item m="1" x="1630"/>
        <item m="1" x="2264"/>
        <item m="1" x="1631"/>
        <item m="1" x="834"/>
        <item m="1" x="2265"/>
        <item m="1" x="1879"/>
        <item m="1" x="1974"/>
        <item m="1" x="2101"/>
        <item m="1" x="2266"/>
        <item m="1" x="2267"/>
        <item m="1" x="1211"/>
        <item m="1" x="2268"/>
        <item m="1" x="1975"/>
        <item x="141"/>
        <item m="1" x="1794"/>
        <item m="1" x="209"/>
        <item m="1" x="2269"/>
        <item m="1" x="1523"/>
        <item m="1" x="1338"/>
        <item m="1" x="992"/>
        <item m="1" x="1633"/>
        <item m="1" x="2103"/>
        <item m="1" x="1977"/>
        <item m="1" x="2104"/>
        <item m="1" x="2105"/>
        <item m="1" x="2270"/>
        <item m="1" x="1413"/>
        <item m="1" x="1634"/>
        <item m="1" x="1414"/>
        <item m="1" x="2206"/>
        <item m="1" x="2271"/>
        <item m="1" x="1797"/>
        <item m="1" x="1798"/>
        <item m="1" x="1245"/>
        <item m="1" x="2272"/>
        <item m="1" x="2273"/>
        <item m="1" x="2274"/>
        <item m="1" x="2275"/>
        <item m="1" x="1978"/>
        <item m="1" x="2276"/>
        <item m="1" x="1636"/>
        <item m="1" x="1637"/>
        <item m="1" x="1638"/>
        <item m="1" x="1416"/>
        <item m="1" x="1639"/>
        <item m="1" x="1339"/>
        <item m="1" x="2277"/>
        <item m="1" x="1641"/>
        <item m="1" x="1880"/>
        <item m="1" x="1417"/>
        <item m="1" x="2278"/>
        <item m="1" x="2279"/>
        <item m="1" x="2280"/>
        <item m="1" x="838"/>
        <item m="1" x="1315"/>
        <item m="1" x="2281"/>
        <item m="1" x="2282"/>
        <item m="1" x="2283"/>
        <item m="1" x="2284"/>
        <item m="1" x="2285"/>
        <item m="1" x="839"/>
        <item m="1" x="2286"/>
        <item m="1" x="1128"/>
        <item m="1" x="1650"/>
        <item m="1" x="1651"/>
        <item m="1" x="1810"/>
        <item m="1" x="1881"/>
        <item m="1" x="2287"/>
        <item m="1" x="1653"/>
        <item m="1" x="1419"/>
        <item m="1" x="1038"/>
        <item m="1" x="2288"/>
        <item m="1" x="2289"/>
        <item m="1" x="2047"/>
        <item m="1" x="1462"/>
        <item m="1" x="1604"/>
        <item m="1" x="1281"/>
        <item m="1" x="1544"/>
        <item m="1" x="1765"/>
        <item x="6"/>
        <item m="1" x="1553"/>
        <item m="1" x="2016"/>
        <item m="1" x="1733"/>
        <item x="17"/>
        <item m="1" x="597"/>
        <item m="1" x="1866"/>
        <item m="1" x="1595"/>
        <item m="1" x="1334"/>
        <item m="1" x="1989"/>
        <item m="1" x="2205"/>
        <item m="1" x="205"/>
        <item m="1" x="1602"/>
        <item m="1" x="609"/>
        <item m="1" x="1609"/>
        <item m="1" x="1405"/>
        <item m="1" x="2195"/>
        <item m="1" x="1624"/>
        <item m="1" x="1838"/>
        <item m="1" x="1545"/>
        <item m="1" x="1548"/>
        <item m="1" x="1829"/>
        <item m="1" x="1632"/>
        <item m="1" x="837"/>
        <item m="1" x="2106"/>
        <item m="1" x="531"/>
        <item m="1" x="1635"/>
        <item m="1" x="1640"/>
        <item m="1" x="2107"/>
        <item m="1" x="1644"/>
        <item m="1" x="1647"/>
        <item m="1" x="1037"/>
        <item m="1" x="2207"/>
        <item m="1" x="2208"/>
        <item m="1" x="2209"/>
        <item m="1" x="968"/>
        <item m="1" x="1295"/>
        <item m="1" x="1649"/>
        <item m="1" x="2113"/>
        <item m="1" x="1420"/>
        <item m="1" x="1811"/>
        <item m="1" x="1654"/>
        <item m="1" x="1340"/>
        <item m="1" x="1213"/>
        <item m="1" x="2114"/>
        <item m="1" x="1341"/>
        <item m="1" x="622"/>
        <item m="1" x="1549"/>
        <item m="1" x="1979"/>
        <item m="1" x="1129"/>
        <item m="1" x="1656"/>
        <item m="1" x="1657"/>
        <item m="1" x="1883"/>
        <item m="1" x="969"/>
        <item m="1" x="2118"/>
        <item m="1" x="970"/>
        <item m="1" x="625"/>
        <item m="1" x="2119"/>
        <item m="1" x="1039"/>
        <item m="1" x="1658"/>
        <item m="1" x="1342"/>
        <item m="1" x="2121"/>
        <item m="1" x="1831"/>
        <item m="1" x="1344"/>
        <item m="1" x="1040"/>
        <item m="1" x="1885"/>
        <item m="1" x="971"/>
        <item m="1" x="1662"/>
        <item m="1" x="1663"/>
        <item m="1" x="2130"/>
        <item m="1" x="2131"/>
        <item m="1" x="1664"/>
        <item m="1" x="2136"/>
        <item m="1" x="2138"/>
        <item m="1" x="1889"/>
        <item m="1" x="1832"/>
        <item m="1" x="1890"/>
        <item m="1" x="2142"/>
        <item m="1" x="1667"/>
        <item m="1" x="1980"/>
        <item m="1" x="1130"/>
        <item m="1" x="1466"/>
        <item m="1" x="1534"/>
        <item m="1" x="1467"/>
        <item m="1" x="2144"/>
        <item m="1" x="2210"/>
        <item m="1" x="2146"/>
        <item m="1" x="2147"/>
        <item m="1" x="2148"/>
        <item m="1" x="2211"/>
        <item m="1" x="2150"/>
        <item m="1" x="1677"/>
        <item m="1" x="2153"/>
        <item m="1" x="1898"/>
        <item m="1" x="1469"/>
        <item m="1" x="1683"/>
        <item m="1" x="2154"/>
        <item m="1" x="1684"/>
        <item m="1" x="630"/>
        <item m="1" x="2212"/>
        <item m="1" x="1998"/>
        <item m="1" x="1044"/>
        <item m="1" x="1470"/>
        <item m="1" x="1686"/>
        <item m="1" x="2165"/>
        <item m="1" x="1687"/>
        <item m="1" x="2166"/>
        <item m="1" x="2168"/>
        <item m="1" x="1689"/>
        <item m="1" x="2169"/>
        <item m="1" x="1900"/>
        <item m="1" x="1502"/>
        <item m="1" x="1690"/>
        <item m="1" x="1691"/>
        <item m="1" x="1901"/>
        <item m="1" x="1350"/>
        <item m="1" x="2170"/>
        <item m="1" x="1693"/>
        <item m="1" x="2176"/>
        <item m="1" x="2177"/>
        <item m="1" x="1694"/>
        <item m="1" x="1695"/>
        <item m="1" x="1902"/>
        <item m="1" x="1697"/>
        <item m="1" x="2180"/>
        <item m="1" x="1698"/>
        <item m="1" x="1699"/>
        <item m="1" x="1700"/>
        <item m="1" x="2181"/>
        <item m="1" x="2182"/>
        <item m="1" x="1903"/>
        <item m="1" x="1131"/>
        <item m="1" x="2213"/>
        <item m="1" x="2183"/>
        <item m="1" x="993"/>
        <item m="1" x="2214"/>
        <item m="1" x="1132"/>
        <item m="1" x="2185"/>
        <item x="143"/>
        <item m="1" x="2186"/>
        <item m="1" x="1701"/>
        <item m="1" x="973"/>
        <item m="1" x="1702"/>
        <item m="1" x="1904"/>
        <item m="1" x="489"/>
        <item m="1" x="370"/>
        <item m="1" x="974"/>
        <item m="1" x="1932"/>
        <item m="1" x="1718"/>
        <item m="1" x="1513"/>
        <item x="3"/>
        <item m="1" x="2215"/>
        <item m="1" x="469"/>
        <item m="1" x="1514"/>
        <item m="1" x="2187"/>
        <item m="1" x="807"/>
        <item m="1" x="1907"/>
        <item m="1" x="1729"/>
        <item m="1" x="1835"/>
        <item m="1" x="1517"/>
        <item m="1" x="1518"/>
        <item m="1" x="2002"/>
        <item m="1" x="1237"/>
        <item m="1" x="1090"/>
        <item m="1" x="1459"/>
        <item m="1" x="2060"/>
        <item m="1" x="2064"/>
        <item m="1" x="1748"/>
        <item m="1" x="1753"/>
        <item m="1" x="1760"/>
        <item x="21"/>
        <item m="1" x="1762"/>
        <item m="1" x="365"/>
        <item m="1" x="1763"/>
        <item m="1" x="366"/>
        <item m="1" x="547"/>
        <item m="1" x="2085"/>
        <item m="1" x="1767"/>
        <item m="1" x="613"/>
        <item m="1" x="1768"/>
        <item x="26"/>
        <item m="1" x="829"/>
        <item m="1" x="429"/>
        <item m="1" x="1408"/>
        <item m="1" x="2090"/>
        <item m="1" x="1774"/>
        <item m="1" x="1924"/>
        <item m="1" x="1775"/>
        <item m="1" x="1777"/>
        <item m="1" x="1778"/>
        <item m="1" x="1928"/>
        <item m="1" x="1786"/>
        <item m="1" x="2096"/>
        <item m="1" x="1929"/>
        <item m="1" x="1465"/>
        <item m="1" x="1793"/>
        <item m="1" x="991"/>
        <item m="1" x="1795"/>
        <item m="1" x="1284"/>
        <item m="1" x="1930"/>
        <item m="1" x="1800"/>
        <item m="1" x="1801"/>
        <item m="1" x="1803"/>
        <item m="1" x="1804"/>
        <item m="1" x="1805"/>
        <item m="1" x="210"/>
        <item m="1" x="1524"/>
        <item m="1" x="1652"/>
        <item m="1" x="1212"/>
        <item x="29"/>
        <item m="1" x="1423"/>
        <item m="1" x="2123"/>
        <item m="1" x="1816"/>
        <item m="1" x="1817"/>
        <item m="1" x="2126"/>
        <item m="1" x="1424"/>
        <item m="1" x="2196"/>
        <item m="1" x="841"/>
        <item m="1" x="2005"/>
        <item m="1" x="2197"/>
        <item m="1" x="2127"/>
        <item m="1" x="2198"/>
        <item m="1" x="2129"/>
        <item m="1" x="2006"/>
        <item m="1" x="2007"/>
        <item m="1" x="2218"/>
        <item m="1" x="2219"/>
        <item m="1" x="1426"/>
        <item m="1" x="1820"/>
        <item m="1" x="2164"/>
        <item m="1" x="1692"/>
        <item m="1" x="1696"/>
        <item m="1" x="2009"/>
        <item m="1" x="2010"/>
        <item m="1" x="1841"/>
        <item m="1" x="2012"/>
        <item m="1" x="1941"/>
        <item m="1" x="2015"/>
        <item m="1" x="2018"/>
        <item m="1" x="2021"/>
        <item m="1" x="2022"/>
        <item m="1" x="1727"/>
        <item m="1" x="583"/>
        <item m="1" x="1956"/>
        <item m="1" x="1398"/>
        <item m="1" x="358"/>
        <item m="1" x="1238"/>
        <item m="1" x="2062"/>
        <item m="1" x="425"/>
        <item m="1" x="2065"/>
        <item m="1" x="2073"/>
        <item m="1" x="2077"/>
        <item m="1" x="2078"/>
        <item m="1" x="1872"/>
        <item m="1" x="825"/>
        <item m="1" x="608"/>
        <item m="1" x="546"/>
        <item m="1" x="1991"/>
        <item m="1" x="1094"/>
        <item m="1" x="2084"/>
        <item m="1" x="1992"/>
        <item m="1" x="1921"/>
        <item m="1" x="1766"/>
        <item m="1" x="1970"/>
        <item m="1" x="1613"/>
        <item m="1" x="2097"/>
        <item m="1" x="1828"/>
        <item m="1" x="2100"/>
        <item m="1" x="1976"/>
        <item m="1" x="1996"/>
        <item m="1" x="1498"/>
        <item m="1" x="1642"/>
        <item m="1" x="1806"/>
        <item m="1" x="1807"/>
        <item m="1" x="2109"/>
        <item m="1" x="1376"/>
        <item m="1" x="2110"/>
        <item m="1" x="1808"/>
        <item m="1" x="1809"/>
        <item m="1" x="2111"/>
        <item m="1" x="1648"/>
        <item m="1" x="2112"/>
        <item x="142"/>
        <item m="1" x="1418"/>
        <item m="1" x="1830"/>
        <item m="1" x="2115"/>
        <item m="1" x="2116"/>
        <item m="1" x="1659"/>
        <item m="1" x="1814"/>
        <item m="1" x="1343"/>
        <item m="1" x="1884"/>
        <item m="1" x="1345"/>
        <item m="1" x="1422"/>
        <item m="1" x="1346"/>
        <item m="1" x="1815"/>
        <item m="1" x="2122"/>
        <item m="1" x="1096"/>
        <item m="1" x="2124"/>
        <item m="1" x="2125"/>
        <item m="1" x="1660"/>
        <item m="1" x="2128"/>
        <item m="1" x="1347"/>
        <item m="1" x="1887"/>
        <item m="1" x="2132"/>
        <item m="1" x="2133"/>
        <item m="1" x="1348"/>
        <item m="1" x="2134"/>
        <item m="1" x="2141"/>
        <item m="1" x="1530"/>
        <item m="1" x="1673"/>
        <item m="1" x="626"/>
        <item m="1" x="1041"/>
        <item m="1" x="1895"/>
        <item m="1" x="1997"/>
        <item m="1" x="972"/>
        <item m="1" x="1678"/>
        <item m="1" x="1680"/>
        <item m="1" x="1682"/>
        <item m="1" x="1840"/>
        <item m="1" x="2155"/>
        <item m="1" x="2156"/>
        <item m="1" x="629"/>
        <item m="1" x="1834"/>
        <item m="1" x="1043"/>
        <item m="1" x="548"/>
        <item m="1" x="1427"/>
        <item m="1" x="1297"/>
        <item m="1" x="2160"/>
        <item m="1" x="2163"/>
        <item m="1" x="632"/>
        <item m="1" x="2172"/>
        <item m="1" x="2173"/>
        <item x="30"/>
        <item m="1" x="211"/>
        <item m="1" x="212"/>
        <item x="31"/>
        <item m="1" x="1825"/>
        <item m="1" x="2174"/>
        <item m="1" x="2175"/>
        <item m="1" x="2179"/>
        <item m="1" x="2184"/>
        <item m="1" x="809"/>
        <item m="1" x="1746"/>
        <item m="1" x="2004"/>
        <item m="1" x="2193"/>
        <item m="1" x="1373"/>
        <item m="1" x="1839"/>
        <item m="1" x="2120"/>
        <item m="1" x="840"/>
        <item m="1" x="1886"/>
        <item m="1" x="2149"/>
        <item m="1" x="1500"/>
        <item m="1" x="1042"/>
        <item m="1" x="1679"/>
        <item m="1" x="1472"/>
        <item m="1" x="1719"/>
        <item m="1" x="1167"/>
        <item m="1" x="1761"/>
        <item m="1" x="1280"/>
        <item m="1" x="826"/>
        <item m="1" x="1771"/>
        <item m="1" x="835"/>
        <item m="1" x="1287"/>
        <item m="1" x="2139"/>
        <item m="1" x="183"/>
        <item m="1" x="1843"/>
        <item m="1" x="1196"/>
        <item m="1" x="1415"/>
        <item m="1" x="1285"/>
        <item m="1" x="2108"/>
        <item m="1" x="1643"/>
        <item m="1" x="2117"/>
        <item m="1" x="623"/>
        <item m="1" x="1661"/>
        <item m="1" x="1888"/>
        <item m="1" x="1665"/>
        <item m="1" x="2140"/>
        <item m="1" x="1891"/>
        <item m="1" x="1666"/>
        <item m="1" x="1893"/>
        <item m="1" x="1894"/>
        <item m="1" x="532"/>
        <item m="1" x="1668"/>
        <item m="1" x="2143"/>
        <item m="1" x="1676"/>
        <item m="1" x="1896"/>
        <item m="1" x="627"/>
        <item m="1" x="2151"/>
        <item m="1" x="2152"/>
        <item m="1" x="2159"/>
        <item m="1" x="2161"/>
        <item m="1" x="631"/>
        <item m="1" x="1823"/>
        <item m="1" x="1501"/>
        <item m="1" x="1824"/>
        <item m="1" x="1688"/>
        <item m="1" x="2167"/>
        <item m="1" x="2171"/>
        <item m="1" x="1428"/>
        <item m="1" x="1721"/>
        <item m="1" x="1722"/>
        <item m="1" x="529"/>
        <item m="1" x="1589"/>
        <item m="1" x="1757"/>
        <item m="1" x="1608"/>
        <item m="1" x="1095"/>
        <item m="1" x="487"/>
        <item m="1" x="1922"/>
        <item m="1" x="2088"/>
        <item m="1" x="1926"/>
        <item m="1" x="1785"/>
        <item m="1" x="1283"/>
        <item m="1" x="368"/>
        <item m="1" x="1796"/>
        <item m="1" x="1412"/>
        <item m="1" x="2102"/>
        <item m="1" x="1802"/>
        <item m="1" x="1286"/>
        <item m="1" x="1645"/>
        <item m="1" x="1646"/>
        <item m="1" x="1818"/>
        <item m="1" x="2135"/>
        <item m="1" x="2137"/>
        <item m="1" x="1671"/>
        <item m="1" x="1468"/>
        <item m="1" x="1931"/>
        <item m="1" x="1821"/>
        <item m="1" x="2199"/>
        <item m="1" x="1243"/>
        <item m="1" x="1499"/>
        <item m="1" x="1247"/>
        <item m="1" x="1892"/>
        <item m="1" x="1819"/>
        <item m="1" x="1672"/>
        <item m="1" x="1674"/>
        <item m="1" x="628"/>
        <item m="1" x="1681"/>
        <item m="1" x="2083"/>
        <item m="1" x="2089"/>
        <item m="1" x="488"/>
        <item m="1" x="2194"/>
        <item m="1" x="619"/>
        <item m="1" x="2092"/>
        <item m="1" x="830"/>
        <item m="1" x="1787"/>
        <item m="1" x="1788"/>
        <item m="1" x="1522"/>
        <item m="1" x="2145"/>
        <item m="1" x="1471"/>
        <item m="1" x="1388"/>
        <item m="1" x="1296"/>
        <item m="1" x="2157"/>
        <item m="1" x="1846"/>
        <item m="1" x="369"/>
        <item m="1" x="2158"/>
        <item m="1" x="1685"/>
        <item m="1" x="2162"/>
        <item m="1" x="1822"/>
        <item m="1" x="1045"/>
        <item x="32"/>
        <item m="1" x="1784"/>
        <item m="1" x="967"/>
        <item m="1" x="1916"/>
        <item m="1" x="1248"/>
        <item m="1" x="1939"/>
        <item m="1" x="961"/>
        <item m="1" x="2023"/>
        <item m="1" x="2024"/>
        <item m="1" x="1025"/>
        <item m="1" x="2025"/>
        <item m="1" x="2028"/>
        <item m="1" x="2042"/>
        <item m="1" x="2045"/>
        <item m="1" x="2087"/>
        <item m="1" x="2099"/>
        <item m="1" x="2178"/>
        <item m="1" x="1769"/>
        <item m="1" x="1551"/>
        <item m="1" x="1554"/>
        <item m="1" x="1275"/>
        <item m="1" x="1580"/>
        <item m="1" x="603"/>
        <item m="1" x="1093"/>
        <item m="1" x="1876"/>
        <item m="1" x="1611"/>
        <item m="1" x="615"/>
        <item m="1" x="621"/>
        <item m="1" x="1246"/>
        <item m="1" x="1882"/>
        <item m="1" x="1813"/>
        <item m="1" x="1675"/>
        <item m="1" x="1349"/>
        <item m="1" x="1897"/>
        <item m="1" x="1899"/>
        <item m="1" x="1351"/>
        <item m="1" x="1174"/>
        <item m="1" x="1133"/>
        <item m="1" x="1703"/>
        <item m="1" x="633"/>
        <item m="1" x="1704"/>
        <item m="1" x="1298"/>
        <item m="1" x="1352"/>
        <item m="1" x="1134"/>
        <item m="1" x="1705"/>
        <item m="1" x="1905"/>
        <item m="1" x="533"/>
        <item m="1" x="213"/>
        <item m="1" x="1353"/>
        <item m="1" x="1707"/>
        <item m="1" x="635"/>
        <item m="1" x="1710"/>
        <item m="1" x="1711"/>
        <item m="1" x="1712"/>
        <item m="1" x="842"/>
        <item m="1" x="1713"/>
        <item m="1" x="1715"/>
        <item m="1" x="1906"/>
        <item m="1" x="1249"/>
        <item m="1" x="1716"/>
        <item m="1" x="1430"/>
        <item m="1" x="801"/>
        <item m="1" x="1915"/>
        <item m="1" x="1747"/>
        <item m="1" x="1749"/>
        <item m="1" x="600"/>
        <item m="1" x="1773"/>
        <item m="1" x="1776"/>
        <item m="1" x="1282"/>
        <item m="1" x="1927"/>
        <item m="1" x="1779"/>
        <item m="1" x="1799"/>
        <item m="1" x="1497"/>
        <item m="1" x="1812"/>
        <item m="1" x="1135"/>
        <item m="1" x="1706"/>
        <item m="1" x="1709"/>
        <item m="1" x="1316"/>
        <item m="1" x="534"/>
        <item m="1" x="634"/>
        <item m="1" x="1714"/>
        <item m="1" x="1429"/>
        <item m="1" x="1934"/>
        <item m="1" x="1936"/>
        <item m="1" x="1937"/>
        <item m="1" x="1940"/>
        <item m="1" x="1942"/>
        <item m="1" x="1943"/>
        <item m="1" x="1019"/>
        <item m="1" x="1944"/>
        <item m="1" x="1947"/>
        <item m="1" x="1954"/>
        <item m="1" x="1959"/>
        <item m="1" x="1963"/>
        <item m="1" x="1971"/>
        <item m="1" x="1973"/>
        <item m="1" x="1833"/>
        <item m="1" x="465"/>
        <item m="1" x="1399"/>
        <item m="1" x="1603"/>
        <item m="1" x="1406"/>
        <item m="1" x="1620"/>
        <item m="1" x="1627"/>
        <item m="1" x="1655"/>
        <item m="1" x="1421"/>
        <item m="1" x="1425"/>
        <item m="1" x="1669"/>
        <item m="1" x="1670"/>
        <item m="1" x="1708"/>
        <item m="1" x="1717"/>
        <item m="1" x="1460"/>
        <item m="1" x="645"/>
        <item m="1" x="1252"/>
        <item m="1" x="1358"/>
        <item m="1" x="650"/>
        <item x="12"/>
        <item m="1" x="490"/>
        <item x="33"/>
        <item m="1" x="1503"/>
        <item m="1" x="1504"/>
        <item m="1" x="1505"/>
        <item m="1" x="535"/>
        <item m="1" x="646"/>
        <item m="1" x="647"/>
        <item m="1" x="648"/>
        <item m="1" x="1506"/>
        <item m="1" x="1356"/>
        <item m="1" x="537"/>
        <item m="1" x="1253"/>
        <item m="1" x="1048"/>
        <item m="1" x="431"/>
        <item m="1" x="1507"/>
        <item m="1" x="1254"/>
        <item m="1" x="1359"/>
        <item m="1" x="854"/>
        <item m="1" x="855"/>
        <item m="1" x="856"/>
        <item m="1" x="651"/>
        <item m="1" x="492"/>
        <item m="1" x="1508"/>
        <item m="1" x="1443"/>
        <item m="1" x="1444"/>
        <item m="1" x="1509"/>
        <item m="1" x="1510"/>
        <item m="1" x="1511"/>
        <item m="1" x="659"/>
        <item m="1" x="218"/>
        <item m="1" x="1512"/>
        <item m="1" x="862"/>
        <item m="1" x="1319"/>
        <item m="1" x="1207"/>
        <item m="1" x="636"/>
        <item m="1" x="1097"/>
        <item m="1" x="1525"/>
        <item m="1" x="1526"/>
        <item m="1" x="491"/>
        <item m="1" x="1527"/>
        <item m="1" x="346"/>
        <item m="1" x="1431"/>
        <item m="1" x="1432"/>
        <item m="1" x="1433"/>
        <item m="1" x="1434"/>
        <item m="1" x="1435"/>
        <item m="1" x="1436"/>
        <item m="1" x="641"/>
        <item m="1" x="1046"/>
        <item m="1" x="1437"/>
        <item m="1" x="1438"/>
        <item m="1" x="1439"/>
        <item m="1" x="1289"/>
        <item m="1" x="643"/>
        <item m="1" x="1440"/>
        <item m="1" x="1441"/>
        <item m="1" x="1250"/>
        <item m="1" x="1442"/>
        <item m="1" x="536"/>
        <item m="1" x="1251"/>
        <item m="1" x="1299"/>
        <item m="1" x="214"/>
        <item m="1" x="649"/>
        <item m="1" x="846"/>
        <item m="1" x="1047"/>
        <item m="1" x="551"/>
        <item m="1" x="847"/>
        <item m="1" x="849"/>
        <item m="1" x="852"/>
        <item m="1" x="853"/>
        <item m="1" x="1176"/>
        <item m="1" x="1300"/>
        <item m="1" x="857"/>
        <item m="1" x="1445"/>
        <item m="1" x="1446"/>
        <item m="1" x="1257"/>
        <item m="1" x="658"/>
        <item m="1" x="215"/>
        <item m="1" x="1447"/>
        <item m="1" x="1448"/>
        <item m="1" x="1449"/>
        <item m="1" x="863"/>
        <item m="1" x="998"/>
        <item m="1" x="1052"/>
        <item x="35"/>
        <item m="1" x="220"/>
        <item m="1" x="664"/>
        <item m="1" x="1450"/>
        <item m="1" x="1301"/>
        <item m="1" x="667"/>
        <item m="1" x="1451"/>
        <item m="1" x="1061"/>
        <item m="1" x="1259"/>
        <item m="1" x="1464"/>
        <item m="1" x="843"/>
        <item m="1" x="549"/>
        <item m="1" x="1214"/>
        <item m="1" x="1473"/>
        <item m="1" x="1474"/>
        <item m="1" x="1475"/>
        <item m="1" x="638"/>
        <item m="1" x="1476"/>
        <item m="1" x="1288"/>
        <item m="1" x="1477"/>
        <item m="1" x="1216"/>
        <item m="1" x="1478"/>
        <item m="1" x="995"/>
        <item m="1" x="1479"/>
        <item m="1" x="371"/>
        <item m="1" x="848"/>
        <item m="1" x="850"/>
        <item m="1" x="1318"/>
        <item m="1" x="996"/>
        <item m="1" x="372"/>
        <item m="1" x="373"/>
        <item m="1" x="1480"/>
        <item m="1" x="1481"/>
        <item m="1" x="653"/>
        <item m="1" x="1256"/>
        <item m="1" x="858"/>
        <item m="1" x="997"/>
        <item m="1" x="1482"/>
        <item m="1" x="1483"/>
        <item m="1" x="1484"/>
        <item m="1" x="662"/>
        <item m="1" x="1053"/>
        <item m="1" x="1054"/>
        <item m="1" x="1055"/>
        <item m="1" x="1485"/>
        <item m="1" x="1056"/>
        <item m="1" x="1258"/>
        <item m="1" x="1486"/>
        <item m="1" x="1138"/>
        <item m="1" x="1337"/>
        <item m="1" x="637"/>
        <item m="1" x="1354"/>
        <item m="1" x="1360"/>
        <item m="1" x="219"/>
        <item m="1" x="1051"/>
        <item m="1" x="1059"/>
        <item m="1" x="1357"/>
        <item m="1" x="1380"/>
        <item m="1" x="1355"/>
        <item m="1" x="1050"/>
        <item m="1" x="1361"/>
        <item m="1" x="976"/>
        <item m="1" x="1200"/>
        <item m="1" x="1363"/>
        <item m="1" x="1364"/>
        <item m="1" x="1060"/>
        <item m="1" x="1198"/>
        <item x="34"/>
        <item m="1" x="861"/>
        <item m="1" x="364"/>
        <item m="1" x="1255"/>
        <item m="1" x="652"/>
        <item m="1" x="1057"/>
        <item m="1" x="1058"/>
        <item m="1" x="1362"/>
        <item m="1" x="1377"/>
        <item m="1" x="1137"/>
        <item m="1" x="1378"/>
        <item m="1" x="1178"/>
        <item m="1" x="1179"/>
        <item x="145"/>
        <item m="1" x="655"/>
        <item m="1" x="656"/>
        <item m="1" x="1379"/>
        <item m="1" x="844"/>
        <item m="1" x="657"/>
        <item m="1" x="999"/>
        <item m="1" x="1302"/>
        <item m="1" x="538"/>
        <item m="1" x="669"/>
        <item m="1" x="375"/>
        <item m="1" x="1303"/>
        <item m="1" x="866"/>
        <item m="1" x="673"/>
        <item m="1" x="868"/>
        <item m="1" x="1304"/>
        <item m="1" x="869"/>
        <item m="1" x="674"/>
        <item m="1" x="1063"/>
        <item m="1" x="1180"/>
        <item m="1" x="494"/>
        <item m="1" x="1305"/>
        <item m="1" x="676"/>
        <item m="1" x="1101"/>
        <item m="1" x="678"/>
        <item m="1" x="1306"/>
        <item m="1" x="679"/>
        <item m="1" x="377"/>
        <item m="1" x="1307"/>
        <item m="1" x="555"/>
        <item m="1" x="1308"/>
        <item m="1" x="1001"/>
        <item m="1" x="1309"/>
        <item m="1" x="1215"/>
        <item m="1" x="1317"/>
        <item m="1" x="1099"/>
        <item m="1" x="1290"/>
        <item m="1" x="221"/>
        <item m="1" x="1320"/>
        <item m="1" x="870"/>
        <item m="1" x="1321"/>
        <item m="1" x="640"/>
        <item m="1" x="845"/>
        <item m="1" x="432"/>
        <item m="1" x="1139"/>
        <item m="1" x="665"/>
        <item m="1" x="666"/>
        <item x="36"/>
        <item m="1" x="1141"/>
        <item m="1" x="1142"/>
        <item x="37"/>
        <item m="1" x="1260"/>
        <item m="1" x="1261"/>
        <item m="1" x="1262"/>
        <item m="1" x="1066"/>
        <item m="1" x="680"/>
        <item m="1" x="1067"/>
        <item m="1" x="684"/>
        <item m="1" x="1263"/>
        <item m="1" x="1264"/>
        <item m="1" x="872"/>
        <item m="1" x="1265"/>
        <item m="1" x="539"/>
        <item m="1" x="554"/>
        <item m="1" x="1144"/>
        <item m="1" x="1266"/>
        <item m="1" x="1000"/>
        <item m="1" x="1267"/>
        <item m="1" x="686"/>
        <item m="1" x="873"/>
        <item m="1" x="1268"/>
        <item m="1" x="687"/>
        <item m="1" x="688"/>
        <item m="1" x="1145"/>
        <item m="1" x="1269"/>
        <item m="1" x="1270"/>
        <item m="1" x="1202"/>
        <item m="1" x="1271"/>
        <item m="1" x="1272"/>
        <item m="1" x="877"/>
        <item m="1" x="701"/>
        <item m="1" x="1203"/>
        <item m="1" x="1273"/>
        <item m="1" x="860"/>
        <item m="1" x="1291"/>
        <item m="1" x="1199"/>
        <item m="1" x="1143"/>
        <item m="1" x="434"/>
        <item m="1" x="1201"/>
        <item m="1" x="682"/>
        <item m="1" x="685"/>
        <item m="1" x="691"/>
        <item m="1" x="693"/>
        <item m="1" x="1148"/>
        <item m="1" x="704"/>
        <item m="1" x="436"/>
        <item x="41"/>
        <item m="1" x="981"/>
        <item m="1" x="1204"/>
        <item m="1" x="1205"/>
        <item m="1" x="1206"/>
        <item m="1" x="700"/>
        <item m="1" x="1217"/>
        <item m="1" x="1181"/>
        <item m="1" x="1218"/>
        <item m="1" x="880"/>
        <item m="1" x="1003"/>
        <item m="1" x="1004"/>
        <item m="1" x="1006"/>
        <item m="1" x="1219"/>
        <item m="1" x="882"/>
        <item m="1" x="883"/>
        <item m="1" x="1009"/>
        <item m="1" x="1220"/>
        <item x="146"/>
        <item m="1" x="1189"/>
        <item m="1" x="1190"/>
        <item m="1" x="1191"/>
        <item m="1" x="1013"/>
        <item m="1" x="865"/>
        <item m="1" x="588"/>
        <item m="1" x="216"/>
        <item m="1" x="217"/>
        <item m="1" x="661"/>
        <item m="1" x="663"/>
        <item m="1" x="975"/>
        <item m="1" x="670"/>
        <item m="1" x="222"/>
        <item m="1" x="1062"/>
        <item m="1" x="1064"/>
        <item m="1" x="1065"/>
        <item m="1" x="376"/>
        <item m="1" x="695"/>
        <item m="1" x="1146"/>
        <item m="1" x="1147"/>
        <item m="1" x="699"/>
        <item m="1" x="708"/>
        <item m="1" x="709"/>
        <item x="42"/>
        <item m="1" x="1149"/>
        <item m="1" x="710"/>
        <item m="1" x="711"/>
        <item m="1" x="1070"/>
        <item m="1" x="1150"/>
        <item m="1" x="1151"/>
        <item m="1" x="1152"/>
        <item m="1" x="890"/>
        <item m="1" x="718"/>
        <item m="1" x="1154"/>
        <item m="1" x="719"/>
        <item m="1" x="1072"/>
        <item m="1" x="720"/>
        <item x="148"/>
        <item m="1" x="1073"/>
        <item m="1" x="1074"/>
        <item m="1" x="894"/>
        <item m="1" x="1155"/>
        <item m="1" x="1156"/>
        <item m="1" x="737"/>
        <item m="1" x="498"/>
        <item m="1" x="1157"/>
        <item x="149"/>
        <item m="1" x="1078"/>
        <item m="1" x="898"/>
        <item m="1" x="1079"/>
        <item m="1" x="748"/>
        <item m="1" x="1158"/>
        <item m="1" x="380"/>
        <item m="1" x="1159"/>
        <item m="1" x="1160"/>
        <item m="1" x="770"/>
        <item m="1" x="986"/>
        <item m="1" x="1082"/>
        <item m="1" x="773"/>
        <item m="1" x="1083"/>
        <item m="1" x="776"/>
        <item m="1" x="1085"/>
        <item m="1" x="778"/>
        <item m="1" x="779"/>
        <item m="1" x="1166"/>
        <item m="1" x="781"/>
        <item m="1" x="782"/>
        <item m="1" x="783"/>
        <item m="1" x="1177"/>
        <item m="1" x="433"/>
        <item m="1" x="1100"/>
        <item x="38"/>
        <item m="1" x="689"/>
        <item m="1" x="878"/>
        <item m="1" x="702"/>
        <item m="1" x="1182"/>
        <item m="1" x="879"/>
        <item m="1" x="1184"/>
        <item m="1" x="1104"/>
        <item m="1" x="884"/>
        <item m="1" x="1185"/>
        <item m="1" x="1186"/>
        <item m="1" x="1071"/>
        <item m="1" x="712"/>
        <item m="1" x="713"/>
        <item x="147"/>
        <item m="1" x="1105"/>
        <item m="1" x="497"/>
        <item m="1" x="893"/>
        <item m="1" x="895"/>
        <item m="1" x="896"/>
        <item m="1" x="1188"/>
        <item x="150"/>
        <item m="1" x="501"/>
        <item m="1" x="900"/>
        <item m="1" x="1193"/>
        <item m="1" x="644"/>
        <item m="1" x="675"/>
        <item m="1" x="706"/>
        <item m="1" x="1153"/>
        <item m="1" x="721"/>
        <item m="1" x="725"/>
        <item m="1" x="726"/>
        <item m="1" x="227"/>
        <item m="1" x="741"/>
        <item m="1" x="742"/>
        <item m="1" x="1077"/>
        <item m="1" x="683"/>
        <item m="1" x="875"/>
        <item m="1" x="1011"/>
        <item m="1" x="1012"/>
        <item m="1" x="1112"/>
        <item m="1" x="1118"/>
        <item m="1" x="1049"/>
        <item m="1" x="1140"/>
        <item m="1" x="698"/>
        <item m="1" x="707"/>
        <item m="1" x="496"/>
        <item m="1" x="714"/>
        <item m="1" x="715"/>
        <item m="1" x="716"/>
        <item m="1" x="717"/>
        <item m="1" x="723"/>
        <item m="1" x="984"/>
        <item m="1" x="727"/>
        <item m="1" x="728"/>
        <item m="1" x="729"/>
        <item m="1" x="1075"/>
        <item m="1" x="985"/>
        <item m="1" x="731"/>
        <item m="1" x="733"/>
        <item m="1" x="734"/>
        <item m="1" x="1076"/>
        <item m="1" x="746"/>
        <item m="1" x="755"/>
        <item m="1" x="756"/>
        <item m="1" x="757"/>
        <item m="1" x="1161"/>
        <item m="1" x="758"/>
        <item m="1" x="759"/>
        <item m="1" x="761"/>
        <item m="1" x="762"/>
        <item m="1" x="763"/>
        <item m="1" x="1162"/>
        <item m="1" x="1163"/>
        <item m="1" x="764"/>
        <item m="1" x="765"/>
        <item m="1" x="766"/>
        <item m="1" x="1081"/>
        <item m="1" x="1164"/>
        <item m="1" x="772"/>
        <item m="1" x="1165"/>
        <item m="1" x="550"/>
        <item m="1" x="553"/>
        <item m="1" x="1002"/>
        <item m="1" x="1183"/>
        <item m="1" x="1010"/>
        <item m="1" x="887"/>
        <item m="1" x="1187"/>
        <item m="1" x="1136"/>
        <item m="1" x="1103"/>
        <item m="1" x="1068"/>
        <item m="1" x="730"/>
        <item m="1" x="732"/>
        <item m="1" x="226"/>
        <item m="1" x="735"/>
        <item m="1" x="743"/>
        <item m="1" x="503"/>
        <item m="1" x="799"/>
        <item m="1" x="1175"/>
        <item m="1" x="1098"/>
        <item m="1" x="874"/>
        <item m="1" x="891"/>
        <item m="1" x="500"/>
        <item m="1" x="1192"/>
        <item m="1" x="1194"/>
        <item m="1" x="907"/>
        <item m="1" x="908"/>
        <item m="1" x="909"/>
        <item m="1" x="911"/>
        <item m="1" x="912"/>
        <item m="1" x="918"/>
        <item m="1" x="642"/>
        <item m="1" x="677"/>
        <item m="1" x="435"/>
        <item x="44"/>
        <item m="1" x="983"/>
        <item m="1" x="897"/>
        <item m="1" x="775"/>
        <item m="1" x="1084"/>
        <item m="1" x="1086"/>
        <item m="1" x="777"/>
        <item m="1" x="994"/>
        <item m="1" x="1102"/>
        <item m="1" x="223"/>
        <item m="1" x="1005"/>
        <item x="40"/>
        <item m="1" x="1007"/>
        <item m="1" x="1008"/>
        <item m="1" x="888"/>
        <item m="1" x="1106"/>
        <item m="1" x="378"/>
        <item m="1" x="1014"/>
        <item m="1" x="903"/>
        <item m="1" x="504"/>
        <item m="1" x="914"/>
        <item m="1" x="769"/>
        <item m="1" x="1069"/>
        <item m="1" x="739"/>
        <item m="1" x="228"/>
        <item m="1" x="750"/>
        <item m="1" x="1080"/>
        <item m="1" x="437"/>
        <item m="1" x="771"/>
        <item m="1" x="901"/>
        <item m="1" x="902"/>
        <item m="1" x="671"/>
        <item m="1" x="977"/>
        <item m="1" x="978"/>
        <item m="1" x="979"/>
        <item m="1" x="980"/>
        <item m="1" x="982"/>
        <item m="1" x="749"/>
        <item m="1" x="751"/>
        <item m="1" x="760"/>
        <item m="1" x="871"/>
        <item m="1" x="876"/>
        <item m="1" x="881"/>
        <item m="1" x="552"/>
        <item m="1" x="556"/>
        <item m="1" x="624"/>
        <item x="144"/>
        <item m="1" x="639"/>
        <item m="1" x="668"/>
        <item m="1" x="672"/>
        <item m="1" x="697"/>
        <item m="1" x="703"/>
        <item m="1" x="722"/>
        <item x="45"/>
        <item m="1" x="724"/>
        <item m="1" x="736"/>
        <item m="1" x="738"/>
        <item m="1" x="740"/>
        <item m="1" x="744"/>
        <item m="1" x="745"/>
        <item m="1" x="747"/>
        <item m="1" x="752"/>
        <item x="46"/>
        <item m="1" x="753"/>
        <item m="1" x="754"/>
        <item m="1" x="768"/>
        <item m="1" x="229"/>
        <item m="1" x="774"/>
        <item m="1" x="784"/>
        <item m="1" x="785"/>
        <item m="1" x="786"/>
        <item x="47"/>
        <item m="1" x="787"/>
        <item m="1" x="788"/>
        <item m="1" x="789"/>
        <item m="1" x="438"/>
        <item m="1" x="790"/>
        <item m="1" x="791"/>
        <item m="1" x="792"/>
        <item m="1" x="230"/>
        <item m="1" x="793"/>
        <item m="1" x="794"/>
        <item m="1" x="795"/>
        <item m="1" x="851"/>
        <item m="1" x="859"/>
        <item m="1" x="867"/>
        <item m="1" x="886"/>
        <item m="1" x="889"/>
        <item m="1" x="892"/>
        <item m="1" x="379"/>
        <item m="1" x="910"/>
        <item m="1" x="913"/>
        <item m="1" x="915"/>
        <item m="1" x="916"/>
        <item m="1" x="917"/>
        <item m="1" x="919"/>
        <item m="1" x="920"/>
        <item m="1" x="505"/>
        <item m="1" x="506"/>
        <item m="1" x="921"/>
        <item m="1" x="507"/>
        <item m="1" x="923"/>
        <item m="1" x="925"/>
        <item m="1" x="508"/>
        <item m="1" x="929"/>
        <item m="1" x="931"/>
        <item m="1" x="381"/>
        <item m="1" x="509"/>
        <item m="1" x="934"/>
        <item m="1" x="935"/>
        <item m="1" x="936"/>
        <item m="1" x="937"/>
        <item m="1" x="938"/>
        <item m="1" x="510"/>
        <item m="1" x="939"/>
        <item m="1" x="942"/>
        <item m="1" x="950"/>
        <item m="1" x="955"/>
        <item m="1" x="956"/>
        <item m="1" x="696"/>
        <item m="1" x="796"/>
        <item m="1" x="797"/>
        <item m="1" x="780"/>
        <item m="1" x="798"/>
        <item m="1" x="899"/>
        <item m="1" x="502"/>
        <item m="1" x="905"/>
        <item m="1" x="906"/>
        <item m="1" x="924"/>
        <item m="1" x="932"/>
        <item m="1" x="954"/>
        <item m="1" x="654"/>
        <item m="1" x="660"/>
        <item m="1" x="694"/>
        <item m="1" x="705"/>
        <item m="1" x="767"/>
        <item m="1" x="864"/>
        <item m="1" x="690"/>
        <item m="1" x="885"/>
        <item m="1" x="904"/>
        <item m="1" x="922"/>
        <item m="1" x="926"/>
        <item m="1" x="927"/>
        <item m="1" x="928"/>
        <item m="1" x="930"/>
        <item m="1" x="933"/>
        <item m="1" x="940"/>
        <item m="1" x="941"/>
        <item m="1" x="945"/>
        <item m="1" x="946"/>
        <item m="1" x="947"/>
        <item m="1" x="948"/>
        <item m="1" x="949"/>
        <item x="48"/>
        <item m="1" x="957"/>
        <item m="1" x="944"/>
        <item m="1" x="951"/>
        <item m="1" x="952"/>
        <item m="1" x="953"/>
        <item m="1" x="681"/>
        <item m="1" x="692"/>
        <item m="1" x="943"/>
        <item x="49"/>
        <item m="1" x="387"/>
        <item m="1" x="439"/>
        <item m="1" x="440"/>
        <item m="1" x="441"/>
        <item x="50"/>
        <item m="1" x="442"/>
        <item x="51"/>
        <item x="52"/>
        <item m="1" x="443"/>
        <item m="1" x="238"/>
        <item m="1" x="444"/>
        <item m="1" x="445"/>
        <item m="1" x="446"/>
        <item m="1" x="447"/>
        <item x="55"/>
        <item m="1" x="448"/>
        <item m="1" x="240"/>
        <item m="1" x="449"/>
        <item x="57"/>
        <item m="1" x="450"/>
        <item x="58"/>
        <item m="1" x="451"/>
        <item x="59"/>
        <item m="1" x="452"/>
        <item m="1" x="453"/>
        <item m="1" x="454"/>
        <item m="1" x="247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93"/>
        <item m="1" x="495"/>
        <item m="1" x="499"/>
        <item m="1" x="382"/>
        <item m="1" x="511"/>
        <item m="1" x="512"/>
        <item m="1" x="513"/>
        <item m="1" x="514"/>
        <item m="1" x="515"/>
        <item m="1" x="516"/>
        <item m="1" x="517"/>
        <item m="1" x="518"/>
        <item m="1" x="392"/>
        <item m="1" x="519"/>
        <item m="1" x="520"/>
        <item m="1" x="521"/>
        <item m="1" x="522"/>
        <item m="1" x="523"/>
        <item x="39"/>
        <item m="1" x="224"/>
        <item m="1" x="225"/>
        <item x="43"/>
        <item m="1" x="231"/>
        <item m="1" x="233"/>
        <item m="1" x="234"/>
        <item m="1" x="235"/>
        <item m="1" x="236"/>
        <item m="1" x="237"/>
        <item m="1" x="239"/>
        <item x="53"/>
        <item x="54"/>
        <item x="56"/>
        <item m="1" x="241"/>
        <item m="1" x="242"/>
        <item m="1" x="243"/>
        <item m="1" x="244"/>
        <item m="1" x="245"/>
        <item x="162"/>
        <item m="1" x="246"/>
        <item x="64"/>
        <item m="1" x="248"/>
        <item m="1" x="249"/>
        <item m="1" x="250"/>
        <item m="1" x="251"/>
        <item m="1" x="252"/>
        <item m="1" x="253"/>
        <item x="67"/>
        <item x="70"/>
        <item m="1" x="254"/>
        <item m="1" x="256"/>
        <item x="71"/>
        <item m="1" x="257"/>
        <item m="1" x="258"/>
        <item m="1" x="259"/>
        <item m="1" x="260"/>
        <item x="72"/>
        <item m="1" x="261"/>
        <item m="1" x="262"/>
        <item m="1" x="263"/>
        <item x="73"/>
        <item m="1" x="265"/>
        <item m="1" x="266"/>
        <item m="1" x="267"/>
        <item x="75"/>
        <item x="76"/>
        <item m="1" x="268"/>
        <item m="1" x="270"/>
        <item m="1" x="271"/>
        <item m="1" x="272"/>
        <item m="1" x="273"/>
        <item m="1" x="274"/>
        <item x="77"/>
        <item m="1" x="276"/>
        <item x="78"/>
        <item m="1" x="277"/>
        <item m="1" x="279"/>
        <item m="1" x="280"/>
        <item m="1" x="281"/>
        <item m="1" x="282"/>
        <item x="81"/>
        <item x="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x="83"/>
        <item m="1" x="296"/>
        <item m="1" x="297"/>
        <item m="1" x="298"/>
        <item m="1" x="299"/>
        <item x="86"/>
        <item x="87"/>
        <item m="1" x="300"/>
        <item m="1" x="301"/>
        <item m="1" x="302"/>
        <item x="88"/>
        <item x="89"/>
        <item m="1" x="303"/>
        <item m="1" x="304"/>
        <item m="1" x="305"/>
        <item x="172"/>
        <item m="1" x="306"/>
        <item x="173"/>
        <item m="1" x="307"/>
        <item x="91"/>
        <item m="1" x="308"/>
        <item m="1" x="309"/>
        <item m="1" x="311"/>
        <item m="1" x="312"/>
        <item m="1" x="313"/>
        <item m="1" x="314"/>
        <item m="1" x="315"/>
        <item x="92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x="93"/>
        <item m="1" x="325"/>
        <item m="1" x="326"/>
        <item x="94"/>
        <item m="1" x="327"/>
        <item m="1" x="328"/>
        <item m="1" x="329"/>
        <item m="1" x="330"/>
        <item x="95"/>
        <item m="1" x="331"/>
        <item x="96"/>
        <item x="97"/>
        <item m="1" x="332"/>
        <item m="1" x="333"/>
        <item m="1" x="334"/>
        <item m="1" x="335"/>
        <item m="1" x="336"/>
        <item m="1" x="337"/>
        <item x="98"/>
        <item m="1" x="338"/>
        <item m="1" x="339"/>
        <item x="99"/>
        <item m="1" x="340"/>
        <item m="1" x="341"/>
        <item m="1" x="343"/>
        <item m="1" x="374"/>
        <item m="1" x="383"/>
        <item m="1" x="384"/>
        <item m="1" x="232"/>
        <item m="1" x="385"/>
        <item m="1" x="386"/>
        <item m="1" x="388"/>
        <item m="1" x="389"/>
        <item m="1" x="390"/>
        <item x="155"/>
        <item x="156"/>
        <item m="1" x="391"/>
        <item x="159"/>
        <item m="1" x="393"/>
        <item m="1" x="394"/>
        <item m="1" x="395"/>
        <item x="163"/>
        <item m="1" x="396"/>
        <item m="1" x="397"/>
        <item m="1" x="255"/>
        <item m="1" x="398"/>
        <item m="1" x="399"/>
        <item x="165"/>
        <item m="1" x="400"/>
        <item m="1" x="401"/>
        <item m="1" x="402"/>
        <item m="1" x="403"/>
        <item x="166"/>
        <item x="167"/>
        <item m="1" x="404"/>
        <item m="1" x="405"/>
        <item m="1" x="406"/>
        <item m="1" x="407"/>
        <item m="1" x="408"/>
        <item m="1" x="409"/>
        <item x="168"/>
        <item m="1" x="410"/>
        <item m="1" x="411"/>
        <item m="1" x="412"/>
        <item x="171"/>
        <item m="1" x="413"/>
        <item m="1" x="414"/>
        <item x="69"/>
        <item x="74"/>
        <item m="1" x="264"/>
        <item m="1" x="269"/>
        <item m="1" x="275"/>
        <item m="1" x="278"/>
        <item x="80"/>
        <item m="1" x="310"/>
        <item m="1" x="367"/>
        <item x="60"/>
        <item x="62"/>
        <item x="63"/>
        <item x="65"/>
        <item x="103"/>
        <item x="104"/>
        <item x="151"/>
        <item x="153"/>
        <item x="157"/>
        <item x="174"/>
        <item x="178"/>
        <item x="180"/>
        <item x="61"/>
        <item x="66"/>
        <item x="68"/>
        <item x="84"/>
        <item x="105"/>
        <item x="106"/>
        <item x="108"/>
        <item x="109"/>
        <item x="111"/>
        <item x="117"/>
        <item x="118"/>
        <item x="158"/>
        <item x="160"/>
        <item x="164"/>
        <item x="170"/>
        <item x="181"/>
        <item x="79"/>
        <item x="85"/>
        <item x="90"/>
        <item x="100"/>
        <item x="101"/>
        <item x="102"/>
        <item x="107"/>
        <item x="110"/>
        <item x="112"/>
        <item x="113"/>
        <item x="114"/>
        <item x="115"/>
        <item x="116"/>
        <item x="119"/>
        <item x="120"/>
        <item x="121"/>
        <item x="122"/>
        <item x="123"/>
        <item x="124"/>
        <item x="125"/>
        <item x="126"/>
        <item x="127"/>
        <item x="128"/>
        <item x="152"/>
        <item x="154"/>
        <item x="161"/>
        <item x="169"/>
        <item x="175"/>
        <item x="176"/>
        <item x="177"/>
        <item x="17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3804">
        <item m="1" x="2892"/>
        <item m="1" x="2469"/>
        <item m="1" x="344"/>
        <item m="1" x="3471"/>
        <item m="1" x="2601"/>
        <item m="1" x="2308"/>
        <item m="1" x="1563"/>
        <item m="1" x="3661"/>
        <item m="1" x="989"/>
        <item m="1" x="1024"/>
        <item m="1" x="1722"/>
        <item m="1" x="475"/>
        <item m="1" x="2401"/>
        <item m="1" x="2395"/>
        <item m="1" x="3017"/>
        <item m="1" x="2210"/>
        <item m="1" x="3586"/>
        <item m="1" x="3514"/>
        <item m="1" x="2309"/>
        <item m="1" x="1554"/>
        <item m="1" x="3207"/>
        <item m="1" x="2233"/>
        <item m="1" x="2864"/>
        <item m="1" x="1557"/>
        <item m="1" x="566"/>
        <item m="1" x="3002"/>
        <item m="1" x="2408"/>
        <item m="1" x="2919"/>
        <item m="1" x="2479"/>
        <item m="1" x="2869"/>
        <item m="1" x="347"/>
        <item m="1" x="1109"/>
        <item m="1" x="3141"/>
        <item m="1" x="3229"/>
        <item m="1" x="1542"/>
        <item m="1" x="2460"/>
        <item m="1" x="2472"/>
        <item m="1" x="567"/>
        <item m="1" x="2515"/>
        <item m="1" x="569"/>
        <item m="1" x="2471"/>
        <item m="1" x="1538"/>
        <item m="1" x="2670"/>
        <item m="1" x="3132"/>
        <item m="1" x="3264"/>
        <item x="4"/>
        <item m="1" x="2837"/>
        <item m="1" x="3513"/>
        <item m="1" x="2832"/>
        <item m="1" x="3567"/>
        <item x="7"/>
        <item m="1" x="2528"/>
        <item m="1" x="3306"/>
        <item m="1" x="808"/>
        <item m="1" x="3231"/>
        <item m="1" x="1953"/>
        <item m="1" x="1225"/>
        <item m="1" x="2656"/>
        <item m="1" x="2484"/>
        <item m="1" x="3458"/>
        <item m="1" x="3115"/>
        <item m="1" x="3102"/>
        <item m="1" x="2711"/>
        <item x="2"/>
        <item m="1" x="2686"/>
        <item m="1" x="345"/>
        <item m="1" x="3136"/>
        <item m="1" x="3755"/>
        <item m="1" x="3087"/>
        <item m="1" x="3489"/>
        <item m="1" x="2885"/>
        <item m="1" x="2523"/>
        <item m="1" x="2572"/>
        <item m="1" x="2626"/>
        <item m="1" x="1954"/>
        <item m="1" x="1851"/>
        <item m="1" x="3296"/>
        <item m="1" x="3222"/>
        <item m="1" x="1112"/>
        <item m="1" x="3712"/>
        <item m="1" x="3058"/>
        <item m="1" x="2620"/>
        <item m="1" x="3584"/>
        <item m="1" x="810"/>
        <item m="1" x="3305"/>
        <item x="11"/>
        <item m="1" x="2770"/>
        <item m="1" x="2587"/>
        <item m="1" x="1088"/>
        <item m="1" x="3439"/>
        <item m="1" x="184"/>
        <item m="1" x="3665"/>
        <item m="1" x="2568"/>
        <item m="1" x="2501"/>
        <item m="1" x="3249"/>
        <item m="1" x="2197"/>
        <item m="1" x="2464"/>
        <item m="1" x="1328"/>
        <item m="1" x="2817"/>
        <item m="1" x="3501"/>
        <item m="1" x="2306"/>
        <item m="1" x="2411"/>
        <item m="1" x="3284"/>
        <item m="1" x="2668"/>
        <item m="1" x="3026"/>
        <item m="1" x="3606"/>
        <item m="1" x="2312"/>
        <item m="1" x="2027"/>
        <item m="1" x="3327"/>
        <item m="1" x="2616"/>
        <item m="1" x="1850"/>
        <item m="1" x="3510"/>
        <item m="1" x="3129"/>
        <item m="1" x="2810"/>
        <item m="1" x="2701"/>
        <item m="1" x="2236"/>
        <item m="1" x="3711"/>
        <item m="1" x="3166"/>
        <item m="1" x="185"/>
        <item m="1" x="3134"/>
        <item m="1" x="2773"/>
        <item m="1" x="2631"/>
        <item m="1" x="2813"/>
        <item m="1" x="3619"/>
        <item m="1" x="3756"/>
        <item m="1" x="3261"/>
        <item m="1" x="2022"/>
        <item m="1" x="3398"/>
        <item m="1" x="3704"/>
        <item m="1" x="418"/>
        <item m="1" x="3093"/>
        <item m="1" x="2554"/>
        <item m="1" x="3210"/>
        <item m="1" x="2982"/>
        <item m="1" x="3074"/>
        <item m="1" x="1989"/>
        <item m="1" x="1571"/>
        <item m="1" x="3735"/>
        <item m="1" x="3291"/>
        <item m="1" x="3470"/>
        <item m="1" x="1196"/>
        <item m="1" x="3267"/>
        <item m="1" x="2904"/>
        <item m="1" x="3553"/>
        <item m="1" x="3539"/>
        <item m="1" x="2482"/>
        <item m="1" x="2624"/>
        <item m="1" x="562"/>
        <item m="1" x="565"/>
        <item m="1" x="2567"/>
        <item m="1" x="2977"/>
        <item m="1" x="3143"/>
        <item m="1" x="3599"/>
        <item m="1" x="1022"/>
        <item m="1" x="3157"/>
        <item m="1" x="2499"/>
        <item m="1" x="2748"/>
        <item m="1" x="3504"/>
        <item m="1" x="2761"/>
        <item m="1" x="572"/>
        <item m="1" x="2683"/>
        <item m="1" x="2936"/>
        <item m="1" x="575"/>
        <item m="1" x="2604"/>
        <item m="1" x="3678"/>
        <item m="1" x="3039"/>
        <item m="1" x="3312"/>
        <item m="1" x="2739"/>
        <item m="1" x="2819"/>
        <item m="1" x="3447"/>
        <item m="1" x="1569"/>
        <item m="1" x="3307"/>
        <item m="1" x="420"/>
        <item m="1" x="2035"/>
        <item m="1" x="3469"/>
        <item m="1" x="2481"/>
        <item m="1" x="2755"/>
        <item m="1" x="3139"/>
        <item m="1" x="3016"/>
        <item m="1" x="1955"/>
        <item m="1" x="2521"/>
        <item m="1" x="3179"/>
        <item x="132"/>
        <item m="1" x="3794"/>
        <item m="1" x="3035"/>
        <item m="1" x="1313"/>
        <item m="1" x="3361"/>
        <item m="1" x="1911"/>
        <item m="1" x="1572"/>
        <item m="1" x="3269"/>
        <item m="1" x="2559"/>
        <item m="1" x="2239"/>
        <item m="1" x="3770"/>
        <item m="1" x="3145"/>
        <item m="1" x="3686"/>
        <item m="1" x="3331"/>
        <item m="1" x="3079"/>
        <item m="1" x="2669"/>
        <item m="1" x="2039"/>
        <item m="1" x="1314"/>
        <item m="1" x="2641"/>
        <item m="1" x="192"/>
        <item m="1" x="3099"/>
        <item m="1" x="2926"/>
        <item m="1" x="3011"/>
        <item m="1" x="3338"/>
        <item m="1" x="1956"/>
        <item m="1" x="3692"/>
        <item m="1" x="2429"/>
        <item m="1" x="349"/>
        <item m="1" x="193"/>
        <item m="1" x="3411"/>
        <item m="1" x="1491"/>
        <item m="1" x="3073"/>
        <item m="1" x="2318"/>
        <item m="1" x="2551"/>
        <item m="1" x="2452"/>
        <item m="1" x="1393"/>
        <item m="1" x="1394"/>
        <item m="1" x="3476"/>
        <item m="1" x="1957"/>
        <item m="1" x="580"/>
        <item m="1" x="479"/>
        <item m="1" x="2518"/>
        <item m="1" x="1231"/>
        <item m="1" x="2427"/>
        <item m="1" x="2042"/>
        <item m="1" x="1958"/>
        <item m="1" x="2489"/>
        <item m="1" x="3273"/>
        <item m="1" x="2480"/>
        <item m="1" x="2617"/>
        <item m="1" x="3118"/>
        <item m="1" x="3334"/>
        <item m="1" x="3109"/>
        <item m="1" x="3551"/>
        <item m="1" x="2772"/>
        <item m="1" x="3367"/>
        <item m="1" x="2706"/>
        <item m="1" x="3718"/>
        <item m="1" x="3098"/>
        <item m="1" x="3041"/>
        <item m="1" x="2487"/>
        <item m="1" x="3054"/>
        <item m="1" x="2409"/>
        <item m="1" x="2505"/>
        <item m="1" x="3061"/>
        <item m="1" x="1856"/>
        <item m="1" x="3620"/>
        <item m="1" x="2712"/>
        <item m="1" x="3461"/>
        <item m="1" x="1936"/>
        <item m="1" x="557"/>
        <item m="1" x="1382"/>
        <item m="1" x="3481"/>
        <item m="1" x="3560"/>
        <item m="1" x="576"/>
        <item m="1" x="2774"/>
        <item m="1" x="2209"/>
        <item m="1" x="3540"/>
        <item m="1" x="2896"/>
        <item m="1" x="3649"/>
        <item m="1" x="2478"/>
        <item m="1" x="3465"/>
        <item m="1" x="2638"/>
        <item m="1" x="3565"/>
        <item m="1" x="3577"/>
        <item m="1" x="1016"/>
        <item m="1" x="2302"/>
        <item m="1" x="3108"/>
        <item m="1" x="1942"/>
        <item x="129"/>
        <item m="1" x="1385"/>
        <item m="1" x="2474"/>
        <item m="1" x="559"/>
        <item m="1" x="3548"/>
        <item m="1" x="2394"/>
        <item m="1" x="2437"/>
        <item m="1" x="2704"/>
        <item m="1" x="3146"/>
        <item m="1" x="3516"/>
        <item m="1" x="3515"/>
        <item m="1" x="2981"/>
        <item m="1" x="3304"/>
        <item m="1" x="2699"/>
        <item m="1" x="3330"/>
        <item x="8"/>
        <item m="1" x="1017"/>
        <item m="1" x="3426"/>
        <item m="1" x="2849"/>
        <item m="1" x="1018"/>
        <item m="1" x="2784"/>
        <item m="1" x="3042"/>
        <item m="1" x="3285"/>
        <item m="1" x="2410"/>
        <item m="1" x="2603"/>
        <item m="1" x="3588"/>
        <item m="1" x="2778"/>
        <item m="1" x="3617"/>
        <item m="1" x="416"/>
        <item m="1" x="186"/>
        <item m="1" x="3774"/>
        <item m="1" x="2847"/>
        <item m="1" x="806"/>
        <item m="1" x="2955"/>
        <item m="1" x="3594"/>
        <item m="1" x="417"/>
        <item m="1" x="564"/>
        <item m="1" x="1387"/>
        <item m="1" x="1530"/>
        <item m="1" x="3802"/>
        <item m="1" x="3224"/>
        <item m="1" x="470"/>
        <item m="1" x="3081"/>
        <item m="1" x="2916"/>
        <item m="1" x="187"/>
        <item m="1" x="1226"/>
        <item m="1" x="3223"/>
        <item m="1" x="1559"/>
        <item m="1" x="348"/>
        <item m="1" x="1846"/>
        <item m="1" x="2997"/>
        <item m="1" x="2519"/>
        <item m="1" x="3537"/>
        <item m="1" x="2565"/>
        <item m="1" x="3131"/>
        <item m="1" x="3645"/>
        <item m="1" x="3376"/>
        <item m="1" x="3092"/>
        <item m="1" x="2540"/>
        <item m="1" x="1021"/>
        <item m="1" x="3152"/>
        <item m="1" x="2665"/>
        <item m="1" x="2558"/>
        <item m="1" x="1325"/>
        <item m="1" x="2310"/>
        <item m="1" x="3257"/>
        <item m="1" x="2887"/>
        <item m="1" x="2025"/>
        <item m="1" x="3107"/>
        <item m="1" x="3583"/>
        <item m="1" x="3044"/>
        <item m="1" x="2498"/>
        <item m="1" x="3436"/>
        <item m="1" x="2826"/>
        <item m="1" x="2825"/>
        <item m="1" x="1228"/>
        <item m="1" x="2211"/>
        <item m="1" x="3765"/>
        <item m="1" x="1537"/>
        <item m="1" x="3517"/>
        <item m="1" x="1388"/>
        <item m="1" x="2976"/>
        <item m="1" x="1848"/>
        <item m="1" x="2622"/>
        <item x="130"/>
        <item m="1" x="3324"/>
        <item m="1" x="1543"/>
        <item m="1" x="1564"/>
        <item m="1" x="3730"/>
        <item m="1" x="2403"/>
        <item m="1" x="3634"/>
        <item n="URANGO BRAVO SAHARA" m="1" x="568"/>
        <item m="1" x="2397"/>
        <item m="1" x="1114"/>
        <item m="1" x="3749"/>
        <item m="1" x="2780"/>
        <item m="1" x="1988"/>
        <item m="1" x="2736"/>
        <item m="1" x="3709"/>
        <item m="1" x="2462"/>
        <item m="1" x="3395"/>
        <item m="1" x="2529"/>
        <item m="1" x="525"/>
        <item m="1" x="2235"/>
        <item m="1" x="3707"/>
        <item m="1" x="2428"/>
        <item m="1" x="1229"/>
        <item m="1" x="1517"/>
        <item m="1" x="472"/>
        <item m="1" x="2534"/>
        <item m="1" x="3490"/>
        <item m="1" x="3071"/>
        <item m="1" x="3578"/>
        <item m="1" x="3532"/>
        <item m="1" x="2592"/>
        <item m="1" x="3353"/>
        <item m="1" x="2785"/>
        <item m="1" x="1725"/>
        <item m="1" x="3653"/>
        <item m="1" x="3390"/>
        <item m="1" x="2546"/>
        <item m="1" x="3483"/>
        <item m="1" x="3322"/>
        <item m="1" x="2028"/>
        <item m="1" x="570"/>
        <item x="13"/>
        <item m="1" x="3049"/>
        <item m="1" x="2581"/>
        <item m="1" x="3511"/>
        <item m="1" x="189"/>
        <item m="1" x="2563"/>
        <item m="1" x="2875"/>
        <item m="1" x="2439"/>
        <item m="1" x="3740"/>
        <item m="1" x="3654"/>
        <item m="1" x="2237"/>
        <item m="1" x="2510"/>
        <item m="1" x="2425"/>
        <item m="1" x="3613"/>
        <item m="1" x="3393"/>
        <item m="1" x="3389"/>
        <item m="1" x="3475"/>
        <item m="1" x="2311"/>
        <item m="1" x="1023"/>
        <item m="1" x="3421"/>
        <item m="1" x="3628"/>
        <item m="1" x="3538"/>
        <item m="1" x="2032"/>
        <item m="1" x="2663"/>
        <item m="1" x="3047"/>
        <item m="1" x="2450"/>
        <item m="1" x="3225"/>
        <item m="1" x="2812"/>
        <item m="1" x="3012"/>
        <item m="1" x="2407"/>
        <item m="1" x="474"/>
        <item m="1" x="2727"/>
        <item m="1" x="3562"/>
        <item m="1" x="3731"/>
        <item m="1" x="2729"/>
        <item m="1" x="2886"/>
        <item m="1" x="3792"/>
        <item m="1" x="3602"/>
        <item m="1" x="3455"/>
        <item m="1" x="3220"/>
        <item m="1" x="2662"/>
        <item m="1" x="3507"/>
        <item m="1" x="3400"/>
        <item m="1" x="3377"/>
        <item m="1" x="3427"/>
        <item m="1" x="1115"/>
        <item m="1" x="2803"/>
        <item m="1" x="573"/>
        <item m="1" x="2509"/>
        <item m="1" x="3283"/>
        <item m="1" x="478"/>
        <item m="1" x="3133"/>
        <item m="1" x="2516"/>
        <item m="1" x="2759"/>
        <item m="1" x="2903"/>
        <item m="1" x="3320"/>
        <item m="1" x="1455"/>
        <item m="1" x="190"/>
        <item m="1" x="3247"/>
        <item m="1" x="1852"/>
        <item m="1" x="2627"/>
        <item m="1" x="2238"/>
        <item m="1" x="3445"/>
        <item m="1" x="2811"/>
        <item m="1" x="2931"/>
        <item m="1" x="3710"/>
        <item m="1" x="3758"/>
        <item m="1" x="2524"/>
        <item m="1" x="1567"/>
        <item m="1" x="2859"/>
        <item m="1" x="574"/>
        <item m="1" x="2928"/>
        <item m="1" x="3190"/>
        <item m="1" x="3698"/>
        <item m="1" x="2791"/>
        <item m="1" x="2709"/>
        <item m="1" x="2477"/>
        <item m="1" x="3228"/>
        <item m="1" x="3769"/>
        <item m="1" x="3195"/>
        <item m="1" x="1391"/>
        <item m="1" x="2470"/>
        <item m="1" x="3319"/>
        <item m="1" x="3117"/>
        <item m="1" x="3137"/>
        <item m="1" x="3651"/>
        <item m="1" x="3104"/>
        <item m="1" x="2702"/>
        <item m="1" x="2996"/>
        <item m="1" x="526"/>
        <item m="1" x="3080"/>
        <item m="1" x="2930"/>
        <item m="1" x="3363"/>
        <item m="1" x="2036"/>
        <item m="1" x="3737"/>
        <item m="1" x="2550"/>
        <item m="1" x="2514"/>
        <item m="1" x="3754"/>
        <item m="1" x="3163"/>
        <item m="1" x="3001"/>
        <item m="1" x="3032"/>
        <item m="1" x="1570"/>
        <item m="1" x="2841"/>
        <item m="1" x="3534"/>
        <item m="1" x="1027"/>
        <item m="1" x="2800"/>
        <item m="1" x="3663"/>
        <item m="1" x="2768"/>
        <item m="1" x="2782"/>
        <item m="1" x="2870"/>
        <item m="1" x="3056"/>
        <item m="1" x="2934"/>
        <item m="1" x="2618"/>
        <item m="1" x="2918"/>
        <item m="1" x="2922"/>
        <item m="1" x="2921"/>
        <item m="1" x="3454"/>
        <item m="1" x="578"/>
        <item m="1" x="1912"/>
        <item m="1" x="2504"/>
        <item m="1" x="1169"/>
        <item m="1" x="2492"/>
        <item m="1" x="1573"/>
        <item m="1" x="2792"/>
        <item m="1" x="2431"/>
        <item m="1" x="2806"/>
        <item m="1" x="2684"/>
        <item m="1" x="2693"/>
        <item m="1" x="3316"/>
        <item m="1" x="2674"/>
        <item m="1" x="579"/>
        <item m="1" x="1392"/>
        <item m="1" x="3266"/>
        <item m="1" x="2316"/>
        <item m="1" x="2833"/>
        <item m="1" x="1728"/>
        <item m="1" x="3396"/>
        <item m="1" x="2943"/>
        <item m="1" x="2571"/>
        <item m="1" x="3446"/>
        <item m="1" x="2623"/>
        <item m="1" x="3205"/>
        <item m="1" x="3343"/>
        <item m="1" x="2661"/>
        <item m="1" x="3226"/>
        <item m="1" x="3412"/>
        <item m="1" x="3100"/>
        <item m="1" x="2040"/>
        <item m="1" x="3349"/>
        <item m="1" x="3785"/>
        <item x="134"/>
        <item m="1" x="1089"/>
        <item m="1" x="2990"/>
        <item m="1" x="3509"/>
        <item m="1" x="1170"/>
        <item m="1" x="3604"/>
        <item m="1" x="3647"/>
        <item m="1" x="2543"/>
        <item m="1" x="3278"/>
        <item m="1" x="2317"/>
        <item m="1" x="3066"/>
        <item m="1" x="3294"/>
        <item m="1" x="2783"/>
        <item m="1" x="2423"/>
        <item m="1" x="3547"/>
        <item m="1" x="3160"/>
        <item m="1" x="3128"/>
        <item m="1" x="3240"/>
        <item m="1" x="3290"/>
        <item m="1" x="3369"/>
        <item m="1" x="990"/>
        <item m="1" x="3241"/>
        <item m="1" x="3364"/>
        <item m="1" x="3656"/>
        <item m="1" x="2695"/>
        <item m="1" x="2319"/>
        <item m="1" x="3391"/>
        <item m="1" x="3153"/>
        <item m="1" x="3260"/>
        <item m="1" x="1028"/>
        <item m="1" x="2041"/>
        <item m="1" x="2449"/>
        <item m="1" x="2851"/>
        <item m="1" x="2771"/>
        <item m="1" x="1117"/>
        <item m="1" x="965"/>
        <item m="1" x="3090"/>
        <item m="1" x="3494"/>
        <item m="1" x="2560"/>
        <item m="1" x="3702"/>
        <item m="1" x="2824"/>
        <item m="1" x="2415"/>
        <item m="1" x="3592"/>
        <item m="1" x="3497"/>
        <item m="1" x="3777"/>
        <item m="1" x="812"/>
        <item m="1" x="2707"/>
        <item m="1" x="2915"/>
        <item m="1" x="3388"/>
        <item m="1" x="2787"/>
        <item m="1" x="3460"/>
        <item m="1" x="3383"/>
        <item m="1" x="3142"/>
        <item m="1" x="3672"/>
        <item m="1" x="2650"/>
        <item m="1" x="3407"/>
        <item m="1" x="3250"/>
        <item m="1" x="3046"/>
        <item m="1" x="2463"/>
        <item m="1" x="2520"/>
        <item m="1" x="2946"/>
        <item m="1" x="3111"/>
        <item m="1" x="1574"/>
        <item m="1" x="3432"/>
        <item m="1" x="1575"/>
        <item m="1" x="3526"/>
        <item m="1" x="3399"/>
        <item m="1" x="2298"/>
        <item m="1" x="2443"/>
        <item m="1" x="2655"/>
        <item m="1" x="3700"/>
        <item m="1" x="2642"/>
        <item m="1" x="3535"/>
        <item m="1" x="3557"/>
        <item m="1" x="2646"/>
        <item m="1" x="2044"/>
        <item m="1" x="3450"/>
        <item m="1" x="2836"/>
        <item m="1" x="3236"/>
        <item m="1" x="2835"/>
        <item m="1" x="3311"/>
        <item m="1" x="3626"/>
        <item m="1" x="2980"/>
        <item m="1" x="3404"/>
        <item m="1" x="2421"/>
        <item x="182"/>
        <item m="1" x="1108"/>
        <item m="1" x="2564"/>
        <item m="1" x="3739"/>
        <item m="1" x="1324"/>
        <item m="1" x="1111"/>
        <item m="1" x="2902"/>
        <item m="1" x="3270"/>
        <item m="1" x="3246"/>
        <item m="1" x="3148"/>
        <item m="1" x="3130"/>
        <item m="1" x="352"/>
        <item m="1" x="1019"/>
        <item m="1" x="1110"/>
        <item m="1" x="2307"/>
        <item m="1" x="3667"/>
        <item m="1" x="188"/>
        <item m="1" x="3009"/>
        <item m="1" x="2648"/>
        <item m="1" x="1562"/>
        <item m="1" x="3332"/>
        <item m="1" x="2575"/>
        <item m="1" x="1490"/>
        <item m="1" x="3323"/>
        <item m="1" x="2588"/>
        <item m="1" x="3699"/>
        <item m="1" x="3505"/>
        <item m="1" x="2531"/>
        <item m="1" x="1116"/>
        <item m="1" x="3212"/>
        <item m="1" x="3201"/>
        <item m="1" x="3775"/>
        <item m="1" x="3728"/>
        <item m="1" x="1118"/>
        <item m="1" x="3033"/>
        <item m="1" x="2506"/>
        <item m="1" x="3000"/>
        <item m="1" x="2552"/>
        <item m="1" x="2941"/>
        <item m="1" x="1025"/>
        <item m="1" x="3443"/>
        <item m="1" x="560"/>
        <item m="1" x="2821"/>
        <item m="1" x="471"/>
        <item m="1" x="3448"/>
        <item m="1" x="2612"/>
        <item m="1" x="2680"/>
        <item m="1" x="3729"/>
        <item m="1" x="577"/>
        <item m="1" x="3666"/>
        <item m="1" x="3196"/>
        <item m="1" x="1855"/>
        <item m="1" x="2320"/>
        <item m="1" x="3694"/>
        <item m="1" x="1853"/>
        <item m="1" x="2647"/>
        <item m="1" x="3168"/>
        <item m="1" x="2014"/>
        <item x="0"/>
        <item m="1" x="2444"/>
        <item m="1" x="961"/>
        <item m="1" x="3292"/>
        <item m="1" x="1845"/>
        <item m="1" x="1560"/>
        <item m="1" x="3262"/>
        <item m="1" x="3796"/>
        <item m="1" x="1730"/>
        <item m="1" x="3057"/>
        <item m="1" x="3633"/>
        <item m="1" x="351"/>
        <item m="1" x="1539"/>
        <item m="1" x="1576"/>
        <item m="1" x="582"/>
        <item m="1" x="3123"/>
        <item m="1" x="1232"/>
        <item m="1" x="3408"/>
        <item m="1" x="583"/>
        <item m="1" x="3019"/>
        <item m="1" x="1577"/>
        <item m="1" x="3422"/>
        <item m="1" x="3486"/>
        <item m="1" x="3680"/>
        <item m="1" x="3659"/>
        <item m="1" x="1913"/>
        <item m="1" x="2717"/>
        <item m="1" x="3558"/>
        <item m="1" x="3386"/>
        <item m="1" x="2511"/>
        <item m="1" x="2940"/>
        <item m="1" x="2888"/>
        <item m="1" x="3690"/>
        <item m="1" x="2323"/>
        <item m="1" x="2942"/>
        <item m="1" x="3624"/>
        <item m="1" x="194"/>
        <item m="1" x="2047"/>
        <item m="1" x="3275"/>
        <item m="1" x="2898"/>
        <item m="1" x="2583"/>
        <item m="1" x="3612"/>
        <item m="1" x="2883"/>
        <item m="1" x="3525"/>
        <item m="1" x="3764"/>
        <item m="1" x="2986"/>
        <item m="1" x="585"/>
        <item m="1" x="586"/>
        <item m="1" x="2884"/>
        <item m="1" x="1857"/>
        <item m="1" x="3083"/>
        <item m="1" x="2945"/>
        <item m="1" x="3566"/>
        <item m="1" x="2698"/>
        <item m="1" x="527"/>
        <item m="1" x="3531"/>
        <item m="1" x="1090"/>
        <item m="1" x="2445"/>
        <item m="1" x="2964"/>
        <item m="1" x="2716"/>
        <item m="1" x="2679"/>
        <item m="1" x="3233"/>
        <item m="1" x="2441"/>
        <item m="1" x="2442"/>
        <item m="1" x="3295"/>
        <item m="1" x="3742"/>
        <item m="1" x="3441"/>
        <item m="1" x="3587"/>
        <item m="1" x="2801"/>
        <item m="1" x="3303"/>
        <item m="1" x="3543"/>
        <item m="1" x="1579"/>
        <item m="1" x="2815"/>
        <item m="1" x="1859"/>
        <item m="1" x="2738"/>
        <item m="1" x="1453"/>
        <item m="1" x="3452"/>
        <item m="1" x="2645"/>
        <item m="1" x="3348"/>
        <item m="1" x="1368"/>
        <item m="1" x="3508"/>
        <item m="1" x="2536"/>
        <item m="1" x="2045"/>
        <item m="1" x="2874"/>
        <item m="1" x="2872"/>
        <item m="1" x="2839"/>
        <item m="1" x="3724"/>
        <item m="1" x="3575"/>
        <item m="1" x="3086"/>
        <item m="1" x="3480"/>
        <item m="1" x="1578"/>
        <item m="1" x="3358"/>
        <item m="1" x="587"/>
        <item m="1" x="3434"/>
        <item m="1" x="2751"/>
        <item m="1" x="2436"/>
        <item m="1" x="2212"/>
        <item m="1" x="588"/>
        <item m="1" x="2432"/>
        <item m="1" x="2632"/>
        <item m="1" x="1234"/>
        <item m="1" x="2697"/>
        <item m="1" x="2325"/>
        <item m="1" x="2485"/>
        <item m="1" x="3072"/>
        <item m="1" x="3601"/>
        <item m="1" x="3800"/>
        <item m="1" x="2854"/>
        <item m="1" x="2861"/>
        <item m="1" x="3187"/>
        <item m="1" x="2610"/>
        <item m="1" x="2538"/>
        <item m="1" x="2853"/>
        <item m="1" x="3149"/>
        <item m="1" x="3265"/>
        <item m="1" x="1860"/>
        <item m="1" x="2987"/>
        <item m="1" x="2049"/>
        <item m="1" x="3277"/>
        <item m="1" x="2746"/>
        <item m="1" x="3286"/>
        <item m="1" x="3237"/>
        <item m="1" x="3218"/>
        <item m="1" x="2719"/>
        <item m="1" x="3243"/>
        <item m="1" x="1581"/>
        <item m="1" x="1915"/>
        <item m="1" x="3297"/>
        <item m="1" x="3568"/>
        <item m="1" x="3734"/>
        <item m="1" x="3723"/>
        <item m="1" x="1861"/>
        <item m="1" x="2846"/>
        <item m="1" x="3345"/>
        <item m="1" x="815"/>
        <item m="1" x="2838"/>
        <item m="1" x="2908"/>
        <item m="1" x="3488"/>
        <item m="1" x="3198"/>
        <item m="1" x="3549"/>
        <item m="1" x="2326"/>
        <item m="1" x="2458"/>
        <item m="1" x="3062"/>
        <item m="1" x="2985"/>
        <item m="1" x="419"/>
        <item m="1" x="1390"/>
        <item m="1" x="3797"/>
        <item m="1" x="1544"/>
        <item m="1" x="2398"/>
        <item m="1" x="2043"/>
        <item m="1" x="2500"/>
        <item m="1" x="2705"/>
        <item m="1" x="3512"/>
        <item m="1" x="2752"/>
        <item m="1" x="2570"/>
        <item m="1" x="1233"/>
        <item m="1" x="3169"/>
        <item m="1" x="3722"/>
        <item m="1" x="2046"/>
        <item m="1" x="3144"/>
        <item m="1" x="2742"/>
        <item m="1" x="2777"/>
        <item m="1" x="966"/>
        <item m="1" x="3122"/>
        <item m="1" x="2491"/>
        <item m="1" x="2476"/>
        <item m="1" x="2855"/>
        <item m="1" x="2675"/>
        <item m="1" x="3487"/>
        <item m="1" x="3397"/>
        <item m="1" x="2466"/>
        <item m="1" x="3154"/>
        <item m="1" x="3693"/>
        <item m="1" x="2700"/>
        <item m="1" x="3466"/>
        <item m="1" x="3528"/>
        <item m="1" x="2493"/>
        <item m="1" x="2763"/>
        <item m="1" x="1230"/>
        <item m="1" x="1828"/>
        <item m="1" x="3352"/>
        <item m="1" x="3468"/>
        <item m="1" x="2797"/>
        <item m="1" x="3714"/>
        <item m="1" x="2868"/>
        <item m="1" x="2434"/>
        <item m="1" x="3453"/>
        <item m="1" x="353"/>
        <item m="1" x="3368"/>
        <item m="1" x="2611"/>
        <item m="1" x="2952"/>
        <item m="1" x="2629"/>
        <item m="1" x="3328"/>
        <item m="1" x="2710"/>
        <item m="1" x="2845"/>
        <item m="1" x="1858"/>
        <item m="1" x="2831"/>
        <item m="1" x="2688"/>
        <item m="1" x="3763"/>
        <item m="1" x="3783"/>
        <item m="1" x="3555"/>
        <item m="1" x="3203"/>
        <item m="1" x="1383"/>
        <item m="1" x="1224"/>
        <item m="1" x="2301"/>
        <item m="1" x="1386"/>
        <item m="1" x="3760"/>
        <item m="1" x="1726"/>
        <item m="1" x="541"/>
        <item m="1" x="2517"/>
        <item m="1" x="3413"/>
        <item m="1" x="3716"/>
        <item m="1" x="3268"/>
        <item m="1" x="2327"/>
        <item m="1" x="3150"/>
        <item m="1" x="2667"/>
        <item m="1" x="1331"/>
        <item m="1" x="2848"/>
        <item m="1" x="2954"/>
        <item m="1" x="3055"/>
        <item m="1" x="3175"/>
        <item m="1" x="3506"/>
        <item m="1" x="3101"/>
        <item m="1" x="2781"/>
        <item m="1" x="2979"/>
        <item m="1" x="3289"/>
        <item m="1" x="3162"/>
        <item m="1" x="3103"/>
        <item m="1" x="3641"/>
        <item m="1" x="3589"/>
        <item m="1" x="3727"/>
        <item m="1" x="2743"/>
        <item m="1" x="2731"/>
        <item m="1" x="1171"/>
        <item m="1" x="3379"/>
        <item m="1" x="3069"/>
        <item m="1" x="3629"/>
        <item m="1" x="354"/>
        <item m="1" x="2959"/>
        <item x="135"/>
        <item m="1" x="3685"/>
        <item m="1" x="3165"/>
        <item m="1" x="1916"/>
        <item m="1" x="3350"/>
        <item m="1" x="3787"/>
        <item m="1" x="2414"/>
        <item m="1" x="3025"/>
        <item m="1" x="3253"/>
        <item m="1" x="3088"/>
        <item m="1" x="3545"/>
        <item m="1" x="3167"/>
        <item m="1" x="2913"/>
        <item m="1" x="3005"/>
        <item m="1" x="3003"/>
        <item m="1" x="3518"/>
        <item m="1" x="2533"/>
        <item m="1" x="814"/>
        <item m="1" x="3315"/>
        <item m="1" x="3638"/>
        <item m="1" x="1369"/>
        <item m="1" x="816"/>
        <item m="1" x="2969"/>
        <item m="1" x="2549"/>
        <item m="1" x="2547"/>
        <item m="1" x="3387"/>
        <item m="1" x="1518"/>
        <item m="1" x="3381"/>
        <item m="1" x="3234"/>
        <item m="1" x="3191"/>
        <item m="1" x="3485"/>
        <item m="1" x="3772"/>
        <item m="1" x="3340"/>
        <item m="1" x="3684"/>
        <item m="1" x="3341"/>
        <item m="1" x="3492"/>
        <item m="1" x="1951"/>
        <item m="1" x="2430"/>
        <item m="1" x="3077"/>
        <item m="1" x="1862"/>
        <item m="1" x="2532"/>
        <item m="1" x="3675"/>
        <item m="1" x="3596"/>
        <item m="1" x="3182"/>
        <item m="1" x="2637"/>
        <item m="1" x="2050"/>
        <item m="1" x="1227"/>
        <item m="1" x="2313"/>
        <item m="1" x="2862"/>
        <item m="1" x="991"/>
        <item m="1" x="1733"/>
        <item m="1" x="2582"/>
        <item m="1" x="3581"/>
        <item m="1" x="1209"/>
        <item m="1" x="524"/>
        <item m="1" x="2947"/>
        <item m="1" x="2962"/>
        <item m="1" x="3688"/>
        <item m="1" x="1329"/>
        <item m="1" x="3459"/>
        <item m="1" x="2315"/>
        <item m="1" x="1330"/>
        <item m="1" x="2636"/>
        <item m="1" x="2324"/>
        <item m="1" x="2599"/>
        <item m="1" x="2728"/>
        <item m="1" x="2828"/>
        <item m="1" x="3773"/>
        <item m="1" x="1863"/>
        <item m="1" x="1734"/>
        <item m="1" x="3251"/>
        <item m="1" x="3096"/>
        <item m="1" x="3614"/>
        <item m="1" x="2614"/>
        <item m="1" x="3477"/>
        <item m="1" x="2404"/>
        <item m="1" x="3174"/>
        <item m="1" x="2749"/>
        <item m="1" x="3114"/>
        <item m="1" x="1583"/>
        <item m="1" x="3403"/>
        <item m="1" x="2052"/>
        <item m="1" x="3110"/>
        <item m="1" x="3719"/>
        <item m="1" x="3346"/>
        <item x="1"/>
        <item m="1" x="466"/>
        <item m="1" x="2639"/>
        <item m="1" x="3733"/>
        <item m="1" x="3078"/>
        <item m="1" x="2453"/>
        <item m="1" x="3563"/>
        <item m="1" x="2865"/>
        <item m="1" x="3121"/>
        <item m="1" x="558"/>
        <item m="1" x="2779"/>
        <item m="1" x="2606"/>
        <item m="1" x="2744"/>
        <item m="1" x="3018"/>
        <item m="1" x="2314"/>
        <item m="1" x="2949"/>
        <item m="1" x="191"/>
        <item m="1" x="2038"/>
        <item m="1" x="2998"/>
        <item m="1" x="3281"/>
        <item m="1" x="3552"/>
        <item m="1" x="2322"/>
        <item m="1" x="3779"/>
        <item m="1" x="2053"/>
        <item m="1" x="2241"/>
        <item m="1" x="3519"/>
        <item m="1" x="2754"/>
        <item m="1" x="2722"/>
        <item m="1" x="3648"/>
        <item m="1" x="2882"/>
        <item m="1" x="2644"/>
        <item m="1" x="2764"/>
        <item m="1" x="3170"/>
        <item m="1" x="3082"/>
        <item m="1" x="3789"/>
        <item m="1" x="2483"/>
        <item m="1" x="3682"/>
        <item m="1" x="1120"/>
        <item m="1" x="2405"/>
        <item m="1" x="1456"/>
        <item m="1" x="3635"/>
        <item m="1" x="3013"/>
        <item m="1" x="2578"/>
        <item m="1" x="3674"/>
        <item m="1" x="3703"/>
        <item m="1" x="1457"/>
        <item m="1" x="3031"/>
        <item m="1" x="1172"/>
        <item m="1" x="2995"/>
        <item m="1" x="2055"/>
        <item m="1" x="2912"/>
        <item m="1" x="2590"/>
        <item m="1" x="195"/>
        <item m="1" x="3576"/>
        <item m="1" x="1540"/>
        <item m="1" x="3366"/>
        <item m="1" x="1736"/>
        <item m="1" x="2056"/>
        <item m="1" x="3378"/>
        <item m="1" x="2526"/>
        <item x="14"/>
        <item m="1" x="3147"/>
        <item m="1" x="3244"/>
        <item m="1" x="3762"/>
        <item m="1" x="3106"/>
        <item m="1" x="2961"/>
        <item m="1" x="3451"/>
        <item m="1" x="1738"/>
        <item m="1" x="3687"/>
        <item m="1" x="3140"/>
        <item m="1" x="2899"/>
        <item m="1" x="3428"/>
        <item m="1" x="2973"/>
        <item m="1" x="2562"/>
        <item m="1" x="1459"/>
        <item m="1" x="2842"/>
        <item m="1" x="2569"/>
        <item m="1" x="2243"/>
        <item m="1" x="3615"/>
        <item m="1" x="3181"/>
        <item m="1" x="3554"/>
        <item m="1" x="2672"/>
        <item m="1" x="1332"/>
        <item m="1" x="3658"/>
        <item m="1" x="355"/>
        <item m="1" x="3499"/>
        <item m="1" x="2978"/>
        <item m="1" x="3609"/>
        <item m="1" x="3070"/>
        <item m="1" x="3438"/>
        <item m="1" x="3276"/>
        <item m="1" x="2422"/>
        <item m="1" x="3463"/>
        <item m="1" x="3392"/>
        <item m="1" x="3715"/>
        <item m="1" x="1492"/>
        <item m="1" x="3799"/>
        <item m="1" x="1366"/>
        <item m="1" x="1384"/>
        <item m="1" x="3479"/>
        <item m="1" x="2497"/>
        <item x="9"/>
        <item m="1" x="3616"/>
        <item m="1" x="540"/>
        <item m="1" x="1565"/>
        <item m="1" x="2413"/>
        <item m="1" x="2917"/>
        <item m="1" x="964"/>
        <item m="1" x="2676"/>
        <item m="1" x="2890"/>
        <item m="1" x="3209"/>
        <item m="1" x="3084"/>
        <item m="1" x="1914"/>
        <item m="1" x="2508"/>
        <item m="1" x="3798"/>
        <item m="1" x="3197"/>
        <item m="1" x="1732"/>
        <item m="1" x="2240"/>
        <item m="1" x="817"/>
        <item m="1" x="3155"/>
        <item m="1" x="2730"/>
        <item x="136"/>
        <item m="1" x="3186"/>
        <item m="1" x="2475"/>
        <item m="1" x="3124"/>
        <item m="1" x="3561"/>
        <item m="1" x="3717"/>
        <item m="1" x="2660"/>
        <item m="1" x="3593"/>
        <item m="1" x="2595"/>
        <item m="1" x="2802"/>
        <item m="1" x="1584"/>
        <item m="1" x="3028"/>
        <item m="1" x="3491"/>
        <item m="1" x="3697"/>
        <item m="1" x="2906"/>
        <item m="1" x="2965"/>
        <item m="1" x="3636"/>
        <item m="1" x="3676"/>
        <item m="1" x="3781"/>
        <item m="1" x="3795"/>
        <item m="1" x="2793"/>
        <item m="1" x="2541"/>
        <item m="1" x="2830"/>
        <item m="1" x="3038"/>
        <item m="1" x="3172"/>
        <item x="137"/>
        <item m="1" x="2451"/>
        <item m="1" x="3113"/>
        <item m="1" x="2948"/>
        <item m="1" x="2745"/>
        <item m="1" x="590"/>
        <item m="1" x="3151"/>
        <item m="1" x="1029"/>
        <item m="1" x="3227"/>
        <item m="1" x="3571"/>
        <item m="1" x="2687"/>
        <item m="1" x="1121"/>
        <item m="1" x="3221"/>
        <item m="1" x="2924"/>
        <item m="1" x="3696"/>
        <item m="1" x="3177"/>
        <item m="1" x="3689"/>
        <item m="1" x="1838"/>
        <item m="1" x="819"/>
        <item m="1" x="3671"/>
        <item m="1" x="3010"/>
        <item m="1" x="820"/>
        <item m="1" x="2329"/>
        <item m="1" x="1585"/>
        <item m="1" x="2708"/>
        <item m="1" x="1737"/>
        <item m="1" x="2972"/>
        <item m="1" x="3416"/>
        <item m="1" x="3591"/>
        <item m="1" x="3048"/>
        <item m="1" x="3091"/>
        <item m="1" x="3375"/>
        <item m="1" x="1030"/>
        <item m="1" x="2724"/>
        <item m="1" x="422"/>
        <item m="1" x="2561"/>
        <item m="1" x="2873"/>
        <item m="1" x="2652"/>
        <item m="1" x="2566"/>
        <item x="15"/>
        <item m="1" x="3637"/>
        <item m="1" x="3456"/>
        <item m="1" x="2984"/>
        <item m="1" x="3668"/>
        <item m="1" x="1963"/>
        <item m="1" x="3219"/>
        <item m="1" x="3040"/>
        <item m="1" x="2925"/>
        <item m="1" x="3449"/>
        <item m="1" x="2420"/>
        <item m="1" x="3119"/>
        <item m="1" x="3194"/>
        <item m="1" x="1333"/>
        <item x="139"/>
        <item m="1" x="3741"/>
        <item m="1" x="2330"/>
        <item m="1" x="2766"/>
        <item m="1" x="2798"/>
        <item m="1" x="591"/>
        <item m="1" x="2331"/>
        <item m="1" x="2465"/>
        <item m="1" x="3279"/>
        <item m="1" x="1586"/>
        <item m="1" x="3059"/>
        <item m="1" x="3293"/>
        <item m="1" x="2457"/>
        <item m="1" x="3094"/>
        <item m="1" x="528"/>
        <item m="1" x="3065"/>
        <item m="1" x="3097"/>
        <item m="1" x="3529"/>
        <item m="1" x="1122"/>
        <item m="1" x="2733"/>
        <item m="1" x="3020"/>
        <item m="1" x="3409"/>
        <item m="1" x="3252"/>
        <item m="1" x="3208"/>
        <item m="1" x="3521"/>
        <item m="1" x="3310"/>
        <item m="1" x="3570"/>
        <item m="1" x="3544"/>
        <item m="1" x="2522"/>
        <item m="1" x="1173"/>
        <item m="1" x="3192"/>
        <item m="1" x="2412"/>
        <item m="1" x="2666"/>
        <item m="1" x="2468"/>
        <item m="1" x="3394"/>
        <item m="1" x="423"/>
        <item m="1" x="2579"/>
        <item m="1" x="1740"/>
        <item m="1" x="1370"/>
        <item m="1" x="2467"/>
        <item m="1" x="3258"/>
        <item m="1" x="2866"/>
        <item m="1" x="3245"/>
        <item m="1" x="3495"/>
        <item m="1" x="2576"/>
        <item m="1" x="3299"/>
        <item m="1" x="3473"/>
        <item m="1" x="1236"/>
        <item m="1" x="1237"/>
        <item m="1" x="2740"/>
        <item m="1" x="2494"/>
        <item m="1" x="3791"/>
        <item m="1" x="2671"/>
        <item m="1" x="3467"/>
        <item m="1" x="2901"/>
        <item m="1" x="1123"/>
        <item m="1" x="3582"/>
        <item m="1" x="2960"/>
        <item m="1" x="542"/>
        <item m="1" x="2059"/>
        <item m="1" x="3180"/>
        <item m="1" x="3037"/>
        <item m="1" x="2496"/>
        <item m="1" x="3530"/>
        <item m="1" x="2910"/>
        <item m="1" x="1741"/>
        <item m="1" x="3523"/>
        <item m="1" x="356"/>
        <item m="1" x="2920"/>
        <item m="1" x="3178"/>
        <item m="1" x="821"/>
        <item m="1" x="3050"/>
        <item m="1" x="2993"/>
        <item m="1" x="2796"/>
        <item m="1" x="2933"/>
        <item m="1" x="2574"/>
        <item m="1" x="992"/>
        <item m="1" x="3440"/>
        <item m="1" x="1990"/>
        <item m="1" x="3027"/>
        <item m="1" x="3213"/>
        <item m="1" x="2809"/>
        <item m="1" x="3655"/>
        <item m="1" x="1742"/>
        <item m="1" x="2970"/>
        <item m="1" x="2608"/>
        <item m="1" x="2966"/>
        <item m="1" x="3660"/>
        <item m="1" x="3625"/>
        <item m="1" x="2881"/>
        <item m="1" x="3556"/>
        <item m="1" x="1548"/>
        <item m="1" x="2006"/>
        <item m="1" x="3550"/>
        <item m="1" x="1371"/>
        <item m="1" x="2589"/>
        <item m="1" x="2994"/>
        <item m="1" x="3030"/>
        <item m="1" x="1865"/>
        <item m="1" x="2857"/>
        <item m="1" x="2879"/>
        <item m="1" x="1587"/>
        <item m="1" x="3156"/>
        <item m="1" x="1521"/>
        <item m="1" x="2060"/>
        <item m="1" x="3478"/>
        <item m="1" x="3288"/>
        <item m="1" x="480"/>
        <item m="1" x="3536"/>
        <item m="1" x="2726"/>
        <item m="1" x="2844"/>
        <item m="1" x="3639"/>
        <item m="1" x="3657"/>
        <item m="1" x="3559"/>
        <item m="1" x="3598"/>
        <item m="1" x="2593"/>
        <item m="1" x="2448"/>
        <item m="1" x="2643"/>
        <item m="1" x="3314"/>
        <item m="1" x="2213"/>
        <item m="1" x="2907"/>
        <item m="1" x="3171"/>
        <item m="1" x="3200"/>
        <item m="1" x="3569"/>
        <item m="1" x="592"/>
        <item m="1" x="2333"/>
        <item m="1" x="3622"/>
        <item m="1" x="3112"/>
        <item m="1" x="2621"/>
        <item m="1" x="2682"/>
        <item m="1" x="3435"/>
        <item m="1" x="593"/>
        <item m="1" x="3524"/>
        <item m="1" x="1031"/>
        <item m="1" x="2938"/>
        <item m="1" x="2416"/>
        <item m="1" x="3417"/>
        <item m="1" x="2690"/>
        <item m="1" x="3746"/>
        <item m="1" x="196"/>
        <item m="1" x="3161"/>
        <item m="1" x="2061"/>
        <item m="1" x="3437"/>
        <item m="1" x="2503"/>
        <item m="1" x="2974"/>
        <item m="1" x="197"/>
        <item m="1" x="3419"/>
        <item m="1" x="3793"/>
        <item m="1" x="3751"/>
        <item m="1" x="3701"/>
        <item m="1" x="3713"/>
        <item m="1" x="2244"/>
        <item m="1" x="2580"/>
        <item m="1" x="2975"/>
        <item m="1" x="2245"/>
        <item m="1" x="3385"/>
        <item m="1" x="2786"/>
        <item m="1" x="2937"/>
        <item m="1" x="1965"/>
        <item m="1" x="2573"/>
        <item m="1" x="1743"/>
        <item m="1" x="3067"/>
        <item m="1" x="198"/>
        <item m="1" x="2064"/>
        <item m="1" x="2714"/>
        <item m="1" x="1460"/>
        <item m="1" x="1966"/>
        <item m="1" x="2553"/>
        <item m="1" x="3199"/>
        <item m="1" x="3271"/>
        <item m="1" x="2406"/>
        <item m="1" x="1396"/>
        <item m="1" x="2775"/>
        <item m="1" x="594"/>
        <item m="1" x="3280"/>
        <item m="1" x="2630"/>
        <item m="1" x="2525"/>
        <item m="1" x="3610"/>
        <item m="1" x="3036"/>
        <item m="1" x="3313"/>
        <item m="1" x="481"/>
        <item m="1" x="2490"/>
        <item m="1" x="2867"/>
        <item m="1" x="3384"/>
        <item m="1" x="3542"/>
        <item m="1" x="2895"/>
        <item m="1" x="2914"/>
        <item m="1" x="2598"/>
        <item m="1" x="2527"/>
        <item m="1" x="3662"/>
        <item m="1" x="3681"/>
        <item m="1" x="3380"/>
        <item m="1" x="1235"/>
        <item m="1" x="3085"/>
        <item m="1" x="3664"/>
        <item m="1" x="2657"/>
        <item m="1" x="3679"/>
        <item m="1" x="1238"/>
        <item m="1" x="199"/>
        <item m="1" x="3401"/>
        <item m="1" x="3744"/>
        <item m="1" x="2530"/>
        <item m="1" x="822"/>
        <item m="1" x="3105"/>
        <item m="1" x="3415"/>
        <item m="1" x="3248"/>
        <item m="1" x="1991"/>
        <item m="1" x="3759"/>
        <item m="1" x="2927"/>
        <item m="1" x="1124"/>
        <item m="1" x="1744"/>
        <item m="1" x="2640"/>
        <item m="1" x="3790"/>
        <item m="1" x="3747"/>
        <item m="1" x="823"/>
        <item m="1" x="3646"/>
        <item m="1" x="3595"/>
        <item m="1" x="2852"/>
        <item m="1" x="2808"/>
        <item m="1" x="1589"/>
        <item m="1" x="2628"/>
        <item m="1" x="3457"/>
        <item m="1" x="2929"/>
        <item m="1" x="2953"/>
        <item m="1" x="3075"/>
        <item m="1" x="3374"/>
        <item m="1" x="2685"/>
        <item m="1" x="3173"/>
        <item m="1" x="960"/>
        <item m="1" x="3015"/>
        <item m="1" x="1558"/>
        <item m="1" x="3089"/>
        <item m="1" x="3068"/>
        <item m="1" x="3410"/>
        <item m="1" x="2760"/>
        <item m="1" x="1458"/>
        <item m="1" x="3643"/>
        <item m="1" x="2805"/>
        <item m="1" x="3630"/>
        <item m="1" x="2513"/>
        <item m="1" x="2689"/>
        <item m="1" x="2600"/>
        <item m="1" x="3780"/>
        <item m="1" x="2063"/>
        <item m="1" x="3007"/>
        <item m="1" x="3726"/>
        <item m="1" x="3356"/>
        <item m="1" x="3063"/>
        <item m="1" x="3235"/>
        <item m="1" x="2246"/>
        <item m="1" x="1588"/>
        <item m="1" x="3302"/>
        <item m="1" x="595"/>
        <item m="1" x="2983"/>
        <item m="1" x="482"/>
        <item m="1" x="3771"/>
        <item m="1" x="2757"/>
        <item m="1" x="3022"/>
        <item m="1" x="2591"/>
        <item m="1" x="3004"/>
        <item m="1" x="2762"/>
        <item m="1" x="2635"/>
        <item m="1" x="3502"/>
        <item m="1" x="1125"/>
        <item m="1" x="3021"/>
        <item m="1" x="3282"/>
        <item m="1" x="2584"/>
        <item m="1" x="3433"/>
        <item m="1" x="2198"/>
        <item m="1" x="2789"/>
        <item m="1" x="3239"/>
        <item m="1" x="2871"/>
        <item m="1" x="2750"/>
        <item m="1" x="1397"/>
        <item m="1" x="2418"/>
        <item m="1" x="3708"/>
        <item m="1" x="3721"/>
        <item m="1" x="2734"/>
        <item m="1" x="3472"/>
        <item m="1" x="2247"/>
        <item m="1" x="2424"/>
        <item m="1" x="3652"/>
        <item m="1" x="1334"/>
        <item m="1" x="1222"/>
        <item m="1" x="3527"/>
        <item m="1" x="1223"/>
        <item m="1" x="2967"/>
        <item m="1" x="3431"/>
        <item m="1" x="3193"/>
        <item m="1" x="473"/>
        <item m="1" x="2794"/>
        <item m="1" x="2681"/>
        <item m="1" x="1962"/>
        <item m="1" x="3786"/>
        <item m="1" x="1866"/>
        <item m="1" x="3335"/>
        <item m="1" x="1395"/>
        <item m="1" x="3803"/>
        <item m="1" x="2062"/>
        <item m="1" x="2555"/>
        <item m="1" x="3801"/>
        <item x="140"/>
        <item m="1" x="201"/>
        <item m="1" x="2461"/>
        <item m="1" x="3024"/>
        <item m="1" x="1032"/>
        <item m="1" x="2065"/>
        <item m="1" x="1969"/>
        <item m="1" x="2334"/>
        <item m="1" x="3650"/>
        <item m="1" x="1315"/>
        <item m="1" x="2951"/>
        <item m="1" x="3188"/>
        <item m="1" x="3214"/>
        <item m="1" x="2438"/>
        <item m="1" x="3752"/>
        <item m="1" x="3424"/>
        <item m="1" x="3362"/>
        <item m="1" x="3590"/>
        <item m="1" x="3215"/>
        <item m="1" x="2897"/>
        <item m="1" x="3351"/>
        <item m="1" x="2658"/>
        <item m="1" x="3325"/>
        <item m="1" x="561"/>
        <item m="1" x="3597"/>
        <item m="1" x="2971"/>
        <item m="1" x="3043"/>
        <item m="1" x="2843"/>
        <item m="1" x="2753"/>
        <item m="1" x="2396"/>
        <item x="133"/>
        <item m="1" x="2944"/>
        <item m="1" x="2048"/>
        <item m="1" x="3230"/>
        <item m="1" x="3572"/>
        <item m="1" x="2991"/>
        <item m="1" x="3006"/>
        <item m="1" x="3444"/>
        <item x="16"/>
        <item m="1" x="2495"/>
        <item m="1" x="3621"/>
        <item m="1" x="2488"/>
        <item m="1" x="3669"/>
        <item m="1" x="2999"/>
        <item m="1" x="3360"/>
        <item m="1" x="596"/>
        <item m="1" x="3725"/>
        <item m="1" x="3060"/>
        <item m="1" x="1493"/>
        <item m="1" x="2767"/>
        <item m="1" x="3159"/>
        <item m="1" x="3768"/>
        <item m="1" x="2860"/>
        <item m="1" x="2900"/>
        <item m="1" x="2673"/>
        <item m="1" x="2723"/>
        <item m="1" x="3462"/>
        <item m="1" x="3642"/>
        <item m="1" x="3414"/>
        <item m="1" x="3274"/>
        <item m="1" x="2696"/>
        <item m="1" x="3738"/>
        <item m="1" x="346"/>
        <item m="1" x="1327"/>
        <item m="1" x="3371"/>
        <item m="1" x="2634"/>
        <item m="1" x="2877"/>
        <item m="1" x="2633"/>
        <item m="1" x="2440"/>
        <item m="1" x="421"/>
        <item m="1" x="818"/>
        <item m="1" x="1864"/>
        <item m="1" x="2066"/>
        <item m="1" x="2818"/>
        <item m="1" x="3014"/>
        <item m="1" x="2720"/>
        <item m="1" x="1367"/>
        <item m="1" x="571"/>
        <item m="1" x="3520"/>
        <item m="1" x="477"/>
        <item m="1" x="1727"/>
        <item x="138"/>
        <item m="1" x="1522"/>
        <item m="1" x="1967"/>
        <item m="1" x="200"/>
        <item m="1" x="3607"/>
        <item m="1" x="543"/>
        <item x="131"/>
        <item m="1" x="3076"/>
        <item m="1" x="2328"/>
        <item m="1" x="2703"/>
        <item m="1" x="3573"/>
        <item m="1" x="3677"/>
        <item m="1" x="3308"/>
        <item m="1" x="2659"/>
        <item m="1" x="3500"/>
        <item m="1" x="2765"/>
        <item m="1" x="2677"/>
        <item m="1" x="2769"/>
        <item m="1" x="2957"/>
        <item m="1" x="3125"/>
        <item m="1" x="3748"/>
        <item m="1" x="2625"/>
        <item m="1" x="2548"/>
        <item m="1" x="2876"/>
        <item m="1" x="2878"/>
        <item m="1" x="3355"/>
        <item m="1" x="424"/>
        <item m="1" x="2067"/>
        <item m="1" x="2649"/>
        <item m="1" x="3008"/>
        <item m="1" x="2732"/>
        <item m="1" x="3126"/>
        <item m="1" x="2615"/>
        <item m="1" x="2058"/>
        <item m="1" x="2602"/>
        <item m="1" x="1541"/>
        <item m="1" x="3255"/>
        <item m="1" x="2249"/>
        <item m="1" x="3242"/>
        <item m="1" x="3309"/>
        <item m="1" x="3298"/>
        <item m="1" x="1590"/>
        <item m="1" x="2335"/>
        <item m="1" x="1992"/>
        <item m="1" x="3546"/>
        <item m="1" x="597"/>
        <item m="1" x="2251"/>
        <item m="1" x="2923"/>
        <item m="1" x="3627"/>
        <item m="1" x="3753"/>
        <item m="1" x="824"/>
        <item m="1" x="3259"/>
        <item m="1" x="2300"/>
        <item m="1" x="342"/>
        <item m="1" x="3372"/>
        <item m="1" x="802"/>
        <item m="1" x="2017"/>
        <item m="1" x="1533"/>
        <item m="1" x="1312"/>
        <item m="1" x="2455"/>
        <item m="1" x="3095"/>
        <item m="1" x="468"/>
        <item m="1" x="3464"/>
        <item m="1" x="805"/>
        <item m="1" x="3023"/>
        <item m="1" x="807"/>
        <item m="1" x="3683"/>
        <item m="1" x="1454"/>
        <item m="1" x="3706"/>
        <item m="1" x="1987"/>
        <item m="1" x="3045"/>
        <item m="1" x="476"/>
        <item m="1" x="1872"/>
        <item m="1" x="1910"/>
        <item m="1" x="813"/>
        <item m="1" x="2747"/>
        <item m="1" x="1839"/>
        <item m="1" x="2332"/>
        <item m="1" x="3474"/>
        <item m="1" x="3564"/>
        <item m="1" x="2417"/>
        <item m="1" x="2007"/>
        <item m="1" x="1398"/>
        <item m="1" x="2737"/>
        <item m="1" x="2199"/>
        <item m="1" x="1210"/>
        <item m="1" x="3580"/>
        <item m="1" x="3574"/>
        <item m="1" x="2473"/>
        <item m="1" x="2336"/>
        <item m="1" x="3202"/>
        <item m="1" x="2068"/>
        <item m="1" x="3365"/>
        <item m="1" x="2935"/>
        <item m="1" x="3321"/>
        <item m="1" x="2069"/>
        <item m="1" x="3732"/>
        <item m="1" x="2653"/>
        <item m="1" x="1278"/>
        <item m="1" x="1868"/>
        <item m="1" x="2337"/>
        <item m="1" x="3206"/>
        <item m="1" x="1869"/>
        <item m="1" x="2402"/>
        <item m="1" x="2071"/>
        <item m="1" x="1746"/>
        <item m="1" x="2776"/>
        <item m="1" x="1747"/>
        <item m="1" x="1241"/>
        <item m="1" x="3357"/>
        <item m="1" x="2718"/>
        <item m="1" x="2545"/>
        <item m="1" x="2863"/>
        <item m="1" x="3029"/>
        <item m="1" x="1592"/>
        <item m="1" x="2823"/>
        <item m="1" x="2073"/>
        <item m="1" x="2597"/>
        <item m="1" x="2433"/>
        <item m="1" x="3116"/>
        <item m="1" x="2486"/>
        <item m="1" x="3776"/>
        <item m="1" x="3344"/>
        <item m="1" x="2992"/>
        <item m="1" x="2454"/>
        <item m="1" x="3317"/>
        <item m="1" x="3254"/>
        <item m="1" x="2605"/>
        <item m="1" x="545"/>
        <item m="1" x="2338"/>
        <item m="1" x="1092"/>
        <item m="1" x="1126"/>
        <item m="1" x="3263"/>
        <item m="1" x="2840"/>
        <item m="1" x="2339"/>
        <item m="1" x="3484"/>
        <item m="1" x="1593"/>
        <item m="1" x="3600"/>
        <item m="1" x="483"/>
        <item m="1" x="1971"/>
        <item x="18"/>
        <item m="1" x="1752"/>
        <item m="1" x="2850"/>
        <item m="1" x="3189"/>
        <item m="1" x="1372"/>
        <item m="1" x="3761"/>
        <item m="1" x="2076"/>
        <item m="1" x="1753"/>
        <item m="1" x="2077"/>
        <item m="1" x="2829"/>
        <item m="1" x="1754"/>
        <item m="1" x="2932"/>
        <item m="1" x="3053"/>
        <item m="1" x="1919"/>
        <item m="1" x="2691"/>
        <item m="1" x="3493"/>
        <item m="1" x="1920"/>
        <item m="1" x="2619"/>
        <item m="1" x="2400"/>
        <item m="1" x="3336"/>
        <item m="1" x="3482"/>
        <item m="1" x="1921"/>
        <item m="1" x="1756"/>
        <item m="1" x="3135"/>
        <item m="1" x="2585"/>
        <item m="1" x="2200"/>
        <item m="1" x="3333"/>
        <item m="1" x="3405"/>
        <item m="1" x="2678"/>
        <item m="1" x="3442"/>
        <item m="1" x="3326"/>
        <item m="1" x="1757"/>
        <item m="1" x="2713"/>
        <item m="1" x="3256"/>
        <item m="1" x="2950"/>
        <item m="1" x="3423"/>
        <item m="1" x="2834"/>
        <item m="1" x="3300"/>
        <item m="1" x="2858"/>
        <item m="1" x="2795"/>
        <item m="1" x="2252"/>
        <item m="1" x="3736"/>
        <item m="1" x="2507"/>
        <item m="1" x="3750"/>
        <item m="1" x="1922"/>
        <item m="1" x="1870"/>
        <item m="1" x="2340"/>
        <item m="1" x="2435"/>
        <item m="1" x="1242"/>
        <item m="1" x="2078"/>
        <item m="1" x="3184"/>
        <item m="1" x="3158"/>
        <item m="1" x="2905"/>
        <item m="1" x="3782"/>
        <item m="1" x="2694"/>
        <item x="19"/>
        <item m="1" x="1758"/>
        <item m="1" x="1871"/>
        <item m="1" x="2963"/>
        <item m="1" x="3766"/>
        <item m="1" x="3720"/>
        <item m="1" x="599"/>
        <item m="1" x="359"/>
        <item m="1" x="2939"/>
        <item m="1" x="2909"/>
        <item m="1" x="3640"/>
        <item m="1" x="3359"/>
        <item m="1" x="3611"/>
        <item m="1" x="2654"/>
        <item m="1" x="3745"/>
        <item m="1" x="484"/>
        <item m="1" x="3631"/>
        <item m="1" x="3406"/>
        <item m="1" x="1211"/>
        <item m="1" x="3318"/>
        <item m="1" x="1760"/>
        <item m="1" x="3757"/>
        <item m="1" x="2502"/>
        <item m="1" x="2609"/>
        <item m="1" x="3644"/>
        <item m="1" x="3052"/>
        <item m="1" x="2822"/>
        <item m="1" x="2226"/>
        <item m="1" x="2399"/>
        <item m="1" x="2535"/>
        <item m="1" x="485"/>
        <item m="1" x="3496"/>
        <item m="1" x="2893"/>
        <item m="1" x="600"/>
        <item m="1" x="1993"/>
        <item m="1" x="826"/>
        <item m="1" x="2799"/>
        <item m="1" x="2539"/>
        <item m="1" x="2586"/>
        <item m="1" x="3767"/>
        <item m="1" x="1923"/>
        <item m="1" x="2459"/>
        <item m="1" x="2577"/>
        <item m="1" x="1829"/>
        <item m="1" x="3120"/>
        <item m="1" x="2080"/>
        <item m="1" x="2968"/>
        <item m="1" x="1243"/>
        <item m="1" x="3064"/>
        <item m="1" x="2956"/>
        <item m="1" x="2958"/>
        <item m="1" x="1279"/>
        <item m="1" x="3382"/>
        <item m="1" x="1463"/>
        <item m="1" x="2081"/>
        <item x="20"/>
        <item m="1" x="3204"/>
        <item m="1" x="2447"/>
        <item m="1" x="2613"/>
        <item m="1" x="3301"/>
        <item m="1" x="3670"/>
        <item m="1" x="3232"/>
        <item m="1" x="3183"/>
        <item m="1" x="360"/>
        <item m="1" x="2820"/>
        <item m="1" x="3705"/>
        <item m="1" x="2856"/>
        <item m="1" x="3211"/>
        <item m="1" x="3238"/>
        <item m="1" x="2341"/>
        <item m="1" x="2741"/>
        <item m="1" x="1761"/>
        <item m="1" x="3337"/>
        <item m="1" x="3418"/>
        <item m="1" x="3347"/>
        <item m="1" x="3579"/>
        <item m="1" x="3425"/>
        <item m="1" x="2816"/>
        <item m="1" x="2446"/>
        <item m="1" x="3632"/>
        <item m="1" x="3217"/>
        <item m="1" x="2537"/>
        <item m="1" x="3623"/>
        <item m="1" x="2807"/>
        <item m="1" x="3185"/>
        <item m="1" x="2664"/>
        <item m="1" x="3420"/>
        <item m="1" x="2758"/>
        <item m="1" x="3138"/>
        <item m="1" x="3051"/>
        <item m="1" x="3784"/>
        <item m="1" x="3498"/>
        <item m="1" x="2556"/>
        <item m="1" x="3216"/>
        <item m="1" x="362"/>
        <item m="1" x="1523"/>
        <item m="1" x="3272"/>
        <item m="1" x="2544"/>
        <item m="1" x="2788"/>
        <item m="1" x="2419"/>
        <item m="1" x="1972"/>
        <item m="1" x="1594"/>
        <item m="1" x="2891"/>
        <item m="1" x="3585"/>
        <item m="1" x="2342"/>
        <item m="1" x="2988"/>
        <item m="1" x="2880"/>
        <item m="1" x="1994"/>
        <item m="1" x="2343"/>
        <item m="1" x="3503"/>
        <item m="1" x="2426"/>
        <item m="1" x="3402"/>
        <item m="1" x="2512"/>
        <item m="1" x="3430"/>
        <item m="1" x="2651"/>
        <item m="1" x="3373"/>
        <item m="1" x="2305"/>
        <item m="1" x="1568"/>
        <item m="1" x="3691"/>
        <item m="1" x="2911"/>
        <item m="1" x="825"/>
        <item m="1" x="2989"/>
        <item m="1" x="3743"/>
        <item m="1" x="2894"/>
        <item m="1" x="602"/>
        <item m="1" x="2083"/>
        <item m="1" x="1873"/>
        <item m="1" x="3608"/>
        <item m="1" x="2084"/>
        <item m="1" x="1093"/>
        <item m="1" x="603"/>
        <item m="1" x="3370"/>
        <item m="1" x="2735"/>
        <item m="1" x="2790"/>
        <item m="1" x="3127"/>
        <item m="1" x="3603"/>
        <item m="1" x="3329"/>
        <item m="1" x="2542"/>
        <item m="1" x="3605"/>
        <item m="1" x="3354"/>
        <item m="1" x="2827"/>
        <item m="1" x="3287"/>
        <item m="1" x="3618"/>
        <item m="1" x="3522"/>
        <item m="1" x="2345"/>
        <item m="1" x="3673"/>
        <item m="1" x="2346"/>
        <item m="1" x="3778"/>
        <item m="1" x="968"/>
        <item m="1" x="2607"/>
        <item m="1" x="3541"/>
        <item m="1" x="3176"/>
        <item m="1" x="2253"/>
        <item m="1" x="2456"/>
        <item m="1" x="2347"/>
        <item m="1" x="2348"/>
        <item m="1" x="1281"/>
        <item m="1" x="3695"/>
        <item m="1" x="3034"/>
        <item m="1" x="3342"/>
        <item m="1" x="2596"/>
        <item m="1" x="3429"/>
        <item m="1" x="2715"/>
        <item m="1" x="363"/>
        <item m="1" x="1973"/>
        <item m="1" x="2725"/>
        <item m="1" x="2804"/>
        <item m="1" x="1595"/>
        <item m="1" x="2889"/>
        <item m="1" x="3533"/>
        <item m="1" x="2557"/>
        <item m="1" x="3164"/>
        <item m="1" x="2721"/>
        <item m="1" x="2349"/>
        <item m="1" x="2692"/>
        <item m="1" x="3788"/>
        <item m="1" x="2814"/>
        <item m="1" x="2594"/>
        <item m="1" x="3339"/>
        <item m="1" x="2756"/>
        <item m="1" x="486"/>
        <item m="1" x="2299"/>
        <item m="1" x="415"/>
        <item m="1" x="2019"/>
        <item x="5"/>
        <item m="1" x="2229"/>
        <item m="1" x="2230"/>
        <item m="1" x="467"/>
        <item m="1" x="2303"/>
        <item m="1" x="2304"/>
        <item m="1" x="962"/>
        <item m="1" x="2231"/>
        <item m="1" x="563"/>
        <item m="1" x="2005"/>
        <item m="1" x="1854"/>
        <item m="1" x="2321"/>
        <item m="1" x="967"/>
        <item m="1" x="1960"/>
        <item m="1" x="1739"/>
        <item m="1" x="2248"/>
        <item m="1" x="357"/>
        <item m="1" x="1335"/>
        <item m="1" x="544"/>
        <item m="1" x="2250"/>
        <item m="1" x="1174"/>
        <item m="1" x="426"/>
        <item m="1" x="361"/>
        <item m="1" x="1280"/>
        <item m="1" x="1494"/>
        <item m="1" x="2344"/>
        <item m="1" x="2085"/>
        <item m="1" x="1127"/>
        <item m="1" x="1596"/>
        <item m="1" x="2350"/>
        <item m="1" x="2351"/>
        <item m="1" x="2352"/>
        <item m="1" x="2353"/>
        <item m="1" x="1402"/>
        <item m="1" x="1337"/>
        <item m="1" x="2354"/>
        <item m="1" x="2088"/>
        <item m="1" x="1294"/>
        <item m="1" x="2355"/>
        <item m="1" x="1598"/>
        <item m="1" x="2356"/>
        <item m="1" x="1403"/>
        <item m="1" x="607"/>
        <item m="1" x="1996"/>
        <item m="1" x="1599"/>
        <item x="22"/>
        <item m="1" x="608"/>
        <item m="1" x="1545"/>
        <item m="1" x="1338"/>
        <item m="1" x="1875"/>
        <item m="1" x="427"/>
        <item m="1" x="1600"/>
        <item m="1" x="428"/>
        <item m="1" x="2357"/>
        <item m="1" x="1601"/>
        <item m="1" x="204"/>
        <item m="1" x="2255"/>
        <item x="23"/>
        <item m="1" x="1876"/>
        <item m="1" x="1495"/>
        <item m="1" x="2257"/>
        <item x="24"/>
        <item m="1" x="1877"/>
        <item m="1" x="1128"/>
        <item m="1" x="2258"/>
        <item m="1" x="2358"/>
        <item m="1" x="2359"/>
        <item m="1" x="1974"/>
        <item m="1" x="1534"/>
        <item m="1" x="1602"/>
        <item m="1" x="1603"/>
        <item m="1" x="2259"/>
        <item m="1" x="2360"/>
        <item m="1" x="1316"/>
        <item m="1" x="2361"/>
        <item m="1" x="1295"/>
        <item m="1" x="2362"/>
        <item m="1" x="2363"/>
        <item m="1" x="1607"/>
        <item m="1" x="1879"/>
        <item m="1" x="1465"/>
        <item m="1" x="206"/>
        <item m="1" x="2201"/>
        <item m="1" x="2364"/>
        <item m="1" x="611"/>
        <item m="1" x="1608"/>
        <item m="1" x="1609"/>
        <item m="1" x="1034"/>
        <item m="1" x="2365"/>
        <item m="1" x="2366"/>
        <item m="1" x="1405"/>
        <item m="1" x="2090"/>
        <item m="1" x="612"/>
        <item m="1" x="1035"/>
        <item m="1" x="2367"/>
        <item m="1" x="1552"/>
        <item m="1" x="2091"/>
        <item m="1" x="1373"/>
        <item m="1" x="1766"/>
        <item m="1" x="2261"/>
        <item m="1" x="1549"/>
        <item m="1" x="2368"/>
        <item m="1" x="207"/>
        <item m="1" x="1612"/>
        <item m="1" x="613"/>
        <item m="1" x="1535"/>
        <item m="1" x="830"/>
        <item m="1" x="2369"/>
        <item m="1" x="1614"/>
        <item m="1" x="2000"/>
        <item m="1" x="2370"/>
        <item x="27"/>
        <item m="1" x="617"/>
        <item m="1" x="2371"/>
        <item m="1" x="1772"/>
        <item m="1" x="2372"/>
        <item m="1" x="1036"/>
        <item m="1" x="618"/>
        <item m="1" x="1774"/>
        <item m="1" x="2262"/>
        <item m="1" x="1408"/>
        <item m="1" x="619"/>
        <item m="1" x="1531"/>
        <item m="1" x="1244"/>
        <item m="1" x="430"/>
        <item m="1" x="1616"/>
        <item m="1" x="1617"/>
        <item m="1" x="2373"/>
        <item m="1" x="2374"/>
        <item m="1" x="2375"/>
        <item m="1" x="1618"/>
        <item m="1" x="2376"/>
        <item m="1" x="1619"/>
        <item m="1" x="2377"/>
        <item m="1" x="1978"/>
        <item m="1" x="2378"/>
        <item m="1" x="1375"/>
        <item m="1" x="1620"/>
        <item m="1" x="1410"/>
        <item m="1" x="2100"/>
        <item m="1" x="2263"/>
        <item m="1" x="2264"/>
        <item m="1" x="621"/>
        <item m="1" x="1928"/>
        <item m="1" x="1621"/>
        <item m="1" x="2379"/>
        <item m="1" x="2265"/>
        <item m="1" x="2266"/>
        <item m="1" x="2102"/>
        <item m="1" x="2380"/>
        <item m="1" x="2267"/>
        <item m="1" x="1783"/>
        <item m="1" x="1784"/>
        <item m="1" x="1623"/>
        <item m="1" x="1785"/>
        <item m="1" x="2381"/>
        <item m="1" x="833"/>
        <item m="1" x="2103"/>
        <item m="1" x="2104"/>
        <item m="1" x="2382"/>
        <item m="1" x="2383"/>
        <item m="1" x="1624"/>
        <item m="1" x="2384"/>
        <item m="1" x="2385"/>
        <item m="1" x="2386"/>
        <item m="1" x="1496"/>
        <item m="1" x="1411"/>
        <item m="1" x="1198"/>
        <item m="1" x="2270"/>
        <item m="1" x="1627"/>
        <item m="1" x="2107"/>
        <item m="1" x="2387"/>
        <item m="1" x="1791"/>
        <item m="1" x="834"/>
        <item m="1" x="2388"/>
        <item m="1" x="2389"/>
        <item m="1" x="2390"/>
        <item m="1" x="2391"/>
        <item m="1" x="2392"/>
        <item m="1" x="1412"/>
        <item m="1" x="1792"/>
        <item m="1" x="2393"/>
        <item m="1" x="1630"/>
        <item m="1" x="1938"/>
        <item m="1" x="1276"/>
        <item m="1" x="2232"/>
        <item m="1" x="804"/>
        <item m="1" x="1561"/>
        <item m="1" x="2234"/>
        <item m="1" x="1326"/>
        <item m="1" x="1849"/>
        <item m="1" x="1580"/>
        <item m="1" x="2242"/>
        <item m="1" x="2225"/>
        <item m="1" x="1033"/>
        <item m="1" x="1401"/>
        <item m="1" x="2254"/>
        <item m="1" x="605"/>
        <item m="1" x="530"/>
        <item m="1" x="606"/>
        <item m="1" x="1404"/>
        <item m="1" x="2256"/>
        <item m="1" x="1975"/>
        <item m="1" x="2260"/>
        <item m="1" x="2089"/>
        <item m="1" x="1880"/>
        <item x="25"/>
        <item m="1" x="829"/>
        <item m="1" x="1999"/>
        <item m="1" x="2095"/>
        <item m="1" x="615"/>
        <item m="1" x="1926"/>
        <item m="1" x="1296"/>
        <item m="1" x="1782"/>
        <item m="1" x="2268"/>
        <item m="1" x="2269"/>
        <item m="1" x="1625"/>
        <item m="1" x="1497"/>
        <item m="1" x="1628"/>
        <item m="1" x="208"/>
        <item m="1" x="1793"/>
        <item m="1" x="1376"/>
        <item m="1" x="835"/>
        <item m="1" x="1794"/>
        <item x="28"/>
        <item m="1" x="2271"/>
        <item m="1" x="1037"/>
        <item m="1" x="1631"/>
        <item m="1" x="1246"/>
        <item m="1" x="2272"/>
        <item m="1" x="2001"/>
        <item m="1" x="1498"/>
        <item m="1" x="1632"/>
        <item m="1" x="2273"/>
        <item m="1" x="1633"/>
        <item m="1" x="836"/>
        <item m="1" x="2274"/>
        <item m="1" x="1881"/>
        <item m="1" x="1980"/>
        <item m="1" x="2110"/>
        <item m="1" x="2275"/>
        <item m="1" x="2276"/>
        <item m="1" x="1212"/>
        <item m="1" x="2277"/>
        <item m="1" x="1981"/>
        <item x="141"/>
        <item m="1" x="1796"/>
        <item m="1" x="209"/>
        <item m="1" x="1798"/>
        <item m="1" x="1525"/>
        <item m="1" x="1340"/>
        <item m="1" x="994"/>
        <item m="1" x="1635"/>
        <item m="1" x="2112"/>
        <item m="1" x="1983"/>
        <item m="1" x="2113"/>
        <item m="1" x="2114"/>
        <item m="1" x="2278"/>
        <item m="1" x="1414"/>
        <item m="1" x="1636"/>
        <item m="1" x="1415"/>
        <item m="1" x="2215"/>
        <item m="1" x="2279"/>
        <item m="1" x="1799"/>
        <item m="1" x="1800"/>
        <item m="1" x="1247"/>
        <item m="1" x="2280"/>
        <item m="1" x="2281"/>
        <item m="1" x="2282"/>
        <item m="1" x="2283"/>
        <item m="1" x="1984"/>
        <item m="1" x="2284"/>
        <item m="1" x="1638"/>
        <item m="1" x="1639"/>
        <item m="1" x="1640"/>
        <item m="1" x="1417"/>
        <item m="1" x="1641"/>
        <item m="1" x="1341"/>
        <item m="1" x="2285"/>
        <item m="1" x="1643"/>
        <item m="1" x="1882"/>
        <item m="1" x="1418"/>
        <item m="1" x="2286"/>
        <item m="1" x="2287"/>
        <item m="1" x="2288"/>
        <item m="1" x="840"/>
        <item m="1" x="1317"/>
        <item m="1" x="2289"/>
        <item m="1" x="2290"/>
        <item m="1" x="2291"/>
        <item m="1" x="2292"/>
        <item m="1" x="2293"/>
        <item m="1" x="841"/>
        <item m="1" x="2294"/>
        <item m="1" x="1129"/>
        <item m="1" x="1652"/>
        <item m="1" x="1653"/>
        <item m="1" x="1812"/>
        <item m="1" x="1883"/>
        <item m="1" x="2295"/>
        <item m="1" x="1655"/>
        <item m="1" x="1420"/>
        <item m="1" x="1039"/>
        <item m="1" x="2296"/>
        <item m="1" x="2297"/>
        <item m="1" x="2057"/>
        <item m="1" x="1464"/>
        <item m="1" x="1606"/>
        <item m="1" x="1283"/>
        <item m="1" x="1546"/>
        <item m="1" x="1767"/>
        <item x="6"/>
        <item m="1" x="1555"/>
        <item m="1" x="2024"/>
        <item x="10"/>
        <item m="1" x="1489"/>
        <item m="1" x="1735"/>
        <item x="17"/>
        <item m="1" x="598"/>
        <item m="1" x="1597"/>
        <item m="1" x="1336"/>
        <item m="1" x="1995"/>
        <item m="1" x="2214"/>
        <item m="1" x="205"/>
        <item m="1" x="1604"/>
        <item m="1" x="610"/>
        <item m="1" x="1611"/>
        <item m="1" x="1406"/>
        <item m="1" x="2204"/>
        <item m="1" x="1626"/>
        <item m="1" x="1840"/>
        <item m="1" x="1547"/>
        <item m="1" x="1550"/>
        <item m="1" x="1831"/>
        <item m="1" x="1634"/>
        <item m="1" x="839"/>
        <item m="1" x="2115"/>
        <item m="1" x="531"/>
        <item m="1" x="1637"/>
        <item m="1" x="1642"/>
        <item m="1" x="2116"/>
        <item m="1" x="1646"/>
        <item m="1" x="1649"/>
        <item m="1" x="1038"/>
        <item m="1" x="2216"/>
        <item m="1" x="2217"/>
        <item m="1" x="2218"/>
        <item m="1" x="970"/>
        <item m="1" x="1297"/>
        <item m="1" x="1651"/>
        <item m="1" x="2122"/>
        <item m="1" x="1421"/>
        <item m="1" x="1813"/>
        <item m="1" x="1656"/>
        <item m="1" x="1342"/>
        <item m="1" x="1214"/>
        <item m="1" x="2123"/>
        <item m="1" x="1343"/>
        <item m="1" x="623"/>
        <item m="1" x="1551"/>
        <item m="1" x="1985"/>
        <item m="1" x="1130"/>
        <item m="1" x="1658"/>
        <item m="1" x="1659"/>
        <item m="1" x="1885"/>
        <item m="1" x="971"/>
        <item m="1" x="2127"/>
        <item m="1" x="972"/>
        <item m="1" x="626"/>
        <item m="1" x="2128"/>
        <item m="1" x="1040"/>
        <item m="1" x="1660"/>
        <item m="1" x="1344"/>
        <item m="1" x="2130"/>
        <item m="1" x="1833"/>
        <item m="1" x="1346"/>
        <item m="1" x="1041"/>
        <item m="1" x="1887"/>
        <item m="1" x="973"/>
        <item m="1" x="1664"/>
        <item m="1" x="1665"/>
        <item m="1" x="2139"/>
        <item m="1" x="2140"/>
        <item m="1" x="1666"/>
        <item m="1" x="2145"/>
        <item m="1" x="2147"/>
        <item m="1" x="1891"/>
        <item m="1" x="1834"/>
        <item m="1" x="1892"/>
        <item m="1" x="2151"/>
        <item m="1" x="1669"/>
        <item m="1" x="1986"/>
        <item m="1" x="1131"/>
        <item m="1" x="1468"/>
        <item m="1" x="1536"/>
        <item m="1" x="1469"/>
        <item m="1" x="2153"/>
        <item m="1" x="2219"/>
        <item m="1" x="2155"/>
        <item m="1" x="2156"/>
        <item m="1" x="2157"/>
        <item m="1" x="2220"/>
        <item m="1" x="2159"/>
        <item m="1" x="1679"/>
        <item m="1" x="2162"/>
        <item m="1" x="1900"/>
        <item m="1" x="1471"/>
        <item m="1" x="1685"/>
        <item m="1" x="2163"/>
        <item m="1" x="1686"/>
        <item m="1" x="632"/>
        <item m="1" x="2221"/>
        <item m="1" x="2004"/>
        <item m="1" x="1045"/>
        <item m="1" x="1472"/>
        <item m="1" x="1688"/>
        <item m="1" x="2174"/>
        <item m="1" x="1689"/>
        <item m="1" x="2175"/>
        <item m="1" x="2177"/>
        <item m="1" x="1691"/>
        <item m="1" x="2178"/>
        <item m="1" x="1902"/>
        <item m="1" x="1504"/>
        <item m="1" x="1692"/>
        <item m="1" x="1693"/>
        <item m="1" x="1903"/>
        <item m="1" x="1351"/>
        <item m="1" x="2179"/>
        <item m="1" x="1695"/>
        <item m="1" x="2185"/>
        <item m="1" x="2186"/>
        <item m="1" x="1696"/>
        <item m="1" x="1697"/>
        <item m="1" x="1904"/>
        <item m="1" x="1699"/>
        <item m="1" x="2189"/>
        <item m="1" x="1700"/>
        <item m="1" x="1701"/>
        <item m="1" x="1702"/>
        <item m="1" x="2190"/>
        <item m="1" x="2191"/>
        <item m="1" x="1905"/>
        <item m="1" x="1132"/>
        <item m="1" x="2222"/>
        <item m="1" x="2192"/>
        <item m="1" x="995"/>
        <item m="1" x="2223"/>
        <item m="1" x="1133"/>
        <item m="1" x="2194"/>
        <item x="143"/>
        <item m="1" x="2195"/>
        <item m="1" x="1703"/>
        <item m="1" x="975"/>
        <item m="1" x="1704"/>
        <item m="1" x="1906"/>
        <item m="1" x="489"/>
        <item m="1" x="370"/>
        <item m="1" x="976"/>
        <item m="1" x="1935"/>
        <item m="1" x="1720"/>
        <item m="1" x="1515"/>
        <item x="3"/>
        <item m="1" x="2224"/>
        <item m="1" x="469"/>
        <item m="1" x="1516"/>
        <item m="1" x="2196"/>
        <item m="1" x="809"/>
        <item m="1" x="1909"/>
        <item m="1" x="581"/>
        <item m="1" x="1731"/>
        <item m="1" x="1837"/>
        <item m="1" x="1519"/>
        <item m="1" x="1520"/>
        <item m="1" x="2008"/>
        <item m="1" x="1239"/>
        <item m="1" x="1091"/>
        <item m="1" x="202"/>
        <item m="1" x="1745"/>
        <item m="1" x="1461"/>
        <item m="1" x="2070"/>
        <item m="1" x="2074"/>
        <item m="1" x="1750"/>
        <item m="1" x="1755"/>
        <item m="1" x="2079"/>
        <item m="1" x="1762"/>
        <item x="21"/>
        <item m="1" x="1764"/>
        <item m="1" x="365"/>
        <item m="1" x="1765"/>
        <item m="1" x="366"/>
        <item m="1" x="547"/>
        <item m="1" x="2094"/>
        <item m="1" x="1769"/>
        <item m="1" x="614"/>
        <item m="1" x="1770"/>
        <item x="26"/>
        <item m="1" x="831"/>
        <item m="1" x="429"/>
        <item m="1" x="1409"/>
        <item m="1" x="2099"/>
        <item m="1" x="1776"/>
        <item m="1" x="1927"/>
        <item m="1" x="1777"/>
        <item m="1" x="1779"/>
        <item m="1" x="1780"/>
        <item m="1" x="1931"/>
        <item m="1" x="1788"/>
        <item m="1" x="2105"/>
        <item m="1" x="1932"/>
        <item m="1" x="1467"/>
        <item m="1" x="1795"/>
        <item m="1" x="993"/>
        <item m="1" x="1797"/>
        <item m="1" x="1286"/>
        <item m="1" x="1933"/>
        <item m="1" x="1802"/>
        <item m="1" x="1803"/>
        <item m="1" x="1805"/>
        <item m="1" x="1806"/>
        <item m="1" x="1807"/>
        <item m="1" x="210"/>
        <item m="1" x="1526"/>
        <item m="1" x="1654"/>
        <item m="1" x="1213"/>
        <item x="29"/>
        <item m="1" x="1424"/>
        <item m="1" x="2132"/>
        <item m="1" x="1818"/>
        <item m="1" x="1819"/>
        <item m="1" x="2135"/>
        <item m="1" x="1425"/>
        <item m="1" x="2205"/>
        <item m="1" x="843"/>
        <item m="1" x="2011"/>
        <item m="1" x="2206"/>
        <item m="1" x="2136"/>
        <item m="1" x="2207"/>
        <item m="1" x="2138"/>
        <item m="1" x="2012"/>
        <item m="1" x="2013"/>
        <item m="1" x="2227"/>
        <item m="1" x="2228"/>
        <item m="1" x="1427"/>
        <item m="1" x="1822"/>
        <item m="1" x="2173"/>
        <item m="1" x="1694"/>
        <item m="1" x="1698"/>
        <item m="1" x="2015"/>
        <item m="1" x="2016"/>
        <item m="1" x="1843"/>
        <item m="1" x="2018"/>
        <item m="1" x="1946"/>
        <item m="1" x="2023"/>
        <item m="1" x="2026"/>
        <item m="1" x="1566"/>
        <item m="1" x="2029"/>
        <item m="1" x="2030"/>
        <item m="1" x="1729"/>
        <item m="1" x="584"/>
        <item m="1" x="1961"/>
        <item m="1" x="1399"/>
        <item m="1" x="358"/>
        <item m="1" x="1867"/>
        <item m="1" x="2009"/>
        <item m="1" x="1240"/>
        <item m="1" x="2072"/>
        <item m="1" x="425"/>
        <item m="1" x="2075"/>
        <item m="1" x="203"/>
        <item m="1" x="2082"/>
        <item m="1" x="2086"/>
        <item m="1" x="2087"/>
        <item m="1" x="1874"/>
        <item m="1" x="827"/>
        <item m="1" x="609"/>
        <item m="1" x="546"/>
        <item m="1" x="1997"/>
        <item m="1" x="1095"/>
        <item m="1" x="2093"/>
        <item m="1" x="1998"/>
        <item m="1" x="1924"/>
        <item m="1" x="1768"/>
        <item m="1" x="1976"/>
        <item m="1" x="1615"/>
        <item m="1" x="2106"/>
        <item m="1" x="1830"/>
        <item m="1" x="2109"/>
        <item m="1" x="1982"/>
        <item m="1" x="2002"/>
        <item m="1" x="1500"/>
        <item m="1" x="1644"/>
        <item m="1" x="1808"/>
        <item m="1" x="1809"/>
        <item m="1" x="2118"/>
        <item m="1" x="1377"/>
        <item m="1" x="2119"/>
        <item m="1" x="1810"/>
        <item m="1" x="1811"/>
        <item m="1" x="2120"/>
        <item m="1" x="1650"/>
        <item m="1" x="2121"/>
        <item x="142"/>
        <item m="1" x="1419"/>
        <item m="1" x="1832"/>
        <item m="1" x="2124"/>
        <item m="1" x="2125"/>
        <item m="1" x="1661"/>
        <item m="1" x="1816"/>
        <item m="1" x="1345"/>
        <item m="1" x="1886"/>
        <item m="1" x="1347"/>
        <item m="1" x="1423"/>
        <item m="1" x="1348"/>
        <item m="1" x="1817"/>
        <item m="1" x="2131"/>
        <item m="1" x="1097"/>
        <item m="1" x="2133"/>
        <item m="1" x="2134"/>
        <item m="1" x="1662"/>
        <item m="1" x="2137"/>
        <item m="1" x="1349"/>
        <item m="1" x="1889"/>
        <item m="1" x="2141"/>
        <item m="1" x="2142"/>
        <item m="1" x="627"/>
        <item m="1" x="2143"/>
        <item m="1" x="2150"/>
        <item m="1" x="1532"/>
        <item m="1" x="1675"/>
        <item m="1" x="628"/>
        <item m="1" x="1042"/>
        <item m="1" x="1897"/>
        <item m="1" x="2003"/>
        <item m="1" x="974"/>
        <item m="1" x="1680"/>
        <item m="1" x="1682"/>
        <item m="1" x="1684"/>
        <item m="1" x="1842"/>
        <item m="1" x="2164"/>
        <item m="1" x="2165"/>
        <item m="1" x="631"/>
        <item m="1" x="1836"/>
        <item m="1" x="1044"/>
        <item m="1" x="548"/>
        <item m="1" x="1428"/>
        <item m="1" x="1299"/>
        <item m="1" x="2169"/>
        <item m="1" x="2172"/>
        <item m="1" x="634"/>
        <item m="1" x="2181"/>
        <item m="1" x="2182"/>
        <item x="30"/>
        <item m="1" x="211"/>
        <item m="1" x="212"/>
        <item x="31"/>
        <item m="1" x="1827"/>
        <item m="1" x="2183"/>
        <item m="1" x="2184"/>
        <item m="1" x="2188"/>
        <item m="1" x="2193"/>
        <item m="1" x="811"/>
        <item m="1" x="1748"/>
        <item m="1" x="2010"/>
        <item m="1" x="2202"/>
        <item m="1" x="1374"/>
        <item m="1" x="1841"/>
        <item m="1" x="2129"/>
        <item m="1" x="842"/>
        <item m="1" x="1888"/>
        <item m="1" x="2158"/>
        <item m="1" x="1502"/>
        <item m="1" x="1043"/>
        <item m="1" x="1681"/>
        <item m="1" x="1474"/>
        <item m="1" x="1721"/>
        <item m="1" x="1168"/>
        <item m="1" x="1763"/>
        <item m="1" x="1282"/>
        <item m="1" x="828"/>
        <item m="1" x="1773"/>
        <item m="1" x="837"/>
        <item m="1" x="1289"/>
        <item m="1" x="2148"/>
        <item m="1" x="183"/>
        <item m="1" x="1844"/>
        <item m="1" x="1197"/>
        <item m="1" x="1416"/>
        <item m="1" x="1287"/>
        <item m="1" x="2117"/>
        <item m="1" x="1645"/>
        <item m="1" x="2126"/>
        <item m="1" x="624"/>
        <item m="1" x="1663"/>
        <item m="1" x="1890"/>
        <item m="1" x="1667"/>
        <item m="1" x="2149"/>
        <item m="1" x="1893"/>
        <item m="1" x="1668"/>
        <item m="1" x="1895"/>
        <item m="1" x="1896"/>
        <item m="1" x="532"/>
        <item m="1" x="1670"/>
        <item m="1" x="2152"/>
        <item m="1" x="1678"/>
        <item m="1" x="1898"/>
        <item m="1" x="629"/>
        <item m="1" x="2160"/>
        <item m="1" x="2161"/>
        <item m="1" x="2168"/>
        <item m="1" x="2170"/>
        <item m="1" x="633"/>
        <item m="1" x="1825"/>
        <item m="1" x="1503"/>
        <item m="1" x="1826"/>
        <item m="1" x="1690"/>
        <item m="1" x="2176"/>
        <item m="1" x="2180"/>
        <item m="1" x="1429"/>
        <item m="1" x="1723"/>
        <item m="1" x="1724"/>
        <item m="1" x="529"/>
        <item m="1" x="1591"/>
        <item m="1" x="1759"/>
        <item m="1" x="1610"/>
        <item m="1" x="1096"/>
        <item m="1" x="487"/>
        <item m="1" x="1925"/>
        <item m="1" x="2097"/>
        <item m="1" x="1929"/>
        <item m="1" x="1787"/>
        <item m="1" x="1285"/>
        <item m="1" x="368"/>
        <item m="1" x="1413"/>
        <item m="1" x="2111"/>
        <item m="1" x="1804"/>
        <item m="1" x="1288"/>
        <item m="1" x="1647"/>
        <item m="1" x="1648"/>
        <item m="1" x="1820"/>
        <item m="1" x="2144"/>
        <item m="1" x="2146"/>
        <item m="1" x="1673"/>
        <item m="1" x="1470"/>
        <item m="1" x="1934"/>
        <item m="1" x="1823"/>
        <item m="1" x="2208"/>
        <item m="1" x="1245"/>
        <item m="1" x="1501"/>
        <item m="1" x="1249"/>
        <item m="1" x="1894"/>
        <item m="1" x="1821"/>
        <item m="1" x="1674"/>
        <item m="1" x="1676"/>
        <item m="1" x="630"/>
        <item m="1" x="1683"/>
        <item m="1" x="2092"/>
        <item m="1" x="2098"/>
        <item m="1" x="488"/>
        <item m="1" x="2203"/>
        <item m="1" x="620"/>
        <item m="1" x="2101"/>
        <item m="1" x="832"/>
        <item m="1" x="1789"/>
        <item m="1" x="1790"/>
        <item m="1" x="1524"/>
        <item m="1" x="2154"/>
        <item m="1" x="1473"/>
        <item m="1" x="2021"/>
        <item m="1" x="1389"/>
        <item m="1" x="1298"/>
        <item m="1" x="2166"/>
        <item m="1" x="1847"/>
        <item m="1" x="369"/>
        <item m="1" x="2167"/>
        <item m="1" x="1687"/>
        <item m="1" x="2171"/>
        <item m="1" x="1824"/>
        <item m="1" x="1046"/>
        <item x="32"/>
        <item m="1" x="1786"/>
        <item m="1" x="969"/>
        <item m="1" x="1918"/>
        <item m="1" x="1250"/>
        <item m="1" x="1940"/>
        <item m="1" x="1943"/>
        <item m="1" x="2020"/>
        <item m="1" x="963"/>
        <item m="1" x="2031"/>
        <item m="1" x="2033"/>
        <item m="1" x="1026"/>
        <item m="1" x="2034"/>
        <item m="1" x="2037"/>
        <item m="1" x="2051"/>
        <item m="1" x="2054"/>
        <item m="1" x="2096"/>
        <item m="1" x="2108"/>
        <item m="1" x="2187"/>
        <item m="1" x="1771"/>
        <item m="1" x="1553"/>
        <item m="1" x="1556"/>
        <item m="1" x="1277"/>
        <item m="1" x="1582"/>
        <item m="1" x="604"/>
        <item m="1" x="1094"/>
        <item m="1" x="1878"/>
        <item m="1" x="1613"/>
        <item m="1" x="616"/>
        <item m="1" x="622"/>
        <item m="1" x="1248"/>
        <item m="1" x="1884"/>
        <item m="1" x="1815"/>
        <item m="1" x="1677"/>
        <item m="1" x="1350"/>
        <item m="1" x="1899"/>
        <item m="1" x="1901"/>
        <item m="1" x="1352"/>
        <item m="1" x="1175"/>
        <item m="1" x="1134"/>
        <item m="1" x="1705"/>
        <item m="1" x="635"/>
        <item m="1" x="1706"/>
        <item m="1" x="1300"/>
        <item m="1" x="1353"/>
        <item m="1" x="1135"/>
        <item m="1" x="1707"/>
        <item m="1" x="1907"/>
        <item m="1" x="533"/>
        <item m="1" x="213"/>
        <item m="1" x="1354"/>
        <item m="1" x="1709"/>
        <item m="1" x="637"/>
        <item m="1" x="1712"/>
        <item m="1" x="1713"/>
        <item m="1" x="1714"/>
        <item m="1" x="844"/>
        <item m="1" x="1715"/>
        <item m="1" x="1717"/>
        <item m="1" x="1908"/>
        <item m="1" x="1251"/>
        <item m="1" x="1718"/>
        <item m="1" x="1431"/>
        <item m="1" x="803"/>
        <item m="1" x="350"/>
        <item m="1" x="1917"/>
        <item m="1" x="1749"/>
        <item m="1" x="1751"/>
        <item m="1" x="601"/>
        <item m="1" x="1775"/>
        <item m="1" x="1778"/>
        <item m="1" x="1284"/>
        <item m="1" x="1930"/>
        <item m="1" x="1781"/>
        <item m="1" x="838"/>
        <item m="1" x="1801"/>
        <item m="1" x="1499"/>
        <item m="1" x="1814"/>
        <item m="1" x="1136"/>
        <item m="1" x="1708"/>
        <item m="1" x="1711"/>
        <item m="1" x="1318"/>
        <item m="1" x="534"/>
        <item m="1" x="636"/>
        <item m="1" x="1716"/>
        <item m="1" x="1430"/>
        <item m="1" x="1937"/>
        <item m="1" x="1939"/>
        <item m="1" x="1941"/>
        <item m="1" x="1944"/>
        <item m="1" x="1945"/>
        <item m="1" x="1947"/>
        <item m="1" x="1948"/>
        <item m="1" x="1020"/>
        <item m="1" x="1949"/>
        <item m="1" x="1950"/>
        <item m="1" x="1952"/>
        <item m="1" x="1959"/>
        <item m="1" x="1964"/>
        <item m="1" x="1968"/>
        <item m="1" x="1970"/>
        <item m="1" x="1977"/>
        <item m="1" x="1979"/>
        <item m="1" x="1835"/>
        <item m="1" x="465"/>
        <item m="1" x="1400"/>
        <item m="1" x="1605"/>
        <item m="1" x="1407"/>
        <item m="1" x="1622"/>
        <item m="1" x="1629"/>
        <item m="1" x="1657"/>
        <item m="1" x="1422"/>
        <item m="1" x="1426"/>
        <item m="1" x="1671"/>
        <item m="1" x="1672"/>
        <item m="1" x="1710"/>
        <item m="1" x="1719"/>
        <item m="1" x="1462"/>
        <item m="1" x="647"/>
        <item m="1" x="1254"/>
        <item m="1" x="1359"/>
        <item m="1" x="652"/>
        <item x="12"/>
        <item m="1" x="490"/>
        <item x="33"/>
        <item m="1" x="1505"/>
        <item m="1" x="1506"/>
        <item m="1" x="1507"/>
        <item m="1" x="535"/>
        <item m="1" x="648"/>
        <item m="1" x="649"/>
        <item m="1" x="650"/>
        <item m="1" x="1508"/>
        <item m="1" x="1357"/>
        <item m="1" x="537"/>
        <item m="1" x="1255"/>
        <item m="1" x="1049"/>
        <item m="1" x="431"/>
        <item m="1" x="1509"/>
        <item m="1" x="1256"/>
        <item m="1" x="1360"/>
        <item m="1" x="856"/>
        <item m="1" x="857"/>
        <item m="1" x="858"/>
        <item m="1" x="653"/>
        <item m="1" x="492"/>
        <item m="1" x="1510"/>
        <item m="1" x="1444"/>
        <item m="1" x="1445"/>
        <item m="1" x="1511"/>
        <item m="1" x="1512"/>
        <item m="1" x="1513"/>
        <item m="1" x="661"/>
        <item m="1" x="218"/>
        <item m="1" x="1514"/>
        <item m="1" x="864"/>
        <item m="1" x="1321"/>
        <item m="1" x="1208"/>
        <item m="1" x="638"/>
        <item m="1" x="1098"/>
        <item m="1" x="1527"/>
        <item m="1" x="1528"/>
        <item m="1" x="491"/>
        <item m="1" x="1529"/>
        <item m="1" x="1432"/>
        <item m="1" x="1433"/>
        <item m="1" x="1434"/>
        <item m="1" x="1435"/>
        <item m="1" x="1436"/>
        <item m="1" x="1437"/>
        <item m="1" x="643"/>
        <item m="1" x="1047"/>
        <item m="1" x="1438"/>
        <item m="1" x="1439"/>
        <item m="1" x="1440"/>
        <item m="1" x="1291"/>
        <item m="1" x="645"/>
        <item m="1" x="1441"/>
        <item m="1" x="1442"/>
        <item m="1" x="1252"/>
        <item m="1" x="1443"/>
        <item m="1" x="536"/>
        <item m="1" x="1253"/>
        <item m="1" x="1301"/>
        <item m="1" x="214"/>
        <item m="1" x="651"/>
        <item m="1" x="848"/>
        <item m="1" x="1048"/>
        <item m="1" x="551"/>
        <item m="1" x="849"/>
        <item m="1" x="851"/>
        <item m="1" x="854"/>
        <item m="1" x="855"/>
        <item m="1" x="1177"/>
        <item m="1" x="1302"/>
        <item m="1" x="859"/>
        <item m="1" x="1446"/>
        <item m="1" x="1447"/>
        <item m="1" x="1259"/>
        <item m="1" x="660"/>
        <item m="1" x="215"/>
        <item m="1" x="1448"/>
        <item m="1" x="1449"/>
        <item m="1" x="1450"/>
        <item m="1" x="865"/>
        <item m="1" x="999"/>
        <item m="1" x="1053"/>
        <item x="35"/>
        <item m="1" x="220"/>
        <item m="1" x="666"/>
        <item m="1" x="1451"/>
        <item m="1" x="1303"/>
        <item m="1" x="669"/>
        <item m="1" x="1452"/>
        <item m="1" x="1062"/>
        <item m="1" x="1261"/>
        <item m="1" x="1466"/>
        <item m="1" x="845"/>
        <item m="1" x="549"/>
        <item m="1" x="1215"/>
        <item m="1" x="1475"/>
        <item m="1" x="1476"/>
        <item m="1" x="1477"/>
        <item m="1" x="640"/>
        <item m="1" x="1478"/>
        <item m="1" x="1290"/>
        <item m="1" x="1479"/>
        <item m="1" x="1217"/>
        <item m="1" x="1480"/>
        <item m="1" x="996"/>
        <item m="1" x="1481"/>
        <item m="1" x="371"/>
        <item m="1" x="850"/>
        <item m="1" x="852"/>
        <item m="1" x="1320"/>
        <item m="1" x="997"/>
        <item m="1" x="372"/>
        <item m="1" x="373"/>
        <item m="1" x="1482"/>
        <item m="1" x="1483"/>
        <item m="1" x="655"/>
        <item m="1" x="1258"/>
        <item m="1" x="860"/>
        <item m="1" x="998"/>
        <item m="1" x="1484"/>
        <item m="1" x="1485"/>
        <item m="1" x="1486"/>
        <item m="1" x="664"/>
        <item m="1" x="1054"/>
        <item m="1" x="1055"/>
        <item m="1" x="1056"/>
        <item m="1" x="1487"/>
        <item m="1" x="1057"/>
        <item m="1" x="1260"/>
        <item m="1" x="1488"/>
        <item m="1" x="1139"/>
        <item m="1" x="1339"/>
        <item m="1" x="639"/>
        <item m="1" x="1355"/>
        <item m="1" x="1361"/>
        <item m="1" x="219"/>
        <item m="1" x="1052"/>
        <item m="1" x="1060"/>
        <item m="1" x="1358"/>
        <item m="1" x="1381"/>
        <item m="1" x="1356"/>
        <item m="1" x="1051"/>
        <item m="1" x="1362"/>
        <item m="1" x="978"/>
        <item m="1" x="1201"/>
        <item m="1" x="1364"/>
        <item m="1" x="1365"/>
        <item m="1" x="1061"/>
        <item m="1" x="1199"/>
        <item x="34"/>
        <item m="1" x="863"/>
        <item m="1" x="364"/>
        <item m="1" x="1257"/>
        <item m="1" x="654"/>
        <item m="1" x="1058"/>
        <item m="1" x="1059"/>
        <item m="1" x="1363"/>
        <item m="1" x="1378"/>
        <item m="1" x="1138"/>
        <item m="1" x="1379"/>
        <item m="1" x="1179"/>
        <item m="1" x="1180"/>
        <item x="145"/>
        <item m="1" x="657"/>
        <item m="1" x="658"/>
        <item m="1" x="1380"/>
        <item m="1" x="846"/>
        <item m="1" x="659"/>
        <item m="1" x="1000"/>
        <item m="1" x="1304"/>
        <item m="1" x="538"/>
        <item m="1" x="671"/>
        <item m="1" x="375"/>
        <item m="1" x="1305"/>
        <item m="1" x="868"/>
        <item m="1" x="675"/>
        <item m="1" x="870"/>
        <item m="1" x="1306"/>
        <item m="1" x="871"/>
        <item m="1" x="676"/>
        <item m="1" x="1064"/>
        <item m="1" x="1181"/>
        <item m="1" x="494"/>
        <item m="1" x="1307"/>
        <item m="1" x="678"/>
        <item m="1" x="1102"/>
        <item m="1" x="680"/>
        <item m="1" x="1308"/>
        <item m="1" x="681"/>
        <item m="1" x="377"/>
        <item m="1" x="1309"/>
        <item m="1" x="555"/>
        <item m="1" x="1310"/>
        <item m="1" x="1002"/>
        <item m="1" x="1311"/>
        <item m="1" x="1216"/>
        <item m="1" x="1319"/>
        <item m="1" x="1100"/>
        <item m="1" x="1292"/>
        <item m="1" x="221"/>
        <item m="1" x="1322"/>
        <item m="1" x="872"/>
        <item m="1" x="1323"/>
        <item m="1" x="642"/>
        <item m="1" x="847"/>
        <item m="1" x="432"/>
        <item m="1" x="1140"/>
        <item m="1" x="667"/>
        <item m="1" x="668"/>
        <item x="36"/>
        <item m="1" x="1142"/>
        <item m="1" x="1143"/>
        <item x="37"/>
        <item m="1" x="1262"/>
        <item m="1" x="1263"/>
        <item m="1" x="1264"/>
        <item m="1" x="1067"/>
        <item m="1" x="682"/>
        <item m="1" x="1068"/>
        <item m="1" x="686"/>
        <item m="1" x="1265"/>
        <item m="1" x="1266"/>
        <item m="1" x="874"/>
        <item m="1" x="1267"/>
        <item m="1" x="539"/>
        <item m="1" x="554"/>
        <item m="1" x="1145"/>
        <item m="1" x="1268"/>
        <item m="1" x="1001"/>
        <item m="1" x="1269"/>
        <item m="1" x="688"/>
        <item m="1" x="875"/>
        <item m="1" x="1270"/>
        <item m="1" x="689"/>
        <item m="1" x="690"/>
        <item m="1" x="1146"/>
        <item m="1" x="1271"/>
        <item m="1" x="1272"/>
        <item m="1" x="1203"/>
        <item m="1" x="1273"/>
        <item m="1" x="1274"/>
        <item m="1" x="879"/>
        <item m="1" x="703"/>
        <item m="1" x="1204"/>
        <item m="1" x="1275"/>
        <item m="1" x="862"/>
        <item m="1" x="1293"/>
        <item m="1" x="1200"/>
        <item m="1" x="1144"/>
        <item m="1" x="434"/>
        <item m="1" x="1202"/>
        <item m="1" x="684"/>
        <item m="1" x="687"/>
        <item m="1" x="693"/>
        <item m="1" x="695"/>
        <item m="1" x="1149"/>
        <item m="1" x="706"/>
        <item m="1" x="436"/>
        <item x="41"/>
        <item m="1" x="983"/>
        <item m="1" x="1205"/>
        <item m="1" x="1206"/>
        <item m="1" x="1207"/>
        <item m="1" x="702"/>
        <item m="1" x="1218"/>
        <item m="1" x="1182"/>
        <item m="1" x="1219"/>
        <item m="1" x="882"/>
        <item m="1" x="1004"/>
        <item m="1" x="1005"/>
        <item m="1" x="1007"/>
        <item m="1" x="1220"/>
        <item m="1" x="884"/>
        <item m="1" x="885"/>
        <item m="1" x="1010"/>
        <item m="1" x="1221"/>
        <item x="146"/>
        <item m="1" x="1190"/>
        <item m="1" x="1191"/>
        <item m="1" x="1192"/>
        <item m="1" x="1014"/>
        <item m="1" x="867"/>
        <item m="1" x="589"/>
        <item m="1" x="216"/>
        <item m="1" x="217"/>
        <item m="1" x="663"/>
        <item m="1" x="665"/>
        <item m="1" x="977"/>
        <item m="1" x="672"/>
        <item m="1" x="222"/>
        <item m="1" x="1063"/>
        <item m="1" x="1065"/>
        <item m="1" x="1066"/>
        <item m="1" x="376"/>
        <item m="1" x="697"/>
        <item m="1" x="1147"/>
        <item m="1" x="1148"/>
        <item m="1" x="701"/>
        <item m="1" x="710"/>
        <item m="1" x="711"/>
        <item x="42"/>
        <item m="1" x="1150"/>
        <item m="1" x="712"/>
        <item m="1" x="713"/>
        <item m="1" x="1071"/>
        <item m="1" x="1151"/>
        <item m="1" x="1152"/>
        <item m="1" x="1153"/>
        <item m="1" x="892"/>
        <item m="1" x="720"/>
        <item m="1" x="1155"/>
        <item m="1" x="721"/>
        <item m="1" x="1073"/>
        <item m="1" x="722"/>
        <item x="148"/>
        <item m="1" x="1074"/>
        <item m="1" x="1075"/>
        <item m="1" x="896"/>
        <item m="1" x="1156"/>
        <item m="1" x="1157"/>
        <item m="1" x="739"/>
        <item m="1" x="498"/>
        <item m="1" x="1158"/>
        <item x="149"/>
        <item m="1" x="1079"/>
        <item m="1" x="900"/>
        <item m="1" x="1080"/>
        <item m="1" x="750"/>
        <item m="1" x="1159"/>
        <item m="1" x="380"/>
        <item m="1" x="1160"/>
        <item m="1" x="1161"/>
        <item m="1" x="772"/>
        <item m="1" x="988"/>
        <item m="1" x="1083"/>
        <item m="1" x="775"/>
        <item m="1" x="1084"/>
        <item m="1" x="778"/>
        <item m="1" x="1086"/>
        <item m="1" x="780"/>
        <item m="1" x="781"/>
        <item m="1" x="1167"/>
        <item m="1" x="783"/>
        <item m="1" x="784"/>
        <item m="1" x="785"/>
        <item m="1" x="1178"/>
        <item m="1" x="433"/>
        <item m="1" x="1101"/>
        <item x="38"/>
        <item m="1" x="691"/>
        <item m="1" x="880"/>
        <item m="1" x="704"/>
        <item m="1" x="1183"/>
        <item m="1" x="881"/>
        <item m="1" x="1185"/>
        <item m="1" x="1105"/>
        <item m="1" x="886"/>
        <item m="1" x="1186"/>
        <item m="1" x="1187"/>
        <item m="1" x="1072"/>
        <item m="1" x="714"/>
        <item m="1" x="715"/>
        <item x="147"/>
        <item m="1" x="1106"/>
        <item m="1" x="497"/>
        <item m="1" x="895"/>
        <item m="1" x="897"/>
        <item m="1" x="898"/>
        <item m="1" x="1189"/>
        <item x="150"/>
        <item m="1" x="501"/>
        <item m="1" x="902"/>
        <item m="1" x="1194"/>
        <item m="1" x="646"/>
        <item m="1" x="677"/>
        <item m="1" x="708"/>
        <item m="1" x="1154"/>
        <item m="1" x="723"/>
        <item m="1" x="727"/>
        <item m="1" x="728"/>
        <item m="1" x="227"/>
        <item m="1" x="743"/>
        <item m="1" x="744"/>
        <item m="1" x="1078"/>
        <item m="1" x="685"/>
        <item m="1" x="877"/>
        <item m="1" x="1012"/>
        <item m="1" x="1013"/>
        <item m="1" x="1113"/>
        <item m="1" x="1119"/>
        <item m="1" x="1050"/>
        <item m="1" x="1141"/>
        <item m="1" x="700"/>
        <item m="1" x="709"/>
        <item m="1" x="496"/>
        <item m="1" x="716"/>
        <item m="1" x="717"/>
        <item m="1" x="718"/>
        <item m="1" x="719"/>
        <item m="1" x="725"/>
        <item m="1" x="986"/>
        <item m="1" x="729"/>
        <item m="1" x="730"/>
        <item m="1" x="731"/>
        <item m="1" x="1076"/>
        <item m="1" x="987"/>
        <item m="1" x="733"/>
        <item m="1" x="735"/>
        <item m="1" x="736"/>
        <item m="1" x="1077"/>
        <item m="1" x="748"/>
        <item m="1" x="757"/>
        <item m="1" x="758"/>
        <item m="1" x="759"/>
        <item m="1" x="1162"/>
        <item m="1" x="760"/>
        <item m="1" x="761"/>
        <item m="1" x="763"/>
        <item m="1" x="764"/>
        <item m="1" x="765"/>
        <item m="1" x="1163"/>
        <item m="1" x="1164"/>
        <item m="1" x="766"/>
        <item m="1" x="767"/>
        <item m="1" x="768"/>
        <item m="1" x="1082"/>
        <item m="1" x="1165"/>
        <item m="1" x="774"/>
        <item m="1" x="1166"/>
        <item m="1" x="550"/>
        <item m="1" x="553"/>
        <item m="1" x="1003"/>
        <item m="1" x="1184"/>
        <item m="1" x="1011"/>
        <item m="1" x="889"/>
        <item m="1" x="1188"/>
        <item m="1" x="1137"/>
        <item m="1" x="1104"/>
        <item m="1" x="1069"/>
        <item m="1" x="732"/>
        <item m="1" x="734"/>
        <item m="1" x="226"/>
        <item m="1" x="737"/>
        <item m="1" x="745"/>
        <item m="1" x="503"/>
        <item m="1" x="801"/>
        <item m="1" x="1176"/>
        <item m="1" x="1099"/>
        <item m="1" x="876"/>
        <item m="1" x="893"/>
        <item m="1" x="500"/>
        <item m="1" x="1193"/>
        <item m="1" x="1195"/>
        <item m="1" x="909"/>
        <item m="1" x="910"/>
        <item m="1" x="911"/>
        <item m="1" x="913"/>
        <item m="1" x="914"/>
        <item m="1" x="920"/>
        <item m="1" x="644"/>
        <item m="1" x="679"/>
        <item m="1" x="435"/>
        <item x="44"/>
        <item m="1" x="985"/>
        <item m="1" x="899"/>
        <item m="1" x="777"/>
        <item m="1" x="1085"/>
        <item m="1" x="1087"/>
        <item m="1" x="779"/>
        <item x="144"/>
        <item m="1" x="1103"/>
        <item m="1" x="223"/>
        <item m="1" x="1006"/>
        <item x="40"/>
        <item m="1" x="1008"/>
        <item m="1" x="1009"/>
        <item m="1" x="890"/>
        <item m="1" x="1107"/>
        <item m="1" x="378"/>
        <item m="1" x="1015"/>
        <item m="1" x="905"/>
        <item m="1" x="504"/>
        <item m="1" x="916"/>
        <item m="1" x="771"/>
        <item m="1" x="1070"/>
        <item m="1" x="741"/>
        <item m="1" x="228"/>
        <item m="1" x="752"/>
        <item m="1" x="1081"/>
        <item m="1" x="437"/>
        <item m="1" x="773"/>
        <item m="1" x="903"/>
        <item m="1" x="904"/>
        <item m="1" x="673"/>
        <item m="1" x="979"/>
        <item m="1" x="980"/>
        <item m="1" x="981"/>
        <item m="1" x="982"/>
        <item m="1" x="984"/>
        <item m="1" x="751"/>
        <item m="1" x="753"/>
        <item m="1" x="762"/>
        <item m="1" x="873"/>
        <item m="1" x="878"/>
        <item m="1" x="883"/>
        <item m="1" x="552"/>
        <item m="1" x="556"/>
        <item m="1" x="625"/>
        <item m="1" x="641"/>
        <item m="1" x="670"/>
        <item m="1" x="674"/>
        <item m="1" x="699"/>
        <item m="1" x="705"/>
        <item m="1" x="724"/>
        <item x="45"/>
        <item m="1" x="726"/>
        <item m="1" x="738"/>
        <item m="1" x="740"/>
        <item m="1" x="742"/>
        <item m="1" x="746"/>
        <item m="1" x="747"/>
        <item m="1" x="749"/>
        <item m="1" x="754"/>
        <item x="46"/>
        <item m="1" x="755"/>
        <item m="1" x="756"/>
        <item m="1" x="770"/>
        <item m="1" x="229"/>
        <item m="1" x="776"/>
        <item m="1" x="786"/>
        <item m="1" x="787"/>
        <item m="1" x="788"/>
        <item x="47"/>
        <item m="1" x="789"/>
        <item m="1" x="790"/>
        <item m="1" x="791"/>
        <item m="1" x="438"/>
        <item m="1" x="792"/>
        <item m="1" x="793"/>
        <item m="1" x="794"/>
        <item m="1" x="230"/>
        <item m="1" x="795"/>
        <item m="1" x="796"/>
        <item m="1" x="797"/>
        <item m="1" x="853"/>
        <item m="1" x="861"/>
        <item m="1" x="869"/>
        <item m="1" x="888"/>
        <item m="1" x="891"/>
        <item m="1" x="894"/>
        <item m="1" x="379"/>
        <item m="1" x="912"/>
        <item m="1" x="915"/>
        <item m="1" x="917"/>
        <item m="1" x="918"/>
        <item m="1" x="919"/>
        <item m="1" x="921"/>
        <item m="1" x="922"/>
        <item m="1" x="505"/>
        <item m="1" x="506"/>
        <item m="1" x="923"/>
        <item m="1" x="507"/>
        <item m="1" x="925"/>
        <item m="1" x="927"/>
        <item m="1" x="508"/>
        <item m="1" x="931"/>
        <item m="1" x="933"/>
        <item m="1" x="381"/>
        <item m="1" x="509"/>
        <item m="1" x="936"/>
        <item m="1" x="937"/>
        <item m="1" x="938"/>
        <item m="1" x="939"/>
        <item m="1" x="940"/>
        <item m="1" x="510"/>
        <item m="1" x="941"/>
        <item m="1" x="944"/>
        <item m="1" x="952"/>
        <item m="1" x="957"/>
        <item m="1" x="958"/>
        <item m="1" x="698"/>
        <item m="1" x="798"/>
        <item m="1" x="799"/>
        <item m="1" x="782"/>
        <item m="1" x="800"/>
        <item m="1" x="901"/>
        <item m="1" x="502"/>
        <item m="1" x="907"/>
        <item m="1" x="908"/>
        <item m="1" x="926"/>
        <item m="1" x="934"/>
        <item m="1" x="956"/>
        <item m="1" x="656"/>
        <item m="1" x="662"/>
        <item m="1" x="696"/>
        <item m="1" x="707"/>
        <item m="1" x="769"/>
        <item m="1" x="866"/>
        <item m="1" x="692"/>
        <item m="1" x="887"/>
        <item m="1" x="906"/>
        <item m="1" x="924"/>
        <item m="1" x="928"/>
        <item m="1" x="929"/>
        <item m="1" x="930"/>
        <item m="1" x="932"/>
        <item m="1" x="935"/>
        <item m="1" x="942"/>
        <item m="1" x="943"/>
        <item m="1" x="947"/>
        <item m="1" x="948"/>
        <item m="1" x="949"/>
        <item m="1" x="950"/>
        <item m="1" x="951"/>
        <item x="48"/>
        <item m="1" x="959"/>
        <item m="1" x="946"/>
        <item m="1" x="953"/>
        <item m="1" x="954"/>
        <item m="1" x="955"/>
        <item m="1" x="683"/>
        <item m="1" x="694"/>
        <item m="1" x="945"/>
        <item x="49"/>
        <item m="1" x="387"/>
        <item m="1" x="439"/>
        <item m="1" x="440"/>
        <item m="1" x="441"/>
        <item x="50"/>
        <item m="1" x="442"/>
        <item x="51"/>
        <item x="52"/>
        <item m="1" x="443"/>
        <item m="1" x="238"/>
        <item m="1" x="444"/>
        <item m="1" x="445"/>
        <item m="1" x="446"/>
        <item m="1" x="447"/>
        <item x="55"/>
        <item m="1" x="448"/>
        <item m="1" x="240"/>
        <item m="1" x="449"/>
        <item x="57"/>
        <item m="1" x="450"/>
        <item x="58"/>
        <item m="1" x="451"/>
        <item x="59"/>
        <item m="1" x="452"/>
        <item m="1" x="453"/>
        <item m="1" x="454"/>
        <item m="1" x="247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93"/>
        <item m="1" x="495"/>
        <item m="1" x="499"/>
        <item m="1" x="382"/>
        <item m="1" x="511"/>
        <item m="1" x="512"/>
        <item m="1" x="513"/>
        <item m="1" x="514"/>
        <item m="1" x="515"/>
        <item m="1" x="516"/>
        <item m="1" x="517"/>
        <item m="1" x="518"/>
        <item m="1" x="392"/>
        <item m="1" x="519"/>
        <item m="1" x="520"/>
        <item m="1" x="521"/>
        <item m="1" x="522"/>
        <item m="1" x="523"/>
        <item x="39"/>
        <item m="1" x="224"/>
        <item m="1" x="225"/>
        <item x="43"/>
        <item m="1" x="231"/>
        <item m="1" x="233"/>
        <item m="1" x="234"/>
        <item m="1" x="235"/>
        <item m="1" x="236"/>
        <item m="1" x="237"/>
        <item m="1" x="239"/>
        <item x="53"/>
        <item x="54"/>
        <item x="56"/>
        <item m="1" x="241"/>
        <item m="1" x="242"/>
        <item m="1" x="243"/>
        <item m="1" x="244"/>
        <item m="1" x="245"/>
        <item x="162"/>
        <item m="1" x="246"/>
        <item x="64"/>
        <item m="1" x="248"/>
        <item m="1" x="249"/>
        <item m="1" x="250"/>
        <item m="1" x="251"/>
        <item m="1" x="252"/>
        <item m="1" x="253"/>
        <item x="67"/>
        <item x="70"/>
        <item m="1" x="254"/>
        <item m="1" x="256"/>
        <item x="71"/>
        <item m="1" x="257"/>
        <item m="1" x="258"/>
        <item m="1" x="259"/>
        <item m="1" x="260"/>
        <item x="72"/>
        <item m="1" x="261"/>
        <item m="1" x="262"/>
        <item m="1" x="263"/>
        <item x="73"/>
        <item m="1" x="265"/>
        <item m="1" x="266"/>
        <item m="1" x="267"/>
        <item x="75"/>
        <item x="76"/>
        <item m="1" x="268"/>
        <item m="1" x="270"/>
        <item m="1" x="271"/>
        <item m="1" x="272"/>
        <item m="1" x="273"/>
        <item m="1" x="274"/>
        <item x="77"/>
        <item m="1" x="276"/>
        <item x="78"/>
        <item m="1" x="277"/>
        <item m="1" x="279"/>
        <item m="1" x="280"/>
        <item m="1" x="281"/>
        <item m="1" x="282"/>
        <item x="81"/>
        <item x="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x="83"/>
        <item m="1" x="296"/>
        <item m="1" x="297"/>
        <item m="1" x="298"/>
        <item m="1" x="299"/>
        <item x="86"/>
        <item x="87"/>
        <item m="1" x="300"/>
        <item m="1" x="301"/>
        <item m="1" x="302"/>
        <item x="88"/>
        <item x="89"/>
        <item m="1" x="303"/>
        <item m="1" x="304"/>
        <item m="1" x="305"/>
        <item x="172"/>
        <item m="1" x="306"/>
        <item x="173"/>
        <item m="1" x="307"/>
        <item x="91"/>
        <item m="1" x="308"/>
        <item m="1" x="309"/>
        <item m="1" x="311"/>
        <item m="1" x="312"/>
        <item m="1" x="313"/>
        <item m="1" x="314"/>
        <item m="1" x="315"/>
        <item x="92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x="93"/>
        <item m="1" x="325"/>
        <item m="1" x="326"/>
        <item x="94"/>
        <item m="1" x="327"/>
        <item m="1" x="328"/>
        <item m="1" x="329"/>
        <item m="1" x="330"/>
        <item x="95"/>
        <item m="1" x="331"/>
        <item x="96"/>
        <item x="97"/>
        <item m="1" x="332"/>
        <item m="1" x="333"/>
        <item m="1" x="334"/>
        <item m="1" x="335"/>
        <item m="1" x="336"/>
        <item m="1" x="337"/>
        <item x="98"/>
        <item m="1" x="338"/>
        <item m="1" x="339"/>
        <item x="99"/>
        <item m="1" x="340"/>
        <item m="1" x="341"/>
        <item m="1" x="343"/>
        <item m="1" x="374"/>
        <item m="1" x="383"/>
        <item m="1" x="384"/>
        <item m="1" x="232"/>
        <item m="1" x="385"/>
        <item m="1" x="386"/>
        <item m="1" x="388"/>
        <item m="1" x="389"/>
        <item m="1" x="390"/>
        <item x="155"/>
        <item x="156"/>
        <item m="1" x="391"/>
        <item x="159"/>
        <item m="1" x="393"/>
        <item m="1" x="394"/>
        <item m="1" x="395"/>
        <item x="163"/>
        <item m="1" x="396"/>
        <item m="1" x="397"/>
        <item m="1" x="255"/>
        <item m="1" x="398"/>
        <item m="1" x="399"/>
        <item x="165"/>
        <item m="1" x="400"/>
        <item m="1" x="401"/>
        <item m="1" x="402"/>
        <item m="1" x="403"/>
        <item x="166"/>
        <item x="167"/>
        <item m="1" x="404"/>
        <item m="1" x="405"/>
        <item m="1" x="406"/>
        <item m="1" x="407"/>
        <item m="1" x="408"/>
        <item m="1" x="409"/>
        <item x="168"/>
        <item m="1" x="410"/>
        <item m="1" x="411"/>
        <item m="1" x="412"/>
        <item x="171"/>
        <item m="1" x="413"/>
        <item m="1" x="414"/>
        <item x="69"/>
        <item x="74"/>
        <item m="1" x="264"/>
        <item m="1" x="269"/>
        <item m="1" x="275"/>
        <item m="1" x="278"/>
        <item x="80"/>
        <item m="1" x="310"/>
        <item m="1" x="367"/>
        <item x="60"/>
        <item x="62"/>
        <item x="63"/>
        <item x="65"/>
        <item x="103"/>
        <item x="104"/>
        <item x="151"/>
        <item x="153"/>
        <item x="157"/>
        <item x="174"/>
        <item x="178"/>
        <item x="180"/>
        <item x="61"/>
        <item x="66"/>
        <item x="68"/>
        <item x="84"/>
        <item x="105"/>
        <item x="106"/>
        <item x="108"/>
        <item x="109"/>
        <item x="111"/>
        <item x="117"/>
        <item x="118"/>
        <item x="158"/>
        <item x="160"/>
        <item x="164"/>
        <item x="170"/>
        <item x="181"/>
        <item x="79"/>
        <item x="85"/>
        <item x="90"/>
        <item x="100"/>
        <item x="101"/>
        <item x="102"/>
        <item x="107"/>
        <item x="110"/>
        <item x="112"/>
        <item x="113"/>
        <item x="114"/>
        <item x="115"/>
        <item x="116"/>
        <item x="119"/>
        <item x="120"/>
        <item x="121"/>
        <item x="122"/>
        <item x="123"/>
        <item x="124"/>
        <item x="125"/>
        <item x="126"/>
        <item x="127"/>
        <item x="128"/>
        <item x="152"/>
        <item x="154"/>
        <item x="161"/>
        <item x="169"/>
        <item x="175"/>
        <item x="176"/>
        <item x="177"/>
        <item x="179"/>
      </items>
    </pivotField>
    <pivotField compact="0" outline="0" showAll="0">
      <items count="80">
        <item x="18"/>
        <item m="1" x="32"/>
        <item m="1" x="43"/>
        <item m="1" x="54"/>
        <item m="1" x="52"/>
        <item m="1" x="46"/>
        <item m="1" x="22"/>
        <item m="1" x="19"/>
        <item x="5"/>
        <item x="2"/>
        <item x="14"/>
        <item x="12"/>
        <item m="1" x="53"/>
        <item m="1" x="64"/>
        <item m="1" x="33"/>
        <item m="1" x="78"/>
        <item m="1" x="35"/>
        <item m="1" x="26"/>
        <item m="1" x="40"/>
        <item m="1" x="76"/>
        <item m="1" x="27"/>
        <item m="1" x="44"/>
        <item m="1" x="25"/>
        <item m="1" x="21"/>
        <item m="1" x="48"/>
        <item m="1" x="62"/>
        <item m="1" x="57"/>
        <item m="1" x="37"/>
        <item m="1" x="59"/>
        <item m="1" x="39"/>
        <item m="1" x="47"/>
        <item m="1" x="71"/>
        <item m="1" x="70"/>
        <item m="1" x="50"/>
        <item m="1" x="42"/>
        <item m="1" x="23"/>
        <item m="1" x="55"/>
        <item m="1" x="29"/>
        <item m="1" x="28"/>
        <item m="1" x="31"/>
        <item x="16"/>
        <item x="8"/>
        <item m="1" x="66"/>
        <item m="1" x="56"/>
        <item m="1" x="60"/>
        <item x="3"/>
        <item x="13"/>
        <item x="11"/>
        <item x="9"/>
        <item m="1" x="34"/>
        <item m="1" x="58"/>
        <item x="0"/>
        <item m="1" x="51"/>
        <item m="1" x="45"/>
        <item m="1" x="72"/>
        <item m="1" x="67"/>
        <item m="1" x="20"/>
        <item m="1" x="61"/>
        <item x="1"/>
        <item x="6"/>
        <item m="1" x="75"/>
        <item m="1" x="41"/>
        <item m="1" x="49"/>
        <item m="1" x="77"/>
        <item m="1" x="68"/>
        <item m="1" x="73"/>
        <item m="1" x="65"/>
        <item m="1" x="74"/>
        <item x="7"/>
        <item m="1" x="38"/>
        <item m="1" x="36"/>
        <item m="1" x="69"/>
        <item x="4"/>
        <item m="1" x="63"/>
        <item x="10"/>
        <item m="1" x="30"/>
        <item m="1" x="24"/>
        <item x="15"/>
        <item x="17"/>
        <item t="default"/>
      </items>
    </pivotField>
    <pivotField axis="axisRow" compact="0" outline="0" showAll="0" sortType="descending" defaultSubtotal="0">
      <items count="220">
        <item m="1" x="121"/>
        <item m="1" x="171"/>
        <item m="1" x="170"/>
        <item m="1" x="152"/>
        <item m="1" x="97"/>
        <item m="1" x="43"/>
        <item m="1" x="175"/>
        <item m="1" x="41"/>
        <item m="1" x="63"/>
        <item m="1" x="45"/>
        <item x="20"/>
        <item m="1" x="172"/>
        <item m="1" x="114"/>
        <item m="1" x="29"/>
        <item m="1" x="215"/>
        <item m="1" x="207"/>
        <item m="1" x="186"/>
        <item m="1" x="157"/>
        <item m="1" x="204"/>
        <item x="4"/>
        <item x="21"/>
        <item x="1"/>
        <item m="1" x="136"/>
        <item m="1" x="112"/>
        <item m="1" x="201"/>
        <item m="1" x="176"/>
        <item m="1" x="178"/>
        <item m="1" x="102"/>
        <item m="1" x="107"/>
        <item x="24"/>
        <item m="1" x="106"/>
        <item m="1" x="202"/>
        <item m="1" x="133"/>
        <item m="1" x="184"/>
        <item m="1" x="42"/>
        <item m="1" x="173"/>
        <item m="1" x="185"/>
        <item m="1" x="85"/>
        <item m="1" x="78"/>
        <item m="1" x="130"/>
        <item m="1" x="174"/>
        <item m="1" x="196"/>
        <item m="1" x="66"/>
        <item m="1" x="188"/>
        <item m="1" x="168"/>
        <item m="1" x="125"/>
        <item m="1" x="208"/>
        <item m="1" x="179"/>
        <item x="25"/>
        <item m="1" x="44"/>
        <item m="1" x="211"/>
        <item m="1" x="118"/>
        <item m="1" x="193"/>
        <item m="1" x="219"/>
        <item m="1" x="200"/>
        <item m="1" x="190"/>
        <item m="1" x="212"/>
        <item m="1" x="95"/>
        <item m="1" x="30"/>
        <item m="1" x="209"/>
        <item m="1" x="206"/>
        <item m="1" x="205"/>
        <item m="1" x="195"/>
        <item m="1" x="192"/>
        <item m="1" x="113"/>
        <item m="1" x="128"/>
        <item m="1" x="70"/>
        <item m="1" x="166"/>
        <item m="1" x="161"/>
        <item m="1" x="54"/>
        <item m="1" x="71"/>
        <item m="1" x="155"/>
        <item m="1" x="182"/>
        <item m="1" x="197"/>
        <item m="1" x="165"/>
        <item m="1" x="154"/>
        <item m="1" x="72"/>
        <item m="1" x="162"/>
        <item m="1" x="137"/>
        <item m="1" x="199"/>
        <item m="1" x="90"/>
        <item m="1" x="127"/>
        <item m="1" x="213"/>
        <item m="1" x="164"/>
        <item m="1" x="57"/>
        <item m="1" x="203"/>
        <item m="1" x="218"/>
        <item m="1" x="119"/>
        <item m="1" x="142"/>
        <item m="1" x="79"/>
        <item m="1" x="134"/>
        <item m="1" x="156"/>
        <item m="1" x="163"/>
        <item m="1" x="92"/>
        <item m="1" x="169"/>
        <item m="1" x="62"/>
        <item m="1" x="214"/>
        <item m="1" x="37"/>
        <item m="1" x="180"/>
        <item m="1" x="159"/>
        <item m="1" x="123"/>
        <item m="1" x="198"/>
        <item m="1" x="216"/>
        <item m="1" x="153"/>
        <item m="1" x="210"/>
        <item m="1" x="194"/>
        <item m="1" x="177"/>
        <item m="1" x="83"/>
        <item m="1" x="139"/>
        <item m="1" x="124"/>
        <item m="1" x="167"/>
        <item m="1" x="88"/>
        <item x="7"/>
        <item m="1" x="183"/>
        <item m="1" x="191"/>
        <item m="1" x="187"/>
        <item m="1" x="147"/>
        <item m="1" x="217"/>
        <item m="1" x="189"/>
        <item m="1" x="120"/>
        <item m="1" x="126"/>
        <item m="1" x="82"/>
        <item m="1" x="117"/>
        <item m="1" x="80"/>
        <item m="1" x="181"/>
        <item m="1" x="89"/>
        <item m="1" x="48"/>
        <item x="22"/>
        <item m="1" x="151"/>
        <item m="1" x="108"/>
        <item m="1" x="143"/>
        <item m="1" x="111"/>
        <item m="1" x="69"/>
        <item m="1" x="26"/>
        <item m="1" x="76"/>
        <item m="1" x="81"/>
        <item m="1" x="105"/>
        <item m="1" x="93"/>
        <item m="1" x="131"/>
        <item m="1" x="122"/>
        <item x="9"/>
        <item m="1" x="64"/>
        <item m="1" x="158"/>
        <item m="1" x="160"/>
        <item m="1" x="150"/>
        <item x="10"/>
        <item m="1" x="116"/>
        <item m="1" x="141"/>
        <item m="1" x="110"/>
        <item m="1" x="144"/>
        <item m="1" x="149"/>
        <item x="14"/>
        <item m="1" x="145"/>
        <item m="1" x="138"/>
        <item m="1" x="84"/>
        <item m="1" x="146"/>
        <item x="23"/>
        <item m="1" x="148"/>
        <item x="12"/>
        <item m="1" x="98"/>
        <item m="1" x="135"/>
        <item m="1" x="140"/>
        <item m="1" x="109"/>
        <item m="1" x="96"/>
        <item m="1" x="129"/>
        <item m="1" x="132"/>
        <item m="1" x="115"/>
        <item m="1" x="75"/>
        <item m="1" x="104"/>
        <item m="1" x="103"/>
        <item x="18"/>
        <item x="5"/>
        <item m="1" x="49"/>
        <item m="1" x="101"/>
        <item m="1" x="100"/>
        <item m="1" x="91"/>
        <item m="1" x="99"/>
        <item m="1" x="86"/>
        <item m="1" x="35"/>
        <item m="1" x="77"/>
        <item m="1" x="32"/>
        <item m="1" x="94"/>
        <item x="0"/>
        <item m="1" x="87"/>
        <item m="1" x="68"/>
        <item m="1" x="74"/>
        <item m="1" x="51"/>
        <item m="1" x="47"/>
        <item m="1" x="46"/>
        <item m="1" x="67"/>
        <item m="1" x="65"/>
        <item m="1" x="28"/>
        <item m="1" x="73"/>
        <item x="6"/>
        <item m="1" x="50"/>
        <item m="1" x="52"/>
        <item x="11"/>
        <item m="1" x="53"/>
        <item m="1" x="55"/>
        <item m="1" x="36"/>
        <item m="1" x="56"/>
        <item x="3"/>
        <item m="1" x="58"/>
        <item m="1" x="59"/>
        <item m="1" x="60"/>
        <item m="1" x="61"/>
        <item m="1" x="27"/>
        <item x="8"/>
        <item x="2"/>
        <item x="17"/>
        <item m="1" x="31"/>
        <item x="16"/>
        <item x="15"/>
        <item x="13"/>
        <item m="1" x="33"/>
        <item m="1" x="34"/>
        <item m="1" x="38"/>
        <item m="1" x="39"/>
        <item m="1" x="40"/>
        <item x="1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compact="0" outline="0" showAll="0"/>
    <pivotField dataField="1" compact="0" outline="0" showAll="0"/>
    <pivotField dataField="1" compact="0" outline="0" showAll="0"/>
    <pivotField dataField="1" compact="0" outline="0" showAll="0"/>
    <pivotField compact="0" numFmtId="1" outline="0" showAll="0"/>
    <pivotField compact="0" outline="0" showAll="0"/>
    <pivotField compact="0" outline="0" showAll="0">
      <items count="4">
        <item m="1" x="2"/>
        <item x="0"/>
        <item x="1"/>
        <item t="default"/>
      </items>
    </pivotField>
    <pivotField compact="0" outline="0" showAll="0">
      <items count="13">
        <item m="1" x="10"/>
        <item m="1" x="11"/>
        <item x="9"/>
        <item x="7"/>
        <item x="2"/>
        <item x="6"/>
        <item x="1"/>
        <item x="5"/>
        <item x="0"/>
        <item x="4"/>
        <item x="3"/>
        <item x="8"/>
        <item t="default"/>
      </items>
    </pivotField>
    <pivotField compact="0" outline="0" showAll="0">
      <items count="7">
        <item x="2"/>
        <item m="1" x="3"/>
        <item x="1"/>
        <item m="1" x="5"/>
        <item x="0"/>
        <item m="1" x="4"/>
        <item t="default"/>
      </items>
    </pivotField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3">
    <field x="17"/>
    <field x="18"/>
    <field x="20"/>
  </rowFields>
  <rowItems count="183">
    <i>
      <x v="1564"/>
      <x v="1594"/>
      <x v="171"/>
    </i>
    <i>
      <x v="3705"/>
      <x v="3761"/>
      <x v="10"/>
    </i>
    <i>
      <x v="3711"/>
      <x v="3767"/>
      <x v="127"/>
    </i>
    <i>
      <x v="2176"/>
      <x v="2218"/>
      <x v="171"/>
    </i>
    <i>
      <x v="3623"/>
      <x v="3679"/>
      <x v="20"/>
    </i>
    <i>
      <x v="3700"/>
      <x v="3756"/>
      <x v="156"/>
    </i>
    <i>
      <x v="3621"/>
      <x v="3677"/>
      <x v="20"/>
    </i>
    <i>
      <x v="3746"/>
      <x v="3802"/>
      <x v="211"/>
    </i>
    <i>
      <x v="3699"/>
      <x v="3755"/>
      <x v="211"/>
    </i>
    <i>
      <x v="3747"/>
      <x v="3803"/>
      <x v="211"/>
    </i>
    <i>
      <x v="3712"/>
      <x v="3768"/>
      <x v="19"/>
    </i>
    <i>
      <x v="3728"/>
      <x v="3784"/>
      <x v="196"/>
    </i>
    <i>
      <x v="1105"/>
      <x v="1134"/>
      <x v="171"/>
    </i>
    <i>
      <x v="3694"/>
      <x v="3750"/>
      <x v="10"/>
    </i>
    <i>
      <x v="1183"/>
      <x v="1212"/>
      <x v="151"/>
    </i>
    <i>
      <x v="489"/>
      <x v="546"/>
      <x v="209"/>
    </i>
    <i>
      <x v="33"/>
      <x v="271"/>
      <x v="208"/>
    </i>
    <i>
      <x v="3613"/>
      <x v="3669"/>
      <x v="208"/>
    </i>
    <i>
      <x v="3666"/>
      <x v="3722"/>
      <x v="196"/>
    </i>
    <i>
      <x v="3519"/>
      <x v="3575"/>
      <x v="19"/>
    </i>
    <i>
      <x v="3714"/>
      <x v="3770"/>
      <x v="171"/>
    </i>
    <i>
      <x v="3328"/>
      <x v="3346"/>
      <x v="19"/>
    </i>
    <i>
      <x v="3591"/>
      <x v="3647"/>
      <x v="19"/>
    </i>
    <i>
      <x v="3581"/>
      <x v="3637"/>
      <x v="219"/>
    </i>
    <i>
      <x v="3713"/>
      <x v="3769"/>
      <x v="211"/>
    </i>
    <i>
      <x v="3696"/>
      <x v="3752"/>
      <x v="151"/>
    </i>
    <i>
      <x v="3724"/>
      <x v="3780"/>
      <x v="211"/>
    </i>
    <i>
      <x v="1044"/>
      <x v="1073"/>
      <x v="207"/>
    </i>
    <i>
      <x v="418"/>
      <x v="182"/>
      <x v="151"/>
    </i>
    <i>
      <x v="183"/>
      <x v="355"/>
      <x v="19"/>
    </i>
    <i>
      <x v="60"/>
      <x v="50"/>
      <x v="171"/>
    </i>
    <i>
      <x v="5"/>
      <x v="63"/>
      <x v="208"/>
    </i>
    <i>
      <x v="3634"/>
      <x v="3690"/>
      <x v="212"/>
    </i>
    <i>
      <x v="3650"/>
      <x v="3706"/>
      <x v="170"/>
    </i>
    <i>
      <x v="3710"/>
      <x v="3766"/>
      <x v="127"/>
    </i>
    <i>
      <x v="3741"/>
      <x v="3797"/>
      <x v="156"/>
    </i>
    <i>
      <x v="1570"/>
      <x v="1600"/>
      <x v="156"/>
    </i>
    <i>
      <x v="3730"/>
      <x v="3786"/>
      <x v="127"/>
    </i>
    <i>
      <x v="3681"/>
      <x v="3737"/>
      <x v="201"/>
    </i>
    <i>
      <x v="3691"/>
      <x v="3747"/>
      <x v="201"/>
    </i>
    <i>
      <x v="3716"/>
      <x v="3772"/>
      <x v="196"/>
    </i>
    <i>
      <x v="2392"/>
      <x v="2435"/>
      <x v="182"/>
    </i>
    <i>
      <x v="3722"/>
      <x v="3778"/>
      <x v="10"/>
    </i>
    <i>
      <x v="2969"/>
      <x v="3026"/>
      <x v="182"/>
    </i>
    <i>
      <x v="2155"/>
      <x v="2197"/>
      <x v="196"/>
    </i>
    <i>
      <x v="3546"/>
      <x v="3602"/>
      <x v="213"/>
    </i>
    <i>
      <x v="687"/>
      <x v="1973"/>
      <x v="201"/>
    </i>
    <i>
      <x v="3647"/>
      <x v="3703"/>
      <x v="208"/>
    </i>
    <i>
      <x v="2242"/>
      <x v="2284"/>
      <x v="19"/>
    </i>
    <i>
      <x v="3690"/>
      <x v="3746"/>
      <x v="201"/>
    </i>
    <i>
      <x v="3695"/>
      <x v="3751"/>
      <x v="208"/>
    </i>
    <i>
      <x v="3742"/>
      <x v="3798"/>
      <x v="156"/>
    </i>
    <i>
      <x v="902"/>
      <x v="928"/>
      <x v="151"/>
    </i>
    <i>
      <x v="3654"/>
      <x v="3710"/>
      <x v="156"/>
    </i>
    <i>
      <x v="1485"/>
      <x v="1513"/>
      <x v="19"/>
    </i>
    <i>
      <x v="3715"/>
      <x v="3771"/>
      <x v="196"/>
    </i>
    <i>
      <x v="2524"/>
      <x v="2575"/>
      <x v="151"/>
    </i>
    <i>
      <x v="3697"/>
      <x v="3753"/>
      <x v="170"/>
    </i>
    <i>
      <x v="23"/>
      <x v="45"/>
      <x v="208"/>
    </i>
    <i>
      <x v="1989"/>
      <x v="2030"/>
      <x v="193"/>
    </i>
    <i>
      <x v="3686"/>
      <x v="3742"/>
      <x v="201"/>
    </i>
    <i>
      <x v="3529"/>
      <x v="3585"/>
      <x v="112"/>
    </i>
    <i>
      <x v="3134"/>
      <x v="3191"/>
      <x v="209"/>
    </i>
    <i>
      <x v="3078"/>
      <x v="3135"/>
      <x v="207"/>
    </i>
    <i>
      <x v="3693"/>
      <x v="3749"/>
      <x v="10"/>
    </i>
    <i>
      <x v="3648"/>
      <x v="3704"/>
      <x v="156"/>
    </i>
    <i>
      <x v="3603"/>
      <x v="3659"/>
      <x v="207"/>
    </i>
    <i>
      <x v="2574"/>
      <x v="2625"/>
      <x v="182"/>
    </i>
    <i>
      <x v="3143"/>
      <x v="3200"/>
      <x v="211"/>
    </i>
    <i>
      <x v="1169"/>
      <x v="1198"/>
      <x v="208"/>
    </i>
    <i>
      <x v="3723"/>
      <x v="3779"/>
      <x v="10"/>
    </i>
    <i>
      <x v="3660"/>
      <x v="3716"/>
      <x v="156"/>
    </i>
    <i>
      <x v="2137"/>
      <x v="2179"/>
      <x v="158"/>
    </i>
    <i>
      <x v="3189"/>
      <x v="3246"/>
      <x v="156"/>
    </i>
    <i>
      <x v="2818"/>
      <x v="2876"/>
      <x v="193"/>
    </i>
    <i>
      <x v="3335"/>
      <x v="3391"/>
      <x v="208"/>
    </i>
    <i>
      <x v="1515"/>
      <x v="1543"/>
      <x v="209"/>
    </i>
    <i>
      <x v="3587"/>
      <x v="3643"/>
      <x v="151"/>
    </i>
    <i>
      <x v="3698"/>
      <x v="3754"/>
      <x v="209"/>
    </i>
    <i>
      <x v="3513"/>
      <x v="3569"/>
      <x v="158"/>
    </i>
    <i>
      <x v="2816"/>
      <x v="2874"/>
      <x v="208"/>
    </i>
    <i>
      <x v="3677"/>
      <x v="3733"/>
      <x v="156"/>
    </i>
    <i>
      <x v="3555"/>
      <x v="3611"/>
      <x v="219"/>
    </i>
    <i>
      <x v="3719"/>
      <x v="3775"/>
      <x v="211"/>
    </i>
    <i>
      <x v="126"/>
      <x v="2287"/>
      <x v="193"/>
    </i>
    <i>
      <x v="3718"/>
      <x v="3774"/>
      <x v="207"/>
    </i>
    <i>
      <x v="248"/>
      <x v="396"/>
      <x v="182"/>
    </i>
    <i>
      <x v="3182"/>
      <x v="3239"/>
      <x v="170"/>
    </i>
    <i>
      <x v="3582"/>
      <x v="3638"/>
      <x v="10"/>
    </i>
    <i>
      <x v="3096"/>
      <x v="3153"/>
      <x v="209"/>
    </i>
    <i>
      <x v="3537"/>
      <x v="3593"/>
      <x v="207"/>
    </i>
    <i>
      <x v="3282"/>
      <x v="3339"/>
      <x v="209"/>
    </i>
    <i>
      <x v="3744"/>
      <x v="3800"/>
      <x v="29"/>
    </i>
    <i>
      <x v="3703"/>
      <x v="3759"/>
      <x v="112"/>
    </i>
    <i>
      <x v="3631"/>
      <x v="3687"/>
      <x v="212"/>
    </i>
    <i>
      <x v="3729"/>
      <x v="3785"/>
      <x v="212"/>
    </i>
    <i>
      <x v="3467"/>
      <x v="3523"/>
      <x v="151"/>
    </i>
    <i>
      <x v="2380"/>
      <x v="2423"/>
      <x v="151"/>
    </i>
    <i>
      <x v="3673"/>
      <x v="3729"/>
      <x v="209"/>
    </i>
    <i>
      <x v="2902"/>
      <x v="2959"/>
      <x v="151"/>
    </i>
    <i>
      <x v="3743"/>
      <x v="3799"/>
      <x v="209"/>
    </i>
    <i>
      <x v="1130"/>
      <x v="1159"/>
      <x v="156"/>
    </i>
    <i>
      <x v="3702"/>
      <x v="3758"/>
      <x v="212"/>
    </i>
    <i>
      <x v="1760"/>
      <x v="1789"/>
      <x v="140"/>
    </i>
    <i>
      <x v="2982"/>
      <x v="3039"/>
      <x v="19"/>
    </i>
    <i>
      <x v="3444"/>
      <x v="3500"/>
      <x v="208"/>
    </i>
    <i>
      <x v="1993"/>
      <x v="2034"/>
      <x v="193"/>
    </i>
    <i>
      <x v="3449"/>
      <x v="3505"/>
      <x v="208"/>
    </i>
    <i>
      <x v="3562"/>
      <x v="3618"/>
      <x v="201"/>
    </i>
    <i>
      <x v="3465"/>
      <x v="3521"/>
      <x v="208"/>
    </i>
    <i>
      <x v="61"/>
      <x v="286"/>
      <x v="193"/>
    </i>
    <i>
      <x v="3344"/>
      <x v="3400"/>
      <x v="208"/>
    </i>
    <i>
      <x v="3561"/>
      <x v="3617"/>
      <x v="201"/>
    </i>
    <i>
      <x v="3720"/>
      <x v="3776"/>
      <x v="10"/>
    </i>
    <i>
      <x v="1085"/>
      <x v="1114"/>
      <x v="193"/>
    </i>
    <i>
      <x v="2043"/>
      <x v="2084"/>
      <x v="213"/>
    </i>
    <i>
      <x v="3721"/>
      <x v="3777"/>
      <x v="10"/>
    </i>
    <i>
      <x v="3624"/>
      <x v="3680"/>
      <x v="212"/>
    </i>
    <i>
      <x v="3708"/>
      <x v="3764"/>
      <x v="127"/>
    </i>
    <i>
      <x v="3734"/>
      <x v="3790"/>
      <x v="127"/>
    </i>
    <i>
      <x v="3512"/>
      <x v="3568"/>
      <x v="170"/>
    </i>
    <i>
      <x v="1977"/>
      <x v="2018"/>
      <x v="193"/>
    </i>
    <i>
      <x v="2701"/>
      <x v="2752"/>
      <x v="171"/>
    </i>
    <i>
      <x v="3709"/>
      <x v="3765"/>
      <x v="19"/>
    </i>
    <i>
      <x v="2246"/>
      <x v="2290"/>
      <x v="193"/>
    </i>
    <i>
      <x v="1705"/>
      <x v="1734"/>
      <x v="21"/>
    </i>
    <i>
      <x v="3731"/>
      <x v="3787"/>
      <x v="127"/>
    </i>
    <i>
      <x v="3586"/>
      <x v="3642"/>
      <x v="213"/>
    </i>
    <i>
      <x v="3553"/>
      <x v="3609"/>
      <x v="196"/>
    </i>
    <i>
      <x v="3452"/>
      <x v="3508"/>
      <x v="112"/>
    </i>
    <i>
      <x v="137"/>
      <x v="85"/>
      <x v="112"/>
    </i>
    <i>
      <x v="3500"/>
      <x v="3556"/>
      <x v="201"/>
    </i>
    <i>
      <x v="3521"/>
      <x v="3577"/>
      <x v="209"/>
    </i>
    <i>
      <x v="3616"/>
      <x v="3672"/>
      <x v="10"/>
    </i>
    <i>
      <x v="3665"/>
      <x v="3721"/>
      <x v="196"/>
    </i>
    <i>
      <x v="1522"/>
      <x v="1551"/>
      <x v="19"/>
    </i>
    <i>
      <x v="3029"/>
      <x v="3086"/>
      <x v="140"/>
    </i>
    <i>
      <x v="3503"/>
      <x v="3559"/>
      <x v="209"/>
    </i>
    <i>
      <x v="3692"/>
      <x v="3748"/>
      <x v="112"/>
    </i>
    <i>
      <x v="3707"/>
      <x v="3763"/>
      <x v="127"/>
    </i>
    <i>
      <x v="3511"/>
      <x v="3567"/>
      <x v="170"/>
    </i>
    <i>
      <x v="3451"/>
      <x v="3507"/>
      <x v="112"/>
    </i>
    <i>
      <x v="3595"/>
      <x v="3651"/>
      <x v="207"/>
    </i>
    <i>
      <x v="3706"/>
      <x v="3762"/>
      <x v="10"/>
    </i>
    <i>
      <x v="3032"/>
      <x v="3089"/>
      <x v="212"/>
    </i>
    <i>
      <x v="3541"/>
      <x v="3597"/>
      <x v="213"/>
    </i>
    <i>
      <x v="3463"/>
      <x v="3519"/>
      <x v="158"/>
    </i>
    <i>
      <x v="985"/>
      <x v="1013"/>
      <x v="21"/>
    </i>
    <i>
      <x v="3528"/>
      <x v="3584"/>
      <x v="140"/>
    </i>
    <i>
      <x v="3689"/>
      <x v="3745"/>
      <x v="19"/>
    </i>
    <i>
      <x v="3704"/>
      <x v="3760"/>
      <x v="207"/>
    </i>
    <i>
      <x v="3733"/>
      <x v="3789"/>
      <x v="127"/>
    </i>
    <i>
      <x v="1815"/>
      <x v="1844"/>
      <x v="145"/>
    </i>
    <i>
      <x v="3168"/>
      <x v="3225"/>
      <x v="211"/>
    </i>
    <i>
      <x v="3732"/>
      <x v="3788"/>
      <x v="127"/>
    </i>
    <i>
      <x v="3727"/>
      <x v="3783"/>
      <x v="212"/>
    </i>
    <i>
      <x v="3435"/>
      <x v="3491"/>
      <x v="21"/>
    </i>
    <i>
      <x v="3293"/>
      <x v="3350"/>
      <x v="145"/>
    </i>
    <i>
      <x v="2412"/>
      <x v="2459"/>
      <x v="196"/>
    </i>
    <i>
      <x v="3459"/>
      <x v="3515"/>
      <x v="193"/>
    </i>
    <i>
      <x v="3120"/>
      <x v="3177"/>
      <x v="209"/>
    </i>
    <i>
      <x v="3725"/>
      <x v="3781"/>
      <x v="196"/>
    </i>
    <i>
      <x v="2422"/>
      <x v="2469"/>
      <x v="145"/>
    </i>
    <i>
      <x v="2577"/>
      <x v="2628"/>
      <x v="196"/>
    </i>
    <i>
      <x v="3545"/>
      <x v="3601"/>
      <x v="196"/>
    </i>
    <i>
      <x v="3701"/>
      <x v="3757"/>
      <x v="211"/>
    </i>
    <i>
      <x v="2451"/>
      <x v="2498"/>
      <x v="145"/>
    </i>
    <i>
      <x v="3735"/>
      <x v="3791"/>
      <x v="201"/>
    </i>
    <i>
      <x v="3740"/>
      <x v="3796"/>
      <x v="156"/>
    </i>
    <i>
      <x v="3738"/>
      <x v="3794"/>
      <x v="201"/>
    </i>
    <i>
      <x v="3593"/>
      <x v="3649"/>
      <x v="196"/>
    </i>
    <i>
      <x v="3576"/>
      <x v="3632"/>
      <x v="140"/>
    </i>
    <i>
      <x v="3739"/>
      <x v="3795"/>
      <x v="201"/>
    </i>
    <i>
      <x v="686"/>
      <x v="689"/>
      <x v="182"/>
    </i>
    <i>
      <x v="629"/>
      <x v="631"/>
      <x v="48"/>
    </i>
    <i>
      <x v="3532"/>
      <x v="3588"/>
      <x v="213"/>
    </i>
    <i>
      <x v="3745"/>
      <x v="3801"/>
      <x v="156"/>
    </i>
    <i>
      <x v="3353"/>
      <x v="3409"/>
      <x v="145"/>
    </i>
    <i>
      <x v="3726"/>
      <x v="3782"/>
      <x v="196"/>
    </i>
    <i>
      <x v="3680"/>
      <x v="3736"/>
      <x v="112"/>
    </i>
    <i>
      <x v="3717"/>
      <x v="3773"/>
      <x v="171"/>
    </i>
    <i>
      <x v="3736"/>
      <x v="3792"/>
      <x v="201"/>
    </i>
    <i>
      <x v="3737"/>
      <x v="3793"/>
      <x v="20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.Interacciones" fld="22" baseField="0" baseItem="0"/>
    <dataField name=".META" fld="23" subtotal="average" baseField="0" baseItem="0"/>
    <dataField name=".AHT REAL" fld="24" baseField="0" baseItem="0" numFmtId="1"/>
    <dataField name=".Desvío AHT" fld="30" baseField="0" baseItem="0" numFmtId="2"/>
    <dataField name=".Transferidas" fld="14" baseField="0" baseItem="0"/>
  </dataFields>
  <formats count="10">
    <format dxfId="272">
      <pivotArea outline="0" collapsedLevelsAreSubtotals="1" fieldPosition="0"/>
    </format>
    <format dxfId="271">
      <pivotArea dataOnly="0" outline="0" fieldPosition="0">
        <references count="1">
          <reference field="4294967294" count="1">
            <x v="1"/>
          </reference>
        </references>
      </pivotArea>
    </format>
    <format dxfId="270">
      <pivotArea outline="0" fieldPosition="0">
        <references count="1">
          <reference field="4294967294" count="1" selected="0">
            <x v="3"/>
          </reference>
        </references>
      </pivotArea>
    </format>
    <format dxfId="269">
      <pivotArea dataOnly="0" labelOnly="1" outline="0" fieldPosition="0">
        <references count="1">
          <reference field="4294967294" count="2">
            <x v="1"/>
            <x v="3"/>
          </reference>
        </references>
      </pivotArea>
    </format>
    <format dxfId="268">
      <pivotArea dataOnly="0" outline="0" fieldPosition="0">
        <references count="1">
          <reference field="4294967294" count="1">
            <x v="0"/>
          </reference>
        </references>
      </pivotArea>
    </format>
    <format dxfId="267">
      <pivotArea dataOnly="0" labelOnly="1" outline="0" fieldPosition="0">
        <references count="1">
          <reference field="4294967294" count="3">
            <x v="0"/>
            <x v="1"/>
            <x v="3"/>
          </reference>
        </references>
      </pivotArea>
    </format>
    <format dxfId="266">
      <pivotArea dataOnly="0" outline="0" fieldPosition="0">
        <references count="1">
          <reference field="4294967294" count="1">
            <x v="3"/>
          </reference>
        </references>
      </pivotArea>
    </format>
    <format dxfId="265">
      <pivotArea dataOnly="0" outline="0" fieldPosition="0">
        <references count="1">
          <reference field="4294967294" count="3">
            <x v="0"/>
            <x v="1"/>
            <x v="3"/>
          </reference>
        </references>
      </pivotArea>
    </format>
    <format dxfId="264">
      <pivotArea dataOnly="0" outline="0" fieldPosition="0">
        <references count="1">
          <reference field="4294967294" count="1">
            <x v="4"/>
          </reference>
        </references>
      </pivotArea>
    </format>
    <format dxfId="263">
      <pivotArea outline="0" fieldPosition="0">
        <references count="1">
          <reference field="4294967294" count="1" selected="0">
            <x v="2"/>
          </reference>
        </references>
      </pivotArea>
    </format>
  </formats>
  <conditionalFormats count="1">
    <conditionalFormat priority="8">
      <pivotAreas count="1">
        <pivotArea type="data" outline="0" collapsedLevelsAreSubtotals="1" fieldPosition="0">
          <references count="1">
            <reference field="4294967294" count="1" selected="0">
              <x v="3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7682D1-C7E2-4855-A743-638AE9339DDB}" name="TablaDinámica2" cacheId="67" applyNumberFormats="0" applyBorderFormats="0" applyFontFormats="0" applyPatternFormats="0" applyAlignmentFormats="0" applyWidthHeightFormats="1" dataCaption="Valores" showError="1" updatedVersion="8" minRefreshableVersion="3" rowGrandTotals="0" colGrandTotals="0" itemPrintTitles="1" createdVersion="7" indent="0" compact="0" compactData="0" gridDropZones="1" multipleFieldFilters="0" chartFormat="1">
  <location ref="B21:E25" firstHeaderRow="1" firstDataRow="2" firstDataCol="1"/>
  <pivotFields count="32"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6">
        <item h="1" m="1" x="4"/>
        <item x="1"/>
        <item h="1" x="0"/>
        <item h="1" m="1" x="3"/>
        <item h="1"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80">
        <item h="1" x="18"/>
        <item h="1" m="1" x="32"/>
        <item h="1" m="1" x="43"/>
        <item h="1" m="1" x="54"/>
        <item h="1" m="1" x="52"/>
        <item h="1" m="1" x="46"/>
        <item h="1" m="1" x="22"/>
        <item h="1" m="1" x="19"/>
        <item h="1" x="5"/>
        <item h="1" x="2"/>
        <item h="1" x="14"/>
        <item h="1" x="12"/>
        <item h="1" m="1" x="53"/>
        <item h="1" m="1" x="64"/>
        <item h="1" m="1" x="33"/>
        <item h="1" m="1" x="78"/>
        <item h="1" m="1" x="35"/>
        <item h="1" m="1" x="26"/>
        <item h="1" m="1" x="40"/>
        <item h="1" m="1" x="76"/>
        <item h="1" m="1" x="27"/>
        <item h="1" m="1" x="44"/>
        <item h="1" m="1" x="25"/>
        <item h="1" m="1" x="21"/>
        <item h="1" m="1" x="48"/>
        <item h="1" m="1" x="62"/>
        <item h="1" m="1" x="57"/>
        <item h="1" m="1" x="37"/>
        <item h="1" m="1" x="59"/>
        <item h="1" m="1" x="39"/>
        <item h="1" m="1" x="47"/>
        <item h="1" m="1" x="71"/>
        <item h="1" m="1" x="70"/>
        <item h="1" m="1" x="50"/>
        <item h="1" m="1" x="42"/>
        <item h="1" m="1" x="23"/>
        <item h="1" m="1" x="55"/>
        <item h="1" m="1" x="29"/>
        <item h="1" m="1" x="28"/>
        <item h="1" m="1" x="31"/>
        <item h="1" x="16"/>
        <item h="1" x="8"/>
        <item h="1" m="1" x="66"/>
        <item h="1" m="1" x="56"/>
        <item h="1" m="1" x="60"/>
        <item h="1" x="3"/>
        <item h="1" x="13"/>
        <item h="1" x="11"/>
        <item h="1" x="9"/>
        <item h="1" m="1" x="34"/>
        <item h="1" m="1" x="58"/>
        <item h="1" x="0"/>
        <item h="1" m="1" x="51"/>
        <item h="1" m="1" x="45"/>
        <item h="1" m="1" x="72"/>
        <item h="1" m="1" x="67"/>
        <item h="1" m="1" x="20"/>
        <item h="1" m="1" x="61"/>
        <item h="1" x="1"/>
        <item h="1" x="6"/>
        <item h="1" m="1" x="75"/>
        <item h="1" m="1" x="41"/>
        <item h="1" m="1" x="49"/>
        <item h="1" m="1" x="77"/>
        <item h="1" m="1" x="68"/>
        <item h="1" m="1" x="73"/>
        <item h="1" m="1" x="65"/>
        <item h="1" m="1" x="74"/>
        <item h="1" x="7"/>
        <item h="1" m="1" x="38"/>
        <item h="1" m="1" x="36"/>
        <item h="1" m="1" x="69"/>
        <item h="1" x="4"/>
        <item h="1" m="1" x="63"/>
        <item h="1" x="10"/>
        <item h="1" m="1" x="30"/>
        <item h="1" m="1" x="24"/>
        <item x="15"/>
        <item h="1" x="17"/>
        <item t="default"/>
      </items>
    </pivotField>
    <pivotField axis="axisRow" compact="0" outline="0" showAll="0" sortType="descending" defaultSubtotal="0">
      <items count="220">
        <item m="1" x="171"/>
        <item m="1" x="63"/>
        <item m="1" x="45"/>
        <item m="1" x="29"/>
        <item m="1" x="215"/>
        <item x="25"/>
        <item m="1" x="186"/>
        <item m="1" x="207"/>
        <item m="1" x="204"/>
        <item m="1" x="43"/>
        <item m="1" x="136"/>
        <item x="4"/>
        <item x="20"/>
        <item m="1" x="172"/>
        <item m="1" x="97"/>
        <item m="1" x="41"/>
        <item x="21"/>
        <item m="1" x="170"/>
        <item m="1" x="201"/>
        <item m="1" x="114"/>
        <item m="1" x="175"/>
        <item m="1" x="121"/>
        <item x="1"/>
        <item m="1" x="157"/>
        <item m="1" x="152"/>
        <item m="1" x="112"/>
        <item m="1" x="176"/>
        <item m="1" x="178"/>
        <item m="1" x="102"/>
        <item m="1" x="107"/>
        <item x="24"/>
        <item m="1" x="106"/>
        <item m="1" x="202"/>
        <item m="1" x="133"/>
        <item m="1" x="184"/>
        <item m="1" x="42"/>
        <item m="1" x="173"/>
        <item m="1" x="185"/>
        <item m="1" x="85"/>
        <item m="1" x="78"/>
        <item m="1" x="130"/>
        <item m="1" x="174"/>
        <item m="1" x="196"/>
        <item m="1" x="66"/>
        <item m="1" x="188"/>
        <item m="1" x="168"/>
        <item m="1" x="125"/>
        <item m="1" x="208"/>
        <item m="1" x="179"/>
        <item m="1" x="44"/>
        <item m="1" x="211"/>
        <item m="1" x="118"/>
        <item m="1" x="193"/>
        <item m="1" x="219"/>
        <item m="1" x="54"/>
        <item m="1" x="71"/>
        <item m="1" x="155"/>
        <item m="1" x="182"/>
        <item m="1" x="197"/>
        <item m="1" x="165"/>
        <item m="1" x="154"/>
        <item m="1" x="72"/>
        <item m="1" x="162"/>
        <item m="1" x="137"/>
        <item m="1" x="199"/>
        <item m="1" x="90"/>
        <item m="1" x="127"/>
        <item m="1" x="213"/>
        <item m="1" x="164"/>
        <item m="1" x="57"/>
        <item m="1" x="203"/>
        <item m="1" x="218"/>
        <item m="1" x="119"/>
        <item m="1" x="142"/>
        <item m="1" x="79"/>
        <item m="1" x="134"/>
        <item m="1" x="156"/>
        <item m="1" x="163"/>
        <item m="1" x="92"/>
        <item m="1" x="169"/>
        <item m="1" x="62"/>
        <item m="1" x="214"/>
        <item m="1" x="37"/>
        <item m="1" x="180"/>
        <item m="1" x="200"/>
        <item m="1" x="190"/>
        <item m="1" x="212"/>
        <item m="1" x="95"/>
        <item m="1" x="30"/>
        <item m="1" x="209"/>
        <item m="1" x="206"/>
        <item m="1" x="205"/>
        <item m="1" x="195"/>
        <item m="1" x="192"/>
        <item m="1" x="113"/>
        <item m="1" x="128"/>
        <item m="1" x="70"/>
        <item m="1" x="166"/>
        <item m="1" x="161"/>
        <item m="1" x="159"/>
        <item m="1" x="123"/>
        <item m="1" x="198"/>
        <item m="1" x="216"/>
        <item m="1" x="153"/>
        <item m="1" x="210"/>
        <item m="1" x="194"/>
        <item m="1" x="177"/>
        <item m="1" x="83"/>
        <item m="1" x="139"/>
        <item m="1" x="124"/>
        <item m="1" x="167"/>
        <item m="1" x="88"/>
        <item x="7"/>
        <item m="1" x="183"/>
        <item m="1" x="191"/>
        <item m="1" x="187"/>
        <item m="1" x="147"/>
        <item m="1" x="217"/>
        <item m="1" x="189"/>
        <item m="1" x="120"/>
        <item m="1" x="126"/>
        <item m="1" x="82"/>
        <item m="1" x="117"/>
        <item m="1" x="80"/>
        <item m="1" x="181"/>
        <item m="1" x="89"/>
        <item m="1" x="48"/>
        <item x="22"/>
        <item m="1" x="151"/>
        <item m="1" x="108"/>
        <item m="1" x="143"/>
        <item m="1" x="111"/>
        <item m="1" x="69"/>
        <item m="1" x="26"/>
        <item m="1" x="76"/>
        <item m="1" x="81"/>
        <item m="1" x="105"/>
        <item m="1" x="93"/>
        <item m="1" x="131"/>
        <item m="1" x="122"/>
        <item x="9"/>
        <item m="1" x="64"/>
        <item m="1" x="158"/>
        <item m="1" x="160"/>
        <item m="1" x="150"/>
        <item x="10"/>
        <item m="1" x="116"/>
        <item m="1" x="141"/>
        <item m="1" x="110"/>
        <item m="1" x="144"/>
        <item m="1" x="149"/>
        <item x="14"/>
        <item m="1" x="145"/>
        <item m="1" x="138"/>
        <item m="1" x="84"/>
        <item m="1" x="146"/>
        <item x="23"/>
        <item m="1" x="148"/>
        <item x="12"/>
        <item m="1" x="98"/>
        <item m="1" x="135"/>
        <item m="1" x="140"/>
        <item m="1" x="109"/>
        <item m="1" x="96"/>
        <item m="1" x="129"/>
        <item m="1" x="132"/>
        <item m="1" x="115"/>
        <item m="1" x="75"/>
        <item m="1" x="104"/>
        <item m="1" x="103"/>
        <item x="18"/>
        <item x="5"/>
        <item m="1" x="49"/>
        <item m="1" x="101"/>
        <item m="1" x="100"/>
        <item m="1" x="91"/>
        <item m="1" x="99"/>
        <item m="1" x="86"/>
        <item m="1" x="35"/>
        <item m="1" x="77"/>
        <item m="1" x="32"/>
        <item m="1" x="94"/>
        <item x="0"/>
        <item m="1" x="87"/>
        <item m="1" x="68"/>
        <item m="1" x="74"/>
        <item m="1" x="51"/>
        <item m="1" x="47"/>
        <item m="1" x="46"/>
        <item m="1" x="67"/>
        <item m="1" x="65"/>
        <item m="1" x="28"/>
        <item m="1" x="73"/>
        <item x="6"/>
        <item m="1" x="50"/>
        <item m="1" x="52"/>
        <item x="11"/>
        <item m="1" x="53"/>
        <item m="1" x="55"/>
        <item m="1" x="36"/>
        <item m="1" x="56"/>
        <item x="3"/>
        <item m="1" x="58"/>
        <item m="1" x="59"/>
        <item m="1" x="60"/>
        <item m="1" x="61"/>
        <item m="1" x="27"/>
        <item x="8"/>
        <item x="2"/>
        <item x="17"/>
        <item m="1" x="31"/>
        <item x="16"/>
        <item x="15"/>
        <item x="13"/>
        <item m="1" x="33"/>
        <item m="1" x="34"/>
        <item m="1" x="38"/>
        <item m="1" x="39"/>
        <item m="1" x="40"/>
        <item x="1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compact="0" outline="0" showAll="0"/>
    <pivotField dataField="1" compact="0" outline="0" showAll="0"/>
    <pivotField dataField="1" compact="0" outline="0" showAll="0"/>
    <pivotField compact="0" outline="0" showAll="0"/>
    <pivotField compact="0" numFmtId="1" outline="0" showAll="0"/>
    <pivotField compact="0" outline="0" showAll="0"/>
    <pivotField compact="0" outline="0" showAll="0">
      <items count="4">
        <item m="1" x="2"/>
        <item x="0"/>
        <item x="1"/>
        <item t="default"/>
      </items>
    </pivotField>
    <pivotField compact="0" outline="0" showAll="0"/>
    <pivotField compact="0" outline="0" showAll="0">
      <items count="7">
        <item x="2"/>
        <item m="1" x="3"/>
        <item x="1"/>
        <item m="1" x="5"/>
        <item x="0"/>
        <item m="1" x="4"/>
        <item t="default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20"/>
  </rowFields>
  <rowItems count="3">
    <i>
      <x v="208"/>
    </i>
    <i>
      <x v="156"/>
    </i>
    <i>
      <x v="30"/>
    </i>
  </rowItems>
  <colFields count="1">
    <field x="-2"/>
  </colFields>
  <colItems count="3">
    <i>
      <x/>
    </i>
    <i i="1">
      <x v="1"/>
    </i>
    <i i="2">
      <x v="2"/>
    </i>
  </colItems>
  <dataFields count="3">
    <dataField name=".Interacciones" fld="22" baseField="20" baseItem="125"/>
    <dataField name=".META" fld="23" subtotal="average" baseField="0" baseItem="0"/>
    <dataField name=".AHT REAL" fld="31" baseField="0" baseItem="0" numFmtId="2"/>
  </dataFields>
  <formats count="10">
    <format dxfId="251">
      <pivotArea outline="0" collapsedLevelsAreSubtotals="1" fieldPosition="0"/>
    </format>
    <format dxfId="250">
      <pivotArea dataOnly="0" outline="0" fieldPosition="0">
        <references count="1">
          <reference field="4294967294" count="1">
            <x v="1"/>
          </reference>
        </references>
      </pivotArea>
    </format>
    <format dxfId="24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48">
      <pivotArea dataOnly="0" outline="0" fieldPosition="0">
        <references count="1">
          <reference field="4294967294" count="1">
            <x v="0"/>
          </reference>
        </references>
      </pivotArea>
    </format>
    <format dxfId="24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46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45">
      <pivotArea field="20" type="button" dataOnly="0" labelOnly="1" outline="0" axis="axisRow" fieldPosition="0"/>
    </format>
    <format dxfId="24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43">
      <pivotArea outline="0" fieldPosition="0">
        <references count="1">
          <reference field="4294967294" count="1" selected="0">
            <x v="2"/>
          </reference>
        </references>
      </pivotArea>
    </format>
    <format dxfId="242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F5259B-B231-440F-8CB6-17AF919766A3}" name="TablaDinámica1" cacheId="67" applyNumberFormats="0" applyBorderFormats="0" applyFontFormats="0" applyPatternFormats="0" applyAlignmentFormats="0" applyWidthHeightFormats="1" dataCaption="Valores" showError="1" updatedVersion="8" minRefreshableVersion="3" rowGrandTotals="0" colGrandTotals="0" itemPrintTitles="1" createdVersion="7" indent="0" compact="0" compactData="0" gridDropZones="1" multipleFieldFilters="0" chartFormat="1">
  <location ref="J21:M26" firstHeaderRow="1" firstDataRow="2" firstDataCol="1"/>
  <pivotFields count="32"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6">
        <item h="1" m="1" x="4"/>
        <item x="1"/>
        <item h="1" x="0"/>
        <item h="1" m="1" x="3"/>
        <item h="1"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80">
        <item h="1" x="18"/>
        <item h="1" m="1" x="32"/>
        <item h="1" m="1" x="43"/>
        <item h="1" m="1" x="54"/>
        <item h="1" m="1" x="52"/>
        <item h="1" m="1" x="46"/>
        <item h="1" m="1" x="22"/>
        <item h="1" m="1" x="19"/>
        <item h="1" x="5"/>
        <item h="1" x="2"/>
        <item h="1" x="14"/>
        <item h="1" x="12"/>
        <item h="1" m="1" x="53"/>
        <item h="1" m="1" x="64"/>
        <item h="1" m="1" x="33"/>
        <item h="1" m="1" x="78"/>
        <item h="1" m="1" x="35"/>
        <item h="1" m="1" x="26"/>
        <item h="1" m="1" x="40"/>
        <item h="1" m="1" x="76"/>
        <item h="1" m="1" x="27"/>
        <item h="1" m="1" x="44"/>
        <item h="1" m="1" x="25"/>
        <item h="1" m="1" x="21"/>
        <item h="1" m="1" x="48"/>
        <item h="1" m="1" x="62"/>
        <item h="1" m="1" x="57"/>
        <item h="1" m="1" x="37"/>
        <item h="1" m="1" x="59"/>
        <item h="1" m="1" x="39"/>
        <item h="1" m="1" x="47"/>
        <item h="1" m="1" x="71"/>
        <item h="1" m="1" x="70"/>
        <item h="1" m="1" x="50"/>
        <item h="1" m="1" x="42"/>
        <item h="1" m="1" x="23"/>
        <item h="1" m="1" x="55"/>
        <item h="1" m="1" x="29"/>
        <item h="1" m="1" x="28"/>
        <item h="1" m="1" x="31"/>
        <item h="1" x="16"/>
        <item h="1" x="8"/>
        <item h="1" m="1" x="66"/>
        <item h="1" m="1" x="56"/>
        <item h="1" m="1" x="60"/>
        <item h="1" x="3"/>
        <item h="1" x="13"/>
        <item h="1" x="11"/>
        <item h="1" x="9"/>
        <item h="1" m="1" x="34"/>
        <item h="1" m="1" x="58"/>
        <item h="1" x="0"/>
        <item h="1" m="1" x="51"/>
        <item h="1" m="1" x="45"/>
        <item h="1" m="1" x="72"/>
        <item h="1" m="1" x="67"/>
        <item h="1" m="1" x="20"/>
        <item h="1" m="1" x="61"/>
        <item h="1" x="1"/>
        <item h="1" x="6"/>
        <item h="1" m="1" x="75"/>
        <item h="1" m="1" x="41"/>
        <item h="1" m="1" x="49"/>
        <item h="1" m="1" x="77"/>
        <item h="1" m="1" x="68"/>
        <item h="1" m="1" x="73"/>
        <item h="1" m="1" x="65"/>
        <item h="1" m="1" x="74"/>
        <item h="1" x="7"/>
        <item h="1" m="1" x="38"/>
        <item h="1" m="1" x="36"/>
        <item h="1" m="1" x="69"/>
        <item h="1" x="4"/>
        <item h="1" m="1" x="63"/>
        <item h="1" x="10"/>
        <item h="1" m="1" x="30"/>
        <item h="1" m="1" x="24"/>
        <item x="15"/>
        <item h="1" x="17"/>
        <item t="default"/>
      </items>
    </pivotField>
    <pivotField compact="0" outline="0" showAll="0" defaultSubtotal="0">
      <items count="220">
        <item m="1" x="171"/>
        <item m="1" x="63"/>
        <item m="1" x="45"/>
        <item m="1" x="29"/>
        <item m="1" x="215"/>
        <item x="25"/>
        <item m="1" x="186"/>
        <item m="1" x="207"/>
        <item m="1" x="204"/>
        <item m="1" x="43"/>
        <item m="1" x="136"/>
        <item x="4"/>
        <item x="20"/>
        <item m="1" x="172"/>
        <item m="1" x="97"/>
        <item m="1" x="41"/>
        <item x="21"/>
        <item m="1" x="170"/>
        <item m="1" x="201"/>
        <item m="1" x="114"/>
        <item m="1" x="175"/>
        <item m="1" x="121"/>
        <item x="1"/>
        <item m="1" x="157"/>
        <item m="1" x="152"/>
        <item m="1" x="112"/>
        <item m="1" x="176"/>
        <item m="1" x="178"/>
        <item m="1" x="102"/>
        <item m="1" x="107"/>
        <item x="24"/>
        <item m="1" x="106"/>
        <item m="1" x="202"/>
        <item m="1" x="133"/>
        <item m="1" x="184"/>
        <item m="1" x="42"/>
        <item m="1" x="173"/>
        <item m="1" x="185"/>
        <item m="1" x="85"/>
        <item m="1" x="78"/>
        <item m="1" x="130"/>
        <item m="1" x="174"/>
        <item m="1" x="196"/>
        <item m="1" x="66"/>
        <item m="1" x="188"/>
        <item m="1" x="168"/>
        <item m="1" x="125"/>
        <item m="1" x="208"/>
        <item m="1" x="179"/>
        <item m="1" x="44"/>
        <item m="1" x="211"/>
        <item m="1" x="118"/>
        <item m="1" x="193"/>
        <item m="1" x="219"/>
        <item m="1" x="200"/>
        <item m="1" x="190"/>
        <item m="1" x="212"/>
        <item m="1" x="95"/>
        <item m="1" x="30"/>
        <item m="1" x="209"/>
        <item m="1" x="206"/>
        <item m="1" x="205"/>
        <item m="1" x="195"/>
        <item m="1" x="192"/>
        <item m="1" x="113"/>
        <item m="1" x="128"/>
        <item m="1" x="70"/>
        <item m="1" x="166"/>
        <item m="1" x="161"/>
        <item m="1" x="54"/>
        <item m="1" x="71"/>
        <item m="1" x="155"/>
        <item m="1" x="182"/>
        <item m="1" x="197"/>
        <item m="1" x="165"/>
        <item m="1" x="154"/>
        <item m="1" x="72"/>
        <item m="1" x="162"/>
        <item m="1" x="137"/>
        <item m="1" x="199"/>
        <item m="1" x="90"/>
        <item m="1" x="127"/>
        <item m="1" x="213"/>
        <item m="1" x="164"/>
        <item m="1" x="57"/>
        <item m="1" x="203"/>
        <item m="1" x="218"/>
        <item m="1" x="119"/>
        <item m="1" x="142"/>
        <item m="1" x="79"/>
        <item m="1" x="134"/>
        <item m="1" x="156"/>
        <item m="1" x="163"/>
        <item m="1" x="92"/>
        <item m="1" x="169"/>
        <item m="1" x="62"/>
        <item m="1" x="214"/>
        <item m="1" x="37"/>
        <item m="1" x="180"/>
        <item m="1" x="159"/>
        <item m="1" x="123"/>
        <item m="1" x="198"/>
        <item m="1" x="216"/>
        <item m="1" x="153"/>
        <item m="1" x="210"/>
        <item m="1" x="194"/>
        <item m="1" x="177"/>
        <item m="1" x="83"/>
        <item m="1" x="139"/>
        <item m="1" x="124"/>
        <item m="1" x="167"/>
        <item m="1" x="88"/>
        <item x="7"/>
        <item m="1" x="183"/>
        <item m="1" x="191"/>
        <item m="1" x="187"/>
        <item m="1" x="147"/>
        <item m="1" x="217"/>
        <item m="1" x="189"/>
        <item m="1" x="120"/>
        <item m="1" x="126"/>
        <item m="1" x="82"/>
        <item m="1" x="117"/>
        <item m="1" x="80"/>
        <item m="1" x="181"/>
        <item m="1" x="89"/>
        <item m="1" x="48"/>
        <item x="22"/>
        <item m="1" x="151"/>
        <item m="1" x="108"/>
        <item m="1" x="143"/>
        <item m="1" x="111"/>
        <item m="1" x="69"/>
        <item m="1" x="26"/>
        <item m="1" x="76"/>
        <item m="1" x="81"/>
        <item m="1" x="105"/>
        <item m="1" x="93"/>
        <item m="1" x="131"/>
        <item m="1" x="122"/>
        <item x="9"/>
        <item m="1" x="64"/>
        <item m="1" x="158"/>
        <item m="1" x="160"/>
        <item m="1" x="150"/>
        <item x="10"/>
        <item m="1" x="116"/>
        <item m="1" x="141"/>
        <item m="1" x="110"/>
        <item m="1" x="144"/>
        <item m="1" x="149"/>
        <item x="14"/>
        <item m="1" x="145"/>
        <item m="1" x="138"/>
        <item m="1" x="84"/>
        <item m="1" x="146"/>
        <item x="23"/>
        <item m="1" x="148"/>
        <item x="12"/>
        <item m="1" x="98"/>
        <item m="1" x="135"/>
        <item m="1" x="140"/>
        <item m="1" x="109"/>
        <item m="1" x="96"/>
        <item m="1" x="129"/>
        <item m="1" x="132"/>
        <item m="1" x="115"/>
        <item m="1" x="75"/>
        <item m="1" x="104"/>
        <item m="1" x="103"/>
        <item x="18"/>
        <item x="5"/>
        <item m="1" x="49"/>
        <item m="1" x="101"/>
        <item m="1" x="100"/>
        <item m="1" x="91"/>
        <item m="1" x="99"/>
        <item m="1" x="86"/>
        <item m="1" x="35"/>
        <item m="1" x="77"/>
        <item m="1" x="32"/>
        <item m="1" x="94"/>
        <item x="0"/>
        <item m="1" x="87"/>
        <item m="1" x="68"/>
        <item m="1" x="74"/>
        <item m="1" x="51"/>
        <item m="1" x="47"/>
        <item m="1" x="46"/>
        <item m="1" x="67"/>
        <item m="1" x="65"/>
        <item m="1" x="28"/>
        <item m="1" x="73"/>
        <item x="6"/>
        <item m="1" x="50"/>
        <item m="1" x="52"/>
        <item x="11"/>
        <item m="1" x="53"/>
        <item m="1" x="55"/>
        <item m="1" x="36"/>
        <item m="1" x="56"/>
        <item x="3"/>
        <item m="1" x="58"/>
        <item m="1" x="59"/>
        <item m="1" x="60"/>
        <item m="1" x="61"/>
        <item m="1" x="27"/>
        <item x="8"/>
        <item x="2"/>
        <item x="17"/>
        <item m="1" x="31"/>
        <item x="16"/>
        <item x="15"/>
        <item x="13"/>
        <item m="1" x="33"/>
        <item m="1" x="34"/>
        <item m="1" x="38"/>
        <item m="1" x="39"/>
        <item m="1" x="40"/>
        <item x="19"/>
      </items>
    </pivotField>
    <pivotField compact="0" outline="0" showAll="0"/>
    <pivotField dataField="1" compact="0" outline="0" showAll="0"/>
    <pivotField dataField="1" compact="0" outline="0" showAll="0"/>
    <pivotField compact="0" outline="0" showAll="0"/>
    <pivotField compact="0" numFmtId="1" outline="0" showAll="0"/>
    <pivotField compact="0" outline="0" showAll="0"/>
    <pivotField compact="0" outline="0" showAll="0">
      <items count="4">
        <item m="1" x="2"/>
        <item x="0"/>
        <item x="1"/>
        <item t="default"/>
      </items>
    </pivotField>
    <pivotField axis="axisRow" compact="0" outline="0" showAll="0" sortType="descending">
      <items count="13">
        <item m="1" x="11"/>
        <item x="9"/>
        <item m="1" x="10"/>
        <item x="0"/>
        <item x="1"/>
        <item x="2"/>
        <item x="3"/>
        <item x="4"/>
        <item x="5"/>
        <item x="6"/>
        <item x="7"/>
        <item x="8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compact="0" outline="0" showAll="0">
      <items count="7">
        <item x="2"/>
        <item m="1" x="3"/>
        <item x="1"/>
        <item m="1" x="5"/>
        <item x="0"/>
        <item m="1" x="4"/>
        <item t="default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28"/>
  </rowFields>
  <rowItems count="4">
    <i>
      <x v="8"/>
    </i>
    <i>
      <x v="3"/>
    </i>
    <i>
      <x v="4"/>
    </i>
    <i>
      <x v="5"/>
    </i>
  </rowItems>
  <colFields count="1">
    <field x="-2"/>
  </colFields>
  <colItems count="3">
    <i>
      <x/>
    </i>
    <i i="1">
      <x v="1"/>
    </i>
    <i i="2">
      <x v="2"/>
    </i>
  </colItems>
  <dataFields count="3">
    <dataField name=".Interacciones" fld="22" baseField="0" baseItem="0"/>
    <dataField name=".META" fld="23" subtotal="average" baseField="0" baseItem="0"/>
    <dataField name=".AHT REAL" fld="31" baseField="0" baseItem="0" numFmtId="2"/>
  </dataFields>
  <formats count="11">
    <format dxfId="262">
      <pivotArea outline="0" collapsedLevelsAreSubtotals="1" fieldPosition="0"/>
    </format>
    <format dxfId="261">
      <pivotArea dataOnly="0" outline="0" fieldPosition="0">
        <references count="1">
          <reference field="4294967294" count="1">
            <x v="1"/>
          </reference>
        </references>
      </pivotArea>
    </format>
    <format dxfId="26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59">
      <pivotArea dataOnly="0" outline="0" fieldPosition="0">
        <references count="1">
          <reference field="4294967294" count="1">
            <x v="0"/>
          </reference>
        </references>
      </pivotArea>
    </format>
    <format dxfId="25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5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56">
      <pivotArea field="20" type="button" dataOnly="0" labelOnly="1" outline="0"/>
    </format>
    <format dxfId="25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54">
      <pivotArea dataOnly="0" labelOnly="1" outline="0" fieldPosition="0">
        <references count="1">
          <reference field="28" count="0"/>
        </references>
      </pivotArea>
    </format>
    <format dxfId="253">
      <pivotArea outline="0" fieldPosition="0">
        <references count="1">
          <reference field="4294967294" count="1" selected="0">
            <x v="2"/>
          </reference>
        </references>
      </pivotArea>
    </format>
    <format dxfId="252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B6A0E734-59F2-476D-A1D7-5FA2C9C63B88}" autoFormatId="16" applyNumberFormats="0" applyBorderFormats="0" applyFontFormats="0" applyPatternFormats="0" applyAlignmentFormats="0" applyWidthHeightFormats="0">
  <queryTableRefresh nextId="22" unboundColumnsRight="1">
    <queryTableFields count="10">
      <queryTableField id="10" name="BP" tableColumnId="10"/>
      <queryTableField id="11" name="AVAYA ID" tableColumnId="11"/>
      <queryTableField id="12" name="NOMBRE COMPLETO" tableColumnId="12"/>
      <queryTableField id="4" name="servicio" tableColumnId="4"/>
      <queryTableField id="13" name="JEFE INMEDIATO" tableColumnId="13"/>
      <queryTableField id="6" name="coordinador" tableColumnId="6"/>
      <queryTableField id="14" name="ANTIGUEDAD" tableColumnId="14"/>
      <queryTableField id="8" name="estado" tableColumnId="8"/>
      <queryTableField id="15" name="SEDE" tableColumnId="15"/>
      <queryTableField id="21" dataBound="0" tableColumnId="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RVICIO1" xr10:uid="{3875BDDF-DA86-46A6-9912-F3A02F20D208}" sourceName="SERVICIO">
  <pivotTables>
    <pivotTable tabId="6" name="TablaDinámica2"/>
    <pivotTable tabId="6" name="TablaDinámica1"/>
  </pivotTables>
  <data>
    <tabular pivotCacheId="883056450" customListSort="0" showMissing="0">
      <items count="79">
        <i x="16"/>
        <i x="3"/>
        <i x="4"/>
        <i x="10"/>
        <i x="15" s="1"/>
        <i x="17"/>
        <i x="18" nd="1"/>
        <i x="5" nd="1"/>
        <i x="2" nd="1"/>
        <i x="14" nd="1"/>
        <i x="12" nd="1"/>
        <i x="8" nd="1"/>
        <i x="13" nd="1"/>
        <i x="11" nd="1"/>
        <i x="9" nd="1"/>
        <i x="0" nd="1"/>
        <i x="1" nd="1"/>
        <i x="6" nd="1"/>
        <i x="7" nd="1"/>
        <i x="32" nd="1"/>
        <i x="43" nd="1"/>
        <i x="54" nd="1"/>
        <i x="52" nd="1"/>
        <i x="46" nd="1"/>
        <i x="22" nd="1"/>
        <i x="19" nd="1"/>
        <i x="53" nd="1"/>
        <i x="64" nd="1"/>
        <i x="33" nd="1"/>
        <i x="78" nd="1"/>
        <i x="35" nd="1"/>
        <i x="26" nd="1"/>
        <i x="40" nd="1"/>
        <i x="76" nd="1"/>
        <i x="27" nd="1"/>
        <i x="44" nd="1"/>
        <i x="25" nd="1"/>
        <i x="21" nd="1"/>
        <i x="48" nd="1"/>
        <i x="62" nd="1"/>
        <i x="57" nd="1"/>
        <i x="37" nd="1"/>
        <i x="59" nd="1"/>
        <i x="39" nd="1"/>
        <i x="47" nd="1"/>
        <i x="71" nd="1"/>
        <i x="70" nd="1"/>
        <i x="50" nd="1"/>
        <i x="42" nd="1"/>
        <i x="23" nd="1"/>
        <i x="55" nd="1"/>
        <i x="29" nd="1"/>
        <i x="28" nd="1"/>
        <i x="31" nd="1"/>
        <i x="66" nd="1"/>
        <i x="56" nd="1"/>
        <i x="60" nd="1"/>
        <i x="34" nd="1"/>
        <i x="58" nd="1"/>
        <i x="51" nd="1"/>
        <i x="45" nd="1"/>
        <i x="72" nd="1"/>
        <i x="67" nd="1"/>
        <i x="20" nd="1"/>
        <i x="61" nd="1"/>
        <i x="75" nd="1"/>
        <i x="41" nd="1"/>
        <i x="49" nd="1"/>
        <i x="77" nd="1"/>
        <i x="68" nd="1"/>
        <i x="73" nd="1"/>
        <i x="65" nd="1"/>
        <i x="74" nd="1"/>
        <i x="38" nd="1"/>
        <i x="36" nd="1"/>
        <i x="69" nd="1"/>
        <i x="63" nd="1"/>
        <i x="30" nd="1"/>
        <i x="24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UPERVISOR1" xr10:uid="{E79F3239-7F37-474F-9466-185E1FF01F5F}" sourceName="SUPERVISOR">
  <pivotTables>
    <pivotTable tabId="6" name="TablaDinámica2"/>
    <pivotTable tabId="6" name="TablaDinámica1"/>
  </pivotTables>
  <data>
    <tabular pivotCacheId="883056450" showMissing="0">
      <items count="220">
        <i x="23" s="1"/>
        <i x="24" s="1"/>
        <i x="2" s="1"/>
        <i x="25" s="1" nd="1"/>
        <i x="8" s="1" nd="1"/>
        <i x="9" s="1" nd="1"/>
        <i x="15" s="1" nd="1"/>
        <i x="20" s="1" nd="1"/>
        <i x="17" s="1" nd="1"/>
        <i x="13" s="1" nd="1"/>
        <i x="19" s="1" nd="1"/>
        <i x="12" s="1" nd="1"/>
        <i x="6" s="1" nd="1"/>
        <i x="3" s="1" nd="1"/>
        <i x="22" s="1" nd="1"/>
        <i x="0" s="1" nd="1"/>
        <i x="7" s="1" nd="1"/>
        <i x="14" s="1" nd="1"/>
        <i x="11" s="1" nd="1"/>
        <i x="16" s="1" nd="1"/>
        <i x="18" s="1" nd="1"/>
        <i x="4" s="1" nd="1"/>
        <i x="5" s="1" nd="1"/>
        <i x="10" s="1" nd="1"/>
        <i x="21" s="1" nd="1"/>
        <i x="1" s="1" nd="1"/>
        <i x="78" s="1" nd="1"/>
        <i x="94" s="1" nd="1"/>
        <i x="184" s="1" nd="1"/>
        <i x="55" s="1" nd="1"/>
        <i x="46" s="1" nd="1"/>
        <i x="98" s="1" nd="1"/>
        <i x="71" s="1" nd="1"/>
        <i x="90" s="1" nd="1"/>
        <i x="68" s="1" nd="1"/>
        <i x="168" s="1" nd="1"/>
        <i x="81" s="1" nd="1"/>
        <i x="84" s="1" nd="1"/>
        <i x="34" s="1" nd="1"/>
        <i x="191" s="1" nd="1"/>
        <i x="178" s="1" nd="1"/>
        <i x="103" s="1" nd="1"/>
        <i x="169" s="1" nd="1"/>
        <i x="26" s="1" nd="1"/>
        <i x="127" s="1" nd="1"/>
        <i x="137" s="1" nd="1"/>
        <i x="121" s="1" nd="1"/>
        <i x="113" s="1" nd="1"/>
        <i x="171" s="1" nd="1"/>
        <i x="82" s="1" nd="1"/>
        <i x="100" s="1" nd="1"/>
        <i x="75" s="1" nd="1"/>
        <i x="170" s="1" nd="1"/>
        <i x="216" s="1" nd="1"/>
        <i x="150" s="1" nd="1"/>
        <i x="60" s="1" nd="1"/>
        <i x="130" s="1" nd="1"/>
        <i x="152" s="1" nd="1"/>
        <i x="73" s="1" nd="1"/>
        <i x="185" s="1" nd="1"/>
        <i x="208" s="1" nd="1"/>
        <i x="97" s="1" nd="1"/>
        <i x="193" s="1" nd="1"/>
        <i x="153" s="1" nd="1"/>
        <i x="40" s="1" nd="1"/>
        <i x="141" s="1" nd="1"/>
        <i x="79" s="1" nd="1"/>
        <i x="154" s="1" nd="1"/>
        <i x="111" s="1" nd="1"/>
        <i x="140" s="1" nd="1"/>
        <i x="43" s="1" nd="1"/>
        <i x="101" s="1" nd="1"/>
        <i x="53" s="1" nd="1"/>
        <i x="175" s="1" nd="1"/>
        <i x="197" s="1" nd="1"/>
        <i x="85" s="1" nd="1"/>
        <i x="135" s="1" nd="1"/>
        <i x="41" s="1" nd="1"/>
        <i x="63" s="1" nd="1"/>
        <i x="163" s="1" nd="1"/>
        <i x="105" s="1" nd="1"/>
        <i x="51" s="1" nd="1"/>
        <i x="80" s="1" nd="1"/>
        <i x="87" s="1" nd="1"/>
        <i x="134" s="1" nd="1"/>
        <i x="27" s="1" nd="1"/>
        <i x="122" s="1" nd="1"/>
        <i x="45" s="1" nd="1"/>
        <i x="194" s="1" nd="1"/>
        <i x="74" s="1" nd="1"/>
        <i x="148" s="1" nd="1"/>
        <i x="174" s="1" nd="1"/>
        <i x="67" s="1" nd="1"/>
        <i x="161" s="1" nd="1"/>
        <i x="195" s="1" nd="1"/>
        <i x="30" s="1" nd="1"/>
        <i x="139" s="1" nd="1"/>
        <i x="28" s="1" nd="1"/>
        <i x="88" s="1" nd="1"/>
        <i x="217" s="1" nd="1"/>
        <i x="166" s="1" nd="1"/>
        <i x="190" s="1" nd="1"/>
        <i x="162" s="1" nd="1"/>
        <i x="118" s="1" nd="1"/>
        <i x="31" s="1" nd="1"/>
        <i x="50" s="1" nd="1"/>
        <i x="128" s="1" nd="1"/>
        <i x="172" s="1" nd="1"/>
        <i x="36" s="1" nd="1"/>
        <i x="147" s="1" nd="1"/>
        <i x="198" s="1" nd="1"/>
        <i x="211" s="1" nd="1"/>
        <i x="181" s="1" nd="1"/>
        <i x="114" s="1" nd="1"/>
        <i x="72" s="1" nd="1"/>
        <i x="192" s="1" nd="1"/>
        <i x="124" s="1" nd="1"/>
        <i x="106" s="1" nd="1"/>
        <i x="62" s="1" nd="1"/>
        <i x="187" s="1" nd="1"/>
        <i x="59" s="1" nd="1"/>
        <i x="49" s="1" nd="1"/>
        <i x="138" s="1" nd="1"/>
        <i x="179" s="1" nd="1"/>
        <i x="32" s="1" nd="1"/>
        <i x="64" s="1" nd="1"/>
        <i x="108" s="1" nd="1"/>
        <i x="202" s="1" nd="1"/>
        <i x="70" s="1" nd="1"/>
        <i x="44" s="1" nd="1"/>
        <i x="37" s="1" nd="1"/>
        <i x="126" s="1" nd="1"/>
        <i x="89" s="1" nd="1"/>
        <i x="155" s="1" nd="1"/>
        <i x="29" s="1" nd="1"/>
        <i x="173" s="1" nd="1"/>
        <i x="188" s="1" nd="1"/>
        <i x="210" s="1" nd="1"/>
        <i x="183" s="1" nd="1"/>
        <i x="35" s="1" nd="1"/>
        <i x="203" s="1" nd="1"/>
        <i x="77" s="1" nd="1"/>
        <i x="215" s="1" nd="1"/>
        <i x="158" s="1" nd="1"/>
        <i x="199" s="1" nd="1"/>
        <i x="65" s="1" nd="1"/>
        <i x="207" s="1" nd="1"/>
        <i x="56" s="1" nd="1"/>
        <i x="95" s="1" nd="1"/>
        <i x="143" s="1" nd="1"/>
        <i x="38" s="1" nd="1"/>
        <i x="54" s="1" nd="1"/>
        <i x="189" s="1" nd="1"/>
        <i x="212" s="1" nd="1"/>
        <i x="209" s="1" nd="1"/>
        <i x="206" s="1" nd="1"/>
        <i x="205" s="1" nd="1"/>
        <i x="57" s="1" nd="1"/>
        <i x="156" s="1" nd="1"/>
        <i x="131" s="1" nd="1"/>
        <i x="160" s="1" nd="1"/>
        <i x="107" s="1" nd="1"/>
        <i x="176" s="1" nd="1"/>
        <i x="129" s="1" nd="1"/>
        <i x="164" s="1" nd="1"/>
        <i x="213" s="1" nd="1"/>
        <i x="167" s="1" nd="1"/>
        <i x="180" s="1" nd="1"/>
        <i x="186" s="1" nd="1"/>
        <i x="144" s="1" nd="1"/>
        <i x="146" s="1" nd="1"/>
        <i x="58" s="1" nd="1"/>
        <i x="83" s="1" nd="1"/>
        <i x="86" s="1" nd="1"/>
        <i x="157" s="1" nd="1"/>
        <i x="196" s="1" nd="1"/>
        <i x="133" s="1" nd="1"/>
        <i x="69" s="1" nd="1"/>
        <i x="33" s="1" nd="1"/>
        <i x="120" s="1" nd="1"/>
        <i x="66" s="1" nd="1"/>
        <i x="91" s="1" nd="1"/>
        <i x="165" s="1" nd="1"/>
        <i x="182" s="1" nd="1"/>
        <i x="219" s="1" nd="1"/>
        <i x="214" s="1" nd="1"/>
        <i x="204" s="1" nd="1"/>
        <i x="123" s="1" nd="1"/>
        <i x="48" s="1" nd="1"/>
        <i x="115" s="1" nd="1"/>
        <i x="177" s="1" nd="1"/>
        <i x="200" s="1" nd="1"/>
        <i x="119" s="1" nd="1"/>
        <i x="116" s="1" nd="1"/>
        <i x="99" s="1" nd="1"/>
        <i x="61" s="1" nd="1"/>
        <i x="76" s="1" nd="1"/>
        <i x="145" s="1" nd="1"/>
        <i x="117" s="1" nd="1"/>
        <i x="93" s="1" nd="1"/>
        <i x="42" s="1" nd="1"/>
        <i x="132" s="1" nd="1"/>
        <i x="125" s="1" nd="1"/>
        <i x="109" s="1" nd="1"/>
        <i x="218" s="1" nd="1"/>
        <i x="39" s="1" nd="1"/>
        <i x="47" s="1" nd="1"/>
        <i x="110" s="1" nd="1"/>
        <i x="52" s="1" nd="1"/>
        <i x="96" s="1" nd="1"/>
        <i x="151" s="1" nd="1"/>
        <i x="102" s="1" nd="1"/>
        <i x="104" s="1" nd="1"/>
        <i x="159" s="1" nd="1"/>
        <i x="136" s="1" nd="1"/>
        <i x="149" s="1" nd="1"/>
        <i x="92" s="1" nd="1"/>
        <i x="142" s="1" nd="1"/>
        <i x="112" s="1" nd="1"/>
        <i x="20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RVICIO" xr10:uid="{ACFE3240-0FAD-431C-A544-EB838F4301BE}" sourceName="SERVICIO">
  <pivotTables>
    <pivotTable tabId="3" name="TablaDinámica2"/>
  </pivotTables>
  <data>
    <tabular pivotCacheId="883056450" showMissing="0">
      <items count="79">
        <i x="18" s="1"/>
        <i x="5" s="1"/>
        <i x="2" s="1"/>
        <i x="14" s="1"/>
        <i x="12" s="1"/>
        <i x="16" s="1"/>
        <i x="8" s="1"/>
        <i x="3" s="1"/>
        <i x="13" s="1"/>
        <i x="11" s="1"/>
        <i x="9" s="1"/>
        <i x="0" s="1"/>
        <i x="1" s="1"/>
        <i x="6" s="1"/>
        <i x="7" s="1"/>
        <i x="4" s="1"/>
        <i x="10" s="1"/>
        <i x="15" s="1"/>
        <i x="17" s="1"/>
        <i x="32" s="1" nd="1"/>
        <i x="43" s="1" nd="1"/>
        <i x="54" s="1" nd="1"/>
        <i x="52" s="1" nd="1"/>
        <i x="46" s="1" nd="1"/>
        <i x="22" s="1" nd="1"/>
        <i x="19" s="1" nd="1"/>
        <i x="53" s="1" nd="1"/>
        <i x="64" s="1" nd="1"/>
        <i x="33" s="1" nd="1"/>
        <i x="78" s="1" nd="1"/>
        <i x="35" s="1" nd="1"/>
        <i x="26" s="1" nd="1"/>
        <i x="40" s="1" nd="1"/>
        <i x="76" s="1" nd="1"/>
        <i x="27" s="1" nd="1"/>
        <i x="44" s="1" nd="1"/>
        <i x="25" s="1" nd="1"/>
        <i x="21" s="1" nd="1"/>
        <i x="48" s="1" nd="1"/>
        <i x="62" s="1" nd="1"/>
        <i x="57" s="1" nd="1"/>
        <i x="37" s="1" nd="1"/>
        <i x="59" s="1" nd="1"/>
        <i x="39" s="1" nd="1"/>
        <i x="47" s="1" nd="1"/>
        <i x="71" s="1" nd="1"/>
        <i x="70" s="1" nd="1"/>
        <i x="50" s="1" nd="1"/>
        <i x="42" s="1" nd="1"/>
        <i x="23" s="1" nd="1"/>
        <i x="55" s="1" nd="1"/>
        <i x="29" s="1" nd="1"/>
        <i x="28" s="1" nd="1"/>
        <i x="31" s="1" nd="1"/>
        <i x="66" s="1" nd="1"/>
        <i x="56" s="1" nd="1"/>
        <i x="60" s="1" nd="1"/>
        <i x="34" s="1" nd="1"/>
        <i x="58" s="1" nd="1"/>
        <i x="51" s="1" nd="1"/>
        <i x="45" s="1" nd="1"/>
        <i x="72" s="1" nd="1"/>
        <i x="67" s="1" nd="1"/>
        <i x="20" s="1" nd="1"/>
        <i x="61" s="1" nd="1"/>
        <i x="75" s="1" nd="1"/>
        <i x="41" s="1" nd="1"/>
        <i x="49" s="1" nd="1"/>
        <i x="77" s="1" nd="1"/>
        <i x="68" s="1" nd="1"/>
        <i x="73" s="1" nd="1"/>
        <i x="65" s="1" nd="1"/>
        <i x="74" s="1" nd="1"/>
        <i x="38" s="1" nd="1"/>
        <i x="36" s="1" nd="1"/>
        <i x="69" s="1" nd="1"/>
        <i x="63" s="1" nd="1"/>
        <i x="30" s="1" nd="1"/>
        <i x="2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UPERVISOR" xr10:uid="{41D58B9D-DFBF-49FF-813B-D1EE824C7F01}" sourceName="SUPERVISOR">
  <pivotTables>
    <pivotTable tabId="3" name="TablaDinámica2"/>
  </pivotTables>
  <data>
    <tabular pivotCacheId="883056450" showMissing="0">
      <items count="220">
        <i x="25" s="1"/>
        <i x="23" s="1"/>
        <i x="8" s="1"/>
        <i x="9" s="1"/>
        <i x="15" s="1"/>
        <i x="20" s="1"/>
        <i x="17" s="1"/>
        <i x="13" s="1"/>
        <i x="24" s="1"/>
        <i x="19" s="1"/>
        <i x="12" s="1"/>
        <i x="6" s="1"/>
        <i x="3" s="1"/>
        <i x="22" s="1"/>
        <i x="0" s="1"/>
        <i x="7" s="1"/>
        <i x="14" s="1"/>
        <i x="2" s="1"/>
        <i x="11" s="1"/>
        <i x="16" s="1"/>
        <i x="18" s="1"/>
        <i x="4" s="1"/>
        <i x="5" s="1"/>
        <i x="10" s="1"/>
        <i x="21" s="1"/>
        <i x="1" s="1"/>
        <i x="78" s="1" nd="1"/>
        <i x="94" s="1" nd="1"/>
        <i x="184" s="1" nd="1"/>
        <i x="55" s="1" nd="1"/>
        <i x="46" s="1" nd="1"/>
        <i x="98" s="1" nd="1"/>
        <i x="71" s="1" nd="1"/>
        <i x="90" s="1" nd="1"/>
        <i x="68" s="1" nd="1"/>
        <i x="168" s="1" nd="1"/>
        <i x="81" s="1" nd="1"/>
        <i x="84" s="1" nd="1"/>
        <i x="34" s="1" nd="1"/>
        <i x="191" s="1" nd="1"/>
        <i x="178" s="1" nd="1"/>
        <i x="103" s="1" nd="1"/>
        <i x="169" s="1" nd="1"/>
        <i x="26" s="1" nd="1"/>
        <i x="127" s="1" nd="1"/>
        <i x="137" s="1" nd="1"/>
        <i x="121" s="1" nd="1"/>
        <i x="113" s="1" nd="1"/>
        <i x="171" s="1" nd="1"/>
        <i x="82" s="1" nd="1"/>
        <i x="100" s="1" nd="1"/>
        <i x="75" s="1" nd="1"/>
        <i x="170" s="1" nd="1"/>
        <i x="216" s="1" nd="1"/>
        <i x="150" s="1" nd="1"/>
        <i x="60" s="1" nd="1"/>
        <i x="130" s="1" nd="1"/>
        <i x="152" s="1" nd="1"/>
        <i x="73" s="1" nd="1"/>
        <i x="185" s="1" nd="1"/>
        <i x="208" s="1" nd="1"/>
        <i x="97" s="1" nd="1"/>
        <i x="193" s="1" nd="1"/>
        <i x="153" s="1" nd="1"/>
        <i x="40" s="1" nd="1"/>
        <i x="141" s="1" nd="1"/>
        <i x="79" s="1" nd="1"/>
        <i x="154" s="1" nd="1"/>
        <i x="111" s="1" nd="1"/>
        <i x="140" s="1" nd="1"/>
        <i x="43" s="1" nd="1"/>
        <i x="101" s="1" nd="1"/>
        <i x="53" s="1" nd="1"/>
        <i x="175" s="1" nd="1"/>
        <i x="197" s="1" nd="1"/>
        <i x="85" s="1" nd="1"/>
        <i x="135" s="1" nd="1"/>
        <i x="41" s="1" nd="1"/>
        <i x="63" s="1" nd="1"/>
        <i x="163" s="1" nd="1"/>
        <i x="105" s="1" nd="1"/>
        <i x="51" s="1" nd="1"/>
        <i x="80" s="1" nd="1"/>
        <i x="87" s="1" nd="1"/>
        <i x="134" s="1" nd="1"/>
        <i x="27" s="1" nd="1"/>
        <i x="122" s="1" nd="1"/>
        <i x="45" s="1" nd="1"/>
        <i x="194" s="1" nd="1"/>
        <i x="74" s="1" nd="1"/>
        <i x="148" s="1" nd="1"/>
        <i x="174" s="1" nd="1"/>
        <i x="67" s="1" nd="1"/>
        <i x="161" s="1" nd="1"/>
        <i x="195" s="1" nd="1"/>
        <i x="30" s="1" nd="1"/>
        <i x="139" s="1" nd="1"/>
        <i x="28" s="1" nd="1"/>
        <i x="88" s="1" nd="1"/>
        <i x="217" s="1" nd="1"/>
        <i x="166" s="1" nd="1"/>
        <i x="190" s="1" nd="1"/>
        <i x="162" s="1" nd="1"/>
        <i x="118" s="1" nd="1"/>
        <i x="31" s="1" nd="1"/>
        <i x="50" s="1" nd="1"/>
        <i x="128" s="1" nd="1"/>
        <i x="172" s="1" nd="1"/>
        <i x="36" s="1" nd="1"/>
        <i x="147" s="1" nd="1"/>
        <i x="198" s="1" nd="1"/>
        <i x="211" s="1" nd="1"/>
        <i x="181" s="1" nd="1"/>
        <i x="114" s="1" nd="1"/>
        <i x="72" s="1" nd="1"/>
        <i x="192" s="1" nd="1"/>
        <i x="124" s="1" nd="1"/>
        <i x="106" s="1" nd="1"/>
        <i x="62" s="1" nd="1"/>
        <i x="187" s="1" nd="1"/>
        <i x="59" s="1" nd="1"/>
        <i x="49" s="1" nd="1"/>
        <i x="138" s="1" nd="1"/>
        <i x="179" s="1" nd="1"/>
        <i x="32" s="1" nd="1"/>
        <i x="64" s="1" nd="1"/>
        <i x="108" s="1" nd="1"/>
        <i x="202" s="1" nd="1"/>
        <i x="70" s="1" nd="1"/>
        <i x="44" s="1" nd="1"/>
        <i x="37" s="1" nd="1"/>
        <i x="126" s="1" nd="1"/>
        <i x="89" s="1" nd="1"/>
        <i x="155" s="1" nd="1"/>
        <i x="29" s="1" nd="1"/>
        <i x="173" s="1" nd="1"/>
        <i x="188" s="1" nd="1"/>
        <i x="210" s="1" nd="1"/>
        <i x="183" s="1" nd="1"/>
        <i x="35" s="1" nd="1"/>
        <i x="203" s="1" nd="1"/>
        <i x="77" s="1" nd="1"/>
        <i x="215" s="1" nd="1"/>
        <i x="158" s="1" nd="1"/>
        <i x="199" s="1" nd="1"/>
        <i x="65" s="1" nd="1"/>
        <i x="207" s="1" nd="1"/>
        <i x="56" s="1" nd="1"/>
        <i x="95" s="1" nd="1"/>
        <i x="143" s="1" nd="1"/>
        <i x="38" s="1" nd="1"/>
        <i x="54" s="1" nd="1"/>
        <i x="189" s="1" nd="1"/>
        <i x="212" s="1" nd="1"/>
        <i x="209" s="1" nd="1"/>
        <i x="206" s="1" nd="1"/>
        <i x="205" s="1" nd="1"/>
        <i x="57" s="1" nd="1"/>
        <i x="156" s="1" nd="1"/>
        <i x="131" s="1" nd="1"/>
        <i x="160" s="1" nd="1"/>
        <i x="107" s="1" nd="1"/>
        <i x="176" s="1" nd="1"/>
        <i x="129" s="1" nd="1"/>
        <i x="164" s="1" nd="1"/>
        <i x="213" s="1" nd="1"/>
        <i x="167" s="1" nd="1"/>
        <i x="180" s="1" nd="1"/>
        <i x="186" s="1" nd="1"/>
        <i x="144" s="1" nd="1"/>
        <i x="146" s="1" nd="1"/>
        <i x="58" s="1" nd="1"/>
        <i x="83" s="1" nd="1"/>
        <i x="86" s="1" nd="1"/>
        <i x="157" s="1" nd="1"/>
        <i x="196" s="1" nd="1"/>
        <i x="133" s="1" nd="1"/>
        <i x="69" s="1" nd="1"/>
        <i x="33" s="1" nd="1"/>
        <i x="120" s="1" nd="1"/>
        <i x="66" s="1" nd="1"/>
        <i x="91" s="1" nd="1"/>
        <i x="165" s="1" nd="1"/>
        <i x="182" s="1" nd="1"/>
        <i x="219" s="1" nd="1"/>
        <i x="214" s="1" nd="1"/>
        <i x="204" s="1" nd="1"/>
        <i x="123" s="1" nd="1"/>
        <i x="48" s="1" nd="1"/>
        <i x="115" s="1" nd="1"/>
        <i x="177" s="1" nd="1"/>
        <i x="200" s="1" nd="1"/>
        <i x="119" s="1" nd="1"/>
        <i x="116" s="1" nd="1"/>
        <i x="99" s="1" nd="1"/>
        <i x="61" s="1" nd="1"/>
        <i x="76" s="1" nd="1"/>
        <i x="145" s="1" nd="1"/>
        <i x="117" s="1" nd="1"/>
        <i x="93" s="1" nd="1"/>
        <i x="42" s="1" nd="1"/>
        <i x="132" s="1" nd="1"/>
        <i x="125" s="1" nd="1"/>
        <i x="109" s="1" nd="1"/>
        <i x="218" s="1" nd="1"/>
        <i x="39" s="1" nd="1"/>
        <i x="47" s="1" nd="1"/>
        <i x="110" s="1" nd="1"/>
        <i x="52" s="1" nd="1"/>
        <i x="96" s="1" nd="1"/>
        <i x="151" s="1" nd="1"/>
        <i x="102" s="1" nd="1"/>
        <i x="104" s="1" nd="1"/>
        <i x="159" s="1" nd="1"/>
        <i x="136" s="1" nd="1"/>
        <i x="149" s="1" nd="1"/>
        <i x="92" s="1" nd="1"/>
        <i x="142" s="1" nd="1"/>
        <i x="112" s="1" nd="1"/>
        <i x="20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ALIDO" xr10:uid="{10C214C7-DFE9-4E2C-9F7C-E6DEAD29946C}" sourceName="VALIDO">
  <pivotTables>
    <pivotTable tabId="6" name="TablaDinámica2"/>
    <pivotTable tabId="6" name="TablaDinámica1"/>
  </pivotTables>
  <data>
    <tabular pivotCacheId="883056450">
      <items count="3">
        <i x="0" s="1"/>
        <i x="2" s="1" nd="1"/>
        <i x="1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ALIDO1" xr10:uid="{140530ED-CD80-49CC-9D5C-6E3367955B8B}" sourceName="VALIDO">
  <pivotTables>
    <pivotTable tabId="3" name="TablaDinámica2"/>
  </pivotTables>
  <data>
    <tabular pivotCacheId="883056450">
      <items count="3">
        <i x="0" s="1"/>
        <i x="1" s="1"/>
        <i x="2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NTIGUIEDAD" xr10:uid="{B9F588A2-2A24-460C-8EFD-58C24543B364}" sourceName="ANTIGUIEDAD">
  <pivotTables>
    <pivotTable tabId="3" name="TablaDinámica2"/>
  </pivotTables>
  <data>
    <tabular pivotCacheId="883056450" showMissing="0">
      <items count="12">
        <i x="9" s="1"/>
        <i x="7" s="1"/>
        <i x="2" s="1"/>
        <i x="6" s="1"/>
        <i x="1" s="1"/>
        <i x="5" s="1"/>
        <i x="0" s="1"/>
        <i x="4" s="1"/>
        <i x="3" s="1"/>
        <i x="8" s="1"/>
        <i x="10" s="1" nd="1"/>
        <i x="1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DE" xr10:uid="{49D87334-0F37-481F-AB92-14B47ABAD70E}" sourceName="SEDE">
  <pivotTables>
    <pivotTable tabId="3" name="TablaDinámica2"/>
  </pivotTables>
  <data>
    <tabular pivotCacheId="883056450">
      <items count="6">
        <i x="2" s="1"/>
        <i x="1" s="1"/>
        <i x="0" s="1"/>
        <i x="3" s="1" nd="1"/>
        <i x="5" s="1" nd="1"/>
        <i x="4" s="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DE1" xr10:uid="{97D95D01-BC8C-44AD-A853-740479F331A7}" sourceName="SEDE">
  <pivotTables>
    <pivotTable tabId="6" name="TablaDinámica2"/>
    <pivotTable tabId="6" name="TablaDinámica1"/>
  </pivotTables>
  <data>
    <tabular pivotCacheId="883056450">
      <items count="6">
        <i x="0" s="1"/>
        <i x="2" s="1" nd="1"/>
        <i x="3" s="1" nd="1"/>
        <i x="1" s="1" nd="1"/>
        <i x="5" s="1" nd="1"/>
        <i x="4" s="1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e_medios" xr10:uid="{5819546E-7A07-47D8-84E0-D9FD8276E67F}" sourceName="Tipo de medios">
  <pivotTables>
    <pivotTable tabId="6" name="TablaDinámica2"/>
    <pivotTable tabId="6" name="TablaDinámica1"/>
  </pivotTables>
  <data>
    <tabular pivotCacheId="883056450" showMissing="0">
      <items count="5">
        <i x="1" s="1"/>
        <i x="0" nd="1"/>
        <i x="2" nd="1"/>
        <i x="4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e_medios1" xr10:uid="{882E6C61-31E6-4174-A52B-6E0930C4E005}" sourceName="Tipo de medios">
  <pivotTables>
    <pivotTable tabId="3" name="TablaDinámica2"/>
  </pivotTables>
  <data>
    <tabular pivotCacheId="883056450" showMissing="0">
      <items count="5">
        <i x="1" s="1"/>
        <i x="0" s="1"/>
        <i x="2" s="1"/>
        <i x="4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ERVICIO" xr10:uid="{37B1C7F2-1E2C-4051-B71C-C523B3728F8E}" cache="SegmentaciónDeDatos_SERVICIO" caption="SERVICIO" style="SlicerStyleOther2" lockedPosition="1" rowHeight="241300"/>
  <slicer name="SUPERVISOR" xr10:uid="{522D3F7E-D8C9-4AF9-A0B2-F8B639584357}" cache="SegmentaciónDeDatos_SUPERVISOR" caption="SUPERVISOR" style="SlicerStyleOther2" lockedPosition="1" rowHeight="241300"/>
  <slicer name="ANTIGUIEDAD" xr10:uid="{2416BA71-E07D-4B1F-A043-6AF25FD85A93}" cache="SegmentaciónDeDatos_ANTIGUIEDAD" caption="ANTIGUIEDAD" style="SlicerStyleOther2" lockedPosition="1" rowHeight="241300"/>
  <slicer name="SEDE" xr10:uid="{04D4ABCE-BCEE-49BA-A059-4AEE210AFE5B}" cache="SegmentaciónDeDatos_SEDE" caption="SEDE" lockedPosition="1" rowHeight="241300"/>
  <slicer name="Tipo de medios 1" xr10:uid="{C943A719-5B08-45BE-B5DF-E6D47118C1D8}" cache="SegmentaciónDeDatos_Tipo_de_medios1" caption="Tipo de medios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ERVICIO 1" xr10:uid="{7A82348A-BAD1-42EB-AB5A-1CDFD011CA90}" cache="SegmentaciónDeDatos_SERVICIO1" caption="SERVICIO" style="SlicerStyleOther2" lockedPosition="1" rowHeight="241300"/>
  <slicer name="SUPERVISOR 1" xr10:uid="{EE45A910-4B66-4FA0-976F-50D2AFA5BD02}" cache="SegmentaciónDeDatos_SUPERVISOR1" caption="SUPERVISOR" style="SlicerStyleOther2" lockedPosition="1" rowHeight="241300"/>
  <slicer name="SEDE 1" xr10:uid="{0E4B9FFD-CF08-4881-BDA1-473E98850B7D}" cache="SegmentaciónDeDatos_SEDE1" caption="SEDE" rowHeight="241300"/>
  <slicer name="Tipo de medios" xr10:uid="{08719DAD-EBD1-42D0-AA15-EB812A6EDACE}" cache="SegmentaciónDeDatos_Tipo_de_medios" caption="Tipo de medios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VALIDO" xr10:uid="{AA3088C0-9461-488C-9D53-2F4090ECDC29}" cache="SegmentaciónDeDatos_VALIDO" caption="VALIDO" rowHeight="241300"/>
  <slicer name="VALIDO 1" xr10:uid="{4D004A36-E0D7-4BBC-A447-3C9246F19BD8}" cache="SegmentaciónDeDatos_VALIDO1" caption="VALIDO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AC80D4-9029-4C63-B3AF-B9FAE4A9CAE1}" name="Consulta1" displayName="Consulta1" ref="A2:J810" tableType="queryTable" totalsRowShown="0" headerRowDxfId="274" dataDxfId="273">
  <tableColumns count="10">
    <tableColumn id="10" xr3:uid="{64CFD476-9EF6-4DD8-AC48-A8293068831E}" uniqueName="10" name="BP" queryTableFieldId="10" dataDxfId="198"/>
    <tableColumn id="11" xr3:uid="{8EE2ABB1-AF9B-4D02-B9F5-FCFFFD22A314}" uniqueName="11" name="AVAYA ID" queryTableFieldId="11" dataDxfId="197"/>
    <tableColumn id="12" xr3:uid="{5B422403-397E-456A-B679-74AF979D7B76}" uniqueName="12" name="NOMBRE COMPLETO" queryTableFieldId="12" dataDxfId="196"/>
    <tableColumn id="4" xr3:uid="{7AAD391D-4B6F-462F-B3A6-3E5A800E02E6}" uniqueName="4" name="SERVICIO" queryTableFieldId="4" dataDxfId="195"/>
    <tableColumn id="13" xr3:uid="{AEE850C6-43E0-475E-90BB-9D91EE981807}" uniqueName="13" name="JEFE INMEDIATO" queryTableFieldId="13" dataDxfId="194"/>
    <tableColumn id="6" xr3:uid="{988F8DD0-88C5-4CFC-8616-D64F43645937}" uniqueName="6" name="COORDINADOR" queryTableFieldId="6" dataDxfId="193"/>
    <tableColumn id="14" xr3:uid="{FEC78293-9AEF-43D0-A3D0-D02E6B0887CF}" uniqueName="14" name="ANTIGUEDAD" queryTableFieldId="14" dataDxfId="192"/>
    <tableColumn id="8" xr3:uid="{36F5BFE6-2267-4B6B-9E78-6E45755241E3}" uniqueName="8" name="ESTADO" queryTableFieldId="8" dataDxfId="191"/>
    <tableColumn id="15" xr3:uid="{529C3768-4DD2-4A5D-A72F-94C32D199F05}" uniqueName="15" name="SEDE" queryTableFieldId="15" dataDxfId="190"/>
    <tableColumn id="1" xr3:uid="{A1A589AA-A864-4C7D-9F6D-8C73C9746DC1}" uniqueName="1" name="BP2" queryTableFieldId="21" dataDxfId="189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Azul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microsoft.com/office/2007/relationships/slicer" Target="../slicers/slicer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A5272-8B93-4438-97EF-12EB373FEB13}">
  <sheetPr codeName="Hoja1"/>
  <dimension ref="A1:J1201"/>
  <sheetViews>
    <sheetView showGridLines="0" zoomScale="85" zoomScaleNormal="85" workbookViewId="0">
      <selection activeCell="E9" sqref="E9"/>
    </sheetView>
  </sheetViews>
  <sheetFormatPr baseColWidth="10" defaultRowHeight="15"/>
  <cols>
    <col min="1" max="1" width="12.5703125" bestFit="1" customWidth="1"/>
    <col min="2" max="2" width="39.42578125" bestFit="1" customWidth="1"/>
    <col min="3" max="3" width="36.85546875" customWidth="1"/>
    <col min="4" max="4" width="13.42578125" bestFit="1" customWidth="1"/>
    <col min="5" max="5" width="10" bestFit="1" customWidth="1"/>
    <col min="6" max="6" width="11.28515625" bestFit="1" customWidth="1"/>
    <col min="7" max="7" width="11.5703125" bestFit="1" customWidth="1"/>
    <col min="8" max="8" width="16.140625" bestFit="1" customWidth="1"/>
    <col min="9" max="9" width="8.7109375" bestFit="1" customWidth="1"/>
    <col min="10" max="10" width="17.7109375" customWidth="1"/>
  </cols>
  <sheetData>
    <row r="1" spans="1:5" ht="15.75" thickBot="1">
      <c r="A1" s="30" t="s">
        <v>38</v>
      </c>
      <c r="B1" s="31"/>
    </row>
    <row r="2" spans="1:5">
      <c r="C2" s="25" t="s">
        <v>30</v>
      </c>
    </row>
    <row r="3" spans="1:5" ht="15.75" thickBot="1"/>
    <row r="4" spans="1:5">
      <c r="C4" s="10" t="s">
        <v>25</v>
      </c>
      <c r="D4" s="20">
        <f>+IFERROR(SUMPRODUCT($F$22:$F$1207,$D$22:$D$1207)/SUM($D$22:$D$1207),0)</f>
        <v>946.03892215568862</v>
      </c>
    </row>
    <row r="5" spans="1:5">
      <c r="C5" s="13" t="s">
        <v>26</v>
      </c>
      <c r="D5" s="21">
        <f>+IFERROR(SUMPRODUCT($E$22:$E$1207,$D$22:$D$1207)/SUM($D$22:$D$1207),0)</f>
        <v>941.80673081601947</v>
      </c>
    </row>
    <row r="6" spans="1:5" ht="15.75" thickBot="1">
      <c r="C6" s="15" t="s">
        <v>27</v>
      </c>
      <c r="D6" s="22">
        <f>+IFERROR((D4/D5)-1,0)</f>
        <v>4.4936940894468869E-3</v>
      </c>
    </row>
    <row r="7" spans="1:5" ht="15.75" thickBot="1">
      <c r="D7" s="6"/>
    </row>
    <row r="8" spans="1:5">
      <c r="C8" s="10" t="s">
        <v>28</v>
      </c>
      <c r="D8" s="23">
        <f>+IFERROR(MIN($F$22:$F$1211),0)</f>
        <v>0</v>
      </c>
    </row>
    <row r="9" spans="1:5" ht="15.75" thickBot="1">
      <c r="C9" s="15" t="s">
        <v>29</v>
      </c>
      <c r="D9" s="24">
        <f>+IFERROR(MAX($F$22:$F$1211),0)</f>
        <v>4195</v>
      </c>
    </row>
    <row r="10" spans="1:5" ht="15.75" thickBot="1">
      <c r="D10" s="5"/>
    </row>
    <row r="11" spans="1:5">
      <c r="C11" s="10" t="s">
        <v>75</v>
      </c>
      <c r="D11" s="18">
        <f>+IFERROR(STDEV($F$22:$F$1207),"")</f>
        <v>648.61639756451996</v>
      </c>
      <c r="E11" s="12"/>
    </row>
    <row r="12" spans="1:5" ht="15.75" thickBot="1">
      <c r="C12" s="15" t="s">
        <v>35</v>
      </c>
      <c r="D12" s="19">
        <f>+IFERROR(D11/D4,"")</f>
        <v>0.68561280342097575</v>
      </c>
      <c r="E12" s="17"/>
    </row>
    <row r="13" spans="1:5">
      <c r="C13" s="10"/>
      <c r="D13" s="11"/>
      <c r="E13" s="12" t="s">
        <v>31</v>
      </c>
    </row>
    <row r="14" spans="1:5">
      <c r="C14" s="13" t="s">
        <v>21</v>
      </c>
      <c r="D14" s="5">
        <f>+QUARTILE($F$22:$F$1211,1)</f>
        <v>445.5</v>
      </c>
      <c r="E14" s="14">
        <f>+COUNTIF($I$21:$I$1207,C14)</f>
        <v>46</v>
      </c>
    </row>
    <row r="15" spans="1:5">
      <c r="C15" s="13" t="s">
        <v>22</v>
      </c>
      <c r="D15" s="5">
        <f>+QUARTILE($F$22:$F$1211,2)</f>
        <v>713</v>
      </c>
      <c r="E15" s="14">
        <f>+COUNTIF($I$21:$I$1207,C15)</f>
        <v>46</v>
      </c>
    </row>
    <row r="16" spans="1:5">
      <c r="C16" s="13" t="s">
        <v>23</v>
      </c>
      <c r="D16" s="5">
        <f>+QUARTILE($F$22:$F$1211,3)</f>
        <v>1087</v>
      </c>
      <c r="E16" s="14">
        <f>+COUNTIF($I$21:$I$1207,C16)</f>
        <v>45</v>
      </c>
    </row>
    <row r="17" spans="1:10" ht="15.75" thickBot="1">
      <c r="C17" s="15" t="s">
        <v>24</v>
      </c>
      <c r="D17" s="16">
        <f>+QUARTILE($F$22:$F$1211,4)</f>
        <v>4195</v>
      </c>
      <c r="E17" s="17">
        <f>+COUNTIF($I$21:$I$1207,C17)</f>
        <v>46</v>
      </c>
    </row>
    <row r="18" spans="1:10">
      <c r="E18" s="5"/>
    </row>
    <row r="19" spans="1:10" ht="15.75" thickBot="1">
      <c r="E19" s="9"/>
    </row>
    <row r="20" spans="1:10" hidden="1">
      <c r="D20" s="4" t="s">
        <v>16</v>
      </c>
    </row>
    <row r="21" spans="1:10">
      <c r="A21" s="4" t="s">
        <v>52</v>
      </c>
      <c r="B21" s="4" t="s">
        <v>19</v>
      </c>
      <c r="C21" s="4" t="s">
        <v>12</v>
      </c>
      <c r="D21" s="5" t="s">
        <v>20</v>
      </c>
      <c r="E21" s="7" t="s">
        <v>17</v>
      </c>
      <c r="F21" t="s">
        <v>58</v>
      </c>
      <c r="G21" s="26" t="s">
        <v>18</v>
      </c>
      <c r="H21" s="3" t="s">
        <v>59</v>
      </c>
      <c r="I21" s="8" t="s">
        <v>34</v>
      </c>
      <c r="J21" s="8" t="s">
        <v>74</v>
      </c>
    </row>
    <row r="22" spans="1:10">
      <c r="A22">
        <v>2011503</v>
      </c>
      <c r="B22" t="s">
        <v>281</v>
      </c>
      <c r="C22" t="s">
        <v>137</v>
      </c>
      <c r="D22" s="5">
        <v>3</v>
      </c>
      <c r="E22" s="5">
        <v>1411.8916037432809</v>
      </c>
      <c r="F22" s="3">
        <v>4195</v>
      </c>
      <c r="G22" s="27">
        <v>1.9711912648803893</v>
      </c>
      <c r="H22" s="3">
        <v>3</v>
      </c>
      <c r="I22" s="6" t="str">
        <f>+IF(F22="","",IF(F22&gt;=$D$16,$C$17,IF(F22&gt;$D$15,$C$16,IF(F22&gt;$D$14,$C$15,$C$14))))</f>
        <v>Cuartil 4</v>
      </c>
      <c r="J22" s="61" t="str">
        <f>+IF(A22="","",VLOOKUP(A22,DATA!$R$2:$AD$2000,12,0))</f>
        <v>&gt;360</v>
      </c>
    </row>
    <row r="23" spans="1:10">
      <c r="A23">
        <v>20149371</v>
      </c>
      <c r="B23" t="s">
        <v>1615</v>
      </c>
      <c r="C23" t="s">
        <v>160</v>
      </c>
      <c r="D23" s="5">
        <v>1</v>
      </c>
      <c r="E23" s="5">
        <v>800</v>
      </c>
      <c r="F23" s="3">
        <v>3636</v>
      </c>
      <c r="G23" s="27">
        <v>3.5449999999999999</v>
      </c>
      <c r="H23" s="3"/>
      <c r="I23" s="6" t="str">
        <f t="shared" ref="I23:I85" si="0">+IF(F23="","",IF(F23&gt;=$D$16,$C$17,IF(F23&gt;$D$15,$C$16,IF(F23&gt;$D$14,$C$15,$C$14))))</f>
        <v>Cuartil 4</v>
      </c>
      <c r="J23" s="61" t="str">
        <f>+IF(A23="","",VLOOKUP(A23,DATA!$R$2:$AD$2000,12,0))</f>
        <v>&gt;60 y &lt;=90</v>
      </c>
    </row>
    <row r="24" spans="1:10">
      <c r="A24">
        <v>20149649</v>
      </c>
      <c r="B24" t="s">
        <v>1732</v>
      </c>
      <c r="C24" t="s">
        <v>1664</v>
      </c>
      <c r="D24" s="5">
        <v>2</v>
      </c>
      <c r="E24" s="5">
        <v>800</v>
      </c>
      <c r="F24" s="3">
        <v>3054</v>
      </c>
      <c r="G24" s="27">
        <v>2.8174999999999999</v>
      </c>
      <c r="H24" s="3"/>
      <c r="I24" s="6" t="str">
        <f t="shared" si="0"/>
        <v>Cuartil 4</v>
      </c>
      <c r="J24" s="61" t="str">
        <f>+IF(A24="","",VLOOKUP(A24,DATA!$R$2:$AD$2000,12,0))</f>
        <v>&lt; 7 días</v>
      </c>
    </row>
    <row r="25" spans="1:10">
      <c r="A25">
        <v>20140021</v>
      </c>
      <c r="B25" t="s">
        <v>147</v>
      </c>
      <c r="C25" t="s">
        <v>137</v>
      </c>
      <c r="D25" s="5">
        <v>15</v>
      </c>
      <c r="E25" s="5">
        <v>1700</v>
      </c>
      <c r="F25" s="3">
        <v>2777</v>
      </c>
      <c r="G25" s="27">
        <v>0.6335294117647059</v>
      </c>
      <c r="H25" s="3">
        <v>14</v>
      </c>
      <c r="I25" s="6" t="str">
        <f t="shared" si="0"/>
        <v>Cuartil 4</v>
      </c>
      <c r="J25" s="61" t="str">
        <f>+IF(A25="","",VLOOKUP(A25,DATA!$R$2:$AD$2000,12,0))</f>
        <v>&gt;360</v>
      </c>
    </row>
    <row r="26" spans="1:10">
      <c r="A26">
        <v>20149307</v>
      </c>
      <c r="B26" t="s">
        <v>1585</v>
      </c>
      <c r="C26" t="s">
        <v>112</v>
      </c>
      <c r="D26" s="5">
        <v>1</v>
      </c>
      <c r="E26" s="5">
        <v>900</v>
      </c>
      <c r="F26" s="3">
        <v>2494</v>
      </c>
      <c r="G26" s="27">
        <v>1.7711111111111113</v>
      </c>
      <c r="H26" s="3">
        <v>1</v>
      </c>
      <c r="I26" s="6" t="str">
        <f t="shared" si="0"/>
        <v>Cuartil 4</v>
      </c>
      <c r="J26" s="61" t="str">
        <f>+IF(A26="","",VLOOKUP(A26,DATA!$R$2:$AD$2000,12,0))</f>
        <v>&gt;90 y &lt;=120</v>
      </c>
    </row>
    <row r="27" spans="1:10">
      <c r="A27">
        <v>20149511</v>
      </c>
      <c r="B27" t="s">
        <v>1657</v>
      </c>
      <c r="C27" t="s">
        <v>132</v>
      </c>
      <c r="D27" s="5">
        <v>7</v>
      </c>
      <c r="E27" s="5">
        <v>1700</v>
      </c>
      <c r="F27" s="3">
        <v>2272.0000000000005</v>
      </c>
      <c r="G27" s="27">
        <v>0.3364705882352943</v>
      </c>
      <c r="H27" s="3">
        <v>7</v>
      </c>
      <c r="I27" s="6" t="str">
        <f t="shared" si="0"/>
        <v>Cuartil 4</v>
      </c>
      <c r="J27" s="61" t="str">
        <f>+IF(A27="","",VLOOKUP(A27,DATA!$R$2:$AD$2000,12,0))</f>
        <v>&gt;30 y &lt;=60</v>
      </c>
    </row>
    <row r="28" spans="1:10">
      <c r="A28">
        <v>20149294</v>
      </c>
      <c r="B28" t="s">
        <v>1580</v>
      </c>
      <c r="C28" t="s">
        <v>112</v>
      </c>
      <c r="D28" s="5">
        <v>3</v>
      </c>
      <c r="E28" s="5">
        <v>900</v>
      </c>
      <c r="F28" s="3">
        <v>2153</v>
      </c>
      <c r="G28" s="27">
        <v>1.3922222222222222</v>
      </c>
      <c r="H28" s="3"/>
      <c r="I28" s="6" t="str">
        <f t="shared" si="0"/>
        <v>Cuartil 4</v>
      </c>
      <c r="J28" s="61" t="str">
        <f>+IF(A28="","",VLOOKUP(A28,DATA!$R$2:$AD$2000,12,0))</f>
        <v>&gt;120 y &lt;=180</v>
      </c>
    </row>
    <row r="29" spans="1:10">
      <c r="A29">
        <v>20149503</v>
      </c>
      <c r="B29" t="s">
        <v>1649</v>
      </c>
      <c r="C29" t="s">
        <v>205</v>
      </c>
      <c r="D29" s="5">
        <v>2</v>
      </c>
      <c r="E29" s="5">
        <v>646</v>
      </c>
      <c r="F29" s="3">
        <v>2133</v>
      </c>
      <c r="G29" s="27">
        <v>2.3018575851393188</v>
      </c>
      <c r="H29" s="3">
        <v>2</v>
      </c>
      <c r="I29" s="6" t="str">
        <f t="shared" si="0"/>
        <v>Cuartil 4</v>
      </c>
      <c r="J29" s="61" t="str">
        <f>+IF(A29="","",VLOOKUP(A29,DATA!$R$2:$AD$2000,12,0))</f>
        <v>&gt;30 y &lt;=60</v>
      </c>
    </row>
    <row r="30" spans="1:10">
      <c r="A30">
        <v>20149505</v>
      </c>
      <c r="B30" t="s">
        <v>1651</v>
      </c>
      <c r="C30" t="s">
        <v>205</v>
      </c>
      <c r="D30" s="5">
        <v>4</v>
      </c>
      <c r="E30" s="5">
        <v>646</v>
      </c>
      <c r="F30" s="3">
        <v>2083</v>
      </c>
      <c r="G30" s="27">
        <v>2.2244582043343653</v>
      </c>
      <c r="H30" s="3">
        <v>4</v>
      </c>
      <c r="I30" s="6" t="str">
        <f t="shared" si="0"/>
        <v>Cuartil 4</v>
      </c>
      <c r="J30" s="61" t="str">
        <f>+IF(A30="","",VLOOKUP(A30,DATA!$R$2:$AD$2000,12,0))</f>
        <v>&gt;30 y &lt;=60</v>
      </c>
    </row>
    <row r="31" spans="1:10">
      <c r="A31">
        <v>20149509</v>
      </c>
      <c r="B31" t="s">
        <v>1655</v>
      </c>
      <c r="C31" t="s">
        <v>205</v>
      </c>
      <c r="D31" s="5">
        <v>2</v>
      </c>
      <c r="E31" s="5">
        <v>646</v>
      </c>
      <c r="F31" s="3">
        <v>2023.9999999999998</v>
      </c>
      <c r="G31" s="27">
        <v>2.1331269349845199</v>
      </c>
      <c r="H31" s="3">
        <v>2</v>
      </c>
      <c r="I31" s="6" t="str">
        <f t="shared" si="0"/>
        <v>Cuartil 4</v>
      </c>
      <c r="J31" s="61" t="str">
        <f>+IF(A31="","",VLOOKUP(A31,DATA!$R$2:$AD$2000,12,0))</f>
        <v>&gt;30 y &lt;=60</v>
      </c>
    </row>
    <row r="32" spans="1:10">
      <c r="A32">
        <v>20146170</v>
      </c>
      <c r="B32" t="s">
        <v>1345</v>
      </c>
      <c r="C32" t="s">
        <v>1661</v>
      </c>
      <c r="D32" s="5">
        <v>5</v>
      </c>
      <c r="E32" s="5">
        <v>646</v>
      </c>
      <c r="F32" s="3">
        <v>1912</v>
      </c>
      <c r="G32" s="27">
        <v>1.9597523219814241</v>
      </c>
      <c r="H32" s="3">
        <v>5</v>
      </c>
      <c r="I32" s="6" t="str">
        <f t="shared" si="0"/>
        <v>Cuartil 4</v>
      </c>
      <c r="J32" s="61" t="str">
        <f>+IF(A32="","",VLOOKUP(A32,DATA!$R$2:$AD$2000,12,0))</f>
        <v>&gt;360</v>
      </c>
    </row>
    <row r="33" spans="1:10">
      <c r="A33">
        <v>20149536</v>
      </c>
      <c r="B33" t="s">
        <v>1680</v>
      </c>
      <c r="C33" t="s">
        <v>318</v>
      </c>
      <c r="D33" s="5">
        <v>1</v>
      </c>
      <c r="E33" s="5"/>
      <c r="F33" s="3">
        <v>1891.0000000000002</v>
      </c>
      <c r="G33" s="27"/>
      <c r="H33" s="3"/>
      <c r="I33" s="6" t="str">
        <f t="shared" si="0"/>
        <v>Cuartil 4</v>
      </c>
      <c r="J33" s="61" t="str">
        <f>+IF(A33="","",VLOOKUP(A33,DATA!$R$2:$AD$2000,12,0))</f>
        <v>&gt;15 y &lt;=30</v>
      </c>
    </row>
    <row r="34" spans="1:10">
      <c r="A34">
        <v>2011287</v>
      </c>
      <c r="B34" t="s">
        <v>278</v>
      </c>
      <c r="C34" t="s">
        <v>137</v>
      </c>
      <c r="D34" s="5">
        <v>6</v>
      </c>
      <c r="E34" s="5">
        <v>1411.8916037432809</v>
      </c>
      <c r="F34" s="3">
        <v>1874.9999999999998</v>
      </c>
      <c r="G34" s="27">
        <v>0.32800563090601398</v>
      </c>
      <c r="H34" s="3">
        <v>6</v>
      </c>
      <c r="I34" s="6" t="str">
        <f t="shared" si="0"/>
        <v>Cuartil 4</v>
      </c>
      <c r="J34" s="61" t="str">
        <f>+IF(A34="","",VLOOKUP(A34,DATA!$R$2:$AD$2000,12,0))</f>
        <v>&gt;360</v>
      </c>
    </row>
    <row r="35" spans="1:10">
      <c r="A35">
        <v>20149369</v>
      </c>
      <c r="B35" t="s">
        <v>1614</v>
      </c>
      <c r="C35" t="s">
        <v>160</v>
      </c>
      <c r="D35" s="5">
        <v>3</v>
      </c>
      <c r="E35" s="5">
        <v>800</v>
      </c>
      <c r="F35" s="3">
        <v>1828</v>
      </c>
      <c r="G35" s="27">
        <v>1.2850000000000001</v>
      </c>
      <c r="H35" s="3"/>
      <c r="I35" s="6" t="str">
        <f t="shared" si="0"/>
        <v>Cuartil 4</v>
      </c>
      <c r="J35" s="61" t="str">
        <f>+IF(A35="","",VLOOKUP(A35,DATA!$R$2:$AD$2000,12,0))</f>
        <v>&gt;60 y &lt;=90</v>
      </c>
    </row>
    <row r="36" spans="1:10">
      <c r="A36">
        <v>2011574</v>
      </c>
      <c r="B36" t="s">
        <v>124</v>
      </c>
      <c r="C36" t="s">
        <v>111</v>
      </c>
      <c r="D36" s="5">
        <v>19</v>
      </c>
      <c r="E36" s="5">
        <v>1700</v>
      </c>
      <c r="F36" s="3">
        <v>1693</v>
      </c>
      <c r="G36" s="27">
        <v>-4.1176470588235592E-3</v>
      </c>
      <c r="H36" s="3">
        <v>19</v>
      </c>
      <c r="I36" s="6" t="str">
        <f t="shared" si="0"/>
        <v>Cuartil 4</v>
      </c>
      <c r="J36" s="61" t="str">
        <f>+IF(A36="","",VLOOKUP(A36,DATA!$R$2:$AD$2000,12,0))</f>
        <v>&gt;360</v>
      </c>
    </row>
    <row r="37" spans="1:10">
      <c r="A37">
        <v>2010677</v>
      </c>
      <c r="B37" t="s">
        <v>120</v>
      </c>
      <c r="C37" t="s">
        <v>1473</v>
      </c>
      <c r="D37" s="5">
        <v>12</v>
      </c>
      <c r="E37" s="5">
        <v>1231</v>
      </c>
      <c r="F37" s="3">
        <v>1610</v>
      </c>
      <c r="G37" s="27">
        <v>0.30787977254264831</v>
      </c>
      <c r="H37" s="3">
        <v>11</v>
      </c>
      <c r="I37" s="6" t="str">
        <f t="shared" si="0"/>
        <v>Cuartil 4</v>
      </c>
      <c r="J37" s="61" t="str">
        <f>+IF(A37="","",VLOOKUP(A37,DATA!$R$2:$AD$2000,12,0))</f>
        <v>&gt;360</v>
      </c>
    </row>
    <row r="38" spans="1:10">
      <c r="A38">
        <v>2005731</v>
      </c>
      <c r="B38" t="s">
        <v>117</v>
      </c>
      <c r="C38" t="s">
        <v>1441</v>
      </c>
      <c r="D38" s="5">
        <v>14</v>
      </c>
      <c r="E38" s="5">
        <v>1700</v>
      </c>
      <c r="F38" s="3">
        <v>1608</v>
      </c>
      <c r="G38" s="27">
        <v>-5.4117647058823493E-2</v>
      </c>
      <c r="H38" s="3">
        <v>14</v>
      </c>
      <c r="I38" s="6" t="str">
        <f t="shared" si="0"/>
        <v>Cuartil 4</v>
      </c>
      <c r="J38" s="61" t="str">
        <f>+IF(A38="","",VLOOKUP(A38,DATA!$R$2:$AD$2000,12,0))</f>
        <v>&gt;360</v>
      </c>
    </row>
    <row r="39" spans="1:10">
      <c r="A39">
        <v>20149170</v>
      </c>
      <c r="B39" t="s">
        <v>1563</v>
      </c>
      <c r="C39" t="s">
        <v>1441</v>
      </c>
      <c r="D39" s="5">
        <v>9</v>
      </c>
      <c r="E39" s="5">
        <v>900</v>
      </c>
      <c r="F39" s="3">
        <v>1584</v>
      </c>
      <c r="G39" s="27">
        <v>0.76</v>
      </c>
      <c r="H39" s="3"/>
      <c r="I39" s="6" t="str">
        <f t="shared" si="0"/>
        <v>Cuartil 4</v>
      </c>
      <c r="J39" s="61" t="str">
        <f>+IF(A39="","",VLOOKUP(A39,DATA!$R$2:$AD$2000,12,0))</f>
        <v>&gt;120 y &lt;=180</v>
      </c>
    </row>
    <row r="40" spans="1:10">
      <c r="A40">
        <v>20148100</v>
      </c>
      <c r="B40" t="s">
        <v>1461</v>
      </c>
      <c r="C40" t="s">
        <v>318</v>
      </c>
      <c r="D40" s="5">
        <v>4</v>
      </c>
      <c r="E40" s="5">
        <v>646</v>
      </c>
      <c r="F40" s="3">
        <v>1575</v>
      </c>
      <c r="G40" s="27">
        <v>1.4380804953560373</v>
      </c>
      <c r="H40" s="3">
        <v>4</v>
      </c>
      <c r="I40" s="6" t="str">
        <f t="shared" si="0"/>
        <v>Cuartil 4</v>
      </c>
      <c r="J40" s="61" t="str">
        <f>+IF(A40="","",VLOOKUP(A40,DATA!$R$2:$AD$2000,12,0))</f>
        <v>&gt;180 y &lt;=360</v>
      </c>
    </row>
    <row r="41" spans="1:10">
      <c r="A41">
        <v>20146200</v>
      </c>
      <c r="B41" t="s">
        <v>1348</v>
      </c>
      <c r="C41" t="s">
        <v>1661</v>
      </c>
      <c r="D41" s="5">
        <v>5</v>
      </c>
      <c r="E41" s="5">
        <v>646</v>
      </c>
      <c r="F41" s="3">
        <v>1545</v>
      </c>
      <c r="G41" s="27">
        <v>1.3916408668730651</v>
      </c>
      <c r="H41" s="3">
        <v>5</v>
      </c>
      <c r="I41" s="6" t="str">
        <f t="shared" si="0"/>
        <v>Cuartil 4</v>
      </c>
      <c r="J41" s="61" t="str">
        <f>+IF(A41="","",VLOOKUP(A41,DATA!$R$2:$AD$2000,12,0))</f>
        <v>&gt;360</v>
      </c>
    </row>
    <row r="42" spans="1:10">
      <c r="A42">
        <v>20146778</v>
      </c>
      <c r="B42" t="s">
        <v>1577</v>
      </c>
      <c r="C42" t="s">
        <v>137</v>
      </c>
      <c r="D42" s="5">
        <v>7</v>
      </c>
      <c r="E42" s="5">
        <v>780</v>
      </c>
      <c r="F42" s="3">
        <v>1542</v>
      </c>
      <c r="G42" s="27">
        <v>0.97692307692307701</v>
      </c>
      <c r="H42" s="3">
        <v>7</v>
      </c>
      <c r="I42" s="6" t="str">
        <f t="shared" si="0"/>
        <v>Cuartil 4</v>
      </c>
      <c r="J42" s="61" t="str">
        <f>+IF(A42="","",VLOOKUP(A42,DATA!$R$2:$AD$2000,12,0))</f>
        <v>&gt;360</v>
      </c>
    </row>
    <row r="43" spans="1:10">
      <c r="A43">
        <v>0</v>
      </c>
      <c r="B43" t="s">
        <v>359</v>
      </c>
      <c r="C43" t="s">
        <v>1661</v>
      </c>
      <c r="D43" s="5">
        <v>20</v>
      </c>
      <c r="E43" s="5">
        <v>646</v>
      </c>
      <c r="F43" s="3">
        <v>1539</v>
      </c>
      <c r="G43" s="27">
        <v>1.3823529411764706</v>
      </c>
      <c r="H43" s="3">
        <v>20</v>
      </c>
      <c r="I43" s="6" t="str">
        <f t="shared" si="0"/>
        <v>Cuartil 4</v>
      </c>
      <c r="J43" s="61" t="str">
        <f>+IF(A43="","",VLOOKUP(A43,DATA!$R$2:$AD$2000,12,0))</f>
        <v>&gt;360</v>
      </c>
    </row>
    <row r="44" spans="1:10">
      <c r="A44">
        <v>20148943</v>
      </c>
      <c r="B44" t="s">
        <v>1543</v>
      </c>
      <c r="C44" t="s">
        <v>1661</v>
      </c>
      <c r="D44" s="5">
        <v>5</v>
      </c>
      <c r="E44" s="5">
        <v>646</v>
      </c>
      <c r="F44" s="3">
        <v>1501</v>
      </c>
      <c r="G44" s="27">
        <v>1.3235294117647061</v>
      </c>
      <c r="H44" s="3">
        <v>5</v>
      </c>
      <c r="I44" s="6" t="str">
        <f t="shared" si="0"/>
        <v>Cuartil 4</v>
      </c>
      <c r="J44" s="61" t="str">
        <f>+IF(A44="","",VLOOKUP(A44,DATA!$R$2:$AD$2000,12,0))</f>
        <v>&gt;120 y &lt;=180</v>
      </c>
    </row>
    <row r="45" spans="1:10">
      <c r="A45">
        <v>20148874</v>
      </c>
      <c r="B45" t="s">
        <v>1526</v>
      </c>
      <c r="C45" t="s">
        <v>490</v>
      </c>
      <c r="D45" s="5">
        <v>2</v>
      </c>
      <c r="E45" s="5">
        <v>800</v>
      </c>
      <c r="F45" s="3">
        <v>1500</v>
      </c>
      <c r="G45" s="27">
        <v>0.875</v>
      </c>
      <c r="H45" s="3"/>
      <c r="I45" s="6" t="str">
        <f t="shared" si="0"/>
        <v>Cuartil 4</v>
      </c>
      <c r="J45" s="61" t="str">
        <f>+IF(A45="","",VLOOKUP(A45,DATA!$R$2:$AD$2000,12,0))</f>
        <v>&gt;180 y &lt;=360</v>
      </c>
    </row>
    <row r="46" spans="1:10">
      <c r="A46">
        <v>20146165</v>
      </c>
      <c r="B46" t="s">
        <v>1343</v>
      </c>
      <c r="C46" t="s">
        <v>205</v>
      </c>
      <c r="D46" s="5">
        <v>2</v>
      </c>
      <c r="E46" s="5">
        <v>646</v>
      </c>
      <c r="F46" s="3">
        <v>1499</v>
      </c>
      <c r="G46" s="27">
        <v>1.3204334365325079</v>
      </c>
      <c r="H46" s="3">
        <v>2</v>
      </c>
      <c r="I46" s="6" t="str">
        <f t="shared" si="0"/>
        <v>Cuartil 4</v>
      </c>
      <c r="J46" s="61" t="str">
        <f>+IF(A46="","",VLOOKUP(A46,DATA!$R$2:$AD$2000,12,0))</f>
        <v>&gt;360</v>
      </c>
    </row>
    <row r="47" spans="1:10">
      <c r="A47">
        <v>20145258</v>
      </c>
      <c r="B47" t="s">
        <v>483</v>
      </c>
      <c r="C47" t="s">
        <v>111</v>
      </c>
      <c r="D47" s="5">
        <v>12</v>
      </c>
      <c r="E47" s="5">
        <v>1700</v>
      </c>
      <c r="F47" s="3">
        <v>1458</v>
      </c>
      <c r="G47" s="27">
        <v>-0.14235294117647057</v>
      </c>
      <c r="H47" s="3">
        <v>12</v>
      </c>
      <c r="I47" s="6" t="str">
        <f t="shared" si="0"/>
        <v>Cuartil 4</v>
      </c>
      <c r="J47" s="61" t="str">
        <f>+IF(A47="","",VLOOKUP(A47,DATA!$R$2:$AD$2000,12,0))</f>
        <v>&gt;360</v>
      </c>
    </row>
    <row r="48" spans="1:10">
      <c r="A48">
        <v>20149497</v>
      </c>
      <c r="B48" t="s">
        <v>1645</v>
      </c>
      <c r="C48" t="s">
        <v>205</v>
      </c>
      <c r="D48" s="5">
        <v>1</v>
      </c>
      <c r="E48" s="5">
        <v>646</v>
      </c>
      <c r="F48" s="3">
        <v>1386</v>
      </c>
      <c r="G48" s="27">
        <v>1.1455108359133126</v>
      </c>
      <c r="H48" s="3"/>
      <c r="I48" s="6" t="str">
        <f t="shared" si="0"/>
        <v>Cuartil 4</v>
      </c>
      <c r="J48" s="61" t="str">
        <f>+IF(A48="","",VLOOKUP(A48,DATA!$R$2:$AD$2000,12,0))</f>
        <v>&gt;30 y &lt;=60</v>
      </c>
    </row>
    <row r="49" spans="1:10">
      <c r="A49">
        <v>2500688</v>
      </c>
      <c r="B49" t="s">
        <v>123</v>
      </c>
      <c r="C49" t="s">
        <v>376</v>
      </c>
      <c r="D49" s="5">
        <v>4</v>
      </c>
      <c r="E49" s="5">
        <v>800</v>
      </c>
      <c r="F49" s="3">
        <v>1378</v>
      </c>
      <c r="G49" s="27">
        <v>0.72249999999999992</v>
      </c>
      <c r="H49" s="3"/>
      <c r="I49" s="6" t="str">
        <f t="shared" si="0"/>
        <v>Cuartil 4</v>
      </c>
      <c r="J49" s="61" t="str">
        <f>+IF(A49="","",VLOOKUP(A49,DATA!$R$2:$AD$2000,12,0))</f>
        <v>&gt;360</v>
      </c>
    </row>
    <row r="50" spans="1:10">
      <c r="A50">
        <v>2010405</v>
      </c>
      <c r="B50" t="s">
        <v>267</v>
      </c>
      <c r="C50" t="s">
        <v>111</v>
      </c>
      <c r="D50" s="5">
        <v>4</v>
      </c>
      <c r="E50" s="5">
        <v>1411.8916037432809</v>
      </c>
      <c r="F50" s="3">
        <v>1370</v>
      </c>
      <c r="G50" s="27">
        <v>-2.9670552351338975E-2</v>
      </c>
      <c r="H50" s="3">
        <v>4</v>
      </c>
      <c r="I50" s="6" t="str">
        <f t="shared" si="0"/>
        <v>Cuartil 4</v>
      </c>
      <c r="J50" s="61" t="str">
        <f>+IF(A50="","",VLOOKUP(A50,DATA!$R$2:$AD$2000,12,0))</f>
        <v>&gt;360</v>
      </c>
    </row>
    <row r="51" spans="1:10">
      <c r="A51">
        <v>2009063</v>
      </c>
      <c r="B51" t="s">
        <v>245</v>
      </c>
      <c r="C51" t="s">
        <v>1661</v>
      </c>
      <c r="D51" s="5">
        <v>5</v>
      </c>
      <c r="E51" s="5">
        <v>646</v>
      </c>
      <c r="F51" s="3">
        <v>1361.0000000000002</v>
      </c>
      <c r="G51" s="27">
        <v>1.1068111455108363</v>
      </c>
      <c r="H51" s="3">
        <v>5</v>
      </c>
      <c r="I51" s="6" t="str">
        <f t="shared" si="0"/>
        <v>Cuartil 4</v>
      </c>
      <c r="J51" s="61" t="str">
        <f>+IF(A51="","",VLOOKUP(A51,DATA!$R$2:$AD$2000,12,0))</f>
        <v>&gt;360</v>
      </c>
    </row>
    <row r="52" spans="1:10">
      <c r="A52">
        <v>2007133</v>
      </c>
      <c r="B52" t="s">
        <v>216</v>
      </c>
      <c r="C52" t="s">
        <v>137</v>
      </c>
      <c r="D52" s="5">
        <v>9</v>
      </c>
      <c r="E52" s="5">
        <v>780</v>
      </c>
      <c r="F52" s="3">
        <v>1317</v>
      </c>
      <c r="G52" s="27">
        <v>0.68846153846153846</v>
      </c>
      <c r="H52" s="3"/>
      <c r="I52" s="6" t="str">
        <f t="shared" si="0"/>
        <v>Cuartil 4</v>
      </c>
      <c r="J52" s="61" t="str">
        <f>+IF(A52="","",VLOOKUP(A52,DATA!$R$2:$AD$2000,12,0))</f>
        <v>&gt;360</v>
      </c>
    </row>
    <row r="53" spans="1:10">
      <c r="A53">
        <v>2001961</v>
      </c>
      <c r="B53" t="s">
        <v>189</v>
      </c>
      <c r="C53" t="s">
        <v>1441</v>
      </c>
      <c r="D53" s="5">
        <v>2</v>
      </c>
      <c r="E53" s="5">
        <v>800</v>
      </c>
      <c r="F53" s="3">
        <v>1297</v>
      </c>
      <c r="G53" s="27">
        <v>0.62125000000000008</v>
      </c>
      <c r="H53" s="3"/>
      <c r="I53" s="6" t="str">
        <f t="shared" si="0"/>
        <v>Cuartil 4</v>
      </c>
      <c r="J53" s="61" t="str">
        <f>+IF(A53="","",VLOOKUP(A53,DATA!$R$2:$AD$2000,12,0))</f>
        <v>&gt;360</v>
      </c>
    </row>
    <row r="54" spans="1:10">
      <c r="A54">
        <v>20149328</v>
      </c>
      <c r="B54" t="s">
        <v>1593</v>
      </c>
      <c r="C54" t="s">
        <v>1361</v>
      </c>
      <c r="D54" s="5">
        <v>5</v>
      </c>
      <c r="E54" s="5">
        <v>900</v>
      </c>
      <c r="F54" s="3">
        <v>1273</v>
      </c>
      <c r="G54" s="27">
        <v>0.41444444444444439</v>
      </c>
      <c r="H54" s="3"/>
      <c r="I54" s="6" t="str">
        <f t="shared" si="0"/>
        <v>Cuartil 4</v>
      </c>
      <c r="J54" s="61" t="str">
        <f>+IF(A54="","",VLOOKUP(A54,DATA!$R$2:$AD$2000,12,0))</f>
        <v>&gt;90 y &lt;=120</v>
      </c>
    </row>
    <row r="55" spans="1:10">
      <c r="A55">
        <v>20146136</v>
      </c>
      <c r="B55" t="s">
        <v>1337</v>
      </c>
      <c r="C55" t="s">
        <v>509</v>
      </c>
      <c r="D55" s="5">
        <v>16</v>
      </c>
      <c r="E55" s="5">
        <v>1231</v>
      </c>
      <c r="F55" s="3">
        <v>1258</v>
      </c>
      <c r="G55" s="27">
        <v>2.1933387489845746E-2</v>
      </c>
      <c r="H55" s="3">
        <v>16</v>
      </c>
      <c r="I55" s="6" t="str">
        <f t="shared" si="0"/>
        <v>Cuartil 4</v>
      </c>
      <c r="J55" s="61" t="str">
        <f>+IF(A55="","",VLOOKUP(A55,DATA!$R$2:$AD$2000,12,0))</f>
        <v>&gt;360</v>
      </c>
    </row>
    <row r="56" spans="1:10">
      <c r="A56">
        <v>20149608</v>
      </c>
      <c r="B56" t="s">
        <v>1724</v>
      </c>
      <c r="C56" t="s">
        <v>1664</v>
      </c>
      <c r="D56" s="5">
        <v>1</v>
      </c>
      <c r="E56" s="5">
        <v>800</v>
      </c>
      <c r="F56" s="3">
        <v>1227</v>
      </c>
      <c r="G56" s="27">
        <v>0.53374999999999995</v>
      </c>
      <c r="H56" s="3">
        <v>1</v>
      </c>
      <c r="I56" s="6" t="str">
        <f t="shared" si="0"/>
        <v>Cuartil 4</v>
      </c>
      <c r="J56" s="61" t="str">
        <f>+IF(A56="","",VLOOKUP(A56,DATA!$R$2:$AD$2000,12,0))</f>
        <v>&lt; 7 días</v>
      </c>
    </row>
    <row r="57" spans="1:10">
      <c r="A57">
        <v>20145671</v>
      </c>
      <c r="B57" t="s">
        <v>535</v>
      </c>
      <c r="C57" t="s">
        <v>132</v>
      </c>
      <c r="D57" s="5">
        <v>3</v>
      </c>
      <c r="E57" s="5">
        <v>1700</v>
      </c>
      <c r="F57" s="3">
        <v>1224</v>
      </c>
      <c r="G57" s="27">
        <v>-0.28000000000000003</v>
      </c>
      <c r="H57" s="3">
        <v>3</v>
      </c>
      <c r="I57" s="6" t="str">
        <f t="shared" si="0"/>
        <v>Cuartil 4</v>
      </c>
      <c r="J57" s="61" t="str">
        <f>+IF(A57="","",VLOOKUP(A57,DATA!$R$2:$AD$2000,12,0))</f>
        <v>&gt;360</v>
      </c>
    </row>
    <row r="58" spans="1:10">
      <c r="A58">
        <v>2009696</v>
      </c>
      <c r="B58" t="s">
        <v>256</v>
      </c>
      <c r="C58" t="s">
        <v>132</v>
      </c>
      <c r="D58" s="5">
        <v>10</v>
      </c>
      <c r="E58" s="5">
        <v>1700</v>
      </c>
      <c r="F58" s="3">
        <v>1208</v>
      </c>
      <c r="G58" s="27">
        <v>-0.28941176470588237</v>
      </c>
      <c r="H58" s="3">
        <v>10</v>
      </c>
      <c r="I58" s="6" t="str">
        <f t="shared" si="0"/>
        <v>Cuartil 4</v>
      </c>
      <c r="J58" s="61" t="str">
        <f>+IF(A58="","",VLOOKUP(A58,DATA!$R$2:$AD$2000,12,0))</f>
        <v>&gt;360</v>
      </c>
    </row>
    <row r="59" spans="1:10">
      <c r="A59">
        <v>20149738</v>
      </c>
      <c r="B59" t="s">
        <v>1749</v>
      </c>
      <c r="C59" t="s">
        <v>1664</v>
      </c>
      <c r="D59" s="5">
        <v>1</v>
      </c>
      <c r="E59" s="5">
        <v>800</v>
      </c>
      <c r="F59" s="3">
        <v>1180</v>
      </c>
      <c r="G59" s="27">
        <v>0.47500000000000009</v>
      </c>
      <c r="H59" s="3"/>
      <c r="I59" s="6" t="str">
        <f t="shared" si="0"/>
        <v>Cuartil 4</v>
      </c>
      <c r="J59" s="61" t="str">
        <f>+IF(A59="","",VLOOKUP(A59,DATA!$R$2:$AD$2000,12,0))</f>
        <v>n/d</v>
      </c>
    </row>
    <row r="60" spans="1:10">
      <c r="A60">
        <v>20147230</v>
      </c>
      <c r="B60" t="s">
        <v>1428</v>
      </c>
      <c r="C60" t="s">
        <v>1400</v>
      </c>
      <c r="D60" s="5">
        <v>2</v>
      </c>
      <c r="E60" s="5"/>
      <c r="F60" s="3">
        <v>1176</v>
      </c>
      <c r="G60" s="27"/>
      <c r="H60" s="3"/>
      <c r="I60" s="6" t="str">
        <f t="shared" si="0"/>
        <v>Cuartil 4</v>
      </c>
      <c r="J60" s="61" t="str">
        <f>+IF(A60="","",VLOOKUP(A60,DATA!$R$2:$AD$2000,12,0))</f>
        <v>&gt;180 y &lt;=360</v>
      </c>
    </row>
    <row r="61" spans="1:10">
      <c r="A61">
        <v>20146320</v>
      </c>
      <c r="B61" t="s">
        <v>1356</v>
      </c>
      <c r="C61" t="s">
        <v>1400</v>
      </c>
      <c r="D61" s="5">
        <v>6</v>
      </c>
      <c r="E61" s="5"/>
      <c r="F61" s="3">
        <v>1174</v>
      </c>
      <c r="G61" s="27"/>
      <c r="H61" s="3"/>
      <c r="I61" s="6" t="str">
        <f t="shared" si="0"/>
        <v>Cuartil 4</v>
      </c>
      <c r="J61" s="61" t="str">
        <f>+IF(A61="","",VLOOKUP(A61,DATA!$R$2:$AD$2000,12,0))</f>
        <v>&gt;360</v>
      </c>
    </row>
    <row r="62" spans="1:10">
      <c r="A62">
        <v>20149567</v>
      </c>
      <c r="B62" t="s">
        <v>1697</v>
      </c>
      <c r="C62" t="s">
        <v>318</v>
      </c>
      <c r="D62" s="5">
        <v>6</v>
      </c>
      <c r="E62" s="5">
        <v>646</v>
      </c>
      <c r="F62" s="3">
        <v>1172</v>
      </c>
      <c r="G62" s="27">
        <v>0.81424148606811153</v>
      </c>
      <c r="H62" s="3">
        <v>6</v>
      </c>
      <c r="I62" s="6" t="str">
        <f t="shared" si="0"/>
        <v>Cuartil 4</v>
      </c>
      <c r="J62" s="61" t="str">
        <f>+IF(A62="","",VLOOKUP(A62,DATA!$R$2:$AD$2000,12,0))</f>
        <v>&gt;15 y &lt;=30</v>
      </c>
    </row>
    <row r="63" spans="1:10">
      <c r="A63">
        <v>2003189</v>
      </c>
      <c r="B63" t="s">
        <v>192</v>
      </c>
      <c r="C63" t="s">
        <v>306</v>
      </c>
      <c r="D63" s="5">
        <v>3</v>
      </c>
      <c r="E63" s="5">
        <v>708.98759392573083</v>
      </c>
      <c r="F63" s="3">
        <v>1168.9999999999998</v>
      </c>
      <c r="G63" s="27">
        <v>0.64882997955879174</v>
      </c>
      <c r="H63" s="3"/>
      <c r="I63" s="6" t="str">
        <f t="shared" si="0"/>
        <v>Cuartil 4</v>
      </c>
      <c r="J63" s="61" t="str">
        <f>+IF(A63="","",VLOOKUP(A63,DATA!$R$2:$AD$2000,12,0))</f>
        <v>&gt;360</v>
      </c>
    </row>
    <row r="64" spans="1:10">
      <c r="A64">
        <v>20149366</v>
      </c>
      <c r="B64" t="s">
        <v>1611</v>
      </c>
      <c r="C64" t="s">
        <v>160</v>
      </c>
      <c r="D64" s="5">
        <v>2</v>
      </c>
      <c r="E64" s="5">
        <v>800</v>
      </c>
      <c r="F64" s="3">
        <v>1150</v>
      </c>
      <c r="G64" s="27">
        <v>0.4375</v>
      </c>
      <c r="H64" s="3"/>
      <c r="I64" s="6" t="str">
        <f t="shared" si="0"/>
        <v>Cuartil 4</v>
      </c>
      <c r="J64" s="61" t="str">
        <f>+IF(A64="","",VLOOKUP(A64,DATA!$R$2:$AD$2000,12,0))</f>
        <v>&gt;60 y &lt;=90</v>
      </c>
    </row>
    <row r="65" spans="1:10">
      <c r="A65">
        <v>20142131</v>
      </c>
      <c r="B65" t="s">
        <v>168</v>
      </c>
      <c r="C65" t="s">
        <v>306</v>
      </c>
      <c r="D65" s="5">
        <v>4</v>
      </c>
      <c r="E65" s="5">
        <v>708.98759392573083</v>
      </c>
      <c r="F65" s="3">
        <v>1113.9999999999998</v>
      </c>
      <c r="G65" s="27">
        <v>0.57125457419032855</v>
      </c>
      <c r="H65" s="3"/>
      <c r="I65" s="6" t="str">
        <f t="shared" si="0"/>
        <v>Cuartil 4</v>
      </c>
      <c r="J65" s="61" t="str">
        <f>+IF(A65="","",VLOOKUP(A65,DATA!$R$2:$AD$2000,12,0))</f>
        <v>&gt;360</v>
      </c>
    </row>
    <row r="66" spans="1:10">
      <c r="A66">
        <v>20139893</v>
      </c>
      <c r="B66" t="s">
        <v>139</v>
      </c>
      <c r="C66" t="s">
        <v>318</v>
      </c>
      <c r="D66" s="5">
        <v>2</v>
      </c>
      <c r="E66" s="5">
        <v>646</v>
      </c>
      <c r="F66" s="3">
        <v>1106</v>
      </c>
      <c r="G66" s="27">
        <v>0.71207430340557276</v>
      </c>
      <c r="H66" s="3">
        <v>2</v>
      </c>
      <c r="I66" s="6" t="str">
        <f t="shared" si="0"/>
        <v>Cuartil 4</v>
      </c>
      <c r="J66" s="61" t="str">
        <f>+IF(A66="","",VLOOKUP(A66,DATA!$R$2:$AD$2000,12,0))</f>
        <v>&gt;360</v>
      </c>
    </row>
    <row r="67" spans="1:10">
      <c r="A67">
        <v>20147604</v>
      </c>
      <c r="B67" t="s">
        <v>1447</v>
      </c>
      <c r="C67" t="s">
        <v>521</v>
      </c>
      <c r="D67" s="5">
        <v>5</v>
      </c>
      <c r="E67" s="5">
        <v>816.5690820640317</v>
      </c>
      <c r="F67" s="3">
        <v>1090.0000000000002</v>
      </c>
      <c r="G67" s="27">
        <v>0.33485338098378703</v>
      </c>
      <c r="H67" s="3"/>
      <c r="I67" s="6" t="str">
        <f t="shared" si="0"/>
        <v>Cuartil 4</v>
      </c>
      <c r="J67" s="61" t="str">
        <f>+IF(A67="","",VLOOKUP(A67,DATA!$R$2:$AD$2000,12,0))</f>
        <v>&gt;180 y &lt;=360</v>
      </c>
    </row>
    <row r="68" spans="1:10">
      <c r="A68">
        <v>2004975</v>
      </c>
      <c r="B68" t="s">
        <v>204</v>
      </c>
      <c r="C68" t="s">
        <v>1400</v>
      </c>
      <c r="D68" s="5">
        <v>4</v>
      </c>
      <c r="E68" s="5"/>
      <c r="F68" s="3">
        <v>1084</v>
      </c>
      <c r="G68" s="27"/>
      <c r="H68" s="3"/>
      <c r="I68" s="6" t="str">
        <f t="shared" si="0"/>
        <v>Cuartil 3</v>
      </c>
      <c r="J68" s="61" t="str">
        <f>+IF(A68="","",VLOOKUP(A68,DATA!$R$2:$AD$2000,12,0))</f>
        <v>&gt;360</v>
      </c>
    </row>
    <row r="69" spans="1:10">
      <c r="A69">
        <v>20145818</v>
      </c>
      <c r="B69" t="s">
        <v>543</v>
      </c>
      <c r="C69" t="s">
        <v>1441</v>
      </c>
      <c r="D69" s="5">
        <v>16</v>
      </c>
      <c r="E69" s="5">
        <v>1700</v>
      </c>
      <c r="F69" s="3">
        <v>1070</v>
      </c>
      <c r="G69" s="27">
        <v>-0.37058823529411766</v>
      </c>
      <c r="H69" s="3">
        <v>16</v>
      </c>
      <c r="I69" s="6" t="str">
        <f t="shared" si="0"/>
        <v>Cuartil 3</v>
      </c>
      <c r="J69" s="61" t="str">
        <f>+IF(A69="","",VLOOKUP(A69,DATA!$R$2:$AD$2000,12,0))</f>
        <v>&gt;360</v>
      </c>
    </row>
    <row r="70" spans="1:10">
      <c r="A70">
        <v>2005568</v>
      </c>
      <c r="B70" t="s">
        <v>209</v>
      </c>
      <c r="C70" t="s">
        <v>1661</v>
      </c>
      <c r="D70" s="5">
        <v>1</v>
      </c>
      <c r="E70" s="5">
        <v>646</v>
      </c>
      <c r="F70" s="3">
        <v>1054.9999999999998</v>
      </c>
      <c r="G70" s="27">
        <v>0.63312693498451966</v>
      </c>
      <c r="H70" s="3"/>
      <c r="I70" s="6" t="str">
        <f t="shared" si="0"/>
        <v>Cuartil 3</v>
      </c>
      <c r="J70" s="61" t="str">
        <f>+IF(A70="","",VLOOKUP(A70,DATA!$R$2:$AD$2000,12,0))</f>
        <v>&gt;360</v>
      </c>
    </row>
    <row r="71" spans="1:10">
      <c r="A71">
        <v>20146299</v>
      </c>
      <c r="B71" t="s">
        <v>1352</v>
      </c>
      <c r="C71" t="s">
        <v>1400</v>
      </c>
      <c r="D71" s="5">
        <v>6</v>
      </c>
      <c r="E71" s="5"/>
      <c r="F71" s="3">
        <v>1044</v>
      </c>
      <c r="G71" s="27"/>
      <c r="H71" s="3"/>
      <c r="I71" s="6" t="str">
        <f t="shared" si="0"/>
        <v>Cuartil 3</v>
      </c>
      <c r="J71" s="61" t="str">
        <f>+IF(A71="","",VLOOKUP(A71,DATA!$R$2:$AD$2000,12,0))</f>
        <v>&gt;360</v>
      </c>
    </row>
    <row r="72" spans="1:10">
      <c r="A72">
        <v>20144061</v>
      </c>
      <c r="B72" t="s">
        <v>445</v>
      </c>
      <c r="C72" t="s">
        <v>1441</v>
      </c>
      <c r="D72" s="5">
        <v>14</v>
      </c>
      <c r="E72" s="5">
        <v>1700</v>
      </c>
      <c r="F72" s="3">
        <v>1038</v>
      </c>
      <c r="G72" s="27">
        <v>-0.38941176470588235</v>
      </c>
      <c r="H72" s="3">
        <v>14</v>
      </c>
      <c r="I72" s="6" t="str">
        <f t="shared" si="0"/>
        <v>Cuartil 3</v>
      </c>
      <c r="J72" s="61" t="str">
        <f>+IF(A72="","",VLOOKUP(A72,DATA!$R$2:$AD$2000,12,0))</f>
        <v>&gt;360</v>
      </c>
    </row>
    <row r="73" spans="1:10">
      <c r="A73">
        <v>20145727</v>
      </c>
      <c r="B73" t="s">
        <v>1333</v>
      </c>
      <c r="C73" t="s">
        <v>132</v>
      </c>
      <c r="D73" s="5">
        <v>3</v>
      </c>
      <c r="E73" s="5">
        <v>1700</v>
      </c>
      <c r="F73" s="3">
        <v>1023</v>
      </c>
      <c r="G73" s="27">
        <v>-0.39823529411764702</v>
      </c>
      <c r="H73" s="3">
        <v>3</v>
      </c>
      <c r="I73" s="6" t="str">
        <f t="shared" si="0"/>
        <v>Cuartil 3</v>
      </c>
      <c r="J73" s="61" t="str">
        <f>+IF(A73="","",VLOOKUP(A73,DATA!$R$2:$AD$2000,12,0))</f>
        <v>&gt;360</v>
      </c>
    </row>
    <row r="74" spans="1:10">
      <c r="A74">
        <v>2011167</v>
      </c>
      <c r="B74" t="s">
        <v>276</v>
      </c>
      <c r="C74" t="s">
        <v>111</v>
      </c>
      <c r="D74" s="5">
        <v>2</v>
      </c>
      <c r="E74" s="5">
        <v>1411.8916037432809</v>
      </c>
      <c r="F74" s="3">
        <v>1006</v>
      </c>
      <c r="G74" s="27">
        <v>-0.28748071216455984</v>
      </c>
      <c r="H74" s="3">
        <v>2</v>
      </c>
      <c r="I74" s="6" t="str">
        <f t="shared" si="0"/>
        <v>Cuartil 3</v>
      </c>
      <c r="J74" s="61" t="str">
        <f>+IF(A74="","",VLOOKUP(A74,DATA!$R$2:$AD$2000,12,0))</f>
        <v>&gt;360</v>
      </c>
    </row>
    <row r="75" spans="1:10">
      <c r="A75">
        <v>20146367</v>
      </c>
      <c r="B75" t="s">
        <v>1363</v>
      </c>
      <c r="C75" t="s">
        <v>132</v>
      </c>
      <c r="D75" s="5">
        <v>3</v>
      </c>
      <c r="E75" s="5">
        <v>1700</v>
      </c>
      <c r="F75" s="3">
        <v>1005</v>
      </c>
      <c r="G75" s="27">
        <v>-0.4088235294117647</v>
      </c>
      <c r="H75" s="3">
        <v>3</v>
      </c>
      <c r="I75" s="6" t="str">
        <f t="shared" si="0"/>
        <v>Cuartil 3</v>
      </c>
      <c r="J75" s="61" t="str">
        <f>+IF(A75="","",VLOOKUP(A75,DATA!$R$2:$AD$2000,12,0))</f>
        <v>&gt;360</v>
      </c>
    </row>
    <row r="76" spans="1:10">
      <c r="A76">
        <v>2012373</v>
      </c>
      <c r="B76" t="s">
        <v>300</v>
      </c>
      <c r="C76" t="s">
        <v>1661</v>
      </c>
      <c r="D76" s="5">
        <v>12</v>
      </c>
      <c r="E76" s="5">
        <v>646</v>
      </c>
      <c r="F76" s="3">
        <v>998.00000000000011</v>
      </c>
      <c r="G76" s="27">
        <v>0.54489164086687314</v>
      </c>
      <c r="H76" s="3">
        <v>12</v>
      </c>
      <c r="I76" s="6" t="str">
        <f t="shared" si="0"/>
        <v>Cuartil 3</v>
      </c>
      <c r="J76" s="61" t="str">
        <f>+IF(A76="","",VLOOKUP(A76,DATA!$R$2:$AD$2000,12,0))</f>
        <v>&gt;360</v>
      </c>
    </row>
    <row r="77" spans="1:10">
      <c r="A77">
        <v>20148792</v>
      </c>
      <c r="B77" t="s">
        <v>1509</v>
      </c>
      <c r="C77" t="s">
        <v>318</v>
      </c>
      <c r="D77" s="5">
        <v>2</v>
      </c>
      <c r="E77" s="5">
        <v>646</v>
      </c>
      <c r="F77" s="3">
        <v>996</v>
      </c>
      <c r="G77" s="27">
        <v>0.54179566563467496</v>
      </c>
      <c r="H77" s="3">
        <v>2</v>
      </c>
      <c r="I77" s="6" t="str">
        <f t="shared" si="0"/>
        <v>Cuartil 3</v>
      </c>
      <c r="J77" s="61" t="str">
        <f>+IF(A77="","",VLOOKUP(A77,DATA!$R$2:$AD$2000,12,0))</f>
        <v>&gt;180 y &lt;=360</v>
      </c>
    </row>
    <row r="78" spans="1:10">
      <c r="A78">
        <v>20140390</v>
      </c>
      <c r="B78" t="s">
        <v>343</v>
      </c>
      <c r="C78" t="s">
        <v>111</v>
      </c>
      <c r="D78" s="5">
        <v>5</v>
      </c>
      <c r="E78" s="5">
        <v>1411.8916037432809</v>
      </c>
      <c r="F78" s="3">
        <v>995.00000000000011</v>
      </c>
      <c r="G78" s="27">
        <v>-0.29527167853254177</v>
      </c>
      <c r="H78" s="3">
        <v>5</v>
      </c>
      <c r="I78" s="6" t="str">
        <f t="shared" si="0"/>
        <v>Cuartil 3</v>
      </c>
      <c r="J78" s="61" t="str">
        <f>+IF(A78="","",VLOOKUP(A78,DATA!$R$2:$AD$2000,12,0))</f>
        <v>&gt;360</v>
      </c>
    </row>
    <row r="79" spans="1:10">
      <c r="A79">
        <v>20145855</v>
      </c>
      <c r="B79" t="s">
        <v>545</v>
      </c>
      <c r="C79" t="s">
        <v>509</v>
      </c>
      <c r="D79" s="5">
        <v>28</v>
      </c>
      <c r="E79" s="5">
        <v>1231</v>
      </c>
      <c r="F79" s="3">
        <v>994.00000000000011</v>
      </c>
      <c r="G79" s="27">
        <v>-0.19252640129975618</v>
      </c>
      <c r="H79" s="3">
        <v>28</v>
      </c>
      <c r="I79" s="6" t="str">
        <f t="shared" si="0"/>
        <v>Cuartil 3</v>
      </c>
      <c r="J79" s="61" t="str">
        <f>+IF(A79="","",VLOOKUP(A79,DATA!$R$2:$AD$2000,12,0))</f>
        <v>&gt;360</v>
      </c>
    </row>
    <row r="80" spans="1:10">
      <c r="A80">
        <v>2004849</v>
      </c>
      <c r="B80" t="s">
        <v>203</v>
      </c>
      <c r="C80" t="s">
        <v>1441</v>
      </c>
      <c r="D80" s="5">
        <v>10</v>
      </c>
      <c r="E80" s="5">
        <v>800</v>
      </c>
      <c r="F80" s="3">
        <v>983</v>
      </c>
      <c r="G80" s="27">
        <v>0.22875000000000001</v>
      </c>
      <c r="H80" s="3">
        <v>1</v>
      </c>
      <c r="I80" s="6" t="str">
        <f t="shared" si="0"/>
        <v>Cuartil 3</v>
      </c>
      <c r="J80" s="61" t="str">
        <f>+IF(A80="","",VLOOKUP(A80,DATA!$R$2:$AD$2000,12,0))</f>
        <v>&gt;360</v>
      </c>
    </row>
    <row r="81" spans="1:10">
      <c r="A81">
        <v>2013659</v>
      </c>
      <c r="B81" t="s">
        <v>327</v>
      </c>
      <c r="C81" t="s">
        <v>200</v>
      </c>
      <c r="D81" s="5">
        <v>1</v>
      </c>
      <c r="E81" s="5">
        <v>708.98759392573083</v>
      </c>
      <c r="F81" s="3">
        <v>974.99999999999989</v>
      </c>
      <c r="G81" s="27">
        <v>0.37520036789548517</v>
      </c>
      <c r="H81" s="3"/>
      <c r="I81" s="6" t="str">
        <f t="shared" si="0"/>
        <v>Cuartil 3</v>
      </c>
      <c r="J81" s="61" t="str">
        <f>+IF(A81="","",VLOOKUP(A81,DATA!$R$2:$AD$2000,12,0))</f>
        <v>&gt;360</v>
      </c>
    </row>
    <row r="82" spans="1:10">
      <c r="A82">
        <v>20148721</v>
      </c>
      <c r="B82" t="s">
        <v>1500</v>
      </c>
      <c r="C82" t="s">
        <v>1400</v>
      </c>
      <c r="D82" s="5">
        <v>4</v>
      </c>
      <c r="E82" s="5"/>
      <c r="F82" s="3">
        <v>961.99999999999989</v>
      </c>
      <c r="G82" s="27"/>
      <c r="H82" s="3"/>
      <c r="I82" s="6" t="str">
        <f t="shared" si="0"/>
        <v>Cuartil 3</v>
      </c>
      <c r="J82" s="61" t="str">
        <f>+IF(A82="","",VLOOKUP(A82,DATA!$R$2:$AD$2000,12,0))</f>
        <v>&gt;180 y &lt;=360</v>
      </c>
    </row>
    <row r="83" spans="1:10">
      <c r="A83">
        <v>20146956</v>
      </c>
      <c r="B83" t="s">
        <v>1405</v>
      </c>
      <c r="C83" t="s">
        <v>115</v>
      </c>
      <c r="D83" s="5">
        <v>3</v>
      </c>
      <c r="E83" s="5"/>
      <c r="F83" s="3">
        <v>957.99999999999989</v>
      </c>
      <c r="G83" s="27"/>
      <c r="H83" s="3"/>
      <c r="I83" s="6" t="str">
        <f t="shared" si="0"/>
        <v>Cuartil 3</v>
      </c>
      <c r="J83" s="61" t="str">
        <f>+IF(A83="","",VLOOKUP(A83,DATA!$R$2:$AD$2000,12,0))</f>
        <v>&gt;360</v>
      </c>
    </row>
    <row r="84" spans="1:10">
      <c r="A84">
        <v>20143761</v>
      </c>
      <c r="B84" t="s">
        <v>420</v>
      </c>
      <c r="C84" t="s">
        <v>1473</v>
      </c>
      <c r="D84" s="5">
        <v>18</v>
      </c>
      <c r="E84" s="5">
        <v>1231</v>
      </c>
      <c r="F84" s="3">
        <v>954</v>
      </c>
      <c r="G84" s="27">
        <v>-0.2250203086921202</v>
      </c>
      <c r="H84" s="3">
        <v>18</v>
      </c>
      <c r="I84" s="6" t="str">
        <f t="shared" si="0"/>
        <v>Cuartil 3</v>
      </c>
      <c r="J84" s="61" t="str">
        <f>+IF(A84="","",VLOOKUP(A84,DATA!$R$2:$AD$2000,12,0))</f>
        <v>&gt;360</v>
      </c>
    </row>
    <row r="85" spans="1:10">
      <c r="A85">
        <v>20143356</v>
      </c>
      <c r="B85" t="s">
        <v>408</v>
      </c>
      <c r="C85" t="s">
        <v>376</v>
      </c>
      <c r="D85" s="5">
        <v>8</v>
      </c>
      <c r="E85" s="5">
        <v>900</v>
      </c>
      <c r="F85" s="3">
        <v>947.99999999999989</v>
      </c>
      <c r="G85" s="27">
        <v>5.3333333333333233E-2</v>
      </c>
      <c r="H85" s="3"/>
      <c r="I85" s="6" t="str">
        <f t="shared" si="0"/>
        <v>Cuartil 3</v>
      </c>
      <c r="J85" s="61" t="str">
        <f>+IF(A85="","",VLOOKUP(A85,DATA!$R$2:$AD$2000,12,0))</f>
        <v>&gt;360</v>
      </c>
    </row>
    <row r="86" spans="1:10">
      <c r="A86">
        <v>20149368</v>
      </c>
      <c r="B86" t="s">
        <v>1613</v>
      </c>
      <c r="C86" t="s">
        <v>160</v>
      </c>
      <c r="D86" s="5">
        <v>5</v>
      </c>
      <c r="E86" s="5">
        <v>800</v>
      </c>
      <c r="F86" s="3">
        <v>944.00000000000011</v>
      </c>
      <c r="G86" s="27">
        <v>0.18000000000000016</v>
      </c>
      <c r="H86" s="3"/>
      <c r="I86" s="6" t="str">
        <f t="shared" ref="I86:I149" si="1">+IF(F86="","",IF(F86&gt;=$D$16,$C$17,IF(F86&gt;$D$15,$C$16,IF(F86&gt;$D$14,$C$15,$C$14))))</f>
        <v>Cuartil 3</v>
      </c>
      <c r="J86" s="61" t="str">
        <f>+IF(A86="","",VLOOKUP(A86,DATA!$R$2:$AD$2000,12,0))</f>
        <v>&gt;60 y &lt;=90</v>
      </c>
    </row>
    <row r="87" spans="1:10">
      <c r="A87">
        <v>20145730</v>
      </c>
      <c r="B87" t="s">
        <v>539</v>
      </c>
      <c r="C87" t="s">
        <v>132</v>
      </c>
      <c r="D87" s="5">
        <v>2</v>
      </c>
      <c r="E87" s="5">
        <v>1700</v>
      </c>
      <c r="F87" s="3">
        <v>942.99999999999989</v>
      </c>
      <c r="G87" s="27">
        <v>-0.44529411764705884</v>
      </c>
      <c r="H87" s="3">
        <v>2</v>
      </c>
      <c r="I87" s="6" t="str">
        <f t="shared" si="1"/>
        <v>Cuartil 3</v>
      </c>
      <c r="J87" s="61" t="str">
        <f>+IF(A87="","",VLOOKUP(A87,DATA!$R$2:$AD$2000,12,0))</f>
        <v>&gt;360</v>
      </c>
    </row>
    <row r="88" spans="1:10">
      <c r="A88">
        <v>2504067</v>
      </c>
      <c r="B88" t="s">
        <v>1570</v>
      </c>
      <c r="C88" t="s">
        <v>376</v>
      </c>
      <c r="D88" s="5">
        <v>3</v>
      </c>
      <c r="E88" s="5">
        <v>800</v>
      </c>
      <c r="F88" s="3">
        <v>942.00000000000023</v>
      </c>
      <c r="G88" s="27">
        <v>0.17750000000000021</v>
      </c>
      <c r="H88" s="3"/>
      <c r="I88" s="6" t="str">
        <f t="shared" si="1"/>
        <v>Cuartil 3</v>
      </c>
      <c r="J88" s="61" t="str">
        <f>+IF(A88="","",VLOOKUP(A88,DATA!$R$2:$AD$2000,12,0))</f>
        <v>&gt;120 y &lt;=180</v>
      </c>
    </row>
    <row r="89" spans="1:10">
      <c r="A89">
        <v>20141036</v>
      </c>
      <c r="B89" t="s">
        <v>350</v>
      </c>
      <c r="C89" t="s">
        <v>306</v>
      </c>
      <c r="D89" s="5">
        <v>4</v>
      </c>
      <c r="E89" s="5">
        <v>708.98759392573083</v>
      </c>
      <c r="F89" s="3">
        <v>929.00000000000011</v>
      </c>
      <c r="G89" s="27">
        <v>0.3103191197691344</v>
      </c>
      <c r="H89" s="3"/>
      <c r="I89" s="6" t="str">
        <f t="shared" si="1"/>
        <v>Cuartil 3</v>
      </c>
      <c r="J89" s="61" t="str">
        <f>+IF(A89="","",VLOOKUP(A89,DATA!$R$2:$AD$2000,12,0))</f>
        <v>&gt;360</v>
      </c>
    </row>
    <row r="90" spans="1:10">
      <c r="A90">
        <v>20143820</v>
      </c>
      <c r="B90" t="s">
        <v>437</v>
      </c>
      <c r="C90" t="s">
        <v>205</v>
      </c>
      <c r="D90" s="5">
        <v>3</v>
      </c>
      <c r="E90" s="5">
        <v>646</v>
      </c>
      <c r="F90" s="3">
        <v>918</v>
      </c>
      <c r="G90" s="27">
        <v>0.42105263157894735</v>
      </c>
      <c r="H90" s="3">
        <v>3</v>
      </c>
      <c r="I90" s="6" t="str">
        <f t="shared" si="1"/>
        <v>Cuartil 3</v>
      </c>
      <c r="J90" s="61" t="str">
        <f>+IF(A90="","",VLOOKUP(A90,DATA!$R$2:$AD$2000,12,0))</f>
        <v>&gt;360</v>
      </c>
    </row>
    <row r="91" spans="1:10">
      <c r="A91">
        <v>2012032</v>
      </c>
      <c r="B91" t="s">
        <v>289</v>
      </c>
      <c r="C91" t="s">
        <v>1441</v>
      </c>
      <c r="D91" s="5">
        <v>13</v>
      </c>
      <c r="E91" s="5">
        <v>900</v>
      </c>
      <c r="F91" s="3">
        <v>911.00000000000011</v>
      </c>
      <c r="G91" s="27">
        <v>1.2222222222222356E-2</v>
      </c>
      <c r="H91" s="3"/>
      <c r="I91" s="6" t="str">
        <f t="shared" si="1"/>
        <v>Cuartil 3</v>
      </c>
      <c r="J91" s="61" t="str">
        <f>+IF(A91="","",VLOOKUP(A91,DATA!$R$2:$AD$2000,12,0))</f>
        <v>&gt;360</v>
      </c>
    </row>
    <row r="92" spans="1:10">
      <c r="A92">
        <v>20149384</v>
      </c>
      <c r="B92" t="s">
        <v>1618</v>
      </c>
      <c r="C92" t="s">
        <v>160</v>
      </c>
      <c r="D92" s="5">
        <v>2</v>
      </c>
      <c r="E92" s="5">
        <v>800</v>
      </c>
      <c r="F92" s="3">
        <v>908</v>
      </c>
      <c r="G92" s="27">
        <v>0.13500000000000001</v>
      </c>
      <c r="H92" s="3"/>
      <c r="I92" s="6" t="str">
        <f t="shared" si="1"/>
        <v>Cuartil 3</v>
      </c>
      <c r="J92" s="61" t="str">
        <f>+IF(A92="","",VLOOKUP(A92,DATA!$R$2:$AD$2000,12,0))</f>
        <v>&gt;60 y &lt;=90</v>
      </c>
    </row>
    <row r="93" spans="1:10">
      <c r="A93">
        <v>20147491</v>
      </c>
      <c r="B93" t="s">
        <v>1442</v>
      </c>
      <c r="C93" t="s">
        <v>132</v>
      </c>
      <c r="D93" s="5">
        <v>3</v>
      </c>
      <c r="E93" s="5">
        <v>1700</v>
      </c>
      <c r="F93" s="3">
        <v>894.00000000000011</v>
      </c>
      <c r="G93" s="27">
        <v>-0.47411764705882342</v>
      </c>
      <c r="H93" s="3">
        <v>3</v>
      </c>
      <c r="I93" s="6" t="str">
        <f t="shared" si="1"/>
        <v>Cuartil 3</v>
      </c>
      <c r="J93" s="61" t="str">
        <f>+IF(A93="","",VLOOKUP(A93,DATA!$R$2:$AD$2000,12,0))</f>
        <v>&gt;180 y &lt;=360</v>
      </c>
    </row>
    <row r="94" spans="1:10">
      <c r="A94">
        <v>2501810</v>
      </c>
      <c r="B94" t="s">
        <v>378</v>
      </c>
      <c r="C94" t="s">
        <v>127</v>
      </c>
      <c r="D94" s="5">
        <v>3</v>
      </c>
      <c r="E94" s="5">
        <v>800</v>
      </c>
      <c r="F94" s="3">
        <v>892</v>
      </c>
      <c r="G94" s="27">
        <v>0.11499999999999999</v>
      </c>
      <c r="H94" s="3">
        <v>1</v>
      </c>
      <c r="I94" s="6" t="str">
        <f t="shared" si="1"/>
        <v>Cuartil 3</v>
      </c>
      <c r="J94" s="61" t="str">
        <f>+IF(A94="","",VLOOKUP(A94,DATA!$R$2:$AD$2000,12,0))</f>
        <v>&gt;360</v>
      </c>
    </row>
    <row r="95" spans="1:10">
      <c r="A95">
        <v>20143214</v>
      </c>
      <c r="B95" t="s">
        <v>442</v>
      </c>
      <c r="C95" t="s">
        <v>132</v>
      </c>
      <c r="D95" s="5">
        <v>7</v>
      </c>
      <c r="E95" s="5">
        <v>1700</v>
      </c>
      <c r="F95" s="3">
        <v>872</v>
      </c>
      <c r="G95" s="27">
        <v>-0.48705882352941177</v>
      </c>
      <c r="H95" s="3">
        <v>7</v>
      </c>
      <c r="I95" s="6" t="str">
        <f t="shared" si="1"/>
        <v>Cuartil 3</v>
      </c>
      <c r="J95" s="61" t="str">
        <f>+IF(A95="","",VLOOKUP(A95,DATA!$R$2:$AD$2000,12,0))</f>
        <v>&gt;360</v>
      </c>
    </row>
    <row r="96" spans="1:10">
      <c r="A96">
        <v>20141460</v>
      </c>
      <c r="B96" t="s">
        <v>357</v>
      </c>
      <c r="C96" t="s">
        <v>200</v>
      </c>
      <c r="D96" s="5">
        <v>8</v>
      </c>
      <c r="E96" s="5">
        <v>708.98759392573083</v>
      </c>
      <c r="F96" s="3">
        <v>872</v>
      </c>
      <c r="G96" s="27">
        <v>0.22992279056909037</v>
      </c>
      <c r="H96" s="3"/>
      <c r="I96" s="6" t="str">
        <f t="shared" si="1"/>
        <v>Cuartil 3</v>
      </c>
      <c r="J96" s="61" t="str">
        <f>+IF(A96="","",VLOOKUP(A96,DATA!$R$2:$AD$2000,12,0))</f>
        <v>&gt;360</v>
      </c>
    </row>
    <row r="97" spans="1:10">
      <c r="A97">
        <v>20143935</v>
      </c>
      <c r="B97" t="s">
        <v>433</v>
      </c>
      <c r="C97" t="s">
        <v>1441</v>
      </c>
      <c r="D97" s="5">
        <v>15</v>
      </c>
      <c r="E97" s="5">
        <v>900</v>
      </c>
      <c r="F97" s="3">
        <v>869</v>
      </c>
      <c r="G97" s="27">
        <v>-3.44444444444445E-2</v>
      </c>
      <c r="H97" s="3"/>
      <c r="I97" s="6" t="str">
        <f t="shared" si="1"/>
        <v>Cuartil 3</v>
      </c>
      <c r="J97" s="61" t="str">
        <f>+IF(A97="","",VLOOKUP(A97,DATA!$R$2:$AD$2000,12,0))</f>
        <v>&gt;360</v>
      </c>
    </row>
    <row r="98" spans="1:10">
      <c r="A98">
        <v>2010474</v>
      </c>
      <c r="B98" t="s">
        <v>119</v>
      </c>
      <c r="C98" t="s">
        <v>1473</v>
      </c>
      <c r="D98" s="5">
        <v>29</v>
      </c>
      <c r="E98" s="5">
        <v>1231</v>
      </c>
      <c r="F98" s="3">
        <v>859</v>
      </c>
      <c r="G98" s="27">
        <v>-0.30219333874898457</v>
      </c>
      <c r="H98" s="3">
        <v>29</v>
      </c>
      <c r="I98" s="6" t="str">
        <f t="shared" si="1"/>
        <v>Cuartil 3</v>
      </c>
      <c r="J98" s="61" t="str">
        <f>+IF(A98="","",VLOOKUP(A98,DATA!$R$2:$AD$2000,12,0))</f>
        <v>&gt;360</v>
      </c>
    </row>
    <row r="99" spans="1:10">
      <c r="A99">
        <v>20148834</v>
      </c>
      <c r="B99" t="s">
        <v>1523</v>
      </c>
      <c r="C99" t="s">
        <v>111</v>
      </c>
      <c r="D99" s="5">
        <v>3</v>
      </c>
      <c r="E99" s="5">
        <v>780</v>
      </c>
      <c r="F99" s="3">
        <v>841.99999999999989</v>
      </c>
      <c r="G99" s="27">
        <v>7.9487179487179427E-2</v>
      </c>
      <c r="H99" s="3"/>
      <c r="I99" s="6" t="str">
        <f t="shared" si="1"/>
        <v>Cuartil 3</v>
      </c>
      <c r="J99" s="61" t="str">
        <f>+IF(A99="","",VLOOKUP(A99,DATA!$R$2:$AD$2000,12,0))</f>
        <v>&gt;180 y &lt;=360</v>
      </c>
    </row>
    <row r="100" spans="1:10">
      <c r="A100">
        <v>20149112</v>
      </c>
      <c r="B100" t="s">
        <v>1538</v>
      </c>
      <c r="C100" t="s">
        <v>1473</v>
      </c>
      <c r="D100" s="5">
        <v>16</v>
      </c>
      <c r="E100" s="5">
        <v>1231</v>
      </c>
      <c r="F100" s="3">
        <v>830</v>
      </c>
      <c r="G100" s="27">
        <v>-0.32575142160844839</v>
      </c>
      <c r="H100" s="3">
        <v>9</v>
      </c>
      <c r="I100" s="6" t="str">
        <f t="shared" si="1"/>
        <v>Cuartil 3</v>
      </c>
      <c r="J100" s="61" t="str">
        <f>+IF(A100="","",VLOOKUP(A100,DATA!$R$2:$AD$2000,12,0))</f>
        <v>&gt;180 y &lt;=360</v>
      </c>
    </row>
    <row r="101" spans="1:10">
      <c r="A101">
        <v>2503412</v>
      </c>
      <c r="B101" t="s">
        <v>559</v>
      </c>
      <c r="C101" t="s">
        <v>127</v>
      </c>
      <c r="D101" s="5">
        <v>4</v>
      </c>
      <c r="E101" s="5">
        <v>800</v>
      </c>
      <c r="F101" s="3">
        <v>830</v>
      </c>
      <c r="G101" s="27">
        <v>3.7500000000000089E-2</v>
      </c>
      <c r="H101" s="3"/>
      <c r="I101" s="6" t="str">
        <f t="shared" si="1"/>
        <v>Cuartil 3</v>
      </c>
      <c r="J101" s="61" t="str">
        <f>+IF(A101="","",VLOOKUP(A101,DATA!$R$2:$AD$2000,12,0))</f>
        <v>&gt;360</v>
      </c>
    </row>
    <row r="102" spans="1:10">
      <c r="A102">
        <v>2009343</v>
      </c>
      <c r="B102" t="s">
        <v>250</v>
      </c>
      <c r="C102" t="s">
        <v>1441</v>
      </c>
      <c r="D102" s="5">
        <v>15</v>
      </c>
      <c r="E102" s="5">
        <v>900</v>
      </c>
      <c r="F102" s="3">
        <v>815.00000000000011</v>
      </c>
      <c r="G102" s="27">
        <v>-9.4444444444444331E-2</v>
      </c>
      <c r="H102" s="3"/>
      <c r="I102" s="6" t="str">
        <f t="shared" si="1"/>
        <v>Cuartil 3</v>
      </c>
      <c r="J102" s="61" t="str">
        <f>+IF(A102="","",VLOOKUP(A102,DATA!$R$2:$AD$2000,12,0))</f>
        <v>&gt;360</v>
      </c>
    </row>
    <row r="103" spans="1:10">
      <c r="A103">
        <v>20148886</v>
      </c>
      <c r="B103" t="s">
        <v>1527</v>
      </c>
      <c r="C103" t="s">
        <v>132</v>
      </c>
      <c r="D103" s="5">
        <v>3</v>
      </c>
      <c r="E103" s="5">
        <v>1700</v>
      </c>
      <c r="F103" s="3">
        <v>813</v>
      </c>
      <c r="G103" s="27">
        <v>-0.52176470588235291</v>
      </c>
      <c r="H103" s="3">
        <v>3</v>
      </c>
      <c r="I103" s="6" t="str">
        <f t="shared" si="1"/>
        <v>Cuartil 3</v>
      </c>
      <c r="J103" s="61" t="str">
        <f>+IF(A103="","",VLOOKUP(A103,DATA!$R$2:$AD$2000,12,0))</f>
        <v>&gt;180 y &lt;=360</v>
      </c>
    </row>
    <row r="104" spans="1:10">
      <c r="A104">
        <v>20148432</v>
      </c>
      <c r="B104" t="s">
        <v>1478</v>
      </c>
      <c r="C104" t="s">
        <v>490</v>
      </c>
      <c r="D104" s="5">
        <v>5</v>
      </c>
      <c r="E104" s="5">
        <v>800</v>
      </c>
      <c r="F104" s="3">
        <v>810.99999999999989</v>
      </c>
      <c r="G104" s="27">
        <v>1.3749999999999929E-2</v>
      </c>
      <c r="H104" s="3">
        <v>1</v>
      </c>
      <c r="I104" s="6" t="str">
        <f t="shared" si="1"/>
        <v>Cuartil 3</v>
      </c>
      <c r="J104" s="61" t="str">
        <f>+IF(A104="","",VLOOKUP(A104,DATA!$R$2:$AD$2000,12,0))</f>
        <v>&gt;180 y &lt;=360</v>
      </c>
    </row>
    <row r="105" spans="1:10">
      <c r="A105">
        <v>20149022</v>
      </c>
      <c r="B105" t="s">
        <v>1552</v>
      </c>
      <c r="C105" t="s">
        <v>205</v>
      </c>
      <c r="D105" s="5">
        <v>2</v>
      </c>
      <c r="E105" s="5">
        <v>646</v>
      </c>
      <c r="F105" s="3">
        <v>795</v>
      </c>
      <c r="G105" s="27">
        <v>0.23065015479876161</v>
      </c>
      <c r="H105" s="3"/>
      <c r="I105" s="6" t="str">
        <f t="shared" si="1"/>
        <v>Cuartil 3</v>
      </c>
      <c r="J105" s="61" t="str">
        <f>+IF(A105="","",VLOOKUP(A105,DATA!$R$2:$AD$2000,12,0))</f>
        <v>&gt;120 y &lt;=180</v>
      </c>
    </row>
    <row r="106" spans="1:10">
      <c r="A106">
        <v>2008269</v>
      </c>
      <c r="B106" t="s">
        <v>234</v>
      </c>
      <c r="C106" t="s">
        <v>200</v>
      </c>
      <c r="D106" s="5">
        <v>4</v>
      </c>
      <c r="E106" s="5">
        <v>708.98759392573083</v>
      </c>
      <c r="F106" s="3">
        <v>790</v>
      </c>
      <c r="G106" s="27">
        <v>0.11426491347429057</v>
      </c>
      <c r="H106" s="3"/>
      <c r="I106" s="6" t="str">
        <f t="shared" si="1"/>
        <v>Cuartil 3</v>
      </c>
      <c r="J106" s="61" t="str">
        <f>+IF(A106="","",VLOOKUP(A106,DATA!$R$2:$AD$2000,12,0))</f>
        <v>&gt;360</v>
      </c>
    </row>
    <row r="107" spans="1:10">
      <c r="A107">
        <v>2504010</v>
      </c>
      <c r="B107" t="s">
        <v>1521</v>
      </c>
      <c r="C107" t="s">
        <v>376</v>
      </c>
      <c r="D107" s="5">
        <v>1</v>
      </c>
      <c r="E107" s="5">
        <v>900</v>
      </c>
      <c r="F107" s="3">
        <v>788.00000000000011</v>
      </c>
      <c r="G107" s="27">
        <v>-0.12444444444444436</v>
      </c>
      <c r="H107" s="3"/>
      <c r="I107" s="6" t="str">
        <f t="shared" si="1"/>
        <v>Cuartil 3</v>
      </c>
      <c r="J107" s="61" t="str">
        <f>+IF(A107="","",VLOOKUP(A107,DATA!$R$2:$AD$2000,12,0))</f>
        <v>&gt;180 y &lt;=360</v>
      </c>
    </row>
    <row r="108" spans="1:10">
      <c r="A108">
        <v>2009550</v>
      </c>
      <c r="B108" t="s">
        <v>252</v>
      </c>
      <c r="C108" t="s">
        <v>306</v>
      </c>
      <c r="D108" s="5">
        <v>8</v>
      </c>
      <c r="E108" s="5">
        <v>708.98759392573083</v>
      </c>
      <c r="F108" s="3">
        <v>756.00000000000011</v>
      </c>
      <c r="G108" s="27">
        <v>6.6309208337422598E-2</v>
      </c>
      <c r="H108" s="3">
        <v>1</v>
      </c>
      <c r="I108" s="6" t="str">
        <f t="shared" si="1"/>
        <v>Cuartil 3</v>
      </c>
      <c r="J108" s="61" t="str">
        <f>+IF(A108="","",VLOOKUP(A108,DATA!$R$2:$AD$2000,12,0))</f>
        <v>&gt;360</v>
      </c>
    </row>
    <row r="109" spans="1:10">
      <c r="A109">
        <v>20143771</v>
      </c>
      <c r="B109" t="s">
        <v>422</v>
      </c>
      <c r="C109" t="s">
        <v>509</v>
      </c>
      <c r="D109" s="5">
        <v>16</v>
      </c>
      <c r="E109" s="5">
        <v>1231</v>
      </c>
      <c r="F109" s="3">
        <v>752</v>
      </c>
      <c r="G109" s="27">
        <v>-0.38911454102355814</v>
      </c>
      <c r="H109" s="3">
        <v>16</v>
      </c>
      <c r="I109" s="6" t="str">
        <f t="shared" si="1"/>
        <v>Cuartil 3</v>
      </c>
      <c r="J109" s="61" t="str">
        <f>+IF(A109="","",VLOOKUP(A109,DATA!$R$2:$AD$2000,12,0))</f>
        <v>&gt;360</v>
      </c>
    </row>
    <row r="110" spans="1:10">
      <c r="A110">
        <v>20148915</v>
      </c>
      <c r="B110" t="s">
        <v>1532</v>
      </c>
      <c r="C110" t="s">
        <v>160</v>
      </c>
      <c r="D110" s="5">
        <v>2</v>
      </c>
      <c r="E110" s="5">
        <v>800</v>
      </c>
      <c r="F110" s="3">
        <v>732.00000000000011</v>
      </c>
      <c r="G110" s="27">
        <v>-8.4999999999999853E-2</v>
      </c>
      <c r="H110" s="3"/>
      <c r="I110" s="6" t="str">
        <f t="shared" si="1"/>
        <v>Cuartil 3</v>
      </c>
      <c r="J110" s="61" t="str">
        <f>+IF(A110="","",VLOOKUP(A110,DATA!$R$2:$AD$2000,12,0))</f>
        <v>&gt;180 y &lt;=360</v>
      </c>
    </row>
    <row r="111" spans="1:10">
      <c r="A111">
        <v>20143713</v>
      </c>
      <c r="B111" t="s">
        <v>415</v>
      </c>
      <c r="C111" t="s">
        <v>1473</v>
      </c>
      <c r="D111" s="5">
        <v>51</v>
      </c>
      <c r="E111" s="5">
        <v>1231</v>
      </c>
      <c r="F111" s="3">
        <v>732.00000000000011</v>
      </c>
      <c r="G111" s="27">
        <v>-0.40536149471973992</v>
      </c>
      <c r="H111" s="3">
        <v>51</v>
      </c>
      <c r="I111" s="6" t="str">
        <f t="shared" si="1"/>
        <v>Cuartil 3</v>
      </c>
      <c r="J111" s="61" t="str">
        <f>+IF(A111="","",VLOOKUP(A111,DATA!$R$2:$AD$2000,12,0))</f>
        <v>&gt;360</v>
      </c>
    </row>
    <row r="112" spans="1:10">
      <c r="A112">
        <v>2503544</v>
      </c>
      <c r="B112" t="s">
        <v>1434</v>
      </c>
      <c r="C112" t="s">
        <v>376</v>
      </c>
      <c r="D112" s="5">
        <v>9</v>
      </c>
      <c r="E112" s="5">
        <v>900</v>
      </c>
      <c r="F112" s="3">
        <v>725</v>
      </c>
      <c r="G112" s="27">
        <v>-0.19444444444444442</v>
      </c>
      <c r="H112" s="3"/>
      <c r="I112" s="6" t="str">
        <f t="shared" si="1"/>
        <v>Cuartil 3</v>
      </c>
      <c r="J112" s="61" t="str">
        <f>+IF(A112="","",VLOOKUP(A112,DATA!$R$2:$AD$2000,12,0))</f>
        <v>&gt;180 y &lt;=360</v>
      </c>
    </row>
    <row r="113" spans="1:10">
      <c r="A113">
        <v>20143723</v>
      </c>
      <c r="B113" t="s">
        <v>417</v>
      </c>
      <c r="C113" t="s">
        <v>1473</v>
      </c>
      <c r="D113" s="5">
        <v>5</v>
      </c>
      <c r="E113" s="5">
        <v>500</v>
      </c>
      <c r="F113" s="3">
        <v>713</v>
      </c>
      <c r="G113" s="27">
        <v>0.42599999999999993</v>
      </c>
      <c r="H113" s="3">
        <v>1</v>
      </c>
      <c r="I113" s="6" t="str">
        <f t="shared" si="1"/>
        <v>Cuartil 2</v>
      </c>
      <c r="J113" s="61" t="str">
        <f>+IF(A113="","",VLOOKUP(A113,DATA!$R$2:$AD$2000,12,0))</f>
        <v>&gt;360</v>
      </c>
    </row>
    <row r="114" spans="1:10">
      <c r="A114">
        <v>20149147</v>
      </c>
      <c r="B114" t="s">
        <v>1558</v>
      </c>
      <c r="C114" t="s">
        <v>386</v>
      </c>
      <c r="D114" s="5">
        <v>4</v>
      </c>
      <c r="E114" s="5">
        <v>1700</v>
      </c>
      <c r="F114" s="3">
        <v>705.00000000000011</v>
      </c>
      <c r="G114" s="27">
        <v>-0.58529411764705874</v>
      </c>
      <c r="H114" s="3">
        <v>4</v>
      </c>
      <c r="I114" s="6" t="str">
        <f t="shared" si="1"/>
        <v>Cuartil 2</v>
      </c>
      <c r="J114" s="61" t="str">
        <f>+IF(A114="","",VLOOKUP(A114,DATA!$R$2:$AD$2000,12,0))</f>
        <v>&gt;120 y &lt;=180</v>
      </c>
    </row>
    <row r="115" spans="1:10">
      <c r="A115">
        <v>20146962</v>
      </c>
      <c r="B115" t="s">
        <v>1407</v>
      </c>
      <c r="C115" t="s">
        <v>115</v>
      </c>
      <c r="D115" s="5">
        <v>2</v>
      </c>
      <c r="E115" s="5"/>
      <c r="F115" s="3">
        <v>703</v>
      </c>
      <c r="G115" s="27"/>
      <c r="H115" s="3"/>
      <c r="I115" s="6" t="str">
        <f t="shared" si="1"/>
        <v>Cuartil 2</v>
      </c>
      <c r="J115" s="61" t="str">
        <f>+IF(A115="","",VLOOKUP(A115,DATA!$R$2:$AD$2000,12,0))</f>
        <v>&gt;360</v>
      </c>
    </row>
    <row r="116" spans="1:10">
      <c r="A116">
        <v>20149332</v>
      </c>
      <c r="B116" t="s">
        <v>1595</v>
      </c>
      <c r="C116" t="s">
        <v>1361</v>
      </c>
      <c r="D116" s="5">
        <v>8</v>
      </c>
      <c r="E116" s="5">
        <v>900</v>
      </c>
      <c r="F116" s="3">
        <v>692.00000000000011</v>
      </c>
      <c r="G116" s="27">
        <v>-0.23111111111111093</v>
      </c>
      <c r="H116" s="3"/>
      <c r="I116" s="6" t="str">
        <f t="shared" si="1"/>
        <v>Cuartil 2</v>
      </c>
      <c r="J116" s="61" t="str">
        <f>+IF(A116="","",VLOOKUP(A116,DATA!$R$2:$AD$2000,12,0))</f>
        <v>&gt;90 y &lt;=120</v>
      </c>
    </row>
    <row r="117" spans="1:10">
      <c r="A117">
        <v>20149535</v>
      </c>
      <c r="B117" t="s">
        <v>1679</v>
      </c>
      <c r="C117" t="s">
        <v>1361</v>
      </c>
      <c r="D117" s="5">
        <v>1</v>
      </c>
      <c r="E117" s="5">
        <v>900</v>
      </c>
      <c r="F117" s="3">
        <v>690</v>
      </c>
      <c r="G117" s="27">
        <v>-0.23333333333333328</v>
      </c>
      <c r="H117" s="3"/>
      <c r="I117" s="6" t="str">
        <f t="shared" si="1"/>
        <v>Cuartil 2</v>
      </c>
      <c r="J117" s="61" t="str">
        <f>+IF(A117="","",VLOOKUP(A117,DATA!$R$2:$AD$2000,12,0))</f>
        <v>&gt;15 y &lt;=30</v>
      </c>
    </row>
    <row r="118" spans="1:10">
      <c r="A118">
        <v>20146100</v>
      </c>
      <c r="B118" t="s">
        <v>1335</v>
      </c>
      <c r="C118" t="s">
        <v>111</v>
      </c>
      <c r="D118" s="5">
        <v>1</v>
      </c>
      <c r="E118" s="5">
        <v>780</v>
      </c>
      <c r="F118" s="3">
        <v>689</v>
      </c>
      <c r="G118" s="27">
        <v>-0.1166666666666667</v>
      </c>
      <c r="H118" s="3"/>
      <c r="I118" s="6" t="str">
        <f t="shared" si="1"/>
        <v>Cuartil 2</v>
      </c>
      <c r="J118" s="61" t="str">
        <f>+IF(A118="","",VLOOKUP(A118,DATA!$R$2:$AD$2000,12,0))</f>
        <v>&gt;360</v>
      </c>
    </row>
    <row r="119" spans="1:10">
      <c r="A119">
        <v>20141183</v>
      </c>
      <c r="B119" t="s">
        <v>354</v>
      </c>
      <c r="C119" t="s">
        <v>111</v>
      </c>
      <c r="D119" s="5">
        <v>2</v>
      </c>
      <c r="E119" s="5">
        <v>1700</v>
      </c>
      <c r="F119" s="3">
        <v>686.99999999999989</v>
      </c>
      <c r="G119" s="27">
        <v>-0.59588235294117653</v>
      </c>
      <c r="H119" s="3">
        <v>2</v>
      </c>
      <c r="I119" s="6" t="str">
        <f t="shared" si="1"/>
        <v>Cuartil 2</v>
      </c>
      <c r="J119" s="61" t="str">
        <f>+IF(A119="","",VLOOKUP(A119,DATA!$R$2:$AD$2000,12,0))</f>
        <v>&gt;360</v>
      </c>
    </row>
    <row r="120" spans="1:10">
      <c r="A120">
        <v>20148618</v>
      </c>
      <c r="B120" t="s">
        <v>1489</v>
      </c>
      <c r="C120" t="s">
        <v>1473</v>
      </c>
      <c r="D120" s="5">
        <v>5</v>
      </c>
      <c r="E120" s="5">
        <v>1231</v>
      </c>
      <c r="F120" s="3">
        <v>685</v>
      </c>
      <c r="G120" s="27">
        <v>-0.44354183590576768</v>
      </c>
      <c r="H120" s="3">
        <v>5</v>
      </c>
      <c r="I120" s="6" t="str">
        <f t="shared" si="1"/>
        <v>Cuartil 2</v>
      </c>
      <c r="J120" s="61" t="str">
        <f>+IF(A120="","",VLOOKUP(A120,DATA!$R$2:$AD$2000,12,0))</f>
        <v>&gt;180 y &lt;=360</v>
      </c>
    </row>
    <row r="121" spans="1:10">
      <c r="A121">
        <v>20142340</v>
      </c>
      <c r="B121" t="s">
        <v>169</v>
      </c>
      <c r="C121" t="s">
        <v>111</v>
      </c>
      <c r="D121" s="5">
        <v>7</v>
      </c>
      <c r="E121" s="5">
        <v>780</v>
      </c>
      <c r="F121" s="3">
        <v>684</v>
      </c>
      <c r="G121" s="27">
        <v>-0.12307692307692308</v>
      </c>
      <c r="H121" s="3">
        <v>1</v>
      </c>
      <c r="I121" s="6" t="str">
        <f t="shared" si="1"/>
        <v>Cuartil 2</v>
      </c>
      <c r="J121" s="61" t="str">
        <f>+IF(A121="","",VLOOKUP(A121,DATA!$R$2:$AD$2000,12,0))</f>
        <v>&gt;360</v>
      </c>
    </row>
    <row r="122" spans="1:10">
      <c r="A122">
        <v>20148594</v>
      </c>
      <c r="B122" t="s">
        <v>1487</v>
      </c>
      <c r="C122" t="s">
        <v>1473</v>
      </c>
      <c r="D122" s="5">
        <v>2</v>
      </c>
      <c r="E122" s="5">
        <v>1231</v>
      </c>
      <c r="F122" s="3">
        <v>675</v>
      </c>
      <c r="G122" s="27">
        <v>-0.45166531275385868</v>
      </c>
      <c r="H122" s="3">
        <v>2</v>
      </c>
      <c r="I122" s="6" t="str">
        <f t="shared" si="1"/>
        <v>Cuartil 2</v>
      </c>
      <c r="J122" s="61" t="str">
        <f>+IF(A122="","",VLOOKUP(A122,DATA!$R$2:$AD$2000,12,0))</f>
        <v>&gt;180 y &lt;=360</v>
      </c>
    </row>
    <row r="123" spans="1:10">
      <c r="A123">
        <v>2011443</v>
      </c>
      <c r="B123" t="s">
        <v>279</v>
      </c>
      <c r="C123" t="s">
        <v>132</v>
      </c>
      <c r="D123" s="5">
        <v>13</v>
      </c>
      <c r="E123" s="5">
        <v>1700</v>
      </c>
      <c r="F123" s="3">
        <v>668</v>
      </c>
      <c r="G123" s="27">
        <v>-0.60705882352941176</v>
      </c>
      <c r="H123" s="3">
        <v>13</v>
      </c>
      <c r="I123" s="6" t="str">
        <f t="shared" si="1"/>
        <v>Cuartil 2</v>
      </c>
      <c r="J123" s="61" t="str">
        <f>+IF(A123="","",VLOOKUP(A123,DATA!$R$2:$AD$2000,12,0))</f>
        <v>&gt;360</v>
      </c>
    </row>
    <row r="124" spans="1:10">
      <c r="A124">
        <v>20146513</v>
      </c>
      <c r="B124" t="s">
        <v>1369</v>
      </c>
      <c r="C124" t="s">
        <v>1361</v>
      </c>
      <c r="D124" s="5">
        <v>8</v>
      </c>
      <c r="E124" s="5">
        <v>900</v>
      </c>
      <c r="F124" s="3">
        <v>660</v>
      </c>
      <c r="G124" s="27">
        <v>-0.26666666666666672</v>
      </c>
      <c r="H124" s="3"/>
      <c r="I124" s="6" t="str">
        <f t="shared" si="1"/>
        <v>Cuartil 2</v>
      </c>
      <c r="J124" s="61" t="str">
        <f>+IF(A124="","",VLOOKUP(A124,DATA!$R$2:$AD$2000,12,0))</f>
        <v>&gt;360</v>
      </c>
    </row>
    <row r="125" spans="1:10">
      <c r="A125">
        <v>2501218</v>
      </c>
      <c r="B125" t="s">
        <v>377</v>
      </c>
      <c r="C125" t="s">
        <v>133</v>
      </c>
      <c r="D125" s="5">
        <v>3</v>
      </c>
      <c r="E125" s="5">
        <v>780</v>
      </c>
      <c r="F125" s="3">
        <v>655</v>
      </c>
      <c r="G125" s="27">
        <v>-0.16025641025641024</v>
      </c>
      <c r="H125" s="3"/>
      <c r="I125" s="6" t="str">
        <f t="shared" si="1"/>
        <v>Cuartil 2</v>
      </c>
      <c r="J125" s="61" t="str">
        <f>+IF(A125="","",VLOOKUP(A125,DATA!$R$2:$AD$2000,12,0))</f>
        <v>&gt;360</v>
      </c>
    </row>
    <row r="126" spans="1:10">
      <c r="A126">
        <v>20142366</v>
      </c>
      <c r="B126" t="s">
        <v>385</v>
      </c>
      <c r="C126" t="s">
        <v>1661</v>
      </c>
      <c r="D126" s="5">
        <v>10</v>
      </c>
      <c r="E126" s="5">
        <v>646</v>
      </c>
      <c r="F126" s="3">
        <v>652</v>
      </c>
      <c r="G126" s="27">
        <v>9.2879256965945345E-3</v>
      </c>
      <c r="H126" s="3">
        <v>10</v>
      </c>
      <c r="I126" s="6" t="str">
        <f t="shared" si="1"/>
        <v>Cuartil 2</v>
      </c>
      <c r="J126" s="61" t="str">
        <f>+IF(A126="","",VLOOKUP(A126,DATA!$R$2:$AD$2000,12,0))</f>
        <v>&gt;360</v>
      </c>
    </row>
    <row r="127" spans="1:10">
      <c r="A127">
        <v>20144973</v>
      </c>
      <c r="B127" t="s">
        <v>495</v>
      </c>
      <c r="C127" t="s">
        <v>1441</v>
      </c>
      <c r="D127" s="5">
        <v>11</v>
      </c>
      <c r="E127" s="5">
        <v>900</v>
      </c>
      <c r="F127" s="3">
        <v>652</v>
      </c>
      <c r="G127" s="27">
        <v>-0.27555555555555555</v>
      </c>
      <c r="H127" s="3"/>
      <c r="I127" s="6" t="str">
        <f t="shared" si="1"/>
        <v>Cuartil 2</v>
      </c>
      <c r="J127" s="61" t="str">
        <f>+IF(A127="","",VLOOKUP(A127,DATA!$R$2:$AD$2000,12,0))</f>
        <v>&gt;360</v>
      </c>
    </row>
    <row r="128" spans="1:10">
      <c r="A128">
        <v>2013671</v>
      </c>
      <c r="B128" t="s">
        <v>328</v>
      </c>
      <c r="C128" t="s">
        <v>200</v>
      </c>
      <c r="D128" s="5">
        <v>6</v>
      </c>
      <c r="E128" s="5">
        <v>708.98759392573083</v>
      </c>
      <c r="F128" s="3">
        <v>650</v>
      </c>
      <c r="G128" s="27">
        <v>-8.3199754736343112E-2</v>
      </c>
      <c r="H128" s="3">
        <v>1</v>
      </c>
      <c r="I128" s="6" t="str">
        <f t="shared" si="1"/>
        <v>Cuartil 2</v>
      </c>
      <c r="J128" s="61" t="str">
        <f>+IF(A128="","",VLOOKUP(A128,DATA!$R$2:$AD$2000,12,0))</f>
        <v>&gt;360</v>
      </c>
    </row>
    <row r="129" spans="1:10">
      <c r="A129">
        <v>20145365</v>
      </c>
      <c r="B129" t="s">
        <v>505</v>
      </c>
      <c r="C129" t="s">
        <v>1441</v>
      </c>
      <c r="D129" s="5">
        <v>7</v>
      </c>
      <c r="E129" s="5">
        <v>800</v>
      </c>
      <c r="F129" s="3">
        <v>633</v>
      </c>
      <c r="G129" s="27">
        <v>-0.20874999999999999</v>
      </c>
      <c r="H129" s="3"/>
      <c r="I129" s="6" t="str">
        <f t="shared" si="1"/>
        <v>Cuartil 2</v>
      </c>
      <c r="J129" s="61" t="str">
        <f>+IF(A129="","",VLOOKUP(A129,DATA!$R$2:$AD$2000,12,0))</f>
        <v>&gt;360</v>
      </c>
    </row>
    <row r="130" spans="1:10">
      <c r="A130">
        <v>20148702</v>
      </c>
      <c r="B130" t="s">
        <v>1498</v>
      </c>
      <c r="C130" t="s">
        <v>1400</v>
      </c>
      <c r="D130" s="5">
        <v>6</v>
      </c>
      <c r="E130" s="5"/>
      <c r="F130" s="3">
        <v>623.00000000000011</v>
      </c>
      <c r="G130" s="27"/>
      <c r="H130" s="3"/>
      <c r="I130" s="6" t="str">
        <f t="shared" si="1"/>
        <v>Cuartil 2</v>
      </c>
      <c r="J130" s="61" t="str">
        <f>+IF(A130="","",VLOOKUP(A130,DATA!$R$2:$AD$2000,12,0))</f>
        <v>&gt;180 y &lt;=360</v>
      </c>
    </row>
    <row r="131" spans="1:10">
      <c r="A131">
        <v>20146077</v>
      </c>
      <c r="B131" t="s">
        <v>560</v>
      </c>
      <c r="C131" t="s">
        <v>1441</v>
      </c>
      <c r="D131" s="5">
        <v>25</v>
      </c>
      <c r="E131" s="5">
        <v>900</v>
      </c>
      <c r="F131" s="3">
        <v>616.99999999999989</v>
      </c>
      <c r="G131" s="27">
        <v>-0.31444444444444453</v>
      </c>
      <c r="H131" s="3"/>
      <c r="I131" s="6" t="str">
        <f t="shared" si="1"/>
        <v>Cuartil 2</v>
      </c>
      <c r="J131" s="61" t="str">
        <f>+IF(A131="","",VLOOKUP(A131,DATA!$R$2:$AD$2000,12,0))</f>
        <v>&gt;360</v>
      </c>
    </row>
    <row r="132" spans="1:10">
      <c r="A132">
        <v>2007156</v>
      </c>
      <c r="B132" t="s">
        <v>217</v>
      </c>
      <c r="C132" t="s">
        <v>200</v>
      </c>
      <c r="D132" s="5">
        <v>7</v>
      </c>
      <c r="E132" s="5">
        <v>708.98759392573083</v>
      </c>
      <c r="F132" s="3">
        <v>611</v>
      </c>
      <c r="G132" s="27">
        <v>-0.13820776945216251</v>
      </c>
      <c r="H132" s="3"/>
      <c r="I132" s="6" t="str">
        <f t="shared" si="1"/>
        <v>Cuartil 2</v>
      </c>
      <c r="J132" s="61" t="str">
        <f>+IF(A132="","",VLOOKUP(A132,DATA!$R$2:$AD$2000,12,0))</f>
        <v>&gt;360</v>
      </c>
    </row>
    <row r="133" spans="1:10">
      <c r="A133">
        <v>20144095</v>
      </c>
      <c r="B133" t="s">
        <v>448</v>
      </c>
      <c r="C133" t="s">
        <v>1441</v>
      </c>
      <c r="D133" s="5">
        <v>7</v>
      </c>
      <c r="E133" s="5">
        <v>800</v>
      </c>
      <c r="F133" s="3">
        <v>605</v>
      </c>
      <c r="G133" s="27">
        <v>-0.24375000000000002</v>
      </c>
      <c r="H133" s="3"/>
      <c r="I133" s="6" t="str">
        <f t="shared" si="1"/>
        <v>Cuartil 2</v>
      </c>
      <c r="J133" s="61" t="str">
        <f>+IF(A133="","",VLOOKUP(A133,DATA!$R$2:$AD$2000,12,0))</f>
        <v>&gt;360</v>
      </c>
    </row>
    <row r="134" spans="1:10">
      <c r="A134">
        <v>20148652</v>
      </c>
      <c r="B134" t="s">
        <v>1492</v>
      </c>
      <c r="C134" t="s">
        <v>1400</v>
      </c>
      <c r="D134" s="5">
        <v>6</v>
      </c>
      <c r="E134" s="5"/>
      <c r="F134" s="3">
        <v>602.99999999999989</v>
      </c>
      <c r="G134" s="27"/>
      <c r="H134" s="3"/>
      <c r="I134" s="6" t="str">
        <f t="shared" si="1"/>
        <v>Cuartil 2</v>
      </c>
      <c r="J134" s="61" t="str">
        <f>+IF(A134="","",VLOOKUP(A134,DATA!$R$2:$AD$2000,12,0))</f>
        <v>&gt;180 y &lt;=360</v>
      </c>
    </row>
    <row r="135" spans="1:10">
      <c r="A135">
        <v>20149336</v>
      </c>
      <c r="B135" t="s">
        <v>1606</v>
      </c>
      <c r="C135" t="s">
        <v>160</v>
      </c>
      <c r="D135" s="5">
        <v>4</v>
      </c>
      <c r="E135" s="5">
        <v>800</v>
      </c>
      <c r="F135" s="3">
        <v>601</v>
      </c>
      <c r="G135" s="27">
        <v>-0.24875000000000003</v>
      </c>
      <c r="H135" s="3"/>
      <c r="I135" s="6" t="str">
        <f t="shared" si="1"/>
        <v>Cuartil 2</v>
      </c>
      <c r="J135" s="61" t="str">
        <f>+IF(A135="","",VLOOKUP(A135,DATA!$R$2:$AD$2000,12,0))</f>
        <v>&gt;60 y &lt;=90</v>
      </c>
    </row>
    <row r="136" spans="1:10">
      <c r="A136">
        <v>2007719</v>
      </c>
      <c r="B136" t="s">
        <v>223</v>
      </c>
      <c r="C136" t="s">
        <v>200</v>
      </c>
      <c r="D136" s="5">
        <v>4</v>
      </c>
      <c r="E136" s="5">
        <v>708.98759392573083</v>
      </c>
      <c r="F136" s="3">
        <v>600</v>
      </c>
      <c r="G136" s="27">
        <v>-0.15372285052585521</v>
      </c>
      <c r="H136" s="3"/>
      <c r="I136" s="6" t="str">
        <f t="shared" si="1"/>
        <v>Cuartil 2</v>
      </c>
      <c r="J136" s="61" t="str">
        <f>+IF(A136="","",VLOOKUP(A136,DATA!$R$2:$AD$2000,12,0))</f>
        <v>&gt;360</v>
      </c>
    </row>
    <row r="137" spans="1:10">
      <c r="A137">
        <v>20138963</v>
      </c>
      <c r="B137" t="s">
        <v>332</v>
      </c>
      <c r="C137" t="s">
        <v>521</v>
      </c>
      <c r="D137" s="5">
        <v>7</v>
      </c>
      <c r="E137" s="5">
        <v>816.5690820640317</v>
      </c>
      <c r="F137" s="3">
        <v>592</v>
      </c>
      <c r="G137" s="27">
        <v>-0.27501541142898922</v>
      </c>
      <c r="H137" s="3"/>
      <c r="I137" s="6" t="str">
        <f t="shared" si="1"/>
        <v>Cuartil 2</v>
      </c>
      <c r="J137" s="61" t="str">
        <f>+IF(A137="","",VLOOKUP(A137,DATA!$R$2:$AD$2000,12,0))</f>
        <v>&gt;360</v>
      </c>
    </row>
    <row r="138" spans="1:10">
      <c r="A138">
        <v>20149357</v>
      </c>
      <c r="B138" t="s">
        <v>1609</v>
      </c>
      <c r="C138" t="s">
        <v>160</v>
      </c>
      <c r="D138" s="5">
        <v>1</v>
      </c>
      <c r="E138" s="5">
        <v>800</v>
      </c>
      <c r="F138" s="3">
        <v>585</v>
      </c>
      <c r="G138" s="27">
        <v>-0.26875000000000004</v>
      </c>
      <c r="H138" s="3"/>
      <c r="I138" s="6" t="str">
        <f t="shared" si="1"/>
        <v>Cuartil 2</v>
      </c>
      <c r="J138" s="61" t="str">
        <f>+IF(A138="","",VLOOKUP(A138,DATA!$R$2:$AD$2000,12,0))</f>
        <v>&gt;60 y &lt;=90</v>
      </c>
    </row>
    <row r="139" spans="1:10">
      <c r="A139">
        <v>20149318</v>
      </c>
      <c r="B139" t="s">
        <v>1590</v>
      </c>
      <c r="C139" t="s">
        <v>1361</v>
      </c>
      <c r="D139" s="5">
        <v>8</v>
      </c>
      <c r="E139" s="5">
        <v>900</v>
      </c>
      <c r="F139" s="3">
        <v>583</v>
      </c>
      <c r="G139" s="27">
        <v>-0.35222222222222221</v>
      </c>
      <c r="H139" s="3"/>
      <c r="I139" s="6" t="str">
        <f t="shared" si="1"/>
        <v>Cuartil 2</v>
      </c>
      <c r="J139" s="61" t="str">
        <f>+IF(A139="","",VLOOKUP(A139,DATA!$R$2:$AD$2000,12,0))</f>
        <v>&gt;90 y &lt;=120</v>
      </c>
    </row>
    <row r="140" spans="1:10">
      <c r="A140">
        <v>20149508</v>
      </c>
      <c r="B140" t="s">
        <v>1654</v>
      </c>
      <c r="C140" t="s">
        <v>1664</v>
      </c>
      <c r="D140" s="5">
        <v>4</v>
      </c>
      <c r="E140" s="5">
        <v>800</v>
      </c>
      <c r="F140" s="3">
        <v>563</v>
      </c>
      <c r="G140" s="27">
        <v>-0.29625000000000001</v>
      </c>
      <c r="H140" s="3"/>
      <c r="I140" s="6" t="str">
        <f t="shared" si="1"/>
        <v>Cuartil 2</v>
      </c>
      <c r="J140" s="61" t="str">
        <f>+IF(A140="","",VLOOKUP(A140,DATA!$R$2:$AD$2000,12,0))</f>
        <v>&gt;30 y &lt;=60</v>
      </c>
    </row>
    <row r="141" spans="1:10">
      <c r="A141">
        <v>20149703</v>
      </c>
      <c r="B141" t="s">
        <v>1742</v>
      </c>
      <c r="C141" t="s">
        <v>1664</v>
      </c>
      <c r="D141" s="5">
        <v>1</v>
      </c>
      <c r="E141" s="5">
        <v>800</v>
      </c>
      <c r="F141" s="3">
        <v>561.99999999999989</v>
      </c>
      <c r="G141" s="27">
        <v>-0.2975000000000001</v>
      </c>
      <c r="H141" s="3"/>
      <c r="I141" s="6" t="str">
        <f t="shared" si="1"/>
        <v>Cuartil 2</v>
      </c>
      <c r="J141" s="61" t="str">
        <f>+IF(A141="","",VLOOKUP(A141,DATA!$R$2:$AD$2000,12,0))</f>
        <v>n/d</v>
      </c>
    </row>
    <row r="142" spans="1:10">
      <c r="A142">
        <v>20145682</v>
      </c>
      <c r="B142" t="s">
        <v>537</v>
      </c>
      <c r="C142" t="s">
        <v>509</v>
      </c>
      <c r="D142" s="5">
        <v>6</v>
      </c>
      <c r="E142" s="5">
        <v>500</v>
      </c>
      <c r="F142" s="3">
        <v>560</v>
      </c>
      <c r="G142" s="27">
        <v>0.12000000000000011</v>
      </c>
      <c r="H142" s="3">
        <v>1</v>
      </c>
      <c r="I142" s="6" t="str">
        <f t="shared" si="1"/>
        <v>Cuartil 2</v>
      </c>
      <c r="J142" s="61" t="str">
        <f>+IF(A142="","",VLOOKUP(A142,DATA!$R$2:$AD$2000,12,0))</f>
        <v>&gt;360</v>
      </c>
    </row>
    <row r="143" spans="1:10">
      <c r="A143">
        <v>2013609</v>
      </c>
      <c r="B143" t="s">
        <v>323</v>
      </c>
      <c r="C143" t="s">
        <v>200</v>
      </c>
      <c r="D143" s="5">
        <v>13</v>
      </c>
      <c r="E143" s="5">
        <v>708.98759392573083</v>
      </c>
      <c r="F143" s="3">
        <v>555</v>
      </c>
      <c r="G143" s="27">
        <v>-0.21719363673641601</v>
      </c>
      <c r="H143" s="3"/>
      <c r="I143" s="6" t="str">
        <f t="shared" si="1"/>
        <v>Cuartil 2</v>
      </c>
      <c r="J143" s="61" t="str">
        <f>+IF(A143="","",VLOOKUP(A143,DATA!$R$2:$AD$2000,12,0))</f>
        <v>&gt;360</v>
      </c>
    </row>
    <row r="144" spans="1:10">
      <c r="A144">
        <v>20141162</v>
      </c>
      <c r="B144" t="s">
        <v>353</v>
      </c>
      <c r="C144" t="s">
        <v>137</v>
      </c>
      <c r="D144" s="5">
        <v>4</v>
      </c>
      <c r="E144" s="5">
        <v>780</v>
      </c>
      <c r="F144" s="3">
        <v>553</v>
      </c>
      <c r="G144" s="27">
        <v>-0.29102564102564099</v>
      </c>
      <c r="H144" s="3"/>
      <c r="I144" s="6" t="str">
        <f t="shared" si="1"/>
        <v>Cuartil 2</v>
      </c>
      <c r="J144" s="61" t="str">
        <f>+IF(A144="","",VLOOKUP(A144,DATA!$R$2:$AD$2000,12,0))</f>
        <v>&gt;360</v>
      </c>
    </row>
    <row r="145" spans="1:10">
      <c r="A145">
        <v>20149557</v>
      </c>
      <c r="B145" t="s">
        <v>1692</v>
      </c>
      <c r="C145" t="s">
        <v>1661</v>
      </c>
      <c r="D145" s="5">
        <v>2</v>
      </c>
      <c r="E145" s="5">
        <v>646</v>
      </c>
      <c r="F145" s="3">
        <v>542</v>
      </c>
      <c r="G145" s="27">
        <v>-0.16099071207430338</v>
      </c>
      <c r="H145" s="3">
        <v>1</v>
      </c>
      <c r="I145" s="6" t="str">
        <f t="shared" si="1"/>
        <v>Cuartil 2</v>
      </c>
      <c r="J145" s="61" t="str">
        <f>+IF(A145="","",VLOOKUP(A145,DATA!$R$2:$AD$2000,12,0))</f>
        <v>&gt;15 y &lt;=30</v>
      </c>
    </row>
    <row r="146" spans="1:10">
      <c r="A146">
        <v>2012383</v>
      </c>
      <c r="B146" t="s">
        <v>302</v>
      </c>
      <c r="C146" t="s">
        <v>200</v>
      </c>
      <c r="D146" s="5">
        <v>7</v>
      </c>
      <c r="E146" s="5">
        <v>708.98759392573083</v>
      </c>
      <c r="F146" s="3">
        <v>537</v>
      </c>
      <c r="G146" s="27">
        <v>-0.24258195122064041</v>
      </c>
      <c r="H146" s="3"/>
      <c r="I146" s="6" t="str">
        <f t="shared" si="1"/>
        <v>Cuartil 2</v>
      </c>
      <c r="J146" s="61" t="str">
        <f>+IF(A146="","",VLOOKUP(A146,DATA!$R$2:$AD$2000,12,0))</f>
        <v>&gt;360</v>
      </c>
    </row>
    <row r="147" spans="1:10">
      <c r="A147">
        <v>2012835</v>
      </c>
      <c r="B147" t="s">
        <v>311</v>
      </c>
      <c r="C147" t="s">
        <v>1360</v>
      </c>
      <c r="D147" s="5">
        <v>11</v>
      </c>
      <c r="E147" s="5">
        <v>708.98759392573083</v>
      </c>
      <c r="F147" s="3">
        <v>525</v>
      </c>
      <c r="G147" s="27">
        <v>-0.25950749421012331</v>
      </c>
      <c r="H147" s="3"/>
      <c r="I147" s="6" t="str">
        <f t="shared" si="1"/>
        <v>Cuartil 2</v>
      </c>
      <c r="J147" s="61" t="str">
        <f>+IF(A147="","",VLOOKUP(A147,DATA!$R$2:$AD$2000,12,0))</f>
        <v>&gt;360</v>
      </c>
    </row>
    <row r="148" spans="1:10">
      <c r="A148">
        <v>20149718</v>
      </c>
      <c r="B148" t="s">
        <v>1743</v>
      </c>
      <c r="C148" t="s">
        <v>1664</v>
      </c>
      <c r="D148" s="5">
        <v>1</v>
      </c>
      <c r="E148" s="5">
        <v>800</v>
      </c>
      <c r="F148" s="3">
        <v>520</v>
      </c>
      <c r="G148" s="27">
        <v>-0.35</v>
      </c>
      <c r="H148" s="3"/>
      <c r="I148" s="6" t="str">
        <f t="shared" si="1"/>
        <v>Cuartil 2</v>
      </c>
      <c r="J148" s="61" t="str">
        <f>+IF(A148="","",VLOOKUP(A148,DATA!$R$2:$AD$2000,12,0))</f>
        <v>n/d</v>
      </c>
    </row>
    <row r="149" spans="1:10">
      <c r="A149">
        <v>20148912</v>
      </c>
      <c r="B149" t="s">
        <v>1531</v>
      </c>
      <c r="C149" t="s">
        <v>521</v>
      </c>
      <c r="D149" s="5">
        <v>1</v>
      </c>
      <c r="E149" s="5">
        <v>816.5690820640317</v>
      </c>
      <c r="F149" s="3">
        <v>511.00000000000006</v>
      </c>
      <c r="G149" s="27">
        <v>-0.37421093790576587</v>
      </c>
      <c r="H149" s="3"/>
      <c r="I149" s="6" t="str">
        <f t="shared" si="1"/>
        <v>Cuartil 2</v>
      </c>
      <c r="J149" s="61" t="str">
        <f>+IF(A149="","",VLOOKUP(A149,DATA!$R$2:$AD$2000,12,0))</f>
        <v>&gt;180 y &lt;=360</v>
      </c>
    </row>
    <row r="150" spans="1:10">
      <c r="A150">
        <v>20148091</v>
      </c>
      <c r="B150" t="s">
        <v>1459</v>
      </c>
      <c r="C150" t="s">
        <v>318</v>
      </c>
      <c r="D150" s="5">
        <v>5</v>
      </c>
      <c r="E150" s="5">
        <v>646</v>
      </c>
      <c r="F150" s="3">
        <v>505.99999999999994</v>
      </c>
      <c r="G150" s="27">
        <v>-0.21671826625387003</v>
      </c>
      <c r="H150" s="3">
        <v>1</v>
      </c>
      <c r="I150" s="6" t="str">
        <f t="shared" ref="I150:I213" si="2">+IF(F150="","",IF(F150&gt;=$D$16,$C$17,IF(F150&gt;$D$15,$C$16,IF(F150&gt;$D$14,$C$15,$C$14))))</f>
        <v>Cuartil 2</v>
      </c>
      <c r="J150" s="61" t="str">
        <f>+IF(A150="","",VLOOKUP(A150,DATA!$R$2:$AD$2000,12,0))</f>
        <v>&gt;180 y &lt;=360</v>
      </c>
    </row>
    <row r="151" spans="1:10">
      <c r="A151">
        <v>20145582</v>
      </c>
      <c r="B151" t="s">
        <v>517</v>
      </c>
      <c r="C151" t="s">
        <v>115</v>
      </c>
      <c r="D151" s="5">
        <v>6</v>
      </c>
      <c r="E151" s="5"/>
      <c r="F151" s="3">
        <v>503</v>
      </c>
      <c r="G151" s="27"/>
      <c r="H151" s="3"/>
      <c r="I151" s="6" t="str">
        <f t="shared" si="2"/>
        <v>Cuartil 2</v>
      </c>
      <c r="J151" s="61" t="str">
        <f>+IF(A151="","",VLOOKUP(A151,DATA!$R$2:$AD$2000,12,0))</f>
        <v>&gt;360</v>
      </c>
    </row>
    <row r="152" spans="1:10">
      <c r="A152">
        <v>2008393</v>
      </c>
      <c r="B152" t="s">
        <v>236</v>
      </c>
      <c r="C152" t="s">
        <v>115</v>
      </c>
      <c r="D152" s="5">
        <v>10</v>
      </c>
      <c r="E152" s="5"/>
      <c r="F152" s="3">
        <v>501</v>
      </c>
      <c r="G152" s="27"/>
      <c r="H152" s="3"/>
      <c r="I152" s="6" t="str">
        <f t="shared" si="2"/>
        <v>Cuartil 2</v>
      </c>
      <c r="J152" s="61" t="str">
        <f>+IF(A152="","",VLOOKUP(A152,DATA!$R$2:$AD$2000,12,0))</f>
        <v>&gt;360</v>
      </c>
    </row>
    <row r="153" spans="1:10">
      <c r="A153">
        <v>2004678</v>
      </c>
      <c r="B153" t="s">
        <v>406</v>
      </c>
      <c r="C153" t="s">
        <v>1400</v>
      </c>
      <c r="D153" s="5">
        <v>10</v>
      </c>
      <c r="E153" s="5"/>
      <c r="F153" s="3">
        <v>492.99999999999994</v>
      </c>
      <c r="G153" s="27"/>
      <c r="H153" s="3"/>
      <c r="I153" s="6" t="str">
        <f t="shared" si="2"/>
        <v>Cuartil 2</v>
      </c>
      <c r="J153" s="61" t="str">
        <f>+IF(A153="","",VLOOKUP(A153,DATA!$R$2:$AD$2000,12,0))</f>
        <v>&gt;360</v>
      </c>
    </row>
    <row r="154" spans="1:10">
      <c r="A154">
        <v>20146497</v>
      </c>
      <c r="B154" t="s">
        <v>1367</v>
      </c>
      <c r="C154" t="s">
        <v>1473</v>
      </c>
      <c r="D154" s="5">
        <v>6</v>
      </c>
      <c r="E154" s="5">
        <v>491.20700000000005</v>
      </c>
      <c r="F154" s="3">
        <v>480.99999999999994</v>
      </c>
      <c r="G154" s="27">
        <v>-2.0779427003279838E-2</v>
      </c>
      <c r="H154" s="3"/>
      <c r="I154" s="6" t="str">
        <f t="shared" si="2"/>
        <v>Cuartil 2</v>
      </c>
      <c r="J154" s="61" t="str">
        <f>+IF(A154="","",VLOOKUP(A154,DATA!$R$2:$AD$2000,12,0))</f>
        <v>&gt;360</v>
      </c>
    </row>
    <row r="155" spans="1:10">
      <c r="A155">
        <v>20149261</v>
      </c>
      <c r="B155" t="s">
        <v>1575</v>
      </c>
      <c r="C155" t="s">
        <v>160</v>
      </c>
      <c r="D155" s="5">
        <v>6</v>
      </c>
      <c r="E155" s="5">
        <v>800</v>
      </c>
      <c r="F155" s="3">
        <v>468</v>
      </c>
      <c r="G155" s="27">
        <v>-0.41500000000000004</v>
      </c>
      <c r="H155" s="3">
        <v>1</v>
      </c>
      <c r="I155" s="6" t="str">
        <f t="shared" si="2"/>
        <v>Cuartil 2</v>
      </c>
      <c r="J155" s="61" t="str">
        <f>+IF(A155="","",VLOOKUP(A155,DATA!$R$2:$AD$2000,12,0))</f>
        <v>&gt;120 y &lt;=180</v>
      </c>
    </row>
    <row r="156" spans="1:10">
      <c r="A156">
        <v>20148152</v>
      </c>
      <c r="B156" t="s">
        <v>1464</v>
      </c>
      <c r="C156" t="s">
        <v>318</v>
      </c>
      <c r="D156" s="5">
        <v>6</v>
      </c>
      <c r="E156" s="5">
        <v>646</v>
      </c>
      <c r="F156" s="3">
        <v>455</v>
      </c>
      <c r="G156" s="27">
        <v>-0.29566563467492257</v>
      </c>
      <c r="H156" s="3">
        <v>6</v>
      </c>
      <c r="I156" s="6" t="str">
        <f t="shared" si="2"/>
        <v>Cuartil 2</v>
      </c>
      <c r="J156" s="61" t="str">
        <f>+IF(A156="","",VLOOKUP(A156,DATA!$R$2:$AD$2000,12,0))</f>
        <v>&gt;180 y &lt;=360</v>
      </c>
    </row>
    <row r="157" spans="1:10">
      <c r="A157">
        <v>2012134</v>
      </c>
      <c r="B157" t="s">
        <v>293</v>
      </c>
      <c r="C157" t="s">
        <v>1661</v>
      </c>
      <c r="D157" s="5">
        <v>5</v>
      </c>
      <c r="E157" s="5">
        <v>646</v>
      </c>
      <c r="F157" s="3">
        <v>452.99999999999994</v>
      </c>
      <c r="G157" s="27">
        <v>-0.29876160990712086</v>
      </c>
      <c r="H157" s="3">
        <v>2</v>
      </c>
      <c r="I157" s="6" t="str">
        <f t="shared" si="2"/>
        <v>Cuartil 2</v>
      </c>
      <c r="J157" s="61" t="str">
        <f>+IF(A157="","",VLOOKUP(A157,DATA!$R$2:$AD$2000,12,0))</f>
        <v>&gt;360</v>
      </c>
    </row>
    <row r="158" spans="1:10">
      <c r="A158">
        <v>2503095</v>
      </c>
      <c r="B158" t="s">
        <v>381</v>
      </c>
      <c r="C158" t="s">
        <v>133</v>
      </c>
      <c r="D158" s="5">
        <v>1</v>
      </c>
      <c r="E158" s="5">
        <v>780</v>
      </c>
      <c r="F158" s="3">
        <v>447.00000000000006</v>
      </c>
      <c r="G158" s="27">
        <v>-0.42692307692307685</v>
      </c>
      <c r="H158" s="3"/>
      <c r="I158" s="6" t="str">
        <f t="shared" si="2"/>
        <v>Cuartil 2</v>
      </c>
      <c r="J158" s="61" t="str">
        <f>+IF(A158="","",VLOOKUP(A158,DATA!$R$2:$AD$2000,12,0))</f>
        <v>&gt;360</v>
      </c>
    </row>
    <row r="159" spans="1:10">
      <c r="A159">
        <v>20143760</v>
      </c>
      <c r="B159" t="s">
        <v>419</v>
      </c>
      <c r="C159" t="s">
        <v>1473</v>
      </c>
      <c r="D159" s="5">
        <v>5</v>
      </c>
      <c r="E159" s="5">
        <v>1231</v>
      </c>
      <c r="F159" s="3">
        <v>444</v>
      </c>
      <c r="G159" s="27">
        <v>-0.63931762794476032</v>
      </c>
      <c r="H159" s="3"/>
      <c r="I159" s="6" t="str">
        <f t="shared" si="2"/>
        <v>Cuartil 1</v>
      </c>
      <c r="J159" s="61" t="str">
        <f>+IF(A159="","",VLOOKUP(A159,DATA!$R$2:$AD$2000,12,0))</f>
        <v>&gt;360</v>
      </c>
    </row>
    <row r="160" spans="1:10">
      <c r="A160">
        <v>20146507</v>
      </c>
      <c r="B160" t="s">
        <v>1368</v>
      </c>
      <c r="C160" t="s">
        <v>115</v>
      </c>
      <c r="D160" s="5">
        <v>7</v>
      </c>
      <c r="E160" s="5"/>
      <c r="F160" s="3">
        <v>437</v>
      </c>
      <c r="G160" s="27"/>
      <c r="H160" s="3"/>
      <c r="I160" s="6" t="str">
        <f t="shared" si="2"/>
        <v>Cuartil 1</v>
      </c>
      <c r="J160" s="61" t="str">
        <f>+IF(A160="","",VLOOKUP(A160,DATA!$R$2:$AD$2000,12,0))</f>
        <v>&gt;360</v>
      </c>
    </row>
    <row r="161" spans="1:10">
      <c r="A161">
        <v>20149399</v>
      </c>
      <c r="B161" t="s">
        <v>1623</v>
      </c>
      <c r="C161" t="s">
        <v>1664</v>
      </c>
      <c r="D161" s="5">
        <v>8</v>
      </c>
      <c r="E161" s="5">
        <v>800</v>
      </c>
      <c r="F161" s="3">
        <v>431</v>
      </c>
      <c r="G161" s="27">
        <v>-0.46125000000000005</v>
      </c>
      <c r="H161" s="3"/>
      <c r="I161" s="6" t="str">
        <f t="shared" si="2"/>
        <v>Cuartil 1</v>
      </c>
      <c r="J161" s="61" t="str">
        <f>+IF(A161="","",VLOOKUP(A161,DATA!$R$2:$AD$2000,12,0))</f>
        <v>&gt;60 y &lt;=90</v>
      </c>
    </row>
    <row r="162" spans="1:10">
      <c r="A162">
        <v>20145689</v>
      </c>
      <c r="B162" t="s">
        <v>538</v>
      </c>
      <c r="C162" t="s">
        <v>509</v>
      </c>
      <c r="D162" s="5">
        <v>4</v>
      </c>
      <c r="E162" s="5">
        <v>500</v>
      </c>
      <c r="F162" s="3">
        <v>425</v>
      </c>
      <c r="G162" s="27">
        <v>-0.15000000000000002</v>
      </c>
      <c r="H162" s="3"/>
      <c r="I162" s="6" t="str">
        <f t="shared" si="2"/>
        <v>Cuartil 1</v>
      </c>
      <c r="J162" s="61" t="str">
        <f>+IF(A162="","",VLOOKUP(A162,DATA!$R$2:$AD$2000,12,0))</f>
        <v>&gt;360</v>
      </c>
    </row>
    <row r="163" spans="1:10">
      <c r="A163">
        <v>20145585</v>
      </c>
      <c r="B163" t="s">
        <v>518</v>
      </c>
      <c r="C163" t="s">
        <v>115</v>
      </c>
      <c r="D163" s="5">
        <v>4</v>
      </c>
      <c r="E163" s="5"/>
      <c r="F163" s="3">
        <v>413.99999999999994</v>
      </c>
      <c r="G163" s="27"/>
      <c r="H163" s="3"/>
      <c r="I163" s="6" t="str">
        <f t="shared" si="2"/>
        <v>Cuartil 1</v>
      </c>
      <c r="J163" s="61" t="str">
        <f>+IF(A163="","",VLOOKUP(A163,DATA!$R$2:$AD$2000,12,0))</f>
        <v>&gt;360</v>
      </c>
    </row>
    <row r="164" spans="1:10">
      <c r="A164">
        <v>2504052</v>
      </c>
      <c r="B164" t="s">
        <v>1568</v>
      </c>
      <c r="C164" t="s">
        <v>376</v>
      </c>
      <c r="D164" s="5">
        <v>3</v>
      </c>
      <c r="E164" s="5">
        <v>800</v>
      </c>
      <c r="F164" s="3">
        <v>406</v>
      </c>
      <c r="G164" s="27">
        <v>-0.49250000000000005</v>
      </c>
      <c r="H164" s="3"/>
      <c r="I164" s="6" t="str">
        <f t="shared" si="2"/>
        <v>Cuartil 1</v>
      </c>
      <c r="J164" s="61" t="str">
        <f>+IF(A164="","",VLOOKUP(A164,DATA!$R$2:$AD$2000,12,0))</f>
        <v>&gt;120 y &lt;=180</v>
      </c>
    </row>
    <row r="165" spans="1:10">
      <c r="A165">
        <v>20149373</v>
      </c>
      <c r="B165" t="s">
        <v>1616</v>
      </c>
      <c r="C165" t="s">
        <v>160</v>
      </c>
      <c r="D165" s="5">
        <v>6</v>
      </c>
      <c r="E165" s="5">
        <v>800</v>
      </c>
      <c r="F165" s="3">
        <v>396</v>
      </c>
      <c r="G165" s="27">
        <v>-0.505</v>
      </c>
      <c r="H165" s="3">
        <v>1</v>
      </c>
      <c r="I165" s="6" t="str">
        <f t="shared" si="2"/>
        <v>Cuartil 1</v>
      </c>
      <c r="J165" s="61" t="str">
        <f>+IF(A165="","",VLOOKUP(A165,DATA!$R$2:$AD$2000,12,0))</f>
        <v>&gt;60 y &lt;=90</v>
      </c>
    </row>
    <row r="166" spans="1:10">
      <c r="A166">
        <v>20142825</v>
      </c>
      <c r="B166" t="s">
        <v>398</v>
      </c>
      <c r="C166" t="s">
        <v>1361</v>
      </c>
      <c r="D166" s="5">
        <v>1</v>
      </c>
      <c r="E166" s="5">
        <v>900</v>
      </c>
      <c r="F166" s="3">
        <v>392</v>
      </c>
      <c r="G166" s="27">
        <v>-0.56444444444444453</v>
      </c>
      <c r="H166" s="3"/>
      <c r="I166" s="6" t="str">
        <f t="shared" si="2"/>
        <v>Cuartil 1</v>
      </c>
      <c r="J166" s="61" t="str">
        <f>+IF(A166="","",VLOOKUP(A166,DATA!$R$2:$AD$2000,12,0))</f>
        <v>&gt;360</v>
      </c>
    </row>
    <row r="167" spans="1:10">
      <c r="A167">
        <v>20147262</v>
      </c>
      <c r="B167" t="s">
        <v>1431</v>
      </c>
      <c r="C167" t="s">
        <v>521</v>
      </c>
      <c r="D167" s="5">
        <v>3</v>
      </c>
      <c r="E167" s="5">
        <v>816.5690820640317</v>
      </c>
      <c r="F167" s="3">
        <v>362</v>
      </c>
      <c r="G167" s="27">
        <v>-0.55668172117786163</v>
      </c>
      <c r="H167" s="3"/>
      <c r="I167" s="6" t="str">
        <f t="shared" si="2"/>
        <v>Cuartil 1</v>
      </c>
      <c r="J167" s="61" t="str">
        <f>+IF(A167="","",VLOOKUP(A167,DATA!$R$2:$AD$2000,12,0))</f>
        <v>&gt;180 y &lt;=360</v>
      </c>
    </row>
    <row r="168" spans="1:10">
      <c r="A168">
        <v>2503382</v>
      </c>
      <c r="B168" t="s">
        <v>556</v>
      </c>
      <c r="C168" t="s">
        <v>127</v>
      </c>
      <c r="D168" s="5">
        <v>2</v>
      </c>
      <c r="E168" s="5">
        <v>800</v>
      </c>
      <c r="F168" s="3">
        <v>358</v>
      </c>
      <c r="G168" s="27">
        <v>-0.55249999999999999</v>
      </c>
      <c r="H168" s="3">
        <v>1</v>
      </c>
      <c r="I168" s="6" t="str">
        <f t="shared" si="2"/>
        <v>Cuartil 1</v>
      </c>
      <c r="J168" s="61" t="str">
        <f>+IF(A168="","",VLOOKUP(A168,DATA!$R$2:$AD$2000,12,0))</f>
        <v>&gt;360</v>
      </c>
    </row>
    <row r="169" spans="1:10">
      <c r="A169">
        <v>2001679</v>
      </c>
      <c r="B169" t="s">
        <v>187</v>
      </c>
      <c r="C169" t="s">
        <v>1360</v>
      </c>
      <c r="D169" s="5">
        <v>1</v>
      </c>
      <c r="E169" s="5">
        <v>708.98759392573083</v>
      </c>
      <c r="F169" s="3">
        <v>347.00000000000006</v>
      </c>
      <c r="G169" s="27">
        <v>-0.5105697152207862</v>
      </c>
      <c r="H169" s="3"/>
      <c r="I169" s="6" t="str">
        <f t="shared" si="2"/>
        <v>Cuartil 1</v>
      </c>
      <c r="J169" s="61" t="str">
        <f>+IF(A169="","",VLOOKUP(A169,DATA!$R$2:$AD$2000,12,0))</f>
        <v>&gt;360</v>
      </c>
    </row>
    <row r="170" spans="1:10">
      <c r="A170">
        <v>2503505</v>
      </c>
      <c r="B170" t="s">
        <v>1393</v>
      </c>
      <c r="C170" t="s">
        <v>133</v>
      </c>
      <c r="D170" s="5">
        <v>2</v>
      </c>
      <c r="E170" s="5">
        <v>780</v>
      </c>
      <c r="F170" s="3">
        <v>342</v>
      </c>
      <c r="G170" s="27">
        <v>-0.56153846153846154</v>
      </c>
      <c r="H170" s="3">
        <v>1</v>
      </c>
      <c r="I170" s="6" t="str">
        <f t="shared" si="2"/>
        <v>Cuartil 1</v>
      </c>
      <c r="J170" s="61" t="str">
        <f>+IF(A170="","",VLOOKUP(A170,DATA!$R$2:$AD$2000,12,0))</f>
        <v>&gt;360</v>
      </c>
    </row>
    <row r="171" spans="1:10">
      <c r="A171">
        <v>20146203</v>
      </c>
      <c r="B171" t="s">
        <v>1349</v>
      </c>
      <c r="C171" t="s">
        <v>1661</v>
      </c>
      <c r="D171" s="5">
        <v>2</v>
      </c>
      <c r="E171" s="5">
        <v>646</v>
      </c>
      <c r="F171" s="3">
        <v>325</v>
      </c>
      <c r="G171" s="27">
        <v>-0.49690402476780182</v>
      </c>
      <c r="H171" s="3"/>
      <c r="I171" s="6" t="str">
        <f t="shared" si="2"/>
        <v>Cuartil 1</v>
      </c>
      <c r="J171" s="61" t="str">
        <f>+IF(A171="","",VLOOKUP(A171,DATA!$R$2:$AD$2000,12,0))</f>
        <v>&gt;360</v>
      </c>
    </row>
    <row r="172" spans="1:10">
      <c r="A172">
        <v>2504009</v>
      </c>
      <c r="B172" t="s">
        <v>1520</v>
      </c>
      <c r="C172" t="s">
        <v>376</v>
      </c>
      <c r="D172" s="5">
        <v>11</v>
      </c>
      <c r="E172" s="5">
        <v>900</v>
      </c>
      <c r="F172" s="3">
        <v>320</v>
      </c>
      <c r="G172" s="27">
        <v>-0.64444444444444438</v>
      </c>
      <c r="H172" s="3"/>
      <c r="I172" s="6" t="str">
        <f t="shared" si="2"/>
        <v>Cuartil 1</v>
      </c>
      <c r="J172" s="61" t="str">
        <f>+IF(A172="","",VLOOKUP(A172,DATA!$R$2:$AD$2000,12,0))</f>
        <v>&gt;180 y &lt;=360</v>
      </c>
    </row>
    <row r="173" spans="1:10">
      <c r="A173">
        <v>20149735</v>
      </c>
      <c r="B173" t="s">
        <v>1746</v>
      </c>
      <c r="C173" t="s">
        <v>1664</v>
      </c>
      <c r="D173" s="5">
        <v>1</v>
      </c>
      <c r="E173" s="5">
        <v>800</v>
      </c>
      <c r="F173" s="3">
        <v>269</v>
      </c>
      <c r="G173" s="27">
        <v>-0.66375000000000006</v>
      </c>
      <c r="H173" s="3"/>
      <c r="I173" s="6" t="str">
        <f t="shared" si="2"/>
        <v>Cuartil 1</v>
      </c>
      <c r="J173" s="61" t="str">
        <f>+IF(A173="","",VLOOKUP(A173,DATA!$R$2:$AD$2000,12,0))</f>
        <v>n/d</v>
      </c>
    </row>
    <row r="174" spans="1:10">
      <c r="A174">
        <v>2013055</v>
      </c>
      <c r="B174" t="s">
        <v>136</v>
      </c>
      <c r="C174" t="s">
        <v>135</v>
      </c>
      <c r="D174" s="5">
        <v>6</v>
      </c>
      <c r="E174" s="5">
        <v>311</v>
      </c>
      <c r="F174" s="3">
        <v>266.99999999999994</v>
      </c>
      <c r="G174" s="27">
        <v>-0.14147909967845673</v>
      </c>
      <c r="H174" s="3"/>
      <c r="I174" s="6" t="str">
        <f t="shared" si="2"/>
        <v>Cuartil 1</v>
      </c>
      <c r="J174" s="61" t="str">
        <f>+IF(A174="","",VLOOKUP(A174,DATA!$R$2:$AD$2000,12,0))</f>
        <v>&gt;360</v>
      </c>
    </row>
    <row r="175" spans="1:10">
      <c r="A175">
        <v>20142953</v>
      </c>
      <c r="B175" t="s">
        <v>399</v>
      </c>
      <c r="C175" t="s">
        <v>205</v>
      </c>
      <c r="D175" s="5">
        <v>1</v>
      </c>
      <c r="E175" s="5">
        <v>646</v>
      </c>
      <c r="F175" s="3">
        <v>265</v>
      </c>
      <c r="G175" s="27">
        <v>-0.58978328173374606</v>
      </c>
      <c r="H175" s="3"/>
      <c r="I175" s="6" t="str">
        <f t="shared" si="2"/>
        <v>Cuartil 1</v>
      </c>
      <c r="J175" s="61" t="str">
        <f>+IF(A175="","",VLOOKUP(A175,DATA!$R$2:$AD$2000,12,0))</f>
        <v>&gt;360</v>
      </c>
    </row>
    <row r="176" spans="1:10">
      <c r="A176">
        <v>20149680</v>
      </c>
      <c r="B176" t="s">
        <v>1738</v>
      </c>
      <c r="C176" t="s">
        <v>1664</v>
      </c>
      <c r="D176" s="5">
        <v>1</v>
      </c>
      <c r="E176" s="5">
        <v>800</v>
      </c>
      <c r="F176" s="3">
        <v>262</v>
      </c>
      <c r="G176" s="27">
        <v>-0.67249999999999999</v>
      </c>
      <c r="H176" s="3"/>
      <c r="I176" s="6" t="str">
        <f t="shared" si="2"/>
        <v>Cuartil 1</v>
      </c>
      <c r="J176" s="61" t="str">
        <f>+IF(A176="","",VLOOKUP(A176,DATA!$R$2:$AD$2000,12,0))</f>
        <v>n/d</v>
      </c>
    </row>
    <row r="177" spans="1:10">
      <c r="A177">
        <v>20149534</v>
      </c>
      <c r="B177" t="s">
        <v>1678</v>
      </c>
      <c r="C177" t="s">
        <v>1361</v>
      </c>
      <c r="D177" s="5">
        <v>2</v>
      </c>
      <c r="E177" s="5">
        <v>900</v>
      </c>
      <c r="F177" s="3">
        <v>261</v>
      </c>
      <c r="G177" s="27">
        <v>-0.71</v>
      </c>
      <c r="H177" s="3"/>
      <c r="I177" s="6" t="str">
        <f t="shared" si="2"/>
        <v>Cuartil 1</v>
      </c>
      <c r="J177" s="61" t="str">
        <f>+IF(A177="","",VLOOKUP(A177,DATA!$R$2:$AD$2000,12,0))</f>
        <v>&gt;15 y &lt;=30</v>
      </c>
    </row>
    <row r="178" spans="1:10">
      <c r="A178">
        <v>20144858</v>
      </c>
      <c r="B178" t="s">
        <v>474</v>
      </c>
      <c r="C178" t="s">
        <v>1360</v>
      </c>
      <c r="D178" s="5">
        <v>1</v>
      </c>
      <c r="E178" s="5">
        <v>708.98759392573083</v>
      </c>
      <c r="F178" s="3">
        <v>260</v>
      </c>
      <c r="G178" s="27">
        <v>-0.6332799018945372</v>
      </c>
      <c r="H178" s="3"/>
      <c r="I178" s="6" t="str">
        <f t="shared" si="2"/>
        <v>Cuartil 1</v>
      </c>
      <c r="J178" s="61" t="str">
        <f>+IF(A178="","",VLOOKUP(A178,DATA!$R$2:$AD$2000,12,0))</f>
        <v>&gt;360</v>
      </c>
    </row>
    <row r="179" spans="1:10">
      <c r="A179">
        <v>20143445</v>
      </c>
      <c r="B179" t="s">
        <v>1604</v>
      </c>
      <c r="C179" t="s">
        <v>135</v>
      </c>
      <c r="D179" s="5">
        <v>4</v>
      </c>
      <c r="E179" s="5">
        <v>311</v>
      </c>
      <c r="F179" s="3">
        <v>255</v>
      </c>
      <c r="G179" s="27">
        <v>-0.180064308681672</v>
      </c>
      <c r="H179" s="3"/>
      <c r="I179" s="6" t="str">
        <f t="shared" si="2"/>
        <v>Cuartil 1</v>
      </c>
      <c r="J179" s="61" t="str">
        <f>+IF(A179="","",VLOOKUP(A179,DATA!$R$2:$AD$2000,12,0))</f>
        <v>&gt;360</v>
      </c>
    </row>
    <row r="180" spans="1:10">
      <c r="A180">
        <v>2013360</v>
      </c>
      <c r="B180" t="s">
        <v>319</v>
      </c>
      <c r="C180" t="s">
        <v>318</v>
      </c>
      <c r="D180" s="5">
        <v>3</v>
      </c>
      <c r="E180" s="5">
        <v>646</v>
      </c>
      <c r="F180" s="3">
        <v>245.00000000000003</v>
      </c>
      <c r="G180" s="27">
        <v>-0.62074303405572751</v>
      </c>
      <c r="H180" s="3"/>
      <c r="I180" s="6" t="str">
        <f t="shared" si="2"/>
        <v>Cuartil 1</v>
      </c>
      <c r="J180" s="61" t="str">
        <f>+IF(A180="","",VLOOKUP(A180,DATA!$R$2:$AD$2000,12,0))</f>
        <v>&gt;360</v>
      </c>
    </row>
    <row r="181" spans="1:10">
      <c r="A181">
        <v>20145967</v>
      </c>
      <c r="B181" t="s">
        <v>549</v>
      </c>
      <c r="C181" t="s">
        <v>200</v>
      </c>
      <c r="D181" s="5">
        <v>2</v>
      </c>
      <c r="E181" s="5">
        <v>708.98759392573083</v>
      </c>
      <c r="F181" s="3">
        <v>218</v>
      </c>
      <c r="G181" s="27">
        <v>-0.69251930235772741</v>
      </c>
      <c r="H181" s="3"/>
      <c r="I181" s="6" t="str">
        <f t="shared" si="2"/>
        <v>Cuartil 1</v>
      </c>
      <c r="J181" s="61" t="str">
        <f>+IF(A181="","",VLOOKUP(A181,DATA!$R$2:$AD$2000,12,0))</f>
        <v>&gt;360</v>
      </c>
    </row>
    <row r="182" spans="1:10">
      <c r="A182">
        <v>20143501</v>
      </c>
      <c r="B182" t="s">
        <v>412</v>
      </c>
      <c r="C182" t="s">
        <v>1473</v>
      </c>
      <c r="D182" s="5">
        <v>1</v>
      </c>
      <c r="E182" s="5">
        <v>491.20700000000005</v>
      </c>
      <c r="F182" s="3">
        <v>210</v>
      </c>
      <c r="G182" s="27">
        <v>-0.57248166251702437</v>
      </c>
      <c r="H182" s="3"/>
      <c r="I182" s="6" t="str">
        <f t="shared" si="2"/>
        <v>Cuartil 1</v>
      </c>
      <c r="J182" s="61" t="str">
        <f>+IF(A182="","",VLOOKUP(A182,DATA!$R$2:$AD$2000,12,0))</f>
        <v>&gt;360</v>
      </c>
    </row>
    <row r="183" spans="1:10">
      <c r="A183">
        <v>20149547</v>
      </c>
      <c r="B183" t="s">
        <v>1688</v>
      </c>
      <c r="C183" t="s">
        <v>318</v>
      </c>
      <c r="D183" s="5">
        <v>1</v>
      </c>
      <c r="E183" s="5">
        <v>646</v>
      </c>
      <c r="F183" s="3">
        <v>209</v>
      </c>
      <c r="G183" s="27">
        <v>-0.67647058823529416</v>
      </c>
      <c r="H183" s="3"/>
      <c r="I183" s="6" t="str">
        <f t="shared" si="2"/>
        <v>Cuartil 1</v>
      </c>
      <c r="J183" s="61" t="str">
        <f>+IF(A183="","",VLOOKUP(A183,DATA!$R$2:$AD$2000,12,0))</f>
        <v>&gt;15 y &lt;=30</v>
      </c>
    </row>
    <row r="184" spans="1:10">
      <c r="A184">
        <v>20139006</v>
      </c>
      <c r="B184" t="s">
        <v>141</v>
      </c>
      <c r="C184" t="s">
        <v>135</v>
      </c>
      <c r="D184" s="5">
        <v>3</v>
      </c>
      <c r="E184" s="5">
        <v>311</v>
      </c>
      <c r="F184" s="3">
        <v>198.99999999999997</v>
      </c>
      <c r="G184" s="27">
        <v>-0.36012861736334412</v>
      </c>
      <c r="H184" s="3"/>
      <c r="I184" s="6" t="str">
        <f t="shared" si="2"/>
        <v>Cuartil 1</v>
      </c>
      <c r="J184" s="61" t="str">
        <f>+IF(A184="","",VLOOKUP(A184,DATA!$R$2:$AD$2000,12,0))</f>
        <v>&gt;360</v>
      </c>
    </row>
    <row r="185" spans="1:10">
      <c r="A185">
        <v>20141071</v>
      </c>
      <c r="B185" t="s">
        <v>352</v>
      </c>
      <c r="C185" t="s">
        <v>318</v>
      </c>
      <c r="D185" s="5">
        <v>1</v>
      </c>
      <c r="E185" s="5">
        <v>646</v>
      </c>
      <c r="F185" s="3">
        <v>181.99999999999997</v>
      </c>
      <c r="G185" s="27">
        <v>-0.71826625386996912</v>
      </c>
      <c r="H185" s="3"/>
      <c r="I185" s="6" t="str">
        <f t="shared" si="2"/>
        <v>Cuartil 1</v>
      </c>
      <c r="J185" s="61" t="str">
        <f>+IF(A185="","",VLOOKUP(A185,DATA!$R$2:$AD$2000,12,0))</f>
        <v>&gt;360</v>
      </c>
    </row>
    <row r="186" spans="1:10">
      <c r="A186">
        <v>20147426</v>
      </c>
      <c r="B186" t="s">
        <v>1438</v>
      </c>
      <c r="C186" t="s">
        <v>318</v>
      </c>
      <c r="D186" s="5">
        <v>2</v>
      </c>
      <c r="E186" s="5"/>
      <c r="F186" s="3">
        <v>167</v>
      </c>
      <c r="G186" s="27"/>
      <c r="H186" s="3"/>
      <c r="I186" s="6" t="str">
        <f t="shared" si="2"/>
        <v>Cuartil 1</v>
      </c>
      <c r="J186" s="61" t="str">
        <f>+IF(A186="","",VLOOKUP(A186,DATA!$R$2:$AD$2000,12,0))</f>
        <v>&gt;180 y &lt;=360</v>
      </c>
    </row>
    <row r="187" spans="1:10">
      <c r="A187">
        <v>20146149</v>
      </c>
      <c r="B187" t="s">
        <v>1339</v>
      </c>
      <c r="C187" t="s">
        <v>205</v>
      </c>
      <c r="D187" s="5">
        <v>1</v>
      </c>
      <c r="E187" s="5">
        <v>646</v>
      </c>
      <c r="F187" s="3">
        <v>148</v>
      </c>
      <c r="G187" s="27">
        <v>-0.77089783281733748</v>
      </c>
      <c r="H187" s="3"/>
      <c r="I187" s="6" t="str">
        <f t="shared" si="2"/>
        <v>Cuartil 1</v>
      </c>
      <c r="J187" s="61" t="str">
        <f>+IF(A187="","",VLOOKUP(A187,DATA!$R$2:$AD$2000,12,0))</f>
        <v>&gt;360</v>
      </c>
    </row>
    <row r="188" spans="1:10">
      <c r="A188">
        <v>20140319</v>
      </c>
      <c r="B188" t="s">
        <v>144</v>
      </c>
      <c r="C188" t="s">
        <v>135</v>
      </c>
      <c r="D188" s="5">
        <v>3</v>
      </c>
      <c r="E188" s="5">
        <v>311</v>
      </c>
      <c r="F188" s="3">
        <v>135.00000000000003</v>
      </c>
      <c r="G188" s="27">
        <v>-0.56591639871382626</v>
      </c>
      <c r="H188" s="3"/>
      <c r="I188" s="6" t="str">
        <f t="shared" si="2"/>
        <v>Cuartil 1</v>
      </c>
      <c r="J188" s="61" t="str">
        <f>+IF(A188="","",VLOOKUP(A188,DATA!$R$2:$AD$2000,12,0))</f>
        <v>&gt;360</v>
      </c>
    </row>
    <row r="189" spans="1:10">
      <c r="A189">
        <v>20149773</v>
      </c>
      <c r="B189" t="s">
        <v>1761</v>
      </c>
      <c r="C189" t="s">
        <v>1400</v>
      </c>
      <c r="D189" s="5">
        <v>2</v>
      </c>
      <c r="E189" s="5"/>
      <c r="F189" s="3">
        <v>47</v>
      </c>
      <c r="G189" s="27"/>
      <c r="H189" s="3"/>
      <c r="I189" s="6" t="str">
        <f t="shared" si="2"/>
        <v>Cuartil 1</v>
      </c>
      <c r="J189" s="61" t="str">
        <f>+IF(A189="","",VLOOKUP(A189,DATA!$R$2:$AD$2000,12,0))</f>
        <v>&lt; 7 días</v>
      </c>
    </row>
    <row r="190" spans="1:10">
      <c r="A190">
        <v>20145168</v>
      </c>
      <c r="B190" t="s">
        <v>1584</v>
      </c>
      <c r="C190" t="s">
        <v>132</v>
      </c>
      <c r="D190" s="5">
        <v>0</v>
      </c>
      <c r="E190" s="5">
        <v>1700</v>
      </c>
      <c r="F190" s="3">
        <v>0</v>
      </c>
      <c r="G190" s="27">
        <v>-1</v>
      </c>
      <c r="H190" s="3"/>
      <c r="I190" s="6" t="str">
        <f t="shared" si="2"/>
        <v>Cuartil 1</v>
      </c>
      <c r="J190" s="61" t="str">
        <f>+IF(A190="","",VLOOKUP(A190,DATA!$R$2:$AD$2000,12,0))</f>
        <v>&gt;360</v>
      </c>
    </row>
    <row r="191" spans="1:10">
      <c r="A191">
        <v>20149802</v>
      </c>
      <c r="B191" t="s">
        <v>1769</v>
      </c>
      <c r="C191" t="s">
        <v>1400</v>
      </c>
      <c r="D191" s="5">
        <v>0</v>
      </c>
      <c r="E191" s="5"/>
      <c r="F191" s="3">
        <v>0</v>
      </c>
      <c r="G191" s="27"/>
      <c r="H191" s="3"/>
      <c r="I191" s="6" t="str">
        <f t="shared" si="2"/>
        <v>Cuartil 1</v>
      </c>
      <c r="J191" s="61" t="str">
        <f>+IF(A191="","",VLOOKUP(A191,DATA!$R$2:$AD$2000,12,0))</f>
        <v>&lt; 7 días</v>
      </c>
    </row>
    <row r="192" spans="1:10">
      <c r="A192">
        <v>20149003</v>
      </c>
      <c r="B192" t="s">
        <v>1550</v>
      </c>
      <c r="C192" t="s">
        <v>318</v>
      </c>
      <c r="D192" s="5">
        <v>0</v>
      </c>
      <c r="E192" s="5">
        <v>646</v>
      </c>
      <c r="F192" s="3">
        <v>0</v>
      </c>
      <c r="G192" s="27">
        <v>-1</v>
      </c>
      <c r="H192" s="3"/>
      <c r="I192" s="6" t="str">
        <f t="shared" si="2"/>
        <v>Cuartil 1</v>
      </c>
      <c r="J192" s="61" t="str">
        <f>+IF(A192="","",VLOOKUP(A192,DATA!$R$2:$AD$2000,12,0))</f>
        <v>&gt;120 y &lt;=180</v>
      </c>
    </row>
    <row r="193" spans="1:10">
      <c r="A193">
        <v>2503946</v>
      </c>
      <c r="B193" t="s">
        <v>1519</v>
      </c>
      <c r="C193" t="s">
        <v>133</v>
      </c>
      <c r="D193" s="5">
        <v>0</v>
      </c>
      <c r="E193" s="5">
        <v>780</v>
      </c>
      <c r="F193" s="3">
        <v>0</v>
      </c>
      <c r="G193" s="27">
        <v>-1</v>
      </c>
      <c r="H193" s="3"/>
      <c r="I193" s="6" t="str">
        <f t="shared" si="2"/>
        <v>Cuartil 1</v>
      </c>
      <c r="J193" s="61" t="str">
        <f>+IF(A193="","",VLOOKUP(A193,DATA!$R$2:$AD$2000,12,0))</f>
        <v>&gt;180 y &lt;=360</v>
      </c>
    </row>
    <row r="194" spans="1:10">
      <c r="A194">
        <v>20149777</v>
      </c>
      <c r="B194" t="s">
        <v>1763</v>
      </c>
      <c r="C194" t="s">
        <v>1400</v>
      </c>
      <c r="D194" s="5">
        <v>0</v>
      </c>
      <c r="E194" s="5"/>
      <c r="F194" s="3">
        <v>0</v>
      </c>
      <c r="G194" s="27"/>
      <c r="H194" s="3"/>
      <c r="I194" s="6" t="str">
        <f t="shared" si="2"/>
        <v>Cuartil 1</v>
      </c>
      <c r="J194" s="61" t="str">
        <f>+IF(A194="","",VLOOKUP(A194,DATA!$R$2:$AD$2000,12,0))</f>
        <v>&lt; 7 días</v>
      </c>
    </row>
    <row r="195" spans="1:10">
      <c r="A195">
        <v>2001622</v>
      </c>
      <c r="B195" t="s">
        <v>185</v>
      </c>
      <c r="C195" t="s">
        <v>306</v>
      </c>
      <c r="D195" s="5">
        <v>0</v>
      </c>
      <c r="E195" s="5">
        <v>708.98759392573083</v>
      </c>
      <c r="F195" s="3">
        <v>0</v>
      </c>
      <c r="G195" s="27">
        <v>-1</v>
      </c>
      <c r="H195" s="3"/>
      <c r="I195" s="6" t="str">
        <f t="shared" si="2"/>
        <v>Cuartil 1</v>
      </c>
      <c r="J195" s="61" t="str">
        <f>+IF(A195="","",VLOOKUP(A195,DATA!$R$2:$AD$2000,12,0))</f>
        <v>&gt;360</v>
      </c>
    </row>
    <row r="196" spans="1:10">
      <c r="A196" t="s">
        <v>178</v>
      </c>
      <c r="B196" t="s">
        <v>178</v>
      </c>
      <c r="D196" s="5">
        <v>0</v>
      </c>
      <c r="E196" s="5"/>
      <c r="F196" s="3">
        <v>0</v>
      </c>
      <c r="G196" s="27"/>
      <c r="H196" s="3"/>
      <c r="I196" s="6" t="str">
        <f t="shared" si="2"/>
        <v>Cuartil 1</v>
      </c>
      <c r="J196" s="61" t="str">
        <f>+IF(A196="","",VLOOKUP(A196,DATA!$R$2:$AD$2000,12,0))</f>
        <v/>
      </c>
    </row>
    <row r="197" spans="1:10">
      <c r="A197">
        <v>20146993</v>
      </c>
      <c r="B197" t="s">
        <v>1411</v>
      </c>
      <c r="C197" t="s">
        <v>521</v>
      </c>
      <c r="D197" s="5">
        <v>0</v>
      </c>
      <c r="E197" s="5">
        <v>816.5690820640317</v>
      </c>
      <c r="F197" s="3">
        <v>0</v>
      </c>
      <c r="G197" s="27">
        <v>-1</v>
      </c>
      <c r="H197" s="3"/>
      <c r="I197" s="6" t="str">
        <f t="shared" si="2"/>
        <v>Cuartil 1</v>
      </c>
      <c r="J197" s="61" t="str">
        <f>+IF(A197="","",VLOOKUP(A197,DATA!$R$2:$AD$2000,12,0))</f>
        <v>&gt;360</v>
      </c>
    </row>
    <row r="198" spans="1:10">
      <c r="A198">
        <v>20149502</v>
      </c>
      <c r="B198" t="s">
        <v>1648</v>
      </c>
      <c r="C198" t="s">
        <v>132</v>
      </c>
      <c r="D198" s="5">
        <v>0</v>
      </c>
      <c r="E198" s="5">
        <v>1700</v>
      </c>
      <c r="F198" s="3">
        <v>0</v>
      </c>
      <c r="G198" s="27">
        <v>-1</v>
      </c>
      <c r="H198" s="3"/>
      <c r="I198" s="6" t="str">
        <f t="shared" si="2"/>
        <v>Cuartil 1</v>
      </c>
      <c r="J198" s="61" t="str">
        <f>+IF(A198="","",VLOOKUP(A198,DATA!$R$2:$AD$2000,12,0))</f>
        <v>&gt;30 y &lt;=60</v>
      </c>
    </row>
    <row r="199" spans="1:10">
      <c r="A199">
        <v>20144631</v>
      </c>
      <c r="B199" t="s">
        <v>467</v>
      </c>
      <c r="C199" t="s">
        <v>135</v>
      </c>
      <c r="D199" s="5">
        <v>0</v>
      </c>
      <c r="E199" s="5">
        <v>311</v>
      </c>
      <c r="F199" s="3">
        <v>0</v>
      </c>
      <c r="G199" s="27">
        <v>-1</v>
      </c>
      <c r="H199" s="3"/>
      <c r="I199" s="6" t="str">
        <f t="shared" si="2"/>
        <v>Cuartil 1</v>
      </c>
      <c r="J199" s="61" t="str">
        <f>+IF(A199="","",VLOOKUP(A199,DATA!$R$2:$AD$2000,12,0))</f>
        <v>&gt;360</v>
      </c>
    </row>
    <row r="200" spans="1:10">
      <c r="A200">
        <v>20145633</v>
      </c>
      <c r="B200" t="s">
        <v>1667</v>
      </c>
      <c r="C200" t="s">
        <v>318</v>
      </c>
      <c r="D200" s="5">
        <v>0</v>
      </c>
      <c r="E200" s="5">
        <v>646</v>
      </c>
      <c r="F200" s="3">
        <v>0</v>
      </c>
      <c r="G200" s="27">
        <v>-1</v>
      </c>
      <c r="H200" s="3"/>
      <c r="I200" s="6" t="str">
        <f t="shared" si="2"/>
        <v>Cuartil 1</v>
      </c>
      <c r="J200" s="61" t="str">
        <f>+IF(A200="","",VLOOKUP(A200,DATA!$R$2:$AD$2000,12,0))</f>
        <v>&gt;15 y &lt;=30</v>
      </c>
    </row>
    <row r="201" spans="1:10">
      <c r="A201">
        <v>20146959</v>
      </c>
      <c r="B201" t="s">
        <v>1406</v>
      </c>
      <c r="C201" t="s">
        <v>115</v>
      </c>
      <c r="D201" s="5">
        <v>0</v>
      </c>
      <c r="E201" s="5"/>
      <c r="F201" s="3">
        <v>0</v>
      </c>
      <c r="G201" s="27"/>
      <c r="H201" s="3"/>
      <c r="I201" s="6" t="str">
        <f t="shared" si="2"/>
        <v>Cuartil 1</v>
      </c>
      <c r="J201" s="61" t="str">
        <f>+IF(A201="","",VLOOKUP(A201,DATA!$R$2:$AD$2000,12,0))</f>
        <v>&gt;360</v>
      </c>
    </row>
    <row r="202" spans="1:10">
      <c r="A202">
        <v>20148609</v>
      </c>
      <c r="B202" t="s">
        <v>1488</v>
      </c>
      <c r="C202" t="s">
        <v>137</v>
      </c>
      <c r="D202" s="5">
        <v>0</v>
      </c>
      <c r="E202" s="5">
        <v>780</v>
      </c>
      <c r="F202" s="3">
        <v>0</v>
      </c>
      <c r="G202" s="27">
        <v>-1</v>
      </c>
      <c r="H202" s="3"/>
      <c r="I202" s="6" t="str">
        <f t="shared" si="2"/>
        <v>Cuartil 1</v>
      </c>
      <c r="J202" s="61" t="str">
        <f>+IF(A202="","",VLOOKUP(A202,DATA!$R$2:$AD$2000,12,0))</f>
        <v>&gt;180 y &lt;=360</v>
      </c>
    </row>
    <row r="203" spans="1:10">
      <c r="A203">
        <v>20149774</v>
      </c>
      <c r="B203" t="s">
        <v>1762</v>
      </c>
      <c r="C203" t="s">
        <v>1400</v>
      </c>
      <c r="D203" s="5">
        <v>0</v>
      </c>
      <c r="E203" s="5"/>
      <c r="F203" s="3">
        <v>0</v>
      </c>
      <c r="G203" s="27"/>
      <c r="H203" s="3"/>
      <c r="I203" s="6" t="str">
        <f t="shared" si="2"/>
        <v>Cuartil 1</v>
      </c>
      <c r="J203" s="61" t="str">
        <f>+IF(A203="","",VLOOKUP(A203,DATA!$R$2:$AD$2000,12,0))</f>
        <v>&lt; 7 días</v>
      </c>
    </row>
    <row r="204" spans="1:10">
      <c r="A204">
        <v>20149755</v>
      </c>
      <c r="B204" t="s">
        <v>1756</v>
      </c>
      <c r="C204" t="s">
        <v>1400</v>
      </c>
      <c r="D204" s="5">
        <v>0</v>
      </c>
      <c r="E204" s="5"/>
      <c r="F204" s="3">
        <v>0</v>
      </c>
      <c r="G204" s="27"/>
      <c r="H204" s="3"/>
      <c r="I204" s="6" t="str">
        <f t="shared" si="2"/>
        <v>Cuartil 1</v>
      </c>
      <c r="J204" s="61" t="str">
        <f>+IF(A204="","",VLOOKUP(A204,DATA!$R$2:$AD$2000,12,0))</f>
        <v>&lt; 7 días</v>
      </c>
    </row>
    <row r="205" spans="1:10">
      <c r="I205" s="6" t="str">
        <f t="shared" si="2"/>
        <v/>
      </c>
      <c r="J205" s="61" t="str">
        <f>+IF(A205="","",VLOOKUP(A205,DATA!$R$2:$AD$2000,12,0))</f>
        <v/>
      </c>
    </row>
    <row r="206" spans="1:10">
      <c r="I206" s="6" t="str">
        <f t="shared" si="2"/>
        <v/>
      </c>
      <c r="J206" s="61" t="str">
        <f>+IF(A206="","",VLOOKUP(A206,DATA!$R$2:$AD$2000,12,0))</f>
        <v/>
      </c>
    </row>
    <row r="207" spans="1:10">
      <c r="I207" s="6" t="str">
        <f t="shared" si="2"/>
        <v/>
      </c>
      <c r="J207" s="61" t="str">
        <f>+IF(A207="","",VLOOKUP(A207,DATA!$R$2:$AD$2000,12,0))</f>
        <v/>
      </c>
    </row>
    <row r="208" spans="1:10">
      <c r="I208" s="6" t="str">
        <f t="shared" si="2"/>
        <v/>
      </c>
      <c r="J208" s="61" t="str">
        <f>+IF(A208="","",VLOOKUP(A208,DATA!$R$2:$AD$2000,12,0))</f>
        <v/>
      </c>
    </row>
    <row r="209" spans="9:10">
      <c r="I209" s="6" t="str">
        <f t="shared" si="2"/>
        <v/>
      </c>
      <c r="J209" s="61" t="str">
        <f>+IF(A209="","",VLOOKUP(A209,DATA!$R$2:$AD$2000,12,0))</f>
        <v/>
      </c>
    </row>
    <row r="210" spans="9:10">
      <c r="I210" s="6" t="str">
        <f t="shared" si="2"/>
        <v/>
      </c>
      <c r="J210" s="61" t="str">
        <f>+IF(A210="","",VLOOKUP(A210,DATA!$R$2:$AD$2000,12,0))</f>
        <v/>
      </c>
    </row>
    <row r="211" spans="9:10">
      <c r="I211" s="6" t="str">
        <f t="shared" si="2"/>
        <v/>
      </c>
      <c r="J211" s="61" t="str">
        <f>+IF(A211="","",VLOOKUP(A211,DATA!$R$2:$AD$2000,12,0))</f>
        <v/>
      </c>
    </row>
    <row r="212" spans="9:10">
      <c r="I212" s="6" t="str">
        <f t="shared" si="2"/>
        <v/>
      </c>
      <c r="J212" s="61" t="str">
        <f>+IF(A212="","",VLOOKUP(A212,DATA!$R$2:$AD$2000,12,0))</f>
        <v/>
      </c>
    </row>
    <row r="213" spans="9:10">
      <c r="I213" s="6" t="str">
        <f t="shared" si="2"/>
        <v/>
      </c>
      <c r="J213" s="61" t="str">
        <f>+IF(A213="","",VLOOKUP(A213,DATA!$R$2:$AD$2000,12,0))</f>
        <v/>
      </c>
    </row>
    <row r="214" spans="9:10">
      <c r="I214" s="6" t="str">
        <f t="shared" ref="I214:I277" si="3">+IF(F214="","",IF(F214&gt;=$D$16,$C$17,IF(F214&gt;$D$15,$C$16,IF(F214&gt;$D$14,$C$15,$C$14))))</f>
        <v/>
      </c>
      <c r="J214" s="61" t="str">
        <f>+IF(A214="","",VLOOKUP(A214,DATA!$R$2:$AD$2000,12,0))</f>
        <v/>
      </c>
    </row>
    <row r="215" spans="9:10">
      <c r="I215" s="6" t="str">
        <f t="shared" si="3"/>
        <v/>
      </c>
      <c r="J215" s="61" t="str">
        <f>+IF(A215="","",VLOOKUP(A215,DATA!$R$2:$AD$2000,12,0))</f>
        <v/>
      </c>
    </row>
    <row r="216" spans="9:10">
      <c r="I216" s="6" t="str">
        <f t="shared" si="3"/>
        <v/>
      </c>
      <c r="J216" s="61" t="str">
        <f>+IF(A216="","",VLOOKUP(A216,DATA!$R$2:$AD$2000,12,0))</f>
        <v/>
      </c>
    </row>
    <row r="217" spans="9:10">
      <c r="I217" s="6" t="str">
        <f t="shared" si="3"/>
        <v/>
      </c>
      <c r="J217" s="61" t="str">
        <f>+IF(A217="","",VLOOKUP(A217,DATA!$R$2:$AD$2000,12,0))</f>
        <v/>
      </c>
    </row>
    <row r="218" spans="9:10">
      <c r="I218" s="6" t="str">
        <f t="shared" si="3"/>
        <v/>
      </c>
      <c r="J218" s="61" t="str">
        <f>+IF(A218="","",VLOOKUP(A218,DATA!$R$2:$AD$2000,12,0))</f>
        <v/>
      </c>
    </row>
    <row r="219" spans="9:10">
      <c r="I219" s="6" t="str">
        <f t="shared" si="3"/>
        <v/>
      </c>
      <c r="J219" s="61" t="str">
        <f>+IF(A219="","",VLOOKUP(A219,DATA!$R$2:$AD$2000,12,0))</f>
        <v/>
      </c>
    </row>
    <row r="220" spans="9:10">
      <c r="I220" s="6" t="str">
        <f t="shared" si="3"/>
        <v/>
      </c>
      <c r="J220" s="61" t="str">
        <f>+IF(A220="","",VLOOKUP(A220,DATA!$R$2:$AD$2000,12,0))</f>
        <v/>
      </c>
    </row>
    <row r="221" spans="9:10">
      <c r="I221" s="6" t="str">
        <f t="shared" si="3"/>
        <v/>
      </c>
      <c r="J221" s="61" t="str">
        <f>+IF(A221="","",VLOOKUP(A221,DATA!$R$2:$AD$2000,12,0))</f>
        <v/>
      </c>
    </row>
    <row r="222" spans="9:10">
      <c r="I222" s="6" t="str">
        <f t="shared" si="3"/>
        <v/>
      </c>
      <c r="J222" s="61" t="str">
        <f>+IF(A222="","",VLOOKUP(A222,DATA!$R$2:$AD$2000,12,0))</f>
        <v/>
      </c>
    </row>
    <row r="223" spans="9:10">
      <c r="I223" s="6" t="str">
        <f t="shared" si="3"/>
        <v/>
      </c>
      <c r="J223" s="61" t="str">
        <f>+IF(A223="","",VLOOKUP(A223,DATA!$R$2:$AD$2000,12,0))</f>
        <v/>
      </c>
    </row>
    <row r="224" spans="9:10">
      <c r="I224" s="6" t="str">
        <f t="shared" si="3"/>
        <v/>
      </c>
      <c r="J224" s="61" t="str">
        <f>+IF(A224="","",VLOOKUP(A224,DATA!$R$2:$AD$2000,12,0))</f>
        <v/>
      </c>
    </row>
    <row r="225" spans="9:10">
      <c r="I225" s="6" t="str">
        <f t="shared" si="3"/>
        <v/>
      </c>
      <c r="J225" s="61" t="str">
        <f>+IF(A225="","",VLOOKUP(A225,DATA!$R$2:$AD$2000,12,0))</f>
        <v/>
      </c>
    </row>
    <row r="226" spans="9:10">
      <c r="I226" s="6" t="str">
        <f t="shared" si="3"/>
        <v/>
      </c>
      <c r="J226" s="61" t="str">
        <f>+IF(A226="","",VLOOKUP(A226,DATA!$R$2:$AD$2000,12,0))</f>
        <v/>
      </c>
    </row>
    <row r="227" spans="9:10">
      <c r="I227" s="6" t="str">
        <f t="shared" si="3"/>
        <v/>
      </c>
      <c r="J227" s="61" t="str">
        <f>+IF(A227="","",VLOOKUP(A227,DATA!$R$2:$AD$2000,12,0))</f>
        <v/>
      </c>
    </row>
    <row r="228" spans="9:10">
      <c r="I228" s="6" t="str">
        <f t="shared" si="3"/>
        <v/>
      </c>
      <c r="J228" s="61" t="str">
        <f>+IF(A228="","",VLOOKUP(A228,DATA!$R$2:$AD$2000,12,0))</f>
        <v/>
      </c>
    </row>
    <row r="229" spans="9:10">
      <c r="I229" s="6" t="str">
        <f t="shared" si="3"/>
        <v/>
      </c>
      <c r="J229" s="61" t="str">
        <f>+IF(A229="","",VLOOKUP(A229,DATA!$R$2:$AD$2000,12,0))</f>
        <v/>
      </c>
    </row>
    <row r="230" spans="9:10">
      <c r="I230" s="6" t="str">
        <f t="shared" si="3"/>
        <v/>
      </c>
      <c r="J230" s="61" t="str">
        <f>+IF(A230="","",VLOOKUP(A230,DATA!$R$2:$AD$2000,12,0))</f>
        <v/>
      </c>
    </row>
    <row r="231" spans="9:10">
      <c r="I231" s="6" t="str">
        <f t="shared" si="3"/>
        <v/>
      </c>
      <c r="J231" s="61" t="str">
        <f>+IF(A231="","",VLOOKUP(A231,DATA!$R$2:$AD$2000,12,0))</f>
        <v/>
      </c>
    </row>
    <row r="232" spans="9:10">
      <c r="I232" s="6" t="str">
        <f t="shared" si="3"/>
        <v/>
      </c>
      <c r="J232" s="61" t="str">
        <f>+IF(A232="","",VLOOKUP(A232,DATA!$R$2:$AD$2000,12,0))</f>
        <v/>
      </c>
    </row>
    <row r="233" spans="9:10">
      <c r="I233" s="6" t="str">
        <f t="shared" si="3"/>
        <v/>
      </c>
      <c r="J233" s="61" t="str">
        <f>+IF(A233="","",VLOOKUP(A233,DATA!$R$2:$AD$2000,12,0))</f>
        <v/>
      </c>
    </row>
    <row r="234" spans="9:10">
      <c r="I234" s="6" t="str">
        <f t="shared" si="3"/>
        <v/>
      </c>
      <c r="J234" s="61" t="str">
        <f>+IF(A234="","",VLOOKUP(A234,DATA!$R$2:$AD$2000,12,0))</f>
        <v/>
      </c>
    </row>
    <row r="235" spans="9:10">
      <c r="I235" s="6" t="str">
        <f t="shared" si="3"/>
        <v/>
      </c>
      <c r="J235" s="61" t="str">
        <f>+IF(A235="","",VLOOKUP(A235,DATA!$R$2:$AD$2000,12,0))</f>
        <v/>
      </c>
    </row>
    <row r="236" spans="9:10">
      <c r="I236" s="6" t="str">
        <f t="shared" si="3"/>
        <v/>
      </c>
      <c r="J236" s="61" t="str">
        <f>+IF(A236="","",VLOOKUP(A236,DATA!$R$2:$AD$2000,12,0))</f>
        <v/>
      </c>
    </row>
    <row r="237" spans="9:10">
      <c r="I237" s="6" t="str">
        <f t="shared" si="3"/>
        <v/>
      </c>
      <c r="J237" s="61" t="str">
        <f>+IF(A237="","",VLOOKUP(A237,DATA!$R$2:$AD$2000,12,0))</f>
        <v/>
      </c>
    </row>
    <row r="238" spans="9:10">
      <c r="I238" s="6" t="str">
        <f t="shared" si="3"/>
        <v/>
      </c>
      <c r="J238" s="61" t="str">
        <f>+IF(A238="","",VLOOKUP(A238,DATA!$R$2:$AD$2000,12,0))</f>
        <v/>
      </c>
    </row>
    <row r="239" spans="9:10">
      <c r="I239" s="6" t="str">
        <f t="shared" si="3"/>
        <v/>
      </c>
      <c r="J239" s="61" t="str">
        <f>+IF(A239="","",VLOOKUP(A239,DATA!$R$2:$AD$2000,12,0))</f>
        <v/>
      </c>
    </row>
    <row r="240" spans="9:10">
      <c r="I240" s="6" t="str">
        <f t="shared" si="3"/>
        <v/>
      </c>
      <c r="J240" s="61" t="str">
        <f>+IF(A240="","",VLOOKUP(A240,DATA!$R$2:$AD$2000,12,0))</f>
        <v/>
      </c>
    </row>
    <row r="241" spans="9:10">
      <c r="I241" s="6" t="str">
        <f t="shared" si="3"/>
        <v/>
      </c>
      <c r="J241" s="61" t="str">
        <f>+IF(A241="","",VLOOKUP(A241,DATA!$R$2:$AD$2000,12,0))</f>
        <v/>
      </c>
    </row>
    <row r="242" spans="9:10">
      <c r="I242" s="6" t="str">
        <f t="shared" si="3"/>
        <v/>
      </c>
      <c r="J242" s="61" t="str">
        <f>+IF(A242="","",VLOOKUP(A242,DATA!$R$2:$AD$2000,12,0))</f>
        <v/>
      </c>
    </row>
    <row r="243" spans="9:10">
      <c r="I243" s="6" t="str">
        <f t="shared" si="3"/>
        <v/>
      </c>
      <c r="J243" s="61" t="str">
        <f>+IF(A243="","",VLOOKUP(A243,DATA!$R$2:$AD$2000,12,0))</f>
        <v/>
      </c>
    </row>
    <row r="244" spans="9:10">
      <c r="I244" s="6" t="str">
        <f t="shared" si="3"/>
        <v/>
      </c>
      <c r="J244" s="61" t="str">
        <f>+IF(A244="","",VLOOKUP(A244,DATA!$R$2:$AD$2000,12,0))</f>
        <v/>
      </c>
    </row>
    <row r="245" spans="9:10">
      <c r="I245" s="6" t="str">
        <f t="shared" si="3"/>
        <v/>
      </c>
      <c r="J245" s="61" t="str">
        <f>+IF(A245="","",VLOOKUP(A245,DATA!$R$2:$AD$2000,12,0))</f>
        <v/>
      </c>
    </row>
    <row r="246" spans="9:10">
      <c r="I246" s="6" t="str">
        <f t="shared" si="3"/>
        <v/>
      </c>
      <c r="J246" s="61" t="str">
        <f>+IF(A246="","",VLOOKUP(A246,DATA!$R$2:$AD$2000,12,0))</f>
        <v/>
      </c>
    </row>
    <row r="247" spans="9:10">
      <c r="I247" s="6" t="str">
        <f t="shared" si="3"/>
        <v/>
      </c>
      <c r="J247" s="61" t="str">
        <f>+IF(A247="","",VLOOKUP(A247,DATA!$R$2:$AD$2000,12,0))</f>
        <v/>
      </c>
    </row>
    <row r="248" spans="9:10">
      <c r="I248" s="6" t="str">
        <f t="shared" si="3"/>
        <v/>
      </c>
      <c r="J248" s="61" t="str">
        <f>+IF(A248="","",VLOOKUP(A248,DATA!$R$2:$AD$2000,12,0))</f>
        <v/>
      </c>
    </row>
    <row r="249" spans="9:10">
      <c r="I249" s="6" t="str">
        <f t="shared" si="3"/>
        <v/>
      </c>
      <c r="J249" s="61" t="str">
        <f>+IF(A249="","",VLOOKUP(A249,DATA!$R$2:$AD$2000,12,0))</f>
        <v/>
      </c>
    </row>
    <row r="250" spans="9:10">
      <c r="I250" s="6" t="str">
        <f t="shared" si="3"/>
        <v/>
      </c>
      <c r="J250" s="61" t="str">
        <f>+IF(A250="","",VLOOKUP(A250,DATA!$R$2:$AD$2000,12,0))</f>
        <v/>
      </c>
    </row>
    <row r="251" spans="9:10">
      <c r="I251" s="6" t="str">
        <f t="shared" si="3"/>
        <v/>
      </c>
      <c r="J251" s="61" t="str">
        <f>+IF(A251="","",VLOOKUP(A251,DATA!$R$2:$AD$2000,12,0))</f>
        <v/>
      </c>
    </row>
    <row r="252" spans="9:10">
      <c r="I252" s="6" t="str">
        <f t="shared" si="3"/>
        <v/>
      </c>
      <c r="J252" s="61" t="str">
        <f>+IF(A252="","",VLOOKUP(A252,DATA!$R$2:$AD$2000,12,0))</f>
        <v/>
      </c>
    </row>
    <row r="253" spans="9:10">
      <c r="I253" s="6" t="str">
        <f t="shared" si="3"/>
        <v/>
      </c>
      <c r="J253" s="61" t="str">
        <f>+IF(A253="","",VLOOKUP(A253,DATA!$R$2:$AD$2000,12,0))</f>
        <v/>
      </c>
    </row>
    <row r="254" spans="9:10">
      <c r="I254" s="6" t="str">
        <f t="shared" si="3"/>
        <v/>
      </c>
      <c r="J254" s="61" t="str">
        <f>+IF(A254="","",VLOOKUP(A254,DATA!$R$2:$AD$2000,12,0))</f>
        <v/>
      </c>
    </row>
    <row r="255" spans="9:10">
      <c r="I255" s="6" t="str">
        <f t="shared" si="3"/>
        <v/>
      </c>
      <c r="J255" s="61" t="str">
        <f>+IF(A255="","",VLOOKUP(A255,DATA!$R$2:$AD$2000,12,0))</f>
        <v/>
      </c>
    </row>
    <row r="256" spans="9:10">
      <c r="I256" s="6" t="str">
        <f t="shared" si="3"/>
        <v/>
      </c>
      <c r="J256" s="61" t="str">
        <f>+IF(A256="","",VLOOKUP(A256,DATA!$R$2:$AD$2000,12,0))</f>
        <v/>
      </c>
    </row>
    <row r="257" spans="9:10">
      <c r="I257" s="6" t="str">
        <f t="shared" si="3"/>
        <v/>
      </c>
      <c r="J257" s="61" t="str">
        <f>+IF(A257="","",VLOOKUP(A257,DATA!$R$2:$AD$2000,12,0))</f>
        <v/>
      </c>
    </row>
    <row r="258" spans="9:10">
      <c r="I258" s="6" t="str">
        <f t="shared" si="3"/>
        <v/>
      </c>
      <c r="J258" s="61" t="str">
        <f>+IF(A258="","",VLOOKUP(A258,DATA!$R$2:$AD$2000,12,0))</f>
        <v/>
      </c>
    </row>
    <row r="259" spans="9:10">
      <c r="I259" s="6" t="str">
        <f t="shared" si="3"/>
        <v/>
      </c>
      <c r="J259" s="61" t="str">
        <f>+IF(A259="","",VLOOKUP(A259,DATA!$R$2:$AD$2000,12,0))</f>
        <v/>
      </c>
    </row>
    <row r="260" spans="9:10">
      <c r="I260" s="6" t="str">
        <f t="shared" si="3"/>
        <v/>
      </c>
      <c r="J260" s="61" t="str">
        <f>+IF(A260="","",VLOOKUP(A260,DATA!$R$2:$AD$2000,12,0))</f>
        <v/>
      </c>
    </row>
    <row r="261" spans="9:10">
      <c r="I261" s="6" t="str">
        <f t="shared" si="3"/>
        <v/>
      </c>
      <c r="J261" s="61" t="str">
        <f>+IF(A261="","",VLOOKUP(A261,DATA!$R$2:$AD$2000,12,0))</f>
        <v/>
      </c>
    </row>
    <row r="262" spans="9:10">
      <c r="I262" s="6" t="str">
        <f t="shared" si="3"/>
        <v/>
      </c>
      <c r="J262" s="61" t="str">
        <f>+IF(A262="","",VLOOKUP(A262,DATA!$R$2:$AD$2000,12,0))</f>
        <v/>
      </c>
    </row>
    <row r="263" spans="9:10">
      <c r="I263" s="6" t="str">
        <f t="shared" si="3"/>
        <v/>
      </c>
      <c r="J263" s="61" t="str">
        <f>+IF(A263="","",VLOOKUP(A263,DATA!$R$2:$AD$2000,12,0))</f>
        <v/>
      </c>
    </row>
    <row r="264" spans="9:10">
      <c r="I264" s="6" t="str">
        <f t="shared" si="3"/>
        <v/>
      </c>
      <c r="J264" s="61" t="str">
        <f>+IF(A264="","",VLOOKUP(A264,DATA!$R$2:$AD$2000,12,0))</f>
        <v/>
      </c>
    </row>
    <row r="265" spans="9:10">
      <c r="I265" s="6" t="str">
        <f t="shared" si="3"/>
        <v/>
      </c>
      <c r="J265" s="61" t="str">
        <f>+IF(A265="","",VLOOKUP(A265,DATA!$R$2:$AD$2000,12,0))</f>
        <v/>
      </c>
    </row>
    <row r="266" spans="9:10">
      <c r="I266" s="6" t="str">
        <f t="shared" si="3"/>
        <v/>
      </c>
      <c r="J266" s="61" t="str">
        <f>+IF(A266="","",VLOOKUP(A266,DATA!$R$2:$AD$2000,12,0))</f>
        <v/>
      </c>
    </row>
    <row r="267" spans="9:10">
      <c r="I267" s="6" t="str">
        <f t="shared" si="3"/>
        <v/>
      </c>
      <c r="J267" s="61" t="str">
        <f>+IF(A267="","",VLOOKUP(A267,DATA!$R$2:$AD$2000,12,0))</f>
        <v/>
      </c>
    </row>
    <row r="268" spans="9:10">
      <c r="I268" s="6" t="str">
        <f t="shared" si="3"/>
        <v/>
      </c>
      <c r="J268" s="61" t="str">
        <f>+IF(A268="","",VLOOKUP(A268,DATA!$R$2:$AD$2000,12,0))</f>
        <v/>
      </c>
    </row>
    <row r="269" spans="9:10">
      <c r="I269" s="6" t="str">
        <f t="shared" si="3"/>
        <v/>
      </c>
      <c r="J269" s="61" t="str">
        <f>+IF(A269="","",VLOOKUP(A269,DATA!$R$2:$AD$2000,12,0))</f>
        <v/>
      </c>
    </row>
    <row r="270" spans="9:10">
      <c r="I270" s="6" t="str">
        <f t="shared" si="3"/>
        <v/>
      </c>
      <c r="J270" s="61" t="str">
        <f>+IF(A270="","",VLOOKUP(A270,DATA!$R$2:$AD$2000,12,0))</f>
        <v/>
      </c>
    </row>
    <row r="271" spans="9:10">
      <c r="I271" s="6" t="str">
        <f t="shared" si="3"/>
        <v/>
      </c>
      <c r="J271" s="61" t="str">
        <f>+IF(A271="","",VLOOKUP(A271,DATA!$R$2:$AD$2000,12,0))</f>
        <v/>
      </c>
    </row>
    <row r="272" spans="9:10">
      <c r="I272" s="6" t="str">
        <f t="shared" si="3"/>
        <v/>
      </c>
      <c r="J272" s="61" t="str">
        <f>+IF(A272="","",VLOOKUP(A272,DATA!$R$2:$AD$2000,12,0))</f>
        <v/>
      </c>
    </row>
    <row r="273" spans="9:10">
      <c r="I273" s="6" t="str">
        <f t="shared" si="3"/>
        <v/>
      </c>
      <c r="J273" s="61" t="str">
        <f>+IF(A273="","",VLOOKUP(A273,DATA!$R$2:$AD$2000,12,0))</f>
        <v/>
      </c>
    </row>
    <row r="274" spans="9:10">
      <c r="I274" s="6" t="str">
        <f t="shared" si="3"/>
        <v/>
      </c>
      <c r="J274" s="61" t="str">
        <f>+IF(A274="","",VLOOKUP(A274,DATA!$R$2:$AD$2000,12,0))</f>
        <v/>
      </c>
    </row>
    <row r="275" spans="9:10">
      <c r="I275" s="6" t="str">
        <f t="shared" si="3"/>
        <v/>
      </c>
      <c r="J275" s="61" t="str">
        <f>+IF(A275="","",VLOOKUP(A275,DATA!$R$2:$AD$2000,12,0))</f>
        <v/>
      </c>
    </row>
    <row r="276" spans="9:10">
      <c r="I276" s="6" t="str">
        <f t="shared" si="3"/>
        <v/>
      </c>
      <c r="J276" s="61" t="str">
        <f>+IF(A276="","",VLOOKUP(A276,DATA!$R$2:$AD$2000,12,0))</f>
        <v/>
      </c>
    </row>
    <row r="277" spans="9:10">
      <c r="I277" s="6" t="str">
        <f t="shared" si="3"/>
        <v/>
      </c>
      <c r="J277" s="61" t="str">
        <f>+IF(A277="","",VLOOKUP(A277,DATA!$R$2:$AD$2000,12,0))</f>
        <v/>
      </c>
    </row>
    <row r="278" spans="9:10">
      <c r="I278" s="6" t="str">
        <f t="shared" ref="I278:I341" si="4">+IF(F278="","",IF(F278&gt;=$D$16,$C$17,IF(F278&gt;$D$15,$C$16,IF(F278&gt;$D$14,$C$15,$C$14))))</f>
        <v/>
      </c>
      <c r="J278" s="61" t="str">
        <f>+IF(A278="","",VLOOKUP(A278,DATA!$R$2:$AD$2000,12,0))</f>
        <v/>
      </c>
    </row>
    <row r="279" spans="9:10">
      <c r="I279" s="6" t="str">
        <f t="shared" si="4"/>
        <v/>
      </c>
      <c r="J279" s="61" t="str">
        <f>+IF(A279="","",VLOOKUP(A279,DATA!$R$2:$AD$2000,12,0))</f>
        <v/>
      </c>
    </row>
    <row r="280" spans="9:10">
      <c r="I280" s="6" t="str">
        <f t="shared" si="4"/>
        <v/>
      </c>
      <c r="J280" s="61" t="str">
        <f>+IF(A280="","",VLOOKUP(A280,DATA!$R$2:$AD$2000,12,0))</f>
        <v/>
      </c>
    </row>
    <row r="281" spans="9:10">
      <c r="I281" s="6" t="str">
        <f t="shared" si="4"/>
        <v/>
      </c>
      <c r="J281" s="61" t="str">
        <f>+IF(A281="","",VLOOKUP(A281,DATA!$R$2:$AD$2000,12,0))</f>
        <v/>
      </c>
    </row>
    <row r="282" spans="9:10">
      <c r="I282" s="6" t="str">
        <f t="shared" si="4"/>
        <v/>
      </c>
      <c r="J282" s="61" t="str">
        <f>+IF(A282="","",VLOOKUP(A282,DATA!$R$2:$AD$2000,12,0))</f>
        <v/>
      </c>
    </row>
    <row r="283" spans="9:10">
      <c r="I283" s="6" t="str">
        <f t="shared" si="4"/>
        <v/>
      </c>
      <c r="J283" s="61" t="str">
        <f>+IF(A283="","",VLOOKUP(A283,DATA!$R$2:$AD$2000,12,0))</f>
        <v/>
      </c>
    </row>
    <row r="284" spans="9:10">
      <c r="I284" s="6" t="str">
        <f t="shared" si="4"/>
        <v/>
      </c>
      <c r="J284" s="61" t="str">
        <f>+IF(A284="","",VLOOKUP(A284,DATA!$R$2:$AD$2000,12,0))</f>
        <v/>
      </c>
    </row>
    <row r="285" spans="9:10">
      <c r="I285" s="6" t="str">
        <f t="shared" si="4"/>
        <v/>
      </c>
      <c r="J285" s="61" t="str">
        <f>+IF(A285="","",VLOOKUP(A285,DATA!$R$2:$AD$2000,12,0))</f>
        <v/>
      </c>
    </row>
    <row r="286" spans="9:10">
      <c r="I286" s="6" t="str">
        <f t="shared" si="4"/>
        <v/>
      </c>
      <c r="J286" s="61" t="str">
        <f>+IF(A286="","",VLOOKUP(A286,DATA!$R$2:$AD$2000,12,0))</f>
        <v/>
      </c>
    </row>
    <row r="287" spans="9:10">
      <c r="I287" s="6" t="str">
        <f t="shared" si="4"/>
        <v/>
      </c>
      <c r="J287" s="61" t="str">
        <f>+IF(A287="","",VLOOKUP(A287,DATA!$R$2:$AD$2000,12,0))</f>
        <v/>
      </c>
    </row>
    <row r="288" spans="9:10">
      <c r="I288" s="6" t="str">
        <f t="shared" si="4"/>
        <v/>
      </c>
      <c r="J288" s="61" t="str">
        <f>+IF(A288="","",VLOOKUP(A288,DATA!$R$2:$AD$2000,12,0))</f>
        <v/>
      </c>
    </row>
    <row r="289" spans="9:10">
      <c r="I289" s="6" t="str">
        <f t="shared" si="4"/>
        <v/>
      </c>
      <c r="J289" s="61" t="str">
        <f>+IF(A289="","",VLOOKUP(A289,DATA!$R$2:$AD$2000,12,0))</f>
        <v/>
      </c>
    </row>
    <row r="290" spans="9:10">
      <c r="I290" s="6" t="str">
        <f t="shared" si="4"/>
        <v/>
      </c>
      <c r="J290" s="61" t="str">
        <f>+IF(A290="","",VLOOKUP(A290,DATA!$R$2:$AD$2000,12,0))</f>
        <v/>
      </c>
    </row>
    <row r="291" spans="9:10">
      <c r="I291" s="6" t="str">
        <f t="shared" si="4"/>
        <v/>
      </c>
      <c r="J291" s="61" t="str">
        <f>+IF(A291="","",VLOOKUP(A291,DATA!$R$2:$AD$2000,12,0))</f>
        <v/>
      </c>
    </row>
    <row r="292" spans="9:10">
      <c r="I292" s="6" t="str">
        <f t="shared" si="4"/>
        <v/>
      </c>
      <c r="J292" s="61" t="str">
        <f>+IF(A292="","",VLOOKUP(A292,DATA!$R$2:$AD$2000,12,0))</f>
        <v/>
      </c>
    </row>
    <row r="293" spans="9:10">
      <c r="I293" s="6" t="str">
        <f t="shared" si="4"/>
        <v/>
      </c>
      <c r="J293" s="61" t="str">
        <f>+IF(A293="","",VLOOKUP(A293,DATA!$R$2:$AD$2000,12,0))</f>
        <v/>
      </c>
    </row>
    <row r="294" spans="9:10">
      <c r="I294" s="6" t="str">
        <f t="shared" si="4"/>
        <v/>
      </c>
      <c r="J294" s="61" t="str">
        <f>+IF(A294="","",VLOOKUP(A294,DATA!$R$2:$AD$2000,12,0))</f>
        <v/>
      </c>
    </row>
    <row r="295" spans="9:10">
      <c r="I295" s="6" t="str">
        <f t="shared" si="4"/>
        <v/>
      </c>
      <c r="J295" s="61" t="str">
        <f>+IF(A295="","",VLOOKUP(A295,DATA!$R$2:$AD$2000,12,0))</f>
        <v/>
      </c>
    </row>
    <row r="296" spans="9:10">
      <c r="I296" s="6" t="str">
        <f t="shared" si="4"/>
        <v/>
      </c>
      <c r="J296" s="61" t="str">
        <f>+IF(A296="","",VLOOKUP(A296,DATA!$R$2:$AD$2000,12,0))</f>
        <v/>
      </c>
    </row>
    <row r="297" spans="9:10">
      <c r="I297" s="6" t="str">
        <f t="shared" si="4"/>
        <v/>
      </c>
      <c r="J297" s="61" t="str">
        <f>+IF(A297="","",VLOOKUP(A297,DATA!$R$2:$AD$2000,12,0))</f>
        <v/>
      </c>
    </row>
    <row r="298" spans="9:10">
      <c r="I298" s="6" t="str">
        <f t="shared" si="4"/>
        <v/>
      </c>
      <c r="J298" s="61" t="str">
        <f>+IF(A298="","",VLOOKUP(A298,DATA!$R$2:$AD$2000,12,0))</f>
        <v/>
      </c>
    </row>
    <row r="299" spans="9:10">
      <c r="I299" s="6" t="str">
        <f t="shared" si="4"/>
        <v/>
      </c>
      <c r="J299" s="61" t="str">
        <f>+IF(A299="","",VLOOKUP(A299,DATA!$R$2:$AD$2000,12,0))</f>
        <v/>
      </c>
    </row>
    <row r="300" spans="9:10">
      <c r="I300" s="6" t="str">
        <f t="shared" si="4"/>
        <v/>
      </c>
      <c r="J300" s="61" t="str">
        <f>+IF(A300="","",VLOOKUP(A300,DATA!$R$2:$AD$2000,12,0))</f>
        <v/>
      </c>
    </row>
    <row r="301" spans="9:10">
      <c r="I301" s="6" t="str">
        <f t="shared" si="4"/>
        <v/>
      </c>
      <c r="J301" s="61" t="str">
        <f>+IF(A301="","",VLOOKUP(A301,DATA!$R$2:$AD$2000,12,0))</f>
        <v/>
      </c>
    </row>
    <row r="302" spans="9:10">
      <c r="I302" s="6" t="str">
        <f t="shared" si="4"/>
        <v/>
      </c>
      <c r="J302" s="61" t="str">
        <f>+IF(A302="","",VLOOKUP(A302,DATA!$R$2:$AD$2000,12,0))</f>
        <v/>
      </c>
    </row>
    <row r="303" spans="9:10">
      <c r="I303" s="6" t="str">
        <f t="shared" si="4"/>
        <v/>
      </c>
      <c r="J303" s="61" t="str">
        <f>+IF(A303="","",VLOOKUP(A303,DATA!$R$2:$AD$2000,12,0))</f>
        <v/>
      </c>
    </row>
    <row r="304" spans="9:10">
      <c r="I304" s="6" t="str">
        <f t="shared" si="4"/>
        <v/>
      </c>
      <c r="J304" s="61" t="str">
        <f>+IF(A304="","",VLOOKUP(A304,DATA!$R$2:$AD$2000,12,0))</f>
        <v/>
      </c>
    </row>
    <row r="305" spans="9:10">
      <c r="I305" s="6" t="str">
        <f t="shared" si="4"/>
        <v/>
      </c>
      <c r="J305" s="61" t="str">
        <f>+IF(A305="","",VLOOKUP(A305,DATA!$R$2:$AD$2000,12,0))</f>
        <v/>
      </c>
    </row>
    <row r="306" spans="9:10">
      <c r="I306" s="6" t="str">
        <f t="shared" si="4"/>
        <v/>
      </c>
      <c r="J306" s="61" t="str">
        <f>+IF(A306="","",VLOOKUP(A306,DATA!$R$2:$AD$2000,12,0))</f>
        <v/>
      </c>
    </row>
    <row r="307" spans="9:10">
      <c r="I307" s="6" t="str">
        <f t="shared" si="4"/>
        <v/>
      </c>
      <c r="J307" s="61" t="str">
        <f>+IF(A307="","",VLOOKUP(A307,DATA!$R$2:$AD$2000,12,0))</f>
        <v/>
      </c>
    </row>
    <row r="308" spans="9:10">
      <c r="I308" s="6" t="str">
        <f t="shared" si="4"/>
        <v/>
      </c>
      <c r="J308" s="61" t="str">
        <f>+IF(A308="","",VLOOKUP(A308,DATA!$R$2:$AD$2000,12,0))</f>
        <v/>
      </c>
    </row>
    <row r="309" spans="9:10">
      <c r="I309" s="6" t="str">
        <f t="shared" si="4"/>
        <v/>
      </c>
      <c r="J309" s="61" t="str">
        <f>+IF(A309="","",VLOOKUP(A309,DATA!$R$2:$AD$2000,12,0))</f>
        <v/>
      </c>
    </row>
    <row r="310" spans="9:10">
      <c r="I310" s="6" t="str">
        <f t="shared" si="4"/>
        <v/>
      </c>
      <c r="J310" s="61" t="str">
        <f>+IF(A310="","",VLOOKUP(A310,DATA!$R$2:$AD$2000,12,0))</f>
        <v/>
      </c>
    </row>
    <row r="311" spans="9:10">
      <c r="I311" s="6" t="str">
        <f t="shared" si="4"/>
        <v/>
      </c>
      <c r="J311" s="61" t="str">
        <f>+IF(A311="","",VLOOKUP(A311,DATA!$R$2:$AD$2000,12,0))</f>
        <v/>
      </c>
    </row>
    <row r="312" spans="9:10">
      <c r="I312" s="6" t="str">
        <f t="shared" si="4"/>
        <v/>
      </c>
      <c r="J312" s="61" t="str">
        <f>+IF(A312="","",VLOOKUP(A312,DATA!$R$2:$AD$2000,12,0))</f>
        <v/>
      </c>
    </row>
    <row r="313" spans="9:10">
      <c r="I313" s="6" t="str">
        <f t="shared" si="4"/>
        <v/>
      </c>
      <c r="J313" s="61" t="str">
        <f>+IF(A313="","",VLOOKUP(A313,DATA!$R$2:$AD$2000,12,0))</f>
        <v/>
      </c>
    </row>
    <row r="314" spans="9:10">
      <c r="I314" s="6" t="str">
        <f t="shared" si="4"/>
        <v/>
      </c>
      <c r="J314" s="61" t="str">
        <f>+IF(A314="","",VLOOKUP(A314,DATA!$R$2:$AD$2000,12,0))</f>
        <v/>
      </c>
    </row>
    <row r="315" spans="9:10">
      <c r="I315" s="6" t="str">
        <f t="shared" si="4"/>
        <v/>
      </c>
      <c r="J315" s="61" t="str">
        <f>+IF(A315="","",VLOOKUP(A315,DATA!$R$2:$AD$2000,12,0))</f>
        <v/>
      </c>
    </row>
    <row r="316" spans="9:10">
      <c r="I316" s="6" t="str">
        <f t="shared" si="4"/>
        <v/>
      </c>
      <c r="J316" s="61" t="str">
        <f>+IF(A316="","",VLOOKUP(A316,DATA!$R$2:$AD$2000,12,0))</f>
        <v/>
      </c>
    </row>
    <row r="317" spans="9:10">
      <c r="I317" s="6" t="str">
        <f t="shared" si="4"/>
        <v/>
      </c>
      <c r="J317" s="61" t="str">
        <f>+IF(A317="","",VLOOKUP(A317,DATA!$R$2:$AD$2000,12,0))</f>
        <v/>
      </c>
    </row>
    <row r="318" spans="9:10">
      <c r="I318" s="6" t="str">
        <f t="shared" si="4"/>
        <v/>
      </c>
      <c r="J318" s="61" t="str">
        <f>+IF(A318="","",VLOOKUP(A318,DATA!$R$2:$AD$2000,12,0))</f>
        <v/>
      </c>
    </row>
    <row r="319" spans="9:10">
      <c r="I319" s="6" t="str">
        <f t="shared" si="4"/>
        <v/>
      </c>
      <c r="J319" s="61" t="str">
        <f>+IF(A319="","",VLOOKUP(A319,DATA!$R$2:$AD$2000,12,0))</f>
        <v/>
      </c>
    </row>
    <row r="320" spans="9:10">
      <c r="I320" s="6" t="str">
        <f t="shared" si="4"/>
        <v/>
      </c>
      <c r="J320" s="61" t="str">
        <f>+IF(A320="","",VLOOKUP(A320,DATA!$R$2:$AD$2000,12,0))</f>
        <v/>
      </c>
    </row>
    <row r="321" spans="9:10">
      <c r="I321" s="6" t="str">
        <f t="shared" si="4"/>
        <v/>
      </c>
      <c r="J321" s="61" t="str">
        <f>+IF(A321="","",VLOOKUP(A321,DATA!$R$2:$AD$2000,12,0))</f>
        <v/>
      </c>
    </row>
    <row r="322" spans="9:10">
      <c r="I322" s="6" t="str">
        <f t="shared" si="4"/>
        <v/>
      </c>
      <c r="J322" s="61" t="str">
        <f>+IF(A322="","",VLOOKUP(A322,DATA!$R$2:$AD$2000,12,0))</f>
        <v/>
      </c>
    </row>
    <row r="323" spans="9:10">
      <c r="I323" s="6" t="str">
        <f t="shared" si="4"/>
        <v/>
      </c>
      <c r="J323" s="61" t="str">
        <f>+IF(A323="","",VLOOKUP(A323,DATA!$R$2:$AD$2000,12,0))</f>
        <v/>
      </c>
    </row>
    <row r="324" spans="9:10">
      <c r="I324" s="6" t="str">
        <f t="shared" si="4"/>
        <v/>
      </c>
      <c r="J324" s="61" t="str">
        <f>+IF(A324="","",VLOOKUP(A324,DATA!$R$2:$AD$2000,12,0))</f>
        <v/>
      </c>
    </row>
    <row r="325" spans="9:10">
      <c r="I325" s="6" t="str">
        <f t="shared" si="4"/>
        <v/>
      </c>
      <c r="J325" s="61" t="str">
        <f>+IF(A325="","",VLOOKUP(A325,DATA!$R$2:$AD$2000,12,0))</f>
        <v/>
      </c>
    </row>
    <row r="326" spans="9:10">
      <c r="I326" s="6" t="str">
        <f t="shared" si="4"/>
        <v/>
      </c>
      <c r="J326" s="61" t="str">
        <f>+IF(A326="","",VLOOKUP(A326,DATA!$R$2:$AD$2000,12,0))</f>
        <v/>
      </c>
    </row>
    <row r="327" spans="9:10">
      <c r="I327" s="6" t="str">
        <f t="shared" si="4"/>
        <v/>
      </c>
      <c r="J327" s="61" t="str">
        <f>+IF(A327="","",VLOOKUP(A327,DATA!$R$2:$AD$2000,12,0))</f>
        <v/>
      </c>
    </row>
    <row r="328" spans="9:10">
      <c r="I328" s="6" t="str">
        <f t="shared" si="4"/>
        <v/>
      </c>
      <c r="J328" s="61" t="str">
        <f>+IF(A328="","",VLOOKUP(A328,DATA!$R$2:$AD$2000,12,0))</f>
        <v/>
      </c>
    </row>
    <row r="329" spans="9:10">
      <c r="I329" s="6" t="str">
        <f t="shared" si="4"/>
        <v/>
      </c>
      <c r="J329" s="61" t="str">
        <f>+IF(A329="","",VLOOKUP(A329,DATA!$R$2:$AD$2000,12,0))</f>
        <v/>
      </c>
    </row>
    <row r="330" spans="9:10">
      <c r="I330" s="6" t="str">
        <f t="shared" si="4"/>
        <v/>
      </c>
      <c r="J330" s="61" t="str">
        <f>+IF(A330="","",VLOOKUP(A330,DATA!$R$2:$AD$2000,12,0))</f>
        <v/>
      </c>
    </row>
    <row r="331" spans="9:10">
      <c r="I331" s="6" t="str">
        <f t="shared" si="4"/>
        <v/>
      </c>
      <c r="J331" s="61" t="str">
        <f>+IF(A331="","",VLOOKUP(A331,DATA!$R$2:$AD$2000,12,0))</f>
        <v/>
      </c>
    </row>
    <row r="332" spans="9:10">
      <c r="I332" s="6" t="str">
        <f t="shared" si="4"/>
        <v/>
      </c>
      <c r="J332" s="61" t="str">
        <f>+IF(A332="","",VLOOKUP(A332,DATA!$R$2:$AD$2000,12,0))</f>
        <v/>
      </c>
    </row>
    <row r="333" spans="9:10">
      <c r="I333" s="6" t="str">
        <f t="shared" si="4"/>
        <v/>
      </c>
      <c r="J333" s="61" t="str">
        <f>+IF(A333="","",VLOOKUP(A333,DATA!$R$2:$AD$2000,12,0))</f>
        <v/>
      </c>
    </row>
    <row r="334" spans="9:10">
      <c r="I334" s="6" t="str">
        <f t="shared" si="4"/>
        <v/>
      </c>
      <c r="J334" s="61" t="str">
        <f>+IF(A334="","",VLOOKUP(A334,DATA!$R$2:$AD$2000,12,0))</f>
        <v/>
      </c>
    </row>
    <row r="335" spans="9:10">
      <c r="I335" s="6" t="str">
        <f t="shared" si="4"/>
        <v/>
      </c>
      <c r="J335" s="61" t="str">
        <f>+IF(A335="","",VLOOKUP(A335,DATA!$R$2:$AD$2000,12,0))</f>
        <v/>
      </c>
    </row>
    <row r="336" spans="9:10">
      <c r="I336" s="6" t="str">
        <f t="shared" si="4"/>
        <v/>
      </c>
      <c r="J336" s="61" t="str">
        <f>+IF(A336="","",VLOOKUP(A336,DATA!$R$2:$AD$2000,12,0))</f>
        <v/>
      </c>
    </row>
    <row r="337" spans="9:10">
      <c r="I337" s="6" t="str">
        <f t="shared" si="4"/>
        <v/>
      </c>
      <c r="J337" s="61" t="str">
        <f>+IF(A337="","",VLOOKUP(A337,DATA!$R$2:$AD$2000,12,0))</f>
        <v/>
      </c>
    </row>
    <row r="338" spans="9:10">
      <c r="I338" s="6" t="str">
        <f t="shared" si="4"/>
        <v/>
      </c>
      <c r="J338" s="61" t="str">
        <f>+IF(A338="","",VLOOKUP(A338,DATA!$R$2:$AD$2000,12,0))</f>
        <v/>
      </c>
    </row>
    <row r="339" spans="9:10">
      <c r="I339" s="6" t="str">
        <f t="shared" si="4"/>
        <v/>
      </c>
      <c r="J339" s="61" t="str">
        <f>+IF(A339="","",VLOOKUP(A339,DATA!$R$2:$AD$2000,12,0))</f>
        <v/>
      </c>
    </row>
    <row r="340" spans="9:10">
      <c r="I340" s="6" t="str">
        <f t="shared" si="4"/>
        <v/>
      </c>
      <c r="J340" s="61" t="str">
        <f>+IF(A340="","",VLOOKUP(A340,DATA!$R$2:$AD$2000,12,0))</f>
        <v/>
      </c>
    </row>
    <row r="341" spans="9:10">
      <c r="I341" s="6" t="str">
        <f t="shared" si="4"/>
        <v/>
      </c>
      <c r="J341" s="61" t="str">
        <f>+IF(A341="","",VLOOKUP(A341,DATA!$R$2:$AD$2000,12,0))</f>
        <v/>
      </c>
    </row>
    <row r="342" spans="9:10">
      <c r="I342" s="6" t="str">
        <f t="shared" ref="I342:I405" si="5">+IF(F342="","",IF(F342&gt;=$D$16,$C$17,IF(F342&gt;$D$15,$C$16,IF(F342&gt;$D$14,$C$15,$C$14))))</f>
        <v/>
      </c>
      <c r="J342" s="61" t="str">
        <f>+IF(A342="","",VLOOKUP(A342,DATA!$R$2:$AD$2000,12,0))</f>
        <v/>
      </c>
    </row>
    <row r="343" spans="9:10">
      <c r="I343" s="6" t="str">
        <f t="shared" si="5"/>
        <v/>
      </c>
      <c r="J343" s="61" t="str">
        <f>+IF(A343="","",VLOOKUP(A343,DATA!$R$2:$AD$2000,12,0))</f>
        <v/>
      </c>
    </row>
    <row r="344" spans="9:10">
      <c r="I344" s="6" t="str">
        <f t="shared" si="5"/>
        <v/>
      </c>
      <c r="J344" s="61" t="str">
        <f>+IF(A344="","",VLOOKUP(A344,DATA!$R$2:$AD$2000,12,0))</f>
        <v/>
      </c>
    </row>
    <row r="345" spans="9:10">
      <c r="I345" s="6" t="str">
        <f t="shared" si="5"/>
        <v/>
      </c>
      <c r="J345" s="61" t="str">
        <f>+IF(A345="","",VLOOKUP(A345,DATA!$R$2:$AD$2000,12,0))</f>
        <v/>
      </c>
    </row>
    <row r="346" spans="9:10">
      <c r="I346" s="6" t="str">
        <f t="shared" si="5"/>
        <v/>
      </c>
      <c r="J346" s="61" t="str">
        <f>+IF(A346="","",VLOOKUP(A346,DATA!$R$2:$AD$2000,12,0))</f>
        <v/>
      </c>
    </row>
    <row r="347" spans="9:10">
      <c r="I347" s="6" t="str">
        <f t="shared" si="5"/>
        <v/>
      </c>
      <c r="J347" s="61" t="str">
        <f>+IF(A347="","",VLOOKUP(A347,DATA!$R$2:$AD$2000,12,0))</f>
        <v/>
      </c>
    </row>
    <row r="348" spans="9:10">
      <c r="I348" s="6" t="str">
        <f t="shared" si="5"/>
        <v/>
      </c>
      <c r="J348" s="61" t="str">
        <f>+IF(A348="","",VLOOKUP(A348,DATA!$R$2:$AD$2000,12,0))</f>
        <v/>
      </c>
    </row>
    <row r="349" spans="9:10">
      <c r="I349" s="6" t="str">
        <f t="shared" si="5"/>
        <v/>
      </c>
      <c r="J349" s="61" t="str">
        <f>+IF(A349="","",VLOOKUP(A349,DATA!$R$2:$AD$2000,12,0))</f>
        <v/>
      </c>
    </row>
    <row r="350" spans="9:10">
      <c r="I350" s="6" t="str">
        <f t="shared" si="5"/>
        <v/>
      </c>
      <c r="J350" s="61" t="str">
        <f>+IF(A350="","",VLOOKUP(A350,DATA!$R$2:$AD$2000,12,0))</f>
        <v/>
      </c>
    </row>
    <row r="351" spans="9:10">
      <c r="I351" s="6" t="str">
        <f t="shared" si="5"/>
        <v/>
      </c>
      <c r="J351" s="61" t="str">
        <f>+IF(A351="","",VLOOKUP(A351,DATA!$R$2:$AD$2000,12,0))</f>
        <v/>
      </c>
    </row>
    <row r="352" spans="9:10">
      <c r="I352" s="6" t="str">
        <f t="shared" si="5"/>
        <v/>
      </c>
      <c r="J352" s="61" t="str">
        <f>+IF(A352="","",VLOOKUP(A352,DATA!$R$2:$AD$2000,12,0))</f>
        <v/>
      </c>
    </row>
    <row r="353" spans="9:10">
      <c r="I353" s="6" t="str">
        <f t="shared" si="5"/>
        <v/>
      </c>
      <c r="J353" s="61" t="str">
        <f>+IF(A353="","",VLOOKUP(A353,DATA!$R$2:$AD$2000,12,0))</f>
        <v/>
      </c>
    </row>
    <row r="354" spans="9:10">
      <c r="I354" s="6" t="str">
        <f t="shared" si="5"/>
        <v/>
      </c>
      <c r="J354" s="61" t="str">
        <f>+IF(A354="","",VLOOKUP(A354,DATA!$R$2:$AD$2000,12,0))</f>
        <v/>
      </c>
    </row>
    <row r="355" spans="9:10">
      <c r="I355" s="6" t="str">
        <f t="shared" si="5"/>
        <v/>
      </c>
      <c r="J355" s="61" t="str">
        <f>+IF(A355="","",VLOOKUP(A355,DATA!$R$2:$AD$2000,12,0))</f>
        <v/>
      </c>
    </row>
    <row r="356" spans="9:10">
      <c r="I356" s="6" t="str">
        <f t="shared" si="5"/>
        <v/>
      </c>
      <c r="J356" s="61" t="str">
        <f>+IF(A356="","",VLOOKUP(A356,DATA!$R$2:$AD$2000,12,0))</f>
        <v/>
      </c>
    </row>
    <row r="357" spans="9:10">
      <c r="I357" s="6" t="str">
        <f t="shared" si="5"/>
        <v/>
      </c>
      <c r="J357" s="61" t="str">
        <f>+IF(A357="","",VLOOKUP(A357,DATA!$R$2:$AD$2000,12,0))</f>
        <v/>
      </c>
    </row>
    <row r="358" spans="9:10">
      <c r="I358" s="6" t="str">
        <f t="shared" si="5"/>
        <v/>
      </c>
      <c r="J358" s="61" t="str">
        <f>+IF(A358="","",VLOOKUP(A358,DATA!$R$2:$AD$2000,12,0))</f>
        <v/>
      </c>
    </row>
    <row r="359" spans="9:10">
      <c r="I359" s="6" t="str">
        <f t="shared" si="5"/>
        <v/>
      </c>
      <c r="J359" s="61" t="str">
        <f>+IF(A359="","",VLOOKUP(A359,DATA!$R$2:$AD$2000,12,0))</f>
        <v/>
      </c>
    </row>
    <row r="360" spans="9:10">
      <c r="I360" s="6" t="str">
        <f t="shared" si="5"/>
        <v/>
      </c>
      <c r="J360" s="61" t="str">
        <f>+IF(A360="","",VLOOKUP(A360,DATA!$R$2:$AD$2000,12,0))</f>
        <v/>
      </c>
    </row>
    <row r="361" spans="9:10">
      <c r="I361" s="6" t="str">
        <f t="shared" si="5"/>
        <v/>
      </c>
      <c r="J361" s="61" t="str">
        <f>+IF(A361="","",VLOOKUP(A361,DATA!$R$2:$AD$2000,12,0))</f>
        <v/>
      </c>
    </row>
    <row r="362" spans="9:10">
      <c r="I362" s="6" t="str">
        <f t="shared" si="5"/>
        <v/>
      </c>
      <c r="J362" s="61" t="str">
        <f>+IF(A362="","",VLOOKUP(A362,DATA!$R$2:$AD$2000,12,0))</f>
        <v/>
      </c>
    </row>
    <row r="363" spans="9:10">
      <c r="I363" s="6" t="str">
        <f t="shared" si="5"/>
        <v/>
      </c>
      <c r="J363" s="61" t="str">
        <f>+IF(A363="","",VLOOKUP(A363,DATA!$R$2:$AD$2000,12,0))</f>
        <v/>
      </c>
    </row>
    <row r="364" spans="9:10">
      <c r="I364" s="6" t="str">
        <f t="shared" si="5"/>
        <v/>
      </c>
      <c r="J364" s="61" t="str">
        <f>+IF(A364="","",VLOOKUP(A364,DATA!$R$2:$AD$2000,12,0))</f>
        <v/>
      </c>
    </row>
    <row r="365" spans="9:10">
      <c r="I365" s="6" t="str">
        <f t="shared" si="5"/>
        <v/>
      </c>
      <c r="J365" s="61" t="str">
        <f>+IF(A365="","",VLOOKUP(A365,DATA!$R$2:$AD$2000,12,0))</f>
        <v/>
      </c>
    </row>
    <row r="366" spans="9:10">
      <c r="I366" s="6" t="str">
        <f t="shared" si="5"/>
        <v/>
      </c>
      <c r="J366" s="61" t="str">
        <f>+IF(A366="","",VLOOKUP(A366,DATA!$R$2:$AD$2000,12,0))</f>
        <v/>
      </c>
    </row>
    <row r="367" spans="9:10">
      <c r="I367" s="6" t="str">
        <f t="shared" si="5"/>
        <v/>
      </c>
      <c r="J367" s="61" t="str">
        <f>+IF(A367="","",VLOOKUP(A367,DATA!$R$2:$AD$2000,12,0))</f>
        <v/>
      </c>
    </row>
    <row r="368" spans="9:10">
      <c r="I368" s="6" t="str">
        <f t="shared" si="5"/>
        <v/>
      </c>
      <c r="J368" s="61" t="str">
        <f>+IF(A368="","",VLOOKUP(A368,DATA!$R$2:$AD$2000,12,0))</f>
        <v/>
      </c>
    </row>
    <row r="369" spans="9:10">
      <c r="I369" s="6" t="str">
        <f t="shared" si="5"/>
        <v/>
      </c>
      <c r="J369" s="61" t="str">
        <f>+IF(A369="","",VLOOKUP(A369,DATA!$R$2:$AD$2000,12,0))</f>
        <v/>
      </c>
    </row>
    <row r="370" spans="9:10">
      <c r="I370" s="6" t="str">
        <f t="shared" si="5"/>
        <v/>
      </c>
      <c r="J370" s="61" t="str">
        <f>+IF(A370="","",VLOOKUP(A370,DATA!$R$2:$AD$2000,12,0))</f>
        <v/>
      </c>
    </row>
    <row r="371" spans="9:10">
      <c r="I371" s="6" t="str">
        <f t="shared" si="5"/>
        <v/>
      </c>
      <c r="J371" s="61" t="str">
        <f>+IF(A371="","",VLOOKUP(A371,DATA!$R$2:$AD$2000,12,0))</f>
        <v/>
      </c>
    </row>
    <row r="372" spans="9:10">
      <c r="I372" s="6" t="str">
        <f t="shared" si="5"/>
        <v/>
      </c>
      <c r="J372" s="61" t="str">
        <f>+IF(A372="","",VLOOKUP(A372,DATA!$R$2:$AD$2000,12,0))</f>
        <v/>
      </c>
    </row>
    <row r="373" spans="9:10">
      <c r="I373" s="6" t="str">
        <f t="shared" si="5"/>
        <v/>
      </c>
      <c r="J373" s="61" t="str">
        <f>+IF(A373="","",VLOOKUP(A373,DATA!$R$2:$AD$2000,12,0))</f>
        <v/>
      </c>
    </row>
    <row r="374" spans="9:10">
      <c r="I374" s="6" t="str">
        <f t="shared" si="5"/>
        <v/>
      </c>
      <c r="J374" s="61" t="str">
        <f>+IF(A374="","",VLOOKUP(A374,DATA!$R$2:$AD$2000,12,0))</f>
        <v/>
      </c>
    </row>
    <row r="375" spans="9:10">
      <c r="I375" s="6" t="str">
        <f t="shared" si="5"/>
        <v/>
      </c>
      <c r="J375" s="61" t="str">
        <f>+IF(A375="","",VLOOKUP(A375,DATA!$R$2:$AD$2000,12,0))</f>
        <v/>
      </c>
    </row>
    <row r="376" spans="9:10">
      <c r="I376" s="6" t="str">
        <f t="shared" si="5"/>
        <v/>
      </c>
      <c r="J376" s="61" t="str">
        <f>+IF(A376="","",VLOOKUP(A376,DATA!$R$2:$AD$2000,12,0))</f>
        <v/>
      </c>
    </row>
    <row r="377" spans="9:10">
      <c r="I377" s="6" t="str">
        <f t="shared" si="5"/>
        <v/>
      </c>
      <c r="J377" s="61" t="str">
        <f>+IF(A377="","",VLOOKUP(A377,DATA!$R$2:$AD$2000,12,0))</f>
        <v/>
      </c>
    </row>
    <row r="378" spans="9:10">
      <c r="I378" s="6" t="str">
        <f t="shared" si="5"/>
        <v/>
      </c>
      <c r="J378" s="61" t="str">
        <f>+IF(A378="","",VLOOKUP(A378,DATA!$R$2:$AD$2000,12,0))</f>
        <v/>
      </c>
    </row>
    <row r="379" spans="9:10">
      <c r="I379" s="6" t="str">
        <f t="shared" si="5"/>
        <v/>
      </c>
      <c r="J379" s="61" t="str">
        <f>+IF(A379="","",VLOOKUP(A379,DATA!$R$2:$AD$2000,12,0))</f>
        <v/>
      </c>
    </row>
    <row r="380" spans="9:10">
      <c r="I380" s="6" t="str">
        <f t="shared" si="5"/>
        <v/>
      </c>
      <c r="J380" s="61" t="str">
        <f>+IF(A380="","",VLOOKUP(A380,DATA!$R$2:$AD$2000,12,0))</f>
        <v/>
      </c>
    </row>
    <row r="381" spans="9:10">
      <c r="I381" s="6" t="str">
        <f t="shared" si="5"/>
        <v/>
      </c>
      <c r="J381" s="61" t="str">
        <f>+IF(A381="","",VLOOKUP(A381,DATA!$R$2:$AD$2000,12,0))</f>
        <v/>
      </c>
    </row>
    <row r="382" spans="9:10">
      <c r="I382" s="6" t="str">
        <f t="shared" si="5"/>
        <v/>
      </c>
      <c r="J382" s="61" t="str">
        <f>+IF(A382="","",VLOOKUP(A382,DATA!$R$2:$AD$2000,12,0))</f>
        <v/>
      </c>
    </row>
    <row r="383" spans="9:10">
      <c r="I383" s="6" t="str">
        <f t="shared" si="5"/>
        <v/>
      </c>
      <c r="J383" s="61" t="str">
        <f>+IF(A383="","",VLOOKUP(A383,DATA!$R$2:$AD$2000,12,0))</f>
        <v/>
      </c>
    </row>
    <row r="384" spans="9:10">
      <c r="I384" s="6" t="str">
        <f t="shared" si="5"/>
        <v/>
      </c>
      <c r="J384" s="61" t="str">
        <f>+IF(A384="","",VLOOKUP(A384,DATA!$R$2:$AD$2000,12,0))</f>
        <v/>
      </c>
    </row>
    <row r="385" spans="9:10">
      <c r="I385" s="6" t="str">
        <f t="shared" si="5"/>
        <v/>
      </c>
      <c r="J385" s="61" t="str">
        <f>+IF(A385="","",VLOOKUP(A385,DATA!$R$2:$AD$2000,12,0))</f>
        <v/>
      </c>
    </row>
    <row r="386" spans="9:10">
      <c r="I386" s="6" t="str">
        <f t="shared" si="5"/>
        <v/>
      </c>
      <c r="J386" s="61" t="str">
        <f>+IF(A386="","",VLOOKUP(A386,DATA!$R$2:$AD$2000,12,0))</f>
        <v/>
      </c>
    </row>
    <row r="387" spans="9:10">
      <c r="I387" s="6" t="str">
        <f t="shared" si="5"/>
        <v/>
      </c>
      <c r="J387" s="61" t="str">
        <f>+IF(A387="","",VLOOKUP(A387,DATA!$R$2:$AD$2000,12,0))</f>
        <v/>
      </c>
    </row>
    <row r="388" spans="9:10">
      <c r="I388" s="6" t="str">
        <f t="shared" si="5"/>
        <v/>
      </c>
      <c r="J388" s="61" t="str">
        <f>+IF(A388="","",VLOOKUP(A388,DATA!$R$2:$AD$2000,12,0))</f>
        <v/>
      </c>
    </row>
    <row r="389" spans="9:10">
      <c r="I389" s="6" t="str">
        <f t="shared" si="5"/>
        <v/>
      </c>
      <c r="J389" s="61" t="str">
        <f>+IF(A389="","",VLOOKUP(A389,DATA!$R$2:$AD$2000,12,0))</f>
        <v/>
      </c>
    </row>
    <row r="390" spans="9:10">
      <c r="I390" s="6" t="str">
        <f t="shared" si="5"/>
        <v/>
      </c>
      <c r="J390" s="61" t="str">
        <f>+IF(A390="","",VLOOKUP(A390,DATA!$R$2:$AD$2000,12,0))</f>
        <v/>
      </c>
    </row>
    <row r="391" spans="9:10">
      <c r="I391" s="6" t="str">
        <f t="shared" si="5"/>
        <v/>
      </c>
      <c r="J391" s="61" t="str">
        <f>+IF(A391="","",VLOOKUP(A391,DATA!$R$2:$AD$2000,12,0))</f>
        <v/>
      </c>
    </row>
    <row r="392" spans="9:10">
      <c r="I392" s="6" t="str">
        <f t="shared" si="5"/>
        <v/>
      </c>
      <c r="J392" s="61" t="str">
        <f>+IF(A392="","",VLOOKUP(A392,DATA!$R$2:$AD$2000,12,0))</f>
        <v/>
      </c>
    </row>
    <row r="393" spans="9:10">
      <c r="I393" s="6" t="str">
        <f t="shared" si="5"/>
        <v/>
      </c>
      <c r="J393" s="61" t="str">
        <f>+IF(A393="","",VLOOKUP(A393,DATA!$R$2:$AD$2000,12,0))</f>
        <v/>
      </c>
    </row>
    <row r="394" spans="9:10">
      <c r="I394" s="6" t="str">
        <f t="shared" si="5"/>
        <v/>
      </c>
      <c r="J394" s="61" t="str">
        <f>+IF(A394="","",VLOOKUP(A394,DATA!$R$2:$AD$2000,12,0))</f>
        <v/>
      </c>
    </row>
    <row r="395" spans="9:10">
      <c r="I395" s="6" t="str">
        <f t="shared" si="5"/>
        <v/>
      </c>
      <c r="J395" s="61" t="str">
        <f>+IF(A395="","",VLOOKUP(A395,DATA!$R$2:$AD$2000,12,0))</f>
        <v/>
      </c>
    </row>
    <row r="396" spans="9:10">
      <c r="I396" s="6" t="str">
        <f t="shared" si="5"/>
        <v/>
      </c>
      <c r="J396" s="61" t="str">
        <f>+IF(A396="","",VLOOKUP(A396,DATA!$R$2:$AD$2000,12,0))</f>
        <v/>
      </c>
    </row>
    <row r="397" spans="9:10">
      <c r="I397" s="6" t="str">
        <f t="shared" si="5"/>
        <v/>
      </c>
      <c r="J397" s="61" t="str">
        <f>+IF(A397="","",VLOOKUP(A397,DATA!$R$2:$AD$2000,12,0))</f>
        <v/>
      </c>
    </row>
    <row r="398" spans="9:10">
      <c r="I398" s="6" t="str">
        <f t="shared" si="5"/>
        <v/>
      </c>
      <c r="J398" s="61" t="str">
        <f>+IF(A398="","",VLOOKUP(A398,DATA!$R$2:$AD$2000,12,0))</f>
        <v/>
      </c>
    </row>
    <row r="399" spans="9:10">
      <c r="I399" s="6" t="str">
        <f t="shared" si="5"/>
        <v/>
      </c>
      <c r="J399" s="61" t="str">
        <f>+IF(A399="","",VLOOKUP(A399,DATA!$R$2:$AD$2000,12,0))</f>
        <v/>
      </c>
    </row>
    <row r="400" spans="9:10">
      <c r="I400" s="6" t="str">
        <f t="shared" si="5"/>
        <v/>
      </c>
      <c r="J400" s="61" t="str">
        <f>+IF(A400="","",VLOOKUP(A400,DATA!$R$2:$AD$2000,12,0))</f>
        <v/>
      </c>
    </row>
    <row r="401" spans="9:10">
      <c r="I401" s="6" t="str">
        <f t="shared" si="5"/>
        <v/>
      </c>
      <c r="J401" s="61" t="str">
        <f>+IF(A401="","",VLOOKUP(A401,DATA!$R$2:$AD$2000,12,0))</f>
        <v/>
      </c>
    </row>
    <row r="402" spans="9:10">
      <c r="I402" s="6" t="str">
        <f t="shared" si="5"/>
        <v/>
      </c>
      <c r="J402" s="61" t="str">
        <f>+IF(A402="","",VLOOKUP(A402,DATA!$R$2:$AD$2000,12,0))</f>
        <v/>
      </c>
    </row>
    <row r="403" spans="9:10">
      <c r="I403" s="6" t="str">
        <f t="shared" si="5"/>
        <v/>
      </c>
      <c r="J403" s="61" t="str">
        <f>+IF(A403="","",VLOOKUP(A403,DATA!$R$2:$AD$2000,12,0))</f>
        <v/>
      </c>
    </row>
    <row r="404" spans="9:10">
      <c r="I404" s="6" t="str">
        <f t="shared" si="5"/>
        <v/>
      </c>
      <c r="J404" s="61" t="str">
        <f>+IF(A404="","",VLOOKUP(A404,DATA!$R$2:$AD$2000,12,0))</f>
        <v/>
      </c>
    </row>
    <row r="405" spans="9:10">
      <c r="I405" s="6" t="str">
        <f t="shared" si="5"/>
        <v/>
      </c>
      <c r="J405" s="61" t="str">
        <f>+IF(A405="","",VLOOKUP(A405,DATA!$R$2:$AD$2000,12,0))</f>
        <v/>
      </c>
    </row>
    <row r="406" spans="9:10">
      <c r="I406" s="6" t="str">
        <f t="shared" ref="I406:I469" si="6">+IF(F406="","",IF(F406&gt;=$D$16,$C$17,IF(F406&gt;$D$15,$C$16,IF(F406&gt;$D$14,$C$15,$C$14))))</f>
        <v/>
      </c>
      <c r="J406" s="61" t="str">
        <f>+IF(A406="","",VLOOKUP(A406,DATA!$R$2:$AD$2000,12,0))</f>
        <v/>
      </c>
    </row>
    <row r="407" spans="9:10">
      <c r="I407" s="6" t="str">
        <f t="shared" si="6"/>
        <v/>
      </c>
      <c r="J407" s="61" t="str">
        <f>+IF(A407="","",VLOOKUP(A407,DATA!$R$2:$AD$2000,12,0))</f>
        <v/>
      </c>
    </row>
    <row r="408" spans="9:10">
      <c r="I408" s="6" t="str">
        <f t="shared" si="6"/>
        <v/>
      </c>
      <c r="J408" s="61" t="str">
        <f>+IF(A408="","",VLOOKUP(A408,DATA!$R$2:$AD$2000,12,0))</f>
        <v/>
      </c>
    </row>
    <row r="409" spans="9:10">
      <c r="I409" s="6" t="str">
        <f t="shared" si="6"/>
        <v/>
      </c>
      <c r="J409" s="61" t="str">
        <f>+IF(A409="","",VLOOKUP(A409,DATA!$R$2:$AD$2000,12,0))</f>
        <v/>
      </c>
    </row>
    <row r="410" spans="9:10">
      <c r="I410" s="6" t="str">
        <f t="shared" si="6"/>
        <v/>
      </c>
      <c r="J410" s="61" t="str">
        <f>+IF(A410="","",VLOOKUP(A410,DATA!$R$2:$AD$2000,12,0))</f>
        <v/>
      </c>
    </row>
    <row r="411" spans="9:10">
      <c r="I411" s="6" t="str">
        <f t="shared" si="6"/>
        <v/>
      </c>
      <c r="J411" s="61" t="str">
        <f>+IF(A411="","",VLOOKUP(A411,DATA!$R$2:$AD$2000,12,0))</f>
        <v/>
      </c>
    </row>
    <row r="412" spans="9:10">
      <c r="I412" s="6" t="str">
        <f t="shared" si="6"/>
        <v/>
      </c>
      <c r="J412" s="61" t="str">
        <f>+IF(A412="","",VLOOKUP(A412,DATA!$R$2:$AD$2000,12,0))</f>
        <v/>
      </c>
    </row>
    <row r="413" spans="9:10">
      <c r="I413" s="6" t="str">
        <f t="shared" si="6"/>
        <v/>
      </c>
      <c r="J413" s="61" t="str">
        <f>+IF(A413="","",VLOOKUP(A413,DATA!$R$2:$AD$2000,12,0))</f>
        <v/>
      </c>
    </row>
    <row r="414" spans="9:10">
      <c r="I414" s="6" t="str">
        <f t="shared" si="6"/>
        <v/>
      </c>
      <c r="J414" s="61" t="str">
        <f>+IF(A414="","",VLOOKUP(A414,DATA!$R$2:$AD$2000,12,0))</f>
        <v/>
      </c>
    </row>
    <row r="415" spans="9:10">
      <c r="I415" s="6" t="str">
        <f t="shared" si="6"/>
        <v/>
      </c>
      <c r="J415" s="61" t="str">
        <f>+IF(A415="","",VLOOKUP(A415,DATA!$R$2:$AD$2000,12,0))</f>
        <v/>
      </c>
    </row>
    <row r="416" spans="9:10">
      <c r="I416" s="6" t="str">
        <f t="shared" si="6"/>
        <v/>
      </c>
      <c r="J416" s="61" t="str">
        <f>+IF(A416="","",VLOOKUP(A416,DATA!$R$2:$AD$2000,12,0))</f>
        <v/>
      </c>
    </row>
    <row r="417" spans="9:10">
      <c r="I417" s="6" t="str">
        <f t="shared" si="6"/>
        <v/>
      </c>
      <c r="J417" s="61" t="str">
        <f>+IF(A417="","",VLOOKUP(A417,DATA!$R$2:$AD$2000,12,0))</f>
        <v/>
      </c>
    </row>
    <row r="418" spans="9:10">
      <c r="I418" s="6" t="str">
        <f t="shared" si="6"/>
        <v/>
      </c>
      <c r="J418" s="61" t="str">
        <f>+IF(A418="","",VLOOKUP(A418,DATA!$R$2:$AD$2000,12,0))</f>
        <v/>
      </c>
    </row>
    <row r="419" spans="9:10">
      <c r="I419" s="6" t="str">
        <f t="shared" si="6"/>
        <v/>
      </c>
      <c r="J419" s="61" t="str">
        <f>+IF(A419="","",VLOOKUP(A419,DATA!$R$2:$AD$2000,12,0))</f>
        <v/>
      </c>
    </row>
    <row r="420" spans="9:10">
      <c r="I420" s="6" t="str">
        <f t="shared" si="6"/>
        <v/>
      </c>
      <c r="J420" s="61" t="str">
        <f>+IF(A420="","",VLOOKUP(A420,DATA!$R$2:$AD$2000,12,0))</f>
        <v/>
      </c>
    </row>
    <row r="421" spans="9:10">
      <c r="I421" s="6" t="str">
        <f t="shared" si="6"/>
        <v/>
      </c>
      <c r="J421" s="61" t="str">
        <f>+IF(A421="","",VLOOKUP(A421,DATA!$R$2:$AD$2000,12,0))</f>
        <v/>
      </c>
    </row>
    <row r="422" spans="9:10">
      <c r="I422" s="6" t="str">
        <f t="shared" si="6"/>
        <v/>
      </c>
      <c r="J422" s="61" t="str">
        <f>+IF(A422="","",VLOOKUP(A422,DATA!$R$2:$AD$2000,12,0))</f>
        <v/>
      </c>
    </row>
    <row r="423" spans="9:10">
      <c r="I423" s="6" t="str">
        <f t="shared" si="6"/>
        <v/>
      </c>
      <c r="J423" s="61" t="str">
        <f>+IF(A423="","",VLOOKUP(A423,DATA!$R$2:$AD$2000,12,0))</f>
        <v/>
      </c>
    </row>
    <row r="424" spans="9:10">
      <c r="I424" s="6" t="str">
        <f t="shared" si="6"/>
        <v/>
      </c>
      <c r="J424" s="61" t="str">
        <f>+IF(A424="","",VLOOKUP(A424,DATA!$R$2:$AD$2000,12,0))</f>
        <v/>
      </c>
    </row>
    <row r="425" spans="9:10">
      <c r="I425" s="6" t="str">
        <f t="shared" si="6"/>
        <v/>
      </c>
      <c r="J425" s="61" t="str">
        <f>+IF(A425="","",VLOOKUP(A425,DATA!$R$2:$AD$2000,12,0))</f>
        <v/>
      </c>
    </row>
    <row r="426" spans="9:10">
      <c r="I426" s="6" t="str">
        <f t="shared" si="6"/>
        <v/>
      </c>
      <c r="J426" s="61" t="str">
        <f>+IF(A426="","",VLOOKUP(A426,DATA!$R$2:$AD$2000,12,0))</f>
        <v/>
      </c>
    </row>
    <row r="427" spans="9:10">
      <c r="I427" s="6" t="str">
        <f t="shared" si="6"/>
        <v/>
      </c>
      <c r="J427" s="61" t="str">
        <f>+IF(A427="","",VLOOKUP(A427,DATA!$R$2:$AD$2000,12,0))</f>
        <v/>
      </c>
    </row>
    <row r="428" spans="9:10">
      <c r="I428" s="6" t="str">
        <f t="shared" si="6"/>
        <v/>
      </c>
      <c r="J428" s="61" t="str">
        <f>+IF(A428="","",VLOOKUP(A428,DATA!$R$2:$AD$2000,12,0))</f>
        <v/>
      </c>
    </row>
    <row r="429" spans="9:10">
      <c r="I429" s="6" t="str">
        <f t="shared" si="6"/>
        <v/>
      </c>
      <c r="J429" s="61" t="str">
        <f>+IF(A429="","",VLOOKUP(A429,DATA!$R$2:$AD$2000,12,0))</f>
        <v/>
      </c>
    </row>
    <row r="430" spans="9:10">
      <c r="I430" s="6" t="str">
        <f t="shared" si="6"/>
        <v/>
      </c>
      <c r="J430" s="61" t="str">
        <f>+IF(A430="","",VLOOKUP(A430,DATA!$R$2:$AD$2000,12,0))</f>
        <v/>
      </c>
    </row>
    <row r="431" spans="9:10">
      <c r="I431" s="6" t="str">
        <f t="shared" si="6"/>
        <v/>
      </c>
      <c r="J431" s="61" t="str">
        <f>+IF(A431="","",VLOOKUP(A431,DATA!$R$2:$AD$2000,12,0))</f>
        <v/>
      </c>
    </row>
    <row r="432" spans="9:10">
      <c r="I432" s="6" t="str">
        <f t="shared" si="6"/>
        <v/>
      </c>
      <c r="J432" s="61" t="str">
        <f>+IF(A432="","",VLOOKUP(A432,DATA!$R$2:$AD$2000,12,0))</f>
        <v/>
      </c>
    </row>
    <row r="433" spans="9:10">
      <c r="I433" s="6" t="str">
        <f t="shared" si="6"/>
        <v/>
      </c>
      <c r="J433" s="61" t="str">
        <f>+IF(A433="","",VLOOKUP(A433,DATA!$R$2:$AD$2000,12,0))</f>
        <v/>
      </c>
    </row>
    <row r="434" spans="9:10">
      <c r="I434" s="6" t="str">
        <f t="shared" si="6"/>
        <v/>
      </c>
      <c r="J434" s="61" t="str">
        <f>+IF(A434="","",VLOOKUP(A434,DATA!$R$2:$AD$2000,12,0))</f>
        <v/>
      </c>
    </row>
    <row r="435" spans="9:10">
      <c r="I435" s="6" t="str">
        <f t="shared" si="6"/>
        <v/>
      </c>
      <c r="J435" s="61" t="str">
        <f>+IF(A435="","",VLOOKUP(A435,DATA!$R$2:$AD$2000,12,0))</f>
        <v/>
      </c>
    </row>
    <row r="436" spans="9:10">
      <c r="I436" s="6" t="str">
        <f t="shared" si="6"/>
        <v/>
      </c>
      <c r="J436" s="61" t="str">
        <f>+IF(A436="","",VLOOKUP(A436,DATA!$R$2:$AD$2000,12,0))</f>
        <v/>
      </c>
    </row>
    <row r="437" spans="9:10">
      <c r="I437" s="6" t="str">
        <f t="shared" si="6"/>
        <v/>
      </c>
      <c r="J437" s="61" t="str">
        <f>+IF(A437="","",VLOOKUP(A437,DATA!$R$2:$AD$2000,12,0))</f>
        <v/>
      </c>
    </row>
    <row r="438" spans="9:10">
      <c r="I438" s="6" t="str">
        <f t="shared" si="6"/>
        <v/>
      </c>
      <c r="J438" s="61" t="str">
        <f>+IF(A438="","",VLOOKUP(A438,DATA!$R$2:$AD$2000,12,0))</f>
        <v/>
      </c>
    </row>
    <row r="439" spans="9:10">
      <c r="I439" s="6" t="str">
        <f t="shared" si="6"/>
        <v/>
      </c>
      <c r="J439" s="61" t="str">
        <f>+IF(A439="","",VLOOKUP(A439,DATA!$R$2:$AD$2000,12,0))</f>
        <v/>
      </c>
    </row>
    <row r="440" spans="9:10">
      <c r="I440" s="6" t="str">
        <f t="shared" si="6"/>
        <v/>
      </c>
      <c r="J440" s="61" t="str">
        <f>+IF(A440="","",VLOOKUP(A440,DATA!$R$2:$AD$2000,12,0))</f>
        <v/>
      </c>
    </row>
    <row r="441" spans="9:10">
      <c r="I441" s="6" t="str">
        <f t="shared" si="6"/>
        <v/>
      </c>
      <c r="J441" s="61" t="str">
        <f>+IF(A441="","",VLOOKUP(A441,DATA!$R$2:$AD$2000,12,0))</f>
        <v/>
      </c>
    </row>
    <row r="442" spans="9:10">
      <c r="I442" s="6" t="str">
        <f t="shared" si="6"/>
        <v/>
      </c>
      <c r="J442" s="61" t="str">
        <f>+IF(A442="","",VLOOKUP(A442,DATA!$R$2:$AD$2000,12,0))</f>
        <v/>
      </c>
    </row>
    <row r="443" spans="9:10">
      <c r="I443" s="6" t="str">
        <f t="shared" si="6"/>
        <v/>
      </c>
      <c r="J443" s="61" t="str">
        <f>+IF(A443="","",VLOOKUP(A443,DATA!$R$2:$AD$2000,12,0))</f>
        <v/>
      </c>
    </row>
    <row r="444" spans="9:10">
      <c r="I444" s="6" t="str">
        <f t="shared" si="6"/>
        <v/>
      </c>
      <c r="J444" s="61" t="str">
        <f>+IF(A444="","",VLOOKUP(A444,DATA!$R$2:$AD$2000,12,0))</f>
        <v/>
      </c>
    </row>
    <row r="445" spans="9:10">
      <c r="I445" s="6" t="str">
        <f t="shared" si="6"/>
        <v/>
      </c>
      <c r="J445" s="61" t="str">
        <f>+IF(A445="","",VLOOKUP(A445,DATA!$R$2:$AD$2000,12,0))</f>
        <v/>
      </c>
    </row>
    <row r="446" spans="9:10">
      <c r="I446" s="6" t="str">
        <f t="shared" si="6"/>
        <v/>
      </c>
      <c r="J446" s="61" t="str">
        <f>+IF(A446="","",VLOOKUP(A446,DATA!$R$2:$AD$2000,12,0))</f>
        <v/>
      </c>
    </row>
    <row r="447" spans="9:10">
      <c r="I447" s="6" t="str">
        <f t="shared" si="6"/>
        <v/>
      </c>
      <c r="J447" s="61" t="str">
        <f>+IF(A447="","",VLOOKUP(A447,DATA!$R$2:$AD$2000,12,0))</f>
        <v/>
      </c>
    </row>
    <row r="448" spans="9:10">
      <c r="I448" s="6" t="str">
        <f t="shared" si="6"/>
        <v/>
      </c>
      <c r="J448" s="61" t="str">
        <f>+IF(A448="","",VLOOKUP(A448,DATA!$R$2:$AD$2000,12,0))</f>
        <v/>
      </c>
    </row>
    <row r="449" spans="9:10">
      <c r="I449" s="6" t="str">
        <f t="shared" si="6"/>
        <v/>
      </c>
      <c r="J449" s="61" t="str">
        <f>+IF(A449="","",VLOOKUP(A449,DATA!$R$2:$AD$2000,12,0))</f>
        <v/>
      </c>
    </row>
    <row r="450" spans="9:10">
      <c r="I450" s="6" t="str">
        <f t="shared" si="6"/>
        <v/>
      </c>
      <c r="J450" s="61" t="str">
        <f>+IF(A450="","",VLOOKUP(A450,DATA!$R$2:$AD$2000,12,0))</f>
        <v/>
      </c>
    </row>
    <row r="451" spans="9:10">
      <c r="I451" s="6" t="str">
        <f t="shared" si="6"/>
        <v/>
      </c>
      <c r="J451" s="61" t="str">
        <f>+IF(A451="","",VLOOKUP(A451,DATA!$R$2:$AD$2000,12,0))</f>
        <v/>
      </c>
    </row>
    <row r="452" spans="9:10">
      <c r="I452" s="6" t="str">
        <f t="shared" si="6"/>
        <v/>
      </c>
      <c r="J452" s="61" t="str">
        <f>+IF(A452="","",VLOOKUP(A452,DATA!$R$2:$AD$2000,12,0))</f>
        <v/>
      </c>
    </row>
    <row r="453" spans="9:10">
      <c r="I453" s="6" t="str">
        <f t="shared" si="6"/>
        <v/>
      </c>
      <c r="J453" s="61" t="str">
        <f>+IF(A453="","",VLOOKUP(A453,DATA!$R$2:$AD$2000,12,0))</f>
        <v/>
      </c>
    </row>
    <row r="454" spans="9:10">
      <c r="I454" s="6" t="str">
        <f t="shared" si="6"/>
        <v/>
      </c>
      <c r="J454" s="61" t="str">
        <f>+IF(A454="","",VLOOKUP(A454,DATA!$R$2:$AD$2000,12,0))</f>
        <v/>
      </c>
    </row>
    <row r="455" spans="9:10">
      <c r="I455" s="6" t="str">
        <f t="shared" si="6"/>
        <v/>
      </c>
      <c r="J455" s="61" t="str">
        <f>+IF(A455="","",VLOOKUP(A455,DATA!$R$2:$AD$2000,12,0))</f>
        <v/>
      </c>
    </row>
    <row r="456" spans="9:10">
      <c r="I456" s="6" t="str">
        <f t="shared" si="6"/>
        <v/>
      </c>
      <c r="J456" s="61" t="str">
        <f>+IF(A456="","",VLOOKUP(A456,DATA!$R$2:$AD$2000,12,0))</f>
        <v/>
      </c>
    </row>
    <row r="457" spans="9:10">
      <c r="I457" s="6" t="str">
        <f t="shared" si="6"/>
        <v/>
      </c>
      <c r="J457" s="61" t="str">
        <f>+IF(A457="","",VLOOKUP(A457,DATA!$R$2:$AD$2000,12,0))</f>
        <v/>
      </c>
    </row>
    <row r="458" spans="9:10">
      <c r="I458" s="6" t="str">
        <f t="shared" si="6"/>
        <v/>
      </c>
      <c r="J458" s="61" t="str">
        <f>+IF(A458="","",VLOOKUP(A458,DATA!$R$2:$AD$2000,12,0))</f>
        <v/>
      </c>
    </row>
    <row r="459" spans="9:10">
      <c r="I459" s="6" t="str">
        <f t="shared" si="6"/>
        <v/>
      </c>
      <c r="J459" s="61" t="str">
        <f>+IF(A459="","",VLOOKUP(A459,DATA!$R$2:$AD$2000,12,0))</f>
        <v/>
      </c>
    </row>
    <row r="460" spans="9:10">
      <c r="I460" s="6" t="str">
        <f t="shared" si="6"/>
        <v/>
      </c>
      <c r="J460" s="61" t="str">
        <f>+IF(A460="","",VLOOKUP(A460,DATA!$R$2:$AD$2000,12,0))</f>
        <v/>
      </c>
    </row>
    <row r="461" spans="9:10">
      <c r="I461" s="6" t="str">
        <f t="shared" si="6"/>
        <v/>
      </c>
      <c r="J461" s="61" t="str">
        <f>+IF(A461="","",VLOOKUP(A461,DATA!$R$2:$AD$2000,12,0))</f>
        <v/>
      </c>
    </row>
    <row r="462" spans="9:10">
      <c r="I462" s="6" t="str">
        <f t="shared" si="6"/>
        <v/>
      </c>
      <c r="J462" s="61" t="str">
        <f>+IF(A462="","",VLOOKUP(A462,DATA!$R$2:$AD$2000,12,0))</f>
        <v/>
      </c>
    </row>
    <row r="463" spans="9:10">
      <c r="I463" s="6" t="str">
        <f t="shared" si="6"/>
        <v/>
      </c>
      <c r="J463" s="61" t="str">
        <f>+IF(A463="","",VLOOKUP(A463,DATA!$R$2:$AD$2000,12,0))</f>
        <v/>
      </c>
    </row>
    <row r="464" spans="9:10">
      <c r="I464" s="6" t="str">
        <f t="shared" si="6"/>
        <v/>
      </c>
      <c r="J464" s="61" t="str">
        <f>+IF(A464="","",VLOOKUP(A464,DATA!$R$2:$AD$2000,12,0))</f>
        <v/>
      </c>
    </row>
    <row r="465" spans="9:10">
      <c r="I465" s="6" t="str">
        <f t="shared" si="6"/>
        <v/>
      </c>
      <c r="J465" s="61" t="str">
        <f>+IF(A465="","",VLOOKUP(A465,DATA!$R$2:$AD$2000,12,0))</f>
        <v/>
      </c>
    </row>
    <row r="466" spans="9:10">
      <c r="I466" s="6" t="str">
        <f t="shared" si="6"/>
        <v/>
      </c>
      <c r="J466" s="61" t="str">
        <f>+IF(A466="","",VLOOKUP(A466,DATA!$R$2:$AD$2000,12,0))</f>
        <v/>
      </c>
    </row>
    <row r="467" spans="9:10">
      <c r="I467" s="6" t="str">
        <f t="shared" si="6"/>
        <v/>
      </c>
      <c r="J467" s="61" t="str">
        <f>+IF(A467="","",VLOOKUP(A467,DATA!$R$2:$AD$2000,12,0))</f>
        <v/>
      </c>
    </row>
    <row r="468" spans="9:10">
      <c r="I468" s="6" t="str">
        <f t="shared" si="6"/>
        <v/>
      </c>
      <c r="J468" s="61" t="str">
        <f>+IF(A468="","",VLOOKUP(A468,DATA!$R$2:$AD$2000,12,0))</f>
        <v/>
      </c>
    </row>
    <row r="469" spans="9:10">
      <c r="I469" s="6" t="str">
        <f t="shared" si="6"/>
        <v/>
      </c>
      <c r="J469" s="61" t="str">
        <f>+IF(A469="","",VLOOKUP(A469,DATA!$R$2:$AD$2000,12,0))</f>
        <v/>
      </c>
    </row>
    <row r="470" spans="9:10">
      <c r="I470" s="6" t="str">
        <f t="shared" ref="I470:I533" si="7">+IF(F470="","",IF(F470&gt;=$D$16,$C$17,IF(F470&gt;$D$15,$C$16,IF(F470&gt;$D$14,$C$15,$C$14))))</f>
        <v/>
      </c>
      <c r="J470" s="61" t="str">
        <f>+IF(A470="","",VLOOKUP(A470,DATA!$R$2:$AD$2000,12,0))</f>
        <v/>
      </c>
    </row>
    <row r="471" spans="9:10">
      <c r="I471" s="6" t="str">
        <f t="shared" si="7"/>
        <v/>
      </c>
      <c r="J471" s="61" t="str">
        <f>+IF(A471="","",VLOOKUP(A471,DATA!$R$2:$AD$2000,12,0))</f>
        <v/>
      </c>
    </row>
    <row r="472" spans="9:10">
      <c r="I472" s="6" t="str">
        <f t="shared" si="7"/>
        <v/>
      </c>
      <c r="J472" s="61" t="str">
        <f>+IF(A472="","",VLOOKUP(A472,DATA!$R$2:$AD$2000,12,0))</f>
        <v/>
      </c>
    </row>
    <row r="473" spans="9:10">
      <c r="I473" s="6" t="str">
        <f t="shared" si="7"/>
        <v/>
      </c>
      <c r="J473" s="61" t="str">
        <f>+IF(A473="","",VLOOKUP(A473,DATA!$R$2:$AD$2000,12,0))</f>
        <v/>
      </c>
    </row>
    <row r="474" spans="9:10">
      <c r="I474" s="6" t="str">
        <f t="shared" si="7"/>
        <v/>
      </c>
      <c r="J474" s="61" t="str">
        <f>+IF(A474="","",VLOOKUP(A474,DATA!$R$2:$AD$2000,12,0))</f>
        <v/>
      </c>
    </row>
    <row r="475" spans="9:10">
      <c r="I475" s="6" t="str">
        <f t="shared" si="7"/>
        <v/>
      </c>
      <c r="J475" s="61" t="str">
        <f>+IF(A475="","",VLOOKUP(A475,DATA!$R$2:$AD$2000,12,0))</f>
        <v/>
      </c>
    </row>
    <row r="476" spans="9:10">
      <c r="I476" s="6" t="str">
        <f t="shared" si="7"/>
        <v/>
      </c>
      <c r="J476" s="61" t="str">
        <f>+IF(A476="","",VLOOKUP(A476,DATA!$R$2:$AD$2000,12,0))</f>
        <v/>
      </c>
    </row>
    <row r="477" spans="9:10">
      <c r="I477" s="6" t="str">
        <f t="shared" si="7"/>
        <v/>
      </c>
      <c r="J477" s="61" t="str">
        <f>+IF(A477="","",VLOOKUP(A477,DATA!$R$2:$AD$2000,12,0))</f>
        <v/>
      </c>
    </row>
    <row r="478" spans="9:10">
      <c r="I478" s="6" t="str">
        <f t="shared" si="7"/>
        <v/>
      </c>
      <c r="J478" s="61" t="str">
        <f>+IF(A478="","",VLOOKUP(A478,DATA!$R$2:$AD$2000,12,0))</f>
        <v/>
      </c>
    </row>
    <row r="479" spans="9:10">
      <c r="I479" s="6" t="str">
        <f t="shared" si="7"/>
        <v/>
      </c>
      <c r="J479" s="61" t="str">
        <f>+IF(A479="","",VLOOKUP(A479,DATA!$R$2:$AD$2000,12,0))</f>
        <v/>
      </c>
    </row>
    <row r="480" spans="9:10">
      <c r="I480" s="6" t="str">
        <f t="shared" si="7"/>
        <v/>
      </c>
      <c r="J480" s="61" t="str">
        <f>+IF(A480="","",VLOOKUP(A480,DATA!$R$2:$AD$2000,12,0))</f>
        <v/>
      </c>
    </row>
    <row r="481" spans="9:10">
      <c r="I481" s="6" t="str">
        <f t="shared" si="7"/>
        <v/>
      </c>
      <c r="J481" s="61" t="str">
        <f>+IF(A481="","",VLOOKUP(A481,DATA!$R$2:$AD$2000,12,0))</f>
        <v/>
      </c>
    </row>
    <row r="482" spans="9:10">
      <c r="I482" s="6" t="str">
        <f t="shared" si="7"/>
        <v/>
      </c>
      <c r="J482" s="61" t="str">
        <f>+IF(A482="","",VLOOKUP(A482,DATA!$R$2:$AD$2000,12,0))</f>
        <v/>
      </c>
    </row>
    <row r="483" spans="9:10">
      <c r="I483" s="6" t="str">
        <f t="shared" si="7"/>
        <v/>
      </c>
      <c r="J483" s="61" t="str">
        <f>+IF(A483="","",VLOOKUP(A483,DATA!$R$2:$AD$2000,12,0))</f>
        <v/>
      </c>
    </row>
    <row r="484" spans="9:10">
      <c r="I484" s="6" t="str">
        <f t="shared" si="7"/>
        <v/>
      </c>
      <c r="J484" s="61" t="str">
        <f>+IF(A484="","",VLOOKUP(A484,DATA!$R$2:$AD$2000,12,0))</f>
        <v/>
      </c>
    </row>
    <row r="485" spans="9:10">
      <c r="I485" s="6" t="str">
        <f t="shared" si="7"/>
        <v/>
      </c>
      <c r="J485" s="61" t="str">
        <f>+IF(A485="","",VLOOKUP(A485,DATA!$R$2:$AD$2000,12,0))</f>
        <v/>
      </c>
    </row>
    <row r="486" spans="9:10">
      <c r="I486" s="6" t="str">
        <f t="shared" si="7"/>
        <v/>
      </c>
      <c r="J486" s="61" t="str">
        <f>+IF(A486="","",VLOOKUP(A486,DATA!$R$2:$AD$2000,12,0))</f>
        <v/>
      </c>
    </row>
    <row r="487" spans="9:10">
      <c r="I487" s="6" t="str">
        <f t="shared" si="7"/>
        <v/>
      </c>
      <c r="J487" s="61" t="str">
        <f>+IF(A487="","",VLOOKUP(A487,DATA!$R$2:$AD$2000,12,0))</f>
        <v/>
      </c>
    </row>
    <row r="488" spans="9:10">
      <c r="I488" s="6" t="str">
        <f t="shared" si="7"/>
        <v/>
      </c>
      <c r="J488" s="61" t="str">
        <f>+IF(A488="","",VLOOKUP(A488,DATA!$R$2:$AD$2000,12,0))</f>
        <v/>
      </c>
    </row>
    <row r="489" spans="9:10">
      <c r="I489" s="6" t="str">
        <f t="shared" si="7"/>
        <v/>
      </c>
      <c r="J489" s="61" t="str">
        <f>+IF(A489="","",VLOOKUP(A489,DATA!$R$2:$AD$2000,12,0))</f>
        <v/>
      </c>
    </row>
    <row r="490" spans="9:10">
      <c r="I490" s="6" t="str">
        <f t="shared" si="7"/>
        <v/>
      </c>
      <c r="J490" s="61" t="str">
        <f>+IF(A490="","",VLOOKUP(A490,DATA!$R$2:$AD$2000,12,0))</f>
        <v/>
      </c>
    </row>
    <row r="491" spans="9:10">
      <c r="I491" s="6" t="str">
        <f t="shared" si="7"/>
        <v/>
      </c>
      <c r="J491" s="61" t="str">
        <f>+IF(A491="","",VLOOKUP(A491,DATA!$R$2:$AD$2000,12,0))</f>
        <v/>
      </c>
    </row>
    <row r="492" spans="9:10">
      <c r="I492" s="6" t="str">
        <f t="shared" si="7"/>
        <v/>
      </c>
      <c r="J492" s="61" t="str">
        <f>+IF(A492="","",VLOOKUP(A492,DATA!$R$2:$AD$2000,12,0))</f>
        <v/>
      </c>
    </row>
    <row r="493" spans="9:10">
      <c r="I493" s="6" t="str">
        <f t="shared" si="7"/>
        <v/>
      </c>
      <c r="J493" s="61" t="str">
        <f>+IF(A493="","",VLOOKUP(A493,DATA!$R$2:$AD$2000,12,0))</f>
        <v/>
      </c>
    </row>
    <row r="494" spans="9:10">
      <c r="I494" s="6" t="str">
        <f t="shared" si="7"/>
        <v/>
      </c>
      <c r="J494" s="61" t="str">
        <f>+IF(A494="","",VLOOKUP(A494,DATA!$R$2:$AD$2000,12,0))</f>
        <v/>
      </c>
    </row>
    <row r="495" spans="9:10">
      <c r="I495" s="6" t="str">
        <f t="shared" si="7"/>
        <v/>
      </c>
      <c r="J495" s="61" t="str">
        <f>+IF(A495="","",VLOOKUP(A495,DATA!$R$2:$AD$2000,12,0))</f>
        <v/>
      </c>
    </row>
    <row r="496" spans="9:10">
      <c r="I496" s="6" t="str">
        <f t="shared" si="7"/>
        <v/>
      </c>
      <c r="J496" s="61" t="str">
        <f>+IF(A496="","",VLOOKUP(A496,DATA!$R$2:$AD$2000,12,0))</f>
        <v/>
      </c>
    </row>
    <row r="497" spans="9:10">
      <c r="I497" s="6" t="str">
        <f t="shared" si="7"/>
        <v/>
      </c>
      <c r="J497" s="61" t="str">
        <f>+IF(A497="","",VLOOKUP(A497,DATA!$R$2:$AD$2000,12,0))</f>
        <v/>
      </c>
    </row>
    <row r="498" spans="9:10">
      <c r="I498" s="6" t="str">
        <f t="shared" si="7"/>
        <v/>
      </c>
      <c r="J498" s="61" t="str">
        <f>+IF(A498="","",VLOOKUP(A498,DATA!$R$2:$AD$2000,12,0))</f>
        <v/>
      </c>
    </row>
    <row r="499" spans="9:10">
      <c r="I499" s="6" t="str">
        <f t="shared" si="7"/>
        <v/>
      </c>
      <c r="J499" s="61" t="str">
        <f>+IF(A499="","",VLOOKUP(A499,DATA!$R$2:$AD$2000,12,0))</f>
        <v/>
      </c>
    </row>
    <row r="500" spans="9:10">
      <c r="I500" s="6" t="str">
        <f t="shared" si="7"/>
        <v/>
      </c>
      <c r="J500" s="61" t="str">
        <f>+IF(A500="","",VLOOKUP(A500,DATA!$R$2:$AD$2000,12,0))</f>
        <v/>
      </c>
    </row>
    <row r="501" spans="9:10">
      <c r="I501" s="6" t="str">
        <f t="shared" si="7"/>
        <v/>
      </c>
      <c r="J501" s="61" t="str">
        <f>+IF(A501="","",VLOOKUP(A501,DATA!$R$2:$AD$2000,12,0))</f>
        <v/>
      </c>
    </row>
    <row r="502" spans="9:10">
      <c r="I502" s="6" t="str">
        <f t="shared" si="7"/>
        <v/>
      </c>
      <c r="J502" s="61" t="str">
        <f>+IF(A502="","",VLOOKUP(A502,DATA!$R$2:$AD$2000,12,0))</f>
        <v/>
      </c>
    </row>
    <row r="503" spans="9:10">
      <c r="I503" s="6" t="str">
        <f t="shared" si="7"/>
        <v/>
      </c>
      <c r="J503" s="61" t="str">
        <f>+IF(A503="","",VLOOKUP(A503,DATA!$R$2:$AD$2000,12,0))</f>
        <v/>
      </c>
    </row>
    <row r="504" spans="9:10">
      <c r="I504" s="6" t="str">
        <f t="shared" si="7"/>
        <v/>
      </c>
      <c r="J504" s="61" t="str">
        <f>+IF(A504="","",VLOOKUP(A504,DATA!$R$2:$AD$2000,12,0))</f>
        <v/>
      </c>
    </row>
    <row r="505" spans="9:10">
      <c r="I505" s="6" t="str">
        <f t="shared" si="7"/>
        <v/>
      </c>
      <c r="J505" s="61" t="str">
        <f>+IF(A505="","",VLOOKUP(A505,DATA!$R$2:$AD$2000,12,0))</f>
        <v/>
      </c>
    </row>
    <row r="506" spans="9:10">
      <c r="I506" s="6" t="str">
        <f t="shared" si="7"/>
        <v/>
      </c>
      <c r="J506" s="61" t="str">
        <f>+IF(A506="","",VLOOKUP(A506,DATA!$R$2:$AD$2000,12,0))</f>
        <v/>
      </c>
    </row>
    <row r="507" spans="9:10">
      <c r="I507" s="6" t="str">
        <f t="shared" si="7"/>
        <v/>
      </c>
      <c r="J507" s="61" t="str">
        <f>+IF(A507="","",VLOOKUP(A507,DATA!$R$2:$AD$2000,12,0))</f>
        <v/>
      </c>
    </row>
    <row r="508" spans="9:10">
      <c r="I508" s="6" t="str">
        <f t="shared" si="7"/>
        <v/>
      </c>
      <c r="J508" s="61" t="str">
        <f>+IF(A508="","",VLOOKUP(A508,DATA!$R$2:$AD$2000,12,0))</f>
        <v/>
      </c>
    </row>
    <row r="509" spans="9:10">
      <c r="I509" s="6" t="str">
        <f t="shared" si="7"/>
        <v/>
      </c>
      <c r="J509" s="61" t="str">
        <f>+IF(A509="","",VLOOKUP(A509,DATA!$R$2:$AD$2000,12,0))</f>
        <v/>
      </c>
    </row>
    <row r="510" spans="9:10">
      <c r="I510" s="6" t="str">
        <f t="shared" si="7"/>
        <v/>
      </c>
      <c r="J510" s="61" t="str">
        <f>+IF(A510="","",VLOOKUP(A510,DATA!$R$2:$AD$2000,12,0))</f>
        <v/>
      </c>
    </row>
    <row r="511" spans="9:10">
      <c r="I511" s="6" t="str">
        <f t="shared" si="7"/>
        <v/>
      </c>
      <c r="J511" s="61" t="str">
        <f>+IF(A511="","",VLOOKUP(A511,DATA!$R$2:$AD$2000,12,0))</f>
        <v/>
      </c>
    </row>
    <row r="512" spans="9:10">
      <c r="I512" s="6" t="str">
        <f t="shared" si="7"/>
        <v/>
      </c>
      <c r="J512" s="61" t="str">
        <f>+IF(A512="","",VLOOKUP(A512,DATA!$R$2:$AD$2000,12,0))</f>
        <v/>
      </c>
    </row>
    <row r="513" spans="9:10">
      <c r="I513" s="6" t="str">
        <f t="shared" si="7"/>
        <v/>
      </c>
      <c r="J513" s="61" t="str">
        <f>+IF(A513="","",VLOOKUP(A513,DATA!$R$2:$AD$2000,12,0))</f>
        <v/>
      </c>
    </row>
    <row r="514" spans="9:10">
      <c r="I514" s="6" t="str">
        <f t="shared" si="7"/>
        <v/>
      </c>
      <c r="J514" s="61" t="str">
        <f>+IF(A514="","",VLOOKUP(A514,DATA!$R$2:$AD$2000,12,0))</f>
        <v/>
      </c>
    </row>
    <row r="515" spans="9:10">
      <c r="I515" s="6" t="str">
        <f t="shared" si="7"/>
        <v/>
      </c>
      <c r="J515" s="61" t="str">
        <f>+IF(A515="","",VLOOKUP(A515,DATA!$R$2:$AD$2000,12,0))</f>
        <v/>
      </c>
    </row>
    <row r="516" spans="9:10">
      <c r="I516" s="6" t="str">
        <f t="shared" si="7"/>
        <v/>
      </c>
      <c r="J516" s="61" t="str">
        <f>+IF(A516="","",VLOOKUP(A516,DATA!$R$2:$AD$2000,12,0))</f>
        <v/>
      </c>
    </row>
    <row r="517" spans="9:10">
      <c r="I517" s="6" t="str">
        <f t="shared" si="7"/>
        <v/>
      </c>
      <c r="J517" s="61" t="str">
        <f>+IF(A517="","",VLOOKUP(A517,DATA!$R$2:$AD$2000,12,0))</f>
        <v/>
      </c>
    </row>
    <row r="518" spans="9:10">
      <c r="I518" s="6" t="str">
        <f t="shared" si="7"/>
        <v/>
      </c>
      <c r="J518" s="61" t="str">
        <f>+IF(A518="","",VLOOKUP(A518,DATA!$R$2:$AD$2000,12,0))</f>
        <v/>
      </c>
    </row>
    <row r="519" spans="9:10">
      <c r="I519" s="6" t="str">
        <f t="shared" si="7"/>
        <v/>
      </c>
      <c r="J519" s="61" t="str">
        <f>+IF(A519="","",VLOOKUP(A519,DATA!$R$2:$AD$2000,12,0))</f>
        <v/>
      </c>
    </row>
    <row r="520" spans="9:10">
      <c r="I520" s="6" t="str">
        <f t="shared" si="7"/>
        <v/>
      </c>
      <c r="J520" s="61" t="str">
        <f>+IF(A520="","",VLOOKUP(A520,DATA!$R$2:$AD$2000,12,0))</f>
        <v/>
      </c>
    </row>
    <row r="521" spans="9:10">
      <c r="I521" s="6" t="str">
        <f t="shared" si="7"/>
        <v/>
      </c>
      <c r="J521" s="61" t="str">
        <f>+IF(A521="","",VLOOKUP(A521,DATA!$R$2:$AD$2000,12,0))</f>
        <v/>
      </c>
    </row>
    <row r="522" spans="9:10">
      <c r="I522" s="6" t="str">
        <f t="shared" si="7"/>
        <v/>
      </c>
      <c r="J522" s="61" t="str">
        <f>+IF(A522="","",VLOOKUP(A522,DATA!$R$2:$AD$2000,12,0))</f>
        <v/>
      </c>
    </row>
    <row r="523" spans="9:10">
      <c r="I523" s="6" t="str">
        <f t="shared" si="7"/>
        <v/>
      </c>
      <c r="J523" s="61" t="str">
        <f>+IF(A523="","",VLOOKUP(A523,DATA!$R$2:$AD$2000,12,0))</f>
        <v/>
      </c>
    </row>
    <row r="524" spans="9:10">
      <c r="I524" s="6" t="str">
        <f t="shared" si="7"/>
        <v/>
      </c>
      <c r="J524" s="61" t="str">
        <f>+IF(A524="","",VLOOKUP(A524,DATA!$R$2:$AD$2000,12,0))</f>
        <v/>
      </c>
    </row>
    <row r="525" spans="9:10">
      <c r="I525" s="6" t="str">
        <f t="shared" si="7"/>
        <v/>
      </c>
      <c r="J525" s="61" t="str">
        <f>+IF(A525="","",VLOOKUP(A525,DATA!$R$2:$AD$2000,12,0))</f>
        <v/>
      </c>
    </row>
    <row r="526" spans="9:10">
      <c r="I526" s="6" t="str">
        <f t="shared" si="7"/>
        <v/>
      </c>
      <c r="J526" s="61" t="str">
        <f>+IF(A526="","",VLOOKUP(A526,DATA!$R$2:$AD$2000,12,0))</f>
        <v/>
      </c>
    </row>
    <row r="527" spans="9:10">
      <c r="I527" s="6" t="str">
        <f t="shared" si="7"/>
        <v/>
      </c>
      <c r="J527" s="61" t="str">
        <f>+IF(A527="","",VLOOKUP(A527,DATA!$R$2:$AD$2000,12,0))</f>
        <v/>
      </c>
    </row>
    <row r="528" spans="9:10">
      <c r="I528" s="6" t="str">
        <f t="shared" si="7"/>
        <v/>
      </c>
      <c r="J528" s="61" t="str">
        <f>+IF(A528="","",VLOOKUP(A528,DATA!$R$2:$AD$2000,12,0))</f>
        <v/>
      </c>
    </row>
    <row r="529" spans="9:10">
      <c r="I529" s="6" t="str">
        <f t="shared" si="7"/>
        <v/>
      </c>
      <c r="J529" s="61" t="str">
        <f>+IF(A529="","",VLOOKUP(A529,DATA!$R$2:$AD$2000,12,0))</f>
        <v/>
      </c>
    </row>
    <row r="530" spans="9:10">
      <c r="I530" s="6" t="str">
        <f t="shared" si="7"/>
        <v/>
      </c>
      <c r="J530" s="61" t="str">
        <f>+IF(A530="","",VLOOKUP(A530,DATA!$R$2:$AD$2000,12,0))</f>
        <v/>
      </c>
    </row>
    <row r="531" spans="9:10">
      <c r="I531" s="6" t="str">
        <f t="shared" si="7"/>
        <v/>
      </c>
      <c r="J531" s="61" t="str">
        <f>+IF(A531="","",VLOOKUP(A531,DATA!$R$2:$AD$2000,12,0))</f>
        <v/>
      </c>
    </row>
    <row r="532" spans="9:10">
      <c r="I532" s="6" t="str">
        <f t="shared" si="7"/>
        <v/>
      </c>
      <c r="J532" s="61" t="str">
        <f>+IF(A532="","",VLOOKUP(A532,DATA!$R$2:$AD$2000,12,0))</f>
        <v/>
      </c>
    </row>
    <row r="533" spans="9:10">
      <c r="I533" s="6" t="str">
        <f t="shared" si="7"/>
        <v/>
      </c>
      <c r="J533" s="61" t="str">
        <f>+IF(A533="","",VLOOKUP(A533,DATA!$R$2:$AD$2000,12,0))</f>
        <v/>
      </c>
    </row>
    <row r="534" spans="9:10">
      <c r="I534" s="6" t="str">
        <f t="shared" ref="I534:I597" si="8">+IF(F534="","",IF(F534&gt;=$D$16,$C$17,IF(F534&gt;$D$15,$C$16,IF(F534&gt;$D$14,$C$15,$C$14))))</f>
        <v/>
      </c>
      <c r="J534" s="61" t="str">
        <f>+IF(A534="","",VLOOKUP(A534,DATA!$R$2:$AD$2000,12,0))</f>
        <v/>
      </c>
    </row>
    <row r="535" spans="9:10">
      <c r="I535" s="6" t="str">
        <f t="shared" si="8"/>
        <v/>
      </c>
      <c r="J535" s="61" t="str">
        <f>+IF(A535="","",VLOOKUP(A535,DATA!$R$2:$AD$2000,12,0))</f>
        <v/>
      </c>
    </row>
    <row r="536" spans="9:10">
      <c r="I536" s="6" t="str">
        <f t="shared" si="8"/>
        <v/>
      </c>
      <c r="J536" s="61" t="str">
        <f>+IF(A536="","",VLOOKUP(A536,DATA!$R$2:$AD$2000,12,0))</f>
        <v/>
      </c>
    </row>
    <row r="537" spans="9:10">
      <c r="I537" s="6" t="str">
        <f t="shared" si="8"/>
        <v/>
      </c>
      <c r="J537" s="61" t="str">
        <f>+IF(A537="","",VLOOKUP(A537,DATA!$R$2:$AD$2000,12,0))</f>
        <v/>
      </c>
    </row>
    <row r="538" spans="9:10">
      <c r="I538" s="6" t="str">
        <f t="shared" si="8"/>
        <v/>
      </c>
      <c r="J538" s="61" t="str">
        <f>+IF(A538="","",VLOOKUP(A538,DATA!$R$2:$AD$2000,12,0))</f>
        <v/>
      </c>
    </row>
    <row r="539" spans="9:10">
      <c r="I539" s="6" t="str">
        <f t="shared" si="8"/>
        <v/>
      </c>
      <c r="J539" s="61" t="str">
        <f>+IF(A539="","",VLOOKUP(A539,DATA!$R$2:$AD$2000,12,0))</f>
        <v/>
      </c>
    </row>
    <row r="540" spans="9:10">
      <c r="I540" s="6" t="str">
        <f t="shared" si="8"/>
        <v/>
      </c>
      <c r="J540" s="61" t="str">
        <f>+IF(A540="","",VLOOKUP(A540,DATA!$R$2:$AD$2000,12,0))</f>
        <v/>
      </c>
    </row>
    <row r="541" spans="9:10">
      <c r="I541" s="6" t="str">
        <f t="shared" si="8"/>
        <v/>
      </c>
      <c r="J541" s="61" t="str">
        <f>+IF(A541="","",VLOOKUP(A541,DATA!$R$2:$AD$2000,12,0))</f>
        <v/>
      </c>
    </row>
    <row r="542" spans="9:10">
      <c r="I542" s="6" t="str">
        <f t="shared" si="8"/>
        <v/>
      </c>
      <c r="J542" s="61" t="str">
        <f>+IF(A542="","",VLOOKUP(A542,DATA!$R$2:$AD$2000,12,0))</f>
        <v/>
      </c>
    </row>
    <row r="543" spans="9:10">
      <c r="I543" s="6" t="str">
        <f t="shared" si="8"/>
        <v/>
      </c>
      <c r="J543" s="61" t="str">
        <f>+IF(A543="","",VLOOKUP(A543,DATA!$R$2:$AD$2000,12,0))</f>
        <v/>
      </c>
    </row>
    <row r="544" spans="9:10">
      <c r="I544" s="6" t="str">
        <f t="shared" si="8"/>
        <v/>
      </c>
      <c r="J544" s="61" t="str">
        <f>+IF(A544="","",VLOOKUP(A544,DATA!$R$2:$AD$2000,12,0))</f>
        <v/>
      </c>
    </row>
    <row r="545" spans="9:10">
      <c r="I545" s="6" t="str">
        <f t="shared" si="8"/>
        <v/>
      </c>
      <c r="J545" s="61" t="str">
        <f>+IF(A545="","",VLOOKUP(A545,DATA!$R$2:$AD$2000,12,0))</f>
        <v/>
      </c>
    </row>
    <row r="546" spans="9:10">
      <c r="I546" s="6" t="str">
        <f t="shared" si="8"/>
        <v/>
      </c>
      <c r="J546" s="61" t="str">
        <f>+IF(A546="","",VLOOKUP(A546,DATA!$R$2:$AD$2000,12,0))</f>
        <v/>
      </c>
    </row>
    <row r="547" spans="9:10">
      <c r="I547" s="6" t="str">
        <f t="shared" si="8"/>
        <v/>
      </c>
      <c r="J547" s="61" t="str">
        <f>+IF(A547="","",VLOOKUP(A547,DATA!$R$2:$AD$2000,12,0))</f>
        <v/>
      </c>
    </row>
    <row r="548" spans="9:10">
      <c r="I548" s="6" t="str">
        <f t="shared" si="8"/>
        <v/>
      </c>
      <c r="J548" s="61" t="str">
        <f>+IF(A548="","",VLOOKUP(A548,DATA!$R$2:$AD$2000,12,0))</f>
        <v/>
      </c>
    </row>
    <row r="549" spans="9:10">
      <c r="I549" s="6" t="str">
        <f t="shared" si="8"/>
        <v/>
      </c>
      <c r="J549" s="61" t="str">
        <f>+IF(A549="","",VLOOKUP(A549,DATA!$R$2:$AD$2000,12,0))</f>
        <v/>
      </c>
    </row>
    <row r="550" spans="9:10">
      <c r="I550" s="6" t="str">
        <f t="shared" si="8"/>
        <v/>
      </c>
      <c r="J550" s="61" t="str">
        <f>+IF(A550="","",VLOOKUP(A550,DATA!$R$2:$AD$2000,12,0))</f>
        <v/>
      </c>
    </row>
    <row r="551" spans="9:10">
      <c r="I551" s="6" t="str">
        <f t="shared" si="8"/>
        <v/>
      </c>
      <c r="J551" s="61" t="str">
        <f>+IF(A551="","",VLOOKUP(A551,DATA!$R$2:$AD$2000,12,0))</f>
        <v/>
      </c>
    </row>
    <row r="552" spans="9:10">
      <c r="I552" s="6" t="str">
        <f t="shared" si="8"/>
        <v/>
      </c>
      <c r="J552" s="61" t="str">
        <f>+IF(A552="","",VLOOKUP(A552,DATA!$R$2:$AD$2000,12,0))</f>
        <v/>
      </c>
    </row>
    <row r="553" spans="9:10">
      <c r="I553" s="6" t="str">
        <f t="shared" si="8"/>
        <v/>
      </c>
      <c r="J553" s="61" t="str">
        <f>+IF(A553="","",VLOOKUP(A553,DATA!$R$2:$AD$2000,12,0))</f>
        <v/>
      </c>
    </row>
    <row r="554" spans="9:10">
      <c r="I554" s="6" t="str">
        <f t="shared" si="8"/>
        <v/>
      </c>
      <c r="J554" s="61" t="str">
        <f>+IF(A554="","",VLOOKUP(A554,DATA!$R$2:$AD$2000,12,0))</f>
        <v/>
      </c>
    </row>
    <row r="555" spans="9:10">
      <c r="I555" s="6" t="str">
        <f t="shared" si="8"/>
        <v/>
      </c>
      <c r="J555" s="61" t="str">
        <f>+IF(A555="","",VLOOKUP(A555,DATA!$R$2:$AD$2000,12,0))</f>
        <v/>
      </c>
    </row>
    <row r="556" spans="9:10">
      <c r="I556" s="6" t="str">
        <f t="shared" si="8"/>
        <v/>
      </c>
      <c r="J556" s="61" t="str">
        <f>+IF(A556="","",VLOOKUP(A556,DATA!$R$2:$AD$2000,12,0))</f>
        <v/>
      </c>
    </row>
    <row r="557" spans="9:10">
      <c r="I557" s="6" t="str">
        <f t="shared" si="8"/>
        <v/>
      </c>
      <c r="J557" s="61" t="str">
        <f>+IF(A557="","",VLOOKUP(A557,DATA!$R$2:$AD$2000,12,0))</f>
        <v/>
      </c>
    </row>
    <row r="558" spans="9:10">
      <c r="I558" s="6" t="str">
        <f t="shared" si="8"/>
        <v/>
      </c>
      <c r="J558" s="61" t="str">
        <f>+IF(A558="","",VLOOKUP(A558,DATA!$R$2:$AD$2000,12,0))</f>
        <v/>
      </c>
    </row>
    <row r="559" spans="9:10">
      <c r="I559" s="6" t="str">
        <f t="shared" si="8"/>
        <v/>
      </c>
      <c r="J559" s="61" t="str">
        <f>+IF(A559="","",VLOOKUP(A559,DATA!$R$2:$AD$2000,12,0))</f>
        <v/>
      </c>
    </row>
    <row r="560" spans="9:10">
      <c r="I560" s="6" t="str">
        <f t="shared" si="8"/>
        <v/>
      </c>
      <c r="J560" s="61" t="str">
        <f>+IF(A560="","",VLOOKUP(A560,DATA!$R$2:$AD$2000,12,0))</f>
        <v/>
      </c>
    </row>
    <row r="561" spans="9:10">
      <c r="I561" s="6" t="str">
        <f t="shared" si="8"/>
        <v/>
      </c>
      <c r="J561" s="61" t="str">
        <f>+IF(A561="","",VLOOKUP(A561,DATA!$R$2:$AD$2000,12,0))</f>
        <v/>
      </c>
    </row>
    <row r="562" spans="9:10">
      <c r="I562" s="6" t="str">
        <f t="shared" si="8"/>
        <v/>
      </c>
      <c r="J562" s="61" t="str">
        <f>+IF(A562="","",VLOOKUP(A562,DATA!$R$2:$AD$2000,12,0))</f>
        <v/>
      </c>
    </row>
    <row r="563" spans="9:10">
      <c r="I563" s="6" t="str">
        <f t="shared" si="8"/>
        <v/>
      </c>
      <c r="J563" s="61" t="str">
        <f>+IF(A563="","",VLOOKUP(A563,DATA!$R$2:$AD$2000,12,0))</f>
        <v/>
      </c>
    </row>
    <row r="564" spans="9:10">
      <c r="I564" s="6" t="str">
        <f t="shared" si="8"/>
        <v/>
      </c>
      <c r="J564" s="61" t="str">
        <f>+IF(A564="","",VLOOKUP(A564,DATA!$R$2:$AD$2000,12,0))</f>
        <v/>
      </c>
    </row>
    <row r="565" spans="9:10">
      <c r="I565" s="6" t="str">
        <f t="shared" si="8"/>
        <v/>
      </c>
      <c r="J565" s="61" t="str">
        <f>+IF(A565="","",VLOOKUP(A565,DATA!$R$2:$AD$2000,12,0))</f>
        <v/>
      </c>
    </row>
    <row r="566" spans="9:10">
      <c r="I566" s="6" t="str">
        <f t="shared" si="8"/>
        <v/>
      </c>
      <c r="J566" s="61" t="str">
        <f>+IF(A566="","",VLOOKUP(A566,DATA!$R$2:$AD$2000,12,0))</f>
        <v/>
      </c>
    </row>
    <row r="567" spans="9:10">
      <c r="I567" s="6" t="str">
        <f t="shared" si="8"/>
        <v/>
      </c>
      <c r="J567" s="61" t="str">
        <f>+IF(A567="","",VLOOKUP(A567,DATA!$R$2:$AD$2000,12,0))</f>
        <v/>
      </c>
    </row>
    <row r="568" spans="9:10">
      <c r="I568" s="6" t="str">
        <f t="shared" si="8"/>
        <v/>
      </c>
      <c r="J568" s="61" t="str">
        <f>+IF(A568="","",VLOOKUP(A568,DATA!$R$2:$AD$2000,12,0))</f>
        <v/>
      </c>
    </row>
    <row r="569" spans="9:10">
      <c r="I569" s="6" t="str">
        <f t="shared" si="8"/>
        <v/>
      </c>
      <c r="J569" s="61" t="str">
        <f>+IF(A569="","",VLOOKUP(A569,DATA!$R$2:$AD$2000,12,0))</f>
        <v/>
      </c>
    </row>
    <row r="570" spans="9:10">
      <c r="I570" s="6" t="str">
        <f t="shared" si="8"/>
        <v/>
      </c>
      <c r="J570" s="61" t="str">
        <f>+IF(A570="","",VLOOKUP(A570,DATA!$R$2:$AD$2000,12,0))</f>
        <v/>
      </c>
    </row>
    <row r="571" spans="9:10">
      <c r="I571" s="6" t="str">
        <f t="shared" si="8"/>
        <v/>
      </c>
      <c r="J571" s="61" t="str">
        <f>+IF(A571="","",VLOOKUP(A571,DATA!$R$2:$AD$2000,12,0))</f>
        <v/>
      </c>
    </row>
    <row r="572" spans="9:10">
      <c r="I572" s="6" t="str">
        <f t="shared" si="8"/>
        <v/>
      </c>
      <c r="J572" s="61" t="str">
        <f>+IF(A572="","",VLOOKUP(A572,DATA!$R$2:$AD$2000,12,0))</f>
        <v/>
      </c>
    </row>
    <row r="573" spans="9:10">
      <c r="I573" s="6" t="str">
        <f t="shared" si="8"/>
        <v/>
      </c>
      <c r="J573" s="61" t="str">
        <f>+IF(A573="","",VLOOKUP(A573,DATA!$R$2:$AD$2000,12,0))</f>
        <v/>
      </c>
    </row>
    <row r="574" spans="9:10">
      <c r="I574" s="6" t="str">
        <f t="shared" si="8"/>
        <v/>
      </c>
      <c r="J574" s="61" t="str">
        <f>+IF(A574="","",VLOOKUP(A574,DATA!$R$2:$AD$2000,12,0))</f>
        <v/>
      </c>
    </row>
    <row r="575" spans="9:10">
      <c r="I575" s="6" t="str">
        <f t="shared" si="8"/>
        <v/>
      </c>
      <c r="J575" s="61" t="str">
        <f>+IF(A575="","",VLOOKUP(A575,DATA!$R$2:$AD$2000,12,0))</f>
        <v/>
      </c>
    </row>
    <row r="576" spans="9:10">
      <c r="I576" s="6" t="str">
        <f t="shared" si="8"/>
        <v/>
      </c>
      <c r="J576" s="61" t="str">
        <f>+IF(A576="","",VLOOKUP(A576,DATA!$R$2:$AD$2000,12,0))</f>
        <v/>
      </c>
    </row>
    <row r="577" spans="9:10">
      <c r="I577" s="6" t="str">
        <f t="shared" si="8"/>
        <v/>
      </c>
      <c r="J577" s="61" t="str">
        <f>+IF(A577="","",VLOOKUP(A577,DATA!$R$2:$AD$2000,12,0))</f>
        <v/>
      </c>
    </row>
    <row r="578" spans="9:10">
      <c r="I578" s="6" t="str">
        <f t="shared" si="8"/>
        <v/>
      </c>
      <c r="J578" s="61" t="str">
        <f>+IF(A578="","",VLOOKUP(A578,DATA!$R$2:$AD$2000,12,0))</f>
        <v/>
      </c>
    </row>
    <row r="579" spans="9:10">
      <c r="I579" s="6" t="str">
        <f t="shared" si="8"/>
        <v/>
      </c>
      <c r="J579" s="61" t="str">
        <f>+IF(A579="","",VLOOKUP(A579,DATA!$R$2:$AD$2000,12,0))</f>
        <v/>
      </c>
    </row>
    <row r="580" spans="9:10">
      <c r="I580" s="6" t="str">
        <f t="shared" si="8"/>
        <v/>
      </c>
      <c r="J580" s="61" t="str">
        <f>+IF(A580="","",VLOOKUP(A580,DATA!$R$2:$AD$2000,12,0))</f>
        <v/>
      </c>
    </row>
    <row r="581" spans="9:10">
      <c r="I581" s="6" t="str">
        <f t="shared" si="8"/>
        <v/>
      </c>
      <c r="J581" s="61" t="str">
        <f>+IF(A581="","",VLOOKUP(A581,DATA!$R$2:$AD$2000,12,0))</f>
        <v/>
      </c>
    </row>
    <row r="582" spans="9:10">
      <c r="I582" s="6" t="str">
        <f t="shared" si="8"/>
        <v/>
      </c>
      <c r="J582" s="61" t="str">
        <f>+IF(A582="","",VLOOKUP(A582,DATA!$R$2:$AD$2000,12,0))</f>
        <v/>
      </c>
    </row>
    <row r="583" spans="9:10">
      <c r="I583" s="6" t="str">
        <f t="shared" si="8"/>
        <v/>
      </c>
      <c r="J583" s="61" t="str">
        <f>+IF(A583="","",VLOOKUP(A583,DATA!$R$2:$AD$2000,12,0))</f>
        <v/>
      </c>
    </row>
    <row r="584" spans="9:10">
      <c r="I584" s="6" t="str">
        <f t="shared" si="8"/>
        <v/>
      </c>
      <c r="J584" s="61" t="str">
        <f>+IF(A584="","",VLOOKUP(A584,DATA!$R$2:$AD$2000,12,0))</f>
        <v/>
      </c>
    </row>
    <row r="585" spans="9:10">
      <c r="I585" s="6" t="str">
        <f t="shared" si="8"/>
        <v/>
      </c>
      <c r="J585" s="61" t="str">
        <f>+IF(A585="","",VLOOKUP(A585,DATA!$R$2:$AD$2000,12,0))</f>
        <v/>
      </c>
    </row>
    <row r="586" spans="9:10">
      <c r="I586" s="6" t="str">
        <f t="shared" si="8"/>
        <v/>
      </c>
      <c r="J586" s="61" t="str">
        <f>+IF(A586="","",VLOOKUP(A586,DATA!$R$2:$AD$2000,12,0))</f>
        <v/>
      </c>
    </row>
    <row r="587" spans="9:10">
      <c r="I587" s="6" t="str">
        <f t="shared" si="8"/>
        <v/>
      </c>
      <c r="J587" s="61" t="str">
        <f>+IF(A587="","",VLOOKUP(A587,DATA!$R$2:$AD$2000,12,0))</f>
        <v/>
      </c>
    </row>
    <row r="588" spans="9:10">
      <c r="I588" s="6" t="str">
        <f t="shared" si="8"/>
        <v/>
      </c>
      <c r="J588" s="61" t="str">
        <f>+IF(A588="","",VLOOKUP(A588,DATA!$R$2:$AD$2000,12,0))</f>
        <v/>
      </c>
    </row>
    <row r="589" spans="9:10">
      <c r="I589" s="6" t="str">
        <f t="shared" si="8"/>
        <v/>
      </c>
      <c r="J589" s="61" t="str">
        <f>+IF(A589="","",VLOOKUP(A589,DATA!$R$2:$AD$2000,12,0))</f>
        <v/>
      </c>
    </row>
    <row r="590" spans="9:10">
      <c r="I590" s="6" t="str">
        <f t="shared" si="8"/>
        <v/>
      </c>
      <c r="J590" s="61" t="str">
        <f>+IF(A590="","",VLOOKUP(A590,DATA!$R$2:$AD$2000,12,0))</f>
        <v/>
      </c>
    </row>
    <row r="591" spans="9:10">
      <c r="I591" s="6" t="str">
        <f t="shared" si="8"/>
        <v/>
      </c>
      <c r="J591" s="61" t="str">
        <f>+IF(A591="","",VLOOKUP(A591,DATA!$R$2:$AD$2000,12,0))</f>
        <v/>
      </c>
    </row>
    <row r="592" spans="9:10">
      <c r="I592" s="6" t="str">
        <f t="shared" si="8"/>
        <v/>
      </c>
      <c r="J592" s="61" t="str">
        <f>+IF(A592="","",VLOOKUP(A592,DATA!$R$2:$AD$2000,12,0))</f>
        <v/>
      </c>
    </row>
    <row r="593" spans="9:10">
      <c r="I593" s="6" t="str">
        <f t="shared" si="8"/>
        <v/>
      </c>
      <c r="J593" s="61" t="str">
        <f>+IF(A593="","",VLOOKUP(A593,DATA!$R$2:$AD$2000,12,0))</f>
        <v/>
      </c>
    </row>
    <row r="594" spans="9:10">
      <c r="I594" s="6" t="str">
        <f t="shared" si="8"/>
        <v/>
      </c>
      <c r="J594" s="61" t="str">
        <f>+IF(A594="","",VLOOKUP(A594,DATA!$R$2:$AD$2000,12,0))</f>
        <v/>
      </c>
    </row>
    <row r="595" spans="9:10">
      <c r="I595" s="6" t="str">
        <f t="shared" si="8"/>
        <v/>
      </c>
      <c r="J595" s="61" t="str">
        <f>+IF(A595="","",VLOOKUP(A595,DATA!$R$2:$AD$2000,12,0))</f>
        <v/>
      </c>
    </row>
    <row r="596" spans="9:10">
      <c r="I596" s="6" t="str">
        <f t="shared" si="8"/>
        <v/>
      </c>
      <c r="J596" s="61" t="str">
        <f>+IF(A596="","",VLOOKUP(A596,DATA!$R$2:$AD$2000,12,0))</f>
        <v/>
      </c>
    </row>
    <row r="597" spans="9:10">
      <c r="I597" s="6" t="str">
        <f t="shared" si="8"/>
        <v/>
      </c>
      <c r="J597" s="61" t="str">
        <f>+IF(A597="","",VLOOKUP(A597,DATA!$R$2:$AD$2000,12,0))</f>
        <v/>
      </c>
    </row>
    <row r="598" spans="9:10">
      <c r="I598" s="6" t="str">
        <f t="shared" ref="I598:I661" si="9">+IF(F598="","",IF(F598&gt;=$D$16,$C$17,IF(F598&gt;$D$15,$C$16,IF(F598&gt;$D$14,$C$15,$C$14))))</f>
        <v/>
      </c>
      <c r="J598" s="61" t="str">
        <f>+IF(A598="","",VLOOKUP(A598,DATA!$R$2:$AD$2000,12,0))</f>
        <v/>
      </c>
    </row>
    <row r="599" spans="9:10">
      <c r="I599" s="6" t="str">
        <f t="shared" si="9"/>
        <v/>
      </c>
      <c r="J599" s="61" t="str">
        <f>+IF(A599="","",VLOOKUP(A599,DATA!$R$2:$AD$2000,12,0))</f>
        <v/>
      </c>
    </row>
    <row r="600" spans="9:10">
      <c r="I600" s="6" t="str">
        <f t="shared" si="9"/>
        <v/>
      </c>
      <c r="J600" s="61" t="str">
        <f>+IF(A600="","",VLOOKUP(A600,DATA!$R$2:$AD$2000,12,0))</f>
        <v/>
      </c>
    </row>
    <row r="601" spans="9:10">
      <c r="I601" s="6" t="str">
        <f t="shared" si="9"/>
        <v/>
      </c>
      <c r="J601" s="61" t="str">
        <f>+IF(A601="","",VLOOKUP(A601,DATA!$R$2:$AD$2000,12,0))</f>
        <v/>
      </c>
    </row>
    <row r="602" spans="9:10">
      <c r="I602" s="6" t="str">
        <f t="shared" si="9"/>
        <v/>
      </c>
      <c r="J602" s="61" t="str">
        <f>+IF(A602="","",VLOOKUP(A602,DATA!$R$2:$AD$2000,12,0))</f>
        <v/>
      </c>
    </row>
    <row r="603" spans="9:10">
      <c r="I603" s="6" t="str">
        <f t="shared" si="9"/>
        <v/>
      </c>
      <c r="J603" s="61" t="str">
        <f>+IF(A603="","",VLOOKUP(A603,DATA!$R$2:$AD$2000,12,0))</f>
        <v/>
      </c>
    </row>
    <row r="604" spans="9:10">
      <c r="I604" s="6" t="str">
        <f t="shared" si="9"/>
        <v/>
      </c>
      <c r="J604" s="61" t="str">
        <f>+IF(A604="","",VLOOKUP(A604,DATA!$R$2:$AD$2000,12,0))</f>
        <v/>
      </c>
    </row>
    <row r="605" spans="9:10">
      <c r="I605" s="6" t="str">
        <f t="shared" si="9"/>
        <v/>
      </c>
      <c r="J605" s="61" t="str">
        <f>+IF(A605="","",VLOOKUP(A605,DATA!$R$2:$AD$2000,12,0))</f>
        <v/>
      </c>
    </row>
    <row r="606" spans="9:10">
      <c r="I606" s="6" t="str">
        <f t="shared" si="9"/>
        <v/>
      </c>
      <c r="J606" s="61" t="str">
        <f>+IF(A606="","",VLOOKUP(A606,DATA!$R$2:$AD$2000,12,0))</f>
        <v/>
      </c>
    </row>
    <row r="607" spans="9:10">
      <c r="I607" s="6" t="str">
        <f t="shared" si="9"/>
        <v/>
      </c>
      <c r="J607" s="61" t="str">
        <f>+IF(A607="","",VLOOKUP(A607,DATA!$R$2:$AD$2000,12,0))</f>
        <v/>
      </c>
    </row>
    <row r="608" spans="9:10">
      <c r="I608" s="6" t="str">
        <f t="shared" si="9"/>
        <v/>
      </c>
      <c r="J608" s="61" t="str">
        <f>+IF(A608="","",VLOOKUP(A608,DATA!$R$2:$AD$2000,12,0))</f>
        <v/>
      </c>
    </row>
    <row r="609" spans="9:10">
      <c r="I609" s="6" t="str">
        <f t="shared" si="9"/>
        <v/>
      </c>
      <c r="J609" s="61" t="str">
        <f>+IF(A609="","",VLOOKUP(A609,DATA!$R$2:$AD$2000,12,0))</f>
        <v/>
      </c>
    </row>
    <row r="610" spans="9:10">
      <c r="I610" s="6" t="str">
        <f t="shared" si="9"/>
        <v/>
      </c>
      <c r="J610" s="61" t="str">
        <f>+IF(A610="","",VLOOKUP(A610,DATA!$R$2:$AD$2000,12,0))</f>
        <v/>
      </c>
    </row>
    <row r="611" spans="9:10">
      <c r="I611" s="6" t="str">
        <f t="shared" si="9"/>
        <v/>
      </c>
      <c r="J611" s="61" t="str">
        <f>+IF(A611="","",VLOOKUP(A611,DATA!$R$2:$AD$2000,12,0))</f>
        <v/>
      </c>
    </row>
    <row r="612" spans="9:10">
      <c r="I612" s="6" t="str">
        <f t="shared" si="9"/>
        <v/>
      </c>
      <c r="J612" s="61" t="str">
        <f>+IF(A612="","",VLOOKUP(A612,DATA!$R$2:$AD$2000,12,0))</f>
        <v/>
      </c>
    </row>
    <row r="613" spans="9:10">
      <c r="I613" s="6" t="str">
        <f t="shared" si="9"/>
        <v/>
      </c>
      <c r="J613" s="61" t="str">
        <f>+IF(A613="","",VLOOKUP(A613,DATA!$R$2:$AD$2000,12,0))</f>
        <v/>
      </c>
    </row>
    <row r="614" spans="9:10">
      <c r="I614" s="6" t="str">
        <f t="shared" si="9"/>
        <v/>
      </c>
      <c r="J614" s="61" t="str">
        <f>+IF(A614="","",VLOOKUP(A614,DATA!$R$2:$AD$2000,12,0))</f>
        <v/>
      </c>
    </row>
    <row r="615" spans="9:10">
      <c r="I615" s="6" t="str">
        <f t="shared" si="9"/>
        <v/>
      </c>
      <c r="J615" s="61" t="str">
        <f>+IF(A615="","",VLOOKUP(A615,DATA!$R$2:$AD$2000,12,0))</f>
        <v/>
      </c>
    </row>
    <row r="616" spans="9:10">
      <c r="I616" s="6" t="str">
        <f t="shared" si="9"/>
        <v/>
      </c>
      <c r="J616" s="61" t="str">
        <f>+IF(A616="","",VLOOKUP(A616,DATA!$R$2:$AD$2000,12,0))</f>
        <v/>
      </c>
    </row>
    <row r="617" spans="9:10">
      <c r="I617" s="6" t="str">
        <f t="shared" si="9"/>
        <v/>
      </c>
      <c r="J617" s="61" t="str">
        <f>+IF(A617="","",VLOOKUP(A617,DATA!$R$2:$AD$2000,12,0))</f>
        <v/>
      </c>
    </row>
    <row r="618" spans="9:10">
      <c r="I618" s="6" t="str">
        <f t="shared" si="9"/>
        <v/>
      </c>
      <c r="J618" s="61" t="str">
        <f>+IF(A618="","",VLOOKUP(A618,DATA!$R$2:$AD$2000,12,0))</f>
        <v/>
      </c>
    </row>
    <row r="619" spans="9:10">
      <c r="I619" s="6" t="str">
        <f t="shared" si="9"/>
        <v/>
      </c>
      <c r="J619" s="61" t="str">
        <f>+IF(A619="","",VLOOKUP(A619,DATA!$R$2:$AD$2000,12,0))</f>
        <v/>
      </c>
    </row>
    <row r="620" spans="9:10">
      <c r="I620" s="6" t="str">
        <f t="shared" si="9"/>
        <v/>
      </c>
      <c r="J620" s="61" t="str">
        <f>+IF(A620="","",VLOOKUP(A620,DATA!$R$2:$AD$2000,12,0))</f>
        <v/>
      </c>
    </row>
    <row r="621" spans="9:10">
      <c r="I621" s="6" t="str">
        <f t="shared" si="9"/>
        <v/>
      </c>
      <c r="J621" s="61" t="str">
        <f>+IF(A621="","",VLOOKUP(A621,DATA!$R$2:$AD$2000,12,0))</f>
        <v/>
      </c>
    </row>
    <row r="622" spans="9:10">
      <c r="I622" s="6" t="str">
        <f t="shared" si="9"/>
        <v/>
      </c>
      <c r="J622" s="61" t="str">
        <f>+IF(A622="","",VLOOKUP(A622,DATA!$R$2:$AD$2000,12,0))</f>
        <v/>
      </c>
    </row>
    <row r="623" spans="9:10">
      <c r="I623" s="6" t="str">
        <f t="shared" si="9"/>
        <v/>
      </c>
      <c r="J623" s="61" t="str">
        <f>+IF(A623="","",VLOOKUP(A623,DATA!$R$2:$AD$2000,12,0))</f>
        <v/>
      </c>
    </row>
    <row r="624" spans="9:10">
      <c r="I624" s="6" t="str">
        <f t="shared" si="9"/>
        <v/>
      </c>
      <c r="J624" s="61" t="str">
        <f>+IF(A624="","",VLOOKUP(A624,DATA!$R$2:$AD$2000,12,0))</f>
        <v/>
      </c>
    </row>
    <row r="625" spans="9:10">
      <c r="I625" s="6" t="str">
        <f t="shared" si="9"/>
        <v/>
      </c>
      <c r="J625" s="61" t="str">
        <f>+IF(A625="","",VLOOKUP(A625,DATA!$R$2:$AD$2000,12,0))</f>
        <v/>
      </c>
    </row>
    <row r="626" spans="9:10">
      <c r="I626" s="6" t="str">
        <f t="shared" si="9"/>
        <v/>
      </c>
      <c r="J626" s="61" t="str">
        <f>+IF(A626="","",VLOOKUP(A626,DATA!$R$2:$AD$2000,12,0))</f>
        <v/>
      </c>
    </row>
    <row r="627" spans="9:10">
      <c r="I627" s="6" t="str">
        <f t="shared" si="9"/>
        <v/>
      </c>
      <c r="J627" s="61" t="str">
        <f>+IF(A627="","",VLOOKUP(A627,DATA!$R$2:$AD$2000,12,0))</f>
        <v/>
      </c>
    </row>
    <row r="628" spans="9:10">
      <c r="I628" s="6" t="str">
        <f t="shared" si="9"/>
        <v/>
      </c>
      <c r="J628" s="61" t="str">
        <f>+IF(A628="","",VLOOKUP(A628,DATA!$R$2:$AD$2000,12,0))</f>
        <v/>
      </c>
    </row>
    <row r="629" spans="9:10">
      <c r="I629" s="6" t="str">
        <f t="shared" si="9"/>
        <v/>
      </c>
      <c r="J629" s="61" t="str">
        <f>+IF(A629="","",VLOOKUP(A629,DATA!$R$2:$AD$2000,12,0))</f>
        <v/>
      </c>
    </row>
    <row r="630" spans="9:10">
      <c r="I630" s="6" t="str">
        <f t="shared" si="9"/>
        <v/>
      </c>
      <c r="J630" s="61" t="str">
        <f>+IF(A630="","",VLOOKUP(A630,DATA!$R$2:$AD$2000,12,0))</f>
        <v/>
      </c>
    </row>
    <row r="631" spans="9:10">
      <c r="I631" s="6" t="str">
        <f t="shared" si="9"/>
        <v/>
      </c>
      <c r="J631" s="61" t="str">
        <f>+IF(A631="","",VLOOKUP(A631,DATA!$R$2:$AD$2000,12,0))</f>
        <v/>
      </c>
    </row>
    <row r="632" spans="9:10">
      <c r="I632" s="6" t="str">
        <f t="shared" si="9"/>
        <v/>
      </c>
      <c r="J632" s="61" t="str">
        <f>+IF(A632="","",VLOOKUP(A632,DATA!$R$2:$AD$2000,12,0))</f>
        <v/>
      </c>
    </row>
    <row r="633" spans="9:10">
      <c r="I633" s="6" t="str">
        <f t="shared" si="9"/>
        <v/>
      </c>
      <c r="J633" s="61" t="str">
        <f>+IF(A633="","",VLOOKUP(A633,DATA!$R$2:$AD$2000,12,0))</f>
        <v/>
      </c>
    </row>
    <row r="634" spans="9:10">
      <c r="I634" s="6" t="str">
        <f t="shared" si="9"/>
        <v/>
      </c>
      <c r="J634" s="61" t="str">
        <f>+IF(A634="","",VLOOKUP(A634,DATA!$R$2:$AD$2000,12,0))</f>
        <v/>
      </c>
    </row>
    <row r="635" spans="9:10">
      <c r="I635" s="6" t="str">
        <f t="shared" si="9"/>
        <v/>
      </c>
      <c r="J635" s="61" t="str">
        <f>+IF(A635="","",VLOOKUP(A635,DATA!$R$2:$AD$2000,12,0))</f>
        <v/>
      </c>
    </row>
    <row r="636" spans="9:10">
      <c r="I636" s="6" t="str">
        <f t="shared" si="9"/>
        <v/>
      </c>
      <c r="J636" s="61" t="str">
        <f>+IF(A636="","",VLOOKUP(A636,DATA!$R$2:$AD$2000,12,0))</f>
        <v/>
      </c>
    </row>
    <row r="637" spans="9:10">
      <c r="I637" s="6" t="str">
        <f t="shared" si="9"/>
        <v/>
      </c>
      <c r="J637" s="61" t="str">
        <f>+IF(A637="","",VLOOKUP(A637,DATA!$R$2:$AD$2000,12,0))</f>
        <v/>
      </c>
    </row>
    <row r="638" spans="9:10">
      <c r="I638" s="6" t="str">
        <f t="shared" si="9"/>
        <v/>
      </c>
      <c r="J638" s="61" t="str">
        <f>+IF(A638="","",VLOOKUP(A638,DATA!$R$2:$AD$2000,12,0))</f>
        <v/>
      </c>
    </row>
    <row r="639" spans="9:10">
      <c r="I639" s="6" t="str">
        <f t="shared" si="9"/>
        <v/>
      </c>
      <c r="J639" s="61" t="str">
        <f>+IF(A639="","",VLOOKUP(A639,DATA!$R$2:$AD$2000,12,0))</f>
        <v/>
      </c>
    </row>
    <row r="640" spans="9:10">
      <c r="I640" s="6" t="str">
        <f t="shared" si="9"/>
        <v/>
      </c>
      <c r="J640" s="61" t="str">
        <f>+IF(A640="","",VLOOKUP(A640,DATA!$R$2:$AD$2000,12,0))</f>
        <v/>
      </c>
    </row>
    <row r="641" spans="9:10">
      <c r="I641" s="6" t="str">
        <f t="shared" si="9"/>
        <v/>
      </c>
      <c r="J641" s="61" t="str">
        <f>+IF(A641="","",VLOOKUP(A641,DATA!$R$2:$AD$2000,12,0))</f>
        <v/>
      </c>
    </row>
    <row r="642" spans="9:10">
      <c r="I642" s="6" t="str">
        <f t="shared" si="9"/>
        <v/>
      </c>
      <c r="J642" s="61" t="str">
        <f>+IF(A642="","",VLOOKUP(A642,DATA!$R$2:$AD$2000,12,0))</f>
        <v/>
      </c>
    </row>
    <row r="643" spans="9:10">
      <c r="I643" s="6" t="str">
        <f t="shared" si="9"/>
        <v/>
      </c>
      <c r="J643" s="61" t="str">
        <f>+IF(A643="","",VLOOKUP(A643,DATA!$R$2:$AD$2000,12,0))</f>
        <v/>
      </c>
    </row>
    <row r="644" spans="9:10">
      <c r="I644" s="6" t="str">
        <f t="shared" si="9"/>
        <v/>
      </c>
      <c r="J644" s="61" t="str">
        <f>+IF(A644="","",VLOOKUP(A644,DATA!$R$2:$AD$2000,12,0))</f>
        <v/>
      </c>
    </row>
    <row r="645" spans="9:10">
      <c r="I645" s="6" t="str">
        <f t="shared" si="9"/>
        <v/>
      </c>
      <c r="J645" s="61" t="str">
        <f>+IF(A645="","",VLOOKUP(A645,DATA!$R$2:$AD$2000,12,0))</f>
        <v/>
      </c>
    </row>
    <row r="646" spans="9:10">
      <c r="I646" s="6" t="str">
        <f t="shared" si="9"/>
        <v/>
      </c>
      <c r="J646" s="61" t="str">
        <f>+IF(A646="","",VLOOKUP(A646,DATA!$R$2:$AD$2000,12,0))</f>
        <v/>
      </c>
    </row>
    <row r="647" spans="9:10">
      <c r="I647" s="6" t="str">
        <f t="shared" si="9"/>
        <v/>
      </c>
      <c r="J647" s="61" t="str">
        <f>+IF(A647="","",VLOOKUP(A647,DATA!$R$2:$AD$2000,12,0))</f>
        <v/>
      </c>
    </row>
    <row r="648" spans="9:10">
      <c r="I648" s="6" t="str">
        <f t="shared" si="9"/>
        <v/>
      </c>
      <c r="J648" s="61" t="str">
        <f>+IF(A648="","",VLOOKUP(A648,DATA!$R$2:$AD$2000,12,0))</f>
        <v/>
      </c>
    </row>
    <row r="649" spans="9:10">
      <c r="I649" s="6" t="str">
        <f t="shared" si="9"/>
        <v/>
      </c>
      <c r="J649" s="61" t="str">
        <f>+IF(A649="","",VLOOKUP(A649,DATA!$R$2:$AD$2000,12,0))</f>
        <v/>
      </c>
    </row>
    <row r="650" spans="9:10">
      <c r="I650" s="6" t="str">
        <f t="shared" si="9"/>
        <v/>
      </c>
      <c r="J650" s="61" t="str">
        <f>+IF(A650="","",VLOOKUP(A650,DATA!$R$2:$AD$2000,12,0))</f>
        <v/>
      </c>
    </row>
    <row r="651" spans="9:10">
      <c r="I651" s="6" t="str">
        <f t="shared" si="9"/>
        <v/>
      </c>
      <c r="J651" s="61" t="str">
        <f>+IF(A651="","",VLOOKUP(A651,DATA!$R$2:$AD$2000,12,0))</f>
        <v/>
      </c>
    </row>
    <row r="652" spans="9:10">
      <c r="I652" s="6" t="str">
        <f t="shared" si="9"/>
        <v/>
      </c>
      <c r="J652" s="61" t="str">
        <f>+IF(A652="","",VLOOKUP(A652,DATA!$R$2:$AD$2000,12,0))</f>
        <v/>
      </c>
    </row>
    <row r="653" spans="9:10">
      <c r="I653" s="6" t="str">
        <f t="shared" si="9"/>
        <v/>
      </c>
      <c r="J653" s="61" t="str">
        <f>+IF(A653="","",VLOOKUP(A653,DATA!$R$2:$AD$2000,12,0))</f>
        <v/>
      </c>
    </row>
    <row r="654" spans="9:10">
      <c r="I654" s="6" t="str">
        <f t="shared" si="9"/>
        <v/>
      </c>
      <c r="J654" s="61" t="str">
        <f>+IF(A654="","",VLOOKUP(A654,DATA!$R$2:$AD$2000,12,0))</f>
        <v/>
      </c>
    </row>
    <row r="655" spans="9:10">
      <c r="I655" s="6" t="str">
        <f t="shared" si="9"/>
        <v/>
      </c>
      <c r="J655" s="61" t="str">
        <f>+IF(A655="","",VLOOKUP(A655,DATA!$R$2:$AD$2000,12,0))</f>
        <v/>
      </c>
    </row>
    <row r="656" spans="9:10">
      <c r="I656" s="6" t="str">
        <f t="shared" si="9"/>
        <v/>
      </c>
      <c r="J656" s="61" t="str">
        <f>+IF(A656="","",VLOOKUP(A656,DATA!$R$2:$AD$2000,12,0))</f>
        <v/>
      </c>
    </row>
    <row r="657" spans="9:10">
      <c r="I657" s="6" t="str">
        <f t="shared" si="9"/>
        <v/>
      </c>
      <c r="J657" s="61" t="str">
        <f>+IF(A657="","",VLOOKUP(A657,DATA!$R$2:$AD$2000,12,0))</f>
        <v/>
      </c>
    </row>
    <row r="658" spans="9:10">
      <c r="I658" s="6" t="str">
        <f t="shared" si="9"/>
        <v/>
      </c>
      <c r="J658" s="61" t="str">
        <f>+IF(A658="","",VLOOKUP(A658,DATA!$R$2:$AD$2000,12,0))</f>
        <v/>
      </c>
    </row>
    <row r="659" spans="9:10">
      <c r="I659" s="6" t="str">
        <f t="shared" si="9"/>
        <v/>
      </c>
      <c r="J659" s="61" t="str">
        <f>+IF(A659="","",VLOOKUP(A659,DATA!$R$2:$AD$2000,12,0))</f>
        <v/>
      </c>
    </row>
    <row r="660" spans="9:10">
      <c r="I660" s="6" t="str">
        <f t="shared" si="9"/>
        <v/>
      </c>
      <c r="J660" s="61" t="str">
        <f>+IF(A660="","",VLOOKUP(A660,DATA!$R$2:$AD$2000,12,0))</f>
        <v/>
      </c>
    </row>
    <row r="661" spans="9:10">
      <c r="I661" s="6" t="str">
        <f t="shared" si="9"/>
        <v/>
      </c>
      <c r="J661" s="61" t="str">
        <f>+IF(A661="","",VLOOKUP(A661,DATA!$R$2:$AD$2000,12,0))</f>
        <v/>
      </c>
    </row>
    <row r="662" spans="9:10">
      <c r="I662" s="6" t="str">
        <f t="shared" ref="I662:I725" si="10">+IF(F662="","",IF(F662&gt;=$D$16,$C$17,IF(F662&gt;$D$15,$C$16,IF(F662&gt;$D$14,$C$15,$C$14))))</f>
        <v/>
      </c>
      <c r="J662" s="61" t="str">
        <f>+IF(A662="","",VLOOKUP(A662,DATA!$R$2:$AD$2000,12,0))</f>
        <v/>
      </c>
    </row>
    <row r="663" spans="9:10">
      <c r="I663" s="6" t="str">
        <f t="shared" si="10"/>
        <v/>
      </c>
      <c r="J663" s="61" t="str">
        <f>+IF(A663="","",VLOOKUP(A663,DATA!$R$2:$AD$2000,12,0))</f>
        <v/>
      </c>
    </row>
    <row r="664" spans="9:10">
      <c r="I664" s="6" t="str">
        <f t="shared" si="10"/>
        <v/>
      </c>
      <c r="J664" s="61" t="str">
        <f>+IF(A664="","",VLOOKUP(A664,DATA!$R$2:$AD$2000,12,0))</f>
        <v/>
      </c>
    </row>
    <row r="665" spans="9:10">
      <c r="I665" s="6" t="str">
        <f t="shared" si="10"/>
        <v/>
      </c>
      <c r="J665" s="61" t="str">
        <f>+IF(A665="","",VLOOKUP(A665,DATA!$R$2:$AD$2000,12,0))</f>
        <v/>
      </c>
    </row>
    <row r="666" spans="9:10">
      <c r="I666" s="6" t="str">
        <f t="shared" si="10"/>
        <v/>
      </c>
      <c r="J666" s="61" t="str">
        <f>+IF(A666="","",VLOOKUP(A666,DATA!$R$2:$AD$2000,12,0))</f>
        <v/>
      </c>
    </row>
    <row r="667" spans="9:10">
      <c r="I667" s="6" t="str">
        <f t="shared" si="10"/>
        <v/>
      </c>
      <c r="J667" s="61" t="str">
        <f>+IF(A667="","",VLOOKUP(A667,DATA!$R$2:$AD$2000,12,0))</f>
        <v/>
      </c>
    </row>
    <row r="668" spans="9:10">
      <c r="I668" s="6" t="str">
        <f t="shared" si="10"/>
        <v/>
      </c>
      <c r="J668" s="61" t="str">
        <f>+IF(A668="","",VLOOKUP(A668,DATA!$R$2:$AD$2000,12,0))</f>
        <v/>
      </c>
    </row>
    <row r="669" spans="9:10">
      <c r="I669" s="6" t="str">
        <f t="shared" si="10"/>
        <v/>
      </c>
      <c r="J669" s="61" t="str">
        <f>+IF(A669="","",VLOOKUP(A669,DATA!$R$2:$AD$2000,12,0))</f>
        <v/>
      </c>
    </row>
    <row r="670" spans="9:10">
      <c r="I670" s="6" t="str">
        <f t="shared" si="10"/>
        <v/>
      </c>
      <c r="J670" s="61" t="str">
        <f>+IF(A670="","",VLOOKUP(A670,DATA!$R$2:$AD$2000,12,0))</f>
        <v/>
      </c>
    </row>
    <row r="671" spans="9:10">
      <c r="I671" s="6" t="str">
        <f t="shared" si="10"/>
        <v/>
      </c>
      <c r="J671" s="61" t="str">
        <f>+IF(A671="","",VLOOKUP(A671,DATA!$R$2:$AD$2000,12,0))</f>
        <v/>
      </c>
    </row>
    <row r="672" spans="9:10">
      <c r="I672" s="6" t="str">
        <f t="shared" si="10"/>
        <v/>
      </c>
      <c r="J672" s="61" t="str">
        <f>+IF(A672="","",VLOOKUP(A672,DATA!$R$2:$AD$2000,12,0))</f>
        <v/>
      </c>
    </row>
    <row r="673" spans="9:10">
      <c r="I673" s="6" t="str">
        <f t="shared" si="10"/>
        <v/>
      </c>
      <c r="J673" s="61" t="str">
        <f>+IF(A673="","",VLOOKUP(A673,DATA!$R$2:$AD$2000,12,0))</f>
        <v/>
      </c>
    </row>
    <row r="674" spans="9:10">
      <c r="I674" s="6" t="str">
        <f t="shared" si="10"/>
        <v/>
      </c>
      <c r="J674" s="61" t="str">
        <f>+IF(A674="","",VLOOKUP(A674,DATA!$R$2:$AD$2000,12,0))</f>
        <v/>
      </c>
    </row>
    <row r="675" spans="9:10">
      <c r="I675" s="6" t="str">
        <f t="shared" si="10"/>
        <v/>
      </c>
      <c r="J675" s="61" t="str">
        <f>+IF(A675="","",VLOOKUP(A675,DATA!$R$2:$AD$2000,12,0))</f>
        <v/>
      </c>
    </row>
    <row r="676" spans="9:10">
      <c r="I676" s="6" t="str">
        <f t="shared" si="10"/>
        <v/>
      </c>
      <c r="J676" s="61" t="str">
        <f>+IF(A676="","",VLOOKUP(A676,DATA!$R$2:$AD$2000,12,0))</f>
        <v/>
      </c>
    </row>
    <row r="677" spans="9:10">
      <c r="I677" s="6" t="str">
        <f t="shared" si="10"/>
        <v/>
      </c>
      <c r="J677" s="61" t="str">
        <f>+IF(A677="","",VLOOKUP(A677,DATA!$R$2:$AD$2000,12,0))</f>
        <v/>
      </c>
    </row>
    <row r="678" spans="9:10">
      <c r="I678" s="6" t="str">
        <f t="shared" si="10"/>
        <v/>
      </c>
      <c r="J678" s="61" t="str">
        <f>+IF(A678="","",VLOOKUP(A678,DATA!$R$2:$AD$2000,12,0))</f>
        <v/>
      </c>
    </row>
    <row r="679" spans="9:10">
      <c r="I679" s="6" t="str">
        <f t="shared" si="10"/>
        <v/>
      </c>
      <c r="J679" s="61" t="str">
        <f>+IF(A679="","",VLOOKUP(A679,DATA!$R$2:$AD$2000,12,0))</f>
        <v/>
      </c>
    </row>
    <row r="680" spans="9:10">
      <c r="I680" s="6" t="str">
        <f t="shared" si="10"/>
        <v/>
      </c>
      <c r="J680" s="61" t="str">
        <f>+IF(A680="","",VLOOKUP(A680,DATA!$R$2:$AD$2000,12,0))</f>
        <v/>
      </c>
    </row>
    <row r="681" spans="9:10">
      <c r="I681" s="6" t="str">
        <f t="shared" si="10"/>
        <v/>
      </c>
      <c r="J681" s="61" t="str">
        <f>+IF(A681="","",VLOOKUP(A681,DATA!$R$2:$AD$2000,12,0))</f>
        <v/>
      </c>
    </row>
    <row r="682" spans="9:10">
      <c r="I682" s="6" t="str">
        <f t="shared" si="10"/>
        <v/>
      </c>
      <c r="J682" s="61" t="str">
        <f>+IF(A682="","",VLOOKUP(A682,DATA!$R$2:$AD$2000,12,0))</f>
        <v/>
      </c>
    </row>
    <row r="683" spans="9:10">
      <c r="I683" s="6" t="str">
        <f t="shared" si="10"/>
        <v/>
      </c>
      <c r="J683" s="61" t="str">
        <f>+IF(A683="","",VLOOKUP(A683,DATA!$R$2:$AD$2000,12,0))</f>
        <v/>
      </c>
    </row>
    <row r="684" spans="9:10">
      <c r="I684" s="6" t="str">
        <f t="shared" si="10"/>
        <v/>
      </c>
      <c r="J684" s="61" t="str">
        <f>+IF(A684="","",VLOOKUP(A684,DATA!$R$2:$AD$2000,12,0))</f>
        <v/>
      </c>
    </row>
    <row r="685" spans="9:10">
      <c r="I685" s="6" t="str">
        <f t="shared" si="10"/>
        <v/>
      </c>
      <c r="J685" s="61" t="str">
        <f>+IF(A685="","",VLOOKUP(A685,DATA!$R$2:$AD$2000,12,0))</f>
        <v/>
      </c>
    </row>
    <row r="686" spans="9:10">
      <c r="I686" s="6" t="str">
        <f t="shared" si="10"/>
        <v/>
      </c>
      <c r="J686" s="61" t="str">
        <f>+IF(A686="","",VLOOKUP(A686,DATA!$R$2:$AD$2000,12,0))</f>
        <v/>
      </c>
    </row>
    <row r="687" spans="9:10">
      <c r="I687" s="6" t="str">
        <f t="shared" si="10"/>
        <v/>
      </c>
      <c r="J687" s="61" t="str">
        <f>+IF(A687="","",VLOOKUP(A687,DATA!$R$2:$AD$2000,12,0))</f>
        <v/>
      </c>
    </row>
    <row r="688" spans="9:10">
      <c r="I688" s="6" t="str">
        <f t="shared" si="10"/>
        <v/>
      </c>
      <c r="J688" s="61" t="str">
        <f>+IF(A688="","",VLOOKUP(A688,DATA!$R$2:$AD$2000,12,0))</f>
        <v/>
      </c>
    </row>
    <row r="689" spans="9:10">
      <c r="I689" s="6" t="str">
        <f t="shared" si="10"/>
        <v/>
      </c>
      <c r="J689" s="61" t="str">
        <f>+IF(A689="","",VLOOKUP(A689,DATA!$R$2:$AD$2000,12,0))</f>
        <v/>
      </c>
    </row>
    <row r="690" spans="9:10">
      <c r="I690" s="6" t="str">
        <f t="shared" si="10"/>
        <v/>
      </c>
      <c r="J690" s="61" t="str">
        <f>+IF(A690="","",VLOOKUP(A690,DATA!$R$2:$AD$2000,12,0))</f>
        <v/>
      </c>
    </row>
    <row r="691" spans="9:10">
      <c r="I691" s="6" t="str">
        <f t="shared" si="10"/>
        <v/>
      </c>
      <c r="J691" s="61" t="str">
        <f>+IF(A691="","",VLOOKUP(A691,DATA!$R$2:$AD$2000,12,0))</f>
        <v/>
      </c>
    </row>
    <row r="692" spans="9:10">
      <c r="I692" s="6" t="str">
        <f t="shared" si="10"/>
        <v/>
      </c>
      <c r="J692" s="61" t="str">
        <f>+IF(A692="","",VLOOKUP(A692,DATA!$R$2:$AD$2000,12,0))</f>
        <v/>
      </c>
    </row>
    <row r="693" spans="9:10">
      <c r="I693" s="6" t="str">
        <f t="shared" si="10"/>
        <v/>
      </c>
      <c r="J693" s="61" t="str">
        <f>+IF(A693="","",VLOOKUP(A693,DATA!$R$2:$AD$2000,12,0))</f>
        <v/>
      </c>
    </row>
    <row r="694" spans="9:10">
      <c r="I694" s="6" t="str">
        <f t="shared" si="10"/>
        <v/>
      </c>
      <c r="J694" s="61" t="str">
        <f>+IF(A694="","",VLOOKUP(A694,DATA!$R$2:$AD$2000,12,0))</f>
        <v/>
      </c>
    </row>
    <row r="695" spans="9:10">
      <c r="I695" s="6" t="str">
        <f t="shared" si="10"/>
        <v/>
      </c>
      <c r="J695" s="61" t="str">
        <f>+IF(A695="","",VLOOKUP(A695,DATA!$R$2:$AD$2000,12,0))</f>
        <v/>
      </c>
    </row>
    <row r="696" spans="9:10">
      <c r="I696" s="6" t="str">
        <f t="shared" si="10"/>
        <v/>
      </c>
      <c r="J696" s="61" t="str">
        <f>+IF(A696="","",VLOOKUP(A696,DATA!$R$2:$AD$2000,12,0))</f>
        <v/>
      </c>
    </row>
    <row r="697" spans="9:10">
      <c r="I697" s="6" t="str">
        <f t="shared" si="10"/>
        <v/>
      </c>
      <c r="J697" s="61" t="str">
        <f>+IF(A697="","",VLOOKUP(A697,DATA!$R$2:$AD$2000,12,0))</f>
        <v/>
      </c>
    </row>
    <row r="698" spans="9:10">
      <c r="I698" s="6" t="str">
        <f t="shared" si="10"/>
        <v/>
      </c>
      <c r="J698" s="61" t="str">
        <f>+IF(A698="","",VLOOKUP(A698,DATA!$R$2:$AD$2000,12,0))</f>
        <v/>
      </c>
    </row>
    <row r="699" spans="9:10">
      <c r="I699" s="6" t="str">
        <f t="shared" si="10"/>
        <v/>
      </c>
      <c r="J699" s="61" t="str">
        <f>+IF(A699="","",VLOOKUP(A699,DATA!$R$2:$AD$2000,12,0))</f>
        <v/>
      </c>
    </row>
    <row r="700" spans="9:10">
      <c r="I700" s="6" t="str">
        <f t="shared" si="10"/>
        <v/>
      </c>
      <c r="J700" s="61" t="str">
        <f>+IF(A700="","",VLOOKUP(A700,DATA!$R$2:$AD$2000,12,0))</f>
        <v/>
      </c>
    </row>
    <row r="701" spans="9:10">
      <c r="I701" s="6" t="str">
        <f t="shared" si="10"/>
        <v/>
      </c>
      <c r="J701" s="61" t="str">
        <f>+IF(A701="","",VLOOKUP(A701,DATA!$R$2:$AD$2000,12,0))</f>
        <v/>
      </c>
    </row>
    <row r="702" spans="9:10">
      <c r="I702" s="6" t="str">
        <f t="shared" si="10"/>
        <v/>
      </c>
      <c r="J702" s="61" t="str">
        <f>+IF(A702="","",VLOOKUP(A702,DATA!$R$2:$AD$2000,12,0))</f>
        <v/>
      </c>
    </row>
    <row r="703" spans="9:10">
      <c r="I703" s="6" t="str">
        <f t="shared" si="10"/>
        <v/>
      </c>
      <c r="J703" s="61" t="str">
        <f>+IF(A703="","",VLOOKUP(A703,DATA!$R$2:$AD$2000,12,0))</f>
        <v/>
      </c>
    </row>
    <row r="704" spans="9:10">
      <c r="I704" s="6" t="str">
        <f t="shared" si="10"/>
        <v/>
      </c>
      <c r="J704" s="61" t="str">
        <f>+IF(A704="","",VLOOKUP(A704,DATA!$R$2:$AD$2000,12,0))</f>
        <v/>
      </c>
    </row>
    <row r="705" spans="9:10">
      <c r="I705" s="6" t="str">
        <f t="shared" si="10"/>
        <v/>
      </c>
      <c r="J705" s="61" t="str">
        <f>+IF(A705="","",VLOOKUP(A705,DATA!$R$2:$AD$2000,12,0))</f>
        <v/>
      </c>
    </row>
    <row r="706" spans="9:10">
      <c r="I706" s="6" t="str">
        <f t="shared" si="10"/>
        <v/>
      </c>
      <c r="J706" s="61" t="str">
        <f>+IF(A706="","",VLOOKUP(A706,DATA!$R$2:$AD$2000,12,0))</f>
        <v/>
      </c>
    </row>
    <row r="707" spans="9:10">
      <c r="I707" s="6" t="str">
        <f t="shared" si="10"/>
        <v/>
      </c>
      <c r="J707" s="61" t="str">
        <f>+IF(A707="","",VLOOKUP(A707,DATA!$R$2:$AD$2000,12,0))</f>
        <v/>
      </c>
    </row>
    <row r="708" spans="9:10">
      <c r="I708" s="6" t="str">
        <f t="shared" si="10"/>
        <v/>
      </c>
      <c r="J708" s="61" t="str">
        <f>+IF(A708="","",VLOOKUP(A708,DATA!$R$2:$AD$2000,12,0))</f>
        <v/>
      </c>
    </row>
    <row r="709" spans="9:10">
      <c r="I709" s="6" t="str">
        <f t="shared" si="10"/>
        <v/>
      </c>
      <c r="J709" s="61" t="str">
        <f>+IF(A709="","",VLOOKUP(A709,DATA!$R$2:$AD$2000,12,0))</f>
        <v/>
      </c>
    </row>
    <row r="710" spans="9:10">
      <c r="I710" s="6" t="str">
        <f t="shared" si="10"/>
        <v/>
      </c>
      <c r="J710" s="61" t="str">
        <f>+IF(A710="","",VLOOKUP(A710,DATA!$R$2:$AD$2000,12,0))</f>
        <v/>
      </c>
    </row>
    <row r="711" spans="9:10">
      <c r="I711" s="6" t="str">
        <f t="shared" si="10"/>
        <v/>
      </c>
      <c r="J711" s="61" t="str">
        <f>+IF(A711="","",VLOOKUP(A711,DATA!$R$2:$AD$2000,12,0))</f>
        <v/>
      </c>
    </row>
    <row r="712" spans="9:10">
      <c r="I712" s="6" t="str">
        <f t="shared" si="10"/>
        <v/>
      </c>
      <c r="J712" s="61" t="str">
        <f>+IF(A712="","",VLOOKUP(A712,DATA!$R$2:$AD$2000,12,0))</f>
        <v/>
      </c>
    </row>
    <row r="713" spans="9:10">
      <c r="I713" s="6" t="str">
        <f t="shared" si="10"/>
        <v/>
      </c>
      <c r="J713" s="61" t="str">
        <f>+IF(A713="","",VLOOKUP(A713,DATA!$R$2:$AD$2000,12,0))</f>
        <v/>
      </c>
    </row>
    <row r="714" spans="9:10">
      <c r="I714" s="6" t="str">
        <f t="shared" si="10"/>
        <v/>
      </c>
      <c r="J714" s="61" t="str">
        <f>+IF(A714="","",VLOOKUP(A714,DATA!$R$2:$AD$2000,12,0))</f>
        <v/>
      </c>
    </row>
    <row r="715" spans="9:10">
      <c r="I715" s="6" t="str">
        <f t="shared" si="10"/>
        <v/>
      </c>
      <c r="J715" s="61" t="str">
        <f>+IF(A715="","",VLOOKUP(A715,DATA!$R$2:$AD$2000,12,0))</f>
        <v/>
      </c>
    </row>
    <row r="716" spans="9:10">
      <c r="I716" s="6" t="str">
        <f t="shared" si="10"/>
        <v/>
      </c>
      <c r="J716" s="61" t="str">
        <f>+IF(A716="","",VLOOKUP(A716,DATA!$R$2:$AD$2000,12,0))</f>
        <v/>
      </c>
    </row>
    <row r="717" spans="9:10">
      <c r="I717" s="6" t="str">
        <f t="shared" si="10"/>
        <v/>
      </c>
      <c r="J717" s="61" t="str">
        <f>+IF(A717="","",VLOOKUP(A717,DATA!$R$2:$AD$2000,12,0))</f>
        <v/>
      </c>
    </row>
    <row r="718" spans="9:10">
      <c r="I718" s="6" t="str">
        <f t="shared" si="10"/>
        <v/>
      </c>
      <c r="J718" s="61" t="str">
        <f>+IF(A718="","",VLOOKUP(A718,DATA!$R$2:$AD$2000,12,0))</f>
        <v/>
      </c>
    </row>
    <row r="719" spans="9:10">
      <c r="I719" s="6" t="str">
        <f t="shared" si="10"/>
        <v/>
      </c>
      <c r="J719" s="61" t="str">
        <f>+IF(A719="","",VLOOKUP(A719,DATA!$R$2:$AD$2000,12,0))</f>
        <v/>
      </c>
    </row>
    <row r="720" spans="9:10">
      <c r="I720" s="6" t="str">
        <f t="shared" si="10"/>
        <v/>
      </c>
      <c r="J720" s="61" t="str">
        <f>+IF(A720="","",VLOOKUP(A720,DATA!$R$2:$AD$2000,12,0))</f>
        <v/>
      </c>
    </row>
    <row r="721" spans="9:10">
      <c r="I721" s="6" t="str">
        <f t="shared" si="10"/>
        <v/>
      </c>
      <c r="J721" s="61" t="str">
        <f>+IF(A721="","",VLOOKUP(A721,DATA!$R$2:$AD$2000,12,0))</f>
        <v/>
      </c>
    </row>
    <row r="722" spans="9:10">
      <c r="I722" s="6" t="str">
        <f t="shared" si="10"/>
        <v/>
      </c>
      <c r="J722" s="61" t="str">
        <f>+IF(A722="","",VLOOKUP(A722,DATA!$R$2:$AD$2000,12,0))</f>
        <v/>
      </c>
    </row>
    <row r="723" spans="9:10">
      <c r="I723" s="6" t="str">
        <f t="shared" si="10"/>
        <v/>
      </c>
      <c r="J723" s="61" t="str">
        <f>+IF(A723="","",VLOOKUP(A723,DATA!$R$2:$AD$2000,12,0))</f>
        <v/>
      </c>
    </row>
    <row r="724" spans="9:10">
      <c r="I724" s="6" t="str">
        <f t="shared" si="10"/>
        <v/>
      </c>
      <c r="J724" s="61" t="str">
        <f>+IF(A724="","",VLOOKUP(A724,DATA!$R$2:$AD$2000,12,0))</f>
        <v/>
      </c>
    </row>
    <row r="725" spans="9:10">
      <c r="I725" s="6" t="str">
        <f t="shared" si="10"/>
        <v/>
      </c>
      <c r="J725" s="61" t="str">
        <f>+IF(A725="","",VLOOKUP(A725,DATA!$R$2:$AD$2000,12,0))</f>
        <v/>
      </c>
    </row>
    <row r="726" spans="9:10">
      <c r="I726" s="6" t="str">
        <f t="shared" ref="I726:I789" si="11">+IF(F726="","",IF(F726&gt;=$D$16,$C$17,IF(F726&gt;$D$15,$C$16,IF(F726&gt;$D$14,$C$15,$C$14))))</f>
        <v/>
      </c>
      <c r="J726" s="61" t="str">
        <f>+IF(A726="","",VLOOKUP(A726,DATA!$R$2:$AD$2000,12,0))</f>
        <v/>
      </c>
    </row>
    <row r="727" spans="9:10">
      <c r="I727" s="6" t="str">
        <f t="shared" si="11"/>
        <v/>
      </c>
      <c r="J727" s="61" t="str">
        <f>+IF(A727="","",VLOOKUP(A727,DATA!$R$2:$AD$2000,12,0))</f>
        <v/>
      </c>
    </row>
    <row r="728" spans="9:10">
      <c r="I728" s="6" t="str">
        <f t="shared" si="11"/>
        <v/>
      </c>
      <c r="J728" s="61" t="str">
        <f>+IF(A728="","",VLOOKUP(A728,DATA!$R$2:$AD$2000,12,0))</f>
        <v/>
      </c>
    </row>
    <row r="729" spans="9:10">
      <c r="I729" s="6" t="str">
        <f t="shared" si="11"/>
        <v/>
      </c>
      <c r="J729" s="61" t="str">
        <f>+IF(A729="","",VLOOKUP(A729,DATA!$R$2:$AD$2000,12,0))</f>
        <v/>
      </c>
    </row>
    <row r="730" spans="9:10">
      <c r="I730" s="6" t="str">
        <f t="shared" si="11"/>
        <v/>
      </c>
      <c r="J730" s="61" t="str">
        <f>+IF(A730="","",VLOOKUP(A730,DATA!$R$2:$AD$2000,12,0))</f>
        <v/>
      </c>
    </row>
    <row r="731" spans="9:10">
      <c r="I731" s="6" t="str">
        <f t="shared" si="11"/>
        <v/>
      </c>
      <c r="J731" s="61" t="str">
        <f>+IF(A731="","",VLOOKUP(A731,DATA!$R$2:$AD$2000,12,0))</f>
        <v/>
      </c>
    </row>
    <row r="732" spans="9:10">
      <c r="I732" s="6" t="str">
        <f t="shared" si="11"/>
        <v/>
      </c>
      <c r="J732" s="61" t="str">
        <f>+IF(A732="","",VLOOKUP(A732,DATA!$R$2:$AD$2000,12,0))</f>
        <v/>
      </c>
    </row>
    <row r="733" spans="9:10">
      <c r="I733" s="6" t="str">
        <f t="shared" si="11"/>
        <v/>
      </c>
      <c r="J733" s="61" t="str">
        <f>+IF(A733="","",VLOOKUP(A733,DATA!$R$2:$AD$2000,12,0))</f>
        <v/>
      </c>
    </row>
    <row r="734" spans="9:10">
      <c r="I734" s="6" t="str">
        <f t="shared" si="11"/>
        <v/>
      </c>
      <c r="J734" s="61" t="str">
        <f>+IF(A734="","",VLOOKUP(A734,DATA!$R$2:$AD$2000,12,0))</f>
        <v/>
      </c>
    </row>
    <row r="735" spans="9:10">
      <c r="I735" s="6" t="str">
        <f t="shared" si="11"/>
        <v/>
      </c>
      <c r="J735" s="61" t="str">
        <f>+IF(A735="","",VLOOKUP(A735,DATA!$R$2:$AD$2000,12,0))</f>
        <v/>
      </c>
    </row>
    <row r="736" spans="9:10">
      <c r="I736" s="6" t="str">
        <f t="shared" si="11"/>
        <v/>
      </c>
      <c r="J736" s="61" t="str">
        <f>+IF(A736="","",VLOOKUP(A736,DATA!$R$2:$AD$2000,12,0))</f>
        <v/>
      </c>
    </row>
    <row r="737" spans="9:10">
      <c r="I737" s="6" t="str">
        <f t="shared" si="11"/>
        <v/>
      </c>
      <c r="J737" s="61" t="str">
        <f>+IF(A737="","",VLOOKUP(A737,DATA!$R$2:$AD$2000,12,0))</f>
        <v/>
      </c>
    </row>
    <row r="738" spans="9:10">
      <c r="I738" s="6" t="str">
        <f t="shared" si="11"/>
        <v/>
      </c>
      <c r="J738" s="61" t="str">
        <f>+IF(A738="","",VLOOKUP(A738,DATA!$R$2:$AD$2000,12,0))</f>
        <v/>
      </c>
    </row>
    <row r="739" spans="9:10">
      <c r="I739" s="6" t="str">
        <f t="shared" si="11"/>
        <v/>
      </c>
      <c r="J739" s="61" t="str">
        <f>+IF(A739="","",VLOOKUP(A739,DATA!$R$2:$AD$2000,12,0))</f>
        <v/>
      </c>
    </row>
    <row r="740" spans="9:10">
      <c r="I740" s="6" t="str">
        <f t="shared" si="11"/>
        <v/>
      </c>
      <c r="J740" s="61" t="str">
        <f>+IF(A740="","",VLOOKUP(A740,DATA!$R$2:$AD$2000,12,0))</f>
        <v/>
      </c>
    </row>
    <row r="741" spans="9:10">
      <c r="I741" s="6" t="str">
        <f t="shared" si="11"/>
        <v/>
      </c>
      <c r="J741" s="61" t="str">
        <f>+IF(A741="","",VLOOKUP(A741,DATA!$R$2:$AD$2000,12,0))</f>
        <v/>
      </c>
    </row>
    <row r="742" spans="9:10">
      <c r="I742" s="6" t="str">
        <f t="shared" si="11"/>
        <v/>
      </c>
      <c r="J742" s="61" t="str">
        <f>+IF(A742="","",VLOOKUP(A742,DATA!$R$2:$AD$2000,12,0))</f>
        <v/>
      </c>
    </row>
    <row r="743" spans="9:10">
      <c r="I743" s="6" t="str">
        <f t="shared" si="11"/>
        <v/>
      </c>
      <c r="J743" s="61" t="str">
        <f>+IF(A743="","",VLOOKUP(A743,DATA!$R$2:$AD$2000,12,0))</f>
        <v/>
      </c>
    </row>
    <row r="744" spans="9:10">
      <c r="I744" s="6" t="str">
        <f t="shared" si="11"/>
        <v/>
      </c>
      <c r="J744" s="61" t="str">
        <f>+IF(A744="","",VLOOKUP(A744,DATA!$R$2:$AD$2000,12,0))</f>
        <v/>
      </c>
    </row>
    <row r="745" spans="9:10">
      <c r="I745" s="6" t="str">
        <f t="shared" si="11"/>
        <v/>
      </c>
      <c r="J745" s="61" t="str">
        <f>+IF(A745="","",VLOOKUP(A745,DATA!$R$2:$AD$2000,12,0))</f>
        <v/>
      </c>
    </row>
    <row r="746" spans="9:10">
      <c r="I746" s="6" t="str">
        <f t="shared" si="11"/>
        <v/>
      </c>
      <c r="J746" s="61" t="str">
        <f>+IF(A746="","",VLOOKUP(A746,DATA!$R$2:$AD$2000,12,0))</f>
        <v/>
      </c>
    </row>
    <row r="747" spans="9:10">
      <c r="I747" s="6" t="str">
        <f t="shared" si="11"/>
        <v/>
      </c>
      <c r="J747" s="61" t="str">
        <f>+IF(A747="","",VLOOKUP(A747,DATA!$R$2:$AD$2000,12,0))</f>
        <v/>
      </c>
    </row>
    <row r="748" spans="9:10">
      <c r="I748" s="6" t="str">
        <f t="shared" si="11"/>
        <v/>
      </c>
      <c r="J748" s="61" t="str">
        <f>+IF(A748="","",VLOOKUP(A748,DATA!$R$2:$AD$2000,12,0))</f>
        <v/>
      </c>
    </row>
    <row r="749" spans="9:10">
      <c r="I749" s="6" t="str">
        <f t="shared" si="11"/>
        <v/>
      </c>
      <c r="J749" s="61" t="str">
        <f>+IF(A749="","",VLOOKUP(A749,DATA!$R$2:$AD$2000,12,0))</f>
        <v/>
      </c>
    </row>
    <row r="750" spans="9:10">
      <c r="I750" s="6" t="str">
        <f t="shared" si="11"/>
        <v/>
      </c>
      <c r="J750" s="61" t="str">
        <f>+IF(A750="","",VLOOKUP(A750,DATA!$R$2:$AD$2000,12,0))</f>
        <v/>
      </c>
    </row>
    <row r="751" spans="9:10">
      <c r="I751" s="6" t="str">
        <f t="shared" si="11"/>
        <v/>
      </c>
      <c r="J751" s="61" t="str">
        <f>+IF(A751="","",VLOOKUP(A751,DATA!$R$2:$AD$2000,12,0))</f>
        <v/>
      </c>
    </row>
    <row r="752" spans="9:10">
      <c r="I752" s="6" t="str">
        <f t="shared" si="11"/>
        <v/>
      </c>
      <c r="J752" s="61" t="str">
        <f>+IF(A752="","",VLOOKUP(A752,DATA!$R$2:$AD$2000,12,0))</f>
        <v/>
      </c>
    </row>
    <row r="753" spans="9:10">
      <c r="I753" s="6" t="str">
        <f t="shared" si="11"/>
        <v/>
      </c>
      <c r="J753" s="61" t="str">
        <f>+IF(A753="","",VLOOKUP(A753,DATA!$R$2:$AD$2000,12,0))</f>
        <v/>
      </c>
    </row>
    <row r="754" spans="9:10">
      <c r="I754" s="6" t="str">
        <f t="shared" si="11"/>
        <v/>
      </c>
      <c r="J754" s="61" t="str">
        <f>+IF(A754="","",VLOOKUP(A754,DATA!$R$2:$AD$2000,12,0))</f>
        <v/>
      </c>
    </row>
    <row r="755" spans="9:10">
      <c r="I755" s="6" t="str">
        <f t="shared" si="11"/>
        <v/>
      </c>
      <c r="J755" s="61" t="str">
        <f>+IF(A755="","",VLOOKUP(A755,DATA!$R$2:$AD$2000,12,0))</f>
        <v/>
      </c>
    </row>
    <row r="756" spans="9:10">
      <c r="I756" s="6" t="str">
        <f t="shared" si="11"/>
        <v/>
      </c>
      <c r="J756" s="61" t="str">
        <f>+IF(A756="","",VLOOKUP(A756,DATA!$R$2:$AD$2000,12,0))</f>
        <v/>
      </c>
    </row>
    <row r="757" spans="9:10">
      <c r="I757" s="6" t="str">
        <f t="shared" si="11"/>
        <v/>
      </c>
      <c r="J757" s="61" t="str">
        <f>+IF(A757="","",VLOOKUP(A757,DATA!$R$2:$AD$2000,12,0))</f>
        <v/>
      </c>
    </row>
    <row r="758" spans="9:10">
      <c r="I758" s="6" t="str">
        <f t="shared" si="11"/>
        <v/>
      </c>
      <c r="J758" s="61" t="str">
        <f>+IF(A758="","",VLOOKUP(A758,DATA!$R$2:$AD$2000,12,0))</f>
        <v/>
      </c>
    </row>
    <row r="759" spans="9:10">
      <c r="I759" s="6" t="str">
        <f t="shared" si="11"/>
        <v/>
      </c>
      <c r="J759" s="61" t="str">
        <f>+IF(A759="","",VLOOKUP(A759,DATA!$R$2:$AD$2000,12,0))</f>
        <v/>
      </c>
    </row>
    <row r="760" spans="9:10">
      <c r="I760" s="6" t="str">
        <f t="shared" si="11"/>
        <v/>
      </c>
      <c r="J760" s="61" t="str">
        <f>+IF(A760="","",VLOOKUP(A760,DATA!$R$2:$AD$2000,12,0))</f>
        <v/>
      </c>
    </row>
    <row r="761" spans="9:10">
      <c r="I761" s="6" t="str">
        <f t="shared" si="11"/>
        <v/>
      </c>
      <c r="J761" s="61" t="str">
        <f>+IF(A761="","",VLOOKUP(A761,DATA!$R$2:$AD$2000,12,0))</f>
        <v/>
      </c>
    </row>
    <row r="762" spans="9:10">
      <c r="I762" s="6" t="str">
        <f t="shared" si="11"/>
        <v/>
      </c>
      <c r="J762" s="61" t="str">
        <f>+IF(A762="","",VLOOKUP(A762,DATA!$R$2:$AD$2000,12,0))</f>
        <v/>
      </c>
    </row>
    <row r="763" spans="9:10">
      <c r="I763" s="6" t="str">
        <f t="shared" si="11"/>
        <v/>
      </c>
      <c r="J763" s="61" t="str">
        <f>+IF(A763="","",VLOOKUP(A763,DATA!$R$2:$AD$2000,12,0))</f>
        <v/>
      </c>
    </row>
    <row r="764" spans="9:10">
      <c r="I764" s="6" t="str">
        <f t="shared" si="11"/>
        <v/>
      </c>
      <c r="J764" s="61" t="str">
        <f>+IF(A764="","",VLOOKUP(A764,DATA!$R$2:$AD$2000,12,0))</f>
        <v/>
      </c>
    </row>
    <row r="765" spans="9:10">
      <c r="I765" s="6" t="str">
        <f t="shared" si="11"/>
        <v/>
      </c>
      <c r="J765" s="61" t="str">
        <f>+IF(A765="","",VLOOKUP(A765,DATA!$R$2:$AD$2000,12,0))</f>
        <v/>
      </c>
    </row>
    <row r="766" spans="9:10">
      <c r="I766" s="6" t="str">
        <f t="shared" si="11"/>
        <v/>
      </c>
      <c r="J766" s="61" t="str">
        <f>+IF(A766="","",VLOOKUP(A766,DATA!$R$2:$AD$2000,12,0))</f>
        <v/>
      </c>
    </row>
    <row r="767" spans="9:10">
      <c r="I767" s="6" t="str">
        <f t="shared" si="11"/>
        <v/>
      </c>
      <c r="J767" s="61" t="str">
        <f>+IF(A767="","",VLOOKUP(A767,DATA!$R$2:$AD$2000,12,0))</f>
        <v/>
      </c>
    </row>
    <row r="768" spans="9:10">
      <c r="I768" s="6" t="str">
        <f t="shared" si="11"/>
        <v/>
      </c>
      <c r="J768" s="61" t="str">
        <f>+IF(A768="","",VLOOKUP(A768,DATA!$R$2:$AD$2000,12,0))</f>
        <v/>
      </c>
    </row>
    <row r="769" spans="9:10">
      <c r="I769" s="6" t="str">
        <f t="shared" si="11"/>
        <v/>
      </c>
      <c r="J769" s="61" t="str">
        <f>+IF(A769="","",VLOOKUP(A769,DATA!$R$2:$AD$2000,12,0))</f>
        <v/>
      </c>
    </row>
    <row r="770" spans="9:10">
      <c r="I770" s="6" t="str">
        <f t="shared" si="11"/>
        <v/>
      </c>
      <c r="J770" s="61" t="str">
        <f>+IF(A770="","",VLOOKUP(A770,DATA!$R$2:$AD$2000,12,0))</f>
        <v/>
      </c>
    </row>
    <row r="771" spans="9:10">
      <c r="I771" s="6" t="str">
        <f t="shared" si="11"/>
        <v/>
      </c>
      <c r="J771" s="61" t="str">
        <f>+IF(A771="","",VLOOKUP(A771,DATA!$R$2:$AD$2000,12,0))</f>
        <v/>
      </c>
    </row>
    <row r="772" spans="9:10">
      <c r="I772" s="6" t="str">
        <f t="shared" si="11"/>
        <v/>
      </c>
      <c r="J772" s="61" t="str">
        <f>+IF(A772="","",VLOOKUP(A772,DATA!$R$2:$AD$2000,12,0))</f>
        <v/>
      </c>
    </row>
    <row r="773" spans="9:10">
      <c r="I773" s="6" t="str">
        <f t="shared" si="11"/>
        <v/>
      </c>
      <c r="J773" s="61" t="str">
        <f>+IF(A773="","",VLOOKUP(A773,DATA!$R$2:$AD$2000,12,0))</f>
        <v/>
      </c>
    </row>
    <row r="774" spans="9:10">
      <c r="I774" s="6" t="str">
        <f t="shared" si="11"/>
        <v/>
      </c>
      <c r="J774" s="61" t="str">
        <f>+IF(A774="","",VLOOKUP(A774,DATA!$R$2:$AD$2000,12,0))</f>
        <v/>
      </c>
    </row>
    <row r="775" spans="9:10">
      <c r="I775" s="6" t="str">
        <f t="shared" si="11"/>
        <v/>
      </c>
      <c r="J775" s="61" t="str">
        <f>+IF(A775="","",VLOOKUP(A775,DATA!$R$2:$AD$2000,12,0))</f>
        <v/>
      </c>
    </row>
    <row r="776" spans="9:10">
      <c r="I776" s="6" t="str">
        <f t="shared" si="11"/>
        <v/>
      </c>
      <c r="J776" s="61" t="str">
        <f>+IF(A776="","",VLOOKUP(A776,DATA!$R$2:$AD$2000,12,0))</f>
        <v/>
      </c>
    </row>
    <row r="777" spans="9:10">
      <c r="I777" s="6" t="str">
        <f t="shared" si="11"/>
        <v/>
      </c>
      <c r="J777" s="61" t="str">
        <f>+IF(A777="","",VLOOKUP(A777,DATA!$R$2:$AD$2000,12,0))</f>
        <v/>
      </c>
    </row>
    <row r="778" spans="9:10">
      <c r="I778" s="6" t="str">
        <f t="shared" si="11"/>
        <v/>
      </c>
      <c r="J778" s="61" t="str">
        <f>+IF(A778="","",VLOOKUP(A778,DATA!$R$2:$AD$2000,12,0))</f>
        <v/>
      </c>
    </row>
    <row r="779" spans="9:10">
      <c r="I779" s="6" t="str">
        <f t="shared" si="11"/>
        <v/>
      </c>
      <c r="J779" s="61" t="str">
        <f>+IF(A779="","",VLOOKUP(A779,DATA!$R$2:$AD$2000,12,0))</f>
        <v/>
      </c>
    </row>
    <row r="780" spans="9:10">
      <c r="I780" s="6" t="str">
        <f t="shared" si="11"/>
        <v/>
      </c>
      <c r="J780" s="61" t="str">
        <f>+IF(A780="","",VLOOKUP(A780,DATA!$R$2:$AD$2000,12,0))</f>
        <v/>
      </c>
    </row>
    <row r="781" spans="9:10">
      <c r="I781" s="6" t="str">
        <f t="shared" si="11"/>
        <v/>
      </c>
      <c r="J781" s="61" t="str">
        <f>+IF(A781="","",VLOOKUP(A781,DATA!$R$2:$AD$2000,12,0))</f>
        <v/>
      </c>
    </row>
    <row r="782" spans="9:10">
      <c r="I782" s="6" t="str">
        <f t="shared" si="11"/>
        <v/>
      </c>
      <c r="J782" s="61" t="str">
        <f>+IF(A782="","",VLOOKUP(A782,DATA!$R$2:$AD$2000,12,0))</f>
        <v/>
      </c>
    </row>
    <row r="783" spans="9:10">
      <c r="I783" s="6" t="str">
        <f t="shared" si="11"/>
        <v/>
      </c>
      <c r="J783" s="61" t="str">
        <f>+IF(A783="","",VLOOKUP(A783,DATA!$R$2:$AD$2000,12,0))</f>
        <v/>
      </c>
    </row>
    <row r="784" spans="9:10">
      <c r="I784" s="6" t="str">
        <f t="shared" si="11"/>
        <v/>
      </c>
      <c r="J784" s="61" t="str">
        <f>+IF(A784="","",VLOOKUP(A784,DATA!$R$2:$AD$2000,12,0))</f>
        <v/>
      </c>
    </row>
    <row r="785" spans="9:10">
      <c r="I785" s="6" t="str">
        <f t="shared" si="11"/>
        <v/>
      </c>
      <c r="J785" s="61" t="str">
        <f>+IF(A785="","",VLOOKUP(A785,DATA!$R$2:$AD$2000,12,0))</f>
        <v/>
      </c>
    </row>
    <row r="786" spans="9:10">
      <c r="I786" s="6" t="str">
        <f t="shared" si="11"/>
        <v/>
      </c>
      <c r="J786" s="61" t="str">
        <f>+IF(A786="","",VLOOKUP(A786,DATA!$R$2:$AD$2000,12,0))</f>
        <v/>
      </c>
    </row>
    <row r="787" spans="9:10">
      <c r="I787" s="6" t="str">
        <f t="shared" si="11"/>
        <v/>
      </c>
      <c r="J787" s="61" t="str">
        <f>+IF(A787="","",VLOOKUP(A787,DATA!$R$2:$AD$2000,12,0))</f>
        <v/>
      </c>
    </row>
    <row r="788" spans="9:10">
      <c r="I788" s="6" t="str">
        <f t="shared" si="11"/>
        <v/>
      </c>
      <c r="J788" s="61" t="str">
        <f>+IF(A788="","",VLOOKUP(A788,DATA!$R$2:$AD$2000,12,0))</f>
        <v/>
      </c>
    </row>
    <row r="789" spans="9:10">
      <c r="I789" s="6" t="str">
        <f t="shared" si="11"/>
        <v/>
      </c>
      <c r="J789" s="61" t="str">
        <f>+IF(A789="","",VLOOKUP(A789,DATA!$R$2:$AD$2000,12,0))</f>
        <v/>
      </c>
    </row>
    <row r="790" spans="9:10">
      <c r="I790" s="6" t="str">
        <f t="shared" ref="I790:I853" si="12">+IF(F790="","",IF(F790&gt;=$D$16,$C$17,IF(F790&gt;$D$15,$C$16,IF(F790&gt;$D$14,$C$15,$C$14))))</f>
        <v/>
      </c>
      <c r="J790" s="61" t="str">
        <f>+IF(A790="","",VLOOKUP(A790,DATA!$R$2:$AD$2000,12,0))</f>
        <v/>
      </c>
    </row>
    <row r="791" spans="9:10">
      <c r="I791" s="6" t="str">
        <f t="shared" si="12"/>
        <v/>
      </c>
      <c r="J791" s="61" t="str">
        <f>+IF(A791="","",VLOOKUP(A791,DATA!$R$2:$AD$2000,12,0))</f>
        <v/>
      </c>
    </row>
    <row r="792" spans="9:10">
      <c r="I792" s="6" t="str">
        <f t="shared" si="12"/>
        <v/>
      </c>
      <c r="J792" s="61" t="str">
        <f>+IF(A792="","",VLOOKUP(A792,DATA!$R$2:$AD$2000,12,0))</f>
        <v/>
      </c>
    </row>
    <row r="793" spans="9:10">
      <c r="I793" s="6" t="str">
        <f t="shared" si="12"/>
        <v/>
      </c>
      <c r="J793" s="61" t="str">
        <f>+IF(A793="","",VLOOKUP(A793,DATA!$R$2:$AD$2000,12,0))</f>
        <v/>
      </c>
    </row>
    <row r="794" spans="9:10">
      <c r="I794" s="6" t="str">
        <f t="shared" si="12"/>
        <v/>
      </c>
      <c r="J794" s="61" t="str">
        <f>+IF(A794="","",VLOOKUP(A794,DATA!$R$2:$AD$2000,12,0))</f>
        <v/>
      </c>
    </row>
    <row r="795" spans="9:10">
      <c r="I795" s="6" t="str">
        <f t="shared" si="12"/>
        <v/>
      </c>
      <c r="J795" s="61" t="str">
        <f>+IF(A795="","",VLOOKUP(A795,DATA!$R$2:$AD$2000,12,0))</f>
        <v/>
      </c>
    </row>
    <row r="796" spans="9:10">
      <c r="I796" s="6" t="str">
        <f t="shared" si="12"/>
        <v/>
      </c>
      <c r="J796" s="61" t="str">
        <f>+IF(A796="","",VLOOKUP(A796,DATA!$R$2:$AD$2000,12,0))</f>
        <v/>
      </c>
    </row>
    <row r="797" spans="9:10">
      <c r="I797" s="6" t="str">
        <f t="shared" si="12"/>
        <v/>
      </c>
      <c r="J797" s="61" t="str">
        <f>+IF(A797="","",VLOOKUP(A797,DATA!$R$2:$AD$2000,12,0))</f>
        <v/>
      </c>
    </row>
    <row r="798" spans="9:10">
      <c r="I798" s="6" t="str">
        <f t="shared" si="12"/>
        <v/>
      </c>
      <c r="J798" s="61" t="str">
        <f>+IF(A798="","",VLOOKUP(A798,DATA!$R$2:$AD$2000,12,0))</f>
        <v/>
      </c>
    </row>
    <row r="799" spans="9:10">
      <c r="I799" s="6" t="str">
        <f t="shared" si="12"/>
        <v/>
      </c>
      <c r="J799" s="61" t="str">
        <f>+IF(A799="","",VLOOKUP(A799,DATA!$R$2:$AD$2000,12,0))</f>
        <v/>
      </c>
    </row>
    <row r="800" spans="9:10">
      <c r="I800" s="6" t="str">
        <f t="shared" si="12"/>
        <v/>
      </c>
      <c r="J800" s="61" t="str">
        <f>+IF(A800="","",VLOOKUP(A800,DATA!$R$2:$AD$2000,12,0))</f>
        <v/>
      </c>
    </row>
    <row r="801" spans="9:10">
      <c r="I801" s="6" t="str">
        <f t="shared" si="12"/>
        <v/>
      </c>
      <c r="J801" s="61" t="str">
        <f>+IF(A801="","",VLOOKUP(A801,DATA!$R$2:$AD$2000,12,0))</f>
        <v/>
      </c>
    </row>
    <row r="802" spans="9:10">
      <c r="I802" s="6" t="str">
        <f t="shared" si="12"/>
        <v/>
      </c>
      <c r="J802" s="61" t="str">
        <f>+IF(A802="","",VLOOKUP(A802,DATA!$R$2:$AD$2000,12,0))</f>
        <v/>
      </c>
    </row>
    <row r="803" spans="9:10">
      <c r="I803" s="6" t="str">
        <f t="shared" si="12"/>
        <v/>
      </c>
      <c r="J803" s="61" t="str">
        <f>+IF(A803="","",VLOOKUP(A803,DATA!$R$2:$AD$2000,12,0))</f>
        <v/>
      </c>
    </row>
    <row r="804" spans="9:10">
      <c r="I804" s="6" t="str">
        <f t="shared" si="12"/>
        <v/>
      </c>
      <c r="J804" s="61" t="str">
        <f>+IF(A804="","",VLOOKUP(A804,DATA!$R$2:$AD$2000,12,0))</f>
        <v/>
      </c>
    </row>
    <row r="805" spans="9:10">
      <c r="I805" s="6" t="str">
        <f t="shared" si="12"/>
        <v/>
      </c>
      <c r="J805" s="61" t="str">
        <f>+IF(A805="","",VLOOKUP(A805,DATA!$R$2:$AD$2000,12,0))</f>
        <v/>
      </c>
    </row>
    <row r="806" spans="9:10">
      <c r="I806" s="6" t="str">
        <f t="shared" si="12"/>
        <v/>
      </c>
      <c r="J806" s="61" t="str">
        <f>+IF(A806="","",VLOOKUP(A806,DATA!$R$2:$AD$2000,12,0))</f>
        <v/>
      </c>
    </row>
    <row r="807" spans="9:10">
      <c r="I807" s="6" t="str">
        <f t="shared" si="12"/>
        <v/>
      </c>
      <c r="J807" s="61" t="str">
        <f>+IF(A807="","",VLOOKUP(A807,DATA!$R$2:$AD$2000,12,0))</f>
        <v/>
      </c>
    </row>
    <row r="808" spans="9:10">
      <c r="I808" s="6" t="str">
        <f t="shared" si="12"/>
        <v/>
      </c>
      <c r="J808" s="61" t="str">
        <f>+IF(A808="","",VLOOKUP(A808,DATA!$R$2:$AD$2000,12,0))</f>
        <v/>
      </c>
    </row>
    <row r="809" spans="9:10">
      <c r="I809" s="6" t="str">
        <f t="shared" si="12"/>
        <v/>
      </c>
      <c r="J809" s="61" t="str">
        <f>+IF(A809="","",VLOOKUP(A809,DATA!$R$2:$AD$2000,12,0))</f>
        <v/>
      </c>
    </row>
    <row r="810" spans="9:10">
      <c r="I810" s="6" t="str">
        <f t="shared" si="12"/>
        <v/>
      </c>
      <c r="J810" s="61" t="str">
        <f>+IF(A810="","",VLOOKUP(A810,DATA!$R$2:$AD$2000,12,0))</f>
        <v/>
      </c>
    </row>
    <row r="811" spans="9:10">
      <c r="I811" s="6" t="str">
        <f t="shared" si="12"/>
        <v/>
      </c>
      <c r="J811" s="61" t="str">
        <f>+IF(A811="","",VLOOKUP(A811,DATA!$R$2:$AD$2000,12,0))</f>
        <v/>
      </c>
    </row>
    <row r="812" spans="9:10">
      <c r="I812" s="6" t="str">
        <f t="shared" si="12"/>
        <v/>
      </c>
      <c r="J812" s="61" t="str">
        <f>+IF(A812="","",VLOOKUP(A812,DATA!$R$2:$AD$2000,12,0))</f>
        <v/>
      </c>
    </row>
    <row r="813" spans="9:10">
      <c r="I813" s="6" t="str">
        <f t="shared" si="12"/>
        <v/>
      </c>
      <c r="J813" s="61" t="str">
        <f>+IF(A813="","",VLOOKUP(A813,DATA!$R$2:$AD$2000,12,0))</f>
        <v/>
      </c>
    </row>
    <row r="814" spans="9:10">
      <c r="I814" s="6" t="str">
        <f t="shared" si="12"/>
        <v/>
      </c>
      <c r="J814" s="61" t="str">
        <f>+IF(A814="","",VLOOKUP(A814,DATA!$R$2:$AD$2000,12,0))</f>
        <v/>
      </c>
    </row>
    <row r="815" spans="9:10">
      <c r="I815" s="6" t="str">
        <f t="shared" si="12"/>
        <v/>
      </c>
      <c r="J815" s="61" t="str">
        <f>+IF(A815="","",VLOOKUP(A815,DATA!$R$2:$AD$2000,12,0))</f>
        <v/>
      </c>
    </row>
    <row r="816" spans="9:10">
      <c r="I816" s="6" t="str">
        <f t="shared" si="12"/>
        <v/>
      </c>
      <c r="J816" s="61" t="str">
        <f>+IF(A816="","",VLOOKUP(A816,DATA!$R$2:$AD$2000,12,0))</f>
        <v/>
      </c>
    </row>
    <row r="817" spans="9:10">
      <c r="I817" s="6" t="str">
        <f t="shared" si="12"/>
        <v/>
      </c>
      <c r="J817" s="61" t="str">
        <f>+IF(A817="","",VLOOKUP(A817,DATA!$R$2:$AD$2000,12,0))</f>
        <v/>
      </c>
    </row>
    <row r="818" spans="9:10">
      <c r="I818" s="6" t="str">
        <f t="shared" si="12"/>
        <v/>
      </c>
      <c r="J818" s="61" t="str">
        <f>+IF(A818="","",VLOOKUP(A818,DATA!$R$2:$AD$2000,12,0))</f>
        <v/>
      </c>
    </row>
    <row r="819" spans="9:10">
      <c r="I819" s="6" t="str">
        <f t="shared" si="12"/>
        <v/>
      </c>
      <c r="J819" s="61" t="str">
        <f>+IF(A819="","",VLOOKUP(A819,DATA!$R$2:$AD$2000,12,0))</f>
        <v/>
      </c>
    </row>
    <row r="820" spans="9:10">
      <c r="I820" s="6" t="str">
        <f t="shared" si="12"/>
        <v/>
      </c>
      <c r="J820" s="61" t="str">
        <f>+IF(A820="","",VLOOKUP(A820,DATA!$R$2:$AD$2000,12,0))</f>
        <v/>
      </c>
    </row>
    <row r="821" spans="9:10">
      <c r="I821" s="6" t="str">
        <f t="shared" si="12"/>
        <v/>
      </c>
      <c r="J821" s="61" t="str">
        <f>+IF(A821="","",VLOOKUP(A821,DATA!$R$2:$AD$2000,12,0))</f>
        <v/>
      </c>
    </row>
    <row r="822" spans="9:10">
      <c r="I822" s="6" t="str">
        <f t="shared" si="12"/>
        <v/>
      </c>
      <c r="J822" s="61" t="str">
        <f>+IF(A822="","",VLOOKUP(A822,DATA!$R$2:$AD$2000,12,0))</f>
        <v/>
      </c>
    </row>
    <row r="823" spans="9:10">
      <c r="I823" s="6" t="str">
        <f t="shared" si="12"/>
        <v/>
      </c>
      <c r="J823" s="61" t="str">
        <f>+IF(A823="","",VLOOKUP(A823,DATA!$R$2:$AD$2000,12,0))</f>
        <v/>
      </c>
    </row>
    <row r="824" spans="9:10">
      <c r="I824" s="6" t="str">
        <f t="shared" si="12"/>
        <v/>
      </c>
      <c r="J824" s="61" t="str">
        <f>+IF(A824="","",VLOOKUP(A824,DATA!$R$2:$AD$2000,12,0))</f>
        <v/>
      </c>
    </row>
    <row r="825" spans="9:10">
      <c r="I825" s="6" t="str">
        <f t="shared" si="12"/>
        <v/>
      </c>
      <c r="J825" s="61" t="str">
        <f>+IF(A825="","",VLOOKUP(A825,DATA!$R$2:$AD$2000,12,0))</f>
        <v/>
      </c>
    </row>
    <row r="826" spans="9:10">
      <c r="I826" s="6" t="str">
        <f t="shared" si="12"/>
        <v/>
      </c>
      <c r="J826" s="61" t="str">
        <f>+IF(A826="","",VLOOKUP(A826,DATA!$R$2:$AD$2000,12,0))</f>
        <v/>
      </c>
    </row>
    <row r="827" spans="9:10">
      <c r="I827" s="6" t="str">
        <f t="shared" si="12"/>
        <v/>
      </c>
      <c r="J827" s="61" t="str">
        <f>+IF(A827="","",VLOOKUP(A827,DATA!$R$2:$AD$2000,12,0))</f>
        <v/>
      </c>
    </row>
    <row r="828" spans="9:10">
      <c r="I828" s="6" t="str">
        <f t="shared" si="12"/>
        <v/>
      </c>
      <c r="J828" s="61" t="str">
        <f>+IF(A828="","",VLOOKUP(A828,DATA!$R$2:$AD$2000,12,0))</f>
        <v/>
      </c>
    </row>
    <row r="829" spans="9:10">
      <c r="I829" s="6" t="str">
        <f t="shared" si="12"/>
        <v/>
      </c>
      <c r="J829" s="61" t="str">
        <f>+IF(A829="","",VLOOKUP(A829,DATA!$R$2:$AD$2000,12,0))</f>
        <v/>
      </c>
    </row>
    <row r="830" spans="9:10">
      <c r="I830" s="6" t="str">
        <f t="shared" si="12"/>
        <v/>
      </c>
      <c r="J830" s="61" t="str">
        <f>+IF(A830="","",VLOOKUP(A830,DATA!$R$2:$AD$2000,12,0))</f>
        <v/>
      </c>
    </row>
    <row r="831" spans="9:10">
      <c r="I831" s="6" t="str">
        <f t="shared" si="12"/>
        <v/>
      </c>
      <c r="J831" s="61" t="str">
        <f>+IF(A831="","",VLOOKUP(A831,DATA!$R$2:$AD$2000,12,0))</f>
        <v/>
      </c>
    </row>
    <row r="832" spans="9:10">
      <c r="I832" s="6" t="str">
        <f t="shared" si="12"/>
        <v/>
      </c>
      <c r="J832" s="61" t="str">
        <f>+IF(A832="","",VLOOKUP(A832,DATA!$R$2:$AD$2000,12,0))</f>
        <v/>
      </c>
    </row>
    <row r="833" spans="9:10">
      <c r="I833" s="6" t="str">
        <f t="shared" si="12"/>
        <v/>
      </c>
      <c r="J833" s="61" t="str">
        <f>+IF(A833="","",VLOOKUP(A833,DATA!$R$2:$AD$2000,12,0))</f>
        <v/>
      </c>
    </row>
    <row r="834" spans="9:10">
      <c r="I834" s="6" t="str">
        <f t="shared" si="12"/>
        <v/>
      </c>
      <c r="J834" s="61" t="str">
        <f>+IF(A834="","",VLOOKUP(A834,DATA!$R$2:$AD$2000,12,0))</f>
        <v/>
      </c>
    </row>
    <row r="835" spans="9:10">
      <c r="I835" s="6" t="str">
        <f t="shared" si="12"/>
        <v/>
      </c>
      <c r="J835" s="61" t="str">
        <f>+IF(A835="","",VLOOKUP(A835,DATA!$R$2:$AD$2000,12,0))</f>
        <v/>
      </c>
    </row>
    <row r="836" spans="9:10">
      <c r="I836" s="6" t="str">
        <f t="shared" si="12"/>
        <v/>
      </c>
      <c r="J836" s="61" t="str">
        <f>+IF(A836="","",VLOOKUP(A836,DATA!$R$2:$AD$2000,12,0))</f>
        <v/>
      </c>
    </row>
    <row r="837" spans="9:10">
      <c r="I837" s="6" t="str">
        <f t="shared" si="12"/>
        <v/>
      </c>
      <c r="J837" s="61" t="str">
        <f>+IF(A837="","",VLOOKUP(A837,DATA!$R$2:$AD$2000,12,0))</f>
        <v/>
      </c>
    </row>
    <row r="838" spans="9:10">
      <c r="I838" s="6" t="str">
        <f t="shared" si="12"/>
        <v/>
      </c>
      <c r="J838" s="61" t="str">
        <f>+IF(A838="","",VLOOKUP(A838,DATA!$R$2:$AD$2000,12,0))</f>
        <v/>
      </c>
    </row>
    <row r="839" spans="9:10">
      <c r="I839" s="6" t="str">
        <f t="shared" si="12"/>
        <v/>
      </c>
      <c r="J839" s="61" t="str">
        <f>+IF(A839="","",VLOOKUP(A839,DATA!$R$2:$AD$2000,12,0))</f>
        <v/>
      </c>
    </row>
    <row r="840" spans="9:10">
      <c r="I840" s="6" t="str">
        <f t="shared" si="12"/>
        <v/>
      </c>
      <c r="J840" s="61" t="str">
        <f>+IF(A840="","",VLOOKUP(A840,DATA!$R$2:$AD$2000,12,0))</f>
        <v/>
      </c>
    </row>
    <row r="841" spans="9:10">
      <c r="I841" s="6" t="str">
        <f t="shared" si="12"/>
        <v/>
      </c>
      <c r="J841" s="61" t="str">
        <f>+IF(A841="","",VLOOKUP(A841,DATA!$R$2:$AD$2000,12,0))</f>
        <v/>
      </c>
    </row>
    <row r="842" spans="9:10">
      <c r="I842" s="6" t="str">
        <f t="shared" si="12"/>
        <v/>
      </c>
      <c r="J842" s="61" t="str">
        <f>+IF(A842="","",VLOOKUP(A842,DATA!$R$2:$AD$2000,12,0))</f>
        <v/>
      </c>
    </row>
    <row r="843" spans="9:10">
      <c r="I843" s="6" t="str">
        <f t="shared" si="12"/>
        <v/>
      </c>
      <c r="J843" s="61" t="str">
        <f>+IF(A843="","",VLOOKUP(A843,DATA!$R$2:$AD$2000,12,0))</f>
        <v/>
      </c>
    </row>
    <row r="844" spans="9:10">
      <c r="I844" s="6" t="str">
        <f t="shared" si="12"/>
        <v/>
      </c>
      <c r="J844" s="61" t="str">
        <f>+IF(A844="","",VLOOKUP(A844,DATA!$R$2:$AD$2000,12,0))</f>
        <v/>
      </c>
    </row>
    <row r="845" spans="9:10">
      <c r="I845" s="6" t="str">
        <f t="shared" si="12"/>
        <v/>
      </c>
      <c r="J845" s="61" t="str">
        <f>+IF(A845="","",VLOOKUP(A845,DATA!$R$2:$AD$2000,12,0))</f>
        <v/>
      </c>
    </row>
    <row r="846" spans="9:10">
      <c r="I846" s="6" t="str">
        <f t="shared" si="12"/>
        <v/>
      </c>
      <c r="J846" s="61" t="str">
        <f>+IF(A846="","",VLOOKUP(A846,DATA!$R$2:$AD$2000,12,0))</f>
        <v/>
      </c>
    </row>
    <row r="847" spans="9:10">
      <c r="I847" s="6" t="str">
        <f t="shared" si="12"/>
        <v/>
      </c>
      <c r="J847" s="61" t="str">
        <f>+IF(A847="","",VLOOKUP(A847,DATA!$R$2:$AD$2000,12,0))</f>
        <v/>
      </c>
    </row>
    <row r="848" spans="9:10">
      <c r="I848" s="6" t="str">
        <f t="shared" si="12"/>
        <v/>
      </c>
      <c r="J848" s="61" t="str">
        <f>+IF(A848="","",VLOOKUP(A848,DATA!$R$2:$AD$2000,12,0))</f>
        <v/>
      </c>
    </row>
    <row r="849" spans="9:10">
      <c r="I849" s="6" t="str">
        <f t="shared" si="12"/>
        <v/>
      </c>
      <c r="J849" s="61" t="str">
        <f>+IF(A849="","",VLOOKUP(A849,DATA!$R$2:$AD$2000,12,0))</f>
        <v/>
      </c>
    </row>
    <row r="850" spans="9:10">
      <c r="I850" s="6" t="str">
        <f t="shared" si="12"/>
        <v/>
      </c>
      <c r="J850" s="61" t="str">
        <f>+IF(A850="","",VLOOKUP(A850,DATA!$R$2:$AD$2000,12,0))</f>
        <v/>
      </c>
    </row>
    <row r="851" spans="9:10">
      <c r="I851" s="6" t="str">
        <f t="shared" si="12"/>
        <v/>
      </c>
      <c r="J851" s="61" t="str">
        <f>+IF(A851="","",VLOOKUP(A851,DATA!$R$2:$AD$2000,12,0))</f>
        <v/>
      </c>
    </row>
    <row r="852" spans="9:10">
      <c r="I852" s="6" t="str">
        <f t="shared" si="12"/>
        <v/>
      </c>
      <c r="J852" s="61" t="str">
        <f>+IF(A852="","",VLOOKUP(A852,DATA!$R$2:$AD$2000,12,0))</f>
        <v/>
      </c>
    </row>
    <row r="853" spans="9:10">
      <c r="I853" s="6" t="str">
        <f t="shared" si="12"/>
        <v/>
      </c>
      <c r="J853" s="61" t="str">
        <f>+IF(A853="","",VLOOKUP(A853,DATA!$R$2:$AD$2000,12,0))</f>
        <v/>
      </c>
    </row>
    <row r="854" spans="9:10">
      <c r="I854" s="6" t="str">
        <f t="shared" ref="I854:I917" si="13">+IF(F854="","",IF(F854&gt;=$D$16,$C$17,IF(F854&gt;$D$15,$C$16,IF(F854&gt;$D$14,$C$15,$C$14))))</f>
        <v/>
      </c>
      <c r="J854" s="61" t="str">
        <f>+IF(A854="","",VLOOKUP(A854,DATA!$R$2:$AD$2000,12,0))</f>
        <v/>
      </c>
    </row>
    <row r="855" spans="9:10">
      <c r="I855" s="6" t="str">
        <f t="shared" si="13"/>
        <v/>
      </c>
      <c r="J855" s="61" t="str">
        <f>+IF(A855="","",VLOOKUP(A855,DATA!$R$2:$AD$2000,12,0))</f>
        <v/>
      </c>
    </row>
    <row r="856" spans="9:10">
      <c r="I856" s="6" t="str">
        <f t="shared" si="13"/>
        <v/>
      </c>
      <c r="J856" s="61" t="str">
        <f>+IF(A856="","",VLOOKUP(A856,DATA!$R$2:$AD$2000,12,0))</f>
        <v/>
      </c>
    </row>
    <row r="857" spans="9:10">
      <c r="I857" s="6" t="str">
        <f t="shared" si="13"/>
        <v/>
      </c>
      <c r="J857" s="61" t="str">
        <f>+IF(A857="","",VLOOKUP(A857,DATA!$R$2:$AD$2000,12,0))</f>
        <v/>
      </c>
    </row>
    <row r="858" spans="9:10">
      <c r="I858" s="6" t="str">
        <f t="shared" si="13"/>
        <v/>
      </c>
      <c r="J858" s="61" t="str">
        <f>+IF(A858="","",VLOOKUP(A858,DATA!$R$2:$AD$2000,12,0))</f>
        <v/>
      </c>
    </row>
    <row r="859" spans="9:10">
      <c r="I859" s="6" t="str">
        <f t="shared" si="13"/>
        <v/>
      </c>
      <c r="J859" s="61" t="str">
        <f>+IF(A859="","",VLOOKUP(A859,DATA!$R$2:$AD$2000,12,0))</f>
        <v/>
      </c>
    </row>
    <row r="860" spans="9:10">
      <c r="I860" s="6" t="str">
        <f t="shared" si="13"/>
        <v/>
      </c>
      <c r="J860" s="61" t="str">
        <f>+IF(A860="","",VLOOKUP(A860,DATA!$R$2:$AD$2000,12,0))</f>
        <v/>
      </c>
    </row>
    <row r="861" spans="9:10">
      <c r="I861" s="6" t="str">
        <f t="shared" si="13"/>
        <v/>
      </c>
      <c r="J861" s="61" t="str">
        <f>+IF(A861="","",VLOOKUP(A861,DATA!$R$2:$AD$2000,12,0))</f>
        <v/>
      </c>
    </row>
    <row r="862" spans="9:10">
      <c r="I862" s="6" t="str">
        <f t="shared" si="13"/>
        <v/>
      </c>
      <c r="J862" s="61" t="str">
        <f>+IF(A862="","",VLOOKUP(A862,DATA!$R$2:$AD$2000,12,0))</f>
        <v/>
      </c>
    </row>
    <row r="863" spans="9:10">
      <c r="I863" s="6" t="str">
        <f t="shared" si="13"/>
        <v/>
      </c>
      <c r="J863" s="61" t="str">
        <f>+IF(A863="","",VLOOKUP(A863,DATA!$R$2:$AD$2000,12,0))</f>
        <v/>
      </c>
    </row>
    <row r="864" spans="9:10">
      <c r="I864" s="6" t="str">
        <f t="shared" si="13"/>
        <v/>
      </c>
      <c r="J864" s="61" t="str">
        <f>+IF(A864="","",VLOOKUP(A864,DATA!$R$2:$AD$2000,12,0))</f>
        <v/>
      </c>
    </row>
    <row r="865" spans="9:10">
      <c r="I865" s="6" t="str">
        <f t="shared" si="13"/>
        <v/>
      </c>
      <c r="J865" s="61" t="str">
        <f>+IF(A865="","",VLOOKUP(A865,DATA!$R$2:$AD$2000,12,0))</f>
        <v/>
      </c>
    </row>
    <row r="866" spans="9:10">
      <c r="I866" s="6" t="str">
        <f t="shared" si="13"/>
        <v/>
      </c>
      <c r="J866" s="61" t="str">
        <f>+IF(A866="","",VLOOKUP(A866,DATA!$R$2:$AD$2000,12,0))</f>
        <v/>
      </c>
    </row>
    <row r="867" spans="9:10">
      <c r="I867" s="6" t="str">
        <f t="shared" si="13"/>
        <v/>
      </c>
      <c r="J867" s="61" t="str">
        <f>+IF(A867="","",VLOOKUP(A867,DATA!$R$2:$AD$2000,12,0))</f>
        <v/>
      </c>
    </row>
    <row r="868" spans="9:10">
      <c r="I868" s="6" t="str">
        <f t="shared" si="13"/>
        <v/>
      </c>
      <c r="J868" s="61" t="str">
        <f>+IF(A868="","",VLOOKUP(A868,DATA!$R$2:$AD$2000,12,0))</f>
        <v/>
      </c>
    </row>
    <row r="869" spans="9:10">
      <c r="I869" s="6" t="str">
        <f t="shared" si="13"/>
        <v/>
      </c>
      <c r="J869" s="61" t="str">
        <f>+IF(A869="","",VLOOKUP(A869,DATA!$R$2:$AD$2000,12,0))</f>
        <v/>
      </c>
    </row>
    <row r="870" spans="9:10">
      <c r="I870" s="6" t="str">
        <f t="shared" si="13"/>
        <v/>
      </c>
      <c r="J870" s="61" t="str">
        <f>+IF(A870="","",VLOOKUP(A870,DATA!$R$2:$AD$2000,12,0))</f>
        <v/>
      </c>
    </row>
    <row r="871" spans="9:10">
      <c r="I871" s="6" t="str">
        <f t="shared" si="13"/>
        <v/>
      </c>
      <c r="J871" s="61" t="str">
        <f>+IF(A871="","",VLOOKUP(A871,DATA!$R$2:$AD$2000,12,0))</f>
        <v/>
      </c>
    </row>
    <row r="872" spans="9:10">
      <c r="I872" s="6" t="str">
        <f t="shared" si="13"/>
        <v/>
      </c>
      <c r="J872" s="61" t="str">
        <f>+IF(A872="","",VLOOKUP(A872,DATA!$R$2:$AD$2000,12,0))</f>
        <v/>
      </c>
    </row>
    <row r="873" spans="9:10">
      <c r="I873" s="6" t="str">
        <f t="shared" si="13"/>
        <v/>
      </c>
      <c r="J873" s="61" t="str">
        <f>+IF(A873="","",VLOOKUP(A873,DATA!$R$2:$AD$2000,12,0))</f>
        <v/>
      </c>
    </row>
    <row r="874" spans="9:10">
      <c r="I874" s="6" t="str">
        <f t="shared" si="13"/>
        <v/>
      </c>
      <c r="J874" s="61" t="str">
        <f>+IF(A874="","",VLOOKUP(A874,DATA!$R$2:$AD$2000,12,0))</f>
        <v/>
      </c>
    </row>
    <row r="875" spans="9:10">
      <c r="I875" s="6" t="str">
        <f t="shared" si="13"/>
        <v/>
      </c>
      <c r="J875" s="61" t="str">
        <f>+IF(A875="","",VLOOKUP(A875,DATA!$R$2:$AD$2000,12,0))</f>
        <v/>
      </c>
    </row>
    <row r="876" spans="9:10">
      <c r="I876" s="6" t="str">
        <f t="shared" si="13"/>
        <v/>
      </c>
      <c r="J876" s="61" t="str">
        <f>+IF(A876="","",VLOOKUP(A876,DATA!$R$2:$AD$2000,12,0))</f>
        <v/>
      </c>
    </row>
    <row r="877" spans="9:10">
      <c r="I877" s="6" t="str">
        <f t="shared" si="13"/>
        <v/>
      </c>
      <c r="J877" s="61" t="str">
        <f>+IF(A877="","",VLOOKUP(A877,DATA!$R$2:$AD$2000,12,0))</f>
        <v/>
      </c>
    </row>
    <row r="878" spans="9:10">
      <c r="I878" s="6" t="str">
        <f t="shared" si="13"/>
        <v/>
      </c>
      <c r="J878" s="61" t="str">
        <f>+IF(A878="","",VLOOKUP(A878,DATA!$R$2:$AD$2000,12,0))</f>
        <v/>
      </c>
    </row>
    <row r="879" spans="9:10">
      <c r="I879" s="6" t="str">
        <f t="shared" si="13"/>
        <v/>
      </c>
      <c r="J879" s="61" t="str">
        <f>+IF(A879="","",VLOOKUP(A879,DATA!$R$2:$AD$2000,12,0))</f>
        <v/>
      </c>
    </row>
    <row r="880" spans="9:10">
      <c r="I880" s="6" t="str">
        <f t="shared" si="13"/>
        <v/>
      </c>
      <c r="J880" s="61" t="str">
        <f>+IF(A880="","",VLOOKUP(A880,DATA!$R$2:$AD$2000,12,0))</f>
        <v/>
      </c>
    </row>
    <row r="881" spans="9:10">
      <c r="I881" s="6" t="str">
        <f t="shared" si="13"/>
        <v/>
      </c>
      <c r="J881" s="61" t="str">
        <f>+IF(A881="","",VLOOKUP(A881,DATA!$R$2:$AD$2000,12,0))</f>
        <v/>
      </c>
    </row>
    <row r="882" spans="9:10">
      <c r="I882" s="6" t="str">
        <f t="shared" si="13"/>
        <v/>
      </c>
      <c r="J882" s="61" t="str">
        <f>+IF(A882="","",VLOOKUP(A882,DATA!$R$2:$AD$2000,12,0))</f>
        <v/>
      </c>
    </row>
    <row r="883" spans="9:10">
      <c r="I883" s="6" t="str">
        <f t="shared" si="13"/>
        <v/>
      </c>
      <c r="J883" s="61" t="str">
        <f>+IF(A883="","",VLOOKUP(A883,DATA!$R$2:$AD$2000,12,0))</f>
        <v/>
      </c>
    </row>
    <row r="884" spans="9:10">
      <c r="I884" s="6" t="str">
        <f t="shared" si="13"/>
        <v/>
      </c>
      <c r="J884" s="61" t="str">
        <f>+IF(A884="","",VLOOKUP(A884,DATA!$R$2:$AD$2000,12,0))</f>
        <v/>
      </c>
    </row>
    <row r="885" spans="9:10">
      <c r="I885" s="6" t="str">
        <f t="shared" si="13"/>
        <v/>
      </c>
      <c r="J885" s="61" t="str">
        <f>+IF(A885="","",VLOOKUP(A885,DATA!$R$2:$AD$2000,12,0))</f>
        <v/>
      </c>
    </row>
    <row r="886" spans="9:10">
      <c r="I886" s="6" t="str">
        <f t="shared" si="13"/>
        <v/>
      </c>
      <c r="J886" s="61" t="str">
        <f>+IF(A886="","",VLOOKUP(A886,DATA!$R$2:$AD$2000,12,0))</f>
        <v/>
      </c>
    </row>
    <row r="887" spans="9:10">
      <c r="I887" s="6" t="str">
        <f t="shared" si="13"/>
        <v/>
      </c>
      <c r="J887" s="61" t="str">
        <f>+IF(A887="","",VLOOKUP(A887,DATA!$R$2:$AD$2000,12,0))</f>
        <v/>
      </c>
    </row>
    <row r="888" spans="9:10">
      <c r="I888" s="6" t="str">
        <f t="shared" si="13"/>
        <v/>
      </c>
      <c r="J888" s="61" t="str">
        <f>+IF(A888="","",VLOOKUP(A888,DATA!$R$2:$AD$2000,12,0))</f>
        <v/>
      </c>
    </row>
    <row r="889" spans="9:10">
      <c r="I889" s="6" t="str">
        <f t="shared" si="13"/>
        <v/>
      </c>
      <c r="J889" s="61" t="str">
        <f>+IF(A889="","",VLOOKUP(A889,DATA!$R$2:$AD$2000,12,0))</f>
        <v/>
      </c>
    </row>
    <row r="890" spans="9:10">
      <c r="I890" s="6" t="str">
        <f t="shared" si="13"/>
        <v/>
      </c>
      <c r="J890" s="61" t="str">
        <f>+IF(A890="","",VLOOKUP(A890,DATA!$R$2:$AD$2000,12,0))</f>
        <v/>
      </c>
    </row>
    <row r="891" spans="9:10">
      <c r="I891" s="6" t="str">
        <f t="shared" si="13"/>
        <v/>
      </c>
      <c r="J891" s="61" t="str">
        <f>+IF(A891="","",VLOOKUP(A891,DATA!$R$2:$AD$2000,12,0))</f>
        <v/>
      </c>
    </row>
    <row r="892" spans="9:10">
      <c r="I892" s="6" t="str">
        <f t="shared" si="13"/>
        <v/>
      </c>
      <c r="J892" s="61" t="str">
        <f>+IF(A892="","",VLOOKUP(A892,DATA!$R$2:$AD$2000,12,0))</f>
        <v/>
      </c>
    </row>
    <row r="893" spans="9:10">
      <c r="I893" s="6" t="str">
        <f t="shared" si="13"/>
        <v/>
      </c>
      <c r="J893" s="61" t="str">
        <f>+IF(A893="","",VLOOKUP(A893,DATA!$R$2:$AD$2000,12,0))</f>
        <v/>
      </c>
    </row>
    <row r="894" spans="9:10">
      <c r="I894" s="6" t="str">
        <f t="shared" si="13"/>
        <v/>
      </c>
      <c r="J894" s="61" t="str">
        <f>+IF(A894="","",VLOOKUP(A894,DATA!$R$2:$AD$2000,12,0))</f>
        <v/>
      </c>
    </row>
    <row r="895" spans="9:10">
      <c r="I895" s="6" t="str">
        <f t="shared" si="13"/>
        <v/>
      </c>
      <c r="J895" s="61" t="str">
        <f>+IF(A895="","",VLOOKUP(A895,DATA!$R$2:$AD$2000,12,0))</f>
        <v/>
      </c>
    </row>
    <row r="896" spans="9:10">
      <c r="I896" s="6" t="str">
        <f t="shared" si="13"/>
        <v/>
      </c>
      <c r="J896" s="61" t="str">
        <f>+IF(A896="","",VLOOKUP(A896,DATA!$R$2:$AD$2000,12,0))</f>
        <v/>
      </c>
    </row>
    <row r="897" spans="9:10">
      <c r="I897" s="6" t="str">
        <f t="shared" si="13"/>
        <v/>
      </c>
      <c r="J897" s="61" t="str">
        <f>+IF(A897="","",VLOOKUP(A897,DATA!$R$2:$AD$2000,12,0))</f>
        <v/>
      </c>
    </row>
    <row r="898" spans="9:10">
      <c r="I898" s="6" t="str">
        <f t="shared" si="13"/>
        <v/>
      </c>
      <c r="J898" s="61" t="str">
        <f>+IF(A898="","",VLOOKUP(A898,DATA!$R$2:$AD$2000,12,0))</f>
        <v/>
      </c>
    </row>
    <row r="899" spans="9:10">
      <c r="I899" s="6" t="str">
        <f t="shared" si="13"/>
        <v/>
      </c>
      <c r="J899" s="61" t="str">
        <f>+IF(A899="","",VLOOKUP(A899,DATA!$R$2:$AD$2000,12,0))</f>
        <v/>
      </c>
    </row>
    <row r="900" spans="9:10">
      <c r="I900" s="6" t="str">
        <f t="shared" si="13"/>
        <v/>
      </c>
      <c r="J900" s="61" t="str">
        <f>+IF(A900="","",VLOOKUP(A900,DATA!$R$2:$AD$2000,12,0))</f>
        <v/>
      </c>
    </row>
    <row r="901" spans="9:10">
      <c r="I901" s="6" t="str">
        <f t="shared" si="13"/>
        <v/>
      </c>
      <c r="J901" s="61" t="str">
        <f>+IF(A901="","",VLOOKUP(A901,DATA!$R$2:$AD$2000,12,0))</f>
        <v/>
      </c>
    </row>
    <row r="902" spans="9:10">
      <c r="I902" s="6" t="str">
        <f t="shared" si="13"/>
        <v/>
      </c>
      <c r="J902" s="61" t="str">
        <f>+IF(A902="","",VLOOKUP(A902,DATA!$R$2:$AD$2000,12,0))</f>
        <v/>
      </c>
    </row>
    <row r="903" spans="9:10">
      <c r="I903" s="6" t="str">
        <f t="shared" si="13"/>
        <v/>
      </c>
      <c r="J903" s="61" t="str">
        <f>+IF(A903="","",VLOOKUP(A903,DATA!$R$2:$AD$2000,12,0))</f>
        <v/>
      </c>
    </row>
    <row r="904" spans="9:10">
      <c r="I904" s="6" t="str">
        <f t="shared" si="13"/>
        <v/>
      </c>
      <c r="J904" s="61" t="str">
        <f>+IF(A904="","",VLOOKUP(A904,DATA!$R$2:$AD$2000,12,0))</f>
        <v/>
      </c>
    </row>
    <row r="905" spans="9:10">
      <c r="I905" s="6" t="str">
        <f t="shared" si="13"/>
        <v/>
      </c>
      <c r="J905" s="61" t="str">
        <f>+IF(A905="","",VLOOKUP(A905,DATA!$R$2:$AD$2000,12,0))</f>
        <v/>
      </c>
    </row>
    <row r="906" spans="9:10">
      <c r="I906" s="6" t="str">
        <f t="shared" si="13"/>
        <v/>
      </c>
      <c r="J906" s="61" t="str">
        <f>+IF(A906="","",VLOOKUP(A906,DATA!$R$2:$AD$2000,12,0))</f>
        <v/>
      </c>
    </row>
    <row r="907" spans="9:10">
      <c r="I907" s="6" t="str">
        <f t="shared" si="13"/>
        <v/>
      </c>
      <c r="J907" s="61" t="str">
        <f>+IF(A907="","",VLOOKUP(A907,DATA!$R$2:$AD$2000,12,0))</f>
        <v/>
      </c>
    </row>
    <row r="908" spans="9:10">
      <c r="I908" s="6" t="str">
        <f t="shared" si="13"/>
        <v/>
      </c>
      <c r="J908" s="61" t="str">
        <f>+IF(A908="","",VLOOKUP(A908,DATA!$R$2:$AD$2000,12,0))</f>
        <v/>
      </c>
    </row>
    <row r="909" spans="9:10">
      <c r="I909" s="6" t="str">
        <f t="shared" si="13"/>
        <v/>
      </c>
      <c r="J909" s="61" t="str">
        <f>+IF(A909="","",VLOOKUP(A909,DATA!$R$2:$AD$2000,12,0))</f>
        <v/>
      </c>
    </row>
    <row r="910" spans="9:10">
      <c r="I910" s="6" t="str">
        <f t="shared" si="13"/>
        <v/>
      </c>
      <c r="J910" s="61" t="str">
        <f>+IF(A910="","",VLOOKUP(A910,DATA!$R$2:$AD$2000,12,0))</f>
        <v/>
      </c>
    </row>
    <row r="911" spans="9:10">
      <c r="I911" s="6" t="str">
        <f t="shared" si="13"/>
        <v/>
      </c>
      <c r="J911" s="61" t="str">
        <f>+IF(A911="","",VLOOKUP(A911,DATA!$R$2:$AD$2000,12,0))</f>
        <v/>
      </c>
    </row>
    <row r="912" spans="9:10">
      <c r="I912" s="6" t="str">
        <f t="shared" si="13"/>
        <v/>
      </c>
      <c r="J912" s="61" t="str">
        <f>+IF(A912="","",VLOOKUP(A912,DATA!$R$2:$AD$2000,12,0))</f>
        <v/>
      </c>
    </row>
    <row r="913" spans="9:10">
      <c r="I913" s="6" t="str">
        <f t="shared" si="13"/>
        <v/>
      </c>
      <c r="J913" s="61" t="str">
        <f>+IF(A913="","",VLOOKUP(A913,DATA!$R$2:$AD$2000,12,0))</f>
        <v/>
      </c>
    </row>
    <row r="914" spans="9:10">
      <c r="I914" s="6" t="str">
        <f t="shared" si="13"/>
        <v/>
      </c>
      <c r="J914" s="61" t="str">
        <f>+IF(A914="","",VLOOKUP(A914,DATA!$R$2:$AD$2000,12,0))</f>
        <v/>
      </c>
    </row>
    <row r="915" spans="9:10">
      <c r="I915" s="6" t="str">
        <f t="shared" si="13"/>
        <v/>
      </c>
      <c r="J915" s="61" t="str">
        <f>+IF(A915="","",VLOOKUP(A915,DATA!$R$2:$AD$2000,12,0))</f>
        <v/>
      </c>
    </row>
    <row r="916" spans="9:10">
      <c r="I916" s="6" t="str">
        <f t="shared" si="13"/>
        <v/>
      </c>
      <c r="J916" s="61" t="str">
        <f>+IF(A916="","",VLOOKUP(A916,DATA!$R$2:$AD$2000,12,0))</f>
        <v/>
      </c>
    </row>
    <row r="917" spans="9:10">
      <c r="I917" s="6" t="str">
        <f t="shared" si="13"/>
        <v/>
      </c>
      <c r="J917" s="61" t="str">
        <f>+IF(A917="","",VLOOKUP(A917,DATA!$R$2:$AD$2000,12,0))</f>
        <v/>
      </c>
    </row>
    <row r="918" spans="9:10">
      <c r="I918" s="6" t="str">
        <f t="shared" ref="I918:I981" si="14">+IF(F918="","",IF(F918&gt;=$D$16,$C$17,IF(F918&gt;$D$15,$C$16,IF(F918&gt;$D$14,$C$15,$C$14))))</f>
        <v/>
      </c>
      <c r="J918" s="61" t="str">
        <f>+IF(A918="","",VLOOKUP(A918,DATA!$R$2:$AD$2000,12,0))</f>
        <v/>
      </c>
    </row>
    <row r="919" spans="9:10">
      <c r="I919" s="6" t="str">
        <f t="shared" si="14"/>
        <v/>
      </c>
      <c r="J919" s="61" t="str">
        <f>+IF(A919="","",VLOOKUP(A919,DATA!$R$2:$AD$2000,12,0))</f>
        <v/>
      </c>
    </row>
    <row r="920" spans="9:10">
      <c r="I920" s="6" t="str">
        <f t="shared" si="14"/>
        <v/>
      </c>
      <c r="J920" s="61" t="str">
        <f>+IF(A920="","",VLOOKUP(A920,DATA!$R$2:$AD$2000,12,0))</f>
        <v/>
      </c>
    </row>
    <row r="921" spans="9:10">
      <c r="I921" s="6" t="str">
        <f t="shared" si="14"/>
        <v/>
      </c>
      <c r="J921" s="61" t="str">
        <f>+IF(A921="","",VLOOKUP(A921,DATA!$R$2:$AD$2000,12,0))</f>
        <v/>
      </c>
    </row>
    <row r="922" spans="9:10">
      <c r="I922" s="6" t="str">
        <f t="shared" si="14"/>
        <v/>
      </c>
      <c r="J922" s="61" t="str">
        <f>+IF(A922="","",VLOOKUP(A922,DATA!$R$2:$AD$2000,12,0))</f>
        <v/>
      </c>
    </row>
    <row r="923" spans="9:10">
      <c r="I923" s="6" t="str">
        <f t="shared" si="14"/>
        <v/>
      </c>
      <c r="J923" s="61" t="str">
        <f>+IF(A923="","",VLOOKUP(A923,DATA!$R$2:$AD$2000,12,0))</f>
        <v/>
      </c>
    </row>
    <row r="924" spans="9:10">
      <c r="I924" s="6" t="str">
        <f t="shared" si="14"/>
        <v/>
      </c>
      <c r="J924" s="61" t="str">
        <f>+IF(A924="","",VLOOKUP(A924,DATA!$R$2:$AD$2000,12,0))</f>
        <v/>
      </c>
    </row>
    <row r="925" spans="9:10">
      <c r="I925" s="6" t="str">
        <f t="shared" si="14"/>
        <v/>
      </c>
      <c r="J925" s="61" t="str">
        <f>+IF(A925="","",VLOOKUP(A925,DATA!$R$2:$AD$2000,12,0))</f>
        <v/>
      </c>
    </row>
    <row r="926" spans="9:10">
      <c r="I926" s="6" t="str">
        <f t="shared" si="14"/>
        <v/>
      </c>
      <c r="J926" s="61" t="str">
        <f>+IF(A926="","",VLOOKUP(A926,DATA!$R$2:$AD$2000,12,0))</f>
        <v/>
      </c>
    </row>
    <row r="927" spans="9:10">
      <c r="I927" s="6" t="str">
        <f t="shared" si="14"/>
        <v/>
      </c>
      <c r="J927" s="61" t="str">
        <f>+IF(A927="","",VLOOKUP(A927,DATA!$R$2:$AD$2000,12,0))</f>
        <v/>
      </c>
    </row>
    <row r="928" spans="9:10">
      <c r="I928" s="6" t="str">
        <f t="shared" si="14"/>
        <v/>
      </c>
      <c r="J928" s="61" t="str">
        <f>+IF(A928="","",VLOOKUP(A928,DATA!$R$2:$AD$2000,12,0))</f>
        <v/>
      </c>
    </row>
    <row r="929" spans="9:10">
      <c r="I929" s="6" t="str">
        <f t="shared" si="14"/>
        <v/>
      </c>
      <c r="J929" s="61" t="str">
        <f>+IF(A929="","",VLOOKUP(A929,DATA!$R$2:$AD$2000,12,0))</f>
        <v/>
      </c>
    </row>
    <row r="930" spans="9:10">
      <c r="I930" s="6" t="str">
        <f t="shared" si="14"/>
        <v/>
      </c>
      <c r="J930" s="61" t="str">
        <f>+IF(A930="","",VLOOKUP(A930,DATA!$R$2:$AD$2000,12,0))</f>
        <v/>
      </c>
    </row>
    <row r="931" spans="9:10">
      <c r="I931" s="6" t="str">
        <f t="shared" si="14"/>
        <v/>
      </c>
      <c r="J931" s="61" t="str">
        <f>+IF(A931="","",VLOOKUP(A931,DATA!$R$2:$AD$2000,12,0))</f>
        <v/>
      </c>
    </row>
    <row r="932" spans="9:10">
      <c r="I932" s="6" t="str">
        <f t="shared" si="14"/>
        <v/>
      </c>
      <c r="J932" s="61" t="str">
        <f>+IF(A932="","",VLOOKUP(A932,DATA!$R$2:$AD$2000,12,0))</f>
        <v/>
      </c>
    </row>
    <row r="933" spans="9:10">
      <c r="I933" s="6" t="str">
        <f t="shared" si="14"/>
        <v/>
      </c>
      <c r="J933" s="61" t="str">
        <f>+IF(A933="","",VLOOKUP(A933,DATA!$R$2:$AD$2000,12,0))</f>
        <v/>
      </c>
    </row>
    <row r="934" spans="9:10">
      <c r="I934" s="6" t="str">
        <f t="shared" si="14"/>
        <v/>
      </c>
      <c r="J934" s="61" t="str">
        <f>+IF(A934="","",VLOOKUP(A934,DATA!$R$2:$AD$2000,12,0))</f>
        <v/>
      </c>
    </row>
    <row r="935" spans="9:10">
      <c r="I935" s="6" t="str">
        <f t="shared" si="14"/>
        <v/>
      </c>
      <c r="J935" s="61" t="str">
        <f>+IF(A935="","",VLOOKUP(A935,DATA!$R$2:$AD$2000,12,0))</f>
        <v/>
      </c>
    </row>
    <row r="936" spans="9:10">
      <c r="I936" s="6" t="str">
        <f t="shared" si="14"/>
        <v/>
      </c>
      <c r="J936" s="61" t="str">
        <f>+IF(A936="","",VLOOKUP(A936,DATA!$R$2:$AD$2000,12,0))</f>
        <v/>
      </c>
    </row>
    <row r="937" spans="9:10">
      <c r="I937" s="6" t="str">
        <f t="shared" si="14"/>
        <v/>
      </c>
      <c r="J937" s="61" t="str">
        <f>+IF(A937="","",VLOOKUP(A937,DATA!$R$2:$AD$2000,12,0))</f>
        <v/>
      </c>
    </row>
    <row r="938" spans="9:10">
      <c r="I938" s="6" t="str">
        <f t="shared" si="14"/>
        <v/>
      </c>
      <c r="J938" s="61" t="str">
        <f>+IF(A938="","",VLOOKUP(A938,DATA!$R$2:$AD$2000,12,0))</f>
        <v/>
      </c>
    </row>
    <row r="939" spans="9:10">
      <c r="I939" s="6" t="str">
        <f t="shared" si="14"/>
        <v/>
      </c>
      <c r="J939" s="61" t="str">
        <f>+IF(A939="","",VLOOKUP(A939,DATA!$R$2:$AD$2000,12,0))</f>
        <v/>
      </c>
    </row>
    <row r="940" spans="9:10">
      <c r="I940" s="6" t="str">
        <f t="shared" si="14"/>
        <v/>
      </c>
      <c r="J940" s="61" t="str">
        <f>+IF(A940="","",VLOOKUP(A940,DATA!$R$2:$AD$2000,12,0))</f>
        <v/>
      </c>
    </row>
    <row r="941" spans="9:10">
      <c r="I941" s="6" t="str">
        <f t="shared" si="14"/>
        <v/>
      </c>
      <c r="J941" s="61" t="str">
        <f>+IF(A941="","",VLOOKUP(A941,DATA!$R$2:$AD$2000,12,0))</f>
        <v/>
      </c>
    </row>
    <row r="942" spans="9:10">
      <c r="I942" s="6" t="str">
        <f t="shared" si="14"/>
        <v/>
      </c>
      <c r="J942" s="61" t="str">
        <f>+IF(A942="","",VLOOKUP(A942,DATA!$R$2:$AD$2000,12,0))</f>
        <v/>
      </c>
    </row>
    <row r="943" spans="9:10">
      <c r="I943" s="6" t="str">
        <f t="shared" si="14"/>
        <v/>
      </c>
      <c r="J943" s="61" t="str">
        <f>+IF(A943="","",VLOOKUP(A943,DATA!$R$2:$AD$2000,12,0))</f>
        <v/>
      </c>
    </row>
    <row r="944" spans="9:10">
      <c r="I944" s="6" t="str">
        <f t="shared" si="14"/>
        <v/>
      </c>
      <c r="J944" s="61" t="str">
        <f>+IF(A944="","",VLOOKUP(A944,DATA!$R$2:$AD$2000,12,0))</f>
        <v/>
      </c>
    </row>
    <row r="945" spans="9:10">
      <c r="I945" s="6" t="str">
        <f t="shared" si="14"/>
        <v/>
      </c>
      <c r="J945" s="61" t="str">
        <f>+IF(A945="","",VLOOKUP(A945,DATA!$R$2:$AD$2000,12,0))</f>
        <v/>
      </c>
    </row>
    <row r="946" spans="9:10">
      <c r="I946" s="6" t="str">
        <f t="shared" si="14"/>
        <v/>
      </c>
      <c r="J946" s="61" t="str">
        <f>+IF(A946="","",VLOOKUP(A946,DATA!$R$2:$AD$2000,12,0))</f>
        <v/>
      </c>
    </row>
    <row r="947" spans="9:10">
      <c r="I947" s="6" t="str">
        <f t="shared" si="14"/>
        <v/>
      </c>
      <c r="J947" s="61" t="str">
        <f>+IF(A947="","",VLOOKUP(A947,DATA!$R$2:$AD$2000,12,0))</f>
        <v/>
      </c>
    </row>
    <row r="948" spans="9:10">
      <c r="I948" s="6" t="str">
        <f t="shared" si="14"/>
        <v/>
      </c>
      <c r="J948" s="61" t="str">
        <f>+IF(A948="","",VLOOKUP(A948,DATA!$R$2:$AD$2000,12,0))</f>
        <v/>
      </c>
    </row>
    <row r="949" spans="9:10">
      <c r="I949" s="6" t="str">
        <f t="shared" si="14"/>
        <v/>
      </c>
      <c r="J949" s="61" t="str">
        <f>+IF(A949="","",VLOOKUP(A949,DATA!$R$2:$AD$2000,12,0))</f>
        <v/>
      </c>
    </row>
    <row r="950" spans="9:10">
      <c r="I950" s="6" t="str">
        <f t="shared" si="14"/>
        <v/>
      </c>
      <c r="J950" s="61" t="str">
        <f>+IF(A950="","",VLOOKUP(A950,DATA!$R$2:$AD$2000,12,0))</f>
        <v/>
      </c>
    </row>
    <row r="951" spans="9:10">
      <c r="I951" s="6" t="str">
        <f t="shared" si="14"/>
        <v/>
      </c>
      <c r="J951" s="61" t="str">
        <f>+IF(A951="","",VLOOKUP(A951,DATA!$R$2:$AD$2000,12,0))</f>
        <v/>
      </c>
    </row>
    <row r="952" spans="9:10">
      <c r="I952" s="6" t="str">
        <f t="shared" si="14"/>
        <v/>
      </c>
      <c r="J952" s="61" t="str">
        <f>+IF(A952="","",VLOOKUP(A952,DATA!$R$2:$AD$2000,12,0))</f>
        <v/>
      </c>
    </row>
    <row r="953" spans="9:10">
      <c r="I953" s="6" t="str">
        <f t="shared" si="14"/>
        <v/>
      </c>
      <c r="J953" s="61" t="str">
        <f>+IF(A953="","",VLOOKUP(A953,DATA!$R$2:$AD$2000,12,0))</f>
        <v/>
      </c>
    </row>
    <row r="954" spans="9:10">
      <c r="I954" s="6" t="str">
        <f t="shared" si="14"/>
        <v/>
      </c>
      <c r="J954" s="61" t="str">
        <f>+IF(A954="","",VLOOKUP(A954,DATA!$R$2:$AD$2000,12,0))</f>
        <v/>
      </c>
    </row>
    <row r="955" spans="9:10">
      <c r="I955" s="6" t="str">
        <f t="shared" si="14"/>
        <v/>
      </c>
      <c r="J955" s="61" t="str">
        <f>+IF(A955="","",VLOOKUP(A955,DATA!$R$2:$AD$2000,12,0))</f>
        <v/>
      </c>
    </row>
    <row r="956" spans="9:10">
      <c r="I956" s="6" t="str">
        <f t="shared" si="14"/>
        <v/>
      </c>
      <c r="J956" s="61" t="str">
        <f>+IF(A956="","",VLOOKUP(A956,DATA!$R$2:$AD$2000,12,0))</f>
        <v/>
      </c>
    </row>
    <row r="957" spans="9:10">
      <c r="I957" s="6" t="str">
        <f t="shared" si="14"/>
        <v/>
      </c>
      <c r="J957" s="61" t="str">
        <f>+IF(A957="","",VLOOKUP(A957,DATA!$R$2:$AD$2000,12,0))</f>
        <v/>
      </c>
    </row>
    <row r="958" spans="9:10">
      <c r="I958" s="6" t="str">
        <f t="shared" si="14"/>
        <v/>
      </c>
      <c r="J958" s="61" t="str">
        <f>+IF(A958="","",VLOOKUP(A958,DATA!$R$2:$AD$2000,12,0))</f>
        <v/>
      </c>
    </row>
    <row r="959" spans="9:10">
      <c r="I959" s="6" t="str">
        <f t="shared" si="14"/>
        <v/>
      </c>
      <c r="J959" s="61" t="str">
        <f>+IF(A959="","",VLOOKUP(A959,DATA!$R$2:$AD$2000,12,0))</f>
        <v/>
      </c>
    </row>
    <row r="960" spans="9:10">
      <c r="I960" s="6" t="str">
        <f t="shared" si="14"/>
        <v/>
      </c>
      <c r="J960" s="61" t="str">
        <f>+IF(A960="","",VLOOKUP(A960,DATA!$R$2:$AD$2000,12,0))</f>
        <v/>
      </c>
    </row>
    <row r="961" spans="9:10">
      <c r="I961" s="6" t="str">
        <f t="shared" si="14"/>
        <v/>
      </c>
      <c r="J961" s="61" t="str">
        <f>+IF(A961="","",VLOOKUP(A961,DATA!$R$2:$AD$2000,12,0))</f>
        <v/>
      </c>
    </row>
    <row r="962" spans="9:10">
      <c r="I962" s="6" t="str">
        <f t="shared" si="14"/>
        <v/>
      </c>
      <c r="J962" s="61" t="str">
        <f>+IF(A962="","",VLOOKUP(A962,DATA!$R$2:$AD$2000,12,0))</f>
        <v/>
      </c>
    </row>
    <row r="963" spans="9:10">
      <c r="I963" s="6" t="str">
        <f t="shared" si="14"/>
        <v/>
      </c>
      <c r="J963" s="61" t="str">
        <f>+IF(A963="","",VLOOKUP(A963,DATA!$R$2:$AD$2000,12,0))</f>
        <v/>
      </c>
    </row>
    <row r="964" spans="9:10">
      <c r="I964" s="6" t="str">
        <f t="shared" si="14"/>
        <v/>
      </c>
      <c r="J964" s="61" t="str">
        <f>+IF(A964="","",VLOOKUP(A964,DATA!$R$2:$AD$2000,12,0))</f>
        <v/>
      </c>
    </row>
    <row r="965" spans="9:10">
      <c r="I965" s="6" t="str">
        <f t="shared" si="14"/>
        <v/>
      </c>
      <c r="J965" s="61" t="str">
        <f>+IF(A965="","",VLOOKUP(A965,DATA!$R$2:$AD$2000,12,0))</f>
        <v/>
      </c>
    </row>
    <row r="966" spans="9:10">
      <c r="I966" s="6" t="str">
        <f t="shared" si="14"/>
        <v/>
      </c>
      <c r="J966" s="61" t="str">
        <f>+IF(A966="","",VLOOKUP(A966,DATA!$R$2:$AD$2000,12,0))</f>
        <v/>
      </c>
    </row>
    <row r="967" spans="9:10">
      <c r="I967" s="6" t="str">
        <f t="shared" si="14"/>
        <v/>
      </c>
      <c r="J967" s="61" t="str">
        <f>+IF(A967="","",VLOOKUP(A967,DATA!$R$2:$AD$2000,12,0))</f>
        <v/>
      </c>
    </row>
    <row r="968" spans="9:10">
      <c r="I968" s="6" t="str">
        <f t="shared" si="14"/>
        <v/>
      </c>
      <c r="J968" s="61" t="str">
        <f>+IF(A968="","",VLOOKUP(A968,DATA!$R$2:$AD$2000,12,0))</f>
        <v/>
      </c>
    </row>
    <row r="969" spans="9:10">
      <c r="I969" s="6" t="str">
        <f t="shared" si="14"/>
        <v/>
      </c>
      <c r="J969" s="61" t="str">
        <f>+IF(A969="","",VLOOKUP(A969,DATA!$R$2:$AD$2000,12,0))</f>
        <v/>
      </c>
    </row>
    <row r="970" spans="9:10">
      <c r="I970" s="6" t="str">
        <f t="shared" si="14"/>
        <v/>
      </c>
      <c r="J970" s="61" t="str">
        <f>+IF(A970="","",VLOOKUP(A970,DATA!$R$2:$AD$2000,12,0))</f>
        <v/>
      </c>
    </row>
    <row r="971" spans="9:10">
      <c r="I971" s="6" t="str">
        <f t="shared" si="14"/>
        <v/>
      </c>
      <c r="J971" s="61" t="str">
        <f>+IF(A971="","",VLOOKUP(A971,DATA!$R$2:$AD$2000,12,0))</f>
        <v/>
      </c>
    </row>
    <row r="972" spans="9:10">
      <c r="I972" s="6" t="str">
        <f t="shared" si="14"/>
        <v/>
      </c>
      <c r="J972" s="61" t="str">
        <f>+IF(A972="","",VLOOKUP(A972,DATA!$R$2:$AD$2000,12,0))</f>
        <v/>
      </c>
    </row>
    <row r="973" spans="9:10">
      <c r="I973" s="6" t="str">
        <f t="shared" si="14"/>
        <v/>
      </c>
      <c r="J973" s="61" t="str">
        <f>+IF(A973="","",VLOOKUP(A973,DATA!$R$2:$AD$2000,12,0))</f>
        <v/>
      </c>
    </row>
    <row r="974" spans="9:10">
      <c r="I974" s="6" t="str">
        <f t="shared" si="14"/>
        <v/>
      </c>
      <c r="J974" s="61" t="str">
        <f>+IF(A974="","",VLOOKUP(A974,DATA!$R$2:$AD$2000,12,0))</f>
        <v/>
      </c>
    </row>
    <row r="975" spans="9:10">
      <c r="I975" s="6" t="str">
        <f t="shared" si="14"/>
        <v/>
      </c>
      <c r="J975" s="61" t="str">
        <f>+IF(A975="","",VLOOKUP(A975,DATA!$R$2:$AD$2000,12,0))</f>
        <v/>
      </c>
    </row>
    <row r="976" spans="9:10">
      <c r="I976" s="6" t="str">
        <f t="shared" si="14"/>
        <v/>
      </c>
      <c r="J976" s="61" t="str">
        <f>+IF(A976="","",VLOOKUP(A976,DATA!$R$2:$AD$2000,12,0))</f>
        <v/>
      </c>
    </row>
    <row r="977" spans="9:10">
      <c r="I977" s="6" t="str">
        <f t="shared" si="14"/>
        <v/>
      </c>
      <c r="J977" s="61" t="str">
        <f>+IF(A977="","",VLOOKUP(A977,DATA!$R$2:$AD$2000,12,0))</f>
        <v/>
      </c>
    </row>
    <row r="978" spans="9:10">
      <c r="I978" s="6" t="str">
        <f t="shared" si="14"/>
        <v/>
      </c>
      <c r="J978" s="61" t="str">
        <f>+IF(A978="","",VLOOKUP(A978,DATA!$R$2:$AD$2000,12,0))</f>
        <v/>
      </c>
    </row>
    <row r="979" spans="9:10">
      <c r="I979" s="6" t="str">
        <f t="shared" si="14"/>
        <v/>
      </c>
      <c r="J979" s="61" t="str">
        <f>+IF(A979="","",VLOOKUP(A979,DATA!$R$2:$AD$2000,12,0))</f>
        <v/>
      </c>
    </row>
    <row r="980" spans="9:10">
      <c r="I980" s="6" t="str">
        <f t="shared" si="14"/>
        <v/>
      </c>
      <c r="J980" s="61" t="str">
        <f>+IF(A980="","",VLOOKUP(A980,DATA!$R$2:$AD$2000,12,0))</f>
        <v/>
      </c>
    </row>
    <row r="981" spans="9:10">
      <c r="I981" s="6" t="str">
        <f t="shared" si="14"/>
        <v/>
      </c>
      <c r="J981" s="61" t="str">
        <f>+IF(A981="","",VLOOKUP(A981,DATA!$R$2:$AD$2000,12,0))</f>
        <v/>
      </c>
    </row>
    <row r="982" spans="9:10">
      <c r="I982" s="6" t="str">
        <f t="shared" ref="I982:I1045" si="15">+IF(F982="","",IF(F982&gt;=$D$16,$C$17,IF(F982&gt;$D$15,$C$16,IF(F982&gt;$D$14,$C$15,$C$14))))</f>
        <v/>
      </c>
      <c r="J982" s="61" t="str">
        <f>+IF(A982="","",VLOOKUP(A982,DATA!$R$2:$AD$2000,12,0))</f>
        <v/>
      </c>
    </row>
    <row r="983" spans="9:10">
      <c r="I983" s="6" t="str">
        <f t="shared" si="15"/>
        <v/>
      </c>
      <c r="J983" s="61" t="str">
        <f>+IF(A983="","",VLOOKUP(A983,DATA!$R$2:$AD$2000,12,0))</f>
        <v/>
      </c>
    </row>
    <row r="984" spans="9:10">
      <c r="I984" s="6" t="str">
        <f t="shared" si="15"/>
        <v/>
      </c>
      <c r="J984" s="61" t="str">
        <f>+IF(A984="","",VLOOKUP(A984,DATA!$R$2:$AD$2000,12,0))</f>
        <v/>
      </c>
    </row>
    <row r="985" spans="9:10">
      <c r="I985" s="6" t="str">
        <f t="shared" si="15"/>
        <v/>
      </c>
      <c r="J985" s="61" t="str">
        <f>+IF(A985="","",VLOOKUP(A985,DATA!$R$2:$AD$2000,12,0))</f>
        <v/>
      </c>
    </row>
    <row r="986" spans="9:10">
      <c r="I986" s="6" t="str">
        <f t="shared" si="15"/>
        <v/>
      </c>
      <c r="J986" s="61" t="str">
        <f>+IF(A986="","",VLOOKUP(A986,DATA!$R$2:$AD$2000,12,0))</f>
        <v/>
      </c>
    </row>
    <row r="987" spans="9:10">
      <c r="I987" s="6" t="str">
        <f t="shared" si="15"/>
        <v/>
      </c>
      <c r="J987" s="61" t="str">
        <f>+IF(A987="","",VLOOKUP(A987,DATA!$R$2:$AD$2000,12,0))</f>
        <v/>
      </c>
    </row>
    <row r="988" spans="9:10">
      <c r="I988" s="6" t="str">
        <f t="shared" si="15"/>
        <v/>
      </c>
      <c r="J988" s="61" t="str">
        <f>+IF(A988="","",VLOOKUP(A988,DATA!$R$2:$AD$2000,12,0))</f>
        <v/>
      </c>
    </row>
    <row r="989" spans="9:10">
      <c r="I989" s="6" t="str">
        <f t="shared" si="15"/>
        <v/>
      </c>
      <c r="J989" s="61" t="str">
        <f>+IF(A989="","",VLOOKUP(A989,DATA!$R$2:$AD$2000,12,0))</f>
        <v/>
      </c>
    </row>
    <row r="990" spans="9:10">
      <c r="I990" s="6" t="str">
        <f t="shared" si="15"/>
        <v/>
      </c>
      <c r="J990" s="61" t="str">
        <f>+IF(A990="","",VLOOKUP(A990,DATA!$R$2:$AD$2000,12,0))</f>
        <v/>
      </c>
    </row>
    <row r="991" spans="9:10">
      <c r="I991" s="6" t="str">
        <f t="shared" si="15"/>
        <v/>
      </c>
      <c r="J991" s="61" t="str">
        <f>+IF(A991="","",VLOOKUP(A991,DATA!$R$2:$AD$2000,12,0))</f>
        <v/>
      </c>
    </row>
    <row r="992" spans="9:10">
      <c r="I992" s="6" t="str">
        <f t="shared" si="15"/>
        <v/>
      </c>
      <c r="J992" s="61" t="str">
        <f>+IF(A992="","",VLOOKUP(A992,DATA!$R$2:$AD$2000,12,0))</f>
        <v/>
      </c>
    </row>
    <row r="993" spans="9:10">
      <c r="I993" s="6" t="str">
        <f t="shared" si="15"/>
        <v/>
      </c>
      <c r="J993" s="61" t="str">
        <f>+IF(A993="","",VLOOKUP(A993,DATA!$R$2:$AD$2000,12,0))</f>
        <v/>
      </c>
    </row>
    <row r="994" spans="9:10">
      <c r="I994" s="6" t="str">
        <f t="shared" si="15"/>
        <v/>
      </c>
      <c r="J994" s="61" t="str">
        <f>+IF(A994="","",VLOOKUP(A994,DATA!$R$2:$AD$2000,12,0))</f>
        <v/>
      </c>
    </row>
    <row r="995" spans="9:10">
      <c r="I995" s="6" t="str">
        <f t="shared" si="15"/>
        <v/>
      </c>
      <c r="J995" s="61" t="str">
        <f>+IF(A995="","",VLOOKUP(A995,DATA!$R$2:$AD$2000,12,0))</f>
        <v/>
      </c>
    </row>
    <row r="996" spans="9:10">
      <c r="I996" s="6" t="str">
        <f t="shared" si="15"/>
        <v/>
      </c>
      <c r="J996" s="61" t="str">
        <f>+IF(A996="","",VLOOKUP(A996,DATA!$R$2:$AD$2000,12,0))</f>
        <v/>
      </c>
    </row>
    <row r="997" spans="9:10">
      <c r="I997" s="6" t="str">
        <f t="shared" si="15"/>
        <v/>
      </c>
      <c r="J997" s="61" t="str">
        <f>+IF(A997="","",VLOOKUP(A997,DATA!$R$2:$AD$2000,12,0))</f>
        <v/>
      </c>
    </row>
    <row r="998" spans="9:10">
      <c r="I998" s="6" t="str">
        <f t="shared" si="15"/>
        <v/>
      </c>
      <c r="J998" s="61" t="str">
        <f>+IF(A998="","",VLOOKUP(A998,DATA!$R$2:$AD$2000,12,0))</f>
        <v/>
      </c>
    </row>
    <row r="999" spans="9:10">
      <c r="I999" s="6" t="str">
        <f t="shared" si="15"/>
        <v/>
      </c>
      <c r="J999" s="61" t="str">
        <f>+IF(A999="","",VLOOKUP(A999,DATA!$R$2:$AD$2000,12,0))</f>
        <v/>
      </c>
    </row>
    <row r="1000" spans="9:10">
      <c r="I1000" s="6" t="str">
        <f t="shared" si="15"/>
        <v/>
      </c>
      <c r="J1000" s="61" t="str">
        <f>+IF(A1000="","",VLOOKUP(A1000,DATA!$R$2:$AD$2000,12,0))</f>
        <v/>
      </c>
    </row>
    <row r="1001" spans="9:10">
      <c r="I1001" s="6" t="str">
        <f t="shared" si="15"/>
        <v/>
      </c>
      <c r="J1001" s="61" t="str">
        <f>+IF(A1001="","",VLOOKUP(A1001,DATA!$R$2:$AD$2000,12,0))</f>
        <v/>
      </c>
    </row>
    <row r="1002" spans="9:10">
      <c r="I1002" s="6" t="str">
        <f t="shared" si="15"/>
        <v/>
      </c>
      <c r="J1002" s="61" t="str">
        <f>+IF(A1002="","",VLOOKUP(A1002,DATA!$R$2:$AD$2000,12,0))</f>
        <v/>
      </c>
    </row>
    <row r="1003" spans="9:10">
      <c r="I1003" s="6" t="str">
        <f t="shared" si="15"/>
        <v/>
      </c>
      <c r="J1003" s="61" t="str">
        <f>+IF(A1003="","",VLOOKUP(A1003,DATA!$R$2:$AD$2000,12,0))</f>
        <v/>
      </c>
    </row>
    <row r="1004" spans="9:10">
      <c r="I1004" s="6" t="str">
        <f t="shared" si="15"/>
        <v/>
      </c>
      <c r="J1004" s="61" t="str">
        <f>+IF(A1004="","",VLOOKUP(A1004,DATA!$R$2:$AD$2000,12,0))</f>
        <v/>
      </c>
    </row>
    <row r="1005" spans="9:10">
      <c r="I1005" s="6" t="str">
        <f t="shared" si="15"/>
        <v/>
      </c>
      <c r="J1005" s="61" t="str">
        <f>+IF(A1005="","",VLOOKUP(A1005,DATA!$R$2:$AD$2000,12,0))</f>
        <v/>
      </c>
    </row>
    <row r="1006" spans="9:10">
      <c r="I1006" s="6" t="str">
        <f t="shared" si="15"/>
        <v/>
      </c>
      <c r="J1006" s="61" t="str">
        <f>+IF(A1006="","",VLOOKUP(A1006,DATA!$R$2:$AD$2000,12,0))</f>
        <v/>
      </c>
    </row>
    <row r="1007" spans="9:10">
      <c r="I1007" s="6" t="str">
        <f t="shared" si="15"/>
        <v/>
      </c>
      <c r="J1007" s="61" t="str">
        <f>+IF(A1007="","",VLOOKUP(A1007,DATA!$R$2:$AD$2000,12,0))</f>
        <v/>
      </c>
    </row>
    <row r="1008" spans="9:10">
      <c r="I1008" s="6" t="str">
        <f t="shared" si="15"/>
        <v/>
      </c>
      <c r="J1008" s="61" t="str">
        <f>+IF(A1008="","",VLOOKUP(A1008,DATA!$R$2:$AD$2000,12,0))</f>
        <v/>
      </c>
    </row>
    <row r="1009" spans="9:10">
      <c r="I1009" s="6" t="str">
        <f t="shared" si="15"/>
        <v/>
      </c>
      <c r="J1009" s="61" t="str">
        <f>+IF(A1009="","",VLOOKUP(A1009,DATA!$R$2:$AD$2000,12,0))</f>
        <v/>
      </c>
    </row>
    <row r="1010" spans="9:10">
      <c r="I1010" s="6" t="str">
        <f t="shared" si="15"/>
        <v/>
      </c>
      <c r="J1010" s="61" t="str">
        <f>+IF(A1010="","",VLOOKUP(A1010,DATA!$R$2:$AD$2000,12,0))</f>
        <v/>
      </c>
    </row>
    <row r="1011" spans="9:10">
      <c r="I1011" s="6" t="str">
        <f t="shared" si="15"/>
        <v/>
      </c>
      <c r="J1011" s="61" t="str">
        <f>+IF(A1011="","",VLOOKUP(A1011,DATA!$R$2:$AD$2000,12,0))</f>
        <v/>
      </c>
    </row>
    <row r="1012" spans="9:10">
      <c r="I1012" s="6" t="str">
        <f t="shared" si="15"/>
        <v/>
      </c>
      <c r="J1012" s="61" t="str">
        <f>+IF(A1012="","",VLOOKUP(A1012,DATA!$R$2:$AD$2000,12,0))</f>
        <v/>
      </c>
    </row>
    <row r="1013" spans="9:10">
      <c r="I1013" s="6" t="str">
        <f t="shared" si="15"/>
        <v/>
      </c>
      <c r="J1013" s="61" t="str">
        <f>+IF(A1013="","",VLOOKUP(A1013,DATA!$R$2:$AD$2000,12,0))</f>
        <v/>
      </c>
    </row>
    <row r="1014" spans="9:10">
      <c r="I1014" s="6" t="str">
        <f t="shared" si="15"/>
        <v/>
      </c>
      <c r="J1014" s="61" t="str">
        <f>+IF(A1014="","",VLOOKUP(A1014,DATA!$R$2:$AD$2000,12,0))</f>
        <v/>
      </c>
    </row>
    <row r="1015" spans="9:10">
      <c r="I1015" s="6" t="str">
        <f t="shared" si="15"/>
        <v/>
      </c>
      <c r="J1015" s="61" t="str">
        <f>+IF(A1015="","",VLOOKUP(A1015,DATA!$R$2:$AD$2000,12,0))</f>
        <v/>
      </c>
    </row>
    <row r="1016" spans="9:10">
      <c r="I1016" s="6" t="str">
        <f t="shared" si="15"/>
        <v/>
      </c>
      <c r="J1016" s="61" t="str">
        <f>+IF(A1016="","",VLOOKUP(A1016,DATA!$R$2:$AD$2000,12,0))</f>
        <v/>
      </c>
    </row>
    <row r="1017" spans="9:10">
      <c r="I1017" s="6" t="str">
        <f t="shared" si="15"/>
        <v/>
      </c>
      <c r="J1017" s="61" t="str">
        <f>+IF(A1017="","",VLOOKUP(A1017,DATA!$R$2:$AD$2000,12,0))</f>
        <v/>
      </c>
    </row>
    <row r="1018" spans="9:10">
      <c r="I1018" s="6" t="str">
        <f t="shared" si="15"/>
        <v/>
      </c>
      <c r="J1018" s="61" t="str">
        <f>+IF(A1018="","",VLOOKUP(A1018,DATA!$R$2:$AD$2000,12,0))</f>
        <v/>
      </c>
    </row>
    <row r="1019" spans="9:10">
      <c r="I1019" s="6" t="str">
        <f t="shared" si="15"/>
        <v/>
      </c>
      <c r="J1019" s="61" t="str">
        <f>+IF(A1019="","",VLOOKUP(A1019,DATA!$R$2:$AD$2000,12,0))</f>
        <v/>
      </c>
    </row>
    <row r="1020" spans="9:10">
      <c r="I1020" s="6" t="str">
        <f t="shared" si="15"/>
        <v/>
      </c>
      <c r="J1020" s="61" t="str">
        <f>+IF(A1020="","",VLOOKUP(A1020,DATA!$R$2:$AD$2000,12,0))</f>
        <v/>
      </c>
    </row>
    <row r="1021" spans="9:10">
      <c r="I1021" s="6" t="str">
        <f t="shared" si="15"/>
        <v/>
      </c>
      <c r="J1021" s="61" t="str">
        <f>+IF(A1021="","",VLOOKUP(A1021,DATA!$R$2:$AD$2000,12,0))</f>
        <v/>
      </c>
    </row>
    <row r="1022" spans="9:10">
      <c r="I1022" s="6" t="str">
        <f t="shared" si="15"/>
        <v/>
      </c>
      <c r="J1022" s="61" t="str">
        <f>+IF(A1022="","",VLOOKUP(A1022,DATA!$R$2:$AD$2000,12,0))</f>
        <v/>
      </c>
    </row>
    <row r="1023" spans="9:10">
      <c r="I1023" s="6" t="str">
        <f t="shared" si="15"/>
        <v/>
      </c>
      <c r="J1023" s="61" t="str">
        <f>+IF(A1023="","",VLOOKUP(A1023,DATA!$R$2:$AD$2000,12,0))</f>
        <v/>
      </c>
    </row>
    <row r="1024" spans="9:10">
      <c r="I1024" s="6" t="str">
        <f t="shared" si="15"/>
        <v/>
      </c>
      <c r="J1024" s="61" t="str">
        <f>+IF(A1024="","",VLOOKUP(A1024,DATA!$R$2:$AD$2000,12,0))</f>
        <v/>
      </c>
    </row>
    <row r="1025" spans="9:10">
      <c r="I1025" s="6" t="str">
        <f t="shared" si="15"/>
        <v/>
      </c>
      <c r="J1025" s="61" t="str">
        <f>+IF(A1025="","",VLOOKUP(A1025,DATA!$R$2:$AD$2000,12,0))</f>
        <v/>
      </c>
    </row>
    <row r="1026" spans="9:10">
      <c r="I1026" s="6" t="str">
        <f t="shared" si="15"/>
        <v/>
      </c>
      <c r="J1026" s="61" t="str">
        <f>+IF(A1026="","",VLOOKUP(A1026,DATA!$R$2:$AD$2000,12,0))</f>
        <v/>
      </c>
    </row>
    <row r="1027" spans="9:10">
      <c r="I1027" s="6" t="str">
        <f t="shared" si="15"/>
        <v/>
      </c>
      <c r="J1027" s="61" t="str">
        <f>+IF(A1027="","",VLOOKUP(A1027,DATA!$R$2:$AD$2000,12,0))</f>
        <v/>
      </c>
    </row>
    <row r="1028" spans="9:10">
      <c r="I1028" s="6" t="str">
        <f t="shared" si="15"/>
        <v/>
      </c>
      <c r="J1028" s="61" t="str">
        <f>+IF(A1028="","",VLOOKUP(A1028,DATA!$R$2:$AD$2000,12,0))</f>
        <v/>
      </c>
    </row>
    <row r="1029" spans="9:10">
      <c r="I1029" s="6" t="str">
        <f t="shared" si="15"/>
        <v/>
      </c>
      <c r="J1029" s="61" t="str">
        <f>+IF(A1029="","",VLOOKUP(A1029,DATA!$R$2:$AD$2000,12,0))</f>
        <v/>
      </c>
    </row>
    <row r="1030" spans="9:10">
      <c r="I1030" s="6" t="str">
        <f t="shared" si="15"/>
        <v/>
      </c>
      <c r="J1030" s="61" t="str">
        <f>+IF(A1030="","",VLOOKUP(A1030,DATA!$R$2:$AD$2000,12,0))</f>
        <v/>
      </c>
    </row>
    <row r="1031" spans="9:10">
      <c r="I1031" s="6" t="str">
        <f t="shared" si="15"/>
        <v/>
      </c>
      <c r="J1031" s="61" t="str">
        <f>+IF(A1031="","",VLOOKUP(A1031,DATA!$R$2:$AD$2000,12,0))</f>
        <v/>
      </c>
    </row>
    <row r="1032" spans="9:10">
      <c r="I1032" s="6" t="str">
        <f t="shared" si="15"/>
        <v/>
      </c>
      <c r="J1032" s="61" t="str">
        <f>+IF(A1032="","",VLOOKUP(A1032,DATA!$R$2:$AD$2000,12,0))</f>
        <v/>
      </c>
    </row>
    <row r="1033" spans="9:10">
      <c r="I1033" s="6" t="str">
        <f t="shared" si="15"/>
        <v/>
      </c>
      <c r="J1033" s="61" t="str">
        <f>+IF(A1033="","",VLOOKUP(A1033,DATA!$R$2:$AD$2000,12,0))</f>
        <v/>
      </c>
    </row>
    <row r="1034" spans="9:10">
      <c r="I1034" s="6" t="str">
        <f t="shared" si="15"/>
        <v/>
      </c>
      <c r="J1034" s="61" t="str">
        <f>+IF(A1034="","",VLOOKUP(A1034,DATA!$R$2:$AD$2000,12,0))</f>
        <v/>
      </c>
    </row>
    <row r="1035" spans="9:10">
      <c r="I1035" s="6" t="str">
        <f t="shared" si="15"/>
        <v/>
      </c>
      <c r="J1035" s="61" t="str">
        <f>+IF(A1035="","",VLOOKUP(A1035,DATA!$R$2:$AD$2000,12,0))</f>
        <v/>
      </c>
    </row>
    <row r="1036" spans="9:10">
      <c r="I1036" s="6" t="str">
        <f t="shared" si="15"/>
        <v/>
      </c>
      <c r="J1036" s="61" t="str">
        <f>+IF(A1036="","",VLOOKUP(A1036,DATA!$R$2:$AD$2000,12,0))</f>
        <v/>
      </c>
    </row>
    <row r="1037" spans="9:10">
      <c r="I1037" s="6" t="str">
        <f t="shared" si="15"/>
        <v/>
      </c>
      <c r="J1037" s="61" t="str">
        <f>+IF(A1037="","",VLOOKUP(A1037,DATA!$R$2:$AD$2000,12,0))</f>
        <v/>
      </c>
    </row>
    <row r="1038" spans="9:10">
      <c r="I1038" s="6" t="str">
        <f t="shared" si="15"/>
        <v/>
      </c>
      <c r="J1038" s="61" t="str">
        <f>+IF(A1038="","",VLOOKUP(A1038,DATA!$R$2:$AD$2000,12,0))</f>
        <v/>
      </c>
    </row>
    <row r="1039" spans="9:10">
      <c r="I1039" s="6" t="str">
        <f t="shared" si="15"/>
        <v/>
      </c>
      <c r="J1039" s="61" t="str">
        <f>+IF(A1039="","",VLOOKUP(A1039,DATA!$R$2:$AD$2000,12,0))</f>
        <v/>
      </c>
    </row>
    <row r="1040" spans="9:10">
      <c r="I1040" s="6" t="str">
        <f t="shared" si="15"/>
        <v/>
      </c>
      <c r="J1040" s="61" t="str">
        <f>+IF(A1040="","",VLOOKUP(A1040,DATA!$R$2:$AD$2000,12,0))</f>
        <v/>
      </c>
    </row>
    <row r="1041" spans="9:10">
      <c r="I1041" s="6" t="str">
        <f t="shared" si="15"/>
        <v/>
      </c>
      <c r="J1041" s="61" t="str">
        <f>+IF(A1041="","",VLOOKUP(A1041,DATA!$R$2:$AD$2000,12,0))</f>
        <v/>
      </c>
    </row>
    <row r="1042" spans="9:10">
      <c r="I1042" s="6" t="str">
        <f t="shared" si="15"/>
        <v/>
      </c>
      <c r="J1042" s="61" t="str">
        <f>+IF(A1042="","",VLOOKUP(A1042,DATA!$R$2:$AD$2000,12,0))</f>
        <v/>
      </c>
    </row>
    <row r="1043" spans="9:10">
      <c r="I1043" s="6" t="str">
        <f t="shared" si="15"/>
        <v/>
      </c>
      <c r="J1043" s="61" t="str">
        <f>+IF(A1043="","",VLOOKUP(A1043,DATA!$R$2:$AD$2000,12,0))</f>
        <v/>
      </c>
    </row>
    <row r="1044" spans="9:10">
      <c r="I1044" s="6" t="str">
        <f t="shared" si="15"/>
        <v/>
      </c>
      <c r="J1044" s="61" t="str">
        <f>+IF(A1044="","",VLOOKUP(A1044,DATA!$R$2:$AD$2000,12,0))</f>
        <v/>
      </c>
    </row>
    <row r="1045" spans="9:10">
      <c r="I1045" s="6" t="str">
        <f t="shared" si="15"/>
        <v/>
      </c>
      <c r="J1045" s="61" t="str">
        <f>+IF(A1045="","",VLOOKUP(A1045,DATA!$R$2:$AD$2000,12,0))</f>
        <v/>
      </c>
    </row>
    <row r="1046" spans="9:10">
      <c r="I1046" s="6" t="str">
        <f t="shared" ref="I1046:I1109" si="16">+IF(F1046="","",IF(F1046&gt;=$D$16,$C$17,IF(F1046&gt;$D$15,$C$16,IF(F1046&gt;$D$14,$C$15,$C$14))))</f>
        <v/>
      </c>
      <c r="J1046" s="61" t="str">
        <f>+IF(A1046="","",VLOOKUP(A1046,DATA!$R$2:$AD$2000,12,0))</f>
        <v/>
      </c>
    </row>
    <row r="1047" spans="9:10">
      <c r="I1047" s="6" t="str">
        <f t="shared" si="16"/>
        <v/>
      </c>
      <c r="J1047" s="61" t="str">
        <f>+IF(A1047="","",VLOOKUP(A1047,DATA!$R$2:$AD$2000,12,0))</f>
        <v/>
      </c>
    </row>
    <row r="1048" spans="9:10">
      <c r="I1048" s="6" t="str">
        <f t="shared" si="16"/>
        <v/>
      </c>
      <c r="J1048" s="61" t="str">
        <f>+IF(A1048="","",VLOOKUP(A1048,DATA!$R$2:$AD$2000,12,0))</f>
        <v/>
      </c>
    </row>
    <row r="1049" spans="9:10">
      <c r="I1049" s="6" t="str">
        <f t="shared" si="16"/>
        <v/>
      </c>
      <c r="J1049" s="61" t="str">
        <f>+IF(A1049="","",VLOOKUP(A1049,DATA!$R$2:$AD$2000,12,0))</f>
        <v/>
      </c>
    </row>
    <row r="1050" spans="9:10">
      <c r="I1050" s="6" t="str">
        <f t="shared" si="16"/>
        <v/>
      </c>
      <c r="J1050" s="61" t="str">
        <f>+IF(A1050="","",VLOOKUP(A1050,DATA!$R$2:$AD$2000,12,0))</f>
        <v/>
      </c>
    </row>
    <row r="1051" spans="9:10">
      <c r="I1051" s="6" t="str">
        <f t="shared" si="16"/>
        <v/>
      </c>
      <c r="J1051" s="61" t="str">
        <f>+IF(A1051="","",VLOOKUP(A1051,DATA!$R$2:$AD$2000,12,0))</f>
        <v/>
      </c>
    </row>
    <row r="1052" spans="9:10">
      <c r="I1052" s="6" t="str">
        <f t="shared" si="16"/>
        <v/>
      </c>
      <c r="J1052" s="61" t="str">
        <f>+IF(A1052="","",VLOOKUP(A1052,DATA!$R$2:$AD$2000,12,0))</f>
        <v/>
      </c>
    </row>
    <row r="1053" spans="9:10">
      <c r="I1053" s="6" t="str">
        <f t="shared" si="16"/>
        <v/>
      </c>
      <c r="J1053" s="61" t="str">
        <f>+IF(A1053="","",VLOOKUP(A1053,DATA!$R$2:$AD$2000,12,0))</f>
        <v/>
      </c>
    </row>
    <row r="1054" spans="9:10">
      <c r="I1054" s="6" t="str">
        <f t="shared" si="16"/>
        <v/>
      </c>
      <c r="J1054" s="61" t="str">
        <f>+IF(A1054="","",VLOOKUP(A1054,DATA!$R$2:$AD$2000,12,0))</f>
        <v/>
      </c>
    </row>
    <row r="1055" spans="9:10">
      <c r="I1055" s="6" t="str">
        <f t="shared" si="16"/>
        <v/>
      </c>
      <c r="J1055" s="61" t="str">
        <f>+IF(A1055="","",VLOOKUP(A1055,DATA!$R$2:$AD$2000,12,0))</f>
        <v/>
      </c>
    </row>
    <row r="1056" spans="9:10">
      <c r="I1056" s="6" t="str">
        <f t="shared" si="16"/>
        <v/>
      </c>
      <c r="J1056" s="61" t="str">
        <f>+IF(A1056="","",VLOOKUP(A1056,DATA!$R$2:$AD$2000,12,0))</f>
        <v/>
      </c>
    </row>
    <row r="1057" spans="9:10">
      <c r="I1057" s="6" t="str">
        <f t="shared" si="16"/>
        <v/>
      </c>
      <c r="J1057" s="61" t="str">
        <f>+IF(A1057="","",VLOOKUP(A1057,DATA!$R$2:$AD$2000,12,0))</f>
        <v/>
      </c>
    </row>
    <row r="1058" spans="9:10">
      <c r="I1058" s="6" t="str">
        <f t="shared" si="16"/>
        <v/>
      </c>
      <c r="J1058" s="61" t="str">
        <f>+IF(A1058="","",VLOOKUP(A1058,DATA!$R$2:$AD$2000,12,0))</f>
        <v/>
      </c>
    </row>
    <row r="1059" spans="9:10">
      <c r="I1059" s="6" t="str">
        <f t="shared" si="16"/>
        <v/>
      </c>
      <c r="J1059" s="61" t="str">
        <f>+IF(A1059="","",VLOOKUP(A1059,DATA!$R$2:$AD$2000,12,0))</f>
        <v/>
      </c>
    </row>
    <row r="1060" spans="9:10">
      <c r="I1060" s="6" t="str">
        <f t="shared" si="16"/>
        <v/>
      </c>
      <c r="J1060" s="61" t="str">
        <f>+IF(A1060="","",VLOOKUP(A1060,DATA!$R$2:$AD$2000,12,0))</f>
        <v/>
      </c>
    </row>
    <row r="1061" spans="9:10">
      <c r="I1061" s="6" t="str">
        <f t="shared" si="16"/>
        <v/>
      </c>
      <c r="J1061" s="61" t="str">
        <f>+IF(A1061="","",VLOOKUP(A1061,DATA!$R$2:$AD$2000,12,0))</f>
        <v/>
      </c>
    </row>
    <row r="1062" spans="9:10">
      <c r="I1062" s="6" t="str">
        <f t="shared" si="16"/>
        <v/>
      </c>
      <c r="J1062" s="61" t="str">
        <f>+IF(A1062="","",VLOOKUP(A1062,DATA!$R$2:$AD$2000,12,0))</f>
        <v/>
      </c>
    </row>
    <row r="1063" spans="9:10">
      <c r="I1063" s="6" t="str">
        <f t="shared" si="16"/>
        <v/>
      </c>
      <c r="J1063" s="61" t="str">
        <f>+IF(A1063="","",VLOOKUP(A1063,DATA!$R$2:$AD$2000,12,0))</f>
        <v/>
      </c>
    </row>
    <row r="1064" spans="9:10">
      <c r="I1064" s="6" t="str">
        <f t="shared" si="16"/>
        <v/>
      </c>
      <c r="J1064" s="61" t="str">
        <f>+IF(A1064="","",VLOOKUP(A1064,DATA!$R$2:$AD$2000,12,0))</f>
        <v/>
      </c>
    </row>
    <row r="1065" spans="9:10">
      <c r="I1065" s="6" t="str">
        <f t="shared" si="16"/>
        <v/>
      </c>
      <c r="J1065" s="61" t="str">
        <f>+IF(A1065="","",VLOOKUP(A1065,DATA!$R$2:$AD$2000,12,0))</f>
        <v/>
      </c>
    </row>
    <row r="1066" spans="9:10">
      <c r="I1066" s="6" t="str">
        <f t="shared" si="16"/>
        <v/>
      </c>
      <c r="J1066" s="61" t="str">
        <f>+IF(A1066="","",VLOOKUP(A1066,DATA!$R$2:$AD$2000,12,0))</f>
        <v/>
      </c>
    </row>
    <row r="1067" spans="9:10">
      <c r="I1067" s="6" t="str">
        <f t="shared" si="16"/>
        <v/>
      </c>
      <c r="J1067" s="61" t="str">
        <f>+IF(A1067="","",VLOOKUP(A1067,DATA!$R$2:$AD$2000,12,0))</f>
        <v/>
      </c>
    </row>
    <row r="1068" spans="9:10">
      <c r="I1068" s="6" t="str">
        <f t="shared" si="16"/>
        <v/>
      </c>
      <c r="J1068" s="61" t="str">
        <f>+IF(A1068="","",VLOOKUP(A1068,DATA!$R$2:$AD$2000,12,0))</f>
        <v/>
      </c>
    </row>
    <row r="1069" spans="9:10">
      <c r="I1069" s="6" t="str">
        <f t="shared" si="16"/>
        <v/>
      </c>
      <c r="J1069" s="61" t="str">
        <f>+IF(A1069="","",VLOOKUP(A1069,DATA!$R$2:$AD$2000,12,0))</f>
        <v/>
      </c>
    </row>
    <row r="1070" spans="9:10">
      <c r="I1070" s="6" t="str">
        <f t="shared" si="16"/>
        <v/>
      </c>
      <c r="J1070" s="61" t="str">
        <f>+IF(A1070="","",VLOOKUP(A1070,DATA!$R$2:$AD$2000,12,0))</f>
        <v/>
      </c>
    </row>
    <row r="1071" spans="9:10">
      <c r="I1071" s="6" t="str">
        <f t="shared" si="16"/>
        <v/>
      </c>
      <c r="J1071" s="61" t="str">
        <f>+IF(A1071="","",VLOOKUP(A1071,DATA!$R$2:$AD$2000,12,0))</f>
        <v/>
      </c>
    </row>
    <row r="1072" spans="9:10">
      <c r="I1072" s="6" t="str">
        <f t="shared" si="16"/>
        <v/>
      </c>
      <c r="J1072" s="61" t="str">
        <f>+IF(A1072="","",VLOOKUP(A1072,DATA!$R$2:$AD$2000,12,0))</f>
        <v/>
      </c>
    </row>
    <row r="1073" spans="9:10">
      <c r="I1073" s="6" t="str">
        <f t="shared" si="16"/>
        <v/>
      </c>
      <c r="J1073" s="61" t="str">
        <f>+IF(A1073="","",VLOOKUP(A1073,DATA!$R$2:$AD$2000,12,0))</f>
        <v/>
      </c>
    </row>
    <row r="1074" spans="9:10">
      <c r="I1074" s="6" t="str">
        <f t="shared" si="16"/>
        <v/>
      </c>
      <c r="J1074" s="61" t="str">
        <f>+IF(A1074="","",VLOOKUP(A1074,DATA!$R$2:$AD$2000,12,0))</f>
        <v/>
      </c>
    </row>
    <row r="1075" spans="9:10">
      <c r="I1075" s="6" t="str">
        <f t="shared" si="16"/>
        <v/>
      </c>
      <c r="J1075" s="61" t="str">
        <f>+IF(A1075="","",VLOOKUP(A1075,DATA!$R$2:$AD$2000,12,0))</f>
        <v/>
      </c>
    </row>
    <row r="1076" spans="9:10">
      <c r="I1076" s="6" t="str">
        <f t="shared" si="16"/>
        <v/>
      </c>
      <c r="J1076" s="61" t="str">
        <f>+IF(A1076="","",VLOOKUP(A1076,DATA!$R$2:$AD$2000,12,0))</f>
        <v/>
      </c>
    </row>
    <row r="1077" spans="9:10">
      <c r="I1077" s="6" t="str">
        <f t="shared" si="16"/>
        <v/>
      </c>
      <c r="J1077" s="61" t="str">
        <f>+IF(A1077="","",VLOOKUP(A1077,DATA!$R$2:$AD$2000,12,0))</f>
        <v/>
      </c>
    </row>
    <row r="1078" spans="9:10">
      <c r="I1078" s="6" t="str">
        <f t="shared" si="16"/>
        <v/>
      </c>
      <c r="J1078" s="61" t="str">
        <f>+IF(A1078="","",VLOOKUP(A1078,DATA!$R$2:$AD$2000,12,0))</f>
        <v/>
      </c>
    </row>
    <row r="1079" spans="9:10">
      <c r="I1079" s="6" t="str">
        <f t="shared" si="16"/>
        <v/>
      </c>
      <c r="J1079" s="61" t="str">
        <f>+IF(A1079="","",VLOOKUP(A1079,DATA!$R$2:$AD$2000,12,0))</f>
        <v/>
      </c>
    </row>
    <row r="1080" spans="9:10">
      <c r="I1080" s="6" t="str">
        <f t="shared" si="16"/>
        <v/>
      </c>
      <c r="J1080" s="61" t="str">
        <f>+IF(A1080="","",VLOOKUP(A1080,DATA!$R$2:$AD$2000,12,0))</f>
        <v/>
      </c>
    </row>
    <row r="1081" spans="9:10">
      <c r="I1081" s="6" t="str">
        <f t="shared" si="16"/>
        <v/>
      </c>
      <c r="J1081" s="61" t="str">
        <f>+IF(A1081="","",VLOOKUP(A1081,DATA!$R$2:$AD$2000,12,0))</f>
        <v/>
      </c>
    </row>
    <row r="1082" spans="9:10">
      <c r="I1082" s="6" t="str">
        <f t="shared" si="16"/>
        <v/>
      </c>
      <c r="J1082" s="61" t="str">
        <f>+IF(A1082="","",VLOOKUP(A1082,DATA!$R$2:$AD$2000,12,0))</f>
        <v/>
      </c>
    </row>
    <row r="1083" spans="9:10">
      <c r="I1083" s="6" t="str">
        <f t="shared" si="16"/>
        <v/>
      </c>
      <c r="J1083" s="61" t="str">
        <f>+IF(A1083="","",VLOOKUP(A1083,DATA!$R$2:$AD$2000,12,0))</f>
        <v/>
      </c>
    </row>
    <row r="1084" spans="9:10">
      <c r="I1084" s="6" t="str">
        <f t="shared" si="16"/>
        <v/>
      </c>
      <c r="J1084" s="61" t="str">
        <f>+IF(A1084="","",VLOOKUP(A1084,DATA!$R$2:$AD$2000,12,0))</f>
        <v/>
      </c>
    </row>
    <row r="1085" spans="9:10">
      <c r="I1085" s="6" t="str">
        <f t="shared" si="16"/>
        <v/>
      </c>
      <c r="J1085" s="61" t="str">
        <f>+IF(A1085="","",VLOOKUP(A1085,DATA!$R$2:$AD$2000,12,0))</f>
        <v/>
      </c>
    </row>
    <row r="1086" spans="9:10">
      <c r="I1086" s="6" t="str">
        <f t="shared" si="16"/>
        <v/>
      </c>
      <c r="J1086" s="61" t="str">
        <f>+IF(A1086="","",VLOOKUP(A1086,DATA!$R$2:$AD$2000,12,0))</f>
        <v/>
      </c>
    </row>
    <row r="1087" spans="9:10">
      <c r="I1087" s="6" t="str">
        <f t="shared" si="16"/>
        <v/>
      </c>
      <c r="J1087" s="61" t="str">
        <f>+IF(A1087="","",VLOOKUP(A1087,DATA!$R$2:$AD$2000,12,0))</f>
        <v/>
      </c>
    </row>
    <row r="1088" spans="9:10">
      <c r="I1088" s="6" t="str">
        <f t="shared" si="16"/>
        <v/>
      </c>
      <c r="J1088" s="61" t="str">
        <f>+IF(A1088="","",VLOOKUP(A1088,DATA!$R$2:$AD$2000,12,0))</f>
        <v/>
      </c>
    </row>
    <row r="1089" spans="9:10">
      <c r="I1089" s="6" t="str">
        <f t="shared" si="16"/>
        <v/>
      </c>
      <c r="J1089" s="61" t="str">
        <f>+IF(A1089="","",VLOOKUP(A1089,DATA!$R$2:$AD$2000,12,0))</f>
        <v/>
      </c>
    </row>
    <row r="1090" spans="9:10">
      <c r="I1090" s="6" t="str">
        <f t="shared" si="16"/>
        <v/>
      </c>
      <c r="J1090" s="61" t="str">
        <f>+IF(A1090="","",VLOOKUP(A1090,DATA!$R$2:$AD$2000,12,0))</f>
        <v/>
      </c>
    </row>
    <row r="1091" spans="9:10">
      <c r="I1091" s="6" t="str">
        <f t="shared" si="16"/>
        <v/>
      </c>
      <c r="J1091" s="61" t="str">
        <f>+IF(A1091="","",VLOOKUP(A1091,DATA!$R$2:$AD$2000,12,0))</f>
        <v/>
      </c>
    </row>
    <row r="1092" spans="9:10">
      <c r="I1092" s="6" t="str">
        <f t="shared" si="16"/>
        <v/>
      </c>
      <c r="J1092" s="61" t="str">
        <f>+IF(A1092="","",VLOOKUP(A1092,DATA!$R$2:$AD$2000,12,0))</f>
        <v/>
      </c>
    </row>
    <row r="1093" spans="9:10">
      <c r="I1093" s="6" t="str">
        <f t="shared" si="16"/>
        <v/>
      </c>
      <c r="J1093" s="61" t="str">
        <f>+IF(A1093="","",VLOOKUP(A1093,DATA!$R$2:$AD$2000,12,0))</f>
        <v/>
      </c>
    </row>
    <row r="1094" spans="9:10">
      <c r="I1094" s="6" t="str">
        <f t="shared" si="16"/>
        <v/>
      </c>
      <c r="J1094" s="61" t="str">
        <f>+IF(A1094="","",VLOOKUP(A1094,DATA!$R$2:$AD$2000,12,0))</f>
        <v/>
      </c>
    </row>
    <row r="1095" spans="9:10">
      <c r="I1095" s="6" t="str">
        <f t="shared" si="16"/>
        <v/>
      </c>
      <c r="J1095" s="61" t="str">
        <f>+IF(A1095="","",VLOOKUP(A1095,DATA!$R$2:$AD$2000,12,0))</f>
        <v/>
      </c>
    </row>
    <row r="1096" spans="9:10">
      <c r="I1096" s="6" t="str">
        <f t="shared" si="16"/>
        <v/>
      </c>
      <c r="J1096" s="61" t="str">
        <f>+IF(A1096="","",VLOOKUP(A1096,DATA!$R$2:$AD$2000,12,0))</f>
        <v/>
      </c>
    </row>
    <row r="1097" spans="9:10">
      <c r="I1097" s="6" t="str">
        <f t="shared" si="16"/>
        <v/>
      </c>
      <c r="J1097" s="61" t="str">
        <f>+IF(A1097="","",VLOOKUP(A1097,DATA!$R$2:$AD$2000,12,0))</f>
        <v/>
      </c>
    </row>
    <row r="1098" spans="9:10">
      <c r="I1098" s="6" t="str">
        <f t="shared" si="16"/>
        <v/>
      </c>
      <c r="J1098" s="61" t="str">
        <f>+IF(A1098="","",VLOOKUP(A1098,DATA!$R$2:$AD$2000,12,0))</f>
        <v/>
      </c>
    </row>
    <row r="1099" spans="9:10">
      <c r="I1099" s="6" t="str">
        <f t="shared" si="16"/>
        <v/>
      </c>
      <c r="J1099" s="61" t="str">
        <f>+IF(A1099="","",VLOOKUP(A1099,DATA!$R$2:$AD$2000,12,0))</f>
        <v/>
      </c>
    </row>
    <row r="1100" spans="9:10">
      <c r="I1100" s="6" t="str">
        <f t="shared" si="16"/>
        <v/>
      </c>
      <c r="J1100" s="61" t="str">
        <f>+IF(A1100="","",VLOOKUP(A1100,DATA!$R$2:$AD$2000,12,0))</f>
        <v/>
      </c>
    </row>
    <row r="1101" spans="9:10">
      <c r="I1101" s="6" t="str">
        <f t="shared" si="16"/>
        <v/>
      </c>
      <c r="J1101" s="61" t="str">
        <f>+IF(A1101="","",VLOOKUP(A1101,DATA!$R$2:$AD$2000,12,0))</f>
        <v/>
      </c>
    </row>
    <row r="1102" spans="9:10">
      <c r="I1102" s="6" t="str">
        <f t="shared" si="16"/>
        <v/>
      </c>
      <c r="J1102" s="61" t="str">
        <f>+IF(A1102="","",VLOOKUP(A1102,DATA!$R$2:$AD$2000,12,0))</f>
        <v/>
      </c>
    </row>
    <row r="1103" spans="9:10">
      <c r="I1103" s="6" t="str">
        <f t="shared" si="16"/>
        <v/>
      </c>
      <c r="J1103" s="61" t="str">
        <f>+IF(A1103="","",VLOOKUP(A1103,DATA!$R$2:$AD$2000,12,0))</f>
        <v/>
      </c>
    </row>
    <row r="1104" spans="9:10">
      <c r="I1104" s="6" t="str">
        <f t="shared" si="16"/>
        <v/>
      </c>
      <c r="J1104" s="61" t="str">
        <f>+IF(A1104="","",VLOOKUP(A1104,DATA!$R$2:$AD$2000,12,0))</f>
        <v/>
      </c>
    </row>
    <row r="1105" spans="9:10">
      <c r="I1105" s="6" t="str">
        <f t="shared" si="16"/>
        <v/>
      </c>
      <c r="J1105" s="61" t="str">
        <f>+IF(A1105="","",VLOOKUP(A1105,DATA!$R$2:$AD$2000,12,0))</f>
        <v/>
      </c>
    </row>
    <row r="1106" spans="9:10">
      <c r="I1106" s="6" t="str">
        <f t="shared" si="16"/>
        <v/>
      </c>
      <c r="J1106" s="61" t="str">
        <f>+IF(A1106="","",VLOOKUP(A1106,DATA!$R$2:$AD$2000,12,0))</f>
        <v/>
      </c>
    </row>
    <row r="1107" spans="9:10">
      <c r="I1107" s="6" t="str">
        <f t="shared" si="16"/>
        <v/>
      </c>
      <c r="J1107" s="61" t="str">
        <f>+IF(A1107="","",VLOOKUP(A1107,DATA!$R$2:$AD$2000,12,0))</f>
        <v/>
      </c>
    </row>
    <row r="1108" spans="9:10">
      <c r="I1108" s="6" t="str">
        <f t="shared" si="16"/>
        <v/>
      </c>
      <c r="J1108" s="61" t="str">
        <f>+IF(A1108="","",VLOOKUP(A1108,DATA!$R$2:$AD$2000,12,0))</f>
        <v/>
      </c>
    </row>
    <row r="1109" spans="9:10">
      <c r="I1109" s="6" t="str">
        <f t="shared" si="16"/>
        <v/>
      </c>
      <c r="J1109" s="61" t="str">
        <f>+IF(A1109="","",VLOOKUP(A1109,DATA!$R$2:$AD$2000,12,0))</f>
        <v/>
      </c>
    </row>
    <row r="1110" spans="9:10">
      <c r="I1110" s="6" t="str">
        <f t="shared" ref="I1110:I1173" si="17">+IF(F1110="","",IF(F1110&gt;=$D$16,$C$17,IF(F1110&gt;$D$15,$C$16,IF(F1110&gt;$D$14,$C$15,$C$14))))</f>
        <v/>
      </c>
      <c r="J1110" s="61" t="str">
        <f>+IF(A1110="","",VLOOKUP(A1110,DATA!$R$2:$AD$2000,12,0))</f>
        <v/>
      </c>
    </row>
    <row r="1111" spans="9:10">
      <c r="I1111" s="6" t="str">
        <f t="shared" si="17"/>
        <v/>
      </c>
      <c r="J1111" s="61" t="str">
        <f>+IF(A1111="","",VLOOKUP(A1111,DATA!$R$2:$AD$2000,12,0))</f>
        <v/>
      </c>
    </row>
    <row r="1112" spans="9:10">
      <c r="I1112" s="6" t="str">
        <f t="shared" si="17"/>
        <v/>
      </c>
      <c r="J1112" s="61" t="str">
        <f>+IF(A1112="","",VLOOKUP(A1112,DATA!$R$2:$AD$2000,12,0))</f>
        <v/>
      </c>
    </row>
    <row r="1113" spans="9:10">
      <c r="I1113" s="6" t="str">
        <f t="shared" si="17"/>
        <v/>
      </c>
      <c r="J1113" s="61" t="str">
        <f>+IF(A1113="","",VLOOKUP(A1113,DATA!$R$2:$AD$2000,12,0))</f>
        <v/>
      </c>
    </row>
    <row r="1114" spans="9:10">
      <c r="I1114" s="6" t="str">
        <f t="shared" si="17"/>
        <v/>
      </c>
      <c r="J1114" s="61" t="str">
        <f>+IF(A1114="","",VLOOKUP(A1114,DATA!$R$2:$AD$2000,12,0))</f>
        <v/>
      </c>
    </row>
    <row r="1115" spans="9:10">
      <c r="I1115" s="6" t="str">
        <f t="shared" si="17"/>
        <v/>
      </c>
      <c r="J1115" s="61" t="str">
        <f>+IF(A1115="","",VLOOKUP(A1115,DATA!$R$2:$AD$2000,12,0))</f>
        <v/>
      </c>
    </row>
    <row r="1116" spans="9:10">
      <c r="I1116" s="6" t="str">
        <f t="shared" si="17"/>
        <v/>
      </c>
      <c r="J1116" s="61" t="str">
        <f>+IF(A1116="","",VLOOKUP(A1116,DATA!$R$2:$AD$2000,12,0))</f>
        <v/>
      </c>
    </row>
    <row r="1117" spans="9:10">
      <c r="I1117" s="6" t="str">
        <f t="shared" si="17"/>
        <v/>
      </c>
      <c r="J1117" s="61" t="str">
        <f>+IF(A1117="","",VLOOKUP(A1117,DATA!$R$2:$AD$2000,12,0))</f>
        <v/>
      </c>
    </row>
    <row r="1118" spans="9:10">
      <c r="I1118" s="6" t="str">
        <f t="shared" si="17"/>
        <v/>
      </c>
      <c r="J1118" s="61" t="str">
        <f>+IF(A1118="","",VLOOKUP(A1118,DATA!$R$2:$AD$2000,12,0))</f>
        <v/>
      </c>
    </row>
    <row r="1119" spans="9:10">
      <c r="I1119" s="6" t="str">
        <f t="shared" si="17"/>
        <v/>
      </c>
      <c r="J1119" s="61" t="str">
        <f>+IF(A1119="","",VLOOKUP(A1119,DATA!$R$2:$AD$2000,12,0))</f>
        <v/>
      </c>
    </row>
    <row r="1120" spans="9:10">
      <c r="I1120" s="6" t="str">
        <f t="shared" si="17"/>
        <v/>
      </c>
      <c r="J1120" s="61" t="str">
        <f>+IF(A1120="","",VLOOKUP(A1120,DATA!$R$2:$AD$2000,12,0))</f>
        <v/>
      </c>
    </row>
    <row r="1121" spans="9:10">
      <c r="I1121" s="6" t="str">
        <f t="shared" si="17"/>
        <v/>
      </c>
      <c r="J1121" s="61" t="str">
        <f>+IF(A1121="","",VLOOKUP(A1121,DATA!$R$2:$AD$2000,12,0))</f>
        <v/>
      </c>
    </row>
    <row r="1122" spans="9:10">
      <c r="I1122" s="6" t="str">
        <f t="shared" si="17"/>
        <v/>
      </c>
      <c r="J1122" s="61" t="str">
        <f>+IF(A1122="","",VLOOKUP(A1122,DATA!$R$2:$AD$2000,12,0))</f>
        <v/>
      </c>
    </row>
    <row r="1123" spans="9:10">
      <c r="I1123" s="6" t="str">
        <f t="shared" si="17"/>
        <v/>
      </c>
      <c r="J1123" s="61" t="str">
        <f>+IF(A1123="","",VLOOKUP(A1123,DATA!$R$2:$AD$2000,12,0))</f>
        <v/>
      </c>
    </row>
    <row r="1124" spans="9:10">
      <c r="I1124" s="6" t="str">
        <f t="shared" si="17"/>
        <v/>
      </c>
      <c r="J1124" s="61" t="str">
        <f>+IF(A1124="","",VLOOKUP(A1124,DATA!$R$2:$AD$2000,12,0))</f>
        <v/>
      </c>
    </row>
    <row r="1125" spans="9:10">
      <c r="I1125" s="6" t="str">
        <f t="shared" si="17"/>
        <v/>
      </c>
      <c r="J1125" s="61" t="str">
        <f>+IF(A1125="","",VLOOKUP(A1125,DATA!$R$2:$AD$2000,12,0))</f>
        <v/>
      </c>
    </row>
    <row r="1126" spans="9:10">
      <c r="I1126" s="6" t="str">
        <f t="shared" si="17"/>
        <v/>
      </c>
      <c r="J1126" s="61" t="str">
        <f>+IF(A1126="","",VLOOKUP(A1126,DATA!$R$2:$AD$2000,12,0))</f>
        <v/>
      </c>
    </row>
    <row r="1127" spans="9:10">
      <c r="I1127" s="6" t="str">
        <f t="shared" si="17"/>
        <v/>
      </c>
      <c r="J1127" s="61" t="str">
        <f>+IF(A1127="","",VLOOKUP(A1127,DATA!$R$2:$AD$2000,12,0))</f>
        <v/>
      </c>
    </row>
    <row r="1128" spans="9:10">
      <c r="I1128" s="6" t="str">
        <f t="shared" si="17"/>
        <v/>
      </c>
      <c r="J1128" s="61" t="str">
        <f>+IF(A1128="","",VLOOKUP(A1128,DATA!$R$2:$AD$2000,12,0))</f>
        <v/>
      </c>
    </row>
    <row r="1129" spans="9:10">
      <c r="I1129" s="6" t="str">
        <f t="shared" si="17"/>
        <v/>
      </c>
      <c r="J1129" s="61" t="str">
        <f>+IF(A1129="","",VLOOKUP(A1129,DATA!$R$2:$AD$2000,12,0))</f>
        <v/>
      </c>
    </row>
    <row r="1130" spans="9:10">
      <c r="I1130" s="6" t="str">
        <f t="shared" si="17"/>
        <v/>
      </c>
      <c r="J1130" s="61" t="str">
        <f>+IF(A1130="","",VLOOKUP(A1130,DATA!$R$2:$AD$2000,12,0))</f>
        <v/>
      </c>
    </row>
    <row r="1131" spans="9:10">
      <c r="I1131" s="6" t="str">
        <f t="shared" si="17"/>
        <v/>
      </c>
      <c r="J1131" s="61" t="str">
        <f>+IF(A1131="","",VLOOKUP(A1131,DATA!$R$2:$AD$2000,12,0))</f>
        <v/>
      </c>
    </row>
    <row r="1132" spans="9:10">
      <c r="I1132" s="6" t="str">
        <f t="shared" si="17"/>
        <v/>
      </c>
      <c r="J1132" s="61" t="str">
        <f>+IF(A1132="","",VLOOKUP(A1132,DATA!$R$2:$AD$2000,12,0))</f>
        <v/>
      </c>
    </row>
    <row r="1133" spans="9:10">
      <c r="I1133" s="6" t="str">
        <f t="shared" si="17"/>
        <v/>
      </c>
      <c r="J1133" s="61" t="str">
        <f>+IF(A1133="","",VLOOKUP(A1133,DATA!$R$2:$AD$2000,12,0))</f>
        <v/>
      </c>
    </row>
    <row r="1134" spans="9:10">
      <c r="I1134" s="6" t="str">
        <f t="shared" si="17"/>
        <v/>
      </c>
      <c r="J1134" s="61" t="str">
        <f>+IF(A1134="","",VLOOKUP(A1134,DATA!$R$2:$AD$2000,12,0))</f>
        <v/>
      </c>
    </row>
    <row r="1135" spans="9:10">
      <c r="I1135" s="6" t="str">
        <f t="shared" si="17"/>
        <v/>
      </c>
      <c r="J1135" s="61" t="str">
        <f>+IF(A1135="","",VLOOKUP(A1135,DATA!$R$2:$AD$2000,12,0))</f>
        <v/>
      </c>
    </row>
    <row r="1136" spans="9:10">
      <c r="I1136" s="6" t="str">
        <f t="shared" si="17"/>
        <v/>
      </c>
      <c r="J1136" s="61" t="str">
        <f>+IF(A1136="","",VLOOKUP(A1136,DATA!$R$2:$AD$2000,12,0))</f>
        <v/>
      </c>
    </row>
    <row r="1137" spans="9:10">
      <c r="I1137" s="6" t="str">
        <f t="shared" si="17"/>
        <v/>
      </c>
      <c r="J1137" s="61" t="str">
        <f>+IF(A1137="","",VLOOKUP(A1137,DATA!$R$2:$AD$2000,12,0))</f>
        <v/>
      </c>
    </row>
    <row r="1138" spans="9:10">
      <c r="I1138" s="6" t="str">
        <f t="shared" si="17"/>
        <v/>
      </c>
      <c r="J1138" s="61" t="str">
        <f>+IF(A1138="","",VLOOKUP(A1138,DATA!$R$2:$AD$2000,12,0))</f>
        <v/>
      </c>
    </row>
    <row r="1139" spans="9:10">
      <c r="I1139" s="6" t="str">
        <f t="shared" si="17"/>
        <v/>
      </c>
      <c r="J1139" s="61" t="str">
        <f>+IF(A1139="","",VLOOKUP(A1139,DATA!$R$2:$AD$2000,12,0))</f>
        <v/>
      </c>
    </row>
    <row r="1140" spans="9:10">
      <c r="I1140" s="6" t="str">
        <f t="shared" si="17"/>
        <v/>
      </c>
      <c r="J1140" s="61" t="str">
        <f>+IF(A1140="","",VLOOKUP(A1140,DATA!$R$2:$AD$2000,12,0))</f>
        <v/>
      </c>
    </row>
    <row r="1141" spans="9:10">
      <c r="I1141" s="6" t="str">
        <f t="shared" si="17"/>
        <v/>
      </c>
      <c r="J1141" s="61" t="str">
        <f>+IF(A1141="","",VLOOKUP(A1141,DATA!$R$2:$AD$2000,12,0))</f>
        <v/>
      </c>
    </row>
    <row r="1142" spans="9:10">
      <c r="I1142" s="6" t="str">
        <f t="shared" si="17"/>
        <v/>
      </c>
      <c r="J1142" s="61" t="str">
        <f>+IF(A1142="","",VLOOKUP(A1142,DATA!$R$2:$AD$2000,12,0))</f>
        <v/>
      </c>
    </row>
    <row r="1143" spans="9:10">
      <c r="I1143" s="6" t="str">
        <f t="shared" si="17"/>
        <v/>
      </c>
      <c r="J1143" s="61" t="str">
        <f>+IF(A1143="","",VLOOKUP(A1143,DATA!$R$2:$AD$2000,12,0))</f>
        <v/>
      </c>
    </row>
    <row r="1144" spans="9:10">
      <c r="I1144" s="6" t="str">
        <f t="shared" si="17"/>
        <v/>
      </c>
      <c r="J1144" s="61" t="str">
        <f>+IF(A1144="","",VLOOKUP(A1144,DATA!$R$2:$AD$2000,12,0))</f>
        <v/>
      </c>
    </row>
    <row r="1145" spans="9:10">
      <c r="I1145" s="6" t="str">
        <f t="shared" si="17"/>
        <v/>
      </c>
      <c r="J1145" s="61" t="str">
        <f>+IF(A1145="","",VLOOKUP(A1145,DATA!$R$2:$AD$2000,12,0))</f>
        <v/>
      </c>
    </row>
    <row r="1146" spans="9:10">
      <c r="I1146" s="6" t="str">
        <f t="shared" si="17"/>
        <v/>
      </c>
      <c r="J1146" s="61" t="str">
        <f>+IF(A1146="","",VLOOKUP(A1146,DATA!$R$2:$AD$2000,12,0))</f>
        <v/>
      </c>
    </row>
    <row r="1147" spans="9:10">
      <c r="I1147" s="6" t="str">
        <f t="shared" si="17"/>
        <v/>
      </c>
      <c r="J1147" s="61" t="str">
        <f>+IF(A1147="","",VLOOKUP(A1147,DATA!$R$2:$AD$2000,12,0))</f>
        <v/>
      </c>
    </row>
    <row r="1148" spans="9:10">
      <c r="I1148" s="6" t="str">
        <f t="shared" si="17"/>
        <v/>
      </c>
      <c r="J1148" s="61" t="str">
        <f>+IF(A1148="","",VLOOKUP(A1148,DATA!$R$2:$AD$2000,12,0))</f>
        <v/>
      </c>
    </row>
    <row r="1149" spans="9:10">
      <c r="I1149" s="6" t="str">
        <f t="shared" si="17"/>
        <v/>
      </c>
      <c r="J1149" s="61" t="str">
        <f>+IF(A1149="","",VLOOKUP(A1149,DATA!$R$2:$AD$2000,12,0))</f>
        <v/>
      </c>
    </row>
    <row r="1150" spans="9:10">
      <c r="I1150" s="6" t="str">
        <f t="shared" si="17"/>
        <v/>
      </c>
      <c r="J1150" s="61" t="str">
        <f>+IF(A1150="","",VLOOKUP(A1150,DATA!$R$2:$AD$2000,12,0))</f>
        <v/>
      </c>
    </row>
    <row r="1151" spans="9:10">
      <c r="I1151" s="6" t="str">
        <f t="shared" si="17"/>
        <v/>
      </c>
      <c r="J1151" s="61" t="str">
        <f>+IF(A1151="","",VLOOKUP(A1151,DATA!$R$2:$AD$2000,12,0))</f>
        <v/>
      </c>
    </row>
    <row r="1152" spans="9:10">
      <c r="I1152" s="6" t="str">
        <f t="shared" si="17"/>
        <v/>
      </c>
      <c r="J1152" s="61" t="str">
        <f>+IF(A1152="","",VLOOKUP(A1152,DATA!$R$2:$AD$2000,12,0))</f>
        <v/>
      </c>
    </row>
    <row r="1153" spans="9:10">
      <c r="I1153" s="6" t="str">
        <f t="shared" si="17"/>
        <v/>
      </c>
      <c r="J1153" s="61" t="str">
        <f>+IF(A1153="","",VLOOKUP(A1153,DATA!$R$2:$AD$2000,12,0))</f>
        <v/>
      </c>
    </row>
    <row r="1154" spans="9:10">
      <c r="I1154" s="6" t="str">
        <f t="shared" si="17"/>
        <v/>
      </c>
      <c r="J1154" s="61" t="str">
        <f>+IF(A1154="","",VLOOKUP(A1154,DATA!$R$2:$AD$2000,12,0))</f>
        <v/>
      </c>
    </row>
    <row r="1155" spans="9:10">
      <c r="I1155" s="6" t="str">
        <f t="shared" si="17"/>
        <v/>
      </c>
      <c r="J1155" s="61" t="str">
        <f>+IF(A1155="","",VLOOKUP(A1155,DATA!$R$2:$AD$2000,12,0))</f>
        <v/>
      </c>
    </row>
    <row r="1156" spans="9:10">
      <c r="I1156" s="6" t="str">
        <f t="shared" si="17"/>
        <v/>
      </c>
      <c r="J1156" s="61" t="str">
        <f>+IF(A1156="","",VLOOKUP(A1156,DATA!$R$2:$AD$2000,12,0))</f>
        <v/>
      </c>
    </row>
    <row r="1157" spans="9:10">
      <c r="I1157" s="6" t="str">
        <f t="shared" si="17"/>
        <v/>
      </c>
      <c r="J1157" s="61" t="str">
        <f>+IF(A1157="","",VLOOKUP(A1157,DATA!$R$2:$AD$2000,12,0))</f>
        <v/>
      </c>
    </row>
    <row r="1158" spans="9:10">
      <c r="I1158" s="6" t="str">
        <f t="shared" si="17"/>
        <v/>
      </c>
      <c r="J1158" s="61" t="str">
        <f>+IF(A1158="","",VLOOKUP(A1158,DATA!$R$2:$AD$2000,12,0))</f>
        <v/>
      </c>
    </row>
    <row r="1159" spans="9:10">
      <c r="I1159" s="6" t="str">
        <f t="shared" si="17"/>
        <v/>
      </c>
      <c r="J1159" s="61" t="str">
        <f>+IF(A1159="","",VLOOKUP(A1159,DATA!$R$2:$AD$2000,12,0))</f>
        <v/>
      </c>
    </row>
    <row r="1160" spans="9:10">
      <c r="I1160" s="6" t="str">
        <f t="shared" si="17"/>
        <v/>
      </c>
      <c r="J1160" s="61" t="str">
        <f>+IF(A1160="","",VLOOKUP(A1160,DATA!$R$2:$AD$2000,12,0))</f>
        <v/>
      </c>
    </row>
    <row r="1161" spans="9:10">
      <c r="I1161" s="6" t="str">
        <f t="shared" si="17"/>
        <v/>
      </c>
      <c r="J1161" s="61" t="str">
        <f>+IF(A1161="","",VLOOKUP(A1161,DATA!$R$2:$AD$2000,12,0))</f>
        <v/>
      </c>
    </row>
    <row r="1162" spans="9:10">
      <c r="I1162" s="6" t="str">
        <f t="shared" si="17"/>
        <v/>
      </c>
      <c r="J1162" s="61" t="str">
        <f>+IF(A1162="","",VLOOKUP(A1162,DATA!$R$2:$AD$2000,12,0))</f>
        <v/>
      </c>
    </row>
    <row r="1163" spans="9:10">
      <c r="I1163" s="6" t="str">
        <f t="shared" si="17"/>
        <v/>
      </c>
      <c r="J1163" s="61" t="str">
        <f>+IF(A1163="","",VLOOKUP(A1163,DATA!$R$2:$AD$2000,12,0))</f>
        <v/>
      </c>
    </row>
    <row r="1164" spans="9:10">
      <c r="I1164" s="6" t="str">
        <f t="shared" si="17"/>
        <v/>
      </c>
      <c r="J1164" s="61" t="str">
        <f>+IF(A1164="","",VLOOKUP(A1164,DATA!$R$2:$AD$2000,12,0))</f>
        <v/>
      </c>
    </row>
    <row r="1165" spans="9:10">
      <c r="I1165" s="6" t="str">
        <f t="shared" si="17"/>
        <v/>
      </c>
      <c r="J1165" s="61" t="str">
        <f>+IF(A1165="","",VLOOKUP(A1165,DATA!$R$2:$AD$2000,12,0))</f>
        <v/>
      </c>
    </row>
    <row r="1166" spans="9:10">
      <c r="I1166" s="6" t="str">
        <f t="shared" si="17"/>
        <v/>
      </c>
      <c r="J1166" s="61" t="str">
        <f>+IF(A1166="","",VLOOKUP(A1166,DATA!$R$2:$AD$2000,12,0))</f>
        <v/>
      </c>
    </row>
    <row r="1167" spans="9:10">
      <c r="I1167" s="6" t="str">
        <f t="shared" si="17"/>
        <v/>
      </c>
      <c r="J1167" s="61" t="str">
        <f>+IF(A1167="","",VLOOKUP(A1167,DATA!$R$2:$AD$2000,12,0))</f>
        <v/>
      </c>
    </row>
    <row r="1168" spans="9:10">
      <c r="I1168" s="6" t="str">
        <f t="shared" si="17"/>
        <v/>
      </c>
      <c r="J1168" s="61" t="str">
        <f>+IF(A1168="","",VLOOKUP(A1168,DATA!$R$2:$AD$2000,12,0))</f>
        <v/>
      </c>
    </row>
    <row r="1169" spans="9:10">
      <c r="I1169" s="6" t="str">
        <f t="shared" si="17"/>
        <v/>
      </c>
      <c r="J1169" s="61" t="str">
        <f>+IF(A1169="","",VLOOKUP(A1169,DATA!$R$2:$AD$2000,12,0))</f>
        <v/>
      </c>
    </row>
    <row r="1170" spans="9:10">
      <c r="I1170" s="6" t="str">
        <f t="shared" si="17"/>
        <v/>
      </c>
      <c r="J1170" s="61" t="str">
        <f>+IF(A1170="","",VLOOKUP(A1170,DATA!$R$2:$AD$2000,12,0))</f>
        <v/>
      </c>
    </row>
    <row r="1171" spans="9:10">
      <c r="I1171" s="6" t="str">
        <f t="shared" si="17"/>
        <v/>
      </c>
      <c r="J1171" s="61" t="str">
        <f>+IF(A1171="","",VLOOKUP(A1171,DATA!$R$2:$AD$2000,12,0))</f>
        <v/>
      </c>
    </row>
    <row r="1172" spans="9:10">
      <c r="I1172" s="6" t="str">
        <f t="shared" si="17"/>
        <v/>
      </c>
      <c r="J1172" s="61" t="str">
        <f>+IF(A1172="","",VLOOKUP(A1172,DATA!$R$2:$AD$2000,12,0))</f>
        <v/>
      </c>
    </row>
    <row r="1173" spans="9:10">
      <c r="I1173" s="6" t="str">
        <f t="shared" si="17"/>
        <v/>
      </c>
      <c r="J1173" s="61" t="str">
        <f>+IF(A1173="","",VLOOKUP(A1173,DATA!$R$2:$AD$2000,12,0))</f>
        <v/>
      </c>
    </row>
    <row r="1174" spans="9:10">
      <c r="I1174" s="6" t="str">
        <f t="shared" ref="I1174:I1201" si="18">+IF(F1174="","",IF(F1174&gt;=$D$16,$C$17,IF(F1174&gt;$D$15,$C$16,IF(F1174&gt;$D$14,$C$15,$C$14))))</f>
        <v/>
      </c>
      <c r="J1174" s="61" t="str">
        <f>+IF(A1174="","",VLOOKUP(A1174,DATA!$R$2:$AD$2000,12,0))</f>
        <v/>
      </c>
    </row>
    <row r="1175" spans="9:10">
      <c r="I1175" s="6" t="str">
        <f t="shared" si="18"/>
        <v/>
      </c>
      <c r="J1175" s="61" t="str">
        <f>+IF(A1175="","",VLOOKUP(A1175,DATA!$R$2:$AD$2000,12,0))</f>
        <v/>
      </c>
    </row>
    <row r="1176" spans="9:10">
      <c r="I1176" s="6" t="str">
        <f t="shared" si="18"/>
        <v/>
      </c>
      <c r="J1176" s="61" t="str">
        <f>+IF(A1176="","",VLOOKUP(A1176,DATA!$R$2:$AD$2000,12,0))</f>
        <v/>
      </c>
    </row>
    <row r="1177" spans="9:10">
      <c r="I1177" s="6" t="str">
        <f t="shared" si="18"/>
        <v/>
      </c>
      <c r="J1177" s="61" t="str">
        <f>+IF(A1177="","",VLOOKUP(A1177,DATA!$R$2:$AD$2000,12,0))</f>
        <v/>
      </c>
    </row>
    <row r="1178" spans="9:10">
      <c r="I1178" s="6" t="str">
        <f t="shared" si="18"/>
        <v/>
      </c>
      <c r="J1178" s="61" t="str">
        <f>+IF(A1178="","",VLOOKUP(A1178,DATA!$R$2:$AD$2000,12,0))</f>
        <v/>
      </c>
    </row>
    <row r="1179" spans="9:10">
      <c r="I1179" s="6" t="str">
        <f t="shared" si="18"/>
        <v/>
      </c>
      <c r="J1179" s="61" t="str">
        <f>+IF(A1179="","",VLOOKUP(A1179,DATA!$R$2:$AD$2000,12,0))</f>
        <v/>
      </c>
    </row>
    <row r="1180" spans="9:10">
      <c r="I1180" s="6" t="str">
        <f t="shared" si="18"/>
        <v/>
      </c>
      <c r="J1180" s="61" t="str">
        <f>+IF(A1180="","",VLOOKUP(A1180,DATA!$R$2:$AD$2000,12,0))</f>
        <v/>
      </c>
    </row>
    <row r="1181" spans="9:10">
      <c r="I1181" s="6" t="str">
        <f t="shared" si="18"/>
        <v/>
      </c>
      <c r="J1181" s="61" t="str">
        <f>+IF(A1181="","",VLOOKUP(A1181,DATA!$R$2:$AD$2000,12,0))</f>
        <v/>
      </c>
    </row>
    <row r="1182" spans="9:10">
      <c r="I1182" s="6" t="str">
        <f t="shared" si="18"/>
        <v/>
      </c>
      <c r="J1182" s="61" t="str">
        <f>+IF(A1182="","",VLOOKUP(A1182,DATA!$R$2:$AD$2000,12,0))</f>
        <v/>
      </c>
    </row>
    <row r="1183" spans="9:10">
      <c r="I1183" s="6" t="str">
        <f t="shared" si="18"/>
        <v/>
      </c>
      <c r="J1183" s="61" t="str">
        <f>+IF(A1183="","",VLOOKUP(A1183,DATA!$R$2:$AD$2000,12,0))</f>
        <v/>
      </c>
    </row>
    <row r="1184" spans="9:10">
      <c r="I1184" s="6" t="str">
        <f t="shared" si="18"/>
        <v/>
      </c>
      <c r="J1184" s="61" t="str">
        <f>+IF(A1184="","",VLOOKUP(A1184,DATA!$R$2:$AD$2000,12,0))</f>
        <v/>
      </c>
    </row>
    <row r="1185" spans="9:10">
      <c r="I1185" s="6" t="str">
        <f t="shared" si="18"/>
        <v/>
      </c>
      <c r="J1185" s="61" t="str">
        <f>+IF(A1185="","",VLOOKUP(A1185,DATA!$R$2:$AD$2000,12,0))</f>
        <v/>
      </c>
    </row>
    <row r="1186" spans="9:10">
      <c r="I1186" s="6" t="str">
        <f t="shared" si="18"/>
        <v/>
      </c>
      <c r="J1186" s="61" t="str">
        <f>+IF(A1186="","",VLOOKUP(A1186,DATA!$R$2:$AD$2000,12,0))</f>
        <v/>
      </c>
    </row>
    <row r="1187" spans="9:10">
      <c r="I1187" s="6" t="str">
        <f t="shared" si="18"/>
        <v/>
      </c>
      <c r="J1187" s="61" t="str">
        <f>+IF(A1187="","",VLOOKUP(A1187,DATA!$R$2:$AD$2000,12,0))</f>
        <v/>
      </c>
    </row>
    <row r="1188" spans="9:10">
      <c r="I1188" s="6" t="str">
        <f t="shared" si="18"/>
        <v/>
      </c>
      <c r="J1188" s="61" t="str">
        <f>+IF(A1188="","",VLOOKUP(A1188,DATA!$R$2:$AD$2000,12,0))</f>
        <v/>
      </c>
    </row>
    <row r="1189" spans="9:10">
      <c r="I1189" s="6" t="str">
        <f t="shared" si="18"/>
        <v/>
      </c>
      <c r="J1189" s="61" t="str">
        <f>+IF(A1189="","",VLOOKUP(A1189,DATA!$R$2:$AD$2000,12,0))</f>
        <v/>
      </c>
    </row>
    <row r="1190" spans="9:10">
      <c r="I1190" s="6" t="str">
        <f t="shared" si="18"/>
        <v/>
      </c>
      <c r="J1190" s="61" t="str">
        <f>+IF(A1190="","",VLOOKUP(A1190,DATA!$R$2:$AD$2000,12,0))</f>
        <v/>
      </c>
    </row>
    <row r="1191" spans="9:10">
      <c r="I1191" s="6" t="str">
        <f t="shared" si="18"/>
        <v/>
      </c>
      <c r="J1191" s="61" t="str">
        <f>+IF(A1191="","",VLOOKUP(A1191,DATA!$R$2:$AD$2000,12,0))</f>
        <v/>
      </c>
    </row>
    <row r="1192" spans="9:10">
      <c r="I1192" s="6" t="str">
        <f t="shared" si="18"/>
        <v/>
      </c>
      <c r="J1192" s="61" t="str">
        <f>+IF(A1192="","",VLOOKUP(A1192,DATA!$R$2:$AD$2000,12,0))</f>
        <v/>
      </c>
    </row>
    <row r="1193" spans="9:10">
      <c r="I1193" s="6" t="str">
        <f t="shared" si="18"/>
        <v/>
      </c>
      <c r="J1193" s="61" t="str">
        <f>+IF(A1193="","",VLOOKUP(A1193,DATA!$R$2:$AD$2000,12,0))</f>
        <v/>
      </c>
    </row>
    <row r="1194" spans="9:10">
      <c r="I1194" s="6" t="str">
        <f t="shared" si="18"/>
        <v/>
      </c>
      <c r="J1194" s="61" t="str">
        <f>+IF(A1194="","",VLOOKUP(A1194,DATA!$R$2:$AD$2000,12,0))</f>
        <v/>
      </c>
    </row>
    <row r="1195" spans="9:10">
      <c r="I1195" s="6" t="str">
        <f t="shared" si="18"/>
        <v/>
      </c>
      <c r="J1195" s="61" t="str">
        <f>+IF(A1195="","",VLOOKUP(A1195,DATA!$R$2:$AD$2000,12,0))</f>
        <v/>
      </c>
    </row>
    <row r="1196" spans="9:10">
      <c r="I1196" s="6" t="str">
        <f t="shared" si="18"/>
        <v/>
      </c>
      <c r="J1196" s="61" t="str">
        <f>+IF(A1196="","",VLOOKUP(A1196,DATA!$R$2:$AD$2000,12,0))</f>
        <v/>
      </c>
    </row>
    <row r="1197" spans="9:10">
      <c r="I1197" s="6" t="str">
        <f t="shared" si="18"/>
        <v/>
      </c>
      <c r="J1197" s="61" t="str">
        <f>+IF(A1197="","",VLOOKUP(A1197,DATA!$R$2:$AD$2000,12,0))</f>
        <v/>
      </c>
    </row>
    <row r="1198" spans="9:10">
      <c r="I1198" s="6" t="str">
        <f t="shared" si="18"/>
        <v/>
      </c>
      <c r="J1198" s="61" t="str">
        <f>+IF(A1198="","",VLOOKUP(A1198,DATA!$R$2:$AD$2000,12,0))</f>
        <v/>
      </c>
    </row>
    <row r="1199" spans="9:10">
      <c r="I1199" s="6" t="str">
        <f t="shared" si="18"/>
        <v/>
      </c>
      <c r="J1199" s="61" t="str">
        <f>+IF(A1199="","",VLOOKUP(A1199,DATA!$R$2:$AD$2000,12,0))</f>
        <v/>
      </c>
    </row>
    <row r="1200" spans="9:10">
      <c r="I1200" s="6" t="str">
        <f t="shared" si="18"/>
        <v/>
      </c>
      <c r="J1200" s="61" t="str">
        <f>+IF(A1200="","",VLOOKUP(A1200,DATA!$R$2:$AD$2000,12,0))</f>
        <v/>
      </c>
    </row>
    <row r="1201" spans="9:10">
      <c r="I1201" s="6" t="str">
        <f t="shared" si="18"/>
        <v/>
      </c>
      <c r="J1201" s="61" t="str">
        <f>+IF(A1201="","",VLOOKUP(A1201,DATA!$R$2:$AD$2000,12,0))</f>
        <v/>
      </c>
    </row>
  </sheetData>
  <phoneticPr fontId="2" type="noConversion"/>
  <conditionalFormatting sqref="D6">
    <cfRule type="expression" dxfId="241" priority="9">
      <formula>$D$6&lt;=0</formula>
    </cfRule>
    <cfRule type="cellIs" dxfId="240" priority="10" operator="greaterThan">
      <formula>0</formula>
    </cfRule>
  </conditionalFormatting>
  <conditionalFormatting pivot="1" sqref="G22:G204">
    <cfRule type="cellIs" dxfId="239" priority="8" operator="greaterThan">
      <formula>0.1</formula>
    </cfRule>
  </conditionalFormatting>
  <conditionalFormatting sqref="H21">
    <cfRule type="cellIs" dxfId="238" priority="6" operator="lessThan">
      <formula>0</formula>
    </cfRule>
  </conditionalFormatting>
  <conditionalFormatting sqref="I22:I1201">
    <cfRule type="cellIs" dxfId="237" priority="1" operator="equal">
      <formula>"Cuartil 4"</formula>
    </cfRule>
    <cfRule type="cellIs" dxfId="236" priority="2" operator="equal">
      <formula>"Cuartil 3"</formula>
    </cfRule>
    <cfRule type="cellIs" dxfId="235" priority="3" operator="equal">
      <formula>"Cuartil 2"</formula>
    </cfRule>
    <cfRule type="cellIs" dxfId="234" priority="4" operator="equal">
      <formula>"Cuartil 1"</formula>
    </cfRule>
  </conditionalFormatting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E861D-8A96-4B0E-8F79-1CEEFE84557A}">
  <sheetPr codeName="Hoja2"/>
  <dimension ref="A1:P1202"/>
  <sheetViews>
    <sheetView showGridLines="0" tabSelected="1" zoomScale="85" zoomScaleNormal="85" workbookViewId="0">
      <selection activeCell="L18" sqref="L18"/>
    </sheetView>
  </sheetViews>
  <sheetFormatPr baseColWidth="10" defaultRowHeight="15"/>
  <cols>
    <col min="1" max="1" width="6.85546875" customWidth="1"/>
    <col min="2" max="2" width="40.85546875" customWidth="1"/>
    <col min="3" max="3" width="22.28515625" customWidth="1"/>
    <col min="4" max="4" width="8.140625" customWidth="1"/>
    <col min="5" max="5" width="13.85546875" bestFit="1" customWidth="1"/>
    <col min="6" max="7" width="15.5703125" bestFit="1" customWidth="1"/>
    <col min="8" max="8" width="13.85546875" customWidth="1"/>
    <col min="9" max="9" width="16.140625" bestFit="1" customWidth="1"/>
    <col min="10" max="10" width="20.140625" bestFit="1" customWidth="1"/>
    <col min="11" max="11" width="14.5703125" customWidth="1"/>
    <col min="13" max="13" width="11.42578125" style="28"/>
  </cols>
  <sheetData>
    <row r="1" spans="1:16">
      <c r="A1" s="77">
        <f ca="1">+TODAY()</f>
        <v>46275</v>
      </c>
    </row>
    <row r="2" spans="1:16">
      <c r="C2" s="25" t="s">
        <v>30</v>
      </c>
    </row>
    <row r="3" spans="1:16" ht="15.75" thickBot="1"/>
    <row r="4" spans="1:16">
      <c r="C4" s="10" t="s">
        <v>25</v>
      </c>
      <c r="D4" s="20">
        <f>+IFERROR(SUMPRODUCT($C$23:$C$1208,$E$23:$E$1208)/SUM($C$23:$C$1208),0)</f>
        <v>1142.3431372549019</v>
      </c>
    </row>
    <row r="5" spans="1:16">
      <c r="C5" s="13" t="s">
        <v>26</v>
      </c>
      <c r="D5" s="21">
        <f>+IFERROR(SUMPRODUCT($D$23:$D$1208,$C$23:$C$1208)/SUM($C$23:$C$21208),0)</f>
        <v>1700</v>
      </c>
    </row>
    <row r="6" spans="1:16" ht="15.75" thickBot="1">
      <c r="C6" s="15" t="s">
        <v>27</v>
      </c>
      <c r="D6" s="22">
        <f>+IFERROR((D4/D5)-1,0)</f>
        <v>-0.32803344867358708</v>
      </c>
    </row>
    <row r="7" spans="1:16" ht="15.75" thickBot="1">
      <c r="D7" s="6"/>
    </row>
    <row r="8" spans="1:16">
      <c r="C8" s="10" t="s">
        <v>28</v>
      </c>
      <c r="D8" s="23">
        <f>+IFERROR(MIN($E$23:$E$1212),0)</f>
        <v>705.00000000000011</v>
      </c>
    </row>
    <row r="9" spans="1:16" ht="15.75" thickBot="1">
      <c r="C9" s="15" t="s">
        <v>29</v>
      </c>
      <c r="D9" s="24">
        <f>+IFERROR(MAX($E$23:$E$1212),0)</f>
        <v>1231</v>
      </c>
    </row>
    <row r="10" spans="1:16" ht="15.75" thickBot="1">
      <c r="D10" s="5"/>
    </row>
    <row r="11" spans="1:16">
      <c r="C11" s="10" t="s">
        <v>32</v>
      </c>
      <c r="D11" s="56">
        <f>+IFERROR(STDEV($E$23:$E$1208),"")</f>
        <v>274.22451264125397</v>
      </c>
      <c r="E11" s="12"/>
    </row>
    <row r="12" spans="1:16" ht="15.75" thickBot="1">
      <c r="C12" s="15" t="s">
        <v>35</v>
      </c>
      <c r="D12" s="57">
        <f>+IFERROR(D11/D4,"")</f>
        <v>0.24005441421062579</v>
      </c>
      <c r="E12" s="17"/>
    </row>
    <row r="13" spans="1:16">
      <c r="C13" s="10"/>
      <c r="D13" s="11"/>
      <c r="E13" s="12" t="s">
        <v>60</v>
      </c>
      <c r="N13" s="58"/>
      <c r="O13" s="59"/>
      <c r="P13" s="58" t="s">
        <v>60</v>
      </c>
    </row>
    <row r="14" spans="1:16">
      <c r="C14" s="13" t="s">
        <v>21</v>
      </c>
      <c r="D14" s="5">
        <f>+IFERROR(QUARTILE($E$23:$E$1212,1),"")</f>
        <v>903.75</v>
      </c>
      <c r="E14" s="14">
        <f>+COUNTIF($G$22:$G$1208,C14)</f>
        <v>1</v>
      </c>
      <c r="N14" s="58" t="s">
        <v>21</v>
      </c>
      <c r="O14" s="60">
        <f>+IFERROR(QUARTILE($M$23:$M$1212,1),"")</f>
        <v>816.375</v>
      </c>
      <c r="P14" s="58">
        <f>+COUNTIF($G$22:$G$1208,N14)</f>
        <v>1</v>
      </c>
    </row>
    <row r="15" spans="1:16">
      <c r="C15" s="13" t="s">
        <v>22</v>
      </c>
      <c r="D15" s="5">
        <f>+IFERROR(QUARTILE($E$23:$E$1212,2),"")</f>
        <v>1102.5</v>
      </c>
      <c r="E15" s="14">
        <f>+COUNTIF($G$22:$G$1208,C15)</f>
        <v>1</v>
      </c>
      <c r="N15" s="58" t="s">
        <v>22</v>
      </c>
      <c r="O15" s="60">
        <f>+IFERROR(QUARTILE($M$23:$M$1212,2),"")</f>
        <v>971.89117647058822</v>
      </c>
      <c r="P15" s="58">
        <f>+COUNTIF($G$22:$G$1208,N15)</f>
        <v>1</v>
      </c>
    </row>
    <row r="16" spans="1:16">
      <c r="C16" s="13" t="s">
        <v>23</v>
      </c>
      <c r="D16" s="5">
        <f>+IFERROR(QUARTILE($E$23:$E$1212,3),"")</f>
        <v>1166.75</v>
      </c>
      <c r="E16" s="14">
        <f>+COUNTIF($G$22:$G$1208,C16)</f>
        <v>0</v>
      </c>
      <c r="N16" s="58" t="s">
        <v>23</v>
      </c>
      <c r="O16" s="60">
        <f>+IFERROR(QUARTILE($M$23:$M$1212,3),"")</f>
        <v>1385.7117647058824</v>
      </c>
      <c r="P16" s="58">
        <f>+COUNTIF($G$22:$G$1208,N16)</f>
        <v>0</v>
      </c>
    </row>
    <row r="17" spans="2:16" ht="15.75" thickBot="1">
      <c r="C17" s="15" t="s">
        <v>24</v>
      </c>
      <c r="D17" s="16">
        <f>+IFERROR(QUARTILE($E$23:$E$1212,4),"")</f>
        <v>1231</v>
      </c>
      <c r="E17" s="17">
        <f>+COUNTIF($G$22:$G$1208,C17)</f>
        <v>1</v>
      </c>
      <c r="N17" s="58" t="s">
        <v>24</v>
      </c>
      <c r="O17" s="60">
        <f>+IFERROR(QUARTILE($M$23:$M$1212,4),"")</f>
        <v>2272.0000000000005</v>
      </c>
      <c r="P17" s="58">
        <f>+COUNTIF($G$22:$G$1208,N17)</f>
        <v>1</v>
      </c>
    </row>
    <row r="18" spans="2:16">
      <c r="F18" s="5"/>
    </row>
    <row r="19" spans="2:16">
      <c r="F19" s="5"/>
    </row>
    <row r="20" spans="2:16">
      <c r="B20" s="81" t="s">
        <v>27</v>
      </c>
      <c r="C20" s="76">
        <f>D6</f>
        <v>-0.32803344867358708</v>
      </c>
      <c r="F20" s="9"/>
      <c r="G20" s="78" t="str">
        <f ca="1">IF(DATA!A2="","",IF(A1&lt;&gt;QUOTIENT(DATA!A2,1),"LAS FECHAS NO COINCIDEN",""))</f>
        <v/>
      </c>
      <c r="H20" s="58" t="s">
        <v>162</v>
      </c>
    </row>
    <row r="21" spans="2:16" hidden="1">
      <c r="C21" s="4" t="s">
        <v>16</v>
      </c>
      <c r="K21" s="4" t="s">
        <v>16</v>
      </c>
      <c r="M21"/>
    </row>
    <row r="22" spans="2:16">
      <c r="B22" s="32" t="s">
        <v>12</v>
      </c>
      <c r="C22" s="33" t="s">
        <v>20</v>
      </c>
      <c r="D22" s="34" t="s">
        <v>17</v>
      </c>
      <c r="E22" s="7" t="s">
        <v>58</v>
      </c>
      <c r="F22" s="36" t="s">
        <v>39</v>
      </c>
      <c r="G22" s="35" t="s">
        <v>34</v>
      </c>
      <c r="H22" s="35" t="s">
        <v>61</v>
      </c>
      <c r="J22" s="4" t="s">
        <v>49</v>
      </c>
      <c r="K22" s="33" t="s">
        <v>20</v>
      </c>
      <c r="L22" s="34" t="s">
        <v>17</v>
      </c>
      <c r="M22" s="7" t="s">
        <v>58</v>
      </c>
      <c r="N22" s="36" t="s">
        <v>39</v>
      </c>
      <c r="O22" s="35" t="s">
        <v>34</v>
      </c>
    </row>
    <row r="23" spans="2:16">
      <c r="B23" t="s">
        <v>1441</v>
      </c>
      <c r="C23" s="5">
        <v>44</v>
      </c>
      <c r="D23" s="5">
        <v>1700</v>
      </c>
      <c r="E23" s="28">
        <v>1231</v>
      </c>
      <c r="F23" s="27">
        <f t="shared" ref="F23:F86" si="0">+IFERROR((E23/D23)-1,"")</f>
        <v>-0.27588235294117647</v>
      </c>
      <c r="G23" s="6" t="str">
        <f t="shared" ref="G23:G86" si="1">+IF(E23="","",IF(E23&gt;=$D$16,$C$17,IF(E23&gt;$D$15,$C$16,IF(E23&gt;$D$14,$C$15,$C$14))))</f>
        <v>Cuartil 4</v>
      </c>
      <c r="H23" s="62" t="str">
        <f>+IFERROR(VLOOKUP(B23,SOCIO!E:I,5,0),"")</f>
        <v>LATAM MED</v>
      </c>
      <c r="J23" s="6" t="s">
        <v>471</v>
      </c>
      <c r="K23" s="5">
        <v>7</v>
      </c>
      <c r="L23" s="5">
        <v>1700</v>
      </c>
      <c r="M23" s="28">
        <v>2272.0000000000005</v>
      </c>
      <c r="N23" s="27">
        <f t="shared" ref="N23:N86" si="2">+IFERROR((M23/L23)-1,"")</f>
        <v>0.3364705882352943</v>
      </c>
      <c r="O23" s="6" t="str">
        <f t="shared" ref="O23:O86" si="3">+IF(M23="","",IF(M23&gt;=$O$16,$C$17,IF(M23&gt;$O$15,$C$16,IF(M23&gt;$O$14,$C$15,$C$14))))</f>
        <v>Cuartil 4</v>
      </c>
    </row>
    <row r="24" spans="2:16">
      <c r="B24" t="s">
        <v>132</v>
      </c>
      <c r="C24" s="5">
        <v>54</v>
      </c>
      <c r="D24" s="5">
        <v>1700</v>
      </c>
      <c r="E24" s="28">
        <v>1102.5</v>
      </c>
      <c r="F24" s="27">
        <f t="shared" si="0"/>
        <v>-0.35147058823529409</v>
      </c>
      <c r="G24" s="6" t="str">
        <f t="shared" si="1"/>
        <v>Cuartil 2</v>
      </c>
      <c r="H24" s="62" t="str">
        <f>+IFERROR(VLOOKUP(B24,SOCIO!E:I,5,0),"")</f>
        <v>LATAM MED</v>
      </c>
      <c r="J24" s="6" t="s">
        <v>469</v>
      </c>
      <c r="K24" s="5">
        <v>85</v>
      </c>
      <c r="L24" s="5">
        <v>1700</v>
      </c>
      <c r="M24" s="28">
        <v>1090.2823529411764</v>
      </c>
      <c r="N24" s="27">
        <f t="shared" si="2"/>
        <v>-0.35865743944636685</v>
      </c>
      <c r="O24" s="6" t="str">
        <f t="shared" si="3"/>
        <v>Cuartil 3</v>
      </c>
    </row>
    <row r="25" spans="2:16">
      <c r="B25" t="s">
        <v>386</v>
      </c>
      <c r="C25" s="5">
        <v>4</v>
      </c>
      <c r="D25" s="5">
        <v>1700</v>
      </c>
      <c r="E25" s="28">
        <v>705.00000000000011</v>
      </c>
      <c r="F25" s="27">
        <f t="shared" si="0"/>
        <v>-0.58529411764705874</v>
      </c>
      <c r="G25" s="6" t="str">
        <f t="shared" si="1"/>
        <v>Cuartil 1</v>
      </c>
      <c r="H25" s="62" t="str">
        <f>+IFERROR(VLOOKUP(B25,SOCIO!E:I,5,0),"")</f>
        <v>LATAM MED</v>
      </c>
      <c r="J25" s="6" t="s">
        <v>470</v>
      </c>
      <c r="K25" s="5">
        <v>6</v>
      </c>
      <c r="L25" s="5">
        <v>1700</v>
      </c>
      <c r="M25" s="28">
        <v>853.5</v>
      </c>
      <c r="N25" s="27">
        <f t="shared" si="2"/>
        <v>-0.49794117647058822</v>
      </c>
      <c r="O25" s="6" t="str">
        <f t="shared" si="3"/>
        <v>Cuartil 2</v>
      </c>
    </row>
    <row r="26" spans="2:16">
      <c r="F26" s="27" t="str">
        <f t="shared" si="0"/>
        <v/>
      </c>
      <c r="G26" s="6" t="str">
        <f t="shared" si="1"/>
        <v/>
      </c>
      <c r="H26" s="62" t="str">
        <f>+IFERROR(VLOOKUP(B26,SOCIO!E:I,5,0),"")</f>
        <v/>
      </c>
      <c r="J26" s="6" t="s">
        <v>472</v>
      </c>
      <c r="K26" s="5">
        <v>4</v>
      </c>
      <c r="L26" s="5">
        <v>1700</v>
      </c>
      <c r="M26" s="28">
        <v>705.00000000000011</v>
      </c>
      <c r="N26" s="27">
        <f t="shared" si="2"/>
        <v>-0.58529411764705874</v>
      </c>
      <c r="O26" s="6" t="str">
        <f t="shared" si="3"/>
        <v>Cuartil 1</v>
      </c>
    </row>
    <row r="27" spans="2:16">
      <c r="F27" s="27" t="str">
        <f t="shared" si="0"/>
        <v/>
      </c>
      <c r="G27" s="6" t="str">
        <f t="shared" si="1"/>
        <v/>
      </c>
      <c r="H27" s="62" t="str">
        <f>+IFERROR(VLOOKUP(B27,SOCIO!E:I,5,0),"")</f>
        <v/>
      </c>
      <c r="M27"/>
      <c r="N27" s="27" t="str">
        <f t="shared" si="2"/>
        <v/>
      </c>
      <c r="O27" s="6" t="str">
        <f t="shared" si="3"/>
        <v/>
      </c>
    </row>
    <row r="28" spans="2:16">
      <c r="F28" s="27" t="str">
        <f t="shared" si="0"/>
        <v/>
      </c>
      <c r="G28" s="6" t="str">
        <f t="shared" si="1"/>
        <v/>
      </c>
      <c r="H28" s="62" t="str">
        <f>+IFERROR(VLOOKUP(B28,SOCIO!E:I,5,0),"")</f>
        <v/>
      </c>
      <c r="M28"/>
      <c r="N28" s="27" t="str">
        <f t="shared" si="2"/>
        <v/>
      </c>
      <c r="O28" s="6" t="str">
        <f t="shared" si="3"/>
        <v/>
      </c>
    </row>
    <row r="29" spans="2:16">
      <c r="F29" s="27" t="str">
        <f t="shared" si="0"/>
        <v/>
      </c>
      <c r="G29" s="6" t="str">
        <f t="shared" si="1"/>
        <v/>
      </c>
      <c r="H29" s="62" t="str">
        <f>+IFERROR(VLOOKUP(B29,SOCIO!E:I,5,0),"")</f>
        <v/>
      </c>
      <c r="M29"/>
      <c r="N29" s="27" t="str">
        <f t="shared" si="2"/>
        <v/>
      </c>
      <c r="O29" s="6" t="str">
        <f t="shared" si="3"/>
        <v/>
      </c>
    </row>
    <row r="30" spans="2:16">
      <c r="F30" s="27" t="str">
        <f t="shared" si="0"/>
        <v/>
      </c>
      <c r="G30" s="6" t="str">
        <f t="shared" si="1"/>
        <v/>
      </c>
      <c r="H30" s="62" t="str">
        <f>+IFERROR(VLOOKUP(B30,SOCIO!E:I,5,0),"")</f>
        <v/>
      </c>
      <c r="M30"/>
      <c r="N30" s="27" t="str">
        <f t="shared" si="2"/>
        <v/>
      </c>
      <c r="O30" s="6" t="str">
        <f t="shared" si="3"/>
        <v/>
      </c>
    </row>
    <row r="31" spans="2:16">
      <c r="F31" s="27" t="str">
        <f t="shared" si="0"/>
        <v/>
      </c>
      <c r="G31" s="6" t="str">
        <f t="shared" si="1"/>
        <v/>
      </c>
      <c r="H31" s="62" t="str">
        <f>+IFERROR(VLOOKUP(B31,SOCIO!E:I,5,0),"")</f>
        <v/>
      </c>
      <c r="M31"/>
      <c r="N31" s="27" t="str">
        <f t="shared" si="2"/>
        <v/>
      </c>
      <c r="O31" s="6" t="str">
        <f t="shared" si="3"/>
        <v/>
      </c>
    </row>
    <row r="32" spans="2:16">
      <c r="F32" s="27" t="str">
        <f t="shared" si="0"/>
        <v/>
      </c>
      <c r="G32" s="6" t="str">
        <f t="shared" si="1"/>
        <v/>
      </c>
      <c r="H32" s="62" t="str">
        <f>+IFERROR(VLOOKUP(B32,SOCIO!E:I,5,0),"")</f>
        <v/>
      </c>
      <c r="M32"/>
      <c r="N32" s="27" t="str">
        <f t="shared" si="2"/>
        <v/>
      </c>
      <c r="O32" s="6" t="str">
        <f t="shared" si="3"/>
        <v/>
      </c>
    </row>
    <row r="33" spans="6:15">
      <c r="F33" s="27" t="str">
        <f t="shared" si="0"/>
        <v/>
      </c>
      <c r="G33" s="6" t="str">
        <f t="shared" si="1"/>
        <v/>
      </c>
      <c r="H33" s="62" t="str">
        <f>+IFERROR(VLOOKUP(B33,SOCIO!E:I,5,0),"")</f>
        <v/>
      </c>
      <c r="M33"/>
      <c r="N33" s="27" t="str">
        <f t="shared" si="2"/>
        <v/>
      </c>
      <c r="O33" s="6" t="str">
        <f t="shared" si="3"/>
        <v/>
      </c>
    </row>
    <row r="34" spans="6:15">
      <c r="F34" s="27" t="str">
        <f t="shared" si="0"/>
        <v/>
      </c>
      <c r="G34" s="6" t="str">
        <f t="shared" si="1"/>
        <v/>
      </c>
      <c r="H34" s="62" t="str">
        <f>+IFERROR(VLOOKUP(B34,SOCIO!E:I,5,0),"")</f>
        <v/>
      </c>
      <c r="M34"/>
      <c r="N34" s="27" t="str">
        <f t="shared" si="2"/>
        <v/>
      </c>
      <c r="O34" s="6" t="str">
        <f t="shared" si="3"/>
        <v/>
      </c>
    </row>
    <row r="35" spans="6:15">
      <c r="F35" s="27" t="str">
        <f t="shared" si="0"/>
        <v/>
      </c>
      <c r="G35" s="6" t="str">
        <f t="shared" si="1"/>
        <v/>
      </c>
      <c r="H35" s="62" t="str">
        <f>+IFERROR(VLOOKUP(B35,SOCIO!E:I,5,0),"")</f>
        <v/>
      </c>
      <c r="M35"/>
      <c r="N35" s="27" t="str">
        <f t="shared" si="2"/>
        <v/>
      </c>
      <c r="O35" s="6" t="str">
        <f t="shared" si="3"/>
        <v/>
      </c>
    </row>
    <row r="36" spans="6:15">
      <c r="F36" s="27" t="str">
        <f t="shared" si="0"/>
        <v/>
      </c>
      <c r="G36" s="6" t="str">
        <f t="shared" si="1"/>
        <v/>
      </c>
      <c r="H36" s="62" t="str">
        <f>+IFERROR(VLOOKUP(B36,SOCIO!E:I,5,0),"")</f>
        <v/>
      </c>
      <c r="M36"/>
      <c r="N36" s="27" t="str">
        <f t="shared" si="2"/>
        <v/>
      </c>
      <c r="O36" s="6" t="str">
        <f t="shared" si="3"/>
        <v/>
      </c>
    </row>
    <row r="37" spans="6:15">
      <c r="F37" s="27" t="str">
        <f t="shared" si="0"/>
        <v/>
      </c>
      <c r="G37" s="6" t="str">
        <f t="shared" si="1"/>
        <v/>
      </c>
      <c r="H37" s="62" t="str">
        <f>+IFERROR(VLOOKUP(B37,SOCIO!E:I,5,0),"")</f>
        <v/>
      </c>
      <c r="M37"/>
      <c r="N37" s="27" t="str">
        <f t="shared" si="2"/>
        <v/>
      </c>
      <c r="O37" s="6" t="str">
        <f t="shared" si="3"/>
        <v/>
      </c>
    </row>
    <row r="38" spans="6:15">
      <c r="F38" s="27" t="str">
        <f t="shared" si="0"/>
        <v/>
      </c>
      <c r="G38" s="6" t="str">
        <f t="shared" si="1"/>
        <v/>
      </c>
      <c r="H38" s="62" t="str">
        <f>+IFERROR(VLOOKUP(B38,SOCIO!E:I,5,0),"")</f>
        <v/>
      </c>
      <c r="M38"/>
      <c r="N38" s="27" t="str">
        <f t="shared" si="2"/>
        <v/>
      </c>
      <c r="O38" s="6" t="str">
        <f t="shared" si="3"/>
        <v/>
      </c>
    </row>
    <row r="39" spans="6:15">
      <c r="F39" s="27" t="str">
        <f t="shared" si="0"/>
        <v/>
      </c>
      <c r="G39" s="6" t="str">
        <f t="shared" si="1"/>
        <v/>
      </c>
      <c r="H39" s="62" t="str">
        <f>+IFERROR(VLOOKUP(B39,SOCIO!E:I,5,0),"")</f>
        <v/>
      </c>
      <c r="M39"/>
      <c r="N39" s="27" t="str">
        <f t="shared" si="2"/>
        <v/>
      </c>
      <c r="O39" s="6" t="str">
        <f t="shared" si="3"/>
        <v/>
      </c>
    </row>
    <row r="40" spans="6:15">
      <c r="F40" s="27" t="str">
        <f t="shared" si="0"/>
        <v/>
      </c>
      <c r="G40" s="6" t="str">
        <f t="shared" si="1"/>
        <v/>
      </c>
      <c r="H40" s="62" t="str">
        <f>+IFERROR(VLOOKUP(B40,SOCIO!E:I,5,0),"")</f>
        <v/>
      </c>
      <c r="M40"/>
      <c r="N40" s="27" t="str">
        <f t="shared" si="2"/>
        <v/>
      </c>
      <c r="O40" s="6" t="str">
        <f t="shared" si="3"/>
        <v/>
      </c>
    </row>
    <row r="41" spans="6:15">
      <c r="F41" s="27" t="str">
        <f t="shared" si="0"/>
        <v/>
      </c>
      <c r="G41" s="6" t="str">
        <f t="shared" si="1"/>
        <v/>
      </c>
      <c r="H41" s="62" t="str">
        <f>+IFERROR(VLOOKUP(B41,SOCIO!E:I,5,0),"")</f>
        <v/>
      </c>
      <c r="M41"/>
      <c r="N41" s="27" t="str">
        <f t="shared" si="2"/>
        <v/>
      </c>
      <c r="O41" s="6" t="str">
        <f t="shared" si="3"/>
        <v/>
      </c>
    </row>
    <row r="42" spans="6:15">
      <c r="F42" s="27" t="str">
        <f t="shared" si="0"/>
        <v/>
      </c>
      <c r="G42" s="6" t="str">
        <f t="shared" si="1"/>
        <v/>
      </c>
      <c r="H42" s="62" t="str">
        <f>+IFERROR(VLOOKUP(B42,SOCIO!E:I,5,0),"")</f>
        <v/>
      </c>
      <c r="M42"/>
      <c r="N42" s="27" t="str">
        <f t="shared" si="2"/>
        <v/>
      </c>
      <c r="O42" s="6" t="str">
        <f t="shared" si="3"/>
        <v/>
      </c>
    </row>
    <row r="43" spans="6:15">
      <c r="F43" s="27" t="str">
        <f t="shared" si="0"/>
        <v/>
      </c>
      <c r="G43" s="6" t="str">
        <f t="shared" si="1"/>
        <v/>
      </c>
      <c r="H43" s="62" t="str">
        <f>+IFERROR(VLOOKUP(B43,SOCIO!E:I,5,0),"")</f>
        <v/>
      </c>
      <c r="M43"/>
      <c r="N43" s="27" t="str">
        <f t="shared" si="2"/>
        <v/>
      </c>
      <c r="O43" s="6" t="str">
        <f t="shared" si="3"/>
        <v/>
      </c>
    </row>
    <row r="44" spans="6:15">
      <c r="F44" s="27" t="str">
        <f t="shared" si="0"/>
        <v/>
      </c>
      <c r="G44" s="6" t="str">
        <f t="shared" si="1"/>
        <v/>
      </c>
      <c r="H44" s="62" t="str">
        <f>+IFERROR(VLOOKUP(B44,SOCIO!E:I,5,0),"")</f>
        <v/>
      </c>
      <c r="M44"/>
      <c r="N44" s="27" t="str">
        <f t="shared" si="2"/>
        <v/>
      </c>
      <c r="O44" s="6" t="str">
        <f t="shared" si="3"/>
        <v/>
      </c>
    </row>
    <row r="45" spans="6:15">
      <c r="F45" s="27" t="str">
        <f t="shared" si="0"/>
        <v/>
      </c>
      <c r="G45" s="6" t="str">
        <f t="shared" si="1"/>
        <v/>
      </c>
      <c r="H45" s="62" t="str">
        <f>+IFERROR(VLOOKUP(B45,SOCIO!E:I,5,0),"")</f>
        <v/>
      </c>
      <c r="M45"/>
      <c r="N45" s="27" t="str">
        <f t="shared" si="2"/>
        <v/>
      </c>
      <c r="O45" s="6" t="str">
        <f t="shared" si="3"/>
        <v/>
      </c>
    </row>
    <row r="46" spans="6:15">
      <c r="F46" s="27" t="str">
        <f t="shared" si="0"/>
        <v/>
      </c>
      <c r="G46" s="6" t="str">
        <f t="shared" si="1"/>
        <v/>
      </c>
      <c r="H46" s="62" t="str">
        <f>+IFERROR(VLOOKUP(B46,SOCIO!E:I,5,0),"")</f>
        <v/>
      </c>
      <c r="M46"/>
      <c r="N46" s="27" t="str">
        <f t="shared" si="2"/>
        <v/>
      </c>
      <c r="O46" s="6" t="str">
        <f t="shared" si="3"/>
        <v/>
      </c>
    </row>
    <row r="47" spans="6:15">
      <c r="F47" s="27" t="str">
        <f t="shared" si="0"/>
        <v/>
      </c>
      <c r="G47" s="6" t="str">
        <f t="shared" si="1"/>
        <v/>
      </c>
      <c r="H47" s="62" t="str">
        <f>+IFERROR(VLOOKUP(B47,SOCIO!E:I,5,0),"")</f>
        <v/>
      </c>
      <c r="M47"/>
      <c r="N47" s="27" t="str">
        <f t="shared" si="2"/>
        <v/>
      </c>
      <c r="O47" s="6" t="str">
        <f t="shared" si="3"/>
        <v/>
      </c>
    </row>
    <row r="48" spans="6:15">
      <c r="F48" s="27" t="str">
        <f t="shared" si="0"/>
        <v/>
      </c>
      <c r="G48" s="6" t="str">
        <f t="shared" si="1"/>
        <v/>
      </c>
      <c r="H48" s="62" t="str">
        <f>+IFERROR(VLOOKUP(B48,SOCIO!E:I,5,0),"")</f>
        <v/>
      </c>
      <c r="M48"/>
      <c r="N48" s="27" t="str">
        <f t="shared" si="2"/>
        <v/>
      </c>
      <c r="O48" s="6" t="str">
        <f t="shared" si="3"/>
        <v/>
      </c>
    </row>
    <row r="49" spans="6:15">
      <c r="F49" s="27" t="str">
        <f t="shared" si="0"/>
        <v/>
      </c>
      <c r="G49" s="6" t="str">
        <f t="shared" si="1"/>
        <v/>
      </c>
      <c r="H49" s="62" t="str">
        <f>+IFERROR(VLOOKUP(B49,SOCIO!E:I,5,0),"")</f>
        <v/>
      </c>
      <c r="M49"/>
      <c r="N49" s="27" t="str">
        <f t="shared" si="2"/>
        <v/>
      </c>
      <c r="O49" s="6" t="str">
        <f t="shared" si="3"/>
        <v/>
      </c>
    </row>
    <row r="50" spans="6:15">
      <c r="F50" s="27" t="str">
        <f t="shared" si="0"/>
        <v/>
      </c>
      <c r="G50" s="6" t="str">
        <f t="shared" si="1"/>
        <v/>
      </c>
      <c r="H50" s="62" t="str">
        <f>+IFERROR(VLOOKUP(B50,SOCIO!E:I,5,0),"")</f>
        <v/>
      </c>
      <c r="M50"/>
      <c r="N50" s="27" t="str">
        <f t="shared" si="2"/>
        <v/>
      </c>
      <c r="O50" s="6" t="str">
        <f t="shared" si="3"/>
        <v/>
      </c>
    </row>
    <row r="51" spans="6:15">
      <c r="F51" s="27" t="str">
        <f t="shared" si="0"/>
        <v/>
      </c>
      <c r="G51" s="6" t="str">
        <f t="shared" si="1"/>
        <v/>
      </c>
      <c r="H51" s="62" t="str">
        <f>+IFERROR(VLOOKUP(B51,SOCIO!E:I,5,0),"")</f>
        <v/>
      </c>
      <c r="M51"/>
      <c r="N51" s="27" t="str">
        <f t="shared" si="2"/>
        <v/>
      </c>
      <c r="O51" s="6" t="str">
        <f t="shared" si="3"/>
        <v/>
      </c>
    </row>
    <row r="52" spans="6:15">
      <c r="F52" s="27" t="str">
        <f t="shared" si="0"/>
        <v/>
      </c>
      <c r="G52" s="6" t="str">
        <f t="shared" si="1"/>
        <v/>
      </c>
      <c r="H52" s="62" t="str">
        <f>+IFERROR(VLOOKUP(B52,SOCIO!E:I,5,0),"")</f>
        <v/>
      </c>
      <c r="M52"/>
      <c r="N52" s="27" t="str">
        <f t="shared" si="2"/>
        <v/>
      </c>
      <c r="O52" s="6" t="str">
        <f t="shared" si="3"/>
        <v/>
      </c>
    </row>
    <row r="53" spans="6:15">
      <c r="F53" s="27" t="str">
        <f t="shared" si="0"/>
        <v/>
      </c>
      <c r="G53" s="6" t="str">
        <f t="shared" si="1"/>
        <v/>
      </c>
      <c r="H53" s="62" t="str">
        <f>+IFERROR(VLOOKUP(B53,SOCIO!E:I,5,0),"")</f>
        <v/>
      </c>
      <c r="M53"/>
      <c r="N53" s="27" t="str">
        <f t="shared" si="2"/>
        <v/>
      </c>
      <c r="O53" s="6" t="str">
        <f t="shared" si="3"/>
        <v/>
      </c>
    </row>
    <row r="54" spans="6:15">
      <c r="F54" s="27" t="str">
        <f t="shared" si="0"/>
        <v/>
      </c>
      <c r="G54" s="6" t="str">
        <f t="shared" si="1"/>
        <v/>
      </c>
      <c r="H54" s="62" t="str">
        <f>+IFERROR(VLOOKUP(B54,SOCIO!E:I,5,0),"")</f>
        <v/>
      </c>
      <c r="M54"/>
      <c r="N54" s="27" t="str">
        <f t="shared" si="2"/>
        <v/>
      </c>
      <c r="O54" s="6" t="str">
        <f t="shared" si="3"/>
        <v/>
      </c>
    </row>
    <row r="55" spans="6:15">
      <c r="F55" s="27" t="str">
        <f t="shared" si="0"/>
        <v/>
      </c>
      <c r="G55" s="6" t="str">
        <f t="shared" si="1"/>
        <v/>
      </c>
      <c r="H55" s="62" t="str">
        <f>+IFERROR(VLOOKUP(B55,SOCIO!E:I,5,0),"")</f>
        <v/>
      </c>
      <c r="M55"/>
      <c r="N55" s="27" t="str">
        <f t="shared" si="2"/>
        <v/>
      </c>
      <c r="O55" s="6" t="str">
        <f t="shared" si="3"/>
        <v/>
      </c>
    </row>
    <row r="56" spans="6:15">
      <c r="F56" s="27" t="str">
        <f t="shared" si="0"/>
        <v/>
      </c>
      <c r="G56" s="6" t="str">
        <f t="shared" si="1"/>
        <v/>
      </c>
      <c r="H56" s="62" t="str">
        <f>+IFERROR(VLOOKUP(B56,SOCIO!E:I,5,0),"")</f>
        <v/>
      </c>
      <c r="M56"/>
      <c r="N56" s="27" t="str">
        <f t="shared" si="2"/>
        <v/>
      </c>
      <c r="O56" s="6" t="str">
        <f t="shared" si="3"/>
        <v/>
      </c>
    </row>
    <row r="57" spans="6:15">
      <c r="F57" s="27" t="str">
        <f t="shared" si="0"/>
        <v/>
      </c>
      <c r="G57" s="6" t="str">
        <f t="shared" si="1"/>
        <v/>
      </c>
      <c r="H57" s="62" t="str">
        <f>+IFERROR(VLOOKUP(B57,SOCIO!E:I,5,0),"")</f>
        <v/>
      </c>
      <c r="M57"/>
      <c r="N57" s="27" t="str">
        <f t="shared" si="2"/>
        <v/>
      </c>
      <c r="O57" s="6" t="str">
        <f t="shared" si="3"/>
        <v/>
      </c>
    </row>
    <row r="58" spans="6:15">
      <c r="F58" s="27" t="str">
        <f t="shared" si="0"/>
        <v/>
      </c>
      <c r="G58" s="6" t="str">
        <f t="shared" si="1"/>
        <v/>
      </c>
      <c r="H58" s="62" t="str">
        <f>+IFERROR(VLOOKUP(B58,SOCIO!E:I,5,0),"")</f>
        <v/>
      </c>
      <c r="M58"/>
      <c r="N58" s="27" t="str">
        <f t="shared" si="2"/>
        <v/>
      </c>
      <c r="O58" s="6" t="str">
        <f t="shared" si="3"/>
        <v/>
      </c>
    </row>
    <row r="59" spans="6:15">
      <c r="F59" s="27" t="str">
        <f t="shared" si="0"/>
        <v/>
      </c>
      <c r="G59" s="6" t="str">
        <f t="shared" si="1"/>
        <v/>
      </c>
      <c r="H59" s="62" t="str">
        <f>+IFERROR(VLOOKUP(B59,SOCIO!E:I,5,0),"")</f>
        <v/>
      </c>
      <c r="M59"/>
      <c r="N59" s="27" t="str">
        <f t="shared" si="2"/>
        <v/>
      </c>
      <c r="O59" s="6" t="str">
        <f t="shared" si="3"/>
        <v/>
      </c>
    </row>
    <row r="60" spans="6:15">
      <c r="F60" s="27" t="str">
        <f t="shared" si="0"/>
        <v/>
      </c>
      <c r="G60" s="6" t="str">
        <f t="shared" si="1"/>
        <v/>
      </c>
      <c r="H60" s="62" t="str">
        <f>+IFERROR(VLOOKUP(B60,SOCIO!E:I,5,0),"")</f>
        <v/>
      </c>
      <c r="M60"/>
      <c r="N60" s="27" t="str">
        <f t="shared" si="2"/>
        <v/>
      </c>
      <c r="O60" s="6" t="str">
        <f t="shared" si="3"/>
        <v/>
      </c>
    </row>
    <row r="61" spans="6:15">
      <c r="F61" s="27" t="str">
        <f t="shared" si="0"/>
        <v/>
      </c>
      <c r="G61" s="6" t="str">
        <f t="shared" si="1"/>
        <v/>
      </c>
      <c r="H61" s="62" t="str">
        <f>+IFERROR(VLOOKUP(B61,SOCIO!E:I,5,0),"")</f>
        <v/>
      </c>
      <c r="M61"/>
      <c r="N61" s="27" t="str">
        <f t="shared" si="2"/>
        <v/>
      </c>
      <c r="O61" s="6" t="str">
        <f t="shared" si="3"/>
        <v/>
      </c>
    </row>
    <row r="62" spans="6:15">
      <c r="F62" s="27" t="str">
        <f t="shared" si="0"/>
        <v/>
      </c>
      <c r="G62" s="6" t="str">
        <f t="shared" si="1"/>
        <v/>
      </c>
      <c r="H62" s="62" t="str">
        <f>+IFERROR(VLOOKUP(B62,SOCIO!E:I,5,0),"")</f>
        <v/>
      </c>
      <c r="M62"/>
      <c r="N62" s="27" t="str">
        <f t="shared" si="2"/>
        <v/>
      </c>
      <c r="O62" s="6" t="str">
        <f t="shared" si="3"/>
        <v/>
      </c>
    </row>
    <row r="63" spans="6:15">
      <c r="F63" s="27" t="str">
        <f t="shared" si="0"/>
        <v/>
      </c>
      <c r="G63" s="6" t="str">
        <f t="shared" si="1"/>
        <v/>
      </c>
      <c r="H63" s="62" t="str">
        <f>+IFERROR(VLOOKUP(B63,SOCIO!E:I,5,0),"")</f>
        <v/>
      </c>
      <c r="M63"/>
      <c r="N63" s="27" t="str">
        <f t="shared" si="2"/>
        <v/>
      </c>
      <c r="O63" s="6" t="str">
        <f t="shared" si="3"/>
        <v/>
      </c>
    </row>
    <row r="64" spans="6:15">
      <c r="F64" s="27" t="str">
        <f t="shared" si="0"/>
        <v/>
      </c>
      <c r="G64" s="6" t="str">
        <f t="shared" si="1"/>
        <v/>
      </c>
      <c r="H64" s="62" t="str">
        <f>+IFERROR(VLOOKUP(B64,SOCIO!E:I,5,0),"")</f>
        <v/>
      </c>
      <c r="M64"/>
      <c r="N64" s="27" t="str">
        <f t="shared" si="2"/>
        <v/>
      </c>
      <c r="O64" s="6" t="str">
        <f t="shared" si="3"/>
        <v/>
      </c>
    </row>
    <row r="65" spans="6:15">
      <c r="F65" s="27" t="str">
        <f t="shared" si="0"/>
        <v/>
      </c>
      <c r="G65" s="6" t="str">
        <f t="shared" si="1"/>
        <v/>
      </c>
      <c r="H65" s="62" t="str">
        <f>+IFERROR(VLOOKUP(B65,SOCIO!E:I,5,0),"")</f>
        <v/>
      </c>
      <c r="M65"/>
      <c r="N65" s="27" t="str">
        <f t="shared" si="2"/>
        <v/>
      </c>
      <c r="O65" s="6" t="str">
        <f t="shared" si="3"/>
        <v/>
      </c>
    </row>
    <row r="66" spans="6:15">
      <c r="F66" s="27" t="str">
        <f t="shared" si="0"/>
        <v/>
      </c>
      <c r="G66" s="6" t="str">
        <f t="shared" si="1"/>
        <v/>
      </c>
      <c r="H66" s="62" t="str">
        <f>+IFERROR(VLOOKUP(B66,SOCIO!E:I,5,0),"")</f>
        <v/>
      </c>
      <c r="M66"/>
      <c r="N66" s="27" t="str">
        <f t="shared" si="2"/>
        <v/>
      </c>
      <c r="O66" s="6" t="str">
        <f t="shared" si="3"/>
        <v/>
      </c>
    </row>
    <row r="67" spans="6:15">
      <c r="F67" s="27" t="str">
        <f t="shared" si="0"/>
        <v/>
      </c>
      <c r="G67" s="6" t="str">
        <f t="shared" si="1"/>
        <v/>
      </c>
      <c r="H67" s="62" t="str">
        <f>+IFERROR(VLOOKUP(B67,SOCIO!E:I,5,0),"")</f>
        <v/>
      </c>
      <c r="M67"/>
      <c r="N67" s="27" t="str">
        <f t="shared" si="2"/>
        <v/>
      </c>
      <c r="O67" s="6" t="str">
        <f t="shared" si="3"/>
        <v/>
      </c>
    </row>
    <row r="68" spans="6:15">
      <c r="F68" s="27" t="str">
        <f t="shared" si="0"/>
        <v/>
      </c>
      <c r="G68" s="6" t="str">
        <f t="shared" si="1"/>
        <v/>
      </c>
      <c r="H68" s="62" t="str">
        <f>+IFERROR(VLOOKUP(B68,SOCIO!E:I,5,0),"")</f>
        <v/>
      </c>
      <c r="M68"/>
      <c r="N68" s="27" t="str">
        <f t="shared" si="2"/>
        <v/>
      </c>
      <c r="O68" s="6" t="str">
        <f t="shared" si="3"/>
        <v/>
      </c>
    </row>
    <row r="69" spans="6:15">
      <c r="F69" s="27" t="str">
        <f t="shared" si="0"/>
        <v/>
      </c>
      <c r="G69" s="6" t="str">
        <f t="shared" si="1"/>
        <v/>
      </c>
      <c r="H69" s="62" t="str">
        <f>+IFERROR(VLOOKUP(B69,SOCIO!E:I,5,0),"")</f>
        <v/>
      </c>
      <c r="M69"/>
      <c r="N69" s="27" t="str">
        <f t="shared" si="2"/>
        <v/>
      </c>
      <c r="O69" s="6" t="str">
        <f t="shared" si="3"/>
        <v/>
      </c>
    </row>
    <row r="70" spans="6:15">
      <c r="F70" s="27" t="str">
        <f t="shared" si="0"/>
        <v/>
      </c>
      <c r="G70" s="6" t="str">
        <f t="shared" si="1"/>
        <v/>
      </c>
      <c r="H70" s="62" t="str">
        <f>+IFERROR(VLOOKUP(B70,SOCIO!E:I,5,0),"")</f>
        <v/>
      </c>
      <c r="M70"/>
      <c r="N70" s="27" t="str">
        <f t="shared" si="2"/>
        <v/>
      </c>
      <c r="O70" s="6" t="str">
        <f t="shared" si="3"/>
        <v/>
      </c>
    </row>
    <row r="71" spans="6:15">
      <c r="F71" s="27" t="str">
        <f t="shared" si="0"/>
        <v/>
      </c>
      <c r="G71" s="6" t="str">
        <f t="shared" si="1"/>
        <v/>
      </c>
      <c r="H71" s="62" t="str">
        <f>+IFERROR(VLOOKUP(B71,SOCIO!E:I,5,0),"")</f>
        <v/>
      </c>
      <c r="M71"/>
      <c r="N71" s="27" t="str">
        <f t="shared" si="2"/>
        <v/>
      </c>
      <c r="O71" s="6" t="str">
        <f t="shared" si="3"/>
        <v/>
      </c>
    </row>
    <row r="72" spans="6:15">
      <c r="F72" s="27" t="str">
        <f t="shared" si="0"/>
        <v/>
      </c>
      <c r="G72" s="6" t="str">
        <f t="shared" si="1"/>
        <v/>
      </c>
      <c r="H72" s="62" t="str">
        <f>+IFERROR(VLOOKUP(B72,SOCIO!E:I,5,0),"")</f>
        <v/>
      </c>
      <c r="M72"/>
      <c r="N72" s="27" t="str">
        <f t="shared" si="2"/>
        <v/>
      </c>
      <c r="O72" s="6" t="str">
        <f t="shared" si="3"/>
        <v/>
      </c>
    </row>
    <row r="73" spans="6:15">
      <c r="F73" s="27" t="str">
        <f t="shared" si="0"/>
        <v/>
      </c>
      <c r="G73" s="6" t="str">
        <f t="shared" si="1"/>
        <v/>
      </c>
      <c r="H73" s="62" t="str">
        <f>+IFERROR(VLOOKUP(B73,SOCIO!E:I,5,0),"")</f>
        <v/>
      </c>
      <c r="M73"/>
      <c r="N73" s="27" t="str">
        <f t="shared" si="2"/>
        <v/>
      </c>
      <c r="O73" s="6" t="str">
        <f t="shared" si="3"/>
        <v/>
      </c>
    </row>
    <row r="74" spans="6:15">
      <c r="F74" s="27" t="str">
        <f t="shared" si="0"/>
        <v/>
      </c>
      <c r="G74" s="6" t="str">
        <f t="shared" si="1"/>
        <v/>
      </c>
      <c r="H74" s="62" t="str">
        <f>+IFERROR(VLOOKUP(B74,SOCIO!E:I,5,0),"")</f>
        <v/>
      </c>
      <c r="M74"/>
      <c r="N74" s="27" t="str">
        <f t="shared" si="2"/>
        <v/>
      </c>
      <c r="O74" s="6" t="str">
        <f t="shared" si="3"/>
        <v/>
      </c>
    </row>
    <row r="75" spans="6:15">
      <c r="F75" s="27" t="str">
        <f t="shared" si="0"/>
        <v/>
      </c>
      <c r="G75" s="6" t="str">
        <f t="shared" si="1"/>
        <v/>
      </c>
      <c r="H75" s="62" t="str">
        <f>+IFERROR(VLOOKUP(B75,SOCIO!E:I,5,0),"")</f>
        <v/>
      </c>
      <c r="M75"/>
      <c r="N75" s="27" t="str">
        <f t="shared" si="2"/>
        <v/>
      </c>
      <c r="O75" s="6" t="str">
        <f t="shared" si="3"/>
        <v/>
      </c>
    </row>
    <row r="76" spans="6:15">
      <c r="F76" s="27" t="str">
        <f t="shared" si="0"/>
        <v/>
      </c>
      <c r="G76" s="6" t="str">
        <f t="shared" si="1"/>
        <v/>
      </c>
      <c r="H76" s="62" t="str">
        <f>+IFERROR(VLOOKUP(B76,SOCIO!E:I,5,0),"")</f>
        <v/>
      </c>
      <c r="M76"/>
      <c r="N76" s="27" t="str">
        <f t="shared" si="2"/>
        <v/>
      </c>
      <c r="O76" s="6" t="str">
        <f t="shared" si="3"/>
        <v/>
      </c>
    </row>
    <row r="77" spans="6:15">
      <c r="F77" s="27" t="str">
        <f t="shared" si="0"/>
        <v/>
      </c>
      <c r="G77" s="6" t="str">
        <f t="shared" si="1"/>
        <v/>
      </c>
      <c r="H77" s="62" t="str">
        <f>+IFERROR(VLOOKUP(B77,SOCIO!E:I,5,0),"")</f>
        <v/>
      </c>
      <c r="M77"/>
      <c r="N77" s="27" t="str">
        <f t="shared" si="2"/>
        <v/>
      </c>
      <c r="O77" s="6" t="str">
        <f t="shared" si="3"/>
        <v/>
      </c>
    </row>
    <row r="78" spans="6:15">
      <c r="F78" s="27" t="str">
        <f t="shared" si="0"/>
        <v/>
      </c>
      <c r="G78" s="6" t="str">
        <f t="shared" si="1"/>
        <v/>
      </c>
      <c r="H78" s="62" t="str">
        <f>+IFERROR(VLOOKUP(B78,SOCIO!E:I,5,0),"")</f>
        <v/>
      </c>
      <c r="M78"/>
      <c r="N78" s="27" t="str">
        <f t="shared" si="2"/>
        <v/>
      </c>
      <c r="O78" s="6" t="str">
        <f t="shared" si="3"/>
        <v/>
      </c>
    </row>
    <row r="79" spans="6:15">
      <c r="F79" s="27" t="str">
        <f t="shared" si="0"/>
        <v/>
      </c>
      <c r="G79" s="6" t="str">
        <f t="shared" si="1"/>
        <v/>
      </c>
      <c r="H79" s="62" t="str">
        <f>+IFERROR(VLOOKUP(B79,SOCIO!E:I,5,0),"")</f>
        <v/>
      </c>
      <c r="M79"/>
      <c r="N79" s="27" t="str">
        <f t="shared" si="2"/>
        <v/>
      </c>
      <c r="O79" s="6" t="str">
        <f t="shared" si="3"/>
        <v/>
      </c>
    </row>
    <row r="80" spans="6:15">
      <c r="F80" s="27" t="str">
        <f t="shared" si="0"/>
        <v/>
      </c>
      <c r="G80" s="6" t="str">
        <f t="shared" si="1"/>
        <v/>
      </c>
      <c r="H80" s="62" t="str">
        <f>+IFERROR(VLOOKUP(B80,SOCIO!E:I,5,0),"")</f>
        <v/>
      </c>
      <c r="M80"/>
      <c r="N80" s="27" t="str">
        <f t="shared" si="2"/>
        <v/>
      </c>
      <c r="O80" s="6" t="str">
        <f t="shared" si="3"/>
        <v/>
      </c>
    </row>
    <row r="81" spans="6:15">
      <c r="F81" s="27" t="str">
        <f t="shared" si="0"/>
        <v/>
      </c>
      <c r="G81" s="6" t="str">
        <f t="shared" si="1"/>
        <v/>
      </c>
      <c r="H81" s="62" t="str">
        <f>+IFERROR(VLOOKUP(B81,SOCIO!E:I,5,0),"")</f>
        <v/>
      </c>
      <c r="M81"/>
      <c r="N81" s="27" t="str">
        <f t="shared" si="2"/>
        <v/>
      </c>
      <c r="O81" s="6" t="str">
        <f t="shared" si="3"/>
        <v/>
      </c>
    </row>
    <row r="82" spans="6:15">
      <c r="F82" s="27" t="str">
        <f t="shared" si="0"/>
        <v/>
      </c>
      <c r="G82" s="6" t="str">
        <f t="shared" si="1"/>
        <v/>
      </c>
      <c r="H82" s="62" t="str">
        <f>+IFERROR(VLOOKUP(B82,SOCIO!E:I,5,0),"")</f>
        <v/>
      </c>
      <c r="M82"/>
      <c r="N82" s="27" t="str">
        <f t="shared" si="2"/>
        <v/>
      </c>
      <c r="O82" s="6" t="str">
        <f t="shared" si="3"/>
        <v/>
      </c>
    </row>
    <row r="83" spans="6:15">
      <c r="F83" s="27" t="str">
        <f t="shared" si="0"/>
        <v/>
      </c>
      <c r="G83" s="6" t="str">
        <f t="shared" si="1"/>
        <v/>
      </c>
      <c r="H83" s="62" t="str">
        <f>+IFERROR(VLOOKUP(B83,SOCIO!E:I,5,0),"")</f>
        <v/>
      </c>
      <c r="M83"/>
      <c r="N83" s="27" t="str">
        <f t="shared" si="2"/>
        <v/>
      </c>
      <c r="O83" s="6" t="str">
        <f t="shared" si="3"/>
        <v/>
      </c>
    </row>
    <row r="84" spans="6:15">
      <c r="F84" s="27" t="str">
        <f t="shared" si="0"/>
        <v/>
      </c>
      <c r="G84" s="6" t="str">
        <f t="shared" si="1"/>
        <v/>
      </c>
      <c r="H84" s="62" t="str">
        <f>+IFERROR(VLOOKUP(B84,SOCIO!E:I,5,0),"")</f>
        <v/>
      </c>
      <c r="M84"/>
      <c r="N84" s="27" t="str">
        <f t="shared" si="2"/>
        <v/>
      </c>
      <c r="O84" s="6" t="str">
        <f t="shared" si="3"/>
        <v/>
      </c>
    </row>
    <row r="85" spans="6:15">
      <c r="F85" s="27" t="str">
        <f t="shared" si="0"/>
        <v/>
      </c>
      <c r="G85" s="6" t="str">
        <f t="shared" si="1"/>
        <v/>
      </c>
      <c r="H85" s="62" t="str">
        <f>+IFERROR(VLOOKUP(B85,SOCIO!E:I,5,0),"")</f>
        <v/>
      </c>
      <c r="M85"/>
      <c r="N85" s="27" t="str">
        <f t="shared" si="2"/>
        <v/>
      </c>
      <c r="O85" s="6" t="str">
        <f t="shared" si="3"/>
        <v/>
      </c>
    </row>
    <row r="86" spans="6:15">
      <c r="F86" s="27" t="str">
        <f t="shared" si="0"/>
        <v/>
      </c>
      <c r="G86" s="6" t="str">
        <f t="shared" si="1"/>
        <v/>
      </c>
      <c r="H86" s="62" t="str">
        <f>+IFERROR(VLOOKUP(B86,SOCIO!E:I,5,0),"")</f>
        <v/>
      </c>
      <c r="M86"/>
      <c r="N86" s="27" t="str">
        <f t="shared" si="2"/>
        <v/>
      </c>
      <c r="O86" s="6" t="str">
        <f t="shared" si="3"/>
        <v/>
      </c>
    </row>
    <row r="87" spans="6:15">
      <c r="F87" s="27" t="str">
        <f t="shared" ref="F87:F150" si="4">+IFERROR((E87/D87)-1,"")</f>
        <v/>
      </c>
      <c r="G87" s="6" t="str">
        <f t="shared" ref="G87:G150" si="5">+IF(E87="","",IF(E87&gt;=$D$16,$C$17,IF(E87&gt;$D$15,$C$16,IF(E87&gt;$D$14,$C$15,$C$14))))</f>
        <v/>
      </c>
      <c r="H87" s="62" t="str">
        <f>+IFERROR(VLOOKUP(B87,SOCIO!E:I,5,0),"")</f>
        <v/>
      </c>
      <c r="M87"/>
      <c r="N87" s="27" t="str">
        <f t="shared" ref="N87:N150" si="6">+IFERROR((M87/L87)-1,"")</f>
        <v/>
      </c>
      <c r="O87" s="6" t="str">
        <f t="shared" ref="O87:O150" si="7">+IF(M87="","",IF(M87&gt;=$O$16,$C$17,IF(M87&gt;$O$15,$C$16,IF(M87&gt;$O$14,$C$15,$C$14))))</f>
        <v/>
      </c>
    </row>
    <row r="88" spans="6:15">
      <c r="F88" s="27" t="str">
        <f t="shared" si="4"/>
        <v/>
      </c>
      <c r="G88" s="6" t="str">
        <f t="shared" si="5"/>
        <v/>
      </c>
      <c r="H88" s="62" t="str">
        <f>+IFERROR(VLOOKUP(B88,SOCIO!E:I,5,0),"")</f>
        <v/>
      </c>
      <c r="M88"/>
      <c r="N88" s="27" t="str">
        <f t="shared" si="6"/>
        <v/>
      </c>
      <c r="O88" s="6" t="str">
        <f t="shared" si="7"/>
        <v/>
      </c>
    </row>
    <row r="89" spans="6:15">
      <c r="F89" s="27" t="str">
        <f t="shared" si="4"/>
        <v/>
      </c>
      <c r="G89" s="6" t="str">
        <f t="shared" si="5"/>
        <v/>
      </c>
      <c r="H89" s="62" t="str">
        <f>+IFERROR(VLOOKUP(B89,SOCIO!E:I,5,0),"")</f>
        <v/>
      </c>
      <c r="M89"/>
      <c r="N89" s="27" t="str">
        <f t="shared" si="6"/>
        <v/>
      </c>
      <c r="O89" s="6" t="str">
        <f t="shared" si="7"/>
        <v/>
      </c>
    </row>
    <row r="90" spans="6:15">
      <c r="F90" s="27" t="str">
        <f t="shared" si="4"/>
        <v/>
      </c>
      <c r="G90" s="6" t="str">
        <f t="shared" si="5"/>
        <v/>
      </c>
      <c r="H90" s="62" t="str">
        <f>+IFERROR(VLOOKUP(B90,SOCIO!E:I,5,0),"")</f>
        <v/>
      </c>
      <c r="M90"/>
      <c r="N90" s="27" t="str">
        <f t="shared" si="6"/>
        <v/>
      </c>
      <c r="O90" s="6" t="str">
        <f t="shared" si="7"/>
        <v/>
      </c>
    </row>
    <row r="91" spans="6:15">
      <c r="F91" s="27" t="str">
        <f t="shared" si="4"/>
        <v/>
      </c>
      <c r="G91" s="6" t="str">
        <f t="shared" si="5"/>
        <v/>
      </c>
      <c r="H91" s="62" t="str">
        <f>+IFERROR(VLOOKUP(B91,SOCIO!E:I,5,0),"")</f>
        <v/>
      </c>
      <c r="M91"/>
      <c r="N91" s="27" t="str">
        <f t="shared" si="6"/>
        <v/>
      </c>
      <c r="O91" s="6" t="str">
        <f t="shared" si="7"/>
        <v/>
      </c>
    </row>
    <row r="92" spans="6:15">
      <c r="F92" s="27" t="str">
        <f t="shared" si="4"/>
        <v/>
      </c>
      <c r="G92" s="6" t="str">
        <f t="shared" si="5"/>
        <v/>
      </c>
      <c r="H92" s="62" t="str">
        <f>+IFERROR(VLOOKUP(B92,SOCIO!E:I,5,0),"")</f>
        <v/>
      </c>
      <c r="M92"/>
      <c r="N92" s="27" t="str">
        <f t="shared" si="6"/>
        <v/>
      </c>
      <c r="O92" s="6" t="str">
        <f t="shared" si="7"/>
        <v/>
      </c>
    </row>
    <row r="93" spans="6:15">
      <c r="F93" s="27" t="str">
        <f t="shared" si="4"/>
        <v/>
      </c>
      <c r="G93" s="6" t="str">
        <f t="shared" si="5"/>
        <v/>
      </c>
      <c r="H93" s="62" t="str">
        <f>+IFERROR(VLOOKUP(B93,SOCIO!E:I,5,0),"")</f>
        <v/>
      </c>
      <c r="M93"/>
      <c r="N93" s="27" t="str">
        <f t="shared" si="6"/>
        <v/>
      </c>
      <c r="O93" s="6" t="str">
        <f t="shared" si="7"/>
        <v/>
      </c>
    </row>
    <row r="94" spans="6:15">
      <c r="F94" s="27" t="str">
        <f t="shared" si="4"/>
        <v/>
      </c>
      <c r="G94" s="6" t="str">
        <f t="shared" si="5"/>
        <v/>
      </c>
      <c r="H94" s="62" t="str">
        <f>+IFERROR(VLOOKUP(B94,SOCIO!E:I,5,0),"")</f>
        <v/>
      </c>
      <c r="M94"/>
      <c r="N94" s="27" t="str">
        <f t="shared" si="6"/>
        <v/>
      </c>
      <c r="O94" s="6" t="str">
        <f t="shared" si="7"/>
        <v/>
      </c>
    </row>
    <row r="95" spans="6:15">
      <c r="F95" s="27" t="str">
        <f t="shared" si="4"/>
        <v/>
      </c>
      <c r="G95" s="6" t="str">
        <f t="shared" si="5"/>
        <v/>
      </c>
      <c r="H95" s="62" t="str">
        <f>+IFERROR(VLOOKUP(B95,SOCIO!E:I,5,0),"")</f>
        <v/>
      </c>
      <c r="M95"/>
      <c r="N95" s="27" t="str">
        <f t="shared" si="6"/>
        <v/>
      </c>
      <c r="O95" s="6" t="str">
        <f t="shared" si="7"/>
        <v/>
      </c>
    </row>
    <row r="96" spans="6:15">
      <c r="F96" s="27" t="str">
        <f t="shared" si="4"/>
        <v/>
      </c>
      <c r="G96" s="6" t="str">
        <f t="shared" si="5"/>
        <v/>
      </c>
      <c r="H96" s="62" t="str">
        <f>+IFERROR(VLOOKUP(B96,SOCIO!E:I,5,0),"")</f>
        <v/>
      </c>
      <c r="M96"/>
      <c r="N96" s="27" t="str">
        <f t="shared" si="6"/>
        <v/>
      </c>
      <c r="O96" s="6" t="str">
        <f t="shared" si="7"/>
        <v/>
      </c>
    </row>
    <row r="97" spans="6:15">
      <c r="F97" s="27" t="str">
        <f t="shared" si="4"/>
        <v/>
      </c>
      <c r="G97" s="6" t="str">
        <f t="shared" si="5"/>
        <v/>
      </c>
      <c r="H97" s="62" t="str">
        <f>+IFERROR(VLOOKUP(B97,SOCIO!E:I,5,0),"")</f>
        <v/>
      </c>
      <c r="M97"/>
      <c r="N97" s="27" t="str">
        <f t="shared" si="6"/>
        <v/>
      </c>
      <c r="O97" s="6" t="str">
        <f t="shared" si="7"/>
        <v/>
      </c>
    </row>
    <row r="98" spans="6:15">
      <c r="F98" s="27" t="str">
        <f t="shared" si="4"/>
        <v/>
      </c>
      <c r="G98" s="6" t="str">
        <f t="shared" si="5"/>
        <v/>
      </c>
      <c r="H98" s="62" t="str">
        <f>+IFERROR(VLOOKUP(B98,SOCIO!E:I,5,0),"")</f>
        <v/>
      </c>
      <c r="M98"/>
      <c r="N98" s="27" t="str">
        <f t="shared" si="6"/>
        <v/>
      </c>
      <c r="O98" s="6" t="str">
        <f t="shared" si="7"/>
        <v/>
      </c>
    </row>
    <row r="99" spans="6:15">
      <c r="F99" s="27" t="str">
        <f t="shared" si="4"/>
        <v/>
      </c>
      <c r="G99" s="6" t="str">
        <f t="shared" si="5"/>
        <v/>
      </c>
      <c r="H99" s="62" t="str">
        <f>+IFERROR(VLOOKUP(B99,SOCIO!E:I,5,0),"")</f>
        <v/>
      </c>
      <c r="M99"/>
      <c r="N99" s="27" t="str">
        <f t="shared" si="6"/>
        <v/>
      </c>
      <c r="O99" s="6" t="str">
        <f t="shared" si="7"/>
        <v/>
      </c>
    </row>
    <row r="100" spans="6:15">
      <c r="F100" s="27" t="str">
        <f t="shared" si="4"/>
        <v/>
      </c>
      <c r="G100" s="6" t="str">
        <f t="shared" si="5"/>
        <v/>
      </c>
      <c r="H100" s="62" t="str">
        <f>+IFERROR(VLOOKUP(B100,SOCIO!E:I,5,0),"")</f>
        <v/>
      </c>
      <c r="M100"/>
      <c r="N100" s="27" t="str">
        <f t="shared" si="6"/>
        <v/>
      </c>
      <c r="O100" s="6" t="str">
        <f t="shared" si="7"/>
        <v/>
      </c>
    </row>
    <row r="101" spans="6:15">
      <c r="F101" s="27" t="str">
        <f t="shared" si="4"/>
        <v/>
      </c>
      <c r="G101" s="6" t="str">
        <f t="shared" si="5"/>
        <v/>
      </c>
      <c r="H101" s="62" t="str">
        <f>+IFERROR(VLOOKUP(B101,SOCIO!E:I,5,0),"")</f>
        <v/>
      </c>
      <c r="M101"/>
      <c r="N101" s="27" t="str">
        <f t="shared" si="6"/>
        <v/>
      </c>
      <c r="O101" s="6" t="str">
        <f t="shared" si="7"/>
        <v/>
      </c>
    </row>
    <row r="102" spans="6:15">
      <c r="F102" s="27" t="str">
        <f t="shared" si="4"/>
        <v/>
      </c>
      <c r="G102" s="6" t="str">
        <f t="shared" si="5"/>
        <v/>
      </c>
      <c r="H102" s="62" t="str">
        <f>+IFERROR(VLOOKUP(B102,SOCIO!E:I,5,0),"")</f>
        <v/>
      </c>
      <c r="M102"/>
      <c r="N102" s="27" t="str">
        <f t="shared" si="6"/>
        <v/>
      </c>
      <c r="O102" s="6" t="str">
        <f t="shared" si="7"/>
        <v/>
      </c>
    </row>
    <row r="103" spans="6:15">
      <c r="F103" s="27" t="str">
        <f t="shared" si="4"/>
        <v/>
      </c>
      <c r="G103" s="6" t="str">
        <f t="shared" si="5"/>
        <v/>
      </c>
      <c r="H103" s="62" t="str">
        <f>+IFERROR(VLOOKUP(B103,SOCIO!E:I,5,0),"")</f>
        <v/>
      </c>
      <c r="M103"/>
      <c r="N103" s="27" t="str">
        <f t="shared" si="6"/>
        <v/>
      </c>
      <c r="O103" s="6" t="str">
        <f t="shared" si="7"/>
        <v/>
      </c>
    </row>
    <row r="104" spans="6:15">
      <c r="F104" s="27" t="str">
        <f t="shared" si="4"/>
        <v/>
      </c>
      <c r="G104" s="6" t="str">
        <f t="shared" si="5"/>
        <v/>
      </c>
      <c r="H104" s="62" t="str">
        <f>+IFERROR(VLOOKUP(B104,SOCIO!E:I,5,0),"")</f>
        <v/>
      </c>
      <c r="M104"/>
      <c r="N104" s="27" t="str">
        <f t="shared" si="6"/>
        <v/>
      </c>
      <c r="O104" s="6" t="str">
        <f t="shared" si="7"/>
        <v/>
      </c>
    </row>
    <row r="105" spans="6:15">
      <c r="F105" s="27" t="str">
        <f t="shared" si="4"/>
        <v/>
      </c>
      <c r="G105" s="6" t="str">
        <f t="shared" si="5"/>
        <v/>
      </c>
      <c r="H105" s="62" t="str">
        <f>+IFERROR(VLOOKUP(B105,SOCIO!E:I,5,0),"")</f>
        <v/>
      </c>
      <c r="M105"/>
      <c r="N105" s="27" t="str">
        <f t="shared" si="6"/>
        <v/>
      </c>
      <c r="O105" s="6" t="str">
        <f t="shared" si="7"/>
        <v/>
      </c>
    </row>
    <row r="106" spans="6:15">
      <c r="F106" s="27" t="str">
        <f t="shared" si="4"/>
        <v/>
      </c>
      <c r="G106" s="6" t="str">
        <f t="shared" si="5"/>
        <v/>
      </c>
      <c r="H106" s="62" t="str">
        <f>+IFERROR(VLOOKUP(B106,SOCIO!E:I,5,0),"")</f>
        <v/>
      </c>
      <c r="M106"/>
      <c r="N106" s="27" t="str">
        <f t="shared" si="6"/>
        <v/>
      </c>
      <c r="O106" s="6" t="str">
        <f t="shared" si="7"/>
        <v/>
      </c>
    </row>
    <row r="107" spans="6:15">
      <c r="F107" s="27" t="str">
        <f t="shared" si="4"/>
        <v/>
      </c>
      <c r="G107" s="6" t="str">
        <f t="shared" si="5"/>
        <v/>
      </c>
      <c r="H107" s="62" t="str">
        <f>+IFERROR(VLOOKUP(B107,SOCIO!E:I,5,0),"")</f>
        <v/>
      </c>
      <c r="M107"/>
      <c r="N107" s="27" t="str">
        <f t="shared" si="6"/>
        <v/>
      </c>
      <c r="O107" s="6" t="str">
        <f t="shared" si="7"/>
        <v/>
      </c>
    </row>
    <row r="108" spans="6:15">
      <c r="F108" s="27" t="str">
        <f t="shared" si="4"/>
        <v/>
      </c>
      <c r="G108" s="6" t="str">
        <f t="shared" si="5"/>
        <v/>
      </c>
      <c r="H108" s="62" t="str">
        <f>+IFERROR(VLOOKUP(B108,SOCIO!E:I,5,0),"")</f>
        <v/>
      </c>
      <c r="M108"/>
      <c r="N108" s="27" t="str">
        <f t="shared" si="6"/>
        <v/>
      </c>
      <c r="O108" s="6" t="str">
        <f t="shared" si="7"/>
        <v/>
      </c>
    </row>
    <row r="109" spans="6:15">
      <c r="F109" s="27" t="str">
        <f t="shared" si="4"/>
        <v/>
      </c>
      <c r="G109" s="6" t="str">
        <f t="shared" si="5"/>
        <v/>
      </c>
      <c r="H109" s="62" t="str">
        <f>+IFERROR(VLOOKUP(B109,SOCIO!E:I,5,0),"")</f>
        <v/>
      </c>
      <c r="M109"/>
      <c r="N109" s="27" t="str">
        <f t="shared" si="6"/>
        <v/>
      </c>
      <c r="O109" s="6" t="str">
        <f t="shared" si="7"/>
        <v/>
      </c>
    </row>
    <row r="110" spans="6:15">
      <c r="F110" s="27" t="str">
        <f t="shared" si="4"/>
        <v/>
      </c>
      <c r="G110" s="6" t="str">
        <f t="shared" si="5"/>
        <v/>
      </c>
      <c r="H110" s="62" t="str">
        <f>+IFERROR(VLOOKUP(B110,SOCIO!E:I,5,0),"")</f>
        <v/>
      </c>
      <c r="M110"/>
      <c r="N110" s="27" t="str">
        <f t="shared" si="6"/>
        <v/>
      </c>
      <c r="O110" s="6" t="str">
        <f t="shared" si="7"/>
        <v/>
      </c>
    </row>
    <row r="111" spans="6:15">
      <c r="F111" s="27" t="str">
        <f t="shared" si="4"/>
        <v/>
      </c>
      <c r="G111" s="6" t="str">
        <f t="shared" si="5"/>
        <v/>
      </c>
      <c r="H111" s="62" t="str">
        <f>+IFERROR(VLOOKUP(B111,SOCIO!E:I,5,0),"")</f>
        <v/>
      </c>
      <c r="M111"/>
      <c r="N111" s="27" t="str">
        <f t="shared" si="6"/>
        <v/>
      </c>
      <c r="O111" s="6" t="str">
        <f t="shared" si="7"/>
        <v/>
      </c>
    </row>
    <row r="112" spans="6:15">
      <c r="F112" s="27" t="str">
        <f t="shared" si="4"/>
        <v/>
      </c>
      <c r="G112" s="6" t="str">
        <f t="shared" si="5"/>
        <v/>
      </c>
      <c r="H112" s="62" t="str">
        <f>+IFERROR(VLOOKUP(B112,SOCIO!E:I,5,0),"")</f>
        <v/>
      </c>
      <c r="M112"/>
      <c r="N112" s="27" t="str">
        <f t="shared" si="6"/>
        <v/>
      </c>
      <c r="O112" s="6" t="str">
        <f t="shared" si="7"/>
        <v/>
      </c>
    </row>
    <row r="113" spans="6:15">
      <c r="F113" s="27" t="str">
        <f t="shared" si="4"/>
        <v/>
      </c>
      <c r="G113" s="6" t="str">
        <f t="shared" si="5"/>
        <v/>
      </c>
      <c r="H113" s="62" t="str">
        <f>+IFERROR(VLOOKUP(B113,SOCIO!E:I,5,0),"")</f>
        <v/>
      </c>
      <c r="M113"/>
      <c r="N113" s="27" t="str">
        <f t="shared" si="6"/>
        <v/>
      </c>
      <c r="O113" s="6" t="str">
        <f t="shared" si="7"/>
        <v/>
      </c>
    </row>
    <row r="114" spans="6:15">
      <c r="F114" s="27" t="str">
        <f t="shared" si="4"/>
        <v/>
      </c>
      <c r="G114" s="6" t="str">
        <f t="shared" si="5"/>
        <v/>
      </c>
      <c r="H114" s="62" t="str">
        <f>+IFERROR(VLOOKUP(B114,SOCIO!E:I,5,0),"")</f>
        <v/>
      </c>
      <c r="M114"/>
      <c r="N114" s="27" t="str">
        <f t="shared" si="6"/>
        <v/>
      </c>
      <c r="O114" s="6" t="str">
        <f t="shared" si="7"/>
        <v/>
      </c>
    </row>
    <row r="115" spans="6:15">
      <c r="F115" s="27" t="str">
        <f t="shared" si="4"/>
        <v/>
      </c>
      <c r="G115" s="6" t="str">
        <f t="shared" si="5"/>
        <v/>
      </c>
      <c r="H115" s="62" t="str">
        <f>+IFERROR(VLOOKUP(B115,SOCIO!E:I,5,0),"")</f>
        <v/>
      </c>
      <c r="M115"/>
      <c r="N115" s="27" t="str">
        <f t="shared" si="6"/>
        <v/>
      </c>
      <c r="O115" s="6" t="str">
        <f t="shared" si="7"/>
        <v/>
      </c>
    </row>
    <row r="116" spans="6:15">
      <c r="F116" s="27" t="str">
        <f t="shared" si="4"/>
        <v/>
      </c>
      <c r="G116" s="6" t="str">
        <f t="shared" si="5"/>
        <v/>
      </c>
      <c r="H116" s="62" t="str">
        <f>+IFERROR(VLOOKUP(B116,SOCIO!E:I,5,0),"")</f>
        <v/>
      </c>
      <c r="M116"/>
      <c r="N116" s="27" t="str">
        <f t="shared" si="6"/>
        <v/>
      </c>
      <c r="O116" s="6" t="str">
        <f t="shared" si="7"/>
        <v/>
      </c>
    </row>
    <row r="117" spans="6:15">
      <c r="F117" s="27" t="str">
        <f t="shared" si="4"/>
        <v/>
      </c>
      <c r="G117" s="6" t="str">
        <f t="shared" si="5"/>
        <v/>
      </c>
      <c r="H117" s="62" t="str">
        <f>+IFERROR(VLOOKUP(B117,SOCIO!E:I,5,0),"")</f>
        <v/>
      </c>
      <c r="M117"/>
      <c r="N117" s="27" t="str">
        <f t="shared" si="6"/>
        <v/>
      </c>
      <c r="O117" s="6" t="str">
        <f t="shared" si="7"/>
        <v/>
      </c>
    </row>
    <row r="118" spans="6:15">
      <c r="F118" s="27" t="str">
        <f t="shared" si="4"/>
        <v/>
      </c>
      <c r="G118" s="6" t="str">
        <f t="shared" si="5"/>
        <v/>
      </c>
      <c r="H118" s="62" t="str">
        <f>+IFERROR(VLOOKUP(B118,SOCIO!E:I,5,0),"")</f>
        <v/>
      </c>
      <c r="M118"/>
      <c r="N118" s="27" t="str">
        <f t="shared" si="6"/>
        <v/>
      </c>
      <c r="O118" s="6" t="str">
        <f t="shared" si="7"/>
        <v/>
      </c>
    </row>
    <row r="119" spans="6:15">
      <c r="F119" s="27" t="str">
        <f t="shared" si="4"/>
        <v/>
      </c>
      <c r="G119" s="6" t="str">
        <f t="shared" si="5"/>
        <v/>
      </c>
      <c r="H119" s="62" t="str">
        <f>+IFERROR(VLOOKUP(B119,SOCIO!E:I,5,0),"")</f>
        <v/>
      </c>
      <c r="M119"/>
      <c r="N119" s="27" t="str">
        <f t="shared" si="6"/>
        <v/>
      </c>
      <c r="O119" s="6" t="str">
        <f t="shared" si="7"/>
        <v/>
      </c>
    </row>
    <row r="120" spans="6:15">
      <c r="F120" s="27" t="str">
        <f t="shared" si="4"/>
        <v/>
      </c>
      <c r="G120" s="6" t="str">
        <f t="shared" si="5"/>
        <v/>
      </c>
      <c r="H120" s="62" t="str">
        <f>+IFERROR(VLOOKUP(B120,SOCIO!E:I,5,0),"")</f>
        <v/>
      </c>
      <c r="M120"/>
      <c r="N120" s="27" t="str">
        <f t="shared" si="6"/>
        <v/>
      </c>
      <c r="O120" s="6" t="str">
        <f t="shared" si="7"/>
        <v/>
      </c>
    </row>
    <row r="121" spans="6:15">
      <c r="F121" s="27" t="str">
        <f t="shared" si="4"/>
        <v/>
      </c>
      <c r="G121" s="6" t="str">
        <f t="shared" si="5"/>
        <v/>
      </c>
      <c r="H121" s="62" t="str">
        <f>+IFERROR(VLOOKUP(B121,SOCIO!E:I,5,0),"")</f>
        <v/>
      </c>
      <c r="M121"/>
      <c r="N121" s="27" t="str">
        <f t="shared" si="6"/>
        <v/>
      </c>
      <c r="O121" s="6" t="str">
        <f t="shared" si="7"/>
        <v/>
      </c>
    </row>
    <row r="122" spans="6:15">
      <c r="F122" s="27" t="str">
        <f t="shared" si="4"/>
        <v/>
      </c>
      <c r="G122" s="6" t="str">
        <f t="shared" si="5"/>
        <v/>
      </c>
      <c r="H122" s="62" t="str">
        <f>+IFERROR(VLOOKUP(B122,SOCIO!E:I,5,0),"")</f>
        <v/>
      </c>
      <c r="M122"/>
      <c r="N122" s="27" t="str">
        <f t="shared" si="6"/>
        <v/>
      </c>
      <c r="O122" s="6" t="str">
        <f t="shared" si="7"/>
        <v/>
      </c>
    </row>
    <row r="123" spans="6:15">
      <c r="F123" s="27" t="str">
        <f t="shared" si="4"/>
        <v/>
      </c>
      <c r="G123" s="6" t="str">
        <f t="shared" si="5"/>
        <v/>
      </c>
      <c r="H123" s="62" t="str">
        <f>+IFERROR(VLOOKUP(B123,SOCIO!E:I,5,0),"")</f>
        <v/>
      </c>
      <c r="M123"/>
      <c r="N123" s="27" t="str">
        <f t="shared" si="6"/>
        <v/>
      </c>
      <c r="O123" s="6" t="str">
        <f t="shared" si="7"/>
        <v/>
      </c>
    </row>
    <row r="124" spans="6:15">
      <c r="F124" s="27" t="str">
        <f t="shared" si="4"/>
        <v/>
      </c>
      <c r="G124" s="6" t="str">
        <f t="shared" si="5"/>
        <v/>
      </c>
      <c r="H124" s="62" t="str">
        <f>+IFERROR(VLOOKUP(B124,SOCIO!E:I,5,0),"")</f>
        <v/>
      </c>
      <c r="M124"/>
      <c r="N124" s="27" t="str">
        <f t="shared" si="6"/>
        <v/>
      </c>
      <c r="O124" s="6" t="str">
        <f t="shared" si="7"/>
        <v/>
      </c>
    </row>
    <row r="125" spans="6:15">
      <c r="F125" s="27" t="str">
        <f t="shared" si="4"/>
        <v/>
      </c>
      <c r="G125" s="6" t="str">
        <f t="shared" si="5"/>
        <v/>
      </c>
      <c r="H125" s="62" t="str">
        <f>+IFERROR(VLOOKUP(B125,SOCIO!E:I,5,0),"")</f>
        <v/>
      </c>
      <c r="M125"/>
      <c r="N125" s="27" t="str">
        <f t="shared" si="6"/>
        <v/>
      </c>
      <c r="O125" s="6" t="str">
        <f t="shared" si="7"/>
        <v/>
      </c>
    </row>
    <row r="126" spans="6:15">
      <c r="F126" s="27" t="str">
        <f t="shared" si="4"/>
        <v/>
      </c>
      <c r="G126" s="6" t="str">
        <f t="shared" si="5"/>
        <v/>
      </c>
      <c r="H126" s="62" t="str">
        <f>+IFERROR(VLOOKUP(B126,SOCIO!E:I,5,0),"")</f>
        <v/>
      </c>
      <c r="M126"/>
      <c r="N126" s="27" t="str">
        <f t="shared" si="6"/>
        <v/>
      </c>
      <c r="O126" s="6" t="str">
        <f t="shared" si="7"/>
        <v/>
      </c>
    </row>
    <row r="127" spans="6:15">
      <c r="F127" s="27" t="str">
        <f t="shared" si="4"/>
        <v/>
      </c>
      <c r="G127" s="6" t="str">
        <f t="shared" si="5"/>
        <v/>
      </c>
      <c r="H127" s="62" t="str">
        <f>+IFERROR(VLOOKUP(B127,SOCIO!E:I,5,0),"")</f>
        <v/>
      </c>
      <c r="M127"/>
      <c r="N127" s="27" t="str">
        <f t="shared" si="6"/>
        <v/>
      </c>
      <c r="O127" s="6" t="str">
        <f t="shared" si="7"/>
        <v/>
      </c>
    </row>
    <row r="128" spans="6:15">
      <c r="F128" s="27" t="str">
        <f t="shared" si="4"/>
        <v/>
      </c>
      <c r="G128" s="6" t="str">
        <f t="shared" si="5"/>
        <v/>
      </c>
      <c r="H128" s="62" t="str">
        <f>+IFERROR(VLOOKUP(B128,SOCIO!E:I,5,0),"")</f>
        <v/>
      </c>
      <c r="M128"/>
      <c r="N128" s="27" t="str">
        <f t="shared" si="6"/>
        <v/>
      </c>
      <c r="O128" s="6" t="str">
        <f t="shared" si="7"/>
        <v/>
      </c>
    </row>
    <row r="129" spans="6:15">
      <c r="F129" s="27" t="str">
        <f t="shared" si="4"/>
        <v/>
      </c>
      <c r="G129" s="6" t="str">
        <f t="shared" si="5"/>
        <v/>
      </c>
      <c r="H129" s="62" t="str">
        <f>+IFERROR(VLOOKUP(B129,SOCIO!E:I,5,0),"")</f>
        <v/>
      </c>
      <c r="M129"/>
      <c r="N129" s="27" t="str">
        <f t="shared" si="6"/>
        <v/>
      </c>
      <c r="O129" s="6" t="str">
        <f t="shared" si="7"/>
        <v/>
      </c>
    </row>
    <row r="130" spans="6:15">
      <c r="F130" s="27" t="str">
        <f t="shared" si="4"/>
        <v/>
      </c>
      <c r="G130" s="6" t="str">
        <f t="shared" si="5"/>
        <v/>
      </c>
      <c r="H130" s="62" t="str">
        <f>+IFERROR(VLOOKUP(B130,SOCIO!E:I,5,0),"")</f>
        <v/>
      </c>
      <c r="M130"/>
      <c r="N130" s="27" t="str">
        <f t="shared" si="6"/>
        <v/>
      </c>
      <c r="O130" s="6" t="str">
        <f t="shared" si="7"/>
        <v/>
      </c>
    </row>
    <row r="131" spans="6:15">
      <c r="F131" s="27" t="str">
        <f t="shared" si="4"/>
        <v/>
      </c>
      <c r="G131" s="6" t="str">
        <f t="shared" si="5"/>
        <v/>
      </c>
      <c r="H131" s="62" t="str">
        <f>+IFERROR(VLOOKUP(B131,SOCIO!E:I,5,0),"")</f>
        <v/>
      </c>
      <c r="M131"/>
      <c r="N131" s="27" t="str">
        <f t="shared" si="6"/>
        <v/>
      </c>
      <c r="O131" s="6" t="str">
        <f t="shared" si="7"/>
        <v/>
      </c>
    </row>
    <row r="132" spans="6:15">
      <c r="F132" s="27" t="str">
        <f t="shared" si="4"/>
        <v/>
      </c>
      <c r="G132" s="6" t="str">
        <f t="shared" si="5"/>
        <v/>
      </c>
      <c r="H132" s="62" t="str">
        <f>+IFERROR(VLOOKUP(B132,SOCIO!E:I,5,0),"")</f>
        <v/>
      </c>
      <c r="M132"/>
      <c r="N132" s="27" t="str">
        <f t="shared" si="6"/>
        <v/>
      </c>
      <c r="O132" s="6" t="str">
        <f t="shared" si="7"/>
        <v/>
      </c>
    </row>
    <row r="133" spans="6:15">
      <c r="F133" s="27" t="str">
        <f t="shared" si="4"/>
        <v/>
      </c>
      <c r="G133" s="6" t="str">
        <f t="shared" si="5"/>
        <v/>
      </c>
      <c r="H133" s="62" t="str">
        <f>+IFERROR(VLOOKUP(B133,SOCIO!E:I,5,0),"")</f>
        <v/>
      </c>
      <c r="M133"/>
      <c r="N133" s="27" t="str">
        <f t="shared" si="6"/>
        <v/>
      </c>
      <c r="O133" s="6" t="str">
        <f t="shared" si="7"/>
        <v/>
      </c>
    </row>
    <row r="134" spans="6:15">
      <c r="F134" s="27" t="str">
        <f t="shared" si="4"/>
        <v/>
      </c>
      <c r="G134" s="6" t="str">
        <f t="shared" si="5"/>
        <v/>
      </c>
      <c r="H134" s="62" t="str">
        <f>+IFERROR(VLOOKUP(B134,SOCIO!E:I,5,0),"")</f>
        <v/>
      </c>
      <c r="M134"/>
      <c r="N134" s="27" t="str">
        <f t="shared" si="6"/>
        <v/>
      </c>
      <c r="O134" s="6" t="str">
        <f t="shared" si="7"/>
        <v/>
      </c>
    </row>
    <row r="135" spans="6:15">
      <c r="F135" s="27" t="str">
        <f t="shared" si="4"/>
        <v/>
      </c>
      <c r="G135" s="6" t="str">
        <f t="shared" si="5"/>
        <v/>
      </c>
      <c r="H135" s="62" t="str">
        <f>+IFERROR(VLOOKUP(B135,SOCIO!E:I,5,0),"")</f>
        <v/>
      </c>
      <c r="M135"/>
      <c r="N135" s="27" t="str">
        <f t="shared" si="6"/>
        <v/>
      </c>
      <c r="O135" s="6" t="str">
        <f t="shared" si="7"/>
        <v/>
      </c>
    </row>
    <row r="136" spans="6:15">
      <c r="F136" s="27" t="str">
        <f t="shared" si="4"/>
        <v/>
      </c>
      <c r="G136" s="6" t="str">
        <f t="shared" si="5"/>
        <v/>
      </c>
      <c r="H136" s="62" t="str">
        <f>+IFERROR(VLOOKUP(B136,SOCIO!E:I,5,0),"")</f>
        <v/>
      </c>
      <c r="M136"/>
      <c r="N136" s="27" t="str">
        <f t="shared" si="6"/>
        <v/>
      </c>
      <c r="O136" s="6" t="str">
        <f t="shared" si="7"/>
        <v/>
      </c>
    </row>
    <row r="137" spans="6:15">
      <c r="F137" s="27" t="str">
        <f t="shared" si="4"/>
        <v/>
      </c>
      <c r="G137" s="6" t="str">
        <f t="shared" si="5"/>
        <v/>
      </c>
      <c r="H137" s="62" t="str">
        <f>+IFERROR(VLOOKUP(B137,SOCIO!E:I,5,0),"")</f>
        <v/>
      </c>
      <c r="M137"/>
      <c r="N137" s="27" t="str">
        <f t="shared" si="6"/>
        <v/>
      </c>
      <c r="O137" s="6" t="str">
        <f t="shared" si="7"/>
        <v/>
      </c>
    </row>
    <row r="138" spans="6:15">
      <c r="F138" s="27" t="str">
        <f t="shared" si="4"/>
        <v/>
      </c>
      <c r="G138" s="6" t="str">
        <f t="shared" si="5"/>
        <v/>
      </c>
      <c r="H138" s="62" t="str">
        <f>+IFERROR(VLOOKUP(B138,SOCIO!E:I,5,0),"")</f>
        <v/>
      </c>
      <c r="M138"/>
      <c r="N138" s="27" t="str">
        <f t="shared" si="6"/>
        <v/>
      </c>
      <c r="O138" s="6" t="str">
        <f t="shared" si="7"/>
        <v/>
      </c>
    </row>
    <row r="139" spans="6:15">
      <c r="F139" s="27" t="str">
        <f t="shared" si="4"/>
        <v/>
      </c>
      <c r="G139" s="6" t="str">
        <f t="shared" si="5"/>
        <v/>
      </c>
      <c r="H139" s="62" t="str">
        <f>+IFERROR(VLOOKUP(B139,SOCIO!E:I,5,0),"")</f>
        <v/>
      </c>
      <c r="M139"/>
      <c r="N139" s="27" t="str">
        <f t="shared" si="6"/>
        <v/>
      </c>
      <c r="O139" s="6" t="str">
        <f t="shared" si="7"/>
        <v/>
      </c>
    </row>
    <row r="140" spans="6:15">
      <c r="F140" s="27" t="str">
        <f t="shared" si="4"/>
        <v/>
      </c>
      <c r="G140" s="6" t="str">
        <f t="shared" si="5"/>
        <v/>
      </c>
      <c r="H140" s="62" t="str">
        <f>+IFERROR(VLOOKUP(B140,SOCIO!E:I,5,0),"")</f>
        <v/>
      </c>
      <c r="M140"/>
      <c r="N140" s="27" t="str">
        <f t="shared" si="6"/>
        <v/>
      </c>
      <c r="O140" s="6" t="str">
        <f t="shared" si="7"/>
        <v/>
      </c>
    </row>
    <row r="141" spans="6:15">
      <c r="F141" s="27" t="str">
        <f t="shared" si="4"/>
        <v/>
      </c>
      <c r="G141" s="6" t="str">
        <f t="shared" si="5"/>
        <v/>
      </c>
      <c r="H141" s="62" t="str">
        <f>+IFERROR(VLOOKUP(B141,SOCIO!E:I,5,0),"")</f>
        <v/>
      </c>
      <c r="M141"/>
      <c r="N141" s="27" t="str">
        <f t="shared" si="6"/>
        <v/>
      </c>
      <c r="O141" s="6" t="str">
        <f t="shared" si="7"/>
        <v/>
      </c>
    </row>
    <row r="142" spans="6:15">
      <c r="F142" s="27" t="str">
        <f t="shared" si="4"/>
        <v/>
      </c>
      <c r="G142" s="6" t="str">
        <f t="shared" si="5"/>
        <v/>
      </c>
      <c r="H142" s="62" t="str">
        <f>+IFERROR(VLOOKUP(B142,SOCIO!E:I,5,0),"")</f>
        <v/>
      </c>
      <c r="M142"/>
      <c r="N142" s="27" t="str">
        <f t="shared" si="6"/>
        <v/>
      </c>
      <c r="O142" s="6" t="str">
        <f t="shared" si="7"/>
        <v/>
      </c>
    </row>
    <row r="143" spans="6:15">
      <c r="F143" s="27" t="str">
        <f t="shared" si="4"/>
        <v/>
      </c>
      <c r="G143" s="6" t="str">
        <f t="shared" si="5"/>
        <v/>
      </c>
      <c r="H143" s="62" t="str">
        <f>+IFERROR(VLOOKUP(B143,SOCIO!E:I,5,0),"")</f>
        <v/>
      </c>
      <c r="M143"/>
      <c r="N143" s="27" t="str">
        <f t="shared" si="6"/>
        <v/>
      </c>
      <c r="O143" s="6" t="str">
        <f t="shared" si="7"/>
        <v/>
      </c>
    </row>
    <row r="144" spans="6:15">
      <c r="F144" s="27" t="str">
        <f t="shared" si="4"/>
        <v/>
      </c>
      <c r="G144" s="6" t="str">
        <f t="shared" si="5"/>
        <v/>
      </c>
      <c r="H144" s="62" t="str">
        <f>+IFERROR(VLOOKUP(B144,SOCIO!E:I,5,0),"")</f>
        <v/>
      </c>
      <c r="M144"/>
      <c r="N144" s="27" t="str">
        <f t="shared" si="6"/>
        <v/>
      </c>
      <c r="O144" s="6" t="str">
        <f t="shared" si="7"/>
        <v/>
      </c>
    </row>
    <row r="145" spans="6:15">
      <c r="F145" s="27" t="str">
        <f t="shared" si="4"/>
        <v/>
      </c>
      <c r="G145" s="6" t="str">
        <f t="shared" si="5"/>
        <v/>
      </c>
      <c r="H145" s="62" t="str">
        <f>+IFERROR(VLOOKUP(B145,SOCIO!E:I,5,0),"")</f>
        <v/>
      </c>
      <c r="M145"/>
      <c r="N145" s="27" t="str">
        <f t="shared" si="6"/>
        <v/>
      </c>
      <c r="O145" s="6" t="str">
        <f t="shared" si="7"/>
        <v/>
      </c>
    </row>
    <row r="146" spans="6:15">
      <c r="F146" s="27" t="str">
        <f t="shared" si="4"/>
        <v/>
      </c>
      <c r="G146" s="6" t="str">
        <f t="shared" si="5"/>
        <v/>
      </c>
      <c r="H146" s="62" t="str">
        <f>+IFERROR(VLOOKUP(B146,SOCIO!E:I,5,0),"")</f>
        <v/>
      </c>
      <c r="M146"/>
      <c r="N146" s="27" t="str">
        <f t="shared" si="6"/>
        <v/>
      </c>
      <c r="O146" s="6" t="str">
        <f t="shared" si="7"/>
        <v/>
      </c>
    </row>
    <row r="147" spans="6:15">
      <c r="F147" s="27" t="str">
        <f t="shared" si="4"/>
        <v/>
      </c>
      <c r="G147" s="6" t="str">
        <f t="shared" si="5"/>
        <v/>
      </c>
      <c r="H147" s="62" t="str">
        <f>+IFERROR(VLOOKUP(B147,SOCIO!E:I,5,0),"")</f>
        <v/>
      </c>
      <c r="M147"/>
      <c r="N147" s="27" t="str">
        <f t="shared" si="6"/>
        <v/>
      </c>
      <c r="O147" s="6" t="str">
        <f t="shared" si="7"/>
        <v/>
      </c>
    </row>
    <row r="148" spans="6:15">
      <c r="F148" s="27" t="str">
        <f t="shared" si="4"/>
        <v/>
      </c>
      <c r="G148" s="6" t="str">
        <f t="shared" si="5"/>
        <v/>
      </c>
      <c r="H148" s="62" t="str">
        <f>+IFERROR(VLOOKUP(B148,SOCIO!E:I,5,0),"")</f>
        <v/>
      </c>
      <c r="M148"/>
      <c r="N148" s="27" t="str">
        <f t="shared" si="6"/>
        <v/>
      </c>
      <c r="O148" s="6" t="str">
        <f t="shared" si="7"/>
        <v/>
      </c>
    </row>
    <row r="149" spans="6:15">
      <c r="F149" s="27" t="str">
        <f t="shared" si="4"/>
        <v/>
      </c>
      <c r="G149" s="6" t="str">
        <f t="shared" si="5"/>
        <v/>
      </c>
      <c r="H149" s="62" t="str">
        <f>+IFERROR(VLOOKUP(B149,SOCIO!E:I,5,0),"")</f>
        <v/>
      </c>
      <c r="M149"/>
      <c r="N149" s="27" t="str">
        <f t="shared" si="6"/>
        <v/>
      </c>
      <c r="O149" s="6" t="str">
        <f t="shared" si="7"/>
        <v/>
      </c>
    </row>
    <row r="150" spans="6:15">
      <c r="F150" s="27" t="str">
        <f t="shared" si="4"/>
        <v/>
      </c>
      <c r="G150" s="6" t="str">
        <f t="shared" si="5"/>
        <v/>
      </c>
      <c r="H150" s="62" t="str">
        <f>+IFERROR(VLOOKUP(B150,SOCIO!E:I,5,0),"")</f>
        <v/>
      </c>
      <c r="M150"/>
      <c r="N150" s="27" t="str">
        <f t="shared" si="6"/>
        <v/>
      </c>
      <c r="O150" s="6" t="str">
        <f t="shared" si="7"/>
        <v/>
      </c>
    </row>
    <row r="151" spans="6:15">
      <c r="F151" s="27" t="str">
        <f t="shared" ref="F151:F214" si="8">+IFERROR((E151/D151)-1,"")</f>
        <v/>
      </c>
      <c r="G151" s="6" t="str">
        <f t="shared" ref="G151:G214" si="9">+IF(E151="","",IF(E151&gt;=$D$16,$C$17,IF(E151&gt;$D$15,$C$16,IF(E151&gt;$D$14,$C$15,$C$14))))</f>
        <v/>
      </c>
      <c r="H151" s="62" t="str">
        <f>+IFERROR(VLOOKUP(B151,SOCIO!E:I,5,0),"")</f>
        <v/>
      </c>
      <c r="M151"/>
      <c r="N151" s="27" t="str">
        <f t="shared" ref="N151:N214" si="10">+IFERROR((M151/L151)-1,"")</f>
        <v/>
      </c>
      <c r="O151" s="6" t="str">
        <f t="shared" ref="O151:O214" si="11">+IF(M151="","",IF(M151&gt;=$O$16,$C$17,IF(M151&gt;$O$15,$C$16,IF(M151&gt;$O$14,$C$15,$C$14))))</f>
        <v/>
      </c>
    </row>
    <row r="152" spans="6:15">
      <c r="F152" s="27" t="str">
        <f t="shared" si="8"/>
        <v/>
      </c>
      <c r="G152" s="6" t="str">
        <f t="shared" si="9"/>
        <v/>
      </c>
      <c r="H152" s="62" t="str">
        <f>+IFERROR(VLOOKUP(B152,SOCIO!E:I,5,0),"")</f>
        <v/>
      </c>
      <c r="M152"/>
      <c r="N152" s="27" t="str">
        <f t="shared" si="10"/>
        <v/>
      </c>
      <c r="O152" s="6" t="str">
        <f t="shared" si="11"/>
        <v/>
      </c>
    </row>
    <row r="153" spans="6:15">
      <c r="F153" s="27" t="str">
        <f t="shared" si="8"/>
        <v/>
      </c>
      <c r="G153" s="6" t="str">
        <f t="shared" si="9"/>
        <v/>
      </c>
      <c r="H153" s="62" t="str">
        <f>+IFERROR(VLOOKUP(B153,SOCIO!E:I,5,0),"")</f>
        <v/>
      </c>
      <c r="M153"/>
      <c r="N153" s="27" t="str">
        <f t="shared" si="10"/>
        <v/>
      </c>
      <c r="O153" s="6" t="str">
        <f t="shared" si="11"/>
        <v/>
      </c>
    </row>
    <row r="154" spans="6:15">
      <c r="F154" s="27" t="str">
        <f t="shared" si="8"/>
        <v/>
      </c>
      <c r="G154" s="6" t="str">
        <f t="shared" si="9"/>
        <v/>
      </c>
      <c r="H154" s="62" t="str">
        <f>+IFERROR(VLOOKUP(B154,SOCIO!E:I,5,0),"")</f>
        <v/>
      </c>
      <c r="M154"/>
      <c r="N154" s="27" t="str">
        <f t="shared" si="10"/>
        <v/>
      </c>
      <c r="O154" s="6" t="str">
        <f t="shared" si="11"/>
        <v/>
      </c>
    </row>
    <row r="155" spans="6:15">
      <c r="F155" s="27" t="str">
        <f t="shared" si="8"/>
        <v/>
      </c>
      <c r="G155" s="6" t="str">
        <f t="shared" si="9"/>
        <v/>
      </c>
      <c r="H155" s="62" t="str">
        <f>+IFERROR(VLOOKUP(B155,SOCIO!E:I,5,0),"")</f>
        <v/>
      </c>
      <c r="M155"/>
      <c r="N155" s="27" t="str">
        <f t="shared" si="10"/>
        <v/>
      </c>
      <c r="O155" s="6" t="str">
        <f t="shared" si="11"/>
        <v/>
      </c>
    </row>
    <row r="156" spans="6:15">
      <c r="F156" s="27" t="str">
        <f t="shared" si="8"/>
        <v/>
      </c>
      <c r="G156" s="6" t="str">
        <f t="shared" si="9"/>
        <v/>
      </c>
      <c r="H156" s="62" t="str">
        <f>+IFERROR(VLOOKUP(B156,SOCIO!E:I,5,0),"")</f>
        <v/>
      </c>
      <c r="M156"/>
      <c r="N156" s="27" t="str">
        <f t="shared" si="10"/>
        <v/>
      </c>
      <c r="O156" s="6" t="str">
        <f t="shared" si="11"/>
        <v/>
      </c>
    </row>
    <row r="157" spans="6:15">
      <c r="F157" s="27" t="str">
        <f t="shared" si="8"/>
        <v/>
      </c>
      <c r="G157" s="6" t="str">
        <f t="shared" si="9"/>
        <v/>
      </c>
      <c r="H157" s="62" t="str">
        <f>+IFERROR(VLOOKUP(B157,SOCIO!E:I,5,0),"")</f>
        <v/>
      </c>
      <c r="M157"/>
      <c r="N157" s="27" t="str">
        <f t="shared" si="10"/>
        <v/>
      </c>
      <c r="O157" s="6" t="str">
        <f t="shared" si="11"/>
        <v/>
      </c>
    </row>
    <row r="158" spans="6:15">
      <c r="F158" s="27" t="str">
        <f t="shared" si="8"/>
        <v/>
      </c>
      <c r="G158" s="6" t="str">
        <f t="shared" si="9"/>
        <v/>
      </c>
      <c r="H158" s="62" t="str">
        <f>+IFERROR(VLOOKUP(B158,SOCIO!E:I,5,0),"")</f>
        <v/>
      </c>
      <c r="M158"/>
      <c r="N158" s="27" t="str">
        <f t="shared" si="10"/>
        <v/>
      </c>
      <c r="O158" s="6" t="str">
        <f t="shared" si="11"/>
        <v/>
      </c>
    </row>
    <row r="159" spans="6:15">
      <c r="F159" s="27" t="str">
        <f t="shared" si="8"/>
        <v/>
      </c>
      <c r="G159" s="6" t="str">
        <f t="shared" si="9"/>
        <v/>
      </c>
      <c r="H159" s="62" t="str">
        <f>+IFERROR(VLOOKUP(B159,SOCIO!E:I,5,0),"")</f>
        <v/>
      </c>
      <c r="M159"/>
      <c r="N159" s="27" t="str">
        <f t="shared" si="10"/>
        <v/>
      </c>
      <c r="O159" s="6" t="str">
        <f t="shared" si="11"/>
        <v/>
      </c>
    </row>
    <row r="160" spans="6:15">
      <c r="F160" s="27" t="str">
        <f t="shared" si="8"/>
        <v/>
      </c>
      <c r="G160" s="6" t="str">
        <f t="shared" si="9"/>
        <v/>
      </c>
      <c r="H160" s="62" t="str">
        <f>+IFERROR(VLOOKUP(B160,SOCIO!E:I,5,0),"")</f>
        <v/>
      </c>
      <c r="M160"/>
      <c r="N160" s="27" t="str">
        <f t="shared" si="10"/>
        <v/>
      </c>
      <c r="O160" s="6" t="str">
        <f t="shared" si="11"/>
        <v/>
      </c>
    </row>
    <row r="161" spans="6:15">
      <c r="F161" s="27" t="str">
        <f t="shared" si="8"/>
        <v/>
      </c>
      <c r="G161" s="6" t="str">
        <f t="shared" si="9"/>
        <v/>
      </c>
      <c r="H161" s="62" t="str">
        <f>+IFERROR(VLOOKUP(B161,SOCIO!E:I,5,0),"")</f>
        <v/>
      </c>
      <c r="M161"/>
      <c r="N161" s="27" t="str">
        <f t="shared" si="10"/>
        <v/>
      </c>
      <c r="O161" s="6" t="str">
        <f t="shared" si="11"/>
        <v/>
      </c>
    </row>
    <row r="162" spans="6:15">
      <c r="F162" s="27" t="str">
        <f t="shared" si="8"/>
        <v/>
      </c>
      <c r="G162" s="6" t="str">
        <f t="shared" si="9"/>
        <v/>
      </c>
      <c r="H162" s="62" t="str">
        <f>+IFERROR(VLOOKUP(B162,SOCIO!E:I,5,0),"")</f>
        <v/>
      </c>
      <c r="N162" s="27" t="str">
        <f t="shared" si="10"/>
        <v/>
      </c>
      <c r="O162" s="6" t="str">
        <f t="shared" si="11"/>
        <v/>
      </c>
    </row>
    <row r="163" spans="6:15">
      <c r="F163" s="27" t="str">
        <f t="shared" si="8"/>
        <v/>
      </c>
      <c r="G163" s="6" t="str">
        <f t="shared" si="9"/>
        <v/>
      </c>
      <c r="H163" s="62" t="str">
        <f>+IFERROR(VLOOKUP(B163,SOCIO!E:I,5,0),"")</f>
        <v/>
      </c>
      <c r="N163" s="27" t="str">
        <f t="shared" si="10"/>
        <v/>
      </c>
      <c r="O163" s="6" t="str">
        <f t="shared" si="11"/>
        <v/>
      </c>
    </row>
    <row r="164" spans="6:15">
      <c r="F164" s="27" t="str">
        <f t="shared" si="8"/>
        <v/>
      </c>
      <c r="G164" s="6" t="str">
        <f t="shared" si="9"/>
        <v/>
      </c>
      <c r="H164" s="62" t="str">
        <f>+IFERROR(VLOOKUP(B164,SOCIO!E:I,5,0),"")</f>
        <v/>
      </c>
      <c r="N164" s="27" t="str">
        <f t="shared" si="10"/>
        <v/>
      </c>
      <c r="O164" s="6" t="str">
        <f t="shared" si="11"/>
        <v/>
      </c>
    </row>
    <row r="165" spans="6:15">
      <c r="F165" s="27" t="str">
        <f t="shared" si="8"/>
        <v/>
      </c>
      <c r="G165" s="6" t="str">
        <f t="shared" si="9"/>
        <v/>
      </c>
      <c r="H165" s="62" t="str">
        <f>+IFERROR(VLOOKUP(B165,SOCIO!E:I,5,0),"")</f>
        <v/>
      </c>
      <c r="N165" s="27" t="str">
        <f t="shared" si="10"/>
        <v/>
      </c>
      <c r="O165" s="6" t="str">
        <f t="shared" si="11"/>
        <v/>
      </c>
    </row>
    <row r="166" spans="6:15">
      <c r="F166" s="27" t="str">
        <f t="shared" si="8"/>
        <v/>
      </c>
      <c r="G166" s="6" t="str">
        <f t="shared" si="9"/>
        <v/>
      </c>
      <c r="H166" s="62" t="str">
        <f>+IFERROR(VLOOKUP(B166,SOCIO!E:I,5,0),"")</f>
        <v/>
      </c>
      <c r="N166" s="27" t="str">
        <f t="shared" si="10"/>
        <v/>
      </c>
      <c r="O166" s="6" t="str">
        <f t="shared" si="11"/>
        <v/>
      </c>
    </row>
    <row r="167" spans="6:15">
      <c r="F167" s="27" t="str">
        <f t="shared" si="8"/>
        <v/>
      </c>
      <c r="G167" s="6" t="str">
        <f t="shared" si="9"/>
        <v/>
      </c>
      <c r="H167" s="62" t="str">
        <f>+IFERROR(VLOOKUP(B167,SOCIO!E:I,5,0),"")</f>
        <v/>
      </c>
      <c r="N167" s="27" t="str">
        <f t="shared" si="10"/>
        <v/>
      </c>
      <c r="O167" s="6" t="str">
        <f t="shared" si="11"/>
        <v/>
      </c>
    </row>
    <row r="168" spans="6:15">
      <c r="F168" s="27" t="str">
        <f t="shared" si="8"/>
        <v/>
      </c>
      <c r="G168" s="6" t="str">
        <f t="shared" si="9"/>
        <v/>
      </c>
      <c r="H168" s="62" t="str">
        <f>+IFERROR(VLOOKUP(B168,SOCIO!E:I,5,0),"")</f>
        <v/>
      </c>
      <c r="N168" s="27" t="str">
        <f t="shared" si="10"/>
        <v/>
      </c>
      <c r="O168" s="6" t="str">
        <f t="shared" si="11"/>
        <v/>
      </c>
    </row>
    <row r="169" spans="6:15">
      <c r="F169" s="27" t="str">
        <f t="shared" si="8"/>
        <v/>
      </c>
      <c r="G169" s="6" t="str">
        <f t="shared" si="9"/>
        <v/>
      </c>
      <c r="H169" s="62" t="str">
        <f>+IFERROR(VLOOKUP(B169,SOCIO!E:I,5,0),"")</f>
        <v/>
      </c>
      <c r="N169" s="27" t="str">
        <f t="shared" si="10"/>
        <v/>
      </c>
      <c r="O169" s="6" t="str">
        <f t="shared" si="11"/>
        <v/>
      </c>
    </row>
    <row r="170" spans="6:15">
      <c r="F170" s="27" t="str">
        <f t="shared" si="8"/>
        <v/>
      </c>
      <c r="G170" s="6" t="str">
        <f t="shared" si="9"/>
        <v/>
      </c>
      <c r="H170" s="62" t="str">
        <f>+IFERROR(VLOOKUP(B170,SOCIO!E:I,5,0),"")</f>
        <v/>
      </c>
      <c r="N170" s="27" t="str">
        <f t="shared" si="10"/>
        <v/>
      </c>
      <c r="O170" s="6" t="str">
        <f t="shared" si="11"/>
        <v/>
      </c>
    </row>
    <row r="171" spans="6:15">
      <c r="F171" s="27" t="str">
        <f t="shared" si="8"/>
        <v/>
      </c>
      <c r="G171" s="6" t="str">
        <f t="shared" si="9"/>
        <v/>
      </c>
      <c r="H171" s="62" t="str">
        <f>+IFERROR(VLOOKUP(B171,SOCIO!E:I,5,0),"")</f>
        <v/>
      </c>
      <c r="N171" s="27" t="str">
        <f t="shared" si="10"/>
        <v/>
      </c>
      <c r="O171" s="6" t="str">
        <f t="shared" si="11"/>
        <v/>
      </c>
    </row>
    <row r="172" spans="6:15">
      <c r="F172" s="27" t="str">
        <f t="shared" si="8"/>
        <v/>
      </c>
      <c r="G172" s="6" t="str">
        <f t="shared" si="9"/>
        <v/>
      </c>
      <c r="H172" s="62" t="str">
        <f>+IFERROR(VLOOKUP(B172,SOCIO!E:I,5,0),"")</f>
        <v/>
      </c>
      <c r="N172" s="27" t="str">
        <f t="shared" si="10"/>
        <v/>
      </c>
      <c r="O172" s="6" t="str">
        <f t="shared" si="11"/>
        <v/>
      </c>
    </row>
    <row r="173" spans="6:15">
      <c r="F173" s="27" t="str">
        <f t="shared" si="8"/>
        <v/>
      </c>
      <c r="G173" s="6" t="str">
        <f t="shared" si="9"/>
        <v/>
      </c>
      <c r="H173" s="62" t="str">
        <f>+IFERROR(VLOOKUP(B173,SOCIO!E:I,5,0),"")</f>
        <v/>
      </c>
      <c r="N173" s="27" t="str">
        <f t="shared" si="10"/>
        <v/>
      </c>
      <c r="O173" s="6" t="str">
        <f t="shared" si="11"/>
        <v/>
      </c>
    </row>
    <row r="174" spans="6:15">
      <c r="F174" s="27" t="str">
        <f t="shared" si="8"/>
        <v/>
      </c>
      <c r="G174" s="6" t="str">
        <f t="shared" si="9"/>
        <v/>
      </c>
      <c r="H174" s="62" t="str">
        <f>+IFERROR(VLOOKUP(B174,SOCIO!E:I,5,0),"")</f>
        <v/>
      </c>
      <c r="N174" s="27" t="str">
        <f t="shared" si="10"/>
        <v/>
      </c>
      <c r="O174" s="6" t="str">
        <f t="shared" si="11"/>
        <v/>
      </c>
    </row>
    <row r="175" spans="6:15">
      <c r="F175" s="27" t="str">
        <f t="shared" si="8"/>
        <v/>
      </c>
      <c r="G175" s="6" t="str">
        <f t="shared" si="9"/>
        <v/>
      </c>
      <c r="H175" s="62" t="str">
        <f>+IFERROR(VLOOKUP(B175,SOCIO!E:I,5,0),"")</f>
        <v/>
      </c>
      <c r="N175" s="27" t="str">
        <f t="shared" si="10"/>
        <v/>
      </c>
      <c r="O175" s="6" t="str">
        <f t="shared" si="11"/>
        <v/>
      </c>
    </row>
    <row r="176" spans="6:15">
      <c r="F176" s="27" t="str">
        <f t="shared" si="8"/>
        <v/>
      </c>
      <c r="G176" s="6" t="str">
        <f t="shared" si="9"/>
        <v/>
      </c>
      <c r="H176" s="62" t="str">
        <f>+IFERROR(VLOOKUP(B176,SOCIO!E:I,5,0),"")</f>
        <v/>
      </c>
      <c r="N176" s="27" t="str">
        <f t="shared" si="10"/>
        <v/>
      </c>
      <c r="O176" s="6" t="str">
        <f t="shared" si="11"/>
        <v/>
      </c>
    </row>
    <row r="177" spans="6:15">
      <c r="F177" s="27" t="str">
        <f t="shared" si="8"/>
        <v/>
      </c>
      <c r="G177" s="6" t="str">
        <f t="shared" si="9"/>
        <v/>
      </c>
      <c r="H177" s="62" t="str">
        <f>+IFERROR(VLOOKUP(B177,SOCIO!E:I,5,0),"")</f>
        <v/>
      </c>
      <c r="N177" s="27" t="str">
        <f t="shared" si="10"/>
        <v/>
      </c>
      <c r="O177" s="6" t="str">
        <f t="shared" si="11"/>
        <v/>
      </c>
    </row>
    <row r="178" spans="6:15">
      <c r="F178" s="27" t="str">
        <f t="shared" si="8"/>
        <v/>
      </c>
      <c r="G178" s="6" t="str">
        <f t="shared" si="9"/>
        <v/>
      </c>
      <c r="H178" s="62" t="str">
        <f>+IFERROR(VLOOKUP(B178,SOCIO!E:I,5,0),"")</f>
        <v/>
      </c>
      <c r="N178" s="27" t="str">
        <f t="shared" si="10"/>
        <v/>
      </c>
      <c r="O178" s="6" t="str">
        <f t="shared" si="11"/>
        <v/>
      </c>
    </row>
    <row r="179" spans="6:15">
      <c r="F179" s="27" t="str">
        <f t="shared" si="8"/>
        <v/>
      </c>
      <c r="G179" s="6" t="str">
        <f t="shared" si="9"/>
        <v/>
      </c>
      <c r="H179" s="62" t="str">
        <f>+IFERROR(VLOOKUP(B179,SOCIO!E:I,5,0),"")</f>
        <v/>
      </c>
      <c r="N179" s="27" t="str">
        <f t="shared" si="10"/>
        <v/>
      </c>
      <c r="O179" s="6" t="str">
        <f t="shared" si="11"/>
        <v/>
      </c>
    </row>
    <row r="180" spans="6:15">
      <c r="F180" s="27" t="str">
        <f t="shared" si="8"/>
        <v/>
      </c>
      <c r="G180" s="6" t="str">
        <f t="shared" si="9"/>
        <v/>
      </c>
      <c r="H180" s="62" t="str">
        <f>+IFERROR(VLOOKUP(B180,SOCIO!E:I,5,0),"")</f>
        <v/>
      </c>
      <c r="N180" s="27" t="str">
        <f t="shared" si="10"/>
        <v/>
      </c>
      <c r="O180" s="6" t="str">
        <f t="shared" si="11"/>
        <v/>
      </c>
    </row>
    <row r="181" spans="6:15">
      <c r="F181" s="27" t="str">
        <f t="shared" si="8"/>
        <v/>
      </c>
      <c r="G181" s="6" t="str">
        <f t="shared" si="9"/>
        <v/>
      </c>
      <c r="H181" s="62" t="str">
        <f>+IFERROR(VLOOKUP(B181,SOCIO!E:I,5,0),"")</f>
        <v/>
      </c>
      <c r="N181" s="27" t="str">
        <f t="shared" si="10"/>
        <v/>
      </c>
      <c r="O181" s="6" t="str">
        <f t="shared" si="11"/>
        <v/>
      </c>
    </row>
    <row r="182" spans="6:15">
      <c r="F182" s="27" t="str">
        <f t="shared" si="8"/>
        <v/>
      </c>
      <c r="G182" s="6" t="str">
        <f t="shared" si="9"/>
        <v/>
      </c>
      <c r="H182" s="62" t="str">
        <f>+IFERROR(VLOOKUP(B182,SOCIO!E:I,5,0),"")</f>
        <v/>
      </c>
      <c r="N182" s="27" t="str">
        <f t="shared" si="10"/>
        <v/>
      </c>
      <c r="O182" s="6" t="str">
        <f t="shared" si="11"/>
        <v/>
      </c>
    </row>
    <row r="183" spans="6:15">
      <c r="F183" s="27" t="str">
        <f t="shared" si="8"/>
        <v/>
      </c>
      <c r="G183" s="6" t="str">
        <f t="shared" si="9"/>
        <v/>
      </c>
      <c r="H183" s="62" t="str">
        <f>+IFERROR(VLOOKUP(B183,SOCIO!E:I,5,0),"")</f>
        <v/>
      </c>
      <c r="N183" s="27" t="str">
        <f t="shared" si="10"/>
        <v/>
      </c>
      <c r="O183" s="6" t="str">
        <f t="shared" si="11"/>
        <v/>
      </c>
    </row>
    <row r="184" spans="6:15">
      <c r="F184" s="27" t="str">
        <f t="shared" si="8"/>
        <v/>
      </c>
      <c r="G184" s="6" t="str">
        <f t="shared" si="9"/>
        <v/>
      </c>
      <c r="H184" s="62" t="str">
        <f>+IFERROR(VLOOKUP(B184,SOCIO!E:I,5,0),"")</f>
        <v/>
      </c>
      <c r="N184" s="27" t="str">
        <f t="shared" si="10"/>
        <v/>
      </c>
      <c r="O184" s="6" t="str">
        <f t="shared" si="11"/>
        <v/>
      </c>
    </row>
    <row r="185" spans="6:15">
      <c r="F185" s="27" t="str">
        <f t="shared" si="8"/>
        <v/>
      </c>
      <c r="G185" s="6" t="str">
        <f t="shared" si="9"/>
        <v/>
      </c>
      <c r="H185" s="62" t="str">
        <f>+IFERROR(VLOOKUP(B185,SOCIO!E:I,5,0),"")</f>
        <v/>
      </c>
      <c r="N185" s="27" t="str">
        <f t="shared" si="10"/>
        <v/>
      </c>
      <c r="O185" s="6" t="str">
        <f t="shared" si="11"/>
        <v/>
      </c>
    </row>
    <row r="186" spans="6:15">
      <c r="F186" s="27" t="str">
        <f t="shared" si="8"/>
        <v/>
      </c>
      <c r="G186" s="6" t="str">
        <f t="shared" si="9"/>
        <v/>
      </c>
      <c r="H186" s="62" t="str">
        <f>+IFERROR(VLOOKUP(B186,SOCIO!E:I,5,0),"")</f>
        <v/>
      </c>
      <c r="N186" s="27" t="str">
        <f t="shared" si="10"/>
        <v/>
      </c>
      <c r="O186" s="6" t="str">
        <f t="shared" si="11"/>
        <v/>
      </c>
    </row>
    <row r="187" spans="6:15">
      <c r="F187" s="27" t="str">
        <f t="shared" si="8"/>
        <v/>
      </c>
      <c r="G187" s="6" t="str">
        <f t="shared" si="9"/>
        <v/>
      </c>
      <c r="H187" s="62" t="str">
        <f>+IFERROR(VLOOKUP(B187,SOCIO!E:I,5,0),"")</f>
        <v/>
      </c>
      <c r="N187" s="27" t="str">
        <f t="shared" si="10"/>
        <v/>
      </c>
      <c r="O187" s="6" t="str">
        <f t="shared" si="11"/>
        <v/>
      </c>
    </row>
    <row r="188" spans="6:15">
      <c r="F188" s="27" t="str">
        <f t="shared" si="8"/>
        <v/>
      </c>
      <c r="G188" s="6" t="str">
        <f t="shared" si="9"/>
        <v/>
      </c>
      <c r="H188" s="62" t="str">
        <f>+IFERROR(VLOOKUP(B188,SOCIO!E:I,5,0),"")</f>
        <v/>
      </c>
      <c r="N188" s="27" t="str">
        <f t="shared" si="10"/>
        <v/>
      </c>
      <c r="O188" s="6" t="str">
        <f t="shared" si="11"/>
        <v/>
      </c>
    </row>
    <row r="189" spans="6:15">
      <c r="F189" s="27" t="str">
        <f t="shared" si="8"/>
        <v/>
      </c>
      <c r="G189" s="6" t="str">
        <f t="shared" si="9"/>
        <v/>
      </c>
      <c r="H189" s="62" t="str">
        <f>+IFERROR(VLOOKUP(B189,SOCIO!E:I,5,0),"")</f>
        <v/>
      </c>
      <c r="N189" s="27" t="str">
        <f t="shared" si="10"/>
        <v/>
      </c>
      <c r="O189" s="6" t="str">
        <f t="shared" si="11"/>
        <v/>
      </c>
    </row>
    <row r="190" spans="6:15">
      <c r="F190" s="27" t="str">
        <f t="shared" si="8"/>
        <v/>
      </c>
      <c r="G190" s="6" t="str">
        <f t="shared" si="9"/>
        <v/>
      </c>
      <c r="H190" s="62" t="str">
        <f>+IFERROR(VLOOKUP(B190,SOCIO!E:I,5,0),"")</f>
        <v/>
      </c>
      <c r="N190" s="27" t="str">
        <f t="shared" si="10"/>
        <v/>
      </c>
      <c r="O190" s="6" t="str">
        <f t="shared" si="11"/>
        <v/>
      </c>
    </row>
    <row r="191" spans="6:15">
      <c r="F191" s="27" t="str">
        <f t="shared" si="8"/>
        <v/>
      </c>
      <c r="G191" s="6" t="str">
        <f t="shared" si="9"/>
        <v/>
      </c>
      <c r="H191" s="62" t="str">
        <f>+IFERROR(VLOOKUP(B191,SOCIO!E:I,5,0),"")</f>
        <v/>
      </c>
      <c r="N191" s="27" t="str">
        <f t="shared" si="10"/>
        <v/>
      </c>
      <c r="O191" s="6" t="str">
        <f t="shared" si="11"/>
        <v/>
      </c>
    </row>
    <row r="192" spans="6:15">
      <c r="F192" s="27" t="str">
        <f t="shared" si="8"/>
        <v/>
      </c>
      <c r="G192" s="6" t="str">
        <f t="shared" si="9"/>
        <v/>
      </c>
      <c r="H192" s="62" t="str">
        <f>+IFERROR(VLOOKUP(B192,SOCIO!E:I,5,0),"")</f>
        <v/>
      </c>
      <c r="N192" s="27" t="str">
        <f t="shared" si="10"/>
        <v/>
      </c>
      <c r="O192" s="6" t="str">
        <f t="shared" si="11"/>
        <v/>
      </c>
    </row>
    <row r="193" spans="6:15">
      <c r="F193" s="27" t="str">
        <f t="shared" si="8"/>
        <v/>
      </c>
      <c r="G193" s="6" t="str">
        <f t="shared" si="9"/>
        <v/>
      </c>
      <c r="H193" s="62" t="str">
        <f>+IFERROR(VLOOKUP(B193,SOCIO!E:I,5,0),"")</f>
        <v/>
      </c>
      <c r="N193" s="27" t="str">
        <f t="shared" si="10"/>
        <v/>
      </c>
      <c r="O193" s="6" t="str">
        <f t="shared" si="11"/>
        <v/>
      </c>
    </row>
    <row r="194" spans="6:15">
      <c r="F194" s="27" t="str">
        <f t="shared" si="8"/>
        <v/>
      </c>
      <c r="G194" s="6" t="str">
        <f t="shared" si="9"/>
        <v/>
      </c>
      <c r="H194" s="62" t="str">
        <f>+IFERROR(VLOOKUP(B194,SOCIO!E:I,5,0),"")</f>
        <v/>
      </c>
      <c r="N194" s="27" t="str">
        <f t="shared" si="10"/>
        <v/>
      </c>
      <c r="O194" s="6" t="str">
        <f t="shared" si="11"/>
        <v/>
      </c>
    </row>
    <row r="195" spans="6:15">
      <c r="F195" s="27" t="str">
        <f t="shared" si="8"/>
        <v/>
      </c>
      <c r="G195" s="6" t="str">
        <f t="shared" si="9"/>
        <v/>
      </c>
      <c r="H195" s="62" t="str">
        <f>+IFERROR(VLOOKUP(B195,SOCIO!E:I,5,0),"")</f>
        <v/>
      </c>
      <c r="N195" s="27" t="str">
        <f t="shared" si="10"/>
        <v/>
      </c>
      <c r="O195" s="6" t="str">
        <f t="shared" si="11"/>
        <v/>
      </c>
    </row>
    <row r="196" spans="6:15">
      <c r="F196" s="27" t="str">
        <f t="shared" si="8"/>
        <v/>
      </c>
      <c r="G196" s="6" t="str">
        <f t="shared" si="9"/>
        <v/>
      </c>
      <c r="H196" s="62" t="str">
        <f>+IFERROR(VLOOKUP(B196,SOCIO!E:I,5,0),"")</f>
        <v/>
      </c>
      <c r="N196" s="27" t="str">
        <f t="shared" si="10"/>
        <v/>
      </c>
      <c r="O196" s="6" t="str">
        <f t="shared" si="11"/>
        <v/>
      </c>
    </row>
    <row r="197" spans="6:15">
      <c r="F197" s="27" t="str">
        <f t="shared" si="8"/>
        <v/>
      </c>
      <c r="G197" s="6" t="str">
        <f t="shared" si="9"/>
        <v/>
      </c>
      <c r="H197" s="62" t="str">
        <f>+IFERROR(VLOOKUP(B197,SOCIO!E:I,5,0),"")</f>
        <v/>
      </c>
      <c r="N197" s="27" t="str">
        <f t="shared" si="10"/>
        <v/>
      </c>
      <c r="O197" s="6" t="str">
        <f t="shared" si="11"/>
        <v/>
      </c>
    </row>
    <row r="198" spans="6:15">
      <c r="F198" s="27" t="str">
        <f t="shared" si="8"/>
        <v/>
      </c>
      <c r="G198" s="6" t="str">
        <f t="shared" si="9"/>
        <v/>
      </c>
      <c r="H198" s="62" t="str">
        <f>+IFERROR(VLOOKUP(B198,SOCIO!E:I,5,0),"")</f>
        <v/>
      </c>
      <c r="N198" s="27" t="str">
        <f t="shared" si="10"/>
        <v/>
      </c>
      <c r="O198" s="6" t="str">
        <f t="shared" si="11"/>
        <v/>
      </c>
    </row>
    <row r="199" spans="6:15">
      <c r="F199" s="27" t="str">
        <f t="shared" si="8"/>
        <v/>
      </c>
      <c r="G199" s="6" t="str">
        <f t="shared" si="9"/>
        <v/>
      </c>
      <c r="H199" s="62" t="str">
        <f>+IFERROR(VLOOKUP(B199,SOCIO!E:I,5,0),"")</f>
        <v/>
      </c>
      <c r="N199" s="27" t="str">
        <f t="shared" si="10"/>
        <v/>
      </c>
      <c r="O199" s="6" t="str">
        <f t="shared" si="11"/>
        <v/>
      </c>
    </row>
    <row r="200" spans="6:15">
      <c r="F200" s="27" t="str">
        <f t="shared" si="8"/>
        <v/>
      </c>
      <c r="G200" s="6" t="str">
        <f t="shared" si="9"/>
        <v/>
      </c>
      <c r="H200" s="62" t="str">
        <f>+IFERROR(VLOOKUP(B200,SOCIO!E:I,5,0),"")</f>
        <v/>
      </c>
      <c r="N200" s="27" t="str">
        <f t="shared" si="10"/>
        <v/>
      </c>
      <c r="O200" s="6" t="str">
        <f t="shared" si="11"/>
        <v/>
      </c>
    </row>
    <row r="201" spans="6:15">
      <c r="F201" s="27" t="str">
        <f t="shared" si="8"/>
        <v/>
      </c>
      <c r="G201" s="6" t="str">
        <f t="shared" si="9"/>
        <v/>
      </c>
      <c r="H201" s="62" t="str">
        <f>+IFERROR(VLOOKUP(B201,SOCIO!E:I,5,0),"")</f>
        <v/>
      </c>
      <c r="N201" s="27" t="str">
        <f t="shared" si="10"/>
        <v/>
      </c>
      <c r="O201" s="6" t="str">
        <f t="shared" si="11"/>
        <v/>
      </c>
    </row>
    <row r="202" spans="6:15">
      <c r="F202" s="27" t="str">
        <f t="shared" si="8"/>
        <v/>
      </c>
      <c r="G202" s="6" t="str">
        <f t="shared" si="9"/>
        <v/>
      </c>
      <c r="H202" s="62" t="str">
        <f>+IFERROR(VLOOKUP(B202,SOCIO!E:I,5,0),"")</f>
        <v/>
      </c>
      <c r="N202" s="27" t="str">
        <f t="shared" si="10"/>
        <v/>
      </c>
      <c r="O202" s="6" t="str">
        <f t="shared" si="11"/>
        <v/>
      </c>
    </row>
    <row r="203" spans="6:15">
      <c r="F203" s="27" t="str">
        <f t="shared" si="8"/>
        <v/>
      </c>
      <c r="G203" s="6" t="str">
        <f t="shared" si="9"/>
        <v/>
      </c>
      <c r="H203" s="62" t="str">
        <f>+IFERROR(VLOOKUP(B203,SOCIO!E:I,5,0),"")</f>
        <v/>
      </c>
      <c r="N203" s="27" t="str">
        <f t="shared" si="10"/>
        <v/>
      </c>
      <c r="O203" s="6" t="str">
        <f t="shared" si="11"/>
        <v/>
      </c>
    </row>
    <row r="204" spans="6:15">
      <c r="F204" s="27" t="str">
        <f t="shared" si="8"/>
        <v/>
      </c>
      <c r="G204" s="6" t="str">
        <f t="shared" si="9"/>
        <v/>
      </c>
      <c r="H204" s="62" t="str">
        <f>+IFERROR(VLOOKUP(B204,SOCIO!E:I,5,0),"")</f>
        <v/>
      </c>
      <c r="N204" s="27" t="str">
        <f t="shared" si="10"/>
        <v/>
      </c>
      <c r="O204" s="6" t="str">
        <f t="shared" si="11"/>
        <v/>
      </c>
    </row>
    <row r="205" spans="6:15">
      <c r="F205" s="27" t="str">
        <f t="shared" si="8"/>
        <v/>
      </c>
      <c r="G205" s="6" t="str">
        <f t="shared" si="9"/>
        <v/>
      </c>
      <c r="H205" s="62" t="str">
        <f>+IFERROR(VLOOKUP(B205,SOCIO!E:I,5,0),"")</f>
        <v/>
      </c>
      <c r="N205" s="27" t="str">
        <f t="shared" si="10"/>
        <v/>
      </c>
      <c r="O205" s="6" t="str">
        <f t="shared" si="11"/>
        <v/>
      </c>
    </row>
    <row r="206" spans="6:15">
      <c r="F206" s="27" t="str">
        <f t="shared" si="8"/>
        <v/>
      </c>
      <c r="G206" s="6" t="str">
        <f t="shared" si="9"/>
        <v/>
      </c>
      <c r="H206" s="62" t="str">
        <f>+IFERROR(VLOOKUP(B206,SOCIO!E:I,5,0),"")</f>
        <v/>
      </c>
      <c r="N206" s="27" t="str">
        <f t="shared" si="10"/>
        <v/>
      </c>
      <c r="O206" s="6" t="str">
        <f t="shared" si="11"/>
        <v/>
      </c>
    </row>
    <row r="207" spans="6:15">
      <c r="F207" s="27" t="str">
        <f t="shared" si="8"/>
        <v/>
      </c>
      <c r="G207" s="6" t="str">
        <f t="shared" si="9"/>
        <v/>
      </c>
      <c r="H207" s="62" t="str">
        <f>+IFERROR(VLOOKUP(B207,SOCIO!E:I,5,0),"")</f>
        <v/>
      </c>
      <c r="N207" s="27" t="str">
        <f t="shared" si="10"/>
        <v/>
      </c>
      <c r="O207" s="6" t="str">
        <f t="shared" si="11"/>
        <v/>
      </c>
    </row>
    <row r="208" spans="6:15">
      <c r="F208" s="27" t="str">
        <f t="shared" si="8"/>
        <v/>
      </c>
      <c r="G208" s="6" t="str">
        <f t="shared" si="9"/>
        <v/>
      </c>
      <c r="H208" s="62" t="str">
        <f>+IFERROR(VLOOKUP(B208,SOCIO!E:I,5,0),"")</f>
        <v/>
      </c>
      <c r="N208" s="27" t="str">
        <f t="shared" si="10"/>
        <v/>
      </c>
      <c r="O208" s="6" t="str">
        <f t="shared" si="11"/>
        <v/>
      </c>
    </row>
    <row r="209" spans="6:15">
      <c r="F209" s="27" t="str">
        <f t="shared" si="8"/>
        <v/>
      </c>
      <c r="G209" s="6" t="str">
        <f t="shared" si="9"/>
        <v/>
      </c>
      <c r="H209" s="62" t="str">
        <f>+IFERROR(VLOOKUP(B209,SOCIO!E:I,5,0),"")</f>
        <v/>
      </c>
      <c r="N209" s="27" t="str">
        <f t="shared" si="10"/>
        <v/>
      </c>
      <c r="O209" s="6" t="str">
        <f t="shared" si="11"/>
        <v/>
      </c>
    </row>
    <row r="210" spans="6:15">
      <c r="F210" s="27" t="str">
        <f t="shared" si="8"/>
        <v/>
      </c>
      <c r="G210" s="6" t="str">
        <f t="shared" si="9"/>
        <v/>
      </c>
      <c r="H210" s="62" t="str">
        <f>+IFERROR(VLOOKUP(B210,SOCIO!E:I,5,0),"")</f>
        <v/>
      </c>
      <c r="N210" s="27" t="str">
        <f t="shared" si="10"/>
        <v/>
      </c>
      <c r="O210" s="6" t="str">
        <f t="shared" si="11"/>
        <v/>
      </c>
    </row>
    <row r="211" spans="6:15">
      <c r="F211" s="27" t="str">
        <f t="shared" si="8"/>
        <v/>
      </c>
      <c r="G211" s="6" t="str">
        <f t="shared" si="9"/>
        <v/>
      </c>
      <c r="H211" s="62" t="str">
        <f>+IFERROR(VLOOKUP(B211,SOCIO!E:I,5,0),"")</f>
        <v/>
      </c>
      <c r="N211" s="27" t="str">
        <f t="shared" si="10"/>
        <v/>
      </c>
      <c r="O211" s="6" t="str">
        <f t="shared" si="11"/>
        <v/>
      </c>
    </row>
    <row r="212" spans="6:15">
      <c r="F212" s="27" t="str">
        <f t="shared" si="8"/>
        <v/>
      </c>
      <c r="G212" s="6" t="str">
        <f t="shared" si="9"/>
        <v/>
      </c>
      <c r="H212" s="62" t="str">
        <f>+IFERROR(VLOOKUP(B212,SOCIO!E:I,5,0),"")</f>
        <v/>
      </c>
      <c r="N212" s="27" t="str">
        <f t="shared" si="10"/>
        <v/>
      </c>
      <c r="O212" s="6" t="str">
        <f t="shared" si="11"/>
        <v/>
      </c>
    </row>
    <row r="213" spans="6:15">
      <c r="F213" s="27" t="str">
        <f t="shared" si="8"/>
        <v/>
      </c>
      <c r="G213" s="6" t="str">
        <f t="shared" si="9"/>
        <v/>
      </c>
      <c r="H213" s="62" t="str">
        <f>+IFERROR(VLOOKUP(B213,SOCIO!E:I,5,0),"")</f>
        <v/>
      </c>
      <c r="N213" s="27" t="str">
        <f t="shared" si="10"/>
        <v/>
      </c>
      <c r="O213" s="6" t="str">
        <f t="shared" si="11"/>
        <v/>
      </c>
    </row>
    <row r="214" spans="6:15">
      <c r="F214" s="27" t="str">
        <f t="shared" si="8"/>
        <v/>
      </c>
      <c r="G214" s="6" t="str">
        <f t="shared" si="9"/>
        <v/>
      </c>
      <c r="H214" s="62" t="str">
        <f>+IFERROR(VLOOKUP(B214,SOCIO!E:I,5,0),"")</f>
        <v/>
      </c>
      <c r="N214" s="27" t="str">
        <f t="shared" si="10"/>
        <v/>
      </c>
      <c r="O214" s="6" t="str">
        <f t="shared" si="11"/>
        <v/>
      </c>
    </row>
    <row r="215" spans="6:15">
      <c r="F215" s="27" t="str">
        <f t="shared" ref="F215:F278" si="12">+IFERROR((E215/D215)-1,"")</f>
        <v/>
      </c>
      <c r="G215" s="6" t="str">
        <f t="shared" ref="G215:G278" si="13">+IF(E215="","",IF(E215&gt;=$D$16,$C$17,IF(E215&gt;$D$15,$C$16,IF(E215&gt;$D$14,$C$15,$C$14))))</f>
        <v/>
      </c>
      <c r="H215" s="62" t="str">
        <f>+IFERROR(VLOOKUP(B215,SOCIO!E:I,5,0),"")</f>
        <v/>
      </c>
      <c r="N215" s="27" t="str">
        <f t="shared" ref="N215:N278" si="14">+IFERROR((M215/L215)-1,"")</f>
        <v/>
      </c>
      <c r="O215" s="6" t="str">
        <f t="shared" ref="O215:O278" si="15">+IF(M215="","",IF(M215&gt;=$O$16,$C$17,IF(M215&gt;$O$15,$C$16,IF(M215&gt;$O$14,$C$15,$C$14))))</f>
        <v/>
      </c>
    </row>
    <row r="216" spans="6:15">
      <c r="F216" s="27" t="str">
        <f t="shared" si="12"/>
        <v/>
      </c>
      <c r="G216" s="6" t="str">
        <f t="shared" si="13"/>
        <v/>
      </c>
      <c r="H216" s="62" t="str">
        <f>+IFERROR(VLOOKUP(B216,SOCIO!E:I,5,0),"")</f>
        <v/>
      </c>
      <c r="N216" s="27" t="str">
        <f t="shared" si="14"/>
        <v/>
      </c>
      <c r="O216" s="6" t="str">
        <f t="shared" si="15"/>
        <v/>
      </c>
    </row>
    <row r="217" spans="6:15">
      <c r="F217" s="27" t="str">
        <f t="shared" si="12"/>
        <v/>
      </c>
      <c r="G217" s="6" t="str">
        <f t="shared" si="13"/>
        <v/>
      </c>
      <c r="H217" s="62" t="str">
        <f>+IFERROR(VLOOKUP(B217,SOCIO!E:I,5,0),"")</f>
        <v/>
      </c>
      <c r="N217" s="27" t="str">
        <f t="shared" si="14"/>
        <v/>
      </c>
      <c r="O217" s="6" t="str">
        <f t="shared" si="15"/>
        <v/>
      </c>
    </row>
    <row r="218" spans="6:15">
      <c r="F218" s="27" t="str">
        <f t="shared" si="12"/>
        <v/>
      </c>
      <c r="G218" s="6" t="str">
        <f t="shared" si="13"/>
        <v/>
      </c>
      <c r="H218" s="62" t="str">
        <f>+IFERROR(VLOOKUP(B218,SOCIO!E:I,5,0),"")</f>
        <v/>
      </c>
      <c r="N218" s="27" t="str">
        <f t="shared" si="14"/>
        <v/>
      </c>
      <c r="O218" s="6" t="str">
        <f t="shared" si="15"/>
        <v/>
      </c>
    </row>
    <row r="219" spans="6:15">
      <c r="F219" s="27" t="str">
        <f t="shared" si="12"/>
        <v/>
      </c>
      <c r="G219" s="6" t="str">
        <f t="shared" si="13"/>
        <v/>
      </c>
      <c r="H219" s="62" t="str">
        <f>+IFERROR(VLOOKUP(B219,SOCIO!E:I,5,0),"")</f>
        <v/>
      </c>
      <c r="N219" s="27" t="str">
        <f t="shared" si="14"/>
        <v/>
      </c>
      <c r="O219" s="6" t="str">
        <f t="shared" si="15"/>
        <v/>
      </c>
    </row>
    <row r="220" spans="6:15">
      <c r="F220" s="27" t="str">
        <f t="shared" si="12"/>
        <v/>
      </c>
      <c r="G220" s="6" t="str">
        <f t="shared" si="13"/>
        <v/>
      </c>
      <c r="H220" s="62" t="str">
        <f>+IFERROR(VLOOKUP(B220,SOCIO!E:I,5,0),"")</f>
        <v/>
      </c>
      <c r="N220" s="27" t="str">
        <f t="shared" si="14"/>
        <v/>
      </c>
      <c r="O220" s="6" t="str">
        <f t="shared" si="15"/>
        <v/>
      </c>
    </row>
    <row r="221" spans="6:15">
      <c r="F221" s="27" t="str">
        <f t="shared" si="12"/>
        <v/>
      </c>
      <c r="G221" s="6" t="str">
        <f t="shared" si="13"/>
        <v/>
      </c>
      <c r="H221" s="62" t="str">
        <f>+IFERROR(VLOOKUP(B221,SOCIO!E:I,5,0),"")</f>
        <v/>
      </c>
      <c r="N221" s="27" t="str">
        <f t="shared" si="14"/>
        <v/>
      </c>
      <c r="O221" s="6" t="str">
        <f t="shared" si="15"/>
        <v/>
      </c>
    </row>
    <row r="222" spans="6:15">
      <c r="F222" s="27" t="str">
        <f t="shared" si="12"/>
        <v/>
      </c>
      <c r="G222" s="6" t="str">
        <f t="shared" si="13"/>
        <v/>
      </c>
      <c r="H222" s="62" t="str">
        <f>+IFERROR(VLOOKUP(B222,SOCIO!E:I,5,0),"")</f>
        <v/>
      </c>
      <c r="N222" s="27" t="str">
        <f t="shared" si="14"/>
        <v/>
      </c>
      <c r="O222" s="6" t="str">
        <f t="shared" si="15"/>
        <v/>
      </c>
    </row>
    <row r="223" spans="6:15">
      <c r="F223" s="27" t="str">
        <f t="shared" si="12"/>
        <v/>
      </c>
      <c r="G223" s="6" t="str">
        <f t="shared" si="13"/>
        <v/>
      </c>
      <c r="H223" s="62" t="str">
        <f>+IFERROR(VLOOKUP(B223,SOCIO!E:I,5,0),"")</f>
        <v/>
      </c>
      <c r="N223" s="27" t="str">
        <f t="shared" si="14"/>
        <v/>
      </c>
      <c r="O223" s="6" t="str">
        <f t="shared" si="15"/>
        <v/>
      </c>
    </row>
    <row r="224" spans="6:15">
      <c r="F224" s="27" t="str">
        <f t="shared" si="12"/>
        <v/>
      </c>
      <c r="G224" s="6" t="str">
        <f t="shared" si="13"/>
        <v/>
      </c>
      <c r="H224" s="62" t="str">
        <f>+IFERROR(VLOOKUP(B224,SOCIO!E:I,5,0),"")</f>
        <v/>
      </c>
      <c r="N224" s="27" t="str">
        <f t="shared" si="14"/>
        <v/>
      </c>
      <c r="O224" s="6" t="str">
        <f t="shared" si="15"/>
        <v/>
      </c>
    </row>
    <row r="225" spans="6:15">
      <c r="F225" s="27" t="str">
        <f t="shared" si="12"/>
        <v/>
      </c>
      <c r="G225" s="6" t="str">
        <f t="shared" si="13"/>
        <v/>
      </c>
      <c r="H225" s="62" t="str">
        <f>+IFERROR(VLOOKUP(B225,SOCIO!E:I,5,0),"")</f>
        <v/>
      </c>
      <c r="N225" s="27" t="str">
        <f t="shared" si="14"/>
        <v/>
      </c>
      <c r="O225" s="6" t="str">
        <f t="shared" si="15"/>
        <v/>
      </c>
    </row>
    <row r="226" spans="6:15">
      <c r="F226" s="27" t="str">
        <f t="shared" si="12"/>
        <v/>
      </c>
      <c r="G226" s="6" t="str">
        <f t="shared" si="13"/>
        <v/>
      </c>
      <c r="H226" s="62" t="str">
        <f>+IFERROR(VLOOKUP(B226,SOCIO!E:I,5,0),"")</f>
        <v/>
      </c>
      <c r="N226" s="27" t="str">
        <f t="shared" si="14"/>
        <v/>
      </c>
      <c r="O226" s="6" t="str">
        <f t="shared" si="15"/>
        <v/>
      </c>
    </row>
    <row r="227" spans="6:15">
      <c r="F227" s="27" t="str">
        <f t="shared" si="12"/>
        <v/>
      </c>
      <c r="G227" s="6" t="str">
        <f t="shared" si="13"/>
        <v/>
      </c>
      <c r="H227" s="62" t="str">
        <f>+IFERROR(VLOOKUP(B227,SOCIO!E:I,5,0),"")</f>
        <v/>
      </c>
      <c r="N227" s="27" t="str">
        <f t="shared" si="14"/>
        <v/>
      </c>
      <c r="O227" s="6" t="str">
        <f t="shared" si="15"/>
        <v/>
      </c>
    </row>
    <row r="228" spans="6:15">
      <c r="F228" s="27" t="str">
        <f t="shared" si="12"/>
        <v/>
      </c>
      <c r="G228" s="6" t="str">
        <f t="shared" si="13"/>
        <v/>
      </c>
      <c r="H228" s="62" t="str">
        <f>+IFERROR(VLOOKUP(B228,SOCIO!E:I,5,0),"")</f>
        <v/>
      </c>
      <c r="N228" s="27" t="str">
        <f t="shared" si="14"/>
        <v/>
      </c>
      <c r="O228" s="6" t="str">
        <f t="shared" si="15"/>
        <v/>
      </c>
    </row>
    <row r="229" spans="6:15">
      <c r="F229" s="27" t="str">
        <f t="shared" si="12"/>
        <v/>
      </c>
      <c r="G229" s="6" t="str">
        <f t="shared" si="13"/>
        <v/>
      </c>
      <c r="H229" s="62" t="str">
        <f>+IFERROR(VLOOKUP(B229,SOCIO!E:I,5,0),"")</f>
        <v/>
      </c>
      <c r="N229" s="27" t="str">
        <f t="shared" si="14"/>
        <v/>
      </c>
      <c r="O229" s="6" t="str">
        <f t="shared" si="15"/>
        <v/>
      </c>
    </row>
    <row r="230" spans="6:15">
      <c r="F230" s="27" t="str">
        <f t="shared" si="12"/>
        <v/>
      </c>
      <c r="G230" s="6" t="str">
        <f t="shared" si="13"/>
        <v/>
      </c>
      <c r="H230" s="62" t="str">
        <f>+IFERROR(VLOOKUP(B230,SOCIO!E:I,5,0),"")</f>
        <v/>
      </c>
      <c r="N230" s="27" t="str">
        <f t="shared" si="14"/>
        <v/>
      </c>
      <c r="O230" s="6" t="str">
        <f t="shared" si="15"/>
        <v/>
      </c>
    </row>
    <row r="231" spans="6:15">
      <c r="F231" s="27" t="str">
        <f t="shared" si="12"/>
        <v/>
      </c>
      <c r="G231" s="6" t="str">
        <f t="shared" si="13"/>
        <v/>
      </c>
      <c r="H231" s="62" t="str">
        <f>+IFERROR(VLOOKUP(B231,SOCIO!E:I,5,0),"")</f>
        <v/>
      </c>
      <c r="N231" s="27" t="str">
        <f t="shared" si="14"/>
        <v/>
      </c>
      <c r="O231" s="6" t="str">
        <f t="shared" si="15"/>
        <v/>
      </c>
    </row>
    <row r="232" spans="6:15">
      <c r="F232" s="27" t="str">
        <f t="shared" si="12"/>
        <v/>
      </c>
      <c r="G232" s="6" t="str">
        <f t="shared" si="13"/>
        <v/>
      </c>
      <c r="H232" s="62" t="str">
        <f>+IFERROR(VLOOKUP(B232,SOCIO!E:I,5,0),"")</f>
        <v/>
      </c>
      <c r="N232" s="27" t="str">
        <f t="shared" si="14"/>
        <v/>
      </c>
      <c r="O232" s="6" t="str">
        <f t="shared" si="15"/>
        <v/>
      </c>
    </row>
    <row r="233" spans="6:15">
      <c r="F233" s="27" t="str">
        <f t="shared" si="12"/>
        <v/>
      </c>
      <c r="G233" s="6" t="str">
        <f t="shared" si="13"/>
        <v/>
      </c>
      <c r="H233" s="62" t="str">
        <f>+IFERROR(VLOOKUP(B233,SOCIO!E:I,5,0),"")</f>
        <v/>
      </c>
      <c r="N233" s="27" t="str">
        <f t="shared" si="14"/>
        <v/>
      </c>
      <c r="O233" s="6" t="str">
        <f t="shared" si="15"/>
        <v/>
      </c>
    </row>
    <row r="234" spans="6:15">
      <c r="F234" s="27" t="str">
        <f t="shared" si="12"/>
        <v/>
      </c>
      <c r="G234" s="6" t="str">
        <f t="shared" si="13"/>
        <v/>
      </c>
      <c r="H234" s="62" t="str">
        <f>+IFERROR(VLOOKUP(B234,SOCIO!E:I,5,0),"")</f>
        <v/>
      </c>
      <c r="N234" s="27" t="str">
        <f t="shared" si="14"/>
        <v/>
      </c>
      <c r="O234" s="6" t="str">
        <f t="shared" si="15"/>
        <v/>
      </c>
    </row>
    <row r="235" spans="6:15">
      <c r="F235" s="27" t="str">
        <f t="shared" si="12"/>
        <v/>
      </c>
      <c r="G235" s="6" t="str">
        <f t="shared" si="13"/>
        <v/>
      </c>
      <c r="H235" s="62" t="str">
        <f>+IFERROR(VLOOKUP(B235,SOCIO!E:I,5,0),"")</f>
        <v/>
      </c>
      <c r="N235" s="27" t="str">
        <f t="shared" si="14"/>
        <v/>
      </c>
      <c r="O235" s="6" t="str">
        <f t="shared" si="15"/>
        <v/>
      </c>
    </row>
    <row r="236" spans="6:15">
      <c r="F236" s="27" t="str">
        <f t="shared" si="12"/>
        <v/>
      </c>
      <c r="G236" s="6" t="str">
        <f t="shared" si="13"/>
        <v/>
      </c>
      <c r="H236" s="62" t="str">
        <f>+IFERROR(VLOOKUP(B236,SOCIO!E:I,5,0),"")</f>
        <v/>
      </c>
      <c r="N236" s="27" t="str">
        <f t="shared" si="14"/>
        <v/>
      </c>
      <c r="O236" s="6" t="str">
        <f t="shared" si="15"/>
        <v/>
      </c>
    </row>
    <row r="237" spans="6:15">
      <c r="F237" s="27" t="str">
        <f t="shared" si="12"/>
        <v/>
      </c>
      <c r="G237" s="6" t="str">
        <f t="shared" si="13"/>
        <v/>
      </c>
      <c r="H237" s="62" t="str">
        <f>+IFERROR(VLOOKUP(B237,SOCIO!E:I,5,0),"")</f>
        <v/>
      </c>
      <c r="N237" s="27" t="str">
        <f t="shared" si="14"/>
        <v/>
      </c>
      <c r="O237" s="6" t="str">
        <f t="shared" si="15"/>
        <v/>
      </c>
    </row>
    <row r="238" spans="6:15">
      <c r="F238" s="27" t="str">
        <f t="shared" si="12"/>
        <v/>
      </c>
      <c r="G238" s="6" t="str">
        <f t="shared" si="13"/>
        <v/>
      </c>
      <c r="H238" s="62" t="str">
        <f>+IFERROR(VLOOKUP(B238,SOCIO!E:I,5,0),"")</f>
        <v/>
      </c>
      <c r="N238" s="27" t="str">
        <f t="shared" si="14"/>
        <v/>
      </c>
      <c r="O238" s="6" t="str">
        <f t="shared" si="15"/>
        <v/>
      </c>
    </row>
    <row r="239" spans="6:15">
      <c r="F239" s="27" t="str">
        <f t="shared" si="12"/>
        <v/>
      </c>
      <c r="G239" s="6" t="str">
        <f t="shared" si="13"/>
        <v/>
      </c>
      <c r="H239" s="62" t="str">
        <f>+IFERROR(VLOOKUP(B239,SOCIO!E:I,5,0),"")</f>
        <v/>
      </c>
      <c r="N239" s="27" t="str">
        <f t="shared" si="14"/>
        <v/>
      </c>
      <c r="O239" s="6" t="str">
        <f t="shared" si="15"/>
        <v/>
      </c>
    </row>
    <row r="240" spans="6:15">
      <c r="F240" s="27" t="str">
        <f t="shared" si="12"/>
        <v/>
      </c>
      <c r="G240" s="6" t="str">
        <f t="shared" si="13"/>
        <v/>
      </c>
      <c r="H240" s="62" t="str">
        <f>+IFERROR(VLOOKUP(B240,SOCIO!E:I,5,0),"")</f>
        <v/>
      </c>
      <c r="N240" s="27" t="str">
        <f t="shared" si="14"/>
        <v/>
      </c>
      <c r="O240" s="6" t="str">
        <f t="shared" si="15"/>
        <v/>
      </c>
    </row>
    <row r="241" spans="6:15">
      <c r="F241" s="27" t="str">
        <f t="shared" si="12"/>
        <v/>
      </c>
      <c r="G241" s="6" t="str">
        <f t="shared" si="13"/>
        <v/>
      </c>
      <c r="H241" s="62" t="str">
        <f>+IFERROR(VLOOKUP(B241,SOCIO!E:I,5,0),"")</f>
        <v/>
      </c>
      <c r="N241" s="27" t="str">
        <f t="shared" si="14"/>
        <v/>
      </c>
      <c r="O241" s="6" t="str">
        <f t="shared" si="15"/>
        <v/>
      </c>
    </row>
    <row r="242" spans="6:15">
      <c r="F242" s="27" t="str">
        <f t="shared" si="12"/>
        <v/>
      </c>
      <c r="G242" s="6" t="str">
        <f t="shared" si="13"/>
        <v/>
      </c>
      <c r="H242" s="62" t="str">
        <f>+IFERROR(VLOOKUP(B242,SOCIO!E:I,5,0),"")</f>
        <v/>
      </c>
      <c r="N242" s="27" t="str">
        <f t="shared" si="14"/>
        <v/>
      </c>
      <c r="O242" s="6" t="str">
        <f t="shared" si="15"/>
        <v/>
      </c>
    </row>
    <row r="243" spans="6:15">
      <c r="F243" s="27" t="str">
        <f t="shared" si="12"/>
        <v/>
      </c>
      <c r="G243" s="6" t="str">
        <f t="shared" si="13"/>
        <v/>
      </c>
      <c r="H243" s="62" t="str">
        <f>+IFERROR(VLOOKUP(B243,SOCIO!E:I,5,0),"")</f>
        <v/>
      </c>
      <c r="N243" s="27" t="str">
        <f t="shared" si="14"/>
        <v/>
      </c>
      <c r="O243" s="6" t="str">
        <f t="shared" si="15"/>
        <v/>
      </c>
    </row>
    <row r="244" spans="6:15">
      <c r="F244" s="27" t="str">
        <f t="shared" si="12"/>
        <v/>
      </c>
      <c r="G244" s="6" t="str">
        <f t="shared" si="13"/>
        <v/>
      </c>
      <c r="H244" s="62" t="str">
        <f>+IFERROR(VLOOKUP(B244,SOCIO!E:I,5,0),"")</f>
        <v/>
      </c>
      <c r="N244" s="27" t="str">
        <f t="shared" si="14"/>
        <v/>
      </c>
      <c r="O244" s="6" t="str">
        <f t="shared" si="15"/>
        <v/>
      </c>
    </row>
    <row r="245" spans="6:15">
      <c r="F245" s="27" t="str">
        <f t="shared" si="12"/>
        <v/>
      </c>
      <c r="G245" s="6" t="str">
        <f t="shared" si="13"/>
        <v/>
      </c>
      <c r="H245" s="62" t="str">
        <f>+IFERROR(VLOOKUP(B245,SOCIO!E:I,5,0),"")</f>
        <v/>
      </c>
      <c r="N245" s="27" t="str">
        <f t="shared" si="14"/>
        <v/>
      </c>
      <c r="O245" s="6" t="str">
        <f t="shared" si="15"/>
        <v/>
      </c>
    </row>
    <row r="246" spans="6:15">
      <c r="F246" s="27" t="str">
        <f t="shared" si="12"/>
        <v/>
      </c>
      <c r="G246" s="6" t="str">
        <f t="shared" si="13"/>
        <v/>
      </c>
      <c r="H246" s="62" t="str">
        <f>+IFERROR(VLOOKUP(B246,SOCIO!E:I,5,0),"")</f>
        <v/>
      </c>
      <c r="N246" s="27" t="str">
        <f t="shared" si="14"/>
        <v/>
      </c>
      <c r="O246" s="6" t="str">
        <f t="shared" si="15"/>
        <v/>
      </c>
    </row>
    <row r="247" spans="6:15">
      <c r="F247" s="27" t="str">
        <f t="shared" si="12"/>
        <v/>
      </c>
      <c r="G247" s="6" t="str">
        <f t="shared" si="13"/>
        <v/>
      </c>
      <c r="H247" s="62" t="str">
        <f>+IFERROR(VLOOKUP(B247,SOCIO!E:I,5,0),"")</f>
        <v/>
      </c>
      <c r="N247" s="27" t="str">
        <f t="shared" si="14"/>
        <v/>
      </c>
      <c r="O247" s="6" t="str">
        <f t="shared" si="15"/>
        <v/>
      </c>
    </row>
    <row r="248" spans="6:15">
      <c r="F248" s="27" t="str">
        <f t="shared" si="12"/>
        <v/>
      </c>
      <c r="G248" s="6" t="str">
        <f t="shared" si="13"/>
        <v/>
      </c>
      <c r="H248" s="62" t="str">
        <f>+IFERROR(VLOOKUP(B248,SOCIO!E:I,5,0),"")</f>
        <v/>
      </c>
      <c r="N248" s="27" t="str">
        <f t="shared" si="14"/>
        <v/>
      </c>
      <c r="O248" s="6" t="str">
        <f t="shared" si="15"/>
        <v/>
      </c>
    </row>
    <row r="249" spans="6:15">
      <c r="F249" s="27" t="str">
        <f t="shared" si="12"/>
        <v/>
      </c>
      <c r="G249" s="6" t="str">
        <f t="shared" si="13"/>
        <v/>
      </c>
      <c r="H249" s="62" t="str">
        <f>+IFERROR(VLOOKUP(B249,SOCIO!E:I,5,0),"")</f>
        <v/>
      </c>
      <c r="N249" s="27" t="str">
        <f t="shared" si="14"/>
        <v/>
      </c>
      <c r="O249" s="6" t="str">
        <f t="shared" si="15"/>
        <v/>
      </c>
    </row>
    <row r="250" spans="6:15">
      <c r="F250" s="27" t="str">
        <f t="shared" si="12"/>
        <v/>
      </c>
      <c r="G250" s="6" t="str">
        <f t="shared" si="13"/>
        <v/>
      </c>
      <c r="H250" s="62" t="str">
        <f>+IFERROR(VLOOKUP(B250,SOCIO!E:I,5,0),"")</f>
        <v/>
      </c>
      <c r="N250" s="27" t="str">
        <f t="shared" si="14"/>
        <v/>
      </c>
      <c r="O250" s="6" t="str">
        <f t="shared" si="15"/>
        <v/>
      </c>
    </row>
    <row r="251" spans="6:15">
      <c r="F251" s="27" t="str">
        <f t="shared" si="12"/>
        <v/>
      </c>
      <c r="G251" s="6" t="str">
        <f t="shared" si="13"/>
        <v/>
      </c>
      <c r="H251" s="62" t="str">
        <f>+IFERROR(VLOOKUP(B251,SOCIO!E:I,5,0),"")</f>
        <v/>
      </c>
      <c r="N251" s="27" t="str">
        <f t="shared" si="14"/>
        <v/>
      </c>
      <c r="O251" s="6" t="str">
        <f t="shared" si="15"/>
        <v/>
      </c>
    </row>
    <row r="252" spans="6:15">
      <c r="F252" s="27" t="str">
        <f t="shared" si="12"/>
        <v/>
      </c>
      <c r="G252" s="6" t="str">
        <f t="shared" si="13"/>
        <v/>
      </c>
      <c r="H252" s="62" t="str">
        <f>+IFERROR(VLOOKUP(B252,SOCIO!E:I,5,0),"")</f>
        <v/>
      </c>
      <c r="N252" s="27" t="str">
        <f t="shared" si="14"/>
        <v/>
      </c>
      <c r="O252" s="6" t="str">
        <f t="shared" si="15"/>
        <v/>
      </c>
    </row>
    <row r="253" spans="6:15">
      <c r="F253" s="27" t="str">
        <f t="shared" si="12"/>
        <v/>
      </c>
      <c r="G253" s="6" t="str">
        <f t="shared" si="13"/>
        <v/>
      </c>
      <c r="H253" s="62" t="str">
        <f>+IFERROR(VLOOKUP(B253,SOCIO!E:I,5,0),"")</f>
        <v/>
      </c>
      <c r="N253" s="27" t="str">
        <f t="shared" si="14"/>
        <v/>
      </c>
      <c r="O253" s="6" t="str">
        <f t="shared" si="15"/>
        <v/>
      </c>
    </row>
    <row r="254" spans="6:15">
      <c r="F254" s="27" t="str">
        <f t="shared" si="12"/>
        <v/>
      </c>
      <c r="G254" s="6" t="str">
        <f t="shared" si="13"/>
        <v/>
      </c>
      <c r="H254" s="62" t="str">
        <f>+IFERROR(VLOOKUP(B254,SOCIO!E:I,5,0),"")</f>
        <v/>
      </c>
      <c r="N254" s="27" t="str">
        <f t="shared" si="14"/>
        <v/>
      </c>
      <c r="O254" s="6" t="str">
        <f t="shared" si="15"/>
        <v/>
      </c>
    </row>
    <row r="255" spans="6:15">
      <c r="F255" s="27" t="str">
        <f t="shared" si="12"/>
        <v/>
      </c>
      <c r="G255" s="6" t="str">
        <f t="shared" si="13"/>
        <v/>
      </c>
      <c r="H255" s="62" t="str">
        <f>+IFERROR(VLOOKUP(B255,SOCIO!E:I,5,0),"")</f>
        <v/>
      </c>
      <c r="N255" s="27" t="str">
        <f t="shared" si="14"/>
        <v/>
      </c>
      <c r="O255" s="6" t="str">
        <f t="shared" si="15"/>
        <v/>
      </c>
    </row>
    <row r="256" spans="6:15">
      <c r="F256" s="27" t="str">
        <f t="shared" si="12"/>
        <v/>
      </c>
      <c r="G256" s="6" t="str">
        <f t="shared" si="13"/>
        <v/>
      </c>
      <c r="H256" s="62" t="str">
        <f>+IFERROR(VLOOKUP(B256,SOCIO!E:I,5,0),"")</f>
        <v/>
      </c>
      <c r="N256" s="27" t="str">
        <f t="shared" si="14"/>
        <v/>
      </c>
      <c r="O256" s="6" t="str">
        <f t="shared" si="15"/>
        <v/>
      </c>
    </row>
    <row r="257" spans="6:15">
      <c r="F257" s="27" t="str">
        <f t="shared" si="12"/>
        <v/>
      </c>
      <c r="G257" s="6" t="str">
        <f t="shared" si="13"/>
        <v/>
      </c>
      <c r="H257" s="62" t="str">
        <f>+IFERROR(VLOOKUP(B257,SOCIO!E:I,5,0),"")</f>
        <v/>
      </c>
      <c r="N257" s="27" t="str">
        <f t="shared" si="14"/>
        <v/>
      </c>
      <c r="O257" s="6" t="str">
        <f t="shared" si="15"/>
        <v/>
      </c>
    </row>
    <row r="258" spans="6:15">
      <c r="F258" s="27" t="str">
        <f t="shared" si="12"/>
        <v/>
      </c>
      <c r="G258" s="6" t="str">
        <f t="shared" si="13"/>
        <v/>
      </c>
      <c r="H258" s="62" t="str">
        <f>+IFERROR(VLOOKUP(B258,SOCIO!E:I,5,0),"")</f>
        <v/>
      </c>
      <c r="N258" s="27" t="str">
        <f t="shared" si="14"/>
        <v/>
      </c>
      <c r="O258" s="6" t="str">
        <f t="shared" si="15"/>
        <v/>
      </c>
    </row>
    <row r="259" spans="6:15">
      <c r="F259" s="27" t="str">
        <f t="shared" si="12"/>
        <v/>
      </c>
      <c r="G259" s="6" t="str">
        <f t="shared" si="13"/>
        <v/>
      </c>
      <c r="H259" s="62" t="str">
        <f>+IFERROR(VLOOKUP(B259,SOCIO!E:I,5,0),"")</f>
        <v/>
      </c>
      <c r="N259" s="27" t="str">
        <f t="shared" si="14"/>
        <v/>
      </c>
      <c r="O259" s="6" t="str">
        <f t="shared" si="15"/>
        <v/>
      </c>
    </row>
    <row r="260" spans="6:15">
      <c r="F260" s="27" t="str">
        <f t="shared" si="12"/>
        <v/>
      </c>
      <c r="G260" s="6" t="str">
        <f t="shared" si="13"/>
        <v/>
      </c>
      <c r="H260" s="62" t="str">
        <f>+IFERROR(VLOOKUP(B260,SOCIO!E:I,5,0),"")</f>
        <v/>
      </c>
      <c r="N260" s="27" t="str">
        <f t="shared" si="14"/>
        <v/>
      </c>
      <c r="O260" s="6" t="str">
        <f t="shared" si="15"/>
        <v/>
      </c>
    </row>
    <row r="261" spans="6:15">
      <c r="F261" s="27" t="str">
        <f t="shared" si="12"/>
        <v/>
      </c>
      <c r="G261" s="6" t="str">
        <f t="shared" si="13"/>
        <v/>
      </c>
      <c r="H261" s="62" t="str">
        <f>+IFERROR(VLOOKUP(B261,SOCIO!E:I,5,0),"")</f>
        <v/>
      </c>
      <c r="N261" s="27" t="str">
        <f t="shared" si="14"/>
        <v/>
      </c>
      <c r="O261" s="6" t="str">
        <f t="shared" si="15"/>
        <v/>
      </c>
    </row>
    <row r="262" spans="6:15">
      <c r="F262" s="27" t="str">
        <f t="shared" si="12"/>
        <v/>
      </c>
      <c r="G262" s="6" t="str">
        <f t="shared" si="13"/>
        <v/>
      </c>
      <c r="H262" s="62" t="str">
        <f>+IFERROR(VLOOKUP(B262,SOCIO!E:I,5,0),"")</f>
        <v/>
      </c>
      <c r="N262" s="27" t="str">
        <f t="shared" si="14"/>
        <v/>
      </c>
      <c r="O262" s="6" t="str">
        <f t="shared" si="15"/>
        <v/>
      </c>
    </row>
    <row r="263" spans="6:15">
      <c r="F263" s="27" t="str">
        <f t="shared" si="12"/>
        <v/>
      </c>
      <c r="G263" s="6" t="str">
        <f t="shared" si="13"/>
        <v/>
      </c>
      <c r="H263" s="62" t="str">
        <f>+IFERROR(VLOOKUP(B263,SOCIO!E:I,5,0),"")</f>
        <v/>
      </c>
      <c r="N263" s="27" t="str">
        <f t="shared" si="14"/>
        <v/>
      </c>
      <c r="O263" s="6" t="str">
        <f t="shared" si="15"/>
        <v/>
      </c>
    </row>
    <row r="264" spans="6:15">
      <c r="F264" s="27" t="str">
        <f t="shared" si="12"/>
        <v/>
      </c>
      <c r="G264" s="6" t="str">
        <f t="shared" si="13"/>
        <v/>
      </c>
      <c r="H264" s="62" t="str">
        <f>+IFERROR(VLOOKUP(B264,SOCIO!E:I,5,0),"")</f>
        <v/>
      </c>
      <c r="N264" s="27" t="str">
        <f t="shared" si="14"/>
        <v/>
      </c>
      <c r="O264" s="6" t="str">
        <f t="shared" si="15"/>
        <v/>
      </c>
    </row>
    <row r="265" spans="6:15">
      <c r="F265" s="27" t="str">
        <f t="shared" si="12"/>
        <v/>
      </c>
      <c r="G265" s="6" t="str">
        <f t="shared" si="13"/>
        <v/>
      </c>
      <c r="H265" s="62" t="str">
        <f>+IFERROR(VLOOKUP(B265,SOCIO!E:I,5,0),"")</f>
        <v/>
      </c>
      <c r="N265" s="27" t="str">
        <f t="shared" si="14"/>
        <v/>
      </c>
      <c r="O265" s="6" t="str">
        <f t="shared" si="15"/>
        <v/>
      </c>
    </row>
    <row r="266" spans="6:15">
      <c r="F266" s="27" t="str">
        <f t="shared" si="12"/>
        <v/>
      </c>
      <c r="G266" s="6" t="str">
        <f t="shared" si="13"/>
        <v/>
      </c>
      <c r="H266" s="62" t="str">
        <f>+IFERROR(VLOOKUP(B266,SOCIO!E:I,5,0),"")</f>
        <v/>
      </c>
      <c r="N266" s="27" t="str">
        <f t="shared" si="14"/>
        <v/>
      </c>
      <c r="O266" s="6" t="str">
        <f t="shared" si="15"/>
        <v/>
      </c>
    </row>
    <row r="267" spans="6:15">
      <c r="F267" s="27" t="str">
        <f t="shared" si="12"/>
        <v/>
      </c>
      <c r="G267" s="6" t="str">
        <f t="shared" si="13"/>
        <v/>
      </c>
      <c r="H267" s="62" t="str">
        <f>+IFERROR(VLOOKUP(B267,SOCIO!E:I,5,0),"")</f>
        <v/>
      </c>
      <c r="N267" s="27" t="str">
        <f t="shared" si="14"/>
        <v/>
      </c>
      <c r="O267" s="6" t="str">
        <f t="shared" si="15"/>
        <v/>
      </c>
    </row>
    <row r="268" spans="6:15">
      <c r="F268" s="27" t="str">
        <f t="shared" si="12"/>
        <v/>
      </c>
      <c r="G268" s="6" t="str">
        <f t="shared" si="13"/>
        <v/>
      </c>
      <c r="H268" s="62" t="str">
        <f>+IFERROR(VLOOKUP(B268,SOCIO!E:I,5,0),"")</f>
        <v/>
      </c>
      <c r="N268" s="27" t="str">
        <f t="shared" si="14"/>
        <v/>
      </c>
      <c r="O268" s="6" t="str">
        <f t="shared" si="15"/>
        <v/>
      </c>
    </row>
    <row r="269" spans="6:15">
      <c r="F269" s="27" t="str">
        <f t="shared" si="12"/>
        <v/>
      </c>
      <c r="G269" s="6" t="str">
        <f t="shared" si="13"/>
        <v/>
      </c>
      <c r="H269" s="62" t="str">
        <f>+IFERROR(VLOOKUP(B269,SOCIO!E:I,5,0),"")</f>
        <v/>
      </c>
      <c r="N269" s="27" t="str">
        <f t="shared" si="14"/>
        <v/>
      </c>
      <c r="O269" s="6" t="str">
        <f t="shared" si="15"/>
        <v/>
      </c>
    </row>
    <row r="270" spans="6:15">
      <c r="F270" s="27" t="str">
        <f t="shared" si="12"/>
        <v/>
      </c>
      <c r="G270" s="6" t="str">
        <f t="shared" si="13"/>
        <v/>
      </c>
      <c r="H270" s="62" t="str">
        <f>+IFERROR(VLOOKUP(B270,SOCIO!E:I,5,0),"")</f>
        <v/>
      </c>
      <c r="N270" s="27" t="str">
        <f t="shared" si="14"/>
        <v/>
      </c>
      <c r="O270" s="6" t="str">
        <f t="shared" si="15"/>
        <v/>
      </c>
    </row>
    <row r="271" spans="6:15">
      <c r="F271" s="27" t="str">
        <f t="shared" si="12"/>
        <v/>
      </c>
      <c r="G271" s="6" t="str">
        <f t="shared" si="13"/>
        <v/>
      </c>
      <c r="H271" s="62" t="str">
        <f>+IFERROR(VLOOKUP(B271,SOCIO!E:I,5,0),"")</f>
        <v/>
      </c>
      <c r="N271" s="27" t="str">
        <f t="shared" si="14"/>
        <v/>
      </c>
      <c r="O271" s="6" t="str">
        <f t="shared" si="15"/>
        <v/>
      </c>
    </row>
    <row r="272" spans="6:15">
      <c r="F272" s="27" t="str">
        <f t="shared" si="12"/>
        <v/>
      </c>
      <c r="G272" s="6" t="str">
        <f t="shared" si="13"/>
        <v/>
      </c>
      <c r="H272" s="62" t="str">
        <f>+IFERROR(VLOOKUP(B272,SOCIO!E:I,5,0),"")</f>
        <v/>
      </c>
      <c r="N272" s="27" t="str">
        <f t="shared" si="14"/>
        <v/>
      </c>
      <c r="O272" s="6" t="str">
        <f t="shared" si="15"/>
        <v/>
      </c>
    </row>
    <row r="273" spans="6:15">
      <c r="F273" s="27" t="str">
        <f t="shared" si="12"/>
        <v/>
      </c>
      <c r="G273" s="6" t="str">
        <f t="shared" si="13"/>
        <v/>
      </c>
      <c r="H273" s="62" t="str">
        <f>+IFERROR(VLOOKUP(B273,SOCIO!E:I,5,0),"")</f>
        <v/>
      </c>
      <c r="N273" s="27" t="str">
        <f t="shared" si="14"/>
        <v/>
      </c>
      <c r="O273" s="6" t="str">
        <f t="shared" si="15"/>
        <v/>
      </c>
    </row>
    <row r="274" spans="6:15">
      <c r="F274" s="27" t="str">
        <f t="shared" si="12"/>
        <v/>
      </c>
      <c r="G274" s="6" t="str">
        <f t="shared" si="13"/>
        <v/>
      </c>
      <c r="H274" s="62" t="str">
        <f>+IFERROR(VLOOKUP(B274,SOCIO!E:I,5,0),"")</f>
        <v/>
      </c>
      <c r="N274" s="27" t="str">
        <f t="shared" si="14"/>
        <v/>
      </c>
      <c r="O274" s="6" t="str">
        <f t="shared" si="15"/>
        <v/>
      </c>
    </row>
    <row r="275" spans="6:15">
      <c r="F275" s="27" t="str">
        <f t="shared" si="12"/>
        <v/>
      </c>
      <c r="G275" s="6" t="str">
        <f t="shared" si="13"/>
        <v/>
      </c>
      <c r="H275" s="62" t="str">
        <f>+IFERROR(VLOOKUP(B275,SOCIO!E:I,5,0),"")</f>
        <v/>
      </c>
      <c r="N275" s="27" t="str">
        <f t="shared" si="14"/>
        <v/>
      </c>
      <c r="O275" s="6" t="str">
        <f t="shared" si="15"/>
        <v/>
      </c>
    </row>
    <row r="276" spans="6:15">
      <c r="F276" s="27" t="str">
        <f t="shared" si="12"/>
        <v/>
      </c>
      <c r="G276" s="6" t="str">
        <f t="shared" si="13"/>
        <v/>
      </c>
      <c r="H276" s="62" t="str">
        <f>+IFERROR(VLOOKUP(B276,SOCIO!E:I,5,0),"")</f>
        <v/>
      </c>
      <c r="N276" s="27" t="str">
        <f t="shared" si="14"/>
        <v/>
      </c>
      <c r="O276" s="6" t="str">
        <f t="shared" si="15"/>
        <v/>
      </c>
    </row>
    <row r="277" spans="6:15">
      <c r="F277" s="27" t="str">
        <f t="shared" si="12"/>
        <v/>
      </c>
      <c r="G277" s="6" t="str">
        <f t="shared" si="13"/>
        <v/>
      </c>
      <c r="H277" s="62" t="str">
        <f>+IFERROR(VLOOKUP(B277,SOCIO!E:I,5,0),"")</f>
        <v/>
      </c>
      <c r="N277" s="27" t="str">
        <f t="shared" si="14"/>
        <v/>
      </c>
      <c r="O277" s="6" t="str">
        <f t="shared" si="15"/>
        <v/>
      </c>
    </row>
    <row r="278" spans="6:15">
      <c r="F278" s="27" t="str">
        <f t="shared" si="12"/>
        <v/>
      </c>
      <c r="G278" s="6" t="str">
        <f t="shared" si="13"/>
        <v/>
      </c>
      <c r="H278" s="62" t="str">
        <f>+IFERROR(VLOOKUP(B278,SOCIO!E:I,5,0),"")</f>
        <v/>
      </c>
      <c r="N278" s="27" t="str">
        <f t="shared" si="14"/>
        <v/>
      </c>
      <c r="O278" s="6" t="str">
        <f t="shared" si="15"/>
        <v/>
      </c>
    </row>
    <row r="279" spans="6:15">
      <c r="F279" s="27" t="str">
        <f t="shared" ref="F279:F342" si="16">+IFERROR((E279/D279)-1,"")</f>
        <v/>
      </c>
      <c r="G279" s="6" t="str">
        <f t="shared" ref="G279:G342" si="17">+IF(E279="","",IF(E279&gt;=$D$16,$C$17,IF(E279&gt;$D$15,$C$16,IF(E279&gt;$D$14,$C$15,$C$14))))</f>
        <v/>
      </c>
      <c r="H279" s="62" t="str">
        <f>+IFERROR(VLOOKUP(B279,SOCIO!E:I,5,0),"")</f>
        <v/>
      </c>
      <c r="N279" s="27" t="str">
        <f t="shared" ref="N279:N342" si="18">+IFERROR((M279/L279)-1,"")</f>
        <v/>
      </c>
      <c r="O279" s="6" t="str">
        <f t="shared" ref="O279:O342" si="19">+IF(M279="","",IF(M279&gt;=$O$16,$C$17,IF(M279&gt;$O$15,$C$16,IF(M279&gt;$O$14,$C$15,$C$14))))</f>
        <v/>
      </c>
    </row>
    <row r="280" spans="6:15">
      <c r="F280" s="27" t="str">
        <f t="shared" si="16"/>
        <v/>
      </c>
      <c r="G280" s="6" t="str">
        <f t="shared" si="17"/>
        <v/>
      </c>
      <c r="H280" s="62" t="str">
        <f>+IFERROR(VLOOKUP(B280,SOCIO!E:I,5,0),"")</f>
        <v/>
      </c>
      <c r="N280" s="27" t="str">
        <f t="shared" si="18"/>
        <v/>
      </c>
      <c r="O280" s="6" t="str">
        <f t="shared" si="19"/>
        <v/>
      </c>
    </row>
    <row r="281" spans="6:15">
      <c r="F281" s="27" t="str">
        <f t="shared" si="16"/>
        <v/>
      </c>
      <c r="G281" s="6" t="str">
        <f t="shared" si="17"/>
        <v/>
      </c>
      <c r="H281" s="62" t="str">
        <f>+IFERROR(VLOOKUP(B281,SOCIO!E:I,5,0),"")</f>
        <v/>
      </c>
      <c r="N281" s="27" t="str">
        <f t="shared" si="18"/>
        <v/>
      </c>
      <c r="O281" s="6" t="str">
        <f t="shared" si="19"/>
        <v/>
      </c>
    </row>
    <row r="282" spans="6:15">
      <c r="F282" s="27" t="str">
        <f t="shared" si="16"/>
        <v/>
      </c>
      <c r="G282" s="6" t="str">
        <f t="shared" si="17"/>
        <v/>
      </c>
      <c r="H282" s="62" t="str">
        <f>+IFERROR(VLOOKUP(B282,SOCIO!E:I,5,0),"")</f>
        <v/>
      </c>
      <c r="N282" s="27" t="str">
        <f t="shared" si="18"/>
        <v/>
      </c>
      <c r="O282" s="6" t="str">
        <f t="shared" si="19"/>
        <v/>
      </c>
    </row>
    <row r="283" spans="6:15">
      <c r="F283" s="27" t="str">
        <f t="shared" si="16"/>
        <v/>
      </c>
      <c r="G283" s="6" t="str">
        <f t="shared" si="17"/>
        <v/>
      </c>
      <c r="H283" s="62" t="str">
        <f>+IFERROR(VLOOKUP(B283,SOCIO!E:I,5,0),"")</f>
        <v/>
      </c>
      <c r="N283" s="27" t="str">
        <f t="shared" si="18"/>
        <v/>
      </c>
      <c r="O283" s="6" t="str">
        <f t="shared" si="19"/>
        <v/>
      </c>
    </row>
    <row r="284" spans="6:15">
      <c r="F284" s="27" t="str">
        <f t="shared" si="16"/>
        <v/>
      </c>
      <c r="G284" s="6" t="str">
        <f t="shared" si="17"/>
        <v/>
      </c>
      <c r="H284" s="62" t="str">
        <f>+IFERROR(VLOOKUP(B284,SOCIO!E:I,5,0),"")</f>
        <v/>
      </c>
      <c r="N284" s="27" t="str">
        <f t="shared" si="18"/>
        <v/>
      </c>
      <c r="O284" s="6" t="str">
        <f t="shared" si="19"/>
        <v/>
      </c>
    </row>
    <row r="285" spans="6:15">
      <c r="F285" s="27" t="str">
        <f t="shared" si="16"/>
        <v/>
      </c>
      <c r="G285" s="6" t="str">
        <f t="shared" si="17"/>
        <v/>
      </c>
      <c r="H285" s="62" t="str">
        <f>+IFERROR(VLOOKUP(B285,SOCIO!E:I,5,0),"")</f>
        <v/>
      </c>
      <c r="N285" s="27" t="str">
        <f t="shared" si="18"/>
        <v/>
      </c>
      <c r="O285" s="6" t="str">
        <f t="shared" si="19"/>
        <v/>
      </c>
    </row>
    <row r="286" spans="6:15">
      <c r="F286" s="27" t="str">
        <f t="shared" si="16"/>
        <v/>
      </c>
      <c r="G286" s="6" t="str">
        <f t="shared" si="17"/>
        <v/>
      </c>
      <c r="H286" s="62" t="str">
        <f>+IFERROR(VLOOKUP(B286,SOCIO!E:I,5,0),"")</f>
        <v/>
      </c>
      <c r="N286" s="27" t="str">
        <f t="shared" si="18"/>
        <v/>
      </c>
      <c r="O286" s="6" t="str">
        <f t="shared" si="19"/>
        <v/>
      </c>
    </row>
    <row r="287" spans="6:15">
      <c r="F287" s="27" t="str">
        <f t="shared" si="16"/>
        <v/>
      </c>
      <c r="G287" s="6" t="str">
        <f t="shared" si="17"/>
        <v/>
      </c>
      <c r="H287" s="62" t="str">
        <f>+IFERROR(VLOOKUP(B287,SOCIO!E:I,5,0),"")</f>
        <v/>
      </c>
      <c r="N287" s="27" t="str">
        <f t="shared" si="18"/>
        <v/>
      </c>
      <c r="O287" s="6" t="str">
        <f t="shared" si="19"/>
        <v/>
      </c>
    </row>
    <row r="288" spans="6:15">
      <c r="F288" s="27" t="str">
        <f t="shared" si="16"/>
        <v/>
      </c>
      <c r="G288" s="6" t="str">
        <f t="shared" si="17"/>
        <v/>
      </c>
      <c r="H288" s="62" t="str">
        <f>+IFERROR(VLOOKUP(B288,SOCIO!E:I,5,0),"")</f>
        <v/>
      </c>
      <c r="N288" s="27" t="str">
        <f t="shared" si="18"/>
        <v/>
      </c>
      <c r="O288" s="6" t="str">
        <f t="shared" si="19"/>
        <v/>
      </c>
    </row>
    <row r="289" spans="6:15">
      <c r="F289" s="27" t="str">
        <f t="shared" si="16"/>
        <v/>
      </c>
      <c r="G289" s="6" t="str">
        <f t="shared" si="17"/>
        <v/>
      </c>
      <c r="H289" s="62" t="str">
        <f>+IFERROR(VLOOKUP(B289,SOCIO!E:I,5,0),"")</f>
        <v/>
      </c>
      <c r="N289" s="27" t="str">
        <f t="shared" si="18"/>
        <v/>
      </c>
      <c r="O289" s="6" t="str">
        <f t="shared" si="19"/>
        <v/>
      </c>
    </row>
    <row r="290" spans="6:15">
      <c r="F290" s="27" t="str">
        <f t="shared" si="16"/>
        <v/>
      </c>
      <c r="G290" s="6" t="str">
        <f t="shared" si="17"/>
        <v/>
      </c>
      <c r="H290" s="62" t="str">
        <f>+IFERROR(VLOOKUP(B290,SOCIO!E:I,5,0),"")</f>
        <v/>
      </c>
      <c r="N290" s="27" t="str">
        <f t="shared" si="18"/>
        <v/>
      </c>
      <c r="O290" s="6" t="str">
        <f t="shared" si="19"/>
        <v/>
      </c>
    </row>
    <row r="291" spans="6:15">
      <c r="F291" s="27" t="str">
        <f t="shared" si="16"/>
        <v/>
      </c>
      <c r="G291" s="6" t="str">
        <f t="shared" si="17"/>
        <v/>
      </c>
      <c r="H291" s="62" t="str">
        <f>+IFERROR(VLOOKUP(B291,SOCIO!E:I,5,0),"")</f>
        <v/>
      </c>
      <c r="N291" s="27" t="str">
        <f t="shared" si="18"/>
        <v/>
      </c>
      <c r="O291" s="6" t="str">
        <f t="shared" si="19"/>
        <v/>
      </c>
    </row>
    <row r="292" spans="6:15">
      <c r="F292" s="27" t="str">
        <f t="shared" si="16"/>
        <v/>
      </c>
      <c r="G292" s="6" t="str">
        <f t="shared" si="17"/>
        <v/>
      </c>
      <c r="H292" s="62" t="str">
        <f>+IFERROR(VLOOKUP(B292,SOCIO!E:I,5,0),"")</f>
        <v/>
      </c>
      <c r="N292" s="27" t="str">
        <f t="shared" si="18"/>
        <v/>
      </c>
      <c r="O292" s="6" t="str">
        <f t="shared" si="19"/>
        <v/>
      </c>
    </row>
    <row r="293" spans="6:15">
      <c r="F293" s="27" t="str">
        <f t="shared" si="16"/>
        <v/>
      </c>
      <c r="G293" s="6" t="str">
        <f t="shared" si="17"/>
        <v/>
      </c>
      <c r="H293" s="62" t="str">
        <f>+IFERROR(VLOOKUP(B293,SOCIO!E:I,5,0),"")</f>
        <v/>
      </c>
      <c r="N293" s="27" t="str">
        <f t="shared" si="18"/>
        <v/>
      </c>
      <c r="O293" s="6" t="str">
        <f t="shared" si="19"/>
        <v/>
      </c>
    </row>
    <row r="294" spans="6:15">
      <c r="F294" s="27" t="str">
        <f t="shared" si="16"/>
        <v/>
      </c>
      <c r="G294" s="6" t="str">
        <f t="shared" si="17"/>
        <v/>
      </c>
      <c r="H294" s="62" t="str">
        <f>+IFERROR(VLOOKUP(B294,SOCIO!E:I,5,0),"")</f>
        <v/>
      </c>
      <c r="N294" s="27" t="str">
        <f t="shared" si="18"/>
        <v/>
      </c>
      <c r="O294" s="6" t="str">
        <f t="shared" si="19"/>
        <v/>
      </c>
    </row>
    <row r="295" spans="6:15">
      <c r="F295" s="27" t="str">
        <f t="shared" si="16"/>
        <v/>
      </c>
      <c r="G295" s="6" t="str">
        <f t="shared" si="17"/>
        <v/>
      </c>
      <c r="H295" s="62" t="str">
        <f>+IFERROR(VLOOKUP(B295,SOCIO!E:I,5,0),"")</f>
        <v/>
      </c>
      <c r="N295" s="27" t="str">
        <f t="shared" si="18"/>
        <v/>
      </c>
      <c r="O295" s="6" t="str">
        <f t="shared" si="19"/>
        <v/>
      </c>
    </row>
    <row r="296" spans="6:15">
      <c r="F296" s="27" t="str">
        <f t="shared" si="16"/>
        <v/>
      </c>
      <c r="G296" s="6" t="str">
        <f t="shared" si="17"/>
        <v/>
      </c>
      <c r="H296" s="62" t="str">
        <f>+IFERROR(VLOOKUP(B296,SOCIO!E:I,5,0),"")</f>
        <v/>
      </c>
      <c r="N296" s="27" t="str">
        <f t="shared" si="18"/>
        <v/>
      </c>
      <c r="O296" s="6" t="str">
        <f t="shared" si="19"/>
        <v/>
      </c>
    </row>
    <row r="297" spans="6:15">
      <c r="F297" s="27" t="str">
        <f t="shared" si="16"/>
        <v/>
      </c>
      <c r="G297" s="6" t="str">
        <f t="shared" si="17"/>
        <v/>
      </c>
      <c r="H297" s="62" t="str">
        <f>+IFERROR(VLOOKUP(B297,SOCIO!E:I,5,0),"")</f>
        <v/>
      </c>
      <c r="N297" s="27" t="str">
        <f t="shared" si="18"/>
        <v/>
      </c>
      <c r="O297" s="6" t="str">
        <f t="shared" si="19"/>
        <v/>
      </c>
    </row>
    <row r="298" spans="6:15">
      <c r="F298" s="27" t="str">
        <f t="shared" si="16"/>
        <v/>
      </c>
      <c r="G298" s="6" t="str">
        <f t="shared" si="17"/>
        <v/>
      </c>
      <c r="H298" s="62" t="str">
        <f>+IFERROR(VLOOKUP(B298,SOCIO!E:I,5,0),"")</f>
        <v/>
      </c>
      <c r="N298" s="27" t="str">
        <f t="shared" si="18"/>
        <v/>
      </c>
      <c r="O298" s="6" t="str">
        <f t="shared" si="19"/>
        <v/>
      </c>
    </row>
    <row r="299" spans="6:15">
      <c r="F299" s="27" t="str">
        <f t="shared" si="16"/>
        <v/>
      </c>
      <c r="G299" s="6" t="str">
        <f t="shared" si="17"/>
        <v/>
      </c>
      <c r="H299" s="62" t="str">
        <f>+IFERROR(VLOOKUP(B299,SOCIO!E:I,5,0),"")</f>
        <v/>
      </c>
      <c r="N299" s="27" t="str">
        <f t="shared" si="18"/>
        <v/>
      </c>
      <c r="O299" s="6" t="str">
        <f t="shared" si="19"/>
        <v/>
      </c>
    </row>
    <row r="300" spans="6:15">
      <c r="F300" s="27" t="str">
        <f t="shared" si="16"/>
        <v/>
      </c>
      <c r="G300" s="6" t="str">
        <f t="shared" si="17"/>
        <v/>
      </c>
      <c r="H300" s="62" t="str">
        <f>+IFERROR(VLOOKUP(B300,SOCIO!E:I,5,0),"")</f>
        <v/>
      </c>
      <c r="N300" s="27" t="str">
        <f t="shared" si="18"/>
        <v/>
      </c>
      <c r="O300" s="6" t="str">
        <f t="shared" si="19"/>
        <v/>
      </c>
    </row>
    <row r="301" spans="6:15">
      <c r="F301" s="27" t="str">
        <f t="shared" si="16"/>
        <v/>
      </c>
      <c r="G301" s="6" t="str">
        <f t="shared" si="17"/>
        <v/>
      </c>
      <c r="H301" s="62" t="str">
        <f>+IFERROR(VLOOKUP(B301,SOCIO!E:I,5,0),"")</f>
        <v/>
      </c>
      <c r="N301" s="27" t="str">
        <f t="shared" si="18"/>
        <v/>
      </c>
      <c r="O301" s="6" t="str">
        <f t="shared" si="19"/>
        <v/>
      </c>
    </row>
    <row r="302" spans="6:15">
      <c r="F302" s="27" t="str">
        <f t="shared" si="16"/>
        <v/>
      </c>
      <c r="G302" s="6" t="str">
        <f t="shared" si="17"/>
        <v/>
      </c>
      <c r="H302" s="62" t="str">
        <f>+IFERROR(VLOOKUP(B302,SOCIO!E:I,5,0),"")</f>
        <v/>
      </c>
      <c r="N302" s="27" t="str">
        <f t="shared" si="18"/>
        <v/>
      </c>
      <c r="O302" s="6" t="str">
        <f t="shared" si="19"/>
        <v/>
      </c>
    </row>
    <row r="303" spans="6:15">
      <c r="F303" s="27" t="str">
        <f t="shared" si="16"/>
        <v/>
      </c>
      <c r="G303" s="6" t="str">
        <f t="shared" si="17"/>
        <v/>
      </c>
      <c r="H303" s="62" t="str">
        <f>+IFERROR(VLOOKUP(B303,SOCIO!E:I,5,0),"")</f>
        <v/>
      </c>
      <c r="N303" s="27" t="str">
        <f t="shared" si="18"/>
        <v/>
      </c>
      <c r="O303" s="6" t="str">
        <f t="shared" si="19"/>
        <v/>
      </c>
    </row>
    <row r="304" spans="6:15">
      <c r="F304" s="27" t="str">
        <f t="shared" si="16"/>
        <v/>
      </c>
      <c r="G304" s="6" t="str">
        <f t="shared" si="17"/>
        <v/>
      </c>
      <c r="H304" s="62" t="str">
        <f>+IFERROR(VLOOKUP(B304,SOCIO!E:I,5,0),"")</f>
        <v/>
      </c>
      <c r="N304" s="27" t="str">
        <f t="shared" si="18"/>
        <v/>
      </c>
      <c r="O304" s="6" t="str">
        <f t="shared" si="19"/>
        <v/>
      </c>
    </row>
    <row r="305" spans="6:15">
      <c r="F305" s="27" t="str">
        <f t="shared" si="16"/>
        <v/>
      </c>
      <c r="G305" s="6" t="str">
        <f t="shared" si="17"/>
        <v/>
      </c>
      <c r="H305" s="62" t="str">
        <f>+IFERROR(VLOOKUP(B305,SOCIO!E:I,5,0),"")</f>
        <v/>
      </c>
      <c r="N305" s="27" t="str">
        <f t="shared" si="18"/>
        <v/>
      </c>
      <c r="O305" s="6" t="str">
        <f t="shared" si="19"/>
        <v/>
      </c>
    </row>
    <row r="306" spans="6:15">
      <c r="F306" s="27" t="str">
        <f t="shared" si="16"/>
        <v/>
      </c>
      <c r="G306" s="6" t="str">
        <f t="shared" si="17"/>
        <v/>
      </c>
      <c r="H306" s="62" t="str">
        <f>+IFERROR(VLOOKUP(B306,SOCIO!E:I,5,0),"")</f>
        <v/>
      </c>
      <c r="N306" s="27" t="str">
        <f t="shared" si="18"/>
        <v/>
      </c>
      <c r="O306" s="6" t="str">
        <f t="shared" si="19"/>
        <v/>
      </c>
    </row>
    <row r="307" spans="6:15">
      <c r="F307" s="27" t="str">
        <f t="shared" si="16"/>
        <v/>
      </c>
      <c r="G307" s="6" t="str">
        <f t="shared" si="17"/>
        <v/>
      </c>
      <c r="H307" s="62" t="str">
        <f>+IFERROR(VLOOKUP(B307,SOCIO!E:I,5,0),"")</f>
        <v/>
      </c>
      <c r="N307" s="27" t="str">
        <f t="shared" si="18"/>
        <v/>
      </c>
      <c r="O307" s="6" t="str">
        <f t="shared" si="19"/>
        <v/>
      </c>
    </row>
    <row r="308" spans="6:15">
      <c r="F308" s="27" t="str">
        <f t="shared" si="16"/>
        <v/>
      </c>
      <c r="G308" s="6" t="str">
        <f t="shared" si="17"/>
        <v/>
      </c>
      <c r="H308" s="62" t="str">
        <f>+IFERROR(VLOOKUP(B308,SOCIO!E:I,5,0),"")</f>
        <v/>
      </c>
      <c r="N308" s="27" t="str">
        <f t="shared" si="18"/>
        <v/>
      </c>
      <c r="O308" s="6" t="str">
        <f t="shared" si="19"/>
        <v/>
      </c>
    </row>
    <row r="309" spans="6:15">
      <c r="F309" s="27" t="str">
        <f t="shared" si="16"/>
        <v/>
      </c>
      <c r="G309" s="6" t="str">
        <f t="shared" si="17"/>
        <v/>
      </c>
      <c r="H309" s="62" t="str">
        <f>+IFERROR(VLOOKUP(B309,SOCIO!E:I,5,0),"")</f>
        <v/>
      </c>
      <c r="N309" s="27" t="str">
        <f t="shared" si="18"/>
        <v/>
      </c>
      <c r="O309" s="6" t="str">
        <f t="shared" si="19"/>
        <v/>
      </c>
    </row>
    <row r="310" spans="6:15">
      <c r="F310" s="27" t="str">
        <f t="shared" si="16"/>
        <v/>
      </c>
      <c r="G310" s="6" t="str">
        <f t="shared" si="17"/>
        <v/>
      </c>
      <c r="H310" s="62" t="str">
        <f>+IFERROR(VLOOKUP(B310,SOCIO!E:I,5,0),"")</f>
        <v/>
      </c>
      <c r="N310" s="27" t="str">
        <f t="shared" si="18"/>
        <v/>
      </c>
      <c r="O310" s="6" t="str">
        <f t="shared" si="19"/>
        <v/>
      </c>
    </row>
    <row r="311" spans="6:15">
      <c r="F311" s="27" t="str">
        <f t="shared" si="16"/>
        <v/>
      </c>
      <c r="G311" s="6" t="str">
        <f t="shared" si="17"/>
        <v/>
      </c>
      <c r="H311" s="62" t="str">
        <f>+IFERROR(VLOOKUP(B311,SOCIO!E:I,5,0),"")</f>
        <v/>
      </c>
      <c r="N311" s="27" t="str">
        <f t="shared" si="18"/>
        <v/>
      </c>
      <c r="O311" s="6" t="str">
        <f t="shared" si="19"/>
        <v/>
      </c>
    </row>
    <row r="312" spans="6:15">
      <c r="F312" s="27" t="str">
        <f t="shared" si="16"/>
        <v/>
      </c>
      <c r="G312" s="6" t="str">
        <f t="shared" si="17"/>
        <v/>
      </c>
      <c r="H312" s="62" t="str">
        <f>+IFERROR(VLOOKUP(B312,SOCIO!E:I,5,0),"")</f>
        <v/>
      </c>
      <c r="N312" s="27" t="str">
        <f t="shared" si="18"/>
        <v/>
      </c>
      <c r="O312" s="6" t="str">
        <f t="shared" si="19"/>
        <v/>
      </c>
    </row>
    <row r="313" spans="6:15">
      <c r="F313" s="27" t="str">
        <f t="shared" si="16"/>
        <v/>
      </c>
      <c r="G313" s="6" t="str">
        <f t="shared" si="17"/>
        <v/>
      </c>
      <c r="H313" s="62" t="str">
        <f>+IFERROR(VLOOKUP(B313,SOCIO!E:I,5,0),"")</f>
        <v/>
      </c>
      <c r="N313" s="27" t="str">
        <f t="shared" si="18"/>
        <v/>
      </c>
      <c r="O313" s="6" t="str">
        <f t="shared" si="19"/>
        <v/>
      </c>
    </row>
    <row r="314" spans="6:15">
      <c r="F314" s="27" t="str">
        <f t="shared" si="16"/>
        <v/>
      </c>
      <c r="G314" s="6" t="str">
        <f t="shared" si="17"/>
        <v/>
      </c>
      <c r="H314" s="62" t="str">
        <f>+IFERROR(VLOOKUP(B314,SOCIO!E:I,5,0),"")</f>
        <v/>
      </c>
      <c r="N314" s="27" t="str">
        <f t="shared" si="18"/>
        <v/>
      </c>
      <c r="O314" s="6" t="str">
        <f t="shared" si="19"/>
        <v/>
      </c>
    </row>
    <row r="315" spans="6:15">
      <c r="F315" s="27" t="str">
        <f t="shared" si="16"/>
        <v/>
      </c>
      <c r="G315" s="6" t="str">
        <f t="shared" si="17"/>
        <v/>
      </c>
      <c r="H315" s="62" t="str">
        <f>+IFERROR(VLOOKUP(B315,SOCIO!E:I,5,0),"")</f>
        <v/>
      </c>
      <c r="N315" s="27" t="str">
        <f t="shared" si="18"/>
        <v/>
      </c>
      <c r="O315" s="6" t="str">
        <f t="shared" si="19"/>
        <v/>
      </c>
    </row>
    <row r="316" spans="6:15">
      <c r="F316" s="27" t="str">
        <f t="shared" si="16"/>
        <v/>
      </c>
      <c r="G316" s="6" t="str">
        <f t="shared" si="17"/>
        <v/>
      </c>
      <c r="H316" s="62" t="str">
        <f>+IFERROR(VLOOKUP(B316,SOCIO!E:I,5,0),"")</f>
        <v/>
      </c>
      <c r="N316" s="27" t="str">
        <f t="shared" si="18"/>
        <v/>
      </c>
      <c r="O316" s="6" t="str">
        <f t="shared" si="19"/>
        <v/>
      </c>
    </row>
    <row r="317" spans="6:15">
      <c r="F317" s="27" t="str">
        <f t="shared" si="16"/>
        <v/>
      </c>
      <c r="G317" s="6" t="str">
        <f t="shared" si="17"/>
        <v/>
      </c>
      <c r="H317" s="62" t="str">
        <f>+IFERROR(VLOOKUP(B317,SOCIO!E:I,5,0),"")</f>
        <v/>
      </c>
      <c r="N317" s="27" t="str">
        <f t="shared" si="18"/>
        <v/>
      </c>
      <c r="O317" s="6" t="str">
        <f t="shared" si="19"/>
        <v/>
      </c>
    </row>
    <row r="318" spans="6:15">
      <c r="F318" s="27" t="str">
        <f t="shared" si="16"/>
        <v/>
      </c>
      <c r="G318" s="6" t="str">
        <f t="shared" si="17"/>
        <v/>
      </c>
      <c r="H318" s="62" t="str">
        <f>+IFERROR(VLOOKUP(B318,SOCIO!E:I,5,0),"")</f>
        <v/>
      </c>
      <c r="N318" s="27" t="str">
        <f t="shared" si="18"/>
        <v/>
      </c>
      <c r="O318" s="6" t="str">
        <f t="shared" si="19"/>
        <v/>
      </c>
    </row>
    <row r="319" spans="6:15">
      <c r="F319" s="27" t="str">
        <f t="shared" si="16"/>
        <v/>
      </c>
      <c r="G319" s="6" t="str">
        <f t="shared" si="17"/>
        <v/>
      </c>
      <c r="H319" s="62" t="str">
        <f>+IFERROR(VLOOKUP(B319,SOCIO!E:I,5,0),"")</f>
        <v/>
      </c>
      <c r="N319" s="27" t="str">
        <f t="shared" si="18"/>
        <v/>
      </c>
      <c r="O319" s="6" t="str">
        <f t="shared" si="19"/>
        <v/>
      </c>
    </row>
    <row r="320" spans="6:15">
      <c r="F320" s="27" t="str">
        <f t="shared" si="16"/>
        <v/>
      </c>
      <c r="G320" s="6" t="str">
        <f t="shared" si="17"/>
        <v/>
      </c>
      <c r="H320" s="62" t="str">
        <f>+IFERROR(VLOOKUP(B320,SOCIO!E:I,5,0),"")</f>
        <v/>
      </c>
      <c r="N320" s="27" t="str">
        <f t="shared" si="18"/>
        <v/>
      </c>
      <c r="O320" s="6" t="str">
        <f t="shared" si="19"/>
        <v/>
      </c>
    </row>
    <row r="321" spans="6:15">
      <c r="F321" s="27" t="str">
        <f t="shared" si="16"/>
        <v/>
      </c>
      <c r="G321" s="6" t="str">
        <f t="shared" si="17"/>
        <v/>
      </c>
      <c r="H321" s="62" t="str">
        <f>+IFERROR(VLOOKUP(B321,SOCIO!E:I,5,0),"")</f>
        <v/>
      </c>
      <c r="N321" s="27" t="str">
        <f t="shared" si="18"/>
        <v/>
      </c>
      <c r="O321" s="6" t="str">
        <f t="shared" si="19"/>
        <v/>
      </c>
    </row>
    <row r="322" spans="6:15">
      <c r="F322" s="27" t="str">
        <f t="shared" si="16"/>
        <v/>
      </c>
      <c r="G322" s="6" t="str">
        <f t="shared" si="17"/>
        <v/>
      </c>
      <c r="H322" s="62" t="str">
        <f>+IFERROR(VLOOKUP(B322,SOCIO!E:I,5,0),"")</f>
        <v/>
      </c>
      <c r="N322" s="27" t="str">
        <f t="shared" si="18"/>
        <v/>
      </c>
      <c r="O322" s="6" t="str">
        <f t="shared" si="19"/>
        <v/>
      </c>
    </row>
    <row r="323" spans="6:15">
      <c r="F323" s="27" t="str">
        <f t="shared" si="16"/>
        <v/>
      </c>
      <c r="G323" s="6" t="str">
        <f t="shared" si="17"/>
        <v/>
      </c>
      <c r="H323" s="62" t="str">
        <f>+IFERROR(VLOOKUP(B323,SOCIO!E:I,5,0),"")</f>
        <v/>
      </c>
      <c r="N323" s="27" t="str">
        <f t="shared" si="18"/>
        <v/>
      </c>
      <c r="O323" s="6" t="str">
        <f t="shared" si="19"/>
        <v/>
      </c>
    </row>
    <row r="324" spans="6:15">
      <c r="F324" s="27" t="str">
        <f t="shared" si="16"/>
        <v/>
      </c>
      <c r="G324" s="6" t="str">
        <f t="shared" si="17"/>
        <v/>
      </c>
      <c r="H324" s="62" t="str">
        <f>+IFERROR(VLOOKUP(B324,SOCIO!E:I,5,0),"")</f>
        <v/>
      </c>
      <c r="N324" s="27" t="str">
        <f t="shared" si="18"/>
        <v/>
      </c>
      <c r="O324" s="6" t="str">
        <f t="shared" si="19"/>
        <v/>
      </c>
    </row>
    <row r="325" spans="6:15">
      <c r="F325" s="27" t="str">
        <f t="shared" si="16"/>
        <v/>
      </c>
      <c r="G325" s="6" t="str">
        <f t="shared" si="17"/>
        <v/>
      </c>
      <c r="H325" s="62" t="str">
        <f>+IFERROR(VLOOKUP(B325,SOCIO!E:I,5,0),"")</f>
        <v/>
      </c>
      <c r="N325" s="27" t="str">
        <f t="shared" si="18"/>
        <v/>
      </c>
      <c r="O325" s="6" t="str">
        <f t="shared" si="19"/>
        <v/>
      </c>
    </row>
    <row r="326" spans="6:15">
      <c r="F326" s="27" t="str">
        <f t="shared" si="16"/>
        <v/>
      </c>
      <c r="G326" s="6" t="str">
        <f t="shared" si="17"/>
        <v/>
      </c>
      <c r="H326" s="62" t="str">
        <f>+IFERROR(VLOOKUP(B326,SOCIO!E:I,5,0),"")</f>
        <v/>
      </c>
      <c r="N326" s="27" t="str">
        <f t="shared" si="18"/>
        <v/>
      </c>
      <c r="O326" s="6" t="str">
        <f t="shared" si="19"/>
        <v/>
      </c>
    </row>
    <row r="327" spans="6:15">
      <c r="F327" s="27" t="str">
        <f t="shared" si="16"/>
        <v/>
      </c>
      <c r="G327" s="6" t="str">
        <f t="shared" si="17"/>
        <v/>
      </c>
      <c r="H327" s="62" t="str">
        <f>+IFERROR(VLOOKUP(B327,SOCIO!E:I,5,0),"")</f>
        <v/>
      </c>
      <c r="N327" s="27" t="str">
        <f t="shared" si="18"/>
        <v/>
      </c>
      <c r="O327" s="6" t="str">
        <f t="shared" si="19"/>
        <v/>
      </c>
    </row>
    <row r="328" spans="6:15">
      <c r="F328" s="27" t="str">
        <f t="shared" si="16"/>
        <v/>
      </c>
      <c r="G328" s="6" t="str">
        <f t="shared" si="17"/>
        <v/>
      </c>
      <c r="H328" s="62" t="str">
        <f>+IFERROR(VLOOKUP(B328,SOCIO!E:I,5,0),"")</f>
        <v/>
      </c>
      <c r="N328" s="27" t="str">
        <f t="shared" si="18"/>
        <v/>
      </c>
      <c r="O328" s="6" t="str">
        <f t="shared" si="19"/>
        <v/>
      </c>
    </row>
    <row r="329" spans="6:15">
      <c r="F329" s="27" t="str">
        <f t="shared" si="16"/>
        <v/>
      </c>
      <c r="G329" s="6" t="str">
        <f t="shared" si="17"/>
        <v/>
      </c>
      <c r="H329" s="62" t="str">
        <f>+IFERROR(VLOOKUP(B329,SOCIO!E:I,5,0),"")</f>
        <v/>
      </c>
      <c r="N329" s="27" t="str">
        <f t="shared" si="18"/>
        <v/>
      </c>
      <c r="O329" s="6" t="str">
        <f t="shared" si="19"/>
        <v/>
      </c>
    </row>
    <row r="330" spans="6:15">
      <c r="F330" s="27" t="str">
        <f t="shared" si="16"/>
        <v/>
      </c>
      <c r="G330" s="6" t="str">
        <f t="shared" si="17"/>
        <v/>
      </c>
      <c r="H330" s="62" t="str">
        <f>+IFERROR(VLOOKUP(B330,SOCIO!E:I,5,0),"")</f>
        <v/>
      </c>
      <c r="N330" s="27" t="str">
        <f t="shared" si="18"/>
        <v/>
      </c>
      <c r="O330" s="6" t="str">
        <f t="shared" si="19"/>
        <v/>
      </c>
    </row>
    <row r="331" spans="6:15">
      <c r="F331" s="27" t="str">
        <f t="shared" si="16"/>
        <v/>
      </c>
      <c r="G331" s="6" t="str">
        <f t="shared" si="17"/>
        <v/>
      </c>
      <c r="H331" s="62" t="str">
        <f>+IFERROR(VLOOKUP(B331,SOCIO!E:I,5,0),"")</f>
        <v/>
      </c>
      <c r="N331" s="27" t="str">
        <f t="shared" si="18"/>
        <v/>
      </c>
      <c r="O331" s="6" t="str">
        <f t="shared" si="19"/>
        <v/>
      </c>
    </row>
    <row r="332" spans="6:15">
      <c r="F332" s="27" t="str">
        <f t="shared" si="16"/>
        <v/>
      </c>
      <c r="G332" s="6" t="str">
        <f t="shared" si="17"/>
        <v/>
      </c>
      <c r="H332" s="62" t="str">
        <f>+IFERROR(VLOOKUP(B332,SOCIO!E:I,5,0),"")</f>
        <v/>
      </c>
      <c r="N332" s="27" t="str">
        <f t="shared" si="18"/>
        <v/>
      </c>
      <c r="O332" s="6" t="str">
        <f t="shared" si="19"/>
        <v/>
      </c>
    </row>
    <row r="333" spans="6:15">
      <c r="F333" s="27" t="str">
        <f t="shared" si="16"/>
        <v/>
      </c>
      <c r="G333" s="6" t="str">
        <f t="shared" si="17"/>
        <v/>
      </c>
      <c r="H333" s="62" t="str">
        <f>+IFERROR(VLOOKUP(B333,SOCIO!E:I,5,0),"")</f>
        <v/>
      </c>
      <c r="N333" s="27" t="str">
        <f t="shared" si="18"/>
        <v/>
      </c>
      <c r="O333" s="6" t="str">
        <f t="shared" si="19"/>
        <v/>
      </c>
    </row>
    <row r="334" spans="6:15">
      <c r="F334" s="27" t="str">
        <f t="shared" si="16"/>
        <v/>
      </c>
      <c r="G334" s="6" t="str">
        <f t="shared" si="17"/>
        <v/>
      </c>
      <c r="H334" s="62" t="str">
        <f>+IFERROR(VLOOKUP(B334,SOCIO!E:I,5,0),"")</f>
        <v/>
      </c>
      <c r="N334" s="27" t="str">
        <f t="shared" si="18"/>
        <v/>
      </c>
      <c r="O334" s="6" t="str">
        <f t="shared" si="19"/>
        <v/>
      </c>
    </row>
    <row r="335" spans="6:15">
      <c r="F335" s="27" t="str">
        <f t="shared" si="16"/>
        <v/>
      </c>
      <c r="G335" s="6" t="str">
        <f t="shared" si="17"/>
        <v/>
      </c>
      <c r="H335" s="62" t="str">
        <f>+IFERROR(VLOOKUP(B335,SOCIO!E:I,5,0),"")</f>
        <v/>
      </c>
      <c r="N335" s="27" t="str">
        <f t="shared" si="18"/>
        <v/>
      </c>
      <c r="O335" s="6" t="str">
        <f t="shared" si="19"/>
        <v/>
      </c>
    </row>
    <row r="336" spans="6:15">
      <c r="F336" s="27" t="str">
        <f t="shared" si="16"/>
        <v/>
      </c>
      <c r="G336" s="6" t="str">
        <f t="shared" si="17"/>
        <v/>
      </c>
      <c r="H336" s="62" t="str">
        <f>+IFERROR(VLOOKUP(B336,SOCIO!E:I,5,0),"")</f>
        <v/>
      </c>
      <c r="N336" s="27" t="str">
        <f t="shared" si="18"/>
        <v/>
      </c>
      <c r="O336" s="6" t="str">
        <f t="shared" si="19"/>
        <v/>
      </c>
    </row>
    <row r="337" spans="6:15">
      <c r="F337" s="27" t="str">
        <f t="shared" si="16"/>
        <v/>
      </c>
      <c r="G337" s="6" t="str">
        <f t="shared" si="17"/>
        <v/>
      </c>
      <c r="H337" s="62" t="str">
        <f>+IFERROR(VLOOKUP(B337,SOCIO!E:I,5,0),"")</f>
        <v/>
      </c>
      <c r="N337" s="27" t="str">
        <f t="shared" si="18"/>
        <v/>
      </c>
      <c r="O337" s="6" t="str">
        <f t="shared" si="19"/>
        <v/>
      </c>
    </row>
    <row r="338" spans="6:15">
      <c r="F338" s="27" t="str">
        <f t="shared" si="16"/>
        <v/>
      </c>
      <c r="G338" s="6" t="str">
        <f t="shared" si="17"/>
        <v/>
      </c>
      <c r="H338" s="62" t="str">
        <f>+IFERROR(VLOOKUP(B338,SOCIO!E:I,5,0),"")</f>
        <v/>
      </c>
      <c r="N338" s="27" t="str">
        <f t="shared" si="18"/>
        <v/>
      </c>
      <c r="O338" s="6" t="str">
        <f t="shared" si="19"/>
        <v/>
      </c>
    </row>
    <row r="339" spans="6:15">
      <c r="F339" s="27" t="str">
        <f t="shared" si="16"/>
        <v/>
      </c>
      <c r="G339" s="6" t="str">
        <f t="shared" si="17"/>
        <v/>
      </c>
      <c r="H339" s="62" t="str">
        <f>+IFERROR(VLOOKUP(B339,SOCIO!E:I,5,0),"")</f>
        <v/>
      </c>
      <c r="N339" s="27" t="str">
        <f t="shared" si="18"/>
        <v/>
      </c>
      <c r="O339" s="6" t="str">
        <f t="shared" si="19"/>
        <v/>
      </c>
    </row>
    <row r="340" spans="6:15">
      <c r="F340" s="27" t="str">
        <f t="shared" si="16"/>
        <v/>
      </c>
      <c r="G340" s="6" t="str">
        <f t="shared" si="17"/>
        <v/>
      </c>
      <c r="H340" s="62" t="str">
        <f>+IFERROR(VLOOKUP(B340,SOCIO!E:I,5,0),"")</f>
        <v/>
      </c>
      <c r="N340" s="27" t="str">
        <f t="shared" si="18"/>
        <v/>
      </c>
      <c r="O340" s="6" t="str">
        <f t="shared" si="19"/>
        <v/>
      </c>
    </row>
    <row r="341" spans="6:15">
      <c r="F341" s="27" t="str">
        <f t="shared" si="16"/>
        <v/>
      </c>
      <c r="G341" s="6" t="str">
        <f t="shared" si="17"/>
        <v/>
      </c>
      <c r="H341" s="62" t="str">
        <f>+IFERROR(VLOOKUP(B341,SOCIO!E:I,5,0),"")</f>
        <v/>
      </c>
      <c r="N341" s="27" t="str">
        <f t="shared" si="18"/>
        <v/>
      </c>
      <c r="O341" s="6" t="str">
        <f t="shared" si="19"/>
        <v/>
      </c>
    </row>
    <row r="342" spans="6:15">
      <c r="F342" s="27" t="str">
        <f t="shared" si="16"/>
        <v/>
      </c>
      <c r="G342" s="6" t="str">
        <f t="shared" si="17"/>
        <v/>
      </c>
      <c r="H342" s="62" t="str">
        <f>+IFERROR(VLOOKUP(B342,SOCIO!E:I,5,0),"")</f>
        <v/>
      </c>
      <c r="N342" s="27" t="str">
        <f t="shared" si="18"/>
        <v/>
      </c>
      <c r="O342" s="6" t="str">
        <f t="shared" si="19"/>
        <v/>
      </c>
    </row>
    <row r="343" spans="6:15">
      <c r="F343" s="27" t="str">
        <f t="shared" ref="F343:F406" si="20">+IFERROR((E343/D343)-1,"")</f>
        <v/>
      </c>
      <c r="G343" s="6" t="str">
        <f t="shared" ref="G343:G406" si="21">+IF(E343="","",IF(E343&gt;=$D$16,$C$17,IF(E343&gt;$D$15,$C$16,IF(E343&gt;$D$14,$C$15,$C$14))))</f>
        <v/>
      </c>
      <c r="H343" s="62" t="str">
        <f>+IFERROR(VLOOKUP(B343,SOCIO!E:I,5,0),"")</f>
        <v/>
      </c>
      <c r="N343" s="27" t="str">
        <f t="shared" ref="N343:N406" si="22">+IFERROR((M343/L343)-1,"")</f>
        <v/>
      </c>
      <c r="O343" s="6" t="str">
        <f t="shared" ref="O343:O406" si="23">+IF(M343="","",IF(M343&gt;=$O$16,$C$17,IF(M343&gt;$O$15,$C$16,IF(M343&gt;$O$14,$C$15,$C$14))))</f>
        <v/>
      </c>
    </row>
    <row r="344" spans="6:15">
      <c r="F344" s="27" t="str">
        <f t="shared" si="20"/>
        <v/>
      </c>
      <c r="G344" s="6" t="str">
        <f t="shared" si="21"/>
        <v/>
      </c>
      <c r="H344" s="62" t="str">
        <f>+IFERROR(VLOOKUP(B344,SOCIO!E:I,5,0),"")</f>
        <v/>
      </c>
      <c r="N344" s="27" t="str">
        <f t="shared" si="22"/>
        <v/>
      </c>
      <c r="O344" s="6" t="str">
        <f t="shared" si="23"/>
        <v/>
      </c>
    </row>
    <row r="345" spans="6:15">
      <c r="F345" s="27" t="str">
        <f t="shared" si="20"/>
        <v/>
      </c>
      <c r="G345" s="6" t="str">
        <f t="shared" si="21"/>
        <v/>
      </c>
      <c r="H345" s="62" t="str">
        <f>+IFERROR(VLOOKUP(B345,SOCIO!E:I,5,0),"")</f>
        <v/>
      </c>
      <c r="N345" s="27" t="str">
        <f t="shared" si="22"/>
        <v/>
      </c>
      <c r="O345" s="6" t="str">
        <f t="shared" si="23"/>
        <v/>
      </c>
    </row>
    <row r="346" spans="6:15">
      <c r="F346" s="27" t="str">
        <f t="shared" si="20"/>
        <v/>
      </c>
      <c r="G346" s="6" t="str">
        <f t="shared" si="21"/>
        <v/>
      </c>
      <c r="H346" s="62" t="str">
        <f>+IFERROR(VLOOKUP(B346,SOCIO!E:I,5,0),"")</f>
        <v/>
      </c>
      <c r="N346" s="27" t="str">
        <f t="shared" si="22"/>
        <v/>
      </c>
      <c r="O346" s="6" t="str">
        <f t="shared" si="23"/>
        <v/>
      </c>
    </row>
    <row r="347" spans="6:15">
      <c r="F347" s="27" t="str">
        <f t="shared" si="20"/>
        <v/>
      </c>
      <c r="G347" s="6" t="str">
        <f t="shared" si="21"/>
        <v/>
      </c>
      <c r="H347" s="62" t="str">
        <f>+IFERROR(VLOOKUP(B347,SOCIO!E:I,5,0),"")</f>
        <v/>
      </c>
      <c r="N347" s="27" t="str">
        <f t="shared" si="22"/>
        <v/>
      </c>
      <c r="O347" s="6" t="str">
        <f t="shared" si="23"/>
        <v/>
      </c>
    </row>
    <row r="348" spans="6:15">
      <c r="F348" s="27" t="str">
        <f t="shared" si="20"/>
        <v/>
      </c>
      <c r="G348" s="6" t="str">
        <f t="shared" si="21"/>
        <v/>
      </c>
      <c r="H348" s="62" t="str">
        <f>+IFERROR(VLOOKUP(B348,SOCIO!E:I,5,0),"")</f>
        <v/>
      </c>
      <c r="N348" s="27" t="str">
        <f t="shared" si="22"/>
        <v/>
      </c>
      <c r="O348" s="6" t="str">
        <f t="shared" si="23"/>
        <v/>
      </c>
    </row>
    <row r="349" spans="6:15">
      <c r="F349" s="27" t="str">
        <f t="shared" si="20"/>
        <v/>
      </c>
      <c r="G349" s="6" t="str">
        <f t="shared" si="21"/>
        <v/>
      </c>
      <c r="H349" s="62" t="str">
        <f>+IFERROR(VLOOKUP(B349,SOCIO!E:I,5,0),"")</f>
        <v/>
      </c>
      <c r="N349" s="27" t="str">
        <f t="shared" si="22"/>
        <v/>
      </c>
      <c r="O349" s="6" t="str">
        <f t="shared" si="23"/>
        <v/>
      </c>
    </row>
    <row r="350" spans="6:15">
      <c r="F350" s="27" t="str">
        <f t="shared" si="20"/>
        <v/>
      </c>
      <c r="G350" s="6" t="str">
        <f t="shared" si="21"/>
        <v/>
      </c>
      <c r="H350" s="62" t="str">
        <f>+IFERROR(VLOOKUP(B350,SOCIO!E:I,5,0),"")</f>
        <v/>
      </c>
      <c r="N350" s="27" t="str">
        <f t="shared" si="22"/>
        <v/>
      </c>
      <c r="O350" s="6" t="str">
        <f t="shared" si="23"/>
        <v/>
      </c>
    </row>
    <row r="351" spans="6:15">
      <c r="F351" s="27" t="str">
        <f t="shared" si="20"/>
        <v/>
      </c>
      <c r="G351" s="6" t="str">
        <f t="shared" si="21"/>
        <v/>
      </c>
      <c r="H351" s="62" t="str">
        <f>+IFERROR(VLOOKUP(B351,SOCIO!E:I,5,0),"")</f>
        <v/>
      </c>
      <c r="N351" s="27" t="str">
        <f t="shared" si="22"/>
        <v/>
      </c>
      <c r="O351" s="6" t="str">
        <f t="shared" si="23"/>
        <v/>
      </c>
    </row>
    <row r="352" spans="6:15">
      <c r="F352" s="27" t="str">
        <f t="shared" si="20"/>
        <v/>
      </c>
      <c r="G352" s="6" t="str">
        <f t="shared" si="21"/>
        <v/>
      </c>
      <c r="H352" s="62" t="str">
        <f>+IFERROR(VLOOKUP(B352,SOCIO!E:I,5,0),"")</f>
        <v/>
      </c>
      <c r="N352" s="27" t="str">
        <f t="shared" si="22"/>
        <v/>
      </c>
      <c r="O352" s="6" t="str">
        <f t="shared" si="23"/>
        <v/>
      </c>
    </row>
    <row r="353" spans="6:15">
      <c r="F353" s="27" t="str">
        <f t="shared" si="20"/>
        <v/>
      </c>
      <c r="G353" s="6" t="str">
        <f t="shared" si="21"/>
        <v/>
      </c>
      <c r="H353" s="62" t="str">
        <f>+IFERROR(VLOOKUP(B353,SOCIO!E:I,5,0),"")</f>
        <v/>
      </c>
      <c r="N353" s="27" t="str">
        <f t="shared" si="22"/>
        <v/>
      </c>
      <c r="O353" s="6" t="str">
        <f t="shared" si="23"/>
        <v/>
      </c>
    </row>
    <row r="354" spans="6:15">
      <c r="F354" s="27" t="str">
        <f t="shared" si="20"/>
        <v/>
      </c>
      <c r="G354" s="6" t="str">
        <f t="shared" si="21"/>
        <v/>
      </c>
      <c r="H354" s="62" t="str">
        <f>+IFERROR(VLOOKUP(B354,SOCIO!E:I,5,0),"")</f>
        <v/>
      </c>
      <c r="N354" s="27" t="str">
        <f t="shared" si="22"/>
        <v/>
      </c>
      <c r="O354" s="6" t="str">
        <f t="shared" si="23"/>
        <v/>
      </c>
    </row>
    <row r="355" spans="6:15">
      <c r="F355" s="27" t="str">
        <f t="shared" si="20"/>
        <v/>
      </c>
      <c r="G355" s="6" t="str">
        <f t="shared" si="21"/>
        <v/>
      </c>
      <c r="H355" s="62" t="str">
        <f>+IFERROR(VLOOKUP(B355,SOCIO!E:I,5,0),"")</f>
        <v/>
      </c>
      <c r="N355" s="27" t="str">
        <f t="shared" si="22"/>
        <v/>
      </c>
      <c r="O355" s="6" t="str">
        <f t="shared" si="23"/>
        <v/>
      </c>
    </row>
    <row r="356" spans="6:15">
      <c r="F356" s="27" t="str">
        <f t="shared" si="20"/>
        <v/>
      </c>
      <c r="G356" s="6" t="str">
        <f t="shared" si="21"/>
        <v/>
      </c>
      <c r="H356" s="62" t="str">
        <f>+IFERROR(VLOOKUP(B356,SOCIO!E:I,5,0),"")</f>
        <v/>
      </c>
      <c r="N356" s="27" t="str">
        <f t="shared" si="22"/>
        <v/>
      </c>
      <c r="O356" s="6" t="str">
        <f t="shared" si="23"/>
        <v/>
      </c>
    </row>
    <row r="357" spans="6:15">
      <c r="F357" s="27" t="str">
        <f t="shared" si="20"/>
        <v/>
      </c>
      <c r="G357" s="6" t="str">
        <f t="shared" si="21"/>
        <v/>
      </c>
      <c r="H357" s="62" t="str">
        <f>+IFERROR(VLOOKUP(B357,SOCIO!E:I,5,0),"")</f>
        <v/>
      </c>
      <c r="N357" s="27" t="str">
        <f t="shared" si="22"/>
        <v/>
      </c>
      <c r="O357" s="6" t="str">
        <f t="shared" si="23"/>
        <v/>
      </c>
    </row>
    <row r="358" spans="6:15">
      <c r="F358" s="27" t="str">
        <f t="shared" si="20"/>
        <v/>
      </c>
      <c r="G358" s="6" t="str">
        <f t="shared" si="21"/>
        <v/>
      </c>
      <c r="H358" s="62" t="str">
        <f>+IFERROR(VLOOKUP(B358,SOCIO!E:I,5,0),"")</f>
        <v/>
      </c>
      <c r="N358" s="27" t="str">
        <f t="shared" si="22"/>
        <v/>
      </c>
      <c r="O358" s="6" t="str">
        <f t="shared" si="23"/>
        <v/>
      </c>
    </row>
    <row r="359" spans="6:15">
      <c r="F359" s="27" t="str">
        <f t="shared" si="20"/>
        <v/>
      </c>
      <c r="G359" s="6" t="str">
        <f t="shared" si="21"/>
        <v/>
      </c>
      <c r="H359" s="62" t="str">
        <f>+IFERROR(VLOOKUP(B359,SOCIO!E:I,5,0),"")</f>
        <v/>
      </c>
      <c r="N359" s="27" t="str">
        <f t="shared" si="22"/>
        <v/>
      </c>
      <c r="O359" s="6" t="str">
        <f t="shared" si="23"/>
        <v/>
      </c>
    </row>
    <row r="360" spans="6:15">
      <c r="F360" s="27" t="str">
        <f t="shared" si="20"/>
        <v/>
      </c>
      <c r="G360" s="6" t="str">
        <f t="shared" si="21"/>
        <v/>
      </c>
      <c r="H360" s="62" t="str">
        <f>+IFERROR(VLOOKUP(B360,SOCIO!E:I,5,0),"")</f>
        <v/>
      </c>
      <c r="N360" s="27" t="str">
        <f t="shared" si="22"/>
        <v/>
      </c>
      <c r="O360" s="6" t="str">
        <f t="shared" si="23"/>
        <v/>
      </c>
    </row>
    <row r="361" spans="6:15">
      <c r="F361" s="27" t="str">
        <f t="shared" si="20"/>
        <v/>
      </c>
      <c r="G361" s="6" t="str">
        <f t="shared" si="21"/>
        <v/>
      </c>
      <c r="H361" s="62" t="str">
        <f>+IFERROR(VLOOKUP(B361,SOCIO!E:I,5,0),"")</f>
        <v/>
      </c>
      <c r="N361" s="27" t="str">
        <f t="shared" si="22"/>
        <v/>
      </c>
      <c r="O361" s="6" t="str">
        <f t="shared" si="23"/>
        <v/>
      </c>
    </row>
    <row r="362" spans="6:15">
      <c r="F362" s="27" t="str">
        <f t="shared" si="20"/>
        <v/>
      </c>
      <c r="G362" s="6" t="str">
        <f t="shared" si="21"/>
        <v/>
      </c>
      <c r="H362" s="62" t="str">
        <f>+IFERROR(VLOOKUP(B362,SOCIO!E:I,5,0),"")</f>
        <v/>
      </c>
      <c r="N362" s="27" t="str">
        <f t="shared" si="22"/>
        <v/>
      </c>
      <c r="O362" s="6" t="str">
        <f t="shared" si="23"/>
        <v/>
      </c>
    </row>
    <row r="363" spans="6:15">
      <c r="F363" s="27" t="str">
        <f t="shared" si="20"/>
        <v/>
      </c>
      <c r="G363" s="6" t="str">
        <f t="shared" si="21"/>
        <v/>
      </c>
      <c r="H363" s="62" t="str">
        <f>+IFERROR(VLOOKUP(B363,SOCIO!E:I,5,0),"")</f>
        <v/>
      </c>
      <c r="N363" s="27" t="str">
        <f t="shared" si="22"/>
        <v/>
      </c>
      <c r="O363" s="6" t="str">
        <f t="shared" si="23"/>
        <v/>
      </c>
    </row>
    <row r="364" spans="6:15">
      <c r="F364" s="27" t="str">
        <f t="shared" si="20"/>
        <v/>
      </c>
      <c r="G364" s="6" t="str">
        <f t="shared" si="21"/>
        <v/>
      </c>
      <c r="H364" s="62" t="str">
        <f>+IFERROR(VLOOKUP(B364,SOCIO!E:I,5,0),"")</f>
        <v/>
      </c>
      <c r="N364" s="27" t="str">
        <f t="shared" si="22"/>
        <v/>
      </c>
      <c r="O364" s="6" t="str">
        <f t="shared" si="23"/>
        <v/>
      </c>
    </row>
    <row r="365" spans="6:15">
      <c r="F365" s="27" t="str">
        <f t="shared" si="20"/>
        <v/>
      </c>
      <c r="G365" s="6" t="str">
        <f t="shared" si="21"/>
        <v/>
      </c>
      <c r="H365" s="62" t="str">
        <f>+IFERROR(VLOOKUP(B365,SOCIO!E:I,5,0),"")</f>
        <v/>
      </c>
      <c r="N365" s="27" t="str">
        <f t="shared" si="22"/>
        <v/>
      </c>
      <c r="O365" s="6" t="str">
        <f t="shared" si="23"/>
        <v/>
      </c>
    </row>
    <row r="366" spans="6:15">
      <c r="F366" s="27" t="str">
        <f t="shared" si="20"/>
        <v/>
      </c>
      <c r="G366" s="6" t="str">
        <f t="shared" si="21"/>
        <v/>
      </c>
      <c r="H366" s="62" t="str">
        <f>+IFERROR(VLOOKUP(B366,SOCIO!E:I,5,0),"")</f>
        <v/>
      </c>
      <c r="N366" s="27" t="str">
        <f t="shared" si="22"/>
        <v/>
      </c>
      <c r="O366" s="6" t="str">
        <f t="shared" si="23"/>
        <v/>
      </c>
    </row>
    <row r="367" spans="6:15">
      <c r="F367" s="27" t="str">
        <f t="shared" si="20"/>
        <v/>
      </c>
      <c r="G367" s="6" t="str">
        <f t="shared" si="21"/>
        <v/>
      </c>
      <c r="H367" s="62" t="str">
        <f>+IFERROR(VLOOKUP(B367,SOCIO!E:I,5,0),"")</f>
        <v/>
      </c>
      <c r="N367" s="27" t="str">
        <f t="shared" si="22"/>
        <v/>
      </c>
      <c r="O367" s="6" t="str">
        <f t="shared" si="23"/>
        <v/>
      </c>
    </row>
    <row r="368" spans="6:15">
      <c r="F368" s="27" t="str">
        <f t="shared" si="20"/>
        <v/>
      </c>
      <c r="G368" s="6" t="str">
        <f t="shared" si="21"/>
        <v/>
      </c>
      <c r="H368" s="62" t="str">
        <f>+IFERROR(VLOOKUP(B368,SOCIO!E:I,5,0),"")</f>
        <v/>
      </c>
      <c r="N368" s="27" t="str">
        <f t="shared" si="22"/>
        <v/>
      </c>
      <c r="O368" s="6" t="str">
        <f t="shared" si="23"/>
        <v/>
      </c>
    </row>
    <row r="369" spans="6:15">
      <c r="F369" s="27" t="str">
        <f t="shared" si="20"/>
        <v/>
      </c>
      <c r="G369" s="6" t="str">
        <f t="shared" si="21"/>
        <v/>
      </c>
      <c r="H369" s="62" t="str">
        <f>+IFERROR(VLOOKUP(B369,SOCIO!E:I,5,0),"")</f>
        <v/>
      </c>
      <c r="N369" s="27" t="str">
        <f t="shared" si="22"/>
        <v/>
      </c>
      <c r="O369" s="6" t="str">
        <f t="shared" si="23"/>
        <v/>
      </c>
    </row>
    <row r="370" spans="6:15">
      <c r="F370" s="27" t="str">
        <f t="shared" si="20"/>
        <v/>
      </c>
      <c r="G370" s="6" t="str">
        <f t="shared" si="21"/>
        <v/>
      </c>
      <c r="H370" s="62" t="str">
        <f>+IFERROR(VLOOKUP(B370,SOCIO!E:I,5,0),"")</f>
        <v/>
      </c>
      <c r="N370" s="27" t="str">
        <f t="shared" si="22"/>
        <v/>
      </c>
      <c r="O370" s="6" t="str">
        <f t="shared" si="23"/>
        <v/>
      </c>
    </row>
    <row r="371" spans="6:15">
      <c r="F371" s="27" t="str">
        <f t="shared" si="20"/>
        <v/>
      </c>
      <c r="G371" s="6" t="str">
        <f t="shared" si="21"/>
        <v/>
      </c>
      <c r="H371" s="62" t="str">
        <f>+IFERROR(VLOOKUP(B371,SOCIO!E:I,5,0),"")</f>
        <v/>
      </c>
      <c r="N371" s="27" t="str">
        <f t="shared" si="22"/>
        <v/>
      </c>
      <c r="O371" s="6" t="str">
        <f t="shared" si="23"/>
        <v/>
      </c>
    </row>
    <row r="372" spans="6:15">
      <c r="F372" s="27" t="str">
        <f t="shared" si="20"/>
        <v/>
      </c>
      <c r="G372" s="6" t="str">
        <f t="shared" si="21"/>
        <v/>
      </c>
      <c r="H372" s="62" t="str">
        <f>+IFERROR(VLOOKUP(B372,SOCIO!E:I,5,0),"")</f>
        <v/>
      </c>
      <c r="N372" s="27" t="str">
        <f t="shared" si="22"/>
        <v/>
      </c>
      <c r="O372" s="6" t="str">
        <f t="shared" si="23"/>
        <v/>
      </c>
    </row>
    <row r="373" spans="6:15">
      <c r="F373" s="27" t="str">
        <f t="shared" si="20"/>
        <v/>
      </c>
      <c r="G373" s="6" t="str">
        <f t="shared" si="21"/>
        <v/>
      </c>
      <c r="H373" s="62" t="str">
        <f>+IFERROR(VLOOKUP(B373,SOCIO!E:I,5,0),"")</f>
        <v/>
      </c>
      <c r="N373" s="27" t="str">
        <f t="shared" si="22"/>
        <v/>
      </c>
      <c r="O373" s="6" t="str">
        <f t="shared" si="23"/>
        <v/>
      </c>
    </row>
    <row r="374" spans="6:15">
      <c r="F374" s="27" t="str">
        <f t="shared" si="20"/>
        <v/>
      </c>
      <c r="G374" s="6" t="str">
        <f t="shared" si="21"/>
        <v/>
      </c>
      <c r="H374" s="62" t="str">
        <f>+IFERROR(VLOOKUP(B374,SOCIO!E:I,5,0),"")</f>
        <v/>
      </c>
      <c r="N374" s="27" t="str">
        <f t="shared" si="22"/>
        <v/>
      </c>
      <c r="O374" s="6" t="str">
        <f t="shared" si="23"/>
        <v/>
      </c>
    </row>
    <row r="375" spans="6:15">
      <c r="F375" s="27" t="str">
        <f t="shared" si="20"/>
        <v/>
      </c>
      <c r="G375" s="6" t="str">
        <f t="shared" si="21"/>
        <v/>
      </c>
      <c r="H375" s="62" t="str">
        <f>+IFERROR(VLOOKUP(B375,SOCIO!E:I,5,0),"")</f>
        <v/>
      </c>
      <c r="N375" s="27" t="str">
        <f t="shared" si="22"/>
        <v/>
      </c>
      <c r="O375" s="6" t="str">
        <f t="shared" si="23"/>
        <v/>
      </c>
    </row>
    <row r="376" spans="6:15">
      <c r="F376" s="27" t="str">
        <f t="shared" si="20"/>
        <v/>
      </c>
      <c r="G376" s="6" t="str">
        <f t="shared" si="21"/>
        <v/>
      </c>
      <c r="H376" s="62" t="str">
        <f>+IFERROR(VLOOKUP(B376,SOCIO!E:I,5,0),"")</f>
        <v/>
      </c>
      <c r="N376" s="27" t="str">
        <f t="shared" si="22"/>
        <v/>
      </c>
      <c r="O376" s="6" t="str">
        <f t="shared" si="23"/>
        <v/>
      </c>
    </row>
    <row r="377" spans="6:15">
      <c r="F377" s="27" t="str">
        <f t="shared" si="20"/>
        <v/>
      </c>
      <c r="G377" s="6" t="str">
        <f t="shared" si="21"/>
        <v/>
      </c>
      <c r="H377" s="62" t="str">
        <f>+IFERROR(VLOOKUP(B377,SOCIO!E:I,5,0),"")</f>
        <v/>
      </c>
      <c r="N377" s="27" t="str">
        <f t="shared" si="22"/>
        <v/>
      </c>
      <c r="O377" s="6" t="str">
        <f t="shared" si="23"/>
        <v/>
      </c>
    </row>
    <row r="378" spans="6:15">
      <c r="F378" s="27" t="str">
        <f t="shared" si="20"/>
        <v/>
      </c>
      <c r="G378" s="6" t="str">
        <f t="shared" si="21"/>
        <v/>
      </c>
      <c r="H378" s="62" t="str">
        <f>+IFERROR(VLOOKUP(B378,SOCIO!E:I,5,0),"")</f>
        <v/>
      </c>
      <c r="N378" s="27" t="str">
        <f t="shared" si="22"/>
        <v/>
      </c>
      <c r="O378" s="6" t="str">
        <f t="shared" si="23"/>
        <v/>
      </c>
    </row>
    <row r="379" spans="6:15">
      <c r="F379" s="27" t="str">
        <f t="shared" si="20"/>
        <v/>
      </c>
      <c r="G379" s="6" t="str">
        <f t="shared" si="21"/>
        <v/>
      </c>
      <c r="H379" s="62" t="str">
        <f>+IFERROR(VLOOKUP(B379,SOCIO!E:I,5,0),"")</f>
        <v/>
      </c>
      <c r="N379" s="27" t="str">
        <f t="shared" si="22"/>
        <v/>
      </c>
      <c r="O379" s="6" t="str">
        <f t="shared" si="23"/>
        <v/>
      </c>
    </row>
    <row r="380" spans="6:15">
      <c r="F380" s="27" t="str">
        <f t="shared" si="20"/>
        <v/>
      </c>
      <c r="G380" s="6" t="str">
        <f t="shared" si="21"/>
        <v/>
      </c>
      <c r="H380" s="62" t="str">
        <f>+IFERROR(VLOOKUP(B380,SOCIO!E:I,5,0),"")</f>
        <v/>
      </c>
      <c r="N380" s="27" t="str">
        <f t="shared" si="22"/>
        <v/>
      </c>
      <c r="O380" s="6" t="str">
        <f t="shared" si="23"/>
        <v/>
      </c>
    </row>
    <row r="381" spans="6:15">
      <c r="F381" s="27" t="str">
        <f t="shared" si="20"/>
        <v/>
      </c>
      <c r="G381" s="6" t="str">
        <f t="shared" si="21"/>
        <v/>
      </c>
      <c r="H381" s="62" t="str">
        <f>+IFERROR(VLOOKUP(B381,SOCIO!E:I,5,0),"")</f>
        <v/>
      </c>
      <c r="N381" s="27" t="str">
        <f t="shared" si="22"/>
        <v/>
      </c>
      <c r="O381" s="6" t="str">
        <f t="shared" si="23"/>
        <v/>
      </c>
    </row>
    <row r="382" spans="6:15">
      <c r="F382" s="27" t="str">
        <f t="shared" si="20"/>
        <v/>
      </c>
      <c r="G382" s="6" t="str">
        <f t="shared" si="21"/>
        <v/>
      </c>
      <c r="H382" s="62" t="str">
        <f>+IFERROR(VLOOKUP(B382,SOCIO!E:I,5,0),"")</f>
        <v/>
      </c>
      <c r="N382" s="27" t="str">
        <f t="shared" si="22"/>
        <v/>
      </c>
      <c r="O382" s="6" t="str">
        <f t="shared" si="23"/>
        <v/>
      </c>
    </row>
    <row r="383" spans="6:15">
      <c r="F383" s="27" t="str">
        <f t="shared" si="20"/>
        <v/>
      </c>
      <c r="G383" s="6" t="str">
        <f t="shared" si="21"/>
        <v/>
      </c>
      <c r="H383" s="62" t="str">
        <f>+IFERROR(VLOOKUP(B383,SOCIO!E:I,5,0),"")</f>
        <v/>
      </c>
      <c r="N383" s="27" t="str">
        <f t="shared" si="22"/>
        <v/>
      </c>
      <c r="O383" s="6" t="str">
        <f t="shared" si="23"/>
        <v/>
      </c>
    </row>
    <row r="384" spans="6:15">
      <c r="F384" s="27" t="str">
        <f t="shared" si="20"/>
        <v/>
      </c>
      <c r="G384" s="6" t="str">
        <f t="shared" si="21"/>
        <v/>
      </c>
      <c r="H384" s="62" t="str">
        <f>+IFERROR(VLOOKUP(B384,SOCIO!E:I,5,0),"")</f>
        <v/>
      </c>
      <c r="N384" s="27" t="str">
        <f t="shared" si="22"/>
        <v/>
      </c>
      <c r="O384" s="6" t="str">
        <f t="shared" si="23"/>
        <v/>
      </c>
    </row>
    <row r="385" spans="6:15">
      <c r="F385" s="27" t="str">
        <f t="shared" si="20"/>
        <v/>
      </c>
      <c r="G385" s="6" t="str">
        <f t="shared" si="21"/>
        <v/>
      </c>
      <c r="H385" s="62" t="str">
        <f>+IFERROR(VLOOKUP(B385,SOCIO!E:I,5,0),"")</f>
        <v/>
      </c>
      <c r="N385" s="27" t="str">
        <f t="shared" si="22"/>
        <v/>
      </c>
      <c r="O385" s="6" t="str">
        <f t="shared" si="23"/>
        <v/>
      </c>
    </row>
    <row r="386" spans="6:15">
      <c r="F386" s="27" t="str">
        <f t="shared" si="20"/>
        <v/>
      </c>
      <c r="G386" s="6" t="str">
        <f t="shared" si="21"/>
        <v/>
      </c>
      <c r="H386" s="62" t="str">
        <f>+IFERROR(VLOOKUP(B386,SOCIO!E:I,5,0),"")</f>
        <v/>
      </c>
      <c r="N386" s="27" t="str">
        <f t="shared" si="22"/>
        <v/>
      </c>
      <c r="O386" s="6" t="str">
        <f t="shared" si="23"/>
        <v/>
      </c>
    </row>
    <row r="387" spans="6:15">
      <c r="F387" s="27" t="str">
        <f t="shared" si="20"/>
        <v/>
      </c>
      <c r="G387" s="6" t="str">
        <f t="shared" si="21"/>
        <v/>
      </c>
      <c r="H387" s="62" t="str">
        <f>+IFERROR(VLOOKUP(B387,SOCIO!E:I,5,0),"")</f>
        <v/>
      </c>
      <c r="N387" s="27" t="str">
        <f t="shared" si="22"/>
        <v/>
      </c>
      <c r="O387" s="6" t="str">
        <f t="shared" si="23"/>
        <v/>
      </c>
    </row>
    <row r="388" spans="6:15">
      <c r="F388" s="27" t="str">
        <f t="shared" si="20"/>
        <v/>
      </c>
      <c r="G388" s="6" t="str">
        <f t="shared" si="21"/>
        <v/>
      </c>
      <c r="H388" s="62" t="str">
        <f>+IFERROR(VLOOKUP(B388,SOCIO!E:I,5,0),"")</f>
        <v/>
      </c>
      <c r="N388" s="27" t="str">
        <f t="shared" si="22"/>
        <v/>
      </c>
      <c r="O388" s="6" t="str">
        <f t="shared" si="23"/>
        <v/>
      </c>
    </row>
    <row r="389" spans="6:15">
      <c r="F389" s="27" t="str">
        <f t="shared" si="20"/>
        <v/>
      </c>
      <c r="G389" s="6" t="str">
        <f t="shared" si="21"/>
        <v/>
      </c>
      <c r="H389" s="62" t="str">
        <f>+IFERROR(VLOOKUP(B389,SOCIO!E:I,5,0),"")</f>
        <v/>
      </c>
      <c r="N389" s="27" t="str">
        <f t="shared" si="22"/>
        <v/>
      </c>
      <c r="O389" s="6" t="str">
        <f t="shared" si="23"/>
        <v/>
      </c>
    </row>
    <row r="390" spans="6:15">
      <c r="F390" s="27" t="str">
        <f t="shared" si="20"/>
        <v/>
      </c>
      <c r="G390" s="6" t="str">
        <f t="shared" si="21"/>
        <v/>
      </c>
      <c r="H390" s="62" t="str">
        <f>+IFERROR(VLOOKUP(B390,SOCIO!E:I,5,0),"")</f>
        <v/>
      </c>
      <c r="N390" s="27" t="str">
        <f t="shared" si="22"/>
        <v/>
      </c>
      <c r="O390" s="6" t="str">
        <f t="shared" si="23"/>
        <v/>
      </c>
    </row>
    <row r="391" spans="6:15">
      <c r="F391" s="27" t="str">
        <f t="shared" si="20"/>
        <v/>
      </c>
      <c r="G391" s="6" t="str">
        <f t="shared" si="21"/>
        <v/>
      </c>
      <c r="H391" s="62" t="str">
        <f>+IFERROR(VLOOKUP(B391,SOCIO!E:I,5,0),"")</f>
        <v/>
      </c>
      <c r="N391" s="27" t="str">
        <f t="shared" si="22"/>
        <v/>
      </c>
      <c r="O391" s="6" t="str">
        <f t="shared" si="23"/>
        <v/>
      </c>
    </row>
    <row r="392" spans="6:15">
      <c r="F392" s="27" t="str">
        <f t="shared" si="20"/>
        <v/>
      </c>
      <c r="G392" s="6" t="str">
        <f t="shared" si="21"/>
        <v/>
      </c>
      <c r="H392" s="62" t="str">
        <f>+IFERROR(VLOOKUP(B392,SOCIO!E:I,5,0),"")</f>
        <v/>
      </c>
      <c r="N392" s="27" t="str">
        <f t="shared" si="22"/>
        <v/>
      </c>
      <c r="O392" s="6" t="str">
        <f t="shared" si="23"/>
        <v/>
      </c>
    </row>
    <row r="393" spans="6:15">
      <c r="F393" s="27" t="str">
        <f t="shared" si="20"/>
        <v/>
      </c>
      <c r="G393" s="6" t="str">
        <f t="shared" si="21"/>
        <v/>
      </c>
      <c r="H393" s="62" t="str">
        <f>+IFERROR(VLOOKUP(B393,SOCIO!E:I,5,0),"")</f>
        <v/>
      </c>
      <c r="N393" s="27" t="str">
        <f t="shared" si="22"/>
        <v/>
      </c>
      <c r="O393" s="6" t="str">
        <f t="shared" si="23"/>
        <v/>
      </c>
    </row>
    <row r="394" spans="6:15">
      <c r="F394" s="27" t="str">
        <f t="shared" si="20"/>
        <v/>
      </c>
      <c r="G394" s="6" t="str">
        <f t="shared" si="21"/>
        <v/>
      </c>
      <c r="H394" s="62" t="str">
        <f>+IFERROR(VLOOKUP(B394,SOCIO!E:I,5,0),"")</f>
        <v/>
      </c>
      <c r="N394" s="27" t="str">
        <f t="shared" si="22"/>
        <v/>
      </c>
      <c r="O394" s="6" t="str">
        <f t="shared" si="23"/>
        <v/>
      </c>
    </row>
    <row r="395" spans="6:15">
      <c r="F395" s="27" t="str">
        <f t="shared" si="20"/>
        <v/>
      </c>
      <c r="G395" s="6" t="str">
        <f t="shared" si="21"/>
        <v/>
      </c>
      <c r="H395" s="62" t="str">
        <f>+IFERROR(VLOOKUP(B395,SOCIO!E:I,5,0),"")</f>
        <v/>
      </c>
      <c r="N395" s="27" t="str">
        <f t="shared" si="22"/>
        <v/>
      </c>
      <c r="O395" s="6" t="str">
        <f t="shared" si="23"/>
        <v/>
      </c>
    </row>
    <row r="396" spans="6:15">
      <c r="F396" s="27" t="str">
        <f t="shared" si="20"/>
        <v/>
      </c>
      <c r="G396" s="6" t="str">
        <f t="shared" si="21"/>
        <v/>
      </c>
      <c r="H396" s="62" t="str">
        <f>+IFERROR(VLOOKUP(B396,SOCIO!E:I,5,0),"")</f>
        <v/>
      </c>
      <c r="N396" s="27" t="str">
        <f t="shared" si="22"/>
        <v/>
      </c>
      <c r="O396" s="6" t="str">
        <f t="shared" si="23"/>
        <v/>
      </c>
    </row>
    <row r="397" spans="6:15">
      <c r="F397" s="27" t="str">
        <f t="shared" si="20"/>
        <v/>
      </c>
      <c r="G397" s="6" t="str">
        <f t="shared" si="21"/>
        <v/>
      </c>
      <c r="H397" s="62" t="str">
        <f>+IFERROR(VLOOKUP(B397,SOCIO!E:I,5,0),"")</f>
        <v/>
      </c>
      <c r="N397" s="27" t="str">
        <f t="shared" si="22"/>
        <v/>
      </c>
      <c r="O397" s="6" t="str">
        <f t="shared" si="23"/>
        <v/>
      </c>
    </row>
    <row r="398" spans="6:15">
      <c r="F398" s="27" t="str">
        <f t="shared" si="20"/>
        <v/>
      </c>
      <c r="G398" s="6" t="str">
        <f t="shared" si="21"/>
        <v/>
      </c>
      <c r="H398" s="62" t="str">
        <f>+IFERROR(VLOOKUP(B398,SOCIO!E:I,5,0),"")</f>
        <v/>
      </c>
      <c r="N398" s="27" t="str">
        <f t="shared" si="22"/>
        <v/>
      </c>
      <c r="O398" s="6" t="str">
        <f t="shared" si="23"/>
        <v/>
      </c>
    </row>
    <row r="399" spans="6:15">
      <c r="F399" s="27" t="str">
        <f t="shared" si="20"/>
        <v/>
      </c>
      <c r="G399" s="6" t="str">
        <f t="shared" si="21"/>
        <v/>
      </c>
      <c r="H399" s="62" t="str">
        <f>+IFERROR(VLOOKUP(B399,SOCIO!E:I,5,0),"")</f>
        <v/>
      </c>
      <c r="N399" s="27" t="str">
        <f t="shared" si="22"/>
        <v/>
      </c>
      <c r="O399" s="6" t="str">
        <f t="shared" si="23"/>
        <v/>
      </c>
    </row>
    <row r="400" spans="6:15">
      <c r="F400" s="27" t="str">
        <f t="shared" si="20"/>
        <v/>
      </c>
      <c r="G400" s="6" t="str">
        <f t="shared" si="21"/>
        <v/>
      </c>
      <c r="H400" s="62" t="str">
        <f>+IFERROR(VLOOKUP(B400,SOCIO!E:I,5,0),"")</f>
        <v/>
      </c>
      <c r="N400" s="27" t="str">
        <f t="shared" si="22"/>
        <v/>
      </c>
      <c r="O400" s="6" t="str">
        <f t="shared" si="23"/>
        <v/>
      </c>
    </row>
    <row r="401" spans="6:15">
      <c r="F401" s="27" t="str">
        <f t="shared" si="20"/>
        <v/>
      </c>
      <c r="G401" s="6" t="str">
        <f t="shared" si="21"/>
        <v/>
      </c>
      <c r="H401" s="62" t="str">
        <f>+IFERROR(VLOOKUP(B401,SOCIO!E:I,5,0),"")</f>
        <v/>
      </c>
      <c r="N401" s="27" t="str">
        <f t="shared" si="22"/>
        <v/>
      </c>
      <c r="O401" s="6" t="str">
        <f t="shared" si="23"/>
        <v/>
      </c>
    </row>
    <row r="402" spans="6:15">
      <c r="F402" s="27" t="str">
        <f t="shared" si="20"/>
        <v/>
      </c>
      <c r="G402" s="6" t="str">
        <f t="shared" si="21"/>
        <v/>
      </c>
      <c r="H402" s="62" t="str">
        <f>+IFERROR(VLOOKUP(B402,SOCIO!E:I,5,0),"")</f>
        <v/>
      </c>
      <c r="N402" s="27" t="str">
        <f t="shared" si="22"/>
        <v/>
      </c>
      <c r="O402" s="6" t="str">
        <f t="shared" si="23"/>
        <v/>
      </c>
    </row>
    <row r="403" spans="6:15">
      <c r="F403" s="27" t="str">
        <f t="shared" si="20"/>
        <v/>
      </c>
      <c r="G403" s="6" t="str">
        <f t="shared" si="21"/>
        <v/>
      </c>
      <c r="H403" s="62" t="str">
        <f>+IFERROR(VLOOKUP(B403,SOCIO!E:I,5,0),"")</f>
        <v/>
      </c>
      <c r="N403" s="27" t="str">
        <f t="shared" si="22"/>
        <v/>
      </c>
      <c r="O403" s="6" t="str">
        <f t="shared" si="23"/>
        <v/>
      </c>
    </row>
    <row r="404" spans="6:15">
      <c r="F404" s="27" t="str">
        <f t="shared" si="20"/>
        <v/>
      </c>
      <c r="G404" s="6" t="str">
        <f t="shared" si="21"/>
        <v/>
      </c>
      <c r="H404" s="62" t="str">
        <f>+IFERROR(VLOOKUP(B404,SOCIO!E:I,5,0),"")</f>
        <v/>
      </c>
      <c r="N404" s="27" t="str">
        <f t="shared" si="22"/>
        <v/>
      </c>
      <c r="O404" s="6" t="str">
        <f t="shared" si="23"/>
        <v/>
      </c>
    </row>
    <row r="405" spans="6:15">
      <c r="F405" s="27" t="str">
        <f t="shared" si="20"/>
        <v/>
      </c>
      <c r="G405" s="6" t="str">
        <f t="shared" si="21"/>
        <v/>
      </c>
      <c r="H405" s="62" t="str">
        <f>+IFERROR(VLOOKUP(B405,SOCIO!E:I,5,0),"")</f>
        <v/>
      </c>
      <c r="N405" s="27" t="str">
        <f t="shared" si="22"/>
        <v/>
      </c>
      <c r="O405" s="6" t="str">
        <f t="shared" si="23"/>
        <v/>
      </c>
    </row>
    <row r="406" spans="6:15">
      <c r="F406" s="27" t="str">
        <f t="shared" si="20"/>
        <v/>
      </c>
      <c r="G406" s="6" t="str">
        <f t="shared" si="21"/>
        <v/>
      </c>
      <c r="H406" s="62" t="str">
        <f>+IFERROR(VLOOKUP(B406,SOCIO!E:I,5,0),"")</f>
        <v/>
      </c>
      <c r="N406" s="27" t="str">
        <f t="shared" si="22"/>
        <v/>
      </c>
      <c r="O406" s="6" t="str">
        <f t="shared" si="23"/>
        <v/>
      </c>
    </row>
    <row r="407" spans="6:15">
      <c r="F407" s="27" t="str">
        <f t="shared" ref="F407:F470" si="24">+IFERROR((E407/D407)-1,"")</f>
        <v/>
      </c>
      <c r="G407" s="6" t="str">
        <f t="shared" ref="G407:G470" si="25">+IF(E407="","",IF(E407&gt;=$D$16,$C$17,IF(E407&gt;$D$15,$C$16,IF(E407&gt;$D$14,$C$15,$C$14))))</f>
        <v/>
      </c>
      <c r="H407" s="62" t="str">
        <f>+IFERROR(VLOOKUP(B407,SOCIO!E:I,5,0),"")</f>
        <v/>
      </c>
      <c r="N407" s="27" t="str">
        <f t="shared" ref="N407:N470" si="26">+IFERROR((M407/L407)-1,"")</f>
        <v/>
      </c>
      <c r="O407" s="6" t="str">
        <f t="shared" ref="O407:O470" si="27">+IF(M407="","",IF(M407&gt;=$O$16,$C$17,IF(M407&gt;$O$15,$C$16,IF(M407&gt;$O$14,$C$15,$C$14))))</f>
        <v/>
      </c>
    </row>
    <row r="408" spans="6:15">
      <c r="F408" s="27" t="str">
        <f t="shared" si="24"/>
        <v/>
      </c>
      <c r="G408" s="6" t="str">
        <f t="shared" si="25"/>
        <v/>
      </c>
      <c r="H408" s="62" t="str">
        <f>+IFERROR(VLOOKUP(B408,SOCIO!E:I,5,0),"")</f>
        <v/>
      </c>
      <c r="N408" s="27" t="str">
        <f t="shared" si="26"/>
        <v/>
      </c>
      <c r="O408" s="6" t="str">
        <f t="shared" si="27"/>
        <v/>
      </c>
    </row>
    <row r="409" spans="6:15">
      <c r="F409" s="27" t="str">
        <f t="shared" si="24"/>
        <v/>
      </c>
      <c r="G409" s="6" t="str">
        <f t="shared" si="25"/>
        <v/>
      </c>
      <c r="H409" s="62" t="str">
        <f>+IFERROR(VLOOKUP(B409,SOCIO!E:I,5,0),"")</f>
        <v/>
      </c>
      <c r="N409" s="27" t="str">
        <f t="shared" si="26"/>
        <v/>
      </c>
      <c r="O409" s="6" t="str">
        <f t="shared" si="27"/>
        <v/>
      </c>
    </row>
    <row r="410" spans="6:15">
      <c r="F410" s="27" t="str">
        <f t="shared" si="24"/>
        <v/>
      </c>
      <c r="G410" s="6" t="str">
        <f t="shared" si="25"/>
        <v/>
      </c>
      <c r="H410" s="62" t="str">
        <f>+IFERROR(VLOOKUP(B410,SOCIO!E:I,5,0),"")</f>
        <v/>
      </c>
      <c r="N410" s="27" t="str">
        <f t="shared" si="26"/>
        <v/>
      </c>
      <c r="O410" s="6" t="str">
        <f t="shared" si="27"/>
        <v/>
      </c>
    </row>
    <row r="411" spans="6:15">
      <c r="F411" s="27" t="str">
        <f t="shared" si="24"/>
        <v/>
      </c>
      <c r="G411" s="6" t="str">
        <f t="shared" si="25"/>
        <v/>
      </c>
      <c r="H411" s="62" t="str">
        <f>+IFERROR(VLOOKUP(B411,SOCIO!E:I,5,0),"")</f>
        <v/>
      </c>
      <c r="N411" s="27" t="str">
        <f t="shared" si="26"/>
        <v/>
      </c>
      <c r="O411" s="6" t="str">
        <f t="shared" si="27"/>
        <v/>
      </c>
    </row>
    <row r="412" spans="6:15">
      <c r="F412" s="27" t="str">
        <f t="shared" si="24"/>
        <v/>
      </c>
      <c r="G412" s="6" t="str">
        <f t="shared" si="25"/>
        <v/>
      </c>
      <c r="H412" s="62" t="str">
        <f>+IFERROR(VLOOKUP(B412,SOCIO!E:I,5,0),"")</f>
        <v/>
      </c>
      <c r="N412" s="27" t="str">
        <f t="shared" si="26"/>
        <v/>
      </c>
      <c r="O412" s="6" t="str">
        <f t="shared" si="27"/>
        <v/>
      </c>
    </row>
    <row r="413" spans="6:15">
      <c r="F413" s="27" t="str">
        <f t="shared" si="24"/>
        <v/>
      </c>
      <c r="G413" s="6" t="str">
        <f t="shared" si="25"/>
        <v/>
      </c>
      <c r="H413" s="62" t="str">
        <f>+IFERROR(VLOOKUP(B413,SOCIO!E:I,5,0),"")</f>
        <v/>
      </c>
      <c r="N413" s="27" t="str">
        <f t="shared" si="26"/>
        <v/>
      </c>
      <c r="O413" s="6" t="str">
        <f t="shared" si="27"/>
        <v/>
      </c>
    </row>
    <row r="414" spans="6:15">
      <c r="F414" s="27" t="str">
        <f t="shared" si="24"/>
        <v/>
      </c>
      <c r="G414" s="6" t="str">
        <f t="shared" si="25"/>
        <v/>
      </c>
      <c r="H414" s="62" t="str">
        <f>+IFERROR(VLOOKUP(B414,SOCIO!E:I,5,0),"")</f>
        <v/>
      </c>
      <c r="N414" s="27" t="str">
        <f t="shared" si="26"/>
        <v/>
      </c>
      <c r="O414" s="6" t="str">
        <f t="shared" si="27"/>
        <v/>
      </c>
    </row>
    <row r="415" spans="6:15">
      <c r="F415" s="27" t="str">
        <f t="shared" si="24"/>
        <v/>
      </c>
      <c r="G415" s="6" t="str">
        <f t="shared" si="25"/>
        <v/>
      </c>
      <c r="H415" s="62" t="str">
        <f>+IFERROR(VLOOKUP(B415,SOCIO!E:I,5,0),"")</f>
        <v/>
      </c>
      <c r="N415" s="27" t="str">
        <f t="shared" si="26"/>
        <v/>
      </c>
      <c r="O415" s="6" t="str">
        <f t="shared" si="27"/>
        <v/>
      </c>
    </row>
    <row r="416" spans="6:15">
      <c r="F416" s="27" t="str">
        <f t="shared" si="24"/>
        <v/>
      </c>
      <c r="G416" s="6" t="str">
        <f t="shared" si="25"/>
        <v/>
      </c>
      <c r="H416" s="62" t="str">
        <f>+IFERROR(VLOOKUP(B416,SOCIO!E:I,5,0),"")</f>
        <v/>
      </c>
      <c r="N416" s="27" t="str">
        <f t="shared" si="26"/>
        <v/>
      </c>
      <c r="O416" s="6" t="str">
        <f t="shared" si="27"/>
        <v/>
      </c>
    </row>
    <row r="417" spans="6:15">
      <c r="F417" s="27" t="str">
        <f t="shared" si="24"/>
        <v/>
      </c>
      <c r="G417" s="6" t="str">
        <f t="shared" si="25"/>
        <v/>
      </c>
      <c r="H417" s="62" t="str">
        <f>+IFERROR(VLOOKUP(B417,SOCIO!E:I,5,0),"")</f>
        <v/>
      </c>
      <c r="N417" s="27" t="str">
        <f t="shared" si="26"/>
        <v/>
      </c>
      <c r="O417" s="6" t="str">
        <f t="shared" si="27"/>
        <v/>
      </c>
    </row>
    <row r="418" spans="6:15">
      <c r="F418" s="27" t="str">
        <f t="shared" si="24"/>
        <v/>
      </c>
      <c r="G418" s="6" t="str">
        <f t="shared" si="25"/>
        <v/>
      </c>
      <c r="H418" s="62" t="str">
        <f>+IFERROR(VLOOKUP(B418,SOCIO!E:I,5,0),"")</f>
        <v/>
      </c>
      <c r="N418" s="27" t="str">
        <f t="shared" si="26"/>
        <v/>
      </c>
      <c r="O418" s="6" t="str">
        <f t="shared" si="27"/>
        <v/>
      </c>
    </row>
    <row r="419" spans="6:15">
      <c r="F419" s="27" t="str">
        <f t="shared" si="24"/>
        <v/>
      </c>
      <c r="G419" s="6" t="str">
        <f t="shared" si="25"/>
        <v/>
      </c>
      <c r="H419" s="62" t="str">
        <f>+IFERROR(VLOOKUP(B419,SOCIO!E:I,5,0),"")</f>
        <v/>
      </c>
      <c r="N419" s="27" t="str">
        <f t="shared" si="26"/>
        <v/>
      </c>
      <c r="O419" s="6" t="str">
        <f t="shared" si="27"/>
        <v/>
      </c>
    </row>
    <row r="420" spans="6:15">
      <c r="F420" s="27" t="str">
        <f t="shared" si="24"/>
        <v/>
      </c>
      <c r="G420" s="6" t="str">
        <f t="shared" si="25"/>
        <v/>
      </c>
      <c r="H420" s="62" t="str">
        <f>+IFERROR(VLOOKUP(B420,SOCIO!E:I,5,0),"")</f>
        <v/>
      </c>
      <c r="N420" s="27" t="str">
        <f t="shared" si="26"/>
        <v/>
      </c>
      <c r="O420" s="6" t="str">
        <f t="shared" si="27"/>
        <v/>
      </c>
    </row>
    <row r="421" spans="6:15">
      <c r="F421" s="27" t="str">
        <f t="shared" si="24"/>
        <v/>
      </c>
      <c r="G421" s="6" t="str">
        <f t="shared" si="25"/>
        <v/>
      </c>
      <c r="H421" s="62" t="str">
        <f>+IFERROR(VLOOKUP(B421,SOCIO!E:I,5,0),"")</f>
        <v/>
      </c>
      <c r="N421" s="27" t="str">
        <f t="shared" si="26"/>
        <v/>
      </c>
      <c r="O421" s="6" t="str">
        <f t="shared" si="27"/>
        <v/>
      </c>
    </row>
    <row r="422" spans="6:15">
      <c r="F422" s="27" t="str">
        <f t="shared" si="24"/>
        <v/>
      </c>
      <c r="G422" s="6" t="str">
        <f t="shared" si="25"/>
        <v/>
      </c>
      <c r="H422" s="62" t="str">
        <f>+IFERROR(VLOOKUP(B422,SOCIO!E:I,5,0),"")</f>
        <v/>
      </c>
      <c r="N422" s="27" t="str">
        <f t="shared" si="26"/>
        <v/>
      </c>
      <c r="O422" s="6" t="str">
        <f t="shared" si="27"/>
        <v/>
      </c>
    </row>
    <row r="423" spans="6:15">
      <c r="F423" s="27" t="str">
        <f t="shared" si="24"/>
        <v/>
      </c>
      <c r="G423" s="6" t="str">
        <f t="shared" si="25"/>
        <v/>
      </c>
      <c r="H423" s="62" t="str">
        <f>+IFERROR(VLOOKUP(B423,SOCIO!E:I,5,0),"")</f>
        <v/>
      </c>
      <c r="N423" s="27" t="str">
        <f t="shared" si="26"/>
        <v/>
      </c>
      <c r="O423" s="6" t="str">
        <f t="shared" si="27"/>
        <v/>
      </c>
    </row>
    <row r="424" spans="6:15">
      <c r="F424" s="27" t="str">
        <f t="shared" si="24"/>
        <v/>
      </c>
      <c r="G424" s="6" t="str">
        <f t="shared" si="25"/>
        <v/>
      </c>
      <c r="H424" s="62" t="str">
        <f>+IFERROR(VLOOKUP(B424,SOCIO!E:I,5,0),"")</f>
        <v/>
      </c>
      <c r="N424" s="27" t="str">
        <f t="shared" si="26"/>
        <v/>
      </c>
      <c r="O424" s="6" t="str">
        <f t="shared" si="27"/>
        <v/>
      </c>
    </row>
    <row r="425" spans="6:15">
      <c r="F425" s="27" t="str">
        <f t="shared" si="24"/>
        <v/>
      </c>
      <c r="G425" s="6" t="str">
        <f t="shared" si="25"/>
        <v/>
      </c>
      <c r="H425" s="62" t="str">
        <f>+IFERROR(VLOOKUP(B425,SOCIO!E:I,5,0),"")</f>
        <v/>
      </c>
      <c r="N425" s="27" t="str">
        <f t="shared" si="26"/>
        <v/>
      </c>
      <c r="O425" s="6" t="str">
        <f t="shared" si="27"/>
        <v/>
      </c>
    </row>
    <row r="426" spans="6:15">
      <c r="F426" s="27" t="str">
        <f t="shared" si="24"/>
        <v/>
      </c>
      <c r="G426" s="6" t="str">
        <f t="shared" si="25"/>
        <v/>
      </c>
      <c r="H426" s="62" t="str">
        <f>+IFERROR(VLOOKUP(B426,SOCIO!E:I,5,0),"")</f>
        <v/>
      </c>
      <c r="N426" s="27" t="str">
        <f t="shared" si="26"/>
        <v/>
      </c>
      <c r="O426" s="6" t="str">
        <f t="shared" si="27"/>
        <v/>
      </c>
    </row>
    <row r="427" spans="6:15">
      <c r="F427" s="27" t="str">
        <f t="shared" si="24"/>
        <v/>
      </c>
      <c r="G427" s="6" t="str">
        <f t="shared" si="25"/>
        <v/>
      </c>
      <c r="H427" s="62" t="str">
        <f>+IFERROR(VLOOKUP(B427,SOCIO!E:I,5,0),"")</f>
        <v/>
      </c>
      <c r="N427" s="27" t="str">
        <f t="shared" si="26"/>
        <v/>
      </c>
      <c r="O427" s="6" t="str">
        <f t="shared" si="27"/>
        <v/>
      </c>
    </row>
    <row r="428" spans="6:15">
      <c r="F428" s="27" t="str">
        <f t="shared" si="24"/>
        <v/>
      </c>
      <c r="G428" s="6" t="str">
        <f t="shared" si="25"/>
        <v/>
      </c>
      <c r="H428" s="62" t="str">
        <f>+IFERROR(VLOOKUP(B428,SOCIO!E:I,5,0),"")</f>
        <v/>
      </c>
      <c r="N428" s="27" t="str">
        <f t="shared" si="26"/>
        <v/>
      </c>
      <c r="O428" s="6" t="str">
        <f t="shared" si="27"/>
        <v/>
      </c>
    </row>
    <row r="429" spans="6:15">
      <c r="F429" s="27" t="str">
        <f t="shared" si="24"/>
        <v/>
      </c>
      <c r="G429" s="6" t="str">
        <f t="shared" si="25"/>
        <v/>
      </c>
      <c r="H429" s="62" t="str">
        <f>+IFERROR(VLOOKUP(B429,SOCIO!E:I,5,0),"")</f>
        <v/>
      </c>
      <c r="N429" s="27" t="str">
        <f t="shared" si="26"/>
        <v/>
      </c>
      <c r="O429" s="6" t="str">
        <f t="shared" si="27"/>
        <v/>
      </c>
    </row>
    <row r="430" spans="6:15">
      <c r="F430" s="27" t="str">
        <f t="shared" si="24"/>
        <v/>
      </c>
      <c r="G430" s="6" t="str">
        <f t="shared" si="25"/>
        <v/>
      </c>
      <c r="H430" s="62" t="str">
        <f>+IFERROR(VLOOKUP(B430,SOCIO!E:I,5,0),"")</f>
        <v/>
      </c>
      <c r="N430" s="27" t="str">
        <f t="shared" si="26"/>
        <v/>
      </c>
      <c r="O430" s="6" t="str">
        <f t="shared" si="27"/>
        <v/>
      </c>
    </row>
    <row r="431" spans="6:15">
      <c r="F431" s="27" t="str">
        <f t="shared" si="24"/>
        <v/>
      </c>
      <c r="G431" s="6" t="str">
        <f t="shared" si="25"/>
        <v/>
      </c>
      <c r="H431" s="62" t="str">
        <f>+IFERROR(VLOOKUP(B431,SOCIO!E:I,5,0),"")</f>
        <v/>
      </c>
      <c r="N431" s="27" t="str">
        <f t="shared" si="26"/>
        <v/>
      </c>
      <c r="O431" s="6" t="str">
        <f t="shared" si="27"/>
        <v/>
      </c>
    </row>
    <row r="432" spans="6:15">
      <c r="F432" s="27" t="str">
        <f t="shared" si="24"/>
        <v/>
      </c>
      <c r="G432" s="6" t="str">
        <f t="shared" si="25"/>
        <v/>
      </c>
      <c r="H432" s="62" t="str">
        <f>+IFERROR(VLOOKUP(B432,SOCIO!E:I,5,0),"")</f>
        <v/>
      </c>
      <c r="N432" s="27" t="str">
        <f t="shared" si="26"/>
        <v/>
      </c>
      <c r="O432" s="6" t="str">
        <f t="shared" si="27"/>
        <v/>
      </c>
    </row>
    <row r="433" spans="6:15">
      <c r="F433" s="27" t="str">
        <f t="shared" si="24"/>
        <v/>
      </c>
      <c r="G433" s="6" t="str">
        <f t="shared" si="25"/>
        <v/>
      </c>
      <c r="H433" s="62" t="str">
        <f>+IFERROR(VLOOKUP(B433,SOCIO!E:I,5,0),"")</f>
        <v/>
      </c>
      <c r="N433" s="27" t="str">
        <f t="shared" si="26"/>
        <v/>
      </c>
      <c r="O433" s="6" t="str">
        <f t="shared" si="27"/>
        <v/>
      </c>
    </row>
    <row r="434" spans="6:15">
      <c r="F434" s="27" t="str">
        <f t="shared" si="24"/>
        <v/>
      </c>
      <c r="G434" s="6" t="str">
        <f t="shared" si="25"/>
        <v/>
      </c>
      <c r="H434" s="62" t="str">
        <f>+IFERROR(VLOOKUP(B434,SOCIO!E:I,5,0),"")</f>
        <v/>
      </c>
      <c r="N434" s="27" t="str">
        <f t="shared" si="26"/>
        <v/>
      </c>
      <c r="O434" s="6" t="str">
        <f t="shared" si="27"/>
        <v/>
      </c>
    </row>
    <row r="435" spans="6:15">
      <c r="F435" s="27" t="str">
        <f t="shared" si="24"/>
        <v/>
      </c>
      <c r="G435" s="6" t="str">
        <f t="shared" si="25"/>
        <v/>
      </c>
      <c r="H435" s="62" t="str">
        <f>+IFERROR(VLOOKUP(B435,SOCIO!E:I,5,0),"")</f>
        <v/>
      </c>
      <c r="N435" s="27" t="str">
        <f t="shared" si="26"/>
        <v/>
      </c>
      <c r="O435" s="6" t="str">
        <f t="shared" si="27"/>
        <v/>
      </c>
    </row>
    <row r="436" spans="6:15">
      <c r="F436" s="27" t="str">
        <f t="shared" si="24"/>
        <v/>
      </c>
      <c r="G436" s="6" t="str">
        <f t="shared" si="25"/>
        <v/>
      </c>
      <c r="H436" s="62" t="str">
        <f>+IFERROR(VLOOKUP(B436,SOCIO!E:I,5,0),"")</f>
        <v/>
      </c>
      <c r="N436" s="27" t="str">
        <f t="shared" si="26"/>
        <v/>
      </c>
      <c r="O436" s="6" t="str">
        <f t="shared" si="27"/>
        <v/>
      </c>
    </row>
    <row r="437" spans="6:15">
      <c r="F437" s="27" t="str">
        <f t="shared" si="24"/>
        <v/>
      </c>
      <c r="G437" s="6" t="str">
        <f t="shared" si="25"/>
        <v/>
      </c>
      <c r="H437" s="62" t="str">
        <f>+IFERROR(VLOOKUP(B437,SOCIO!E:I,5,0),"")</f>
        <v/>
      </c>
      <c r="N437" s="27" t="str">
        <f t="shared" si="26"/>
        <v/>
      </c>
      <c r="O437" s="6" t="str">
        <f t="shared" si="27"/>
        <v/>
      </c>
    </row>
    <row r="438" spans="6:15">
      <c r="F438" s="27" t="str">
        <f t="shared" si="24"/>
        <v/>
      </c>
      <c r="G438" s="6" t="str">
        <f t="shared" si="25"/>
        <v/>
      </c>
      <c r="H438" s="62" t="str">
        <f>+IFERROR(VLOOKUP(B438,SOCIO!E:I,5,0),"")</f>
        <v/>
      </c>
      <c r="N438" s="27" t="str">
        <f t="shared" si="26"/>
        <v/>
      </c>
      <c r="O438" s="6" t="str">
        <f t="shared" si="27"/>
        <v/>
      </c>
    </row>
    <row r="439" spans="6:15">
      <c r="F439" s="27" t="str">
        <f t="shared" si="24"/>
        <v/>
      </c>
      <c r="G439" s="6" t="str">
        <f t="shared" si="25"/>
        <v/>
      </c>
      <c r="H439" s="62" t="str">
        <f>+IFERROR(VLOOKUP(B439,SOCIO!E:I,5,0),"")</f>
        <v/>
      </c>
      <c r="N439" s="27" t="str">
        <f t="shared" si="26"/>
        <v/>
      </c>
      <c r="O439" s="6" t="str">
        <f t="shared" si="27"/>
        <v/>
      </c>
    </row>
    <row r="440" spans="6:15">
      <c r="F440" s="27" t="str">
        <f t="shared" si="24"/>
        <v/>
      </c>
      <c r="G440" s="6" t="str">
        <f t="shared" si="25"/>
        <v/>
      </c>
      <c r="H440" s="62" t="str">
        <f>+IFERROR(VLOOKUP(B440,SOCIO!E:I,5,0),"")</f>
        <v/>
      </c>
      <c r="N440" s="27" t="str">
        <f t="shared" si="26"/>
        <v/>
      </c>
      <c r="O440" s="6" t="str">
        <f t="shared" si="27"/>
        <v/>
      </c>
    </row>
    <row r="441" spans="6:15">
      <c r="F441" s="27" t="str">
        <f t="shared" si="24"/>
        <v/>
      </c>
      <c r="G441" s="6" t="str">
        <f t="shared" si="25"/>
        <v/>
      </c>
      <c r="H441" s="62" t="str">
        <f>+IFERROR(VLOOKUP(B441,SOCIO!E:I,5,0),"")</f>
        <v/>
      </c>
      <c r="N441" s="27" t="str">
        <f t="shared" si="26"/>
        <v/>
      </c>
      <c r="O441" s="6" t="str">
        <f t="shared" si="27"/>
        <v/>
      </c>
    </row>
    <row r="442" spans="6:15">
      <c r="F442" s="27" t="str">
        <f t="shared" si="24"/>
        <v/>
      </c>
      <c r="G442" s="6" t="str">
        <f t="shared" si="25"/>
        <v/>
      </c>
      <c r="H442" s="62" t="str">
        <f>+IFERROR(VLOOKUP(B442,SOCIO!E:I,5,0),"")</f>
        <v/>
      </c>
      <c r="N442" s="27" t="str">
        <f t="shared" si="26"/>
        <v/>
      </c>
      <c r="O442" s="6" t="str">
        <f t="shared" si="27"/>
        <v/>
      </c>
    </row>
    <row r="443" spans="6:15">
      <c r="F443" s="27" t="str">
        <f t="shared" si="24"/>
        <v/>
      </c>
      <c r="G443" s="6" t="str">
        <f t="shared" si="25"/>
        <v/>
      </c>
      <c r="H443" s="62" t="str">
        <f>+IFERROR(VLOOKUP(B443,SOCIO!E:I,5,0),"")</f>
        <v/>
      </c>
      <c r="N443" s="27" t="str">
        <f t="shared" si="26"/>
        <v/>
      </c>
      <c r="O443" s="6" t="str">
        <f t="shared" si="27"/>
        <v/>
      </c>
    </row>
    <row r="444" spans="6:15">
      <c r="F444" s="27" t="str">
        <f t="shared" si="24"/>
        <v/>
      </c>
      <c r="G444" s="6" t="str">
        <f t="shared" si="25"/>
        <v/>
      </c>
      <c r="H444" s="62" t="str">
        <f>+IFERROR(VLOOKUP(B444,SOCIO!E:I,5,0),"")</f>
        <v/>
      </c>
      <c r="N444" s="27" t="str">
        <f t="shared" si="26"/>
        <v/>
      </c>
      <c r="O444" s="6" t="str">
        <f t="shared" si="27"/>
        <v/>
      </c>
    </row>
    <row r="445" spans="6:15">
      <c r="F445" s="27" t="str">
        <f t="shared" si="24"/>
        <v/>
      </c>
      <c r="G445" s="6" t="str">
        <f t="shared" si="25"/>
        <v/>
      </c>
      <c r="H445" s="62" t="str">
        <f>+IFERROR(VLOOKUP(B445,SOCIO!E:I,5,0),"")</f>
        <v/>
      </c>
      <c r="N445" s="27" t="str">
        <f t="shared" si="26"/>
        <v/>
      </c>
      <c r="O445" s="6" t="str">
        <f t="shared" si="27"/>
        <v/>
      </c>
    </row>
    <row r="446" spans="6:15">
      <c r="F446" s="27" t="str">
        <f t="shared" si="24"/>
        <v/>
      </c>
      <c r="G446" s="6" t="str">
        <f t="shared" si="25"/>
        <v/>
      </c>
      <c r="H446" s="62" t="str">
        <f>+IFERROR(VLOOKUP(B446,SOCIO!E:I,5,0),"")</f>
        <v/>
      </c>
      <c r="N446" s="27" t="str">
        <f t="shared" si="26"/>
        <v/>
      </c>
      <c r="O446" s="6" t="str">
        <f t="shared" si="27"/>
        <v/>
      </c>
    </row>
    <row r="447" spans="6:15">
      <c r="F447" s="27" t="str">
        <f t="shared" si="24"/>
        <v/>
      </c>
      <c r="G447" s="6" t="str">
        <f t="shared" si="25"/>
        <v/>
      </c>
      <c r="H447" s="62" t="str">
        <f>+IFERROR(VLOOKUP(B447,SOCIO!E:I,5,0),"")</f>
        <v/>
      </c>
      <c r="N447" s="27" t="str">
        <f t="shared" si="26"/>
        <v/>
      </c>
      <c r="O447" s="6" t="str">
        <f t="shared" si="27"/>
        <v/>
      </c>
    </row>
    <row r="448" spans="6:15">
      <c r="F448" s="27" t="str">
        <f t="shared" si="24"/>
        <v/>
      </c>
      <c r="G448" s="6" t="str">
        <f t="shared" si="25"/>
        <v/>
      </c>
      <c r="H448" s="62" t="str">
        <f>+IFERROR(VLOOKUP(B448,SOCIO!E:I,5,0),"")</f>
        <v/>
      </c>
      <c r="N448" s="27" t="str">
        <f t="shared" si="26"/>
        <v/>
      </c>
      <c r="O448" s="6" t="str">
        <f t="shared" si="27"/>
        <v/>
      </c>
    </row>
    <row r="449" spans="6:15">
      <c r="F449" s="27" t="str">
        <f t="shared" si="24"/>
        <v/>
      </c>
      <c r="G449" s="6" t="str">
        <f t="shared" si="25"/>
        <v/>
      </c>
      <c r="H449" s="62" t="str">
        <f>+IFERROR(VLOOKUP(B449,SOCIO!E:I,5,0),"")</f>
        <v/>
      </c>
      <c r="N449" s="27" t="str">
        <f t="shared" si="26"/>
        <v/>
      </c>
      <c r="O449" s="6" t="str">
        <f t="shared" si="27"/>
        <v/>
      </c>
    </row>
    <row r="450" spans="6:15">
      <c r="F450" s="27" t="str">
        <f t="shared" si="24"/>
        <v/>
      </c>
      <c r="G450" s="6" t="str">
        <f t="shared" si="25"/>
        <v/>
      </c>
      <c r="H450" s="62" t="str">
        <f>+IFERROR(VLOOKUP(B450,SOCIO!E:I,5,0),"")</f>
        <v/>
      </c>
      <c r="N450" s="27" t="str">
        <f t="shared" si="26"/>
        <v/>
      </c>
      <c r="O450" s="6" t="str">
        <f t="shared" si="27"/>
        <v/>
      </c>
    </row>
    <row r="451" spans="6:15">
      <c r="F451" s="27" t="str">
        <f t="shared" si="24"/>
        <v/>
      </c>
      <c r="G451" s="6" t="str">
        <f t="shared" si="25"/>
        <v/>
      </c>
      <c r="H451" s="62" t="str">
        <f>+IFERROR(VLOOKUP(B451,SOCIO!E:I,5,0),"")</f>
        <v/>
      </c>
      <c r="N451" s="27" t="str">
        <f t="shared" si="26"/>
        <v/>
      </c>
      <c r="O451" s="6" t="str">
        <f t="shared" si="27"/>
        <v/>
      </c>
    </row>
    <row r="452" spans="6:15">
      <c r="F452" s="27" t="str">
        <f t="shared" si="24"/>
        <v/>
      </c>
      <c r="G452" s="6" t="str">
        <f t="shared" si="25"/>
        <v/>
      </c>
      <c r="H452" s="62" t="str">
        <f>+IFERROR(VLOOKUP(B452,SOCIO!E:I,5,0),"")</f>
        <v/>
      </c>
      <c r="N452" s="27" t="str">
        <f t="shared" si="26"/>
        <v/>
      </c>
      <c r="O452" s="6" t="str">
        <f t="shared" si="27"/>
        <v/>
      </c>
    </row>
    <row r="453" spans="6:15">
      <c r="F453" s="27" t="str">
        <f t="shared" si="24"/>
        <v/>
      </c>
      <c r="G453" s="6" t="str">
        <f t="shared" si="25"/>
        <v/>
      </c>
      <c r="H453" s="62" t="str">
        <f>+IFERROR(VLOOKUP(B453,SOCIO!E:I,5,0),"")</f>
        <v/>
      </c>
      <c r="N453" s="27" t="str">
        <f t="shared" si="26"/>
        <v/>
      </c>
      <c r="O453" s="6" t="str">
        <f t="shared" si="27"/>
        <v/>
      </c>
    </row>
    <row r="454" spans="6:15">
      <c r="F454" s="27" t="str">
        <f t="shared" si="24"/>
        <v/>
      </c>
      <c r="G454" s="6" t="str">
        <f t="shared" si="25"/>
        <v/>
      </c>
      <c r="H454" s="62" t="str">
        <f>+IFERROR(VLOOKUP(B454,SOCIO!E:I,5,0),"")</f>
        <v/>
      </c>
      <c r="N454" s="27" t="str">
        <f t="shared" si="26"/>
        <v/>
      </c>
      <c r="O454" s="6" t="str">
        <f t="shared" si="27"/>
        <v/>
      </c>
    </row>
    <row r="455" spans="6:15">
      <c r="F455" s="27" t="str">
        <f t="shared" si="24"/>
        <v/>
      </c>
      <c r="G455" s="6" t="str">
        <f t="shared" si="25"/>
        <v/>
      </c>
      <c r="H455" s="62" t="str">
        <f>+IFERROR(VLOOKUP(B455,SOCIO!E:I,5,0),"")</f>
        <v/>
      </c>
      <c r="N455" s="27" t="str">
        <f t="shared" si="26"/>
        <v/>
      </c>
      <c r="O455" s="6" t="str">
        <f t="shared" si="27"/>
        <v/>
      </c>
    </row>
    <row r="456" spans="6:15">
      <c r="F456" s="27" t="str">
        <f t="shared" si="24"/>
        <v/>
      </c>
      <c r="G456" s="6" t="str">
        <f t="shared" si="25"/>
        <v/>
      </c>
      <c r="H456" s="62" t="str">
        <f>+IFERROR(VLOOKUP(B456,SOCIO!E:I,5,0),"")</f>
        <v/>
      </c>
      <c r="N456" s="27" t="str">
        <f t="shared" si="26"/>
        <v/>
      </c>
      <c r="O456" s="6" t="str">
        <f t="shared" si="27"/>
        <v/>
      </c>
    </row>
    <row r="457" spans="6:15">
      <c r="F457" s="27" t="str">
        <f t="shared" si="24"/>
        <v/>
      </c>
      <c r="G457" s="6" t="str">
        <f t="shared" si="25"/>
        <v/>
      </c>
      <c r="H457" s="62" t="str">
        <f>+IFERROR(VLOOKUP(B457,SOCIO!E:I,5,0),"")</f>
        <v/>
      </c>
      <c r="N457" s="27" t="str">
        <f t="shared" si="26"/>
        <v/>
      </c>
      <c r="O457" s="6" t="str">
        <f t="shared" si="27"/>
        <v/>
      </c>
    </row>
    <row r="458" spans="6:15">
      <c r="F458" s="27" t="str">
        <f t="shared" si="24"/>
        <v/>
      </c>
      <c r="G458" s="6" t="str">
        <f t="shared" si="25"/>
        <v/>
      </c>
      <c r="H458" s="62" t="str">
        <f>+IFERROR(VLOOKUP(B458,SOCIO!E:I,5,0),"")</f>
        <v/>
      </c>
      <c r="N458" s="27" t="str">
        <f t="shared" si="26"/>
        <v/>
      </c>
      <c r="O458" s="6" t="str">
        <f t="shared" si="27"/>
        <v/>
      </c>
    </row>
    <row r="459" spans="6:15">
      <c r="F459" s="27" t="str">
        <f t="shared" si="24"/>
        <v/>
      </c>
      <c r="G459" s="6" t="str">
        <f t="shared" si="25"/>
        <v/>
      </c>
      <c r="H459" s="62" t="str">
        <f>+IFERROR(VLOOKUP(B459,SOCIO!E:I,5,0),"")</f>
        <v/>
      </c>
      <c r="N459" s="27" t="str">
        <f t="shared" si="26"/>
        <v/>
      </c>
      <c r="O459" s="6" t="str">
        <f t="shared" si="27"/>
        <v/>
      </c>
    </row>
    <row r="460" spans="6:15">
      <c r="F460" s="27" t="str">
        <f t="shared" si="24"/>
        <v/>
      </c>
      <c r="G460" s="6" t="str">
        <f t="shared" si="25"/>
        <v/>
      </c>
      <c r="H460" s="62" t="str">
        <f>+IFERROR(VLOOKUP(B460,SOCIO!E:I,5,0),"")</f>
        <v/>
      </c>
      <c r="N460" s="27" t="str">
        <f t="shared" si="26"/>
        <v/>
      </c>
      <c r="O460" s="6" t="str">
        <f t="shared" si="27"/>
        <v/>
      </c>
    </row>
    <row r="461" spans="6:15">
      <c r="F461" s="27" t="str">
        <f t="shared" si="24"/>
        <v/>
      </c>
      <c r="G461" s="6" t="str">
        <f t="shared" si="25"/>
        <v/>
      </c>
      <c r="H461" s="62" t="str">
        <f>+IFERROR(VLOOKUP(B461,SOCIO!E:I,5,0),"")</f>
        <v/>
      </c>
      <c r="N461" s="27" t="str">
        <f t="shared" si="26"/>
        <v/>
      </c>
      <c r="O461" s="6" t="str">
        <f t="shared" si="27"/>
        <v/>
      </c>
    </row>
    <row r="462" spans="6:15">
      <c r="F462" s="27" t="str">
        <f t="shared" si="24"/>
        <v/>
      </c>
      <c r="G462" s="6" t="str">
        <f t="shared" si="25"/>
        <v/>
      </c>
      <c r="H462" s="62" t="str">
        <f>+IFERROR(VLOOKUP(B462,SOCIO!E:I,5,0),"")</f>
        <v/>
      </c>
      <c r="N462" s="27" t="str">
        <f t="shared" si="26"/>
        <v/>
      </c>
      <c r="O462" s="6" t="str">
        <f t="shared" si="27"/>
        <v/>
      </c>
    </row>
    <row r="463" spans="6:15">
      <c r="F463" s="27" t="str">
        <f t="shared" si="24"/>
        <v/>
      </c>
      <c r="G463" s="6" t="str">
        <f t="shared" si="25"/>
        <v/>
      </c>
      <c r="H463" s="62" t="str">
        <f>+IFERROR(VLOOKUP(B463,SOCIO!E:I,5,0),"")</f>
        <v/>
      </c>
      <c r="N463" s="27" t="str">
        <f t="shared" si="26"/>
        <v/>
      </c>
      <c r="O463" s="6" t="str">
        <f t="shared" si="27"/>
        <v/>
      </c>
    </row>
    <row r="464" spans="6:15">
      <c r="F464" s="27" t="str">
        <f t="shared" si="24"/>
        <v/>
      </c>
      <c r="G464" s="6" t="str">
        <f t="shared" si="25"/>
        <v/>
      </c>
      <c r="H464" s="62" t="str">
        <f>+IFERROR(VLOOKUP(B464,SOCIO!E:I,5,0),"")</f>
        <v/>
      </c>
      <c r="N464" s="27" t="str">
        <f t="shared" si="26"/>
        <v/>
      </c>
      <c r="O464" s="6" t="str">
        <f t="shared" si="27"/>
        <v/>
      </c>
    </row>
    <row r="465" spans="6:15">
      <c r="F465" s="27" t="str">
        <f t="shared" si="24"/>
        <v/>
      </c>
      <c r="G465" s="6" t="str">
        <f t="shared" si="25"/>
        <v/>
      </c>
      <c r="H465" s="62" t="str">
        <f>+IFERROR(VLOOKUP(B465,SOCIO!E:I,5,0),"")</f>
        <v/>
      </c>
      <c r="N465" s="27" t="str">
        <f t="shared" si="26"/>
        <v/>
      </c>
      <c r="O465" s="6" t="str">
        <f t="shared" si="27"/>
        <v/>
      </c>
    </row>
    <row r="466" spans="6:15">
      <c r="F466" s="27" t="str">
        <f t="shared" si="24"/>
        <v/>
      </c>
      <c r="G466" s="6" t="str">
        <f t="shared" si="25"/>
        <v/>
      </c>
      <c r="H466" s="62" t="str">
        <f>+IFERROR(VLOOKUP(B466,SOCIO!E:I,5,0),"")</f>
        <v/>
      </c>
      <c r="N466" s="27" t="str">
        <f t="shared" si="26"/>
        <v/>
      </c>
      <c r="O466" s="6" t="str">
        <f t="shared" si="27"/>
        <v/>
      </c>
    </row>
    <row r="467" spans="6:15">
      <c r="F467" s="27" t="str">
        <f t="shared" si="24"/>
        <v/>
      </c>
      <c r="G467" s="6" t="str">
        <f t="shared" si="25"/>
        <v/>
      </c>
      <c r="H467" s="62" t="str">
        <f>+IFERROR(VLOOKUP(B467,SOCIO!E:I,5,0),"")</f>
        <v/>
      </c>
      <c r="N467" s="27" t="str">
        <f t="shared" si="26"/>
        <v/>
      </c>
      <c r="O467" s="6" t="str">
        <f t="shared" si="27"/>
        <v/>
      </c>
    </row>
    <row r="468" spans="6:15">
      <c r="F468" s="27" t="str">
        <f t="shared" si="24"/>
        <v/>
      </c>
      <c r="G468" s="6" t="str">
        <f t="shared" si="25"/>
        <v/>
      </c>
      <c r="H468" s="62" t="str">
        <f>+IFERROR(VLOOKUP(B468,SOCIO!E:I,5,0),"")</f>
        <v/>
      </c>
      <c r="N468" s="27" t="str">
        <f t="shared" si="26"/>
        <v/>
      </c>
      <c r="O468" s="6" t="str">
        <f t="shared" si="27"/>
        <v/>
      </c>
    </row>
    <row r="469" spans="6:15">
      <c r="F469" s="27" t="str">
        <f t="shared" si="24"/>
        <v/>
      </c>
      <c r="G469" s="6" t="str">
        <f t="shared" si="25"/>
        <v/>
      </c>
      <c r="H469" s="62" t="str">
        <f>+IFERROR(VLOOKUP(B469,SOCIO!E:I,5,0),"")</f>
        <v/>
      </c>
      <c r="N469" s="27" t="str">
        <f t="shared" si="26"/>
        <v/>
      </c>
      <c r="O469" s="6" t="str">
        <f t="shared" si="27"/>
        <v/>
      </c>
    </row>
    <row r="470" spans="6:15">
      <c r="F470" s="27" t="str">
        <f t="shared" si="24"/>
        <v/>
      </c>
      <c r="G470" s="6" t="str">
        <f t="shared" si="25"/>
        <v/>
      </c>
      <c r="H470" s="62" t="str">
        <f>+IFERROR(VLOOKUP(B470,SOCIO!E:I,5,0),"")</f>
        <v/>
      </c>
      <c r="N470" s="27" t="str">
        <f t="shared" si="26"/>
        <v/>
      </c>
      <c r="O470" s="6" t="str">
        <f t="shared" si="27"/>
        <v/>
      </c>
    </row>
    <row r="471" spans="6:15">
      <c r="F471" s="27" t="str">
        <f t="shared" ref="F471:F534" si="28">+IFERROR((E471/D471)-1,"")</f>
        <v/>
      </c>
      <c r="G471" s="6" t="str">
        <f t="shared" ref="G471:G534" si="29">+IF(E471="","",IF(E471&gt;=$D$16,$C$17,IF(E471&gt;$D$15,$C$16,IF(E471&gt;$D$14,$C$15,$C$14))))</f>
        <v/>
      </c>
      <c r="H471" s="62" t="str">
        <f>+IFERROR(VLOOKUP(B471,SOCIO!E:I,5,0),"")</f>
        <v/>
      </c>
      <c r="N471" s="27" t="str">
        <f t="shared" ref="N471:N534" si="30">+IFERROR((M471/L471)-1,"")</f>
        <v/>
      </c>
      <c r="O471" s="6" t="str">
        <f t="shared" ref="O471:O534" si="31">+IF(M471="","",IF(M471&gt;=$O$16,$C$17,IF(M471&gt;$O$15,$C$16,IF(M471&gt;$O$14,$C$15,$C$14))))</f>
        <v/>
      </c>
    </row>
    <row r="472" spans="6:15">
      <c r="F472" s="27" t="str">
        <f t="shared" si="28"/>
        <v/>
      </c>
      <c r="G472" s="6" t="str">
        <f t="shared" si="29"/>
        <v/>
      </c>
      <c r="H472" s="62" t="str">
        <f>+IFERROR(VLOOKUP(B472,SOCIO!E:I,5,0),"")</f>
        <v/>
      </c>
      <c r="N472" s="27" t="str">
        <f t="shared" si="30"/>
        <v/>
      </c>
      <c r="O472" s="6" t="str">
        <f t="shared" si="31"/>
        <v/>
      </c>
    </row>
    <row r="473" spans="6:15">
      <c r="F473" s="27" t="str">
        <f t="shared" si="28"/>
        <v/>
      </c>
      <c r="G473" s="6" t="str">
        <f t="shared" si="29"/>
        <v/>
      </c>
      <c r="H473" s="62" t="str">
        <f>+IFERROR(VLOOKUP(B473,SOCIO!E:I,5,0),"")</f>
        <v/>
      </c>
      <c r="N473" s="27" t="str">
        <f t="shared" si="30"/>
        <v/>
      </c>
      <c r="O473" s="6" t="str">
        <f t="shared" si="31"/>
        <v/>
      </c>
    </row>
    <row r="474" spans="6:15">
      <c r="F474" s="27" t="str">
        <f t="shared" si="28"/>
        <v/>
      </c>
      <c r="G474" s="6" t="str">
        <f t="shared" si="29"/>
        <v/>
      </c>
      <c r="H474" s="62" t="str">
        <f>+IFERROR(VLOOKUP(B474,SOCIO!E:I,5,0),"")</f>
        <v/>
      </c>
      <c r="N474" s="27" t="str">
        <f t="shared" si="30"/>
        <v/>
      </c>
      <c r="O474" s="6" t="str">
        <f t="shared" si="31"/>
        <v/>
      </c>
    </row>
    <row r="475" spans="6:15">
      <c r="F475" s="27" t="str">
        <f t="shared" si="28"/>
        <v/>
      </c>
      <c r="G475" s="6" t="str">
        <f t="shared" si="29"/>
        <v/>
      </c>
      <c r="H475" s="62" t="str">
        <f>+IFERROR(VLOOKUP(B475,SOCIO!E:I,5,0),"")</f>
        <v/>
      </c>
      <c r="N475" s="27" t="str">
        <f t="shared" si="30"/>
        <v/>
      </c>
      <c r="O475" s="6" t="str">
        <f t="shared" si="31"/>
        <v/>
      </c>
    </row>
    <row r="476" spans="6:15">
      <c r="F476" s="27" t="str">
        <f t="shared" si="28"/>
        <v/>
      </c>
      <c r="G476" s="6" t="str">
        <f t="shared" si="29"/>
        <v/>
      </c>
      <c r="H476" s="62" t="str">
        <f>+IFERROR(VLOOKUP(B476,SOCIO!E:I,5,0),"")</f>
        <v/>
      </c>
      <c r="N476" s="27" t="str">
        <f t="shared" si="30"/>
        <v/>
      </c>
      <c r="O476" s="6" t="str">
        <f t="shared" si="31"/>
        <v/>
      </c>
    </row>
    <row r="477" spans="6:15">
      <c r="F477" s="27" t="str">
        <f t="shared" si="28"/>
        <v/>
      </c>
      <c r="G477" s="6" t="str">
        <f t="shared" si="29"/>
        <v/>
      </c>
      <c r="H477" s="62" t="str">
        <f>+IFERROR(VLOOKUP(B477,SOCIO!E:I,5,0),"")</f>
        <v/>
      </c>
      <c r="N477" s="27" t="str">
        <f t="shared" si="30"/>
        <v/>
      </c>
      <c r="O477" s="6" t="str">
        <f t="shared" si="31"/>
        <v/>
      </c>
    </row>
    <row r="478" spans="6:15">
      <c r="F478" s="27" t="str">
        <f t="shared" si="28"/>
        <v/>
      </c>
      <c r="G478" s="6" t="str">
        <f t="shared" si="29"/>
        <v/>
      </c>
      <c r="H478" s="62" t="str">
        <f>+IFERROR(VLOOKUP(B478,SOCIO!E:I,5,0),"")</f>
        <v/>
      </c>
      <c r="N478" s="27" t="str">
        <f t="shared" si="30"/>
        <v/>
      </c>
      <c r="O478" s="6" t="str">
        <f t="shared" si="31"/>
        <v/>
      </c>
    </row>
    <row r="479" spans="6:15">
      <c r="F479" s="27" t="str">
        <f t="shared" si="28"/>
        <v/>
      </c>
      <c r="G479" s="6" t="str">
        <f t="shared" si="29"/>
        <v/>
      </c>
      <c r="H479" s="62" t="str">
        <f>+IFERROR(VLOOKUP(B479,SOCIO!E:I,5,0),"")</f>
        <v/>
      </c>
      <c r="N479" s="27" t="str">
        <f t="shared" si="30"/>
        <v/>
      </c>
      <c r="O479" s="6" t="str">
        <f t="shared" si="31"/>
        <v/>
      </c>
    </row>
    <row r="480" spans="6:15">
      <c r="F480" s="27" t="str">
        <f t="shared" si="28"/>
        <v/>
      </c>
      <c r="G480" s="6" t="str">
        <f t="shared" si="29"/>
        <v/>
      </c>
      <c r="H480" s="62" t="str">
        <f>+IFERROR(VLOOKUP(B480,SOCIO!E:I,5,0),"")</f>
        <v/>
      </c>
      <c r="N480" s="27" t="str">
        <f t="shared" si="30"/>
        <v/>
      </c>
      <c r="O480" s="6" t="str">
        <f t="shared" si="31"/>
        <v/>
      </c>
    </row>
    <row r="481" spans="6:15">
      <c r="F481" s="27" t="str">
        <f t="shared" si="28"/>
        <v/>
      </c>
      <c r="G481" s="6" t="str">
        <f t="shared" si="29"/>
        <v/>
      </c>
      <c r="H481" s="62" t="str">
        <f>+IFERROR(VLOOKUP(B481,SOCIO!E:I,5,0),"")</f>
        <v/>
      </c>
      <c r="N481" s="27" t="str">
        <f t="shared" si="30"/>
        <v/>
      </c>
      <c r="O481" s="6" t="str">
        <f t="shared" si="31"/>
        <v/>
      </c>
    </row>
    <row r="482" spans="6:15">
      <c r="F482" s="27" t="str">
        <f t="shared" si="28"/>
        <v/>
      </c>
      <c r="G482" s="6" t="str">
        <f t="shared" si="29"/>
        <v/>
      </c>
      <c r="H482" s="62" t="str">
        <f>+IFERROR(VLOOKUP(B482,SOCIO!E:I,5,0),"")</f>
        <v/>
      </c>
      <c r="N482" s="27" t="str">
        <f t="shared" si="30"/>
        <v/>
      </c>
      <c r="O482" s="6" t="str">
        <f t="shared" si="31"/>
        <v/>
      </c>
    </row>
    <row r="483" spans="6:15">
      <c r="F483" s="27" t="str">
        <f t="shared" si="28"/>
        <v/>
      </c>
      <c r="G483" s="6" t="str">
        <f t="shared" si="29"/>
        <v/>
      </c>
      <c r="H483" s="62" t="str">
        <f>+IFERROR(VLOOKUP(B483,SOCIO!E:I,5,0),"")</f>
        <v/>
      </c>
      <c r="N483" s="27" t="str">
        <f t="shared" si="30"/>
        <v/>
      </c>
      <c r="O483" s="6" t="str">
        <f t="shared" si="31"/>
        <v/>
      </c>
    </row>
    <row r="484" spans="6:15">
      <c r="F484" s="27" t="str">
        <f t="shared" si="28"/>
        <v/>
      </c>
      <c r="G484" s="6" t="str">
        <f t="shared" si="29"/>
        <v/>
      </c>
      <c r="H484" s="62" t="str">
        <f>+IFERROR(VLOOKUP(B484,SOCIO!E:I,5,0),"")</f>
        <v/>
      </c>
      <c r="N484" s="27" t="str">
        <f t="shared" si="30"/>
        <v/>
      </c>
      <c r="O484" s="6" t="str">
        <f t="shared" si="31"/>
        <v/>
      </c>
    </row>
    <row r="485" spans="6:15">
      <c r="F485" s="27" t="str">
        <f t="shared" si="28"/>
        <v/>
      </c>
      <c r="G485" s="6" t="str">
        <f t="shared" si="29"/>
        <v/>
      </c>
      <c r="H485" s="62" t="str">
        <f>+IFERROR(VLOOKUP(B485,SOCIO!E:I,5,0),"")</f>
        <v/>
      </c>
      <c r="N485" s="27" t="str">
        <f t="shared" si="30"/>
        <v/>
      </c>
      <c r="O485" s="6" t="str">
        <f t="shared" si="31"/>
        <v/>
      </c>
    </row>
    <row r="486" spans="6:15">
      <c r="F486" s="27" t="str">
        <f t="shared" si="28"/>
        <v/>
      </c>
      <c r="G486" s="6" t="str">
        <f t="shared" si="29"/>
        <v/>
      </c>
      <c r="H486" s="62" t="str">
        <f>+IFERROR(VLOOKUP(B486,SOCIO!E:I,5,0),"")</f>
        <v/>
      </c>
      <c r="N486" s="27" t="str">
        <f t="shared" si="30"/>
        <v/>
      </c>
      <c r="O486" s="6" t="str">
        <f t="shared" si="31"/>
        <v/>
      </c>
    </row>
    <row r="487" spans="6:15">
      <c r="F487" s="27" t="str">
        <f t="shared" si="28"/>
        <v/>
      </c>
      <c r="G487" s="6" t="str">
        <f t="shared" si="29"/>
        <v/>
      </c>
      <c r="H487" s="62" t="str">
        <f>+IFERROR(VLOOKUP(B487,SOCIO!E:I,5,0),"")</f>
        <v/>
      </c>
      <c r="N487" s="27" t="str">
        <f t="shared" si="30"/>
        <v/>
      </c>
      <c r="O487" s="6" t="str">
        <f t="shared" si="31"/>
        <v/>
      </c>
    </row>
    <row r="488" spans="6:15">
      <c r="F488" s="27" t="str">
        <f t="shared" si="28"/>
        <v/>
      </c>
      <c r="G488" s="6" t="str">
        <f t="shared" si="29"/>
        <v/>
      </c>
      <c r="H488" s="62" t="str">
        <f>+IFERROR(VLOOKUP(B488,SOCIO!E:I,5,0),"")</f>
        <v/>
      </c>
      <c r="N488" s="27" t="str">
        <f t="shared" si="30"/>
        <v/>
      </c>
      <c r="O488" s="6" t="str">
        <f t="shared" si="31"/>
        <v/>
      </c>
    </row>
    <row r="489" spans="6:15">
      <c r="F489" s="27" t="str">
        <f t="shared" si="28"/>
        <v/>
      </c>
      <c r="G489" s="6" t="str">
        <f t="shared" si="29"/>
        <v/>
      </c>
      <c r="H489" s="62" t="str">
        <f>+IFERROR(VLOOKUP(B489,SOCIO!E:I,5,0),"")</f>
        <v/>
      </c>
      <c r="N489" s="27" t="str">
        <f t="shared" si="30"/>
        <v/>
      </c>
      <c r="O489" s="6" t="str">
        <f t="shared" si="31"/>
        <v/>
      </c>
    </row>
    <row r="490" spans="6:15">
      <c r="F490" s="27" t="str">
        <f t="shared" si="28"/>
        <v/>
      </c>
      <c r="G490" s="6" t="str">
        <f t="shared" si="29"/>
        <v/>
      </c>
      <c r="H490" s="62" t="str">
        <f>+IFERROR(VLOOKUP(B490,SOCIO!E:I,5,0),"")</f>
        <v/>
      </c>
      <c r="N490" s="27" t="str">
        <f t="shared" si="30"/>
        <v/>
      </c>
      <c r="O490" s="6" t="str">
        <f t="shared" si="31"/>
        <v/>
      </c>
    </row>
    <row r="491" spans="6:15">
      <c r="F491" s="27" t="str">
        <f t="shared" si="28"/>
        <v/>
      </c>
      <c r="G491" s="6" t="str">
        <f t="shared" si="29"/>
        <v/>
      </c>
      <c r="H491" s="62" t="str">
        <f>+IFERROR(VLOOKUP(B491,SOCIO!E:I,5,0),"")</f>
        <v/>
      </c>
      <c r="N491" s="27" t="str">
        <f t="shared" si="30"/>
        <v/>
      </c>
      <c r="O491" s="6" t="str">
        <f t="shared" si="31"/>
        <v/>
      </c>
    </row>
    <row r="492" spans="6:15">
      <c r="F492" s="27" t="str">
        <f t="shared" si="28"/>
        <v/>
      </c>
      <c r="G492" s="6" t="str">
        <f t="shared" si="29"/>
        <v/>
      </c>
      <c r="H492" s="62" t="str">
        <f>+IFERROR(VLOOKUP(B492,SOCIO!E:I,5,0),"")</f>
        <v/>
      </c>
      <c r="N492" s="27" t="str">
        <f t="shared" si="30"/>
        <v/>
      </c>
      <c r="O492" s="6" t="str">
        <f t="shared" si="31"/>
        <v/>
      </c>
    </row>
    <row r="493" spans="6:15">
      <c r="F493" s="27" t="str">
        <f t="shared" si="28"/>
        <v/>
      </c>
      <c r="G493" s="6" t="str">
        <f t="shared" si="29"/>
        <v/>
      </c>
      <c r="H493" s="62" t="str">
        <f>+IFERROR(VLOOKUP(B493,SOCIO!E:I,5,0),"")</f>
        <v/>
      </c>
      <c r="N493" s="27" t="str">
        <f t="shared" si="30"/>
        <v/>
      </c>
      <c r="O493" s="6" t="str">
        <f t="shared" si="31"/>
        <v/>
      </c>
    </row>
    <row r="494" spans="6:15">
      <c r="F494" s="27" t="str">
        <f t="shared" si="28"/>
        <v/>
      </c>
      <c r="G494" s="6" t="str">
        <f t="shared" si="29"/>
        <v/>
      </c>
      <c r="H494" s="62" t="str">
        <f>+IFERROR(VLOOKUP(B494,SOCIO!E:I,5,0),"")</f>
        <v/>
      </c>
      <c r="N494" s="27" t="str">
        <f t="shared" si="30"/>
        <v/>
      </c>
      <c r="O494" s="6" t="str">
        <f t="shared" si="31"/>
        <v/>
      </c>
    </row>
    <row r="495" spans="6:15">
      <c r="F495" s="27" t="str">
        <f t="shared" si="28"/>
        <v/>
      </c>
      <c r="G495" s="6" t="str">
        <f t="shared" si="29"/>
        <v/>
      </c>
      <c r="H495" s="62" t="str">
        <f>+IFERROR(VLOOKUP(B495,SOCIO!E:I,5,0),"")</f>
        <v/>
      </c>
      <c r="N495" s="27" t="str">
        <f t="shared" si="30"/>
        <v/>
      </c>
      <c r="O495" s="6" t="str">
        <f t="shared" si="31"/>
        <v/>
      </c>
    </row>
    <row r="496" spans="6:15">
      <c r="F496" s="27" t="str">
        <f t="shared" si="28"/>
        <v/>
      </c>
      <c r="G496" s="6" t="str">
        <f t="shared" si="29"/>
        <v/>
      </c>
      <c r="H496" s="62" t="str">
        <f>+IFERROR(VLOOKUP(B496,SOCIO!E:I,5,0),"")</f>
        <v/>
      </c>
      <c r="N496" s="27" t="str">
        <f t="shared" si="30"/>
        <v/>
      </c>
      <c r="O496" s="6" t="str">
        <f t="shared" si="31"/>
        <v/>
      </c>
    </row>
    <row r="497" spans="6:15">
      <c r="F497" s="27" t="str">
        <f t="shared" si="28"/>
        <v/>
      </c>
      <c r="G497" s="6" t="str">
        <f t="shared" si="29"/>
        <v/>
      </c>
      <c r="H497" s="62" t="str">
        <f>+IFERROR(VLOOKUP(B497,SOCIO!E:I,5,0),"")</f>
        <v/>
      </c>
      <c r="N497" s="27" t="str">
        <f t="shared" si="30"/>
        <v/>
      </c>
      <c r="O497" s="6" t="str">
        <f t="shared" si="31"/>
        <v/>
      </c>
    </row>
    <row r="498" spans="6:15">
      <c r="F498" s="27" t="str">
        <f t="shared" si="28"/>
        <v/>
      </c>
      <c r="G498" s="6" t="str">
        <f t="shared" si="29"/>
        <v/>
      </c>
      <c r="H498" s="62" t="str">
        <f>+IFERROR(VLOOKUP(B498,SOCIO!E:I,5,0),"")</f>
        <v/>
      </c>
      <c r="N498" s="27" t="str">
        <f t="shared" si="30"/>
        <v/>
      </c>
      <c r="O498" s="6" t="str">
        <f t="shared" si="31"/>
        <v/>
      </c>
    </row>
    <row r="499" spans="6:15">
      <c r="F499" s="27" t="str">
        <f t="shared" si="28"/>
        <v/>
      </c>
      <c r="G499" s="6" t="str">
        <f t="shared" si="29"/>
        <v/>
      </c>
      <c r="H499" s="62" t="str">
        <f>+IFERROR(VLOOKUP(B499,SOCIO!E:I,5,0),"")</f>
        <v/>
      </c>
      <c r="N499" s="27" t="str">
        <f t="shared" si="30"/>
        <v/>
      </c>
      <c r="O499" s="6" t="str">
        <f t="shared" si="31"/>
        <v/>
      </c>
    </row>
    <row r="500" spans="6:15">
      <c r="F500" s="27" t="str">
        <f t="shared" si="28"/>
        <v/>
      </c>
      <c r="G500" s="6" t="str">
        <f t="shared" si="29"/>
        <v/>
      </c>
      <c r="H500" s="62" t="str">
        <f>+IFERROR(VLOOKUP(B500,SOCIO!E:I,5,0),"")</f>
        <v/>
      </c>
      <c r="N500" s="27" t="str">
        <f t="shared" si="30"/>
        <v/>
      </c>
      <c r="O500" s="6" t="str">
        <f t="shared" si="31"/>
        <v/>
      </c>
    </row>
    <row r="501" spans="6:15">
      <c r="F501" s="27" t="str">
        <f t="shared" si="28"/>
        <v/>
      </c>
      <c r="G501" s="6" t="str">
        <f t="shared" si="29"/>
        <v/>
      </c>
      <c r="H501" s="62" t="str">
        <f>+IFERROR(VLOOKUP(B501,SOCIO!E:I,5,0),"")</f>
        <v/>
      </c>
      <c r="N501" s="27" t="str">
        <f t="shared" si="30"/>
        <v/>
      </c>
      <c r="O501" s="6" t="str">
        <f t="shared" si="31"/>
        <v/>
      </c>
    </row>
    <row r="502" spans="6:15">
      <c r="F502" s="27" t="str">
        <f t="shared" si="28"/>
        <v/>
      </c>
      <c r="G502" s="6" t="str">
        <f t="shared" si="29"/>
        <v/>
      </c>
      <c r="H502" s="62" t="str">
        <f>+IFERROR(VLOOKUP(B502,SOCIO!E:I,5,0),"")</f>
        <v/>
      </c>
      <c r="N502" s="27" t="str">
        <f t="shared" si="30"/>
        <v/>
      </c>
      <c r="O502" s="6" t="str">
        <f t="shared" si="31"/>
        <v/>
      </c>
    </row>
    <row r="503" spans="6:15">
      <c r="F503" s="27" t="str">
        <f t="shared" si="28"/>
        <v/>
      </c>
      <c r="G503" s="6" t="str">
        <f t="shared" si="29"/>
        <v/>
      </c>
      <c r="H503" s="62" t="str">
        <f>+IFERROR(VLOOKUP(B503,SOCIO!E:I,5,0),"")</f>
        <v/>
      </c>
      <c r="N503" s="27" t="str">
        <f t="shared" si="30"/>
        <v/>
      </c>
      <c r="O503" s="6" t="str">
        <f t="shared" si="31"/>
        <v/>
      </c>
    </row>
    <row r="504" spans="6:15">
      <c r="F504" s="27" t="str">
        <f t="shared" si="28"/>
        <v/>
      </c>
      <c r="G504" s="6" t="str">
        <f t="shared" si="29"/>
        <v/>
      </c>
      <c r="H504" s="62" t="str">
        <f>+IFERROR(VLOOKUP(B504,SOCIO!E:I,5,0),"")</f>
        <v/>
      </c>
      <c r="N504" s="27" t="str">
        <f t="shared" si="30"/>
        <v/>
      </c>
      <c r="O504" s="6" t="str">
        <f t="shared" si="31"/>
        <v/>
      </c>
    </row>
    <row r="505" spans="6:15">
      <c r="F505" s="27" t="str">
        <f t="shared" si="28"/>
        <v/>
      </c>
      <c r="G505" s="6" t="str">
        <f t="shared" si="29"/>
        <v/>
      </c>
      <c r="H505" s="62" t="str">
        <f>+IFERROR(VLOOKUP(B505,SOCIO!E:I,5,0),"")</f>
        <v/>
      </c>
      <c r="N505" s="27" t="str">
        <f t="shared" si="30"/>
        <v/>
      </c>
      <c r="O505" s="6" t="str">
        <f t="shared" si="31"/>
        <v/>
      </c>
    </row>
    <row r="506" spans="6:15">
      <c r="F506" s="27" t="str">
        <f t="shared" si="28"/>
        <v/>
      </c>
      <c r="G506" s="6" t="str">
        <f t="shared" si="29"/>
        <v/>
      </c>
      <c r="H506" s="62" t="str">
        <f>+IFERROR(VLOOKUP(B506,SOCIO!E:I,5,0),"")</f>
        <v/>
      </c>
      <c r="N506" s="27" t="str">
        <f t="shared" si="30"/>
        <v/>
      </c>
      <c r="O506" s="6" t="str">
        <f t="shared" si="31"/>
        <v/>
      </c>
    </row>
    <row r="507" spans="6:15">
      <c r="F507" s="27" t="str">
        <f t="shared" si="28"/>
        <v/>
      </c>
      <c r="G507" s="6" t="str">
        <f t="shared" si="29"/>
        <v/>
      </c>
      <c r="H507" s="62" t="str">
        <f>+IFERROR(VLOOKUP(B507,SOCIO!E:I,5,0),"")</f>
        <v/>
      </c>
      <c r="N507" s="27" t="str">
        <f t="shared" si="30"/>
        <v/>
      </c>
      <c r="O507" s="6" t="str">
        <f t="shared" si="31"/>
        <v/>
      </c>
    </row>
    <row r="508" spans="6:15">
      <c r="F508" s="27" t="str">
        <f t="shared" si="28"/>
        <v/>
      </c>
      <c r="G508" s="6" t="str">
        <f t="shared" si="29"/>
        <v/>
      </c>
      <c r="H508" s="62" t="str">
        <f>+IFERROR(VLOOKUP(B508,SOCIO!E:I,5,0),"")</f>
        <v/>
      </c>
      <c r="N508" s="27" t="str">
        <f t="shared" si="30"/>
        <v/>
      </c>
      <c r="O508" s="6" t="str">
        <f t="shared" si="31"/>
        <v/>
      </c>
    </row>
    <row r="509" spans="6:15">
      <c r="F509" s="27" t="str">
        <f t="shared" si="28"/>
        <v/>
      </c>
      <c r="G509" s="6" t="str">
        <f t="shared" si="29"/>
        <v/>
      </c>
      <c r="H509" s="62" t="str">
        <f>+IFERROR(VLOOKUP(B509,SOCIO!E:I,5,0),"")</f>
        <v/>
      </c>
      <c r="N509" s="27" t="str">
        <f t="shared" si="30"/>
        <v/>
      </c>
      <c r="O509" s="6" t="str">
        <f t="shared" si="31"/>
        <v/>
      </c>
    </row>
    <row r="510" spans="6:15">
      <c r="F510" s="27" t="str">
        <f t="shared" si="28"/>
        <v/>
      </c>
      <c r="G510" s="6" t="str">
        <f t="shared" si="29"/>
        <v/>
      </c>
      <c r="H510" s="62" t="str">
        <f>+IFERROR(VLOOKUP(B510,SOCIO!E:I,5,0),"")</f>
        <v/>
      </c>
      <c r="N510" s="27" t="str">
        <f t="shared" si="30"/>
        <v/>
      </c>
      <c r="O510" s="6" t="str">
        <f t="shared" si="31"/>
        <v/>
      </c>
    </row>
    <row r="511" spans="6:15">
      <c r="F511" s="27" t="str">
        <f t="shared" si="28"/>
        <v/>
      </c>
      <c r="G511" s="6" t="str">
        <f t="shared" si="29"/>
        <v/>
      </c>
      <c r="H511" s="62" t="str">
        <f>+IFERROR(VLOOKUP(B511,SOCIO!E:I,5,0),"")</f>
        <v/>
      </c>
      <c r="N511" s="27" t="str">
        <f t="shared" si="30"/>
        <v/>
      </c>
      <c r="O511" s="6" t="str">
        <f t="shared" si="31"/>
        <v/>
      </c>
    </row>
    <row r="512" spans="6:15">
      <c r="F512" s="27" t="str">
        <f t="shared" si="28"/>
        <v/>
      </c>
      <c r="G512" s="6" t="str">
        <f t="shared" si="29"/>
        <v/>
      </c>
      <c r="H512" s="62" t="str">
        <f>+IFERROR(VLOOKUP(B512,SOCIO!E:I,5,0),"")</f>
        <v/>
      </c>
      <c r="N512" s="27" t="str">
        <f t="shared" si="30"/>
        <v/>
      </c>
      <c r="O512" s="6" t="str">
        <f t="shared" si="31"/>
        <v/>
      </c>
    </row>
    <row r="513" spans="6:15">
      <c r="F513" s="27" t="str">
        <f t="shared" si="28"/>
        <v/>
      </c>
      <c r="G513" s="6" t="str">
        <f t="shared" si="29"/>
        <v/>
      </c>
      <c r="H513" s="62" t="str">
        <f>+IFERROR(VLOOKUP(B513,SOCIO!E:I,5,0),"")</f>
        <v/>
      </c>
      <c r="N513" s="27" t="str">
        <f t="shared" si="30"/>
        <v/>
      </c>
      <c r="O513" s="6" t="str">
        <f t="shared" si="31"/>
        <v/>
      </c>
    </row>
    <row r="514" spans="6:15">
      <c r="F514" s="27" t="str">
        <f t="shared" si="28"/>
        <v/>
      </c>
      <c r="G514" s="6" t="str">
        <f t="shared" si="29"/>
        <v/>
      </c>
      <c r="H514" s="62" t="str">
        <f>+IFERROR(VLOOKUP(B514,SOCIO!E:I,5,0),"")</f>
        <v/>
      </c>
      <c r="N514" s="27" t="str">
        <f t="shared" si="30"/>
        <v/>
      </c>
      <c r="O514" s="6" t="str">
        <f t="shared" si="31"/>
        <v/>
      </c>
    </row>
    <row r="515" spans="6:15">
      <c r="F515" s="27" t="str">
        <f t="shared" si="28"/>
        <v/>
      </c>
      <c r="G515" s="6" t="str">
        <f t="shared" si="29"/>
        <v/>
      </c>
      <c r="H515" s="62" t="str">
        <f>+IFERROR(VLOOKUP(B515,SOCIO!E:I,5,0),"")</f>
        <v/>
      </c>
      <c r="N515" s="27" t="str">
        <f t="shared" si="30"/>
        <v/>
      </c>
      <c r="O515" s="6" t="str">
        <f t="shared" si="31"/>
        <v/>
      </c>
    </row>
    <row r="516" spans="6:15">
      <c r="F516" s="27" t="str">
        <f t="shared" si="28"/>
        <v/>
      </c>
      <c r="G516" s="6" t="str">
        <f t="shared" si="29"/>
        <v/>
      </c>
      <c r="H516" s="62" t="str">
        <f>+IFERROR(VLOOKUP(B516,SOCIO!E:I,5,0),"")</f>
        <v/>
      </c>
      <c r="N516" s="27" t="str">
        <f t="shared" si="30"/>
        <v/>
      </c>
      <c r="O516" s="6" t="str">
        <f t="shared" si="31"/>
        <v/>
      </c>
    </row>
    <row r="517" spans="6:15">
      <c r="F517" s="27" t="str">
        <f t="shared" si="28"/>
        <v/>
      </c>
      <c r="G517" s="6" t="str">
        <f t="shared" si="29"/>
        <v/>
      </c>
      <c r="H517" s="62" t="str">
        <f>+IFERROR(VLOOKUP(B517,SOCIO!E:I,5,0),"")</f>
        <v/>
      </c>
      <c r="N517" s="27" t="str">
        <f t="shared" si="30"/>
        <v/>
      </c>
      <c r="O517" s="6" t="str">
        <f t="shared" si="31"/>
        <v/>
      </c>
    </row>
    <row r="518" spans="6:15">
      <c r="F518" s="27" t="str">
        <f t="shared" si="28"/>
        <v/>
      </c>
      <c r="G518" s="6" t="str">
        <f t="shared" si="29"/>
        <v/>
      </c>
      <c r="H518" s="62" t="str">
        <f>+IFERROR(VLOOKUP(B518,SOCIO!E:I,5,0),"")</f>
        <v/>
      </c>
      <c r="N518" s="27" t="str">
        <f t="shared" si="30"/>
        <v/>
      </c>
      <c r="O518" s="6" t="str">
        <f t="shared" si="31"/>
        <v/>
      </c>
    </row>
    <row r="519" spans="6:15">
      <c r="F519" s="27" t="str">
        <f t="shared" si="28"/>
        <v/>
      </c>
      <c r="G519" s="6" t="str">
        <f t="shared" si="29"/>
        <v/>
      </c>
      <c r="H519" s="62" t="str">
        <f>+IFERROR(VLOOKUP(B519,SOCIO!E:I,5,0),"")</f>
        <v/>
      </c>
      <c r="N519" s="27" t="str">
        <f t="shared" si="30"/>
        <v/>
      </c>
      <c r="O519" s="6" t="str">
        <f t="shared" si="31"/>
        <v/>
      </c>
    </row>
    <row r="520" spans="6:15">
      <c r="F520" s="27" t="str">
        <f t="shared" si="28"/>
        <v/>
      </c>
      <c r="G520" s="6" t="str">
        <f t="shared" si="29"/>
        <v/>
      </c>
      <c r="H520" s="62" t="str">
        <f>+IFERROR(VLOOKUP(B520,SOCIO!E:I,5,0),"")</f>
        <v/>
      </c>
      <c r="N520" s="27" t="str">
        <f t="shared" si="30"/>
        <v/>
      </c>
      <c r="O520" s="6" t="str">
        <f t="shared" si="31"/>
        <v/>
      </c>
    </row>
    <row r="521" spans="6:15">
      <c r="F521" s="27" t="str">
        <f t="shared" si="28"/>
        <v/>
      </c>
      <c r="G521" s="6" t="str">
        <f t="shared" si="29"/>
        <v/>
      </c>
      <c r="H521" s="62" t="str">
        <f>+IFERROR(VLOOKUP(B521,SOCIO!E:I,5,0),"")</f>
        <v/>
      </c>
      <c r="N521" s="27" t="str">
        <f t="shared" si="30"/>
        <v/>
      </c>
      <c r="O521" s="6" t="str">
        <f t="shared" si="31"/>
        <v/>
      </c>
    </row>
    <row r="522" spans="6:15">
      <c r="F522" s="27" t="str">
        <f t="shared" si="28"/>
        <v/>
      </c>
      <c r="G522" s="6" t="str">
        <f t="shared" si="29"/>
        <v/>
      </c>
      <c r="H522" s="62" t="str">
        <f>+IFERROR(VLOOKUP(B522,SOCIO!E:I,5,0),"")</f>
        <v/>
      </c>
      <c r="N522" s="27" t="str">
        <f t="shared" si="30"/>
        <v/>
      </c>
      <c r="O522" s="6" t="str">
        <f t="shared" si="31"/>
        <v/>
      </c>
    </row>
    <row r="523" spans="6:15">
      <c r="F523" s="27" t="str">
        <f t="shared" si="28"/>
        <v/>
      </c>
      <c r="G523" s="6" t="str">
        <f t="shared" si="29"/>
        <v/>
      </c>
      <c r="H523" s="62" t="str">
        <f>+IFERROR(VLOOKUP(B523,SOCIO!E:I,5,0),"")</f>
        <v/>
      </c>
      <c r="N523" s="27" t="str">
        <f t="shared" si="30"/>
        <v/>
      </c>
      <c r="O523" s="6" t="str">
        <f t="shared" si="31"/>
        <v/>
      </c>
    </row>
    <row r="524" spans="6:15">
      <c r="F524" s="27" t="str">
        <f t="shared" si="28"/>
        <v/>
      </c>
      <c r="G524" s="6" t="str">
        <f t="shared" si="29"/>
        <v/>
      </c>
      <c r="H524" s="62" t="str">
        <f>+IFERROR(VLOOKUP(B524,SOCIO!E:I,5,0),"")</f>
        <v/>
      </c>
      <c r="N524" s="27" t="str">
        <f t="shared" si="30"/>
        <v/>
      </c>
      <c r="O524" s="6" t="str">
        <f t="shared" si="31"/>
        <v/>
      </c>
    </row>
    <row r="525" spans="6:15">
      <c r="F525" s="27" t="str">
        <f t="shared" si="28"/>
        <v/>
      </c>
      <c r="G525" s="6" t="str">
        <f t="shared" si="29"/>
        <v/>
      </c>
      <c r="H525" s="62" t="str">
        <f>+IFERROR(VLOOKUP(B525,SOCIO!E:I,5,0),"")</f>
        <v/>
      </c>
      <c r="N525" s="27" t="str">
        <f t="shared" si="30"/>
        <v/>
      </c>
      <c r="O525" s="6" t="str">
        <f t="shared" si="31"/>
        <v/>
      </c>
    </row>
    <row r="526" spans="6:15">
      <c r="F526" s="27" t="str">
        <f t="shared" si="28"/>
        <v/>
      </c>
      <c r="G526" s="6" t="str">
        <f t="shared" si="29"/>
        <v/>
      </c>
      <c r="H526" s="62" t="str">
        <f>+IFERROR(VLOOKUP(B526,SOCIO!E:I,5,0),"")</f>
        <v/>
      </c>
      <c r="N526" s="27" t="str">
        <f t="shared" si="30"/>
        <v/>
      </c>
      <c r="O526" s="6" t="str">
        <f t="shared" si="31"/>
        <v/>
      </c>
    </row>
    <row r="527" spans="6:15">
      <c r="F527" s="27" t="str">
        <f t="shared" si="28"/>
        <v/>
      </c>
      <c r="G527" s="6" t="str">
        <f t="shared" si="29"/>
        <v/>
      </c>
      <c r="H527" s="62" t="str">
        <f>+IFERROR(VLOOKUP(B527,SOCIO!E:I,5,0),"")</f>
        <v/>
      </c>
      <c r="N527" s="27" t="str">
        <f t="shared" si="30"/>
        <v/>
      </c>
      <c r="O527" s="6" t="str">
        <f t="shared" si="31"/>
        <v/>
      </c>
    </row>
    <row r="528" spans="6:15">
      <c r="F528" s="27" t="str">
        <f t="shared" si="28"/>
        <v/>
      </c>
      <c r="G528" s="6" t="str">
        <f t="shared" si="29"/>
        <v/>
      </c>
      <c r="H528" s="62" t="str">
        <f>+IFERROR(VLOOKUP(B528,SOCIO!E:I,5,0),"")</f>
        <v/>
      </c>
      <c r="N528" s="27" t="str">
        <f t="shared" si="30"/>
        <v/>
      </c>
      <c r="O528" s="6" t="str">
        <f t="shared" si="31"/>
        <v/>
      </c>
    </row>
    <row r="529" spans="6:15">
      <c r="F529" s="27" t="str">
        <f t="shared" si="28"/>
        <v/>
      </c>
      <c r="G529" s="6" t="str">
        <f t="shared" si="29"/>
        <v/>
      </c>
      <c r="H529" s="62" t="str">
        <f>+IFERROR(VLOOKUP(B529,SOCIO!E:I,5,0),"")</f>
        <v/>
      </c>
      <c r="N529" s="27" t="str">
        <f t="shared" si="30"/>
        <v/>
      </c>
      <c r="O529" s="6" t="str">
        <f t="shared" si="31"/>
        <v/>
      </c>
    </row>
    <row r="530" spans="6:15">
      <c r="F530" s="27" t="str">
        <f t="shared" si="28"/>
        <v/>
      </c>
      <c r="G530" s="6" t="str">
        <f t="shared" si="29"/>
        <v/>
      </c>
      <c r="H530" s="62" t="str">
        <f>+IFERROR(VLOOKUP(B530,SOCIO!E:I,5,0),"")</f>
        <v/>
      </c>
      <c r="N530" s="27" t="str">
        <f t="shared" si="30"/>
        <v/>
      </c>
      <c r="O530" s="6" t="str">
        <f t="shared" si="31"/>
        <v/>
      </c>
    </row>
    <row r="531" spans="6:15">
      <c r="F531" s="27" t="str">
        <f t="shared" si="28"/>
        <v/>
      </c>
      <c r="G531" s="6" t="str">
        <f t="shared" si="29"/>
        <v/>
      </c>
      <c r="H531" s="62" t="str">
        <f>+IFERROR(VLOOKUP(B531,SOCIO!E:I,5,0),"")</f>
        <v/>
      </c>
      <c r="N531" s="27" t="str">
        <f t="shared" si="30"/>
        <v/>
      </c>
      <c r="O531" s="6" t="str">
        <f t="shared" si="31"/>
        <v/>
      </c>
    </row>
    <row r="532" spans="6:15">
      <c r="F532" s="27" t="str">
        <f t="shared" si="28"/>
        <v/>
      </c>
      <c r="G532" s="6" t="str">
        <f t="shared" si="29"/>
        <v/>
      </c>
      <c r="H532" s="62" t="str">
        <f>+IFERROR(VLOOKUP(B532,SOCIO!E:I,5,0),"")</f>
        <v/>
      </c>
      <c r="N532" s="27" t="str">
        <f t="shared" si="30"/>
        <v/>
      </c>
      <c r="O532" s="6" t="str">
        <f t="shared" si="31"/>
        <v/>
      </c>
    </row>
    <row r="533" spans="6:15">
      <c r="F533" s="27" t="str">
        <f t="shared" si="28"/>
        <v/>
      </c>
      <c r="G533" s="6" t="str">
        <f t="shared" si="29"/>
        <v/>
      </c>
      <c r="H533" s="62" t="str">
        <f>+IFERROR(VLOOKUP(B533,SOCIO!E:I,5,0),"")</f>
        <v/>
      </c>
      <c r="N533" s="27" t="str">
        <f t="shared" si="30"/>
        <v/>
      </c>
      <c r="O533" s="6" t="str">
        <f t="shared" si="31"/>
        <v/>
      </c>
    </row>
    <row r="534" spans="6:15">
      <c r="F534" s="27" t="str">
        <f t="shared" si="28"/>
        <v/>
      </c>
      <c r="G534" s="6" t="str">
        <f t="shared" si="29"/>
        <v/>
      </c>
      <c r="H534" s="62" t="str">
        <f>+IFERROR(VLOOKUP(B534,SOCIO!E:I,5,0),"")</f>
        <v/>
      </c>
      <c r="N534" s="27" t="str">
        <f t="shared" si="30"/>
        <v/>
      </c>
      <c r="O534" s="6" t="str">
        <f t="shared" si="31"/>
        <v/>
      </c>
    </row>
    <row r="535" spans="6:15">
      <c r="F535" s="27" t="str">
        <f t="shared" ref="F535:F598" si="32">+IFERROR((E535/D535)-1,"")</f>
        <v/>
      </c>
      <c r="G535" s="6" t="str">
        <f t="shared" ref="G535:G598" si="33">+IF(E535="","",IF(E535&gt;=$D$16,$C$17,IF(E535&gt;$D$15,$C$16,IF(E535&gt;$D$14,$C$15,$C$14))))</f>
        <v/>
      </c>
      <c r="H535" s="62" t="str">
        <f>+IFERROR(VLOOKUP(B535,SOCIO!E:I,5,0),"")</f>
        <v/>
      </c>
      <c r="N535" s="27" t="str">
        <f t="shared" ref="N535:N598" si="34">+IFERROR((M535/L535)-1,"")</f>
        <v/>
      </c>
      <c r="O535" s="6" t="str">
        <f t="shared" ref="O535:O598" si="35">+IF(M535="","",IF(M535&gt;=$O$16,$C$17,IF(M535&gt;$O$15,$C$16,IF(M535&gt;$O$14,$C$15,$C$14))))</f>
        <v/>
      </c>
    </row>
    <row r="536" spans="6:15">
      <c r="F536" s="27" t="str">
        <f t="shared" si="32"/>
        <v/>
      </c>
      <c r="G536" s="6" t="str">
        <f t="shared" si="33"/>
        <v/>
      </c>
      <c r="H536" s="62" t="str">
        <f>+IFERROR(VLOOKUP(B536,SOCIO!E:I,5,0),"")</f>
        <v/>
      </c>
      <c r="N536" s="27" t="str">
        <f t="shared" si="34"/>
        <v/>
      </c>
      <c r="O536" s="6" t="str">
        <f t="shared" si="35"/>
        <v/>
      </c>
    </row>
    <row r="537" spans="6:15">
      <c r="F537" s="27" t="str">
        <f t="shared" si="32"/>
        <v/>
      </c>
      <c r="G537" s="6" t="str">
        <f t="shared" si="33"/>
        <v/>
      </c>
      <c r="H537" s="62" t="str">
        <f>+IFERROR(VLOOKUP(B537,SOCIO!E:I,5,0),"")</f>
        <v/>
      </c>
      <c r="N537" s="27" t="str">
        <f t="shared" si="34"/>
        <v/>
      </c>
      <c r="O537" s="6" t="str">
        <f t="shared" si="35"/>
        <v/>
      </c>
    </row>
    <row r="538" spans="6:15">
      <c r="F538" s="27" t="str">
        <f t="shared" si="32"/>
        <v/>
      </c>
      <c r="G538" s="6" t="str">
        <f t="shared" si="33"/>
        <v/>
      </c>
      <c r="H538" s="62" t="str">
        <f>+IFERROR(VLOOKUP(B538,SOCIO!E:I,5,0),"")</f>
        <v/>
      </c>
      <c r="N538" s="27" t="str">
        <f t="shared" si="34"/>
        <v/>
      </c>
      <c r="O538" s="6" t="str">
        <f t="shared" si="35"/>
        <v/>
      </c>
    </row>
    <row r="539" spans="6:15">
      <c r="F539" s="27" t="str">
        <f t="shared" si="32"/>
        <v/>
      </c>
      <c r="G539" s="6" t="str">
        <f t="shared" si="33"/>
        <v/>
      </c>
      <c r="H539" s="62" t="str">
        <f>+IFERROR(VLOOKUP(B539,SOCIO!E:I,5,0),"")</f>
        <v/>
      </c>
      <c r="N539" s="27" t="str">
        <f t="shared" si="34"/>
        <v/>
      </c>
      <c r="O539" s="6" t="str">
        <f t="shared" si="35"/>
        <v/>
      </c>
    </row>
    <row r="540" spans="6:15">
      <c r="F540" s="27" t="str">
        <f t="shared" si="32"/>
        <v/>
      </c>
      <c r="G540" s="6" t="str">
        <f t="shared" si="33"/>
        <v/>
      </c>
      <c r="H540" s="62" t="str">
        <f>+IFERROR(VLOOKUP(B540,SOCIO!E:I,5,0),"")</f>
        <v/>
      </c>
      <c r="N540" s="27" t="str">
        <f t="shared" si="34"/>
        <v/>
      </c>
      <c r="O540" s="6" t="str">
        <f t="shared" si="35"/>
        <v/>
      </c>
    </row>
    <row r="541" spans="6:15">
      <c r="F541" s="27" t="str">
        <f t="shared" si="32"/>
        <v/>
      </c>
      <c r="G541" s="6" t="str">
        <f t="shared" si="33"/>
        <v/>
      </c>
      <c r="H541" s="62" t="str">
        <f>+IFERROR(VLOOKUP(B541,SOCIO!E:I,5,0),"")</f>
        <v/>
      </c>
      <c r="N541" s="27" t="str">
        <f t="shared" si="34"/>
        <v/>
      </c>
      <c r="O541" s="6" t="str">
        <f t="shared" si="35"/>
        <v/>
      </c>
    </row>
    <row r="542" spans="6:15">
      <c r="F542" s="27" t="str">
        <f t="shared" si="32"/>
        <v/>
      </c>
      <c r="G542" s="6" t="str">
        <f t="shared" si="33"/>
        <v/>
      </c>
      <c r="H542" s="62" t="str">
        <f>+IFERROR(VLOOKUP(B542,SOCIO!E:I,5,0),"")</f>
        <v/>
      </c>
      <c r="N542" s="27" t="str">
        <f t="shared" si="34"/>
        <v/>
      </c>
      <c r="O542" s="6" t="str">
        <f t="shared" si="35"/>
        <v/>
      </c>
    </row>
    <row r="543" spans="6:15">
      <c r="F543" s="27" t="str">
        <f t="shared" si="32"/>
        <v/>
      </c>
      <c r="G543" s="6" t="str">
        <f t="shared" si="33"/>
        <v/>
      </c>
      <c r="H543" s="62" t="str">
        <f>+IFERROR(VLOOKUP(B543,SOCIO!E:I,5,0),"")</f>
        <v/>
      </c>
      <c r="N543" s="27" t="str">
        <f t="shared" si="34"/>
        <v/>
      </c>
      <c r="O543" s="6" t="str">
        <f t="shared" si="35"/>
        <v/>
      </c>
    </row>
    <row r="544" spans="6:15">
      <c r="F544" s="27" t="str">
        <f t="shared" si="32"/>
        <v/>
      </c>
      <c r="G544" s="6" t="str">
        <f t="shared" si="33"/>
        <v/>
      </c>
      <c r="H544" s="62" t="str">
        <f>+IFERROR(VLOOKUP(B544,SOCIO!E:I,5,0),"")</f>
        <v/>
      </c>
      <c r="N544" s="27" t="str">
        <f t="shared" si="34"/>
        <v/>
      </c>
      <c r="O544" s="6" t="str">
        <f t="shared" si="35"/>
        <v/>
      </c>
    </row>
    <row r="545" spans="6:15">
      <c r="F545" s="27" t="str">
        <f t="shared" si="32"/>
        <v/>
      </c>
      <c r="G545" s="6" t="str">
        <f t="shared" si="33"/>
        <v/>
      </c>
      <c r="H545" s="62" t="str">
        <f>+IFERROR(VLOOKUP(B545,SOCIO!E:I,5,0),"")</f>
        <v/>
      </c>
      <c r="N545" s="27" t="str">
        <f t="shared" si="34"/>
        <v/>
      </c>
      <c r="O545" s="6" t="str">
        <f t="shared" si="35"/>
        <v/>
      </c>
    </row>
    <row r="546" spans="6:15">
      <c r="F546" s="27" t="str">
        <f t="shared" si="32"/>
        <v/>
      </c>
      <c r="G546" s="6" t="str">
        <f t="shared" si="33"/>
        <v/>
      </c>
      <c r="H546" s="62" t="str">
        <f>+IFERROR(VLOOKUP(B546,SOCIO!E:I,5,0),"")</f>
        <v/>
      </c>
      <c r="N546" s="27" t="str">
        <f t="shared" si="34"/>
        <v/>
      </c>
      <c r="O546" s="6" t="str">
        <f t="shared" si="35"/>
        <v/>
      </c>
    </row>
    <row r="547" spans="6:15">
      <c r="F547" s="27" t="str">
        <f t="shared" si="32"/>
        <v/>
      </c>
      <c r="G547" s="6" t="str">
        <f t="shared" si="33"/>
        <v/>
      </c>
      <c r="H547" s="62" t="str">
        <f>+IFERROR(VLOOKUP(B547,SOCIO!E:I,5,0),"")</f>
        <v/>
      </c>
      <c r="N547" s="27" t="str">
        <f t="shared" si="34"/>
        <v/>
      </c>
      <c r="O547" s="6" t="str">
        <f t="shared" si="35"/>
        <v/>
      </c>
    </row>
    <row r="548" spans="6:15">
      <c r="F548" s="27" t="str">
        <f t="shared" si="32"/>
        <v/>
      </c>
      <c r="G548" s="6" t="str">
        <f t="shared" si="33"/>
        <v/>
      </c>
      <c r="H548" s="62" t="str">
        <f>+IFERROR(VLOOKUP(B548,SOCIO!E:I,5,0),"")</f>
        <v/>
      </c>
      <c r="N548" s="27" t="str">
        <f t="shared" si="34"/>
        <v/>
      </c>
      <c r="O548" s="6" t="str">
        <f t="shared" si="35"/>
        <v/>
      </c>
    </row>
    <row r="549" spans="6:15">
      <c r="F549" s="27" t="str">
        <f t="shared" si="32"/>
        <v/>
      </c>
      <c r="G549" s="6" t="str">
        <f t="shared" si="33"/>
        <v/>
      </c>
      <c r="H549" s="62" t="str">
        <f>+IFERROR(VLOOKUP(B549,SOCIO!E:I,5,0),"")</f>
        <v/>
      </c>
      <c r="N549" s="27" t="str">
        <f t="shared" si="34"/>
        <v/>
      </c>
      <c r="O549" s="6" t="str">
        <f t="shared" si="35"/>
        <v/>
      </c>
    </row>
    <row r="550" spans="6:15">
      <c r="F550" s="27" t="str">
        <f t="shared" si="32"/>
        <v/>
      </c>
      <c r="G550" s="6" t="str">
        <f t="shared" si="33"/>
        <v/>
      </c>
      <c r="H550" s="62" t="str">
        <f>+IFERROR(VLOOKUP(B550,SOCIO!E:I,5,0),"")</f>
        <v/>
      </c>
      <c r="N550" s="27" t="str">
        <f t="shared" si="34"/>
        <v/>
      </c>
      <c r="O550" s="6" t="str">
        <f t="shared" si="35"/>
        <v/>
      </c>
    </row>
    <row r="551" spans="6:15">
      <c r="F551" s="27" t="str">
        <f t="shared" si="32"/>
        <v/>
      </c>
      <c r="G551" s="6" t="str">
        <f t="shared" si="33"/>
        <v/>
      </c>
      <c r="H551" s="62" t="str">
        <f>+IFERROR(VLOOKUP(B551,SOCIO!E:I,5,0),"")</f>
        <v/>
      </c>
      <c r="N551" s="27" t="str">
        <f t="shared" si="34"/>
        <v/>
      </c>
      <c r="O551" s="6" t="str">
        <f t="shared" si="35"/>
        <v/>
      </c>
    </row>
    <row r="552" spans="6:15">
      <c r="F552" s="27" t="str">
        <f t="shared" si="32"/>
        <v/>
      </c>
      <c r="G552" s="6" t="str">
        <f t="shared" si="33"/>
        <v/>
      </c>
      <c r="H552" s="62" t="str">
        <f>+IFERROR(VLOOKUP(B552,SOCIO!E:I,5,0),"")</f>
        <v/>
      </c>
      <c r="N552" s="27" t="str">
        <f t="shared" si="34"/>
        <v/>
      </c>
      <c r="O552" s="6" t="str">
        <f t="shared" si="35"/>
        <v/>
      </c>
    </row>
    <row r="553" spans="6:15">
      <c r="F553" s="27" t="str">
        <f t="shared" si="32"/>
        <v/>
      </c>
      <c r="G553" s="6" t="str">
        <f t="shared" si="33"/>
        <v/>
      </c>
      <c r="H553" s="62" t="str">
        <f>+IFERROR(VLOOKUP(B553,SOCIO!E:I,5,0),"")</f>
        <v/>
      </c>
      <c r="N553" s="27" t="str">
        <f t="shared" si="34"/>
        <v/>
      </c>
      <c r="O553" s="6" t="str">
        <f t="shared" si="35"/>
        <v/>
      </c>
    </row>
    <row r="554" spans="6:15">
      <c r="F554" s="27" t="str">
        <f t="shared" si="32"/>
        <v/>
      </c>
      <c r="G554" s="6" t="str">
        <f t="shared" si="33"/>
        <v/>
      </c>
      <c r="H554" s="62" t="str">
        <f>+IFERROR(VLOOKUP(B554,SOCIO!E:I,5,0),"")</f>
        <v/>
      </c>
      <c r="N554" s="27" t="str">
        <f t="shared" si="34"/>
        <v/>
      </c>
      <c r="O554" s="6" t="str">
        <f t="shared" si="35"/>
        <v/>
      </c>
    </row>
    <row r="555" spans="6:15">
      <c r="F555" s="27" t="str">
        <f t="shared" si="32"/>
        <v/>
      </c>
      <c r="G555" s="6" t="str">
        <f t="shared" si="33"/>
        <v/>
      </c>
      <c r="H555" s="62" t="str">
        <f>+IFERROR(VLOOKUP(B555,SOCIO!E:I,5,0),"")</f>
        <v/>
      </c>
      <c r="N555" s="27" t="str">
        <f t="shared" si="34"/>
        <v/>
      </c>
      <c r="O555" s="6" t="str">
        <f t="shared" si="35"/>
        <v/>
      </c>
    </row>
    <row r="556" spans="6:15">
      <c r="F556" s="27" t="str">
        <f t="shared" si="32"/>
        <v/>
      </c>
      <c r="G556" s="6" t="str">
        <f t="shared" si="33"/>
        <v/>
      </c>
      <c r="H556" s="62" t="str">
        <f>+IFERROR(VLOOKUP(B556,SOCIO!E:I,5,0),"")</f>
        <v/>
      </c>
      <c r="N556" s="27" t="str">
        <f t="shared" si="34"/>
        <v/>
      </c>
      <c r="O556" s="6" t="str">
        <f t="shared" si="35"/>
        <v/>
      </c>
    </row>
    <row r="557" spans="6:15">
      <c r="F557" s="27" t="str">
        <f t="shared" si="32"/>
        <v/>
      </c>
      <c r="G557" s="6" t="str">
        <f t="shared" si="33"/>
        <v/>
      </c>
      <c r="H557" s="62" t="str">
        <f>+IFERROR(VLOOKUP(B557,SOCIO!E:I,5,0),"")</f>
        <v/>
      </c>
      <c r="N557" s="27" t="str">
        <f t="shared" si="34"/>
        <v/>
      </c>
      <c r="O557" s="6" t="str">
        <f t="shared" si="35"/>
        <v/>
      </c>
    </row>
    <row r="558" spans="6:15">
      <c r="F558" s="27" t="str">
        <f t="shared" si="32"/>
        <v/>
      </c>
      <c r="G558" s="6" t="str">
        <f t="shared" si="33"/>
        <v/>
      </c>
      <c r="H558" s="62" t="str">
        <f>+IFERROR(VLOOKUP(B558,SOCIO!E:I,5,0),"")</f>
        <v/>
      </c>
      <c r="N558" s="27" t="str">
        <f t="shared" si="34"/>
        <v/>
      </c>
      <c r="O558" s="6" t="str">
        <f t="shared" si="35"/>
        <v/>
      </c>
    </row>
    <row r="559" spans="6:15">
      <c r="F559" s="27" t="str">
        <f t="shared" si="32"/>
        <v/>
      </c>
      <c r="G559" s="6" t="str">
        <f t="shared" si="33"/>
        <v/>
      </c>
      <c r="H559" s="62" t="str">
        <f>+IFERROR(VLOOKUP(B559,SOCIO!E:I,5,0),"")</f>
        <v/>
      </c>
      <c r="N559" s="27" t="str">
        <f t="shared" si="34"/>
        <v/>
      </c>
      <c r="O559" s="6" t="str">
        <f t="shared" si="35"/>
        <v/>
      </c>
    </row>
    <row r="560" spans="6:15">
      <c r="F560" s="27" t="str">
        <f t="shared" si="32"/>
        <v/>
      </c>
      <c r="G560" s="6" t="str">
        <f t="shared" si="33"/>
        <v/>
      </c>
      <c r="H560" s="62" t="str">
        <f>+IFERROR(VLOOKUP(B560,SOCIO!E:I,5,0),"")</f>
        <v/>
      </c>
      <c r="N560" s="27" t="str">
        <f t="shared" si="34"/>
        <v/>
      </c>
      <c r="O560" s="6" t="str">
        <f t="shared" si="35"/>
        <v/>
      </c>
    </row>
    <row r="561" spans="6:15">
      <c r="F561" s="27" t="str">
        <f t="shared" si="32"/>
        <v/>
      </c>
      <c r="G561" s="6" t="str">
        <f t="shared" si="33"/>
        <v/>
      </c>
      <c r="H561" s="62" t="str">
        <f>+IFERROR(VLOOKUP(B561,SOCIO!E:I,5,0),"")</f>
        <v/>
      </c>
      <c r="N561" s="27" t="str">
        <f t="shared" si="34"/>
        <v/>
      </c>
      <c r="O561" s="6" t="str">
        <f t="shared" si="35"/>
        <v/>
      </c>
    </row>
    <row r="562" spans="6:15">
      <c r="F562" s="27" t="str">
        <f t="shared" si="32"/>
        <v/>
      </c>
      <c r="G562" s="6" t="str">
        <f t="shared" si="33"/>
        <v/>
      </c>
      <c r="H562" s="62" t="str">
        <f>+IFERROR(VLOOKUP(B562,SOCIO!E:I,5,0),"")</f>
        <v/>
      </c>
      <c r="N562" s="27" t="str">
        <f t="shared" si="34"/>
        <v/>
      </c>
      <c r="O562" s="6" t="str">
        <f t="shared" si="35"/>
        <v/>
      </c>
    </row>
    <row r="563" spans="6:15">
      <c r="F563" s="27" t="str">
        <f t="shared" si="32"/>
        <v/>
      </c>
      <c r="G563" s="6" t="str">
        <f t="shared" si="33"/>
        <v/>
      </c>
      <c r="H563" s="62" t="str">
        <f>+IFERROR(VLOOKUP(B563,SOCIO!E:I,5,0),"")</f>
        <v/>
      </c>
      <c r="N563" s="27" t="str">
        <f t="shared" si="34"/>
        <v/>
      </c>
      <c r="O563" s="6" t="str">
        <f t="shared" si="35"/>
        <v/>
      </c>
    </row>
    <row r="564" spans="6:15">
      <c r="F564" s="27" t="str">
        <f t="shared" si="32"/>
        <v/>
      </c>
      <c r="G564" s="6" t="str">
        <f t="shared" si="33"/>
        <v/>
      </c>
      <c r="H564" s="62" t="str">
        <f>+IFERROR(VLOOKUP(B564,SOCIO!E:I,5,0),"")</f>
        <v/>
      </c>
      <c r="N564" s="27" t="str">
        <f t="shared" si="34"/>
        <v/>
      </c>
      <c r="O564" s="6" t="str">
        <f t="shared" si="35"/>
        <v/>
      </c>
    </row>
    <row r="565" spans="6:15">
      <c r="F565" s="27" t="str">
        <f t="shared" si="32"/>
        <v/>
      </c>
      <c r="G565" s="6" t="str">
        <f t="shared" si="33"/>
        <v/>
      </c>
      <c r="H565" s="62" t="str">
        <f>+IFERROR(VLOOKUP(B565,SOCIO!E:I,5,0),"")</f>
        <v/>
      </c>
      <c r="N565" s="27" t="str">
        <f t="shared" si="34"/>
        <v/>
      </c>
      <c r="O565" s="6" t="str">
        <f t="shared" si="35"/>
        <v/>
      </c>
    </row>
    <row r="566" spans="6:15">
      <c r="F566" s="27" t="str">
        <f t="shared" si="32"/>
        <v/>
      </c>
      <c r="G566" s="6" t="str">
        <f t="shared" si="33"/>
        <v/>
      </c>
      <c r="H566" s="62" t="str">
        <f>+IFERROR(VLOOKUP(B566,SOCIO!E:I,5,0),"")</f>
        <v/>
      </c>
      <c r="N566" s="27" t="str">
        <f t="shared" si="34"/>
        <v/>
      </c>
      <c r="O566" s="6" t="str">
        <f t="shared" si="35"/>
        <v/>
      </c>
    </row>
    <row r="567" spans="6:15">
      <c r="F567" s="27" t="str">
        <f t="shared" si="32"/>
        <v/>
      </c>
      <c r="G567" s="6" t="str">
        <f t="shared" si="33"/>
        <v/>
      </c>
      <c r="H567" s="62" t="str">
        <f>+IFERROR(VLOOKUP(B567,SOCIO!E:I,5,0),"")</f>
        <v/>
      </c>
      <c r="N567" s="27" t="str">
        <f t="shared" si="34"/>
        <v/>
      </c>
      <c r="O567" s="6" t="str">
        <f t="shared" si="35"/>
        <v/>
      </c>
    </row>
    <row r="568" spans="6:15">
      <c r="F568" s="27" t="str">
        <f t="shared" si="32"/>
        <v/>
      </c>
      <c r="G568" s="6" t="str">
        <f t="shared" si="33"/>
        <v/>
      </c>
      <c r="H568" s="62" t="str">
        <f>+IFERROR(VLOOKUP(B568,SOCIO!E:I,5,0),"")</f>
        <v/>
      </c>
      <c r="N568" s="27" t="str">
        <f t="shared" si="34"/>
        <v/>
      </c>
      <c r="O568" s="6" t="str">
        <f t="shared" si="35"/>
        <v/>
      </c>
    </row>
    <row r="569" spans="6:15">
      <c r="F569" s="27" t="str">
        <f t="shared" si="32"/>
        <v/>
      </c>
      <c r="G569" s="6" t="str">
        <f t="shared" si="33"/>
        <v/>
      </c>
      <c r="H569" s="62" t="str">
        <f>+IFERROR(VLOOKUP(B569,SOCIO!E:I,5,0),"")</f>
        <v/>
      </c>
      <c r="N569" s="27" t="str">
        <f t="shared" si="34"/>
        <v/>
      </c>
      <c r="O569" s="6" t="str">
        <f t="shared" si="35"/>
        <v/>
      </c>
    </row>
    <row r="570" spans="6:15">
      <c r="F570" s="27" t="str">
        <f t="shared" si="32"/>
        <v/>
      </c>
      <c r="G570" s="6" t="str">
        <f t="shared" si="33"/>
        <v/>
      </c>
      <c r="H570" s="62" t="str">
        <f>+IFERROR(VLOOKUP(B570,SOCIO!E:I,5,0),"")</f>
        <v/>
      </c>
      <c r="N570" s="27" t="str">
        <f t="shared" si="34"/>
        <v/>
      </c>
      <c r="O570" s="6" t="str">
        <f t="shared" si="35"/>
        <v/>
      </c>
    </row>
    <row r="571" spans="6:15">
      <c r="F571" s="27" t="str">
        <f t="shared" si="32"/>
        <v/>
      </c>
      <c r="G571" s="6" t="str">
        <f t="shared" si="33"/>
        <v/>
      </c>
      <c r="H571" s="62" t="str">
        <f>+IFERROR(VLOOKUP(B571,SOCIO!E:I,5,0),"")</f>
        <v/>
      </c>
      <c r="N571" s="27" t="str">
        <f t="shared" si="34"/>
        <v/>
      </c>
      <c r="O571" s="6" t="str">
        <f t="shared" si="35"/>
        <v/>
      </c>
    </row>
    <row r="572" spans="6:15">
      <c r="F572" s="27" t="str">
        <f t="shared" si="32"/>
        <v/>
      </c>
      <c r="G572" s="6" t="str">
        <f t="shared" si="33"/>
        <v/>
      </c>
      <c r="H572" s="62" t="str">
        <f>+IFERROR(VLOOKUP(B572,SOCIO!E:I,5,0),"")</f>
        <v/>
      </c>
      <c r="N572" s="27" t="str">
        <f t="shared" si="34"/>
        <v/>
      </c>
      <c r="O572" s="6" t="str">
        <f t="shared" si="35"/>
        <v/>
      </c>
    </row>
    <row r="573" spans="6:15">
      <c r="F573" s="27" t="str">
        <f t="shared" si="32"/>
        <v/>
      </c>
      <c r="G573" s="6" t="str">
        <f t="shared" si="33"/>
        <v/>
      </c>
      <c r="H573" s="62" t="str">
        <f>+IFERROR(VLOOKUP(B573,SOCIO!E:I,5,0),"")</f>
        <v/>
      </c>
      <c r="N573" s="27" t="str">
        <f t="shared" si="34"/>
        <v/>
      </c>
      <c r="O573" s="6" t="str">
        <f t="shared" si="35"/>
        <v/>
      </c>
    </row>
    <row r="574" spans="6:15">
      <c r="F574" s="27" t="str">
        <f t="shared" si="32"/>
        <v/>
      </c>
      <c r="G574" s="6" t="str">
        <f t="shared" si="33"/>
        <v/>
      </c>
      <c r="H574" s="62" t="str">
        <f>+IFERROR(VLOOKUP(B574,SOCIO!E:I,5,0),"")</f>
        <v/>
      </c>
      <c r="N574" s="27" t="str">
        <f t="shared" si="34"/>
        <v/>
      </c>
      <c r="O574" s="6" t="str">
        <f t="shared" si="35"/>
        <v/>
      </c>
    </row>
    <row r="575" spans="6:15">
      <c r="F575" s="27" t="str">
        <f t="shared" si="32"/>
        <v/>
      </c>
      <c r="G575" s="6" t="str">
        <f t="shared" si="33"/>
        <v/>
      </c>
      <c r="H575" s="62" t="str">
        <f>+IFERROR(VLOOKUP(B575,SOCIO!E:I,5,0),"")</f>
        <v/>
      </c>
      <c r="N575" s="27" t="str">
        <f t="shared" si="34"/>
        <v/>
      </c>
      <c r="O575" s="6" t="str">
        <f t="shared" si="35"/>
        <v/>
      </c>
    </row>
    <row r="576" spans="6:15">
      <c r="F576" s="27" t="str">
        <f t="shared" si="32"/>
        <v/>
      </c>
      <c r="G576" s="6" t="str">
        <f t="shared" si="33"/>
        <v/>
      </c>
      <c r="H576" s="62" t="str">
        <f>+IFERROR(VLOOKUP(B576,SOCIO!E:I,5,0),"")</f>
        <v/>
      </c>
      <c r="N576" s="27" t="str">
        <f t="shared" si="34"/>
        <v/>
      </c>
      <c r="O576" s="6" t="str">
        <f t="shared" si="35"/>
        <v/>
      </c>
    </row>
    <row r="577" spans="6:15">
      <c r="F577" s="27" t="str">
        <f t="shared" si="32"/>
        <v/>
      </c>
      <c r="G577" s="6" t="str">
        <f t="shared" si="33"/>
        <v/>
      </c>
      <c r="H577" s="62" t="str">
        <f>+IFERROR(VLOOKUP(B577,SOCIO!E:I,5,0),"")</f>
        <v/>
      </c>
      <c r="N577" s="27" t="str">
        <f t="shared" si="34"/>
        <v/>
      </c>
      <c r="O577" s="6" t="str">
        <f t="shared" si="35"/>
        <v/>
      </c>
    </row>
    <row r="578" spans="6:15">
      <c r="F578" s="27" t="str">
        <f t="shared" si="32"/>
        <v/>
      </c>
      <c r="G578" s="6" t="str">
        <f t="shared" si="33"/>
        <v/>
      </c>
      <c r="H578" s="62" t="str">
        <f>+IFERROR(VLOOKUP(B578,SOCIO!E:I,5,0),"")</f>
        <v/>
      </c>
      <c r="N578" s="27" t="str">
        <f t="shared" si="34"/>
        <v/>
      </c>
      <c r="O578" s="6" t="str">
        <f t="shared" si="35"/>
        <v/>
      </c>
    </row>
    <row r="579" spans="6:15">
      <c r="F579" s="27" t="str">
        <f t="shared" si="32"/>
        <v/>
      </c>
      <c r="G579" s="6" t="str">
        <f t="shared" si="33"/>
        <v/>
      </c>
      <c r="H579" s="62" t="str">
        <f>+IFERROR(VLOOKUP(B579,SOCIO!E:I,5,0),"")</f>
        <v/>
      </c>
      <c r="N579" s="27" t="str">
        <f t="shared" si="34"/>
        <v/>
      </c>
      <c r="O579" s="6" t="str">
        <f t="shared" si="35"/>
        <v/>
      </c>
    </row>
    <row r="580" spans="6:15">
      <c r="F580" s="27" t="str">
        <f t="shared" si="32"/>
        <v/>
      </c>
      <c r="G580" s="6" t="str">
        <f t="shared" si="33"/>
        <v/>
      </c>
      <c r="H580" s="62" t="str">
        <f>+IFERROR(VLOOKUP(B580,SOCIO!E:I,5,0),"")</f>
        <v/>
      </c>
      <c r="N580" s="27" t="str">
        <f t="shared" si="34"/>
        <v/>
      </c>
      <c r="O580" s="6" t="str">
        <f t="shared" si="35"/>
        <v/>
      </c>
    </row>
    <row r="581" spans="6:15">
      <c r="F581" s="27" t="str">
        <f t="shared" si="32"/>
        <v/>
      </c>
      <c r="G581" s="6" t="str">
        <f t="shared" si="33"/>
        <v/>
      </c>
      <c r="H581" s="62" t="str">
        <f>+IFERROR(VLOOKUP(B581,SOCIO!E:I,5,0),"")</f>
        <v/>
      </c>
      <c r="N581" s="27" t="str">
        <f t="shared" si="34"/>
        <v/>
      </c>
      <c r="O581" s="6" t="str">
        <f t="shared" si="35"/>
        <v/>
      </c>
    </row>
    <row r="582" spans="6:15">
      <c r="F582" s="27" t="str">
        <f t="shared" si="32"/>
        <v/>
      </c>
      <c r="G582" s="6" t="str">
        <f t="shared" si="33"/>
        <v/>
      </c>
      <c r="H582" s="62" t="str">
        <f>+IFERROR(VLOOKUP(B582,SOCIO!E:I,5,0),"")</f>
        <v/>
      </c>
      <c r="N582" s="27" t="str">
        <f t="shared" si="34"/>
        <v/>
      </c>
      <c r="O582" s="6" t="str">
        <f t="shared" si="35"/>
        <v/>
      </c>
    </row>
    <row r="583" spans="6:15">
      <c r="F583" s="27" t="str">
        <f t="shared" si="32"/>
        <v/>
      </c>
      <c r="G583" s="6" t="str">
        <f t="shared" si="33"/>
        <v/>
      </c>
      <c r="H583" s="62" t="str">
        <f>+IFERROR(VLOOKUP(B583,SOCIO!E:I,5,0),"")</f>
        <v/>
      </c>
      <c r="N583" s="27" t="str">
        <f t="shared" si="34"/>
        <v/>
      </c>
      <c r="O583" s="6" t="str">
        <f t="shared" si="35"/>
        <v/>
      </c>
    </row>
    <row r="584" spans="6:15">
      <c r="F584" s="27" t="str">
        <f t="shared" si="32"/>
        <v/>
      </c>
      <c r="G584" s="6" t="str">
        <f t="shared" si="33"/>
        <v/>
      </c>
      <c r="H584" s="62" t="str">
        <f>+IFERROR(VLOOKUP(B584,SOCIO!E:I,5,0),"")</f>
        <v/>
      </c>
      <c r="N584" s="27" t="str">
        <f t="shared" si="34"/>
        <v/>
      </c>
      <c r="O584" s="6" t="str">
        <f t="shared" si="35"/>
        <v/>
      </c>
    </row>
    <row r="585" spans="6:15">
      <c r="F585" s="27" t="str">
        <f t="shared" si="32"/>
        <v/>
      </c>
      <c r="G585" s="6" t="str">
        <f t="shared" si="33"/>
        <v/>
      </c>
      <c r="H585" s="62" t="str">
        <f>+IFERROR(VLOOKUP(B585,SOCIO!E:I,5,0),"")</f>
        <v/>
      </c>
      <c r="N585" s="27" t="str">
        <f t="shared" si="34"/>
        <v/>
      </c>
      <c r="O585" s="6" t="str">
        <f t="shared" si="35"/>
        <v/>
      </c>
    </row>
    <row r="586" spans="6:15">
      <c r="F586" s="27" t="str">
        <f t="shared" si="32"/>
        <v/>
      </c>
      <c r="G586" s="6" t="str">
        <f t="shared" si="33"/>
        <v/>
      </c>
      <c r="H586" s="62" t="str">
        <f>+IFERROR(VLOOKUP(B586,SOCIO!E:I,5,0),"")</f>
        <v/>
      </c>
      <c r="N586" s="27" t="str">
        <f t="shared" si="34"/>
        <v/>
      </c>
      <c r="O586" s="6" t="str">
        <f t="shared" si="35"/>
        <v/>
      </c>
    </row>
    <row r="587" spans="6:15">
      <c r="F587" s="27" t="str">
        <f t="shared" si="32"/>
        <v/>
      </c>
      <c r="G587" s="6" t="str">
        <f t="shared" si="33"/>
        <v/>
      </c>
      <c r="H587" s="62" t="str">
        <f>+IFERROR(VLOOKUP(B587,SOCIO!E:I,5,0),"")</f>
        <v/>
      </c>
      <c r="N587" s="27" t="str">
        <f t="shared" si="34"/>
        <v/>
      </c>
      <c r="O587" s="6" t="str">
        <f t="shared" si="35"/>
        <v/>
      </c>
    </row>
    <row r="588" spans="6:15">
      <c r="F588" s="27" t="str">
        <f t="shared" si="32"/>
        <v/>
      </c>
      <c r="G588" s="6" t="str">
        <f t="shared" si="33"/>
        <v/>
      </c>
      <c r="H588" s="62" t="str">
        <f>+IFERROR(VLOOKUP(B588,SOCIO!E:I,5,0),"")</f>
        <v/>
      </c>
      <c r="N588" s="27" t="str">
        <f t="shared" si="34"/>
        <v/>
      </c>
      <c r="O588" s="6" t="str">
        <f t="shared" si="35"/>
        <v/>
      </c>
    </row>
    <row r="589" spans="6:15">
      <c r="F589" s="27" t="str">
        <f t="shared" si="32"/>
        <v/>
      </c>
      <c r="G589" s="6" t="str">
        <f t="shared" si="33"/>
        <v/>
      </c>
      <c r="H589" s="62" t="str">
        <f>+IFERROR(VLOOKUP(B589,SOCIO!E:I,5,0),"")</f>
        <v/>
      </c>
      <c r="N589" s="27" t="str">
        <f t="shared" si="34"/>
        <v/>
      </c>
      <c r="O589" s="6" t="str">
        <f t="shared" si="35"/>
        <v/>
      </c>
    </row>
    <row r="590" spans="6:15">
      <c r="F590" s="27" t="str">
        <f t="shared" si="32"/>
        <v/>
      </c>
      <c r="G590" s="6" t="str">
        <f t="shared" si="33"/>
        <v/>
      </c>
      <c r="H590" s="62" t="str">
        <f>+IFERROR(VLOOKUP(B590,SOCIO!E:I,5,0),"")</f>
        <v/>
      </c>
      <c r="N590" s="27" t="str">
        <f t="shared" si="34"/>
        <v/>
      </c>
      <c r="O590" s="6" t="str">
        <f t="shared" si="35"/>
        <v/>
      </c>
    </row>
    <row r="591" spans="6:15">
      <c r="F591" s="27" t="str">
        <f t="shared" si="32"/>
        <v/>
      </c>
      <c r="G591" s="6" t="str">
        <f t="shared" si="33"/>
        <v/>
      </c>
      <c r="H591" s="62" t="str">
        <f>+IFERROR(VLOOKUP(B591,SOCIO!E:I,5,0),"")</f>
        <v/>
      </c>
      <c r="N591" s="27" t="str">
        <f t="shared" si="34"/>
        <v/>
      </c>
      <c r="O591" s="6" t="str">
        <f t="shared" si="35"/>
        <v/>
      </c>
    </row>
    <row r="592" spans="6:15">
      <c r="F592" s="27" t="str">
        <f t="shared" si="32"/>
        <v/>
      </c>
      <c r="G592" s="6" t="str">
        <f t="shared" si="33"/>
        <v/>
      </c>
      <c r="H592" s="62" t="str">
        <f>+IFERROR(VLOOKUP(B592,SOCIO!E:I,5,0),"")</f>
        <v/>
      </c>
      <c r="N592" s="27" t="str">
        <f t="shared" si="34"/>
        <v/>
      </c>
      <c r="O592" s="6" t="str">
        <f t="shared" si="35"/>
        <v/>
      </c>
    </row>
    <row r="593" spans="6:15">
      <c r="F593" s="27" t="str">
        <f t="shared" si="32"/>
        <v/>
      </c>
      <c r="G593" s="6" t="str">
        <f t="shared" si="33"/>
        <v/>
      </c>
      <c r="H593" s="62" t="str">
        <f>+IFERROR(VLOOKUP(B593,SOCIO!E:I,5,0),"")</f>
        <v/>
      </c>
      <c r="N593" s="27" t="str">
        <f t="shared" si="34"/>
        <v/>
      </c>
      <c r="O593" s="6" t="str">
        <f t="shared" si="35"/>
        <v/>
      </c>
    </row>
    <row r="594" spans="6:15">
      <c r="F594" s="27" t="str">
        <f t="shared" si="32"/>
        <v/>
      </c>
      <c r="G594" s="6" t="str">
        <f t="shared" si="33"/>
        <v/>
      </c>
      <c r="H594" s="62" t="str">
        <f>+IFERROR(VLOOKUP(B594,SOCIO!E:I,5,0),"")</f>
        <v/>
      </c>
      <c r="N594" s="27" t="str">
        <f t="shared" si="34"/>
        <v/>
      </c>
      <c r="O594" s="6" t="str">
        <f t="shared" si="35"/>
        <v/>
      </c>
    </row>
    <row r="595" spans="6:15">
      <c r="F595" s="27" t="str">
        <f t="shared" si="32"/>
        <v/>
      </c>
      <c r="G595" s="6" t="str">
        <f t="shared" si="33"/>
        <v/>
      </c>
      <c r="H595" s="62" t="str">
        <f>+IFERROR(VLOOKUP(B595,SOCIO!E:I,5,0),"")</f>
        <v/>
      </c>
      <c r="N595" s="27" t="str">
        <f t="shared" si="34"/>
        <v/>
      </c>
      <c r="O595" s="6" t="str">
        <f t="shared" si="35"/>
        <v/>
      </c>
    </row>
    <row r="596" spans="6:15">
      <c r="F596" s="27" t="str">
        <f t="shared" si="32"/>
        <v/>
      </c>
      <c r="G596" s="6" t="str">
        <f t="shared" si="33"/>
        <v/>
      </c>
      <c r="H596" s="62" t="str">
        <f>+IFERROR(VLOOKUP(B596,SOCIO!E:I,5,0),"")</f>
        <v/>
      </c>
      <c r="N596" s="27" t="str">
        <f t="shared" si="34"/>
        <v/>
      </c>
      <c r="O596" s="6" t="str">
        <f t="shared" si="35"/>
        <v/>
      </c>
    </row>
    <row r="597" spans="6:15">
      <c r="F597" s="27" t="str">
        <f t="shared" si="32"/>
        <v/>
      </c>
      <c r="G597" s="6" t="str">
        <f t="shared" si="33"/>
        <v/>
      </c>
      <c r="H597" s="62" t="str">
        <f>+IFERROR(VLOOKUP(B597,SOCIO!E:I,5,0),"")</f>
        <v/>
      </c>
      <c r="N597" s="27" t="str">
        <f t="shared" si="34"/>
        <v/>
      </c>
      <c r="O597" s="6" t="str">
        <f t="shared" si="35"/>
        <v/>
      </c>
    </row>
    <row r="598" spans="6:15">
      <c r="F598" s="27" t="str">
        <f t="shared" si="32"/>
        <v/>
      </c>
      <c r="G598" s="6" t="str">
        <f t="shared" si="33"/>
        <v/>
      </c>
      <c r="H598" s="62" t="str">
        <f>+IFERROR(VLOOKUP(B598,SOCIO!E:I,5,0),"")</f>
        <v/>
      </c>
      <c r="N598" s="27" t="str">
        <f t="shared" si="34"/>
        <v/>
      </c>
      <c r="O598" s="6" t="str">
        <f t="shared" si="35"/>
        <v/>
      </c>
    </row>
    <row r="599" spans="6:15">
      <c r="F599" s="27" t="str">
        <f t="shared" ref="F599:F662" si="36">+IFERROR((E599/D599)-1,"")</f>
        <v/>
      </c>
      <c r="G599" s="6" t="str">
        <f t="shared" ref="G599:G662" si="37">+IF(E599="","",IF(E599&gt;=$D$16,$C$17,IF(E599&gt;$D$15,$C$16,IF(E599&gt;$D$14,$C$15,$C$14))))</f>
        <v/>
      </c>
      <c r="H599" s="62" t="str">
        <f>+IFERROR(VLOOKUP(B599,SOCIO!E:I,5,0),"")</f>
        <v/>
      </c>
      <c r="N599" s="27" t="str">
        <f t="shared" ref="N599:N662" si="38">+IFERROR((M599/L599)-1,"")</f>
        <v/>
      </c>
      <c r="O599" s="6" t="str">
        <f t="shared" ref="O599:O662" si="39">+IF(M599="","",IF(M599&gt;=$O$16,$C$17,IF(M599&gt;$O$15,$C$16,IF(M599&gt;$O$14,$C$15,$C$14))))</f>
        <v/>
      </c>
    </row>
    <row r="600" spans="6:15">
      <c r="F600" s="27" t="str">
        <f t="shared" si="36"/>
        <v/>
      </c>
      <c r="G600" s="6" t="str">
        <f t="shared" si="37"/>
        <v/>
      </c>
      <c r="H600" s="62" t="str">
        <f>+IFERROR(VLOOKUP(B600,SOCIO!E:I,5,0),"")</f>
        <v/>
      </c>
      <c r="N600" s="27" t="str">
        <f t="shared" si="38"/>
        <v/>
      </c>
      <c r="O600" s="6" t="str">
        <f t="shared" si="39"/>
        <v/>
      </c>
    </row>
    <row r="601" spans="6:15">
      <c r="F601" s="27" t="str">
        <f t="shared" si="36"/>
        <v/>
      </c>
      <c r="G601" s="6" t="str">
        <f t="shared" si="37"/>
        <v/>
      </c>
      <c r="H601" s="62" t="str">
        <f>+IFERROR(VLOOKUP(B601,SOCIO!E:I,5,0),"")</f>
        <v/>
      </c>
      <c r="N601" s="27" t="str">
        <f t="shared" si="38"/>
        <v/>
      </c>
      <c r="O601" s="6" t="str">
        <f t="shared" si="39"/>
        <v/>
      </c>
    </row>
    <row r="602" spans="6:15">
      <c r="F602" s="27" t="str">
        <f t="shared" si="36"/>
        <v/>
      </c>
      <c r="G602" s="6" t="str">
        <f t="shared" si="37"/>
        <v/>
      </c>
      <c r="H602" s="62" t="str">
        <f>+IFERROR(VLOOKUP(B602,SOCIO!E:I,5,0),"")</f>
        <v/>
      </c>
      <c r="N602" s="27" t="str">
        <f t="shared" si="38"/>
        <v/>
      </c>
      <c r="O602" s="6" t="str">
        <f t="shared" si="39"/>
        <v/>
      </c>
    </row>
    <row r="603" spans="6:15">
      <c r="F603" s="27" t="str">
        <f t="shared" si="36"/>
        <v/>
      </c>
      <c r="G603" s="6" t="str">
        <f t="shared" si="37"/>
        <v/>
      </c>
      <c r="H603" s="62" t="str">
        <f>+IFERROR(VLOOKUP(B603,SOCIO!E:I,5,0),"")</f>
        <v/>
      </c>
      <c r="N603" s="27" t="str">
        <f t="shared" si="38"/>
        <v/>
      </c>
      <c r="O603" s="6" t="str">
        <f t="shared" si="39"/>
        <v/>
      </c>
    </row>
    <row r="604" spans="6:15">
      <c r="F604" s="27" t="str">
        <f t="shared" si="36"/>
        <v/>
      </c>
      <c r="G604" s="6" t="str">
        <f t="shared" si="37"/>
        <v/>
      </c>
      <c r="H604" s="62" t="str">
        <f>+IFERROR(VLOOKUP(B604,SOCIO!E:I,5,0),"")</f>
        <v/>
      </c>
      <c r="N604" s="27" t="str">
        <f t="shared" si="38"/>
        <v/>
      </c>
      <c r="O604" s="6" t="str">
        <f t="shared" si="39"/>
        <v/>
      </c>
    </row>
    <row r="605" spans="6:15">
      <c r="F605" s="27" t="str">
        <f t="shared" si="36"/>
        <v/>
      </c>
      <c r="G605" s="6" t="str">
        <f t="shared" si="37"/>
        <v/>
      </c>
      <c r="H605" s="62" t="str">
        <f>+IFERROR(VLOOKUP(B605,SOCIO!E:I,5,0),"")</f>
        <v/>
      </c>
      <c r="N605" s="27" t="str">
        <f t="shared" si="38"/>
        <v/>
      </c>
      <c r="O605" s="6" t="str">
        <f t="shared" si="39"/>
        <v/>
      </c>
    </row>
    <row r="606" spans="6:15">
      <c r="F606" s="27" t="str">
        <f t="shared" si="36"/>
        <v/>
      </c>
      <c r="G606" s="6" t="str">
        <f t="shared" si="37"/>
        <v/>
      </c>
      <c r="H606" s="62" t="str">
        <f>+IFERROR(VLOOKUP(B606,SOCIO!E:I,5,0),"")</f>
        <v/>
      </c>
      <c r="N606" s="27" t="str">
        <f t="shared" si="38"/>
        <v/>
      </c>
      <c r="O606" s="6" t="str">
        <f t="shared" si="39"/>
        <v/>
      </c>
    </row>
    <row r="607" spans="6:15">
      <c r="F607" s="27" t="str">
        <f t="shared" si="36"/>
        <v/>
      </c>
      <c r="G607" s="6" t="str">
        <f t="shared" si="37"/>
        <v/>
      </c>
      <c r="H607" s="62" t="str">
        <f>+IFERROR(VLOOKUP(B607,SOCIO!E:I,5,0),"")</f>
        <v/>
      </c>
      <c r="N607" s="27" t="str">
        <f t="shared" si="38"/>
        <v/>
      </c>
      <c r="O607" s="6" t="str">
        <f t="shared" si="39"/>
        <v/>
      </c>
    </row>
    <row r="608" spans="6:15">
      <c r="F608" s="27" t="str">
        <f t="shared" si="36"/>
        <v/>
      </c>
      <c r="G608" s="6" t="str">
        <f t="shared" si="37"/>
        <v/>
      </c>
      <c r="H608" s="62" t="str">
        <f>+IFERROR(VLOOKUP(B608,SOCIO!E:I,5,0),"")</f>
        <v/>
      </c>
      <c r="N608" s="27" t="str">
        <f t="shared" si="38"/>
        <v/>
      </c>
      <c r="O608" s="6" t="str">
        <f t="shared" si="39"/>
        <v/>
      </c>
    </row>
    <row r="609" spans="6:15">
      <c r="F609" s="27" t="str">
        <f t="shared" si="36"/>
        <v/>
      </c>
      <c r="G609" s="6" t="str">
        <f t="shared" si="37"/>
        <v/>
      </c>
      <c r="H609" s="62" t="str">
        <f>+IFERROR(VLOOKUP(B609,SOCIO!E:I,5,0),"")</f>
        <v/>
      </c>
      <c r="N609" s="27" t="str">
        <f t="shared" si="38"/>
        <v/>
      </c>
      <c r="O609" s="6" t="str">
        <f t="shared" si="39"/>
        <v/>
      </c>
    </row>
    <row r="610" spans="6:15">
      <c r="F610" s="27" t="str">
        <f t="shared" si="36"/>
        <v/>
      </c>
      <c r="G610" s="6" t="str">
        <f t="shared" si="37"/>
        <v/>
      </c>
      <c r="H610" s="62" t="str">
        <f>+IFERROR(VLOOKUP(B610,SOCIO!E:I,5,0),"")</f>
        <v/>
      </c>
      <c r="N610" s="27" t="str">
        <f t="shared" si="38"/>
        <v/>
      </c>
      <c r="O610" s="6" t="str">
        <f t="shared" si="39"/>
        <v/>
      </c>
    </row>
    <row r="611" spans="6:15">
      <c r="F611" s="27" t="str">
        <f t="shared" si="36"/>
        <v/>
      </c>
      <c r="G611" s="6" t="str">
        <f t="shared" si="37"/>
        <v/>
      </c>
      <c r="H611" s="62" t="str">
        <f>+IFERROR(VLOOKUP(B611,SOCIO!E:I,5,0),"")</f>
        <v/>
      </c>
      <c r="N611" s="27" t="str">
        <f t="shared" si="38"/>
        <v/>
      </c>
      <c r="O611" s="6" t="str">
        <f t="shared" si="39"/>
        <v/>
      </c>
    </row>
    <row r="612" spans="6:15">
      <c r="F612" s="27" t="str">
        <f t="shared" si="36"/>
        <v/>
      </c>
      <c r="G612" s="6" t="str">
        <f t="shared" si="37"/>
        <v/>
      </c>
      <c r="H612" s="62" t="str">
        <f>+IFERROR(VLOOKUP(B612,SOCIO!E:I,5,0),"")</f>
        <v/>
      </c>
      <c r="N612" s="27" t="str">
        <f t="shared" si="38"/>
        <v/>
      </c>
      <c r="O612" s="6" t="str">
        <f t="shared" si="39"/>
        <v/>
      </c>
    </row>
    <row r="613" spans="6:15">
      <c r="F613" s="27" t="str">
        <f t="shared" si="36"/>
        <v/>
      </c>
      <c r="G613" s="6" t="str">
        <f t="shared" si="37"/>
        <v/>
      </c>
      <c r="H613" s="62" t="str">
        <f>+IFERROR(VLOOKUP(B613,SOCIO!E:I,5,0),"")</f>
        <v/>
      </c>
      <c r="N613" s="27" t="str">
        <f t="shared" si="38"/>
        <v/>
      </c>
      <c r="O613" s="6" t="str">
        <f t="shared" si="39"/>
        <v/>
      </c>
    </row>
    <row r="614" spans="6:15">
      <c r="F614" s="27" t="str">
        <f t="shared" si="36"/>
        <v/>
      </c>
      <c r="G614" s="6" t="str">
        <f t="shared" si="37"/>
        <v/>
      </c>
      <c r="H614" s="62" t="str">
        <f>+IFERROR(VLOOKUP(B614,SOCIO!E:I,5,0),"")</f>
        <v/>
      </c>
      <c r="N614" s="27" t="str">
        <f t="shared" si="38"/>
        <v/>
      </c>
      <c r="O614" s="6" t="str">
        <f t="shared" si="39"/>
        <v/>
      </c>
    </row>
    <row r="615" spans="6:15">
      <c r="F615" s="27" t="str">
        <f t="shared" si="36"/>
        <v/>
      </c>
      <c r="G615" s="6" t="str">
        <f t="shared" si="37"/>
        <v/>
      </c>
      <c r="H615" s="62" t="str">
        <f>+IFERROR(VLOOKUP(B615,SOCIO!E:I,5,0),"")</f>
        <v/>
      </c>
      <c r="N615" s="27" t="str">
        <f t="shared" si="38"/>
        <v/>
      </c>
      <c r="O615" s="6" t="str">
        <f t="shared" si="39"/>
        <v/>
      </c>
    </row>
    <row r="616" spans="6:15">
      <c r="F616" s="27" t="str">
        <f t="shared" si="36"/>
        <v/>
      </c>
      <c r="G616" s="6" t="str">
        <f t="shared" si="37"/>
        <v/>
      </c>
      <c r="H616" s="62" t="str">
        <f>+IFERROR(VLOOKUP(B616,SOCIO!E:I,5,0),"")</f>
        <v/>
      </c>
      <c r="N616" s="27" t="str">
        <f t="shared" si="38"/>
        <v/>
      </c>
      <c r="O616" s="6" t="str">
        <f t="shared" si="39"/>
        <v/>
      </c>
    </row>
    <row r="617" spans="6:15">
      <c r="F617" s="27" t="str">
        <f t="shared" si="36"/>
        <v/>
      </c>
      <c r="G617" s="6" t="str">
        <f t="shared" si="37"/>
        <v/>
      </c>
      <c r="H617" s="62" t="str">
        <f>+IFERROR(VLOOKUP(B617,SOCIO!E:I,5,0),"")</f>
        <v/>
      </c>
      <c r="N617" s="27" t="str">
        <f t="shared" si="38"/>
        <v/>
      </c>
      <c r="O617" s="6" t="str">
        <f t="shared" si="39"/>
        <v/>
      </c>
    </row>
    <row r="618" spans="6:15">
      <c r="F618" s="27" t="str">
        <f t="shared" si="36"/>
        <v/>
      </c>
      <c r="G618" s="6" t="str">
        <f t="shared" si="37"/>
        <v/>
      </c>
      <c r="H618" s="62" t="str">
        <f>+IFERROR(VLOOKUP(B618,SOCIO!E:I,5,0),"")</f>
        <v/>
      </c>
      <c r="N618" s="27" t="str">
        <f t="shared" si="38"/>
        <v/>
      </c>
      <c r="O618" s="6" t="str">
        <f t="shared" si="39"/>
        <v/>
      </c>
    </row>
    <row r="619" spans="6:15">
      <c r="F619" s="27" t="str">
        <f t="shared" si="36"/>
        <v/>
      </c>
      <c r="G619" s="6" t="str">
        <f t="shared" si="37"/>
        <v/>
      </c>
      <c r="H619" s="62" t="str">
        <f>+IFERROR(VLOOKUP(B619,SOCIO!E:I,5,0),"")</f>
        <v/>
      </c>
      <c r="N619" s="27" t="str">
        <f t="shared" si="38"/>
        <v/>
      </c>
      <c r="O619" s="6" t="str">
        <f t="shared" si="39"/>
        <v/>
      </c>
    </row>
    <row r="620" spans="6:15">
      <c r="F620" s="27" t="str">
        <f t="shared" si="36"/>
        <v/>
      </c>
      <c r="G620" s="6" t="str">
        <f t="shared" si="37"/>
        <v/>
      </c>
      <c r="H620" s="62" t="str">
        <f>+IFERROR(VLOOKUP(B620,SOCIO!E:I,5,0),"")</f>
        <v/>
      </c>
      <c r="N620" s="27" t="str">
        <f t="shared" si="38"/>
        <v/>
      </c>
      <c r="O620" s="6" t="str">
        <f t="shared" si="39"/>
        <v/>
      </c>
    </row>
    <row r="621" spans="6:15">
      <c r="F621" s="27" t="str">
        <f t="shared" si="36"/>
        <v/>
      </c>
      <c r="G621" s="6" t="str">
        <f t="shared" si="37"/>
        <v/>
      </c>
      <c r="H621" s="62" t="str">
        <f>+IFERROR(VLOOKUP(B621,SOCIO!E:I,5,0),"")</f>
        <v/>
      </c>
      <c r="N621" s="27" t="str">
        <f t="shared" si="38"/>
        <v/>
      </c>
      <c r="O621" s="6" t="str">
        <f t="shared" si="39"/>
        <v/>
      </c>
    </row>
    <row r="622" spans="6:15">
      <c r="F622" s="27" t="str">
        <f t="shared" si="36"/>
        <v/>
      </c>
      <c r="G622" s="6" t="str">
        <f t="shared" si="37"/>
        <v/>
      </c>
      <c r="H622" s="62" t="str">
        <f>+IFERROR(VLOOKUP(B622,SOCIO!E:I,5,0),"")</f>
        <v/>
      </c>
      <c r="N622" s="27" t="str">
        <f t="shared" si="38"/>
        <v/>
      </c>
      <c r="O622" s="6" t="str">
        <f t="shared" si="39"/>
        <v/>
      </c>
    </row>
    <row r="623" spans="6:15">
      <c r="F623" s="27" t="str">
        <f t="shared" si="36"/>
        <v/>
      </c>
      <c r="G623" s="6" t="str">
        <f t="shared" si="37"/>
        <v/>
      </c>
      <c r="H623" s="62" t="str">
        <f>+IFERROR(VLOOKUP(B623,SOCIO!E:I,5,0),"")</f>
        <v/>
      </c>
      <c r="N623" s="27" t="str">
        <f t="shared" si="38"/>
        <v/>
      </c>
      <c r="O623" s="6" t="str">
        <f t="shared" si="39"/>
        <v/>
      </c>
    </row>
    <row r="624" spans="6:15">
      <c r="F624" s="27" t="str">
        <f t="shared" si="36"/>
        <v/>
      </c>
      <c r="G624" s="6" t="str">
        <f t="shared" si="37"/>
        <v/>
      </c>
      <c r="H624" s="62" t="str">
        <f>+IFERROR(VLOOKUP(B624,SOCIO!E:I,5,0),"")</f>
        <v/>
      </c>
      <c r="N624" s="27" t="str">
        <f t="shared" si="38"/>
        <v/>
      </c>
      <c r="O624" s="6" t="str">
        <f t="shared" si="39"/>
        <v/>
      </c>
    </row>
    <row r="625" spans="6:15">
      <c r="F625" s="27" t="str">
        <f t="shared" si="36"/>
        <v/>
      </c>
      <c r="G625" s="6" t="str">
        <f t="shared" si="37"/>
        <v/>
      </c>
      <c r="H625" s="62" t="str">
        <f>+IFERROR(VLOOKUP(B625,SOCIO!E:I,5,0),"")</f>
        <v/>
      </c>
      <c r="N625" s="27" t="str">
        <f t="shared" si="38"/>
        <v/>
      </c>
      <c r="O625" s="6" t="str">
        <f t="shared" si="39"/>
        <v/>
      </c>
    </row>
    <row r="626" spans="6:15">
      <c r="F626" s="27" t="str">
        <f t="shared" si="36"/>
        <v/>
      </c>
      <c r="G626" s="6" t="str">
        <f t="shared" si="37"/>
        <v/>
      </c>
      <c r="H626" s="62" t="str">
        <f>+IFERROR(VLOOKUP(B626,SOCIO!E:I,5,0),"")</f>
        <v/>
      </c>
      <c r="N626" s="27" t="str">
        <f t="shared" si="38"/>
        <v/>
      </c>
      <c r="O626" s="6" t="str">
        <f t="shared" si="39"/>
        <v/>
      </c>
    </row>
    <row r="627" spans="6:15">
      <c r="F627" s="27" t="str">
        <f t="shared" si="36"/>
        <v/>
      </c>
      <c r="G627" s="6" t="str">
        <f t="shared" si="37"/>
        <v/>
      </c>
      <c r="H627" s="62" t="str">
        <f>+IFERROR(VLOOKUP(B627,SOCIO!E:I,5,0),"")</f>
        <v/>
      </c>
      <c r="N627" s="27" t="str">
        <f t="shared" si="38"/>
        <v/>
      </c>
      <c r="O627" s="6" t="str">
        <f t="shared" si="39"/>
        <v/>
      </c>
    </row>
    <row r="628" spans="6:15">
      <c r="F628" s="27" t="str">
        <f t="shared" si="36"/>
        <v/>
      </c>
      <c r="G628" s="6" t="str">
        <f t="shared" si="37"/>
        <v/>
      </c>
      <c r="H628" s="62" t="str">
        <f>+IFERROR(VLOOKUP(B628,SOCIO!E:I,5,0),"")</f>
        <v/>
      </c>
      <c r="N628" s="27" t="str">
        <f t="shared" si="38"/>
        <v/>
      </c>
      <c r="O628" s="6" t="str">
        <f t="shared" si="39"/>
        <v/>
      </c>
    </row>
    <row r="629" spans="6:15">
      <c r="F629" s="27" t="str">
        <f t="shared" si="36"/>
        <v/>
      </c>
      <c r="G629" s="6" t="str">
        <f t="shared" si="37"/>
        <v/>
      </c>
      <c r="H629" s="62" t="str">
        <f>+IFERROR(VLOOKUP(B629,SOCIO!E:I,5,0),"")</f>
        <v/>
      </c>
      <c r="N629" s="27" t="str">
        <f t="shared" si="38"/>
        <v/>
      </c>
      <c r="O629" s="6" t="str">
        <f t="shared" si="39"/>
        <v/>
      </c>
    </row>
    <row r="630" spans="6:15">
      <c r="F630" s="27" t="str">
        <f t="shared" si="36"/>
        <v/>
      </c>
      <c r="G630" s="6" t="str">
        <f t="shared" si="37"/>
        <v/>
      </c>
      <c r="H630" s="62" t="str">
        <f>+IFERROR(VLOOKUP(B630,SOCIO!E:I,5,0),"")</f>
        <v/>
      </c>
      <c r="N630" s="27" t="str">
        <f t="shared" si="38"/>
        <v/>
      </c>
      <c r="O630" s="6" t="str">
        <f t="shared" si="39"/>
        <v/>
      </c>
    </row>
    <row r="631" spans="6:15">
      <c r="F631" s="27" t="str">
        <f t="shared" si="36"/>
        <v/>
      </c>
      <c r="G631" s="6" t="str">
        <f t="shared" si="37"/>
        <v/>
      </c>
      <c r="H631" s="62" t="str">
        <f>+IFERROR(VLOOKUP(B631,SOCIO!E:I,5,0),"")</f>
        <v/>
      </c>
      <c r="N631" s="27" t="str">
        <f t="shared" si="38"/>
        <v/>
      </c>
      <c r="O631" s="6" t="str">
        <f t="shared" si="39"/>
        <v/>
      </c>
    </row>
    <row r="632" spans="6:15">
      <c r="F632" s="27" t="str">
        <f t="shared" si="36"/>
        <v/>
      </c>
      <c r="G632" s="6" t="str">
        <f t="shared" si="37"/>
        <v/>
      </c>
      <c r="H632" s="62" t="str">
        <f>+IFERROR(VLOOKUP(B632,SOCIO!E:I,5,0),"")</f>
        <v/>
      </c>
      <c r="N632" s="27" t="str">
        <f t="shared" si="38"/>
        <v/>
      </c>
      <c r="O632" s="6" t="str">
        <f t="shared" si="39"/>
        <v/>
      </c>
    </row>
    <row r="633" spans="6:15">
      <c r="F633" s="27" t="str">
        <f t="shared" si="36"/>
        <v/>
      </c>
      <c r="G633" s="6" t="str">
        <f t="shared" si="37"/>
        <v/>
      </c>
      <c r="H633" s="62" t="str">
        <f>+IFERROR(VLOOKUP(B633,SOCIO!E:I,5,0),"")</f>
        <v/>
      </c>
      <c r="N633" s="27" t="str">
        <f t="shared" si="38"/>
        <v/>
      </c>
      <c r="O633" s="6" t="str">
        <f t="shared" si="39"/>
        <v/>
      </c>
    </row>
    <row r="634" spans="6:15">
      <c r="F634" s="27" t="str">
        <f t="shared" si="36"/>
        <v/>
      </c>
      <c r="G634" s="6" t="str">
        <f t="shared" si="37"/>
        <v/>
      </c>
      <c r="H634" s="62" t="str">
        <f>+IFERROR(VLOOKUP(B634,SOCIO!E:I,5,0),"")</f>
        <v/>
      </c>
      <c r="N634" s="27" t="str">
        <f t="shared" si="38"/>
        <v/>
      </c>
      <c r="O634" s="6" t="str">
        <f t="shared" si="39"/>
        <v/>
      </c>
    </row>
    <row r="635" spans="6:15">
      <c r="F635" s="27" t="str">
        <f t="shared" si="36"/>
        <v/>
      </c>
      <c r="G635" s="6" t="str">
        <f t="shared" si="37"/>
        <v/>
      </c>
      <c r="H635" s="62" t="str">
        <f>+IFERROR(VLOOKUP(B635,SOCIO!E:I,5,0),"")</f>
        <v/>
      </c>
      <c r="N635" s="27" t="str">
        <f t="shared" si="38"/>
        <v/>
      </c>
      <c r="O635" s="6" t="str">
        <f t="shared" si="39"/>
        <v/>
      </c>
    </row>
    <row r="636" spans="6:15">
      <c r="F636" s="27" t="str">
        <f t="shared" si="36"/>
        <v/>
      </c>
      <c r="G636" s="6" t="str">
        <f t="shared" si="37"/>
        <v/>
      </c>
      <c r="H636" s="62" t="str">
        <f>+IFERROR(VLOOKUP(B636,SOCIO!E:I,5,0),"")</f>
        <v/>
      </c>
      <c r="N636" s="27" t="str">
        <f t="shared" si="38"/>
        <v/>
      </c>
      <c r="O636" s="6" t="str">
        <f t="shared" si="39"/>
        <v/>
      </c>
    </row>
    <row r="637" spans="6:15">
      <c r="F637" s="27" t="str">
        <f t="shared" si="36"/>
        <v/>
      </c>
      <c r="G637" s="6" t="str">
        <f t="shared" si="37"/>
        <v/>
      </c>
      <c r="H637" s="62" t="str">
        <f>+IFERROR(VLOOKUP(B637,SOCIO!E:I,5,0),"")</f>
        <v/>
      </c>
      <c r="N637" s="27" t="str">
        <f t="shared" si="38"/>
        <v/>
      </c>
      <c r="O637" s="6" t="str">
        <f t="shared" si="39"/>
        <v/>
      </c>
    </row>
    <row r="638" spans="6:15">
      <c r="F638" s="27" t="str">
        <f t="shared" si="36"/>
        <v/>
      </c>
      <c r="G638" s="6" t="str">
        <f t="shared" si="37"/>
        <v/>
      </c>
      <c r="H638" s="62" t="str">
        <f>+IFERROR(VLOOKUP(B638,SOCIO!E:I,5,0),"")</f>
        <v/>
      </c>
      <c r="N638" s="27" t="str">
        <f t="shared" si="38"/>
        <v/>
      </c>
      <c r="O638" s="6" t="str">
        <f t="shared" si="39"/>
        <v/>
      </c>
    </row>
    <row r="639" spans="6:15">
      <c r="F639" s="27" t="str">
        <f t="shared" si="36"/>
        <v/>
      </c>
      <c r="G639" s="6" t="str">
        <f t="shared" si="37"/>
        <v/>
      </c>
      <c r="H639" s="62" t="str">
        <f>+IFERROR(VLOOKUP(B639,SOCIO!E:I,5,0),"")</f>
        <v/>
      </c>
      <c r="N639" s="27" t="str">
        <f t="shared" si="38"/>
        <v/>
      </c>
      <c r="O639" s="6" t="str">
        <f t="shared" si="39"/>
        <v/>
      </c>
    </row>
    <row r="640" spans="6:15">
      <c r="F640" s="27" t="str">
        <f t="shared" si="36"/>
        <v/>
      </c>
      <c r="G640" s="6" t="str">
        <f t="shared" si="37"/>
        <v/>
      </c>
      <c r="H640" s="62" t="str">
        <f>+IFERROR(VLOOKUP(B640,SOCIO!E:I,5,0),"")</f>
        <v/>
      </c>
      <c r="N640" s="27" t="str">
        <f t="shared" si="38"/>
        <v/>
      </c>
      <c r="O640" s="6" t="str">
        <f t="shared" si="39"/>
        <v/>
      </c>
    </row>
    <row r="641" spans="6:15">
      <c r="F641" s="27" t="str">
        <f t="shared" si="36"/>
        <v/>
      </c>
      <c r="G641" s="6" t="str">
        <f t="shared" si="37"/>
        <v/>
      </c>
      <c r="H641" s="62" t="str">
        <f>+IFERROR(VLOOKUP(B641,SOCIO!E:I,5,0),"")</f>
        <v/>
      </c>
      <c r="N641" s="27" t="str">
        <f t="shared" si="38"/>
        <v/>
      </c>
      <c r="O641" s="6" t="str">
        <f t="shared" si="39"/>
        <v/>
      </c>
    </row>
    <row r="642" spans="6:15">
      <c r="F642" s="27" t="str">
        <f t="shared" si="36"/>
        <v/>
      </c>
      <c r="G642" s="6" t="str">
        <f t="shared" si="37"/>
        <v/>
      </c>
      <c r="H642" s="62" t="str">
        <f>+IFERROR(VLOOKUP(B642,SOCIO!E:I,5,0),"")</f>
        <v/>
      </c>
      <c r="N642" s="27" t="str">
        <f t="shared" si="38"/>
        <v/>
      </c>
      <c r="O642" s="6" t="str">
        <f t="shared" si="39"/>
        <v/>
      </c>
    </row>
    <row r="643" spans="6:15">
      <c r="F643" s="27" t="str">
        <f t="shared" si="36"/>
        <v/>
      </c>
      <c r="G643" s="6" t="str">
        <f t="shared" si="37"/>
        <v/>
      </c>
      <c r="H643" s="62" t="str">
        <f>+IFERROR(VLOOKUP(B643,SOCIO!E:I,5,0),"")</f>
        <v/>
      </c>
      <c r="N643" s="27" t="str">
        <f t="shared" si="38"/>
        <v/>
      </c>
      <c r="O643" s="6" t="str">
        <f t="shared" si="39"/>
        <v/>
      </c>
    </row>
    <row r="644" spans="6:15">
      <c r="F644" s="27" t="str">
        <f t="shared" si="36"/>
        <v/>
      </c>
      <c r="G644" s="6" t="str">
        <f t="shared" si="37"/>
        <v/>
      </c>
      <c r="H644" s="62" t="str">
        <f>+IFERROR(VLOOKUP(B644,SOCIO!E:I,5,0),"")</f>
        <v/>
      </c>
      <c r="N644" s="27" t="str">
        <f t="shared" si="38"/>
        <v/>
      </c>
      <c r="O644" s="6" t="str">
        <f t="shared" si="39"/>
        <v/>
      </c>
    </row>
    <row r="645" spans="6:15">
      <c r="F645" s="27" t="str">
        <f t="shared" si="36"/>
        <v/>
      </c>
      <c r="G645" s="6" t="str">
        <f t="shared" si="37"/>
        <v/>
      </c>
      <c r="H645" s="62" t="str">
        <f>+IFERROR(VLOOKUP(B645,SOCIO!E:I,5,0),"")</f>
        <v/>
      </c>
      <c r="N645" s="27" t="str">
        <f t="shared" si="38"/>
        <v/>
      </c>
      <c r="O645" s="6" t="str">
        <f t="shared" si="39"/>
        <v/>
      </c>
    </row>
    <row r="646" spans="6:15">
      <c r="F646" s="27" t="str">
        <f t="shared" si="36"/>
        <v/>
      </c>
      <c r="G646" s="6" t="str">
        <f t="shared" si="37"/>
        <v/>
      </c>
      <c r="H646" s="62" t="str">
        <f>+IFERROR(VLOOKUP(B646,SOCIO!E:I,5,0),"")</f>
        <v/>
      </c>
      <c r="N646" s="27" t="str">
        <f t="shared" si="38"/>
        <v/>
      </c>
      <c r="O646" s="6" t="str">
        <f t="shared" si="39"/>
        <v/>
      </c>
    </row>
    <row r="647" spans="6:15">
      <c r="F647" s="27" t="str">
        <f t="shared" si="36"/>
        <v/>
      </c>
      <c r="G647" s="6" t="str">
        <f t="shared" si="37"/>
        <v/>
      </c>
      <c r="H647" s="62" t="str">
        <f>+IFERROR(VLOOKUP(B647,SOCIO!E:I,5,0),"")</f>
        <v/>
      </c>
      <c r="N647" s="27" t="str">
        <f t="shared" si="38"/>
        <v/>
      </c>
      <c r="O647" s="6" t="str">
        <f t="shared" si="39"/>
        <v/>
      </c>
    </row>
    <row r="648" spans="6:15">
      <c r="F648" s="27" t="str">
        <f t="shared" si="36"/>
        <v/>
      </c>
      <c r="G648" s="6" t="str">
        <f t="shared" si="37"/>
        <v/>
      </c>
      <c r="H648" s="62" t="str">
        <f>+IFERROR(VLOOKUP(B648,SOCIO!E:I,5,0),"")</f>
        <v/>
      </c>
      <c r="N648" s="27" t="str">
        <f t="shared" si="38"/>
        <v/>
      </c>
      <c r="O648" s="6" t="str">
        <f t="shared" si="39"/>
        <v/>
      </c>
    </row>
    <row r="649" spans="6:15">
      <c r="F649" s="27" t="str">
        <f t="shared" si="36"/>
        <v/>
      </c>
      <c r="G649" s="6" t="str">
        <f t="shared" si="37"/>
        <v/>
      </c>
      <c r="H649" s="62" t="str">
        <f>+IFERROR(VLOOKUP(B649,SOCIO!E:I,5,0),"")</f>
        <v/>
      </c>
      <c r="N649" s="27" t="str">
        <f t="shared" si="38"/>
        <v/>
      </c>
      <c r="O649" s="6" t="str">
        <f t="shared" si="39"/>
        <v/>
      </c>
    </row>
    <row r="650" spans="6:15">
      <c r="F650" s="27" t="str">
        <f t="shared" si="36"/>
        <v/>
      </c>
      <c r="G650" s="6" t="str">
        <f t="shared" si="37"/>
        <v/>
      </c>
      <c r="H650" s="62" t="str">
        <f>+IFERROR(VLOOKUP(B650,SOCIO!E:I,5,0),"")</f>
        <v/>
      </c>
      <c r="N650" s="27" t="str">
        <f t="shared" si="38"/>
        <v/>
      </c>
      <c r="O650" s="6" t="str">
        <f t="shared" si="39"/>
        <v/>
      </c>
    </row>
    <row r="651" spans="6:15">
      <c r="F651" s="27" t="str">
        <f t="shared" si="36"/>
        <v/>
      </c>
      <c r="G651" s="6" t="str">
        <f t="shared" si="37"/>
        <v/>
      </c>
      <c r="H651" s="62" t="str">
        <f>+IFERROR(VLOOKUP(B651,SOCIO!E:I,5,0),"")</f>
        <v/>
      </c>
      <c r="N651" s="27" t="str">
        <f t="shared" si="38"/>
        <v/>
      </c>
      <c r="O651" s="6" t="str">
        <f t="shared" si="39"/>
        <v/>
      </c>
    </row>
    <row r="652" spans="6:15">
      <c r="F652" s="27" t="str">
        <f t="shared" si="36"/>
        <v/>
      </c>
      <c r="G652" s="6" t="str">
        <f t="shared" si="37"/>
        <v/>
      </c>
      <c r="H652" s="62" t="str">
        <f>+IFERROR(VLOOKUP(B652,SOCIO!E:I,5,0),"")</f>
        <v/>
      </c>
      <c r="N652" s="27" t="str">
        <f t="shared" si="38"/>
        <v/>
      </c>
      <c r="O652" s="6" t="str">
        <f t="shared" si="39"/>
        <v/>
      </c>
    </row>
    <row r="653" spans="6:15">
      <c r="F653" s="27" t="str">
        <f t="shared" si="36"/>
        <v/>
      </c>
      <c r="G653" s="6" t="str">
        <f t="shared" si="37"/>
        <v/>
      </c>
      <c r="H653" s="62" t="str">
        <f>+IFERROR(VLOOKUP(B653,SOCIO!E:I,5,0),"")</f>
        <v/>
      </c>
      <c r="N653" s="27" t="str">
        <f t="shared" si="38"/>
        <v/>
      </c>
      <c r="O653" s="6" t="str">
        <f t="shared" si="39"/>
        <v/>
      </c>
    </row>
    <row r="654" spans="6:15">
      <c r="F654" s="27" t="str">
        <f t="shared" si="36"/>
        <v/>
      </c>
      <c r="G654" s="6" t="str">
        <f t="shared" si="37"/>
        <v/>
      </c>
      <c r="H654" s="62" t="str">
        <f>+IFERROR(VLOOKUP(B654,SOCIO!E:I,5,0),"")</f>
        <v/>
      </c>
      <c r="N654" s="27" t="str">
        <f t="shared" si="38"/>
        <v/>
      </c>
      <c r="O654" s="6" t="str">
        <f t="shared" si="39"/>
        <v/>
      </c>
    </row>
    <row r="655" spans="6:15">
      <c r="F655" s="27" t="str">
        <f t="shared" si="36"/>
        <v/>
      </c>
      <c r="G655" s="6" t="str">
        <f t="shared" si="37"/>
        <v/>
      </c>
      <c r="H655" s="62" t="str">
        <f>+IFERROR(VLOOKUP(B655,SOCIO!E:I,5,0),"")</f>
        <v/>
      </c>
      <c r="N655" s="27" t="str">
        <f t="shared" si="38"/>
        <v/>
      </c>
      <c r="O655" s="6" t="str">
        <f t="shared" si="39"/>
        <v/>
      </c>
    </row>
    <row r="656" spans="6:15">
      <c r="F656" s="27" t="str">
        <f t="shared" si="36"/>
        <v/>
      </c>
      <c r="G656" s="6" t="str">
        <f t="shared" si="37"/>
        <v/>
      </c>
      <c r="H656" s="62" t="str">
        <f>+IFERROR(VLOOKUP(B656,SOCIO!E:I,5,0),"")</f>
        <v/>
      </c>
      <c r="N656" s="27" t="str">
        <f t="shared" si="38"/>
        <v/>
      </c>
      <c r="O656" s="6" t="str">
        <f t="shared" si="39"/>
        <v/>
      </c>
    </row>
    <row r="657" spans="6:15">
      <c r="F657" s="27" t="str">
        <f t="shared" si="36"/>
        <v/>
      </c>
      <c r="G657" s="6" t="str">
        <f t="shared" si="37"/>
        <v/>
      </c>
      <c r="H657" s="62" t="str">
        <f>+IFERROR(VLOOKUP(B657,SOCIO!E:I,5,0),"")</f>
        <v/>
      </c>
      <c r="N657" s="27" t="str">
        <f t="shared" si="38"/>
        <v/>
      </c>
      <c r="O657" s="6" t="str">
        <f t="shared" si="39"/>
        <v/>
      </c>
    </row>
    <row r="658" spans="6:15">
      <c r="F658" s="27" t="str">
        <f t="shared" si="36"/>
        <v/>
      </c>
      <c r="G658" s="6" t="str">
        <f t="shared" si="37"/>
        <v/>
      </c>
      <c r="H658" s="62" t="str">
        <f>+IFERROR(VLOOKUP(B658,SOCIO!E:I,5,0),"")</f>
        <v/>
      </c>
      <c r="N658" s="27" t="str">
        <f t="shared" si="38"/>
        <v/>
      </c>
      <c r="O658" s="6" t="str">
        <f t="shared" si="39"/>
        <v/>
      </c>
    </row>
    <row r="659" spans="6:15">
      <c r="F659" s="27" t="str">
        <f t="shared" si="36"/>
        <v/>
      </c>
      <c r="G659" s="6" t="str">
        <f t="shared" si="37"/>
        <v/>
      </c>
      <c r="H659" s="62" t="str">
        <f>+IFERROR(VLOOKUP(B659,SOCIO!E:I,5,0),"")</f>
        <v/>
      </c>
      <c r="N659" s="27" t="str">
        <f t="shared" si="38"/>
        <v/>
      </c>
      <c r="O659" s="6" t="str">
        <f t="shared" si="39"/>
        <v/>
      </c>
    </row>
    <row r="660" spans="6:15">
      <c r="F660" s="27" t="str">
        <f t="shared" si="36"/>
        <v/>
      </c>
      <c r="G660" s="6" t="str">
        <f t="shared" si="37"/>
        <v/>
      </c>
      <c r="H660" s="62" t="str">
        <f>+IFERROR(VLOOKUP(B660,SOCIO!E:I,5,0),"")</f>
        <v/>
      </c>
      <c r="N660" s="27" t="str">
        <f t="shared" si="38"/>
        <v/>
      </c>
      <c r="O660" s="6" t="str">
        <f t="shared" si="39"/>
        <v/>
      </c>
    </row>
    <row r="661" spans="6:15">
      <c r="F661" s="27" t="str">
        <f t="shared" si="36"/>
        <v/>
      </c>
      <c r="G661" s="6" t="str">
        <f t="shared" si="37"/>
        <v/>
      </c>
      <c r="H661" s="62" t="str">
        <f>+IFERROR(VLOOKUP(B661,SOCIO!E:I,5,0),"")</f>
        <v/>
      </c>
      <c r="N661" s="27" t="str">
        <f t="shared" si="38"/>
        <v/>
      </c>
      <c r="O661" s="6" t="str">
        <f t="shared" si="39"/>
        <v/>
      </c>
    </row>
    <row r="662" spans="6:15">
      <c r="F662" s="27" t="str">
        <f t="shared" si="36"/>
        <v/>
      </c>
      <c r="G662" s="6" t="str">
        <f t="shared" si="37"/>
        <v/>
      </c>
      <c r="H662" s="62" t="str">
        <f>+IFERROR(VLOOKUP(B662,SOCIO!E:I,5,0),"")</f>
        <v/>
      </c>
      <c r="N662" s="27" t="str">
        <f t="shared" si="38"/>
        <v/>
      </c>
      <c r="O662" s="6" t="str">
        <f t="shared" si="39"/>
        <v/>
      </c>
    </row>
    <row r="663" spans="6:15">
      <c r="F663" s="27" t="str">
        <f t="shared" ref="F663:F726" si="40">+IFERROR((E663/D663)-1,"")</f>
        <v/>
      </c>
      <c r="G663" s="6" t="str">
        <f t="shared" ref="G663:G726" si="41">+IF(E663="","",IF(E663&gt;=$D$16,$C$17,IF(E663&gt;$D$15,$C$16,IF(E663&gt;$D$14,$C$15,$C$14))))</f>
        <v/>
      </c>
      <c r="H663" s="62" t="str">
        <f>+IFERROR(VLOOKUP(B663,SOCIO!E:I,5,0),"")</f>
        <v/>
      </c>
      <c r="N663" s="27" t="str">
        <f t="shared" ref="N663:N726" si="42">+IFERROR((M663/L663)-1,"")</f>
        <v/>
      </c>
      <c r="O663" s="6" t="str">
        <f t="shared" ref="O663:O726" si="43">+IF(M663="","",IF(M663&gt;=$O$16,$C$17,IF(M663&gt;$O$15,$C$16,IF(M663&gt;$O$14,$C$15,$C$14))))</f>
        <v/>
      </c>
    </row>
    <row r="664" spans="6:15">
      <c r="F664" s="27" t="str">
        <f t="shared" si="40"/>
        <v/>
      </c>
      <c r="G664" s="6" t="str">
        <f t="shared" si="41"/>
        <v/>
      </c>
      <c r="H664" s="62" t="str">
        <f>+IFERROR(VLOOKUP(B664,SOCIO!E:I,5,0),"")</f>
        <v/>
      </c>
      <c r="N664" s="27" t="str">
        <f t="shared" si="42"/>
        <v/>
      </c>
      <c r="O664" s="6" t="str">
        <f t="shared" si="43"/>
        <v/>
      </c>
    </row>
    <row r="665" spans="6:15">
      <c r="F665" s="27" t="str">
        <f t="shared" si="40"/>
        <v/>
      </c>
      <c r="G665" s="6" t="str">
        <f t="shared" si="41"/>
        <v/>
      </c>
      <c r="H665" s="62" t="str">
        <f>+IFERROR(VLOOKUP(B665,SOCIO!E:I,5,0),"")</f>
        <v/>
      </c>
      <c r="N665" s="27" t="str">
        <f t="shared" si="42"/>
        <v/>
      </c>
      <c r="O665" s="6" t="str">
        <f t="shared" si="43"/>
        <v/>
      </c>
    </row>
    <row r="666" spans="6:15">
      <c r="F666" s="27" t="str">
        <f t="shared" si="40"/>
        <v/>
      </c>
      <c r="G666" s="6" t="str">
        <f t="shared" si="41"/>
        <v/>
      </c>
      <c r="H666" s="62" t="str">
        <f>+IFERROR(VLOOKUP(B666,SOCIO!E:I,5,0),"")</f>
        <v/>
      </c>
      <c r="N666" s="27" t="str">
        <f t="shared" si="42"/>
        <v/>
      </c>
      <c r="O666" s="6" t="str">
        <f t="shared" si="43"/>
        <v/>
      </c>
    </row>
    <row r="667" spans="6:15">
      <c r="F667" s="27" t="str">
        <f t="shared" si="40"/>
        <v/>
      </c>
      <c r="G667" s="6" t="str">
        <f t="shared" si="41"/>
        <v/>
      </c>
      <c r="H667" s="62" t="str">
        <f>+IFERROR(VLOOKUP(B667,SOCIO!E:I,5,0),"")</f>
        <v/>
      </c>
      <c r="N667" s="27" t="str">
        <f t="shared" si="42"/>
        <v/>
      </c>
      <c r="O667" s="6" t="str">
        <f t="shared" si="43"/>
        <v/>
      </c>
    </row>
    <row r="668" spans="6:15">
      <c r="F668" s="27" t="str">
        <f t="shared" si="40"/>
        <v/>
      </c>
      <c r="G668" s="6" t="str">
        <f t="shared" si="41"/>
        <v/>
      </c>
      <c r="H668" s="62" t="str">
        <f>+IFERROR(VLOOKUP(B668,SOCIO!E:I,5,0),"")</f>
        <v/>
      </c>
      <c r="N668" s="27" t="str">
        <f t="shared" si="42"/>
        <v/>
      </c>
      <c r="O668" s="6" t="str">
        <f t="shared" si="43"/>
        <v/>
      </c>
    </row>
    <row r="669" spans="6:15">
      <c r="F669" s="27" t="str">
        <f t="shared" si="40"/>
        <v/>
      </c>
      <c r="G669" s="6" t="str">
        <f t="shared" si="41"/>
        <v/>
      </c>
      <c r="H669" s="62" t="str">
        <f>+IFERROR(VLOOKUP(B669,SOCIO!E:I,5,0),"")</f>
        <v/>
      </c>
      <c r="N669" s="27" t="str">
        <f t="shared" si="42"/>
        <v/>
      </c>
      <c r="O669" s="6" t="str">
        <f t="shared" si="43"/>
        <v/>
      </c>
    </row>
    <row r="670" spans="6:15">
      <c r="F670" s="27" t="str">
        <f t="shared" si="40"/>
        <v/>
      </c>
      <c r="G670" s="6" t="str">
        <f t="shared" si="41"/>
        <v/>
      </c>
      <c r="H670" s="62" t="str">
        <f>+IFERROR(VLOOKUP(B670,SOCIO!E:I,5,0),"")</f>
        <v/>
      </c>
      <c r="N670" s="27" t="str">
        <f t="shared" si="42"/>
        <v/>
      </c>
      <c r="O670" s="6" t="str">
        <f t="shared" si="43"/>
        <v/>
      </c>
    </row>
    <row r="671" spans="6:15">
      <c r="F671" s="27" t="str">
        <f t="shared" si="40"/>
        <v/>
      </c>
      <c r="G671" s="6" t="str">
        <f t="shared" si="41"/>
        <v/>
      </c>
      <c r="H671" s="62" t="str">
        <f>+IFERROR(VLOOKUP(B671,SOCIO!E:I,5,0),"")</f>
        <v/>
      </c>
      <c r="N671" s="27" t="str">
        <f t="shared" si="42"/>
        <v/>
      </c>
      <c r="O671" s="6" t="str">
        <f t="shared" si="43"/>
        <v/>
      </c>
    </row>
    <row r="672" spans="6:15">
      <c r="F672" s="27" t="str">
        <f t="shared" si="40"/>
        <v/>
      </c>
      <c r="G672" s="6" t="str">
        <f t="shared" si="41"/>
        <v/>
      </c>
      <c r="H672" s="62" t="str">
        <f>+IFERROR(VLOOKUP(B672,SOCIO!E:I,5,0),"")</f>
        <v/>
      </c>
      <c r="N672" s="27" t="str">
        <f t="shared" si="42"/>
        <v/>
      </c>
      <c r="O672" s="6" t="str">
        <f t="shared" si="43"/>
        <v/>
      </c>
    </row>
    <row r="673" spans="6:15">
      <c r="F673" s="27" t="str">
        <f t="shared" si="40"/>
        <v/>
      </c>
      <c r="G673" s="6" t="str">
        <f t="shared" si="41"/>
        <v/>
      </c>
      <c r="H673" s="62" t="str">
        <f>+IFERROR(VLOOKUP(B673,SOCIO!E:I,5,0),"")</f>
        <v/>
      </c>
      <c r="N673" s="27" t="str">
        <f t="shared" si="42"/>
        <v/>
      </c>
      <c r="O673" s="6" t="str">
        <f t="shared" si="43"/>
        <v/>
      </c>
    </row>
    <row r="674" spans="6:15">
      <c r="F674" s="27" t="str">
        <f t="shared" si="40"/>
        <v/>
      </c>
      <c r="G674" s="6" t="str">
        <f t="shared" si="41"/>
        <v/>
      </c>
      <c r="H674" s="62" t="str">
        <f>+IFERROR(VLOOKUP(B674,SOCIO!E:I,5,0),"")</f>
        <v/>
      </c>
      <c r="N674" s="27" t="str">
        <f t="shared" si="42"/>
        <v/>
      </c>
      <c r="O674" s="6" t="str">
        <f t="shared" si="43"/>
        <v/>
      </c>
    </row>
    <row r="675" spans="6:15">
      <c r="F675" s="27" t="str">
        <f t="shared" si="40"/>
        <v/>
      </c>
      <c r="G675" s="6" t="str">
        <f t="shared" si="41"/>
        <v/>
      </c>
      <c r="H675" s="62" t="str">
        <f>+IFERROR(VLOOKUP(B675,SOCIO!E:I,5,0),"")</f>
        <v/>
      </c>
      <c r="N675" s="27" t="str">
        <f t="shared" si="42"/>
        <v/>
      </c>
      <c r="O675" s="6" t="str">
        <f t="shared" si="43"/>
        <v/>
      </c>
    </row>
    <row r="676" spans="6:15">
      <c r="F676" s="27" t="str">
        <f t="shared" si="40"/>
        <v/>
      </c>
      <c r="G676" s="6" t="str">
        <f t="shared" si="41"/>
        <v/>
      </c>
      <c r="H676" s="62" t="str">
        <f>+IFERROR(VLOOKUP(B676,SOCIO!E:I,5,0),"")</f>
        <v/>
      </c>
      <c r="N676" s="27" t="str">
        <f t="shared" si="42"/>
        <v/>
      </c>
      <c r="O676" s="6" t="str">
        <f t="shared" si="43"/>
        <v/>
      </c>
    </row>
    <row r="677" spans="6:15">
      <c r="F677" s="27" t="str">
        <f t="shared" si="40"/>
        <v/>
      </c>
      <c r="G677" s="6" t="str">
        <f t="shared" si="41"/>
        <v/>
      </c>
      <c r="H677" s="62" t="str">
        <f>+IFERROR(VLOOKUP(B677,SOCIO!E:I,5,0),"")</f>
        <v/>
      </c>
      <c r="N677" s="27" t="str">
        <f t="shared" si="42"/>
        <v/>
      </c>
      <c r="O677" s="6" t="str">
        <f t="shared" si="43"/>
        <v/>
      </c>
    </row>
    <row r="678" spans="6:15">
      <c r="F678" s="27" t="str">
        <f t="shared" si="40"/>
        <v/>
      </c>
      <c r="G678" s="6" t="str">
        <f t="shared" si="41"/>
        <v/>
      </c>
      <c r="H678" s="62" t="str">
        <f>+IFERROR(VLOOKUP(B678,SOCIO!E:I,5,0),"")</f>
        <v/>
      </c>
      <c r="N678" s="27" t="str">
        <f t="shared" si="42"/>
        <v/>
      </c>
      <c r="O678" s="6" t="str">
        <f t="shared" si="43"/>
        <v/>
      </c>
    </row>
    <row r="679" spans="6:15">
      <c r="F679" s="27" t="str">
        <f t="shared" si="40"/>
        <v/>
      </c>
      <c r="G679" s="6" t="str">
        <f t="shared" si="41"/>
        <v/>
      </c>
      <c r="H679" s="62" t="str">
        <f>+IFERROR(VLOOKUP(B679,SOCIO!E:I,5,0),"")</f>
        <v/>
      </c>
      <c r="N679" s="27" t="str">
        <f t="shared" si="42"/>
        <v/>
      </c>
      <c r="O679" s="6" t="str">
        <f t="shared" si="43"/>
        <v/>
      </c>
    </row>
    <row r="680" spans="6:15">
      <c r="F680" s="27" t="str">
        <f t="shared" si="40"/>
        <v/>
      </c>
      <c r="G680" s="6" t="str">
        <f t="shared" si="41"/>
        <v/>
      </c>
      <c r="H680" s="62" t="str">
        <f>+IFERROR(VLOOKUP(B680,SOCIO!E:I,5,0),"")</f>
        <v/>
      </c>
      <c r="N680" s="27" t="str">
        <f t="shared" si="42"/>
        <v/>
      </c>
      <c r="O680" s="6" t="str">
        <f t="shared" si="43"/>
        <v/>
      </c>
    </row>
    <row r="681" spans="6:15">
      <c r="F681" s="27" t="str">
        <f t="shared" si="40"/>
        <v/>
      </c>
      <c r="G681" s="6" t="str">
        <f t="shared" si="41"/>
        <v/>
      </c>
      <c r="H681" s="62" t="str">
        <f>+IFERROR(VLOOKUP(B681,SOCIO!E:I,5,0),"")</f>
        <v/>
      </c>
      <c r="N681" s="27" t="str">
        <f t="shared" si="42"/>
        <v/>
      </c>
      <c r="O681" s="6" t="str">
        <f t="shared" si="43"/>
        <v/>
      </c>
    </row>
    <row r="682" spans="6:15">
      <c r="F682" s="27" t="str">
        <f t="shared" si="40"/>
        <v/>
      </c>
      <c r="G682" s="6" t="str">
        <f t="shared" si="41"/>
        <v/>
      </c>
      <c r="H682" s="62" t="str">
        <f>+IFERROR(VLOOKUP(B682,SOCIO!E:I,5,0),"")</f>
        <v/>
      </c>
      <c r="N682" s="27" t="str">
        <f t="shared" si="42"/>
        <v/>
      </c>
      <c r="O682" s="6" t="str">
        <f t="shared" si="43"/>
        <v/>
      </c>
    </row>
    <row r="683" spans="6:15">
      <c r="F683" s="27" t="str">
        <f t="shared" si="40"/>
        <v/>
      </c>
      <c r="G683" s="6" t="str">
        <f t="shared" si="41"/>
        <v/>
      </c>
      <c r="H683" s="62" t="str">
        <f>+IFERROR(VLOOKUP(B683,SOCIO!E:I,5,0),"")</f>
        <v/>
      </c>
      <c r="N683" s="27" t="str">
        <f t="shared" si="42"/>
        <v/>
      </c>
      <c r="O683" s="6" t="str">
        <f t="shared" si="43"/>
        <v/>
      </c>
    </row>
    <row r="684" spans="6:15">
      <c r="F684" s="27" t="str">
        <f t="shared" si="40"/>
        <v/>
      </c>
      <c r="G684" s="6" t="str">
        <f t="shared" si="41"/>
        <v/>
      </c>
      <c r="H684" s="62" t="str">
        <f>+IFERROR(VLOOKUP(B684,SOCIO!E:I,5,0),"")</f>
        <v/>
      </c>
      <c r="N684" s="27" t="str">
        <f t="shared" si="42"/>
        <v/>
      </c>
      <c r="O684" s="6" t="str">
        <f t="shared" si="43"/>
        <v/>
      </c>
    </row>
    <row r="685" spans="6:15">
      <c r="F685" s="27" t="str">
        <f t="shared" si="40"/>
        <v/>
      </c>
      <c r="G685" s="6" t="str">
        <f t="shared" si="41"/>
        <v/>
      </c>
      <c r="H685" s="62" t="str">
        <f>+IFERROR(VLOOKUP(B685,SOCIO!E:I,5,0),"")</f>
        <v/>
      </c>
      <c r="N685" s="27" t="str">
        <f t="shared" si="42"/>
        <v/>
      </c>
      <c r="O685" s="6" t="str">
        <f t="shared" si="43"/>
        <v/>
      </c>
    </row>
    <row r="686" spans="6:15">
      <c r="F686" s="27" t="str">
        <f t="shared" si="40"/>
        <v/>
      </c>
      <c r="G686" s="6" t="str">
        <f t="shared" si="41"/>
        <v/>
      </c>
      <c r="H686" s="62" t="str">
        <f>+IFERROR(VLOOKUP(B686,SOCIO!E:I,5,0),"")</f>
        <v/>
      </c>
      <c r="N686" s="27" t="str">
        <f t="shared" si="42"/>
        <v/>
      </c>
      <c r="O686" s="6" t="str">
        <f t="shared" si="43"/>
        <v/>
      </c>
    </row>
    <row r="687" spans="6:15">
      <c r="F687" s="27" t="str">
        <f t="shared" si="40"/>
        <v/>
      </c>
      <c r="G687" s="6" t="str">
        <f t="shared" si="41"/>
        <v/>
      </c>
      <c r="H687" s="62" t="str">
        <f>+IFERROR(VLOOKUP(B687,SOCIO!E:I,5,0),"")</f>
        <v/>
      </c>
      <c r="N687" s="27" t="str">
        <f t="shared" si="42"/>
        <v/>
      </c>
      <c r="O687" s="6" t="str">
        <f t="shared" si="43"/>
        <v/>
      </c>
    </row>
    <row r="688" spans="6:15">
      <c r="F688" s="27" t="str">
        <f t="shared" si="40"/>
        <v/>
      </c>
      <c r="G688" s="6" t="str">
        <f t="shared" si="41"/>
        <v/>
      </c>
      <c r="H688" s="62" t="str">
        <f>+IFERROR(VLOOKUP(B688,SOCIO!E:I,5,0),"")</f>
        <v/>
      </c>
      <c r="N688" s="27" t="str">
        <f t="shared" si="42"/>
        <v/>
      </c>
      <c r="O688" s="6" t="str">
        <f t="shared" si="43"/>
        <v/>
      </c>
    </row>
    <row r="689" spans="6:15">
      <c r="F689" s="27" t="str">
        <f t="shared" si="40"/>
        <v/>
      </c>
      <c r="G689" s="6" t="str">
        <f t="shared" si="41"/>
        <v/>
      </c>
      <c r="H689" s="62" t="str">
        <f>+IFERROR(VLOOKUP(B689,SOCIO!E:I,5,0),"")</f>
        <v/>
      </c>
      <c r="N689" s="27" t="str">
        <f t="shared" si="42"/>
        <v/>
      </c>
      <c r="O689" s="6" t="str">
        <f t="shared" si="43"/>
        <v/>
      </c>
    </row>
    <row r="690" spans="6:15">
      <c r="F690" s="27" t="str">
        <f t="shared" si="40"/>
        <v/>
      </c>
      <c r="G690" s="6" t="str">
        <f t="shared" si="41"/>
        <v/>
      </c>
      <c r="H690" s="62" t="str">
        <f>+IFERROR(VLOOKUP(B690,SOCIO!E:I,5,0),"")</f>
        <v/>
      </c>
      <c r="N690" s="27" t="str">
        <f t="shared" si="42"/>
        <v/>
      </c>
      <c r="O690" s="6" t="str">
        <f t="shared" si="43"/>
        <v/>
      </c>
    </row>
    <row r="691" spans="6:15">
      <c r="F691" s="27" t="str">
        <f t="shared" si="40"/>
        <v/>
      </c>
      <c r="G691" s="6" t="str">
        <f t="shared" si="41"/>
        <v/>
      </c>
      <c r="H691" s="62" t="str">
        <f>+IFERROR(VLOOKUP(B691,SOCIO!E:I,5,0),"")</f>
        <v/>
      </c>
      <c r="N691" s="27" t="str">
        <f t="shared" si="42"/>
        <v/>
      </c>
      <c r="O691" s="6" t="str">
        <f t="shared" si="43"/>
        <v/>
      </c>
    </row>
    <row r="692" spans="6:15">
      <c r="F692" s="27" t="str">
        <f t="shared" si="40"/>
        <v/>
      </c>
      <c r="G692" s="6" t="str">
        <f t="shared" si="41"/>
        <v/>
      </c>
      <c r="H692" s="62" t="str">
        <f>+IFERROR(VLOOKUP(B692,SOCIO!E:I,5,0),"")</f>
        <v/>
      </c>
      <c r="N692" s="27" t="str">
        <f t="shared" si="42"/>
        <v/>
      </c>
      <c r="O692" s="6" t="str">
        <f t="shared" si="43"/>
        <v/>
      </c>
    </row>
    <row r="693" spans="6:15">
      <c r="F693" s="27" t="str">
        <f t="shared" si="40"/>
        <v/>
      </c>
      <c r="G693" s="6" t="str">
        <f t="shared" si="41"/>
        <v/>
      </c>
      <c r="H693" s="62" t="str">
        <f>+IFERROR(VLOOKUP(B693,SOCIO!E:I,5,0),"")</f>
        <v/>
      </c>
      <c r="N693" s="27" t="str">
        <f t="shared" si="42"/>
        <v/>
      </c>
      <c r="O693" s="6" t="str">
        <f t="shared" si="43"/>
        <v/>
      </c>
    </row>
    <row r="694" spans="6:15">
      <c r="F694" s="27" t="str">
        <f t="shared" si="40"/>
        <v/>
      </c>
      <c r="G694" s="6" t="str">
        <f t="shared" si="41"/>
        <v/>
      </c>
      <c r="H694" s="62" t="str">
        <f>+IFERROR(VLOOKUP(B694,SOCIO!E:I,5,0),"")</f>
        <v/>
      </c>
      <c r="N694" s="27" t="str">
        <f t="shared" si="42"/>
        <v/>
      </c>
      <c r="O694" s="6" t="str">
        <f t="shared" si="43"/>
        <v/>
      </c>
    </row>
    <row r="695" spans="6:15">
      <c r="F695" s="27" t="str">
        <f t="shared" si="40"/>
        <v/>
      </c>
      <c r="G695" s="6" t="str">
        <f t="shared" si="41"/>
        <v/>
      </c>
      <c r="H695" s="62" t="str">
        <f>+IFERROR(VLOOKUP(B695,SOCIO!E:I,5,0),"")</f>
        <v/>
      </c>
      <c r="N695" s="27" t="str">
        <f t="shared" si="42"/>
        <v/>
      </c>
      <c r="O695" s="6" t="str">
        <f t="shared" si="43"/>
        <v/>
      </c>
    </row>
    <row r="696" spans="6:15">
      <c r="F696" s="27" t="str">
        <f t="shared" si="40"/>
        <v/>
      </c>
      <c r="G696" s="6" t="str">
        <f t="shared" si="41"/>
        <v/>
      </c>
      <c r="H696" s="62" t="str">
        <f>+IFERROR(VLOOKUP(B696,SOCIO!E:I,5,0),"")</f>
        <v/>
      </c>
      <c r="N696" s="27" t="str">
        <f t="shared" si="42"/>
        <v/>
      </c>
      <c r="O696" s="6" t="str">
        <f t="shared" si="43"/>
        <v/>
      </c>
    </row>
    <row r="697" spans="6:15">
      <c r="F697" s="27" t="str">
        <f t="shared" si="40"/>
        <v/>
      </c>
      <c r="G697" s="6" t="str">
        <f t="shared" si="41"/>
        <v/>
      </c>
      <c r="H697" s="62" t="str">
        <f>+IFERROR(VLOOKUP(B697,SOCIO!E:I,5,0),"")</f>
        <v/>
      </c>
      <c r="N697" s="27" t="str">
        <f t="shared" si="42"/>
        <v/>
      </c>
      <c r="O697" s="6" t="str">
        <f t="shared" si="43"/>
        <v/>
      </c>
    </row>
    <row r="698" spans="6:15">
      <c r="F698" s="27" t="str">
        <f t="shared" si="40"/>
        <v/>
      </c>
      <c r="G698" s="6" t="str">
        <f t="shared" si="41"/>
        <v/>
      </c>
      <c r="H698" s="62" t="str">
        <f>+IFERROR(VLOOKUP(B698,SOCIO!E:I,5,0),"")</f>
        <v/>
      </c>
      <c r="N698" s="27" t="str">
        <f t="shared" si="42"/>
        <v/>
      </c>
      <c r="O698" s="6" t="str">
        <f t="shared" si="43"/>
        <v/>
      </c>
    </row>
    <row r="699" spans="6:15">
      <c r="F699" s="27" t="str">
        <f t="shared" si="40"/>
        <v/>
      </c>
      <c r="G699" s="6" t="str">
        <f t="shared" si="41"/>
        <v/>
      </c>
      <c r="H699" s="62" t="str">
        <f>+IFERROR(VLOOKUP(B699,SOCIO!E:I,5,0),"")</f>
        <v/>
      </c>
      <c r="N699" s="27" t="str">
        <f t="shared" si="42"/>
        <v/>
      </c>
      <c r="O699" s="6" t="str">
        <f t="shared" si="43"/>
        <v/>
      </c>
    </row>
    <row r="700" spans="6:15">
      <c r="F700" s="27" t="str">
        <f t="shared" si="40"/>
        <v/>
      </c>
      <c r="G700" s="6" t="str">
        <f t="shared" si="41"/>
        <v/>
      </c>
      <c r="H700" s="62" t="str">
        <f>+IFERROR(VLOOKUP(B700,SOCIO!E:I,5,0),"")</f>
        <v/>
      </c>
      <c r="N700" s="27" t="str">
        <f t="shared" si="42"/>
        <v/>
      </c>
      <c r="O700" s="6" t="str">
        <f t="shared" si="43"/>
        <v/>
      </c>
    </row>
    <row r="701" spans="6:15">
      <c r="F701" s="27" t="str">
        <f t="shared" si="40"/>
        <v/>
      </c>
      <c r="G701" s="6" t="str">
        <f t="shared" si="41"/>
        <v/>
      </c>
      <c r="H701" s="62" t="str">
        <f>+IFERROR(VLOOKUP(B701,SOCIO!E:I,5,0),"")</f>
        <v/>
      </c>
      <c r="N701" s="27" t="str">
        <f t="shared" si="42"/>
        <v/>
      </c>
      <c r="O701" s="6" t="str">
        <f t="shared" si="43"/>
        <v/>
      </c>
    </row>
    <row r="702" spans="6:15">
      <c r="F702" s="27" t="str">
        <f t="shared" si="40"/>
        <v/>
      </c>
      <c r="G702" s="6" t="str">
        <f t="shared" si="41"/>
        <v/>
      </c>
      <c r="H702" s="62" t="str">
        <f>+IFERROR(VLOOKUP(B702,SOCIO!E:I,5,0),"")</f>
        <v/>
      </c>
      <c r="N702" s="27" t="str">
        <f t="shared" si="42"/>
        <v/>
      </c>
      <c r="O702" s="6" t="str">
        <f t="shared" si="43"/>
        <v/>
      </c>
    </row>
    <row r="703" spans="6:15">
      <c r="F703" s="27" t="str">
        <f t="shared" si="40"/>
        <v/>
      </c>
      <c r="G703" s="6" t="str">
        <f t="shared" si="41"/>
        <v/>
      </c>
      <c r="H703" s="62" t="str">
        <f>+IFERROR(VLOOKUP(B703,SOCIO!E:I,5,0),"")</f>
        <v/>
      </c>
      <c r="N703" s="27" t="str">
        <f t="shared" si="42"/>
        <v/>
      </c>
      <c r="O703" s="6" t="str">
        <f t="shared" si="43"/>
        <v/>
      </c>
    </row>
    <row r="704" spans="6:15">
      <c r="F704" s="27" t="str">
        <f t="shared" si="40"/>
        <v/>
      </c>
      <c r="G704" s="6" t="str">
        <f t="shared" si="41"/>
        <v/>
      </c>
      <c r="H704" s="62" t="str">
        <f>+IFERROR(VLOOKUP(B704,SOCIO!E:I,5,0),"")</f>
        <v/>
      </c>
      <c r="N704" s="27" t="str">
        <f t="shared" si="42"/>
        <v/>
      </c>
      <c r="O704" s="6" t="str">
        <f t="shared" si="43"/>
        <v/>
      </c>
    </row>
    <row r="705" spans="6:15">
      <c r="F705" s="27" t="str">
        <f t="shared" si="40"/>
        <v/>
      </c>
      <c r="G705" s="6" t="str">
        <f t="shared" si="41"/>
        <v/>
      </c>
      <c r="H705" s="62" t="str">
        <f>+IFERROR(VLOOKUP(B705,SOCIO!E:I,5,0),"")</f>
        <v/>
      </c>
      <c r="N705" s="27" t="str">
        <f t="shared" si="42"/>
        <v/>
      </c>
      <c r="O705" s="6" t="str">
        <f t="shared" si="43"/>
        <v/>
      </c>
    </row>
    <row r="706" spans="6:15">
      <c r="F706" s="27" t="str">
        <f t="shared" si="40"/>
        <v/>
      </c>
      <c r="G706" s="6" t="str">
        <f t="shared" si="41"/>
        <v/>
      </c>
      <c r="H706" s="62" t="str">
        <f>+IFERROR(VLOOKUP(B706,SOCIO!E:I,5,0),"")</f>
        <v/>
      </c>
      <c r="N706" s="27" t="str">
        <f t="shared" si="42"/>
        <v/>
      </c>
      <c r="O706" s="6" t="str">
        <f t="shared" si="43"/>
        <v/>
      </c>
    </row>
    <row r="707" spans="6:15">
      <c r="F707" s="27" t="str">
        <f t="shared" si="40"/>
        <v/>
      </c>
      <c r="G707" s="6" t="str">
        <f t="shared" si="41"/>
        <v/>
      </c>
      <c r="H707" s="62" t="str">
        <f>+IFERROR(VLOOKUP(B707,SOCIO!E:I,5,0),"")</f>
        <v/>
      </c>
      <c r="N707" s="27" t="str">
        <f t="shared" si="42"/>
        <v/>
      </c>
      <c r="O707" s="6" t="str">
        <f t="shared" si="43"/>
        <v/>
      </c>
    </row>
    <row r="708" spans="6:15">
      <c r="F708" s="27" t="str">
        <f t="shared" si="40"/>
        <v/>
      </c>
      <c r="G708" s="6" t="str">
        <f t="shared" si="41"/>
        <v/>
      </c>
      <c r="H708" s="62" t="str">
        <f>+IFERROR(VLOOKUP(B708,SOCIO!E:I,5,0),"")</f>
        <v/>
      </c>
      <c r="N708" s="27" t="str">
        <f t="shared" si="42"/>
        <v/>
      </c>
      <c r="O708" s="6" t="str">
        <f t="shared" si="43"/>
        <v/>
      </c>
    </row>
    <row r="709" spans="6:15">
      <c r="F709" s="27" t="str">
        <f t="shared" si="40"/>
        <v/>
      </c>
      <c r="G709" s="6" t="str">
        <f t="shared" si="41"/>
        <v/>
      </c>
      <c r="H709" s="62" t="str">
        <f>+IFERROR(VLOOKUP(B709,SOCIO!E:I,5,0),"")</f>
        <v/>
      </c>
      <c r="N709" s="27" t="str">
        <f t="shared" si="42"/>
        <v/>
      </c>
      <c r="O709" s="6" t="str">
        <f t="shared" si="43"/>
        <v/>
      </c>
    </row>
    <row r="710" spans="6:15">
      <c r="F710" s="27" t="str">
        <f t="shared" si="40"/>
        <v/>
      </c>
      <c r="G710" s="6" t="str">
        <f t="shared" si="41"/>
        <v/>
      </c>
      <c r="H710" s="62" t="str">
        <f>+IFERROR(VLOOKUP(B710,SOCIO!E:I,5,0),"")</f>
        <v/>
      </c>
      <c r="N710" s="27" t="str">
        <f t="shared" si="42"/>
        <v/>
      </c>
      <c r="O710" s="6" t="str">
        <f t="shared" si="43"/>
        <v/>
      </c>
    </row>
    <row r="711" spans="6:15">
      <c r="F711" s="27" t="str">
        <f t="shared" si="40"/>
        <v/>
      </c>
      <c r="G711" s="6" t="str">
        <f t="shared" si="41"/>
        <v/>
      </c>
      <c r="H711" s="62" t="str">
        <f>+IFERROR(VLOOKUP(B711,SOCIO!E:I,5,0),"")</f>
        <v/>
      </c>
      <c r="N711" s="27" t="str">
        <f t="shared" si="42"/>
        <v/>
      </c>
      <c r="O711" s="6" t="str">
        <f t="shared" si="43"/>
        <v/>
      </c>
    </row>
    <row r="712" spans="6:15">
      <c r="F712" s="27" t="str">
        <f t="shared" si="40"/>
        <v/>
      </c>
      <c r="G712" s="6" t="str">
        <f t="shared" si="41"/>
        <v/>
      </c>
      <c r="H712" s="62" t="str">
        <f>+IFERROR(VLOOKUP(B712,SOCIO!E:I,5,0),"")</f>
        <v/>
      </c>
      <c r="N712" s="27" t="str">
        <f t="shared" si="42"/>
        <v/>
      </c>
      <c r="O712" s="6" t="str">
        <f t="shared" si="43"/>
        <v/>
      </c>
    </row>
    <row r="713" spans="6:15">
      <c r="F713" s="27" t="str">
        <f t="shared" si="40"/>
        <v/>
      </c>
      <c r="G713" s="6" t="str">
        <f t="shared" si="41"/>
        <v/>
      </c>
      <c r="H713" s="62" t="str">
        <f>+IFERROR(VLOOKUP(B713,SOCIO!E:I,5,0),"")</f>
        <v/>
      </c>
      <c r="N713" s="27" t="str">
        <f t="shared" si="42"/>
        <v/>
      </c>
      <c r="O713" s="6" t="str">
        <f t="shared" si="43"/>
        <v/>
      </c>
    </row>
    <row r="714" spans="6:15">
      <c r="F714" s="27" t="str">
        <f t="shared" si="40"/>
        <v/>
      </c>
      <c r="G714" s="6" t="str">
        <f t="shared" si="41"/>
        <v/>
      </c>
      <c r="H714" s="62" t="str">
        <f>+IFERROR(VLOOKUP(B714,SOCIO!E:I,5,0),"")</f>
        <v/>
      </c>
      <c r="N714" s="27" t="str">
        <f t="shared" si="42"/>
        <v/>
      </c>
      <c r="O714" s="6" t="str">
        <f t="shared" si="43"/>
        <v/>
      </c>
    </row>
    <row r="715" spans="6:15">
      <c r="F715" s="27" t="str">
        <f t="shared" si="40"/>
        <v/>
      </c>
      <c r="G715" s="6" t="str">
        <f t="shared" si="41"/>
        <v/>
      </c>
      <c r="H715" s="62" t="str">
        <f>+IFERROR(VLOOKUP(B715,SOCIO!E:I,5,0),"")</f>
        <v/>
      </c>
      <c r="N715" s="27" t="str">
        <f t="shared" si="42"/>
        <v/>
      </c>
      <c r="O715" s="6" t="str">
        <f t="shared" si="43"/>
        <v/>
      </c>
    </row>
    <row r="716" spans="6:15">
      <c r="F716" s="27" t="str">
        <f t="shared" si="40"/>
        <v/>
      </c>
      <c r="G716" s="6" t="str">
        <f t="shared" si="41"/>
        <v/>
      </c>
      <c r="H716" s="62" t="str">
        <f>+IFERROR(VLOOKUP(B716,SOCIO!E:I,5,0),"")</f>
        <v/>
      </c>
      <c r="N716" s="27" t="str">
        <f t="shared" si="42"/>
        <v/>
      </c>
      <c r="O716" s="6" t="str">
        <f t="shared" si="43"/>
        <v/>
      </c>
    </row>
    <row r="717" spans="6:15">
      <c r="F717" s="27" t="str">
        <f t="shared" si="40"/>
        <v/>
      </c>
      <c r="G717" s="6" t="str">
        <f t="shared" si="41"/>
        <v/>
      </c>
      <c r="H717" s="62" t="str">
        <f>+IFERROR(VLOOKUP(B717,SOCIO!E:I,5,0),"")</f>
        <v/>
      </c>
      <c r="N717" s="27" t="str">
        <f t="shared" si="42"/>
        <v/>
      </c>
      <c r="O717" s="6" t="str">
        <f t="shared" si="43"/>
        <v/>
      </c>
    </row>
    <row r="718" spans="6:15">
      <c r="F718" s="27" t="str">
        <f t="shared" si="40"/>
        <v/>
      </c>
      <c r="G718" s="6" t="str">
        <f t="shared" si="41"/>
        <v/>
      </c>
      <c r="H718" s="62" t="str">
        <f>+IFERROR(VLOOKUP(B718,SOCIO!E:I,5,0),"")</f>
        <v/>
      </c>
      <c r="N718" s="27" t="str">
        <f t="shared" si="42"/>
        <v/>
      </c>
      <c r="O718" s="6" t="str">
        <f t="shared" si="43"/>
        <v/>
      </c>
    </row>
    <row r="719" spans="6:15">
      <c r="F719" s="27" t="str">
        <f t="shared" si="40"/>
        <v/>
      </c>
      <c r="G719" s="6" t="str">
        <f t="shared" si="41"/>
        <v/>
      </c>
      <c r="H719" s="62" t="str">
        <f>+IFERROR(VLOOKUP(B719,SOCIO!E:I,5,0),"")</f>
        <v/>
      </c>
      <c r="N719" s="27" t="str">
        <f t="shared" si="42"/>
        <v/>
      </c>
      <c r="O719" s="6" t="str">
        <f t="shared" si="43"/>
        <v/>
      </c>
    </row>
    <row r="720" spans="6:15">
      <c r="F720" s="27" t="str">
        <f t="shared" si="40"/>
        <v/>
      </c>
      <c r="G720" s="6" t="str">
        <f t="shared" si="41"/>
        <v/>
      </c>
      <c r="H720" s="62" t="str">
        <f>+IFERROR(VLOOKUP(B720,SOCIO!E:I,5,0),"")</f>
        <v/>
      </c>
      <c r="N720" s="27" t="str">
        <f t="shared" si="42"/>
        <v/>
      </c>
      <c r="O720" s="6" t="str">
        <f t="shared" si="43"/>
        <v/>
      </c>
    </row>
    <row r="721" spans="6:15">
      <c r="F721" s="27" t="str">
        <f t="shared" si="40"/>
        <v/>
      </c>
      <c r="G721" s="6" t="str">
        <f t="shared" si="41"/>
        <v/>
      </c>
      <c r="H721" s="62" t="str">
        <f>+IFERROR(VLOOKUP(B721,SOCIO!E:I,5,0),"")</f>
        <v/>
      </c>
      <c r="N721" s="27" t="str">
        <f t="shared" si="42"/>
        <v/>
      </c>
      <c r="O721" s="6" t="str">
        <f t="shared" si="43"/>
        <v/>
      </c>
    </row>
    <row r="722" spans="6:15">
      <c r="F722" s="27" t="str">
        <f t="shared" si="40"/>
        <v/>
      </c>
      <c r="G722" s="6" t="str">
        <f t="shared" si="41"/>
        <v/>
      </c>
      <c r="H722" s="62" t="str">
        <f>+IFERROR(VLOOKUP(B722,SOCIO!E:I,5,0),"")</f>
        <v/>
      </c>
      <c r="N722" s="27" t="str">
        <f t="shared" si="42"/>
        <v/>
      </c>
      <c r="O722" s="6" t="str">
        <f t="shared" si="43"/>
        <v/>
      </c>
    </row>
    <row r="723" spans="6:15">
      <c r="F723" s="27" t="str">
        <f t="shared" si="40"/>
        <v/>
      </c>
      <c r="G723" s="6" t="str">
        <f t="shared" si="41"/>
        <v/>
      </c>
      <c r="H723" s="62" t="str">
        <f>+IFERROR(VLOOKUP(B723,SOCIO!E:I,5,0),"")</f>
        <v/>
      </c>
      <c r="N723" s="27" t="str">
        <f t="shared" si="42"/>
        <v/>
      </c>
      <c r="O723" s="6" t="str">
        <f t="shared" si="43"/>
        <v/>
      </c>
    </row>
    <row r="724" spans="6:15">
      <c r="F724" s="27" t="str">
        <f t="shared" si="40"/>
        <v/>
      </c>
      <c r="G724" s="6" t="str">
        <f t="shared" si="41"/>
        <v/>
      </c>
      <c r="H724" s="62" t="str">
        <f>+IFERROR(VLOOKUP(B724,SOCIO!E:I,5,0),"")</f>
        <v/>
      </c>
      <c r="N724" s="27" t="str">
        <f t="shared" si="42"/>
        <v/>
      </c>
      <c r="O724" s="6" t="str">
        <f t="shared" si="43"/>
        <v/>
      </c>
    </row>
    <row r="725" spans="6:15">
      <c r="F725" s="27" t="str">
        <f t="shared" si="40"/>
        <v/>
      </c>
      <c r="G725" s="6" t="str">
        <f t="shared" si="41"/>
        <v/>
      </c>
      <c r="H725" s="62" t="str">
        <f>+IFERROR(VLOOKUP(B725,SOCIO!E:I,5,0),"")</f>
        <v/>
      </c>
      <c r="N725" s="27" t="str">
        <f t="shared" si="42"/>
        <v/>
      </c>
      <c r="O725" s="6" t="str">
        <f t="shared" si="43"/>
        <v/>
      </c>
    </row>
    <row r="726" spans="6:15">
      <c r="F726" s="27" t="str">
        <f t="shared" si="40"/>
        <v/>
      </c>
      <c r="G726" s="6" t="str">
        <f t="shared" si="41"/>
        <v/>
      </c>
      <c r="H726" s="62" t="str">
        <f>+IFERROR(VLOOKUP(B726,SOCIO!E:I,5,0),"")</f>
        <v/>
      </c>
      <c r="N726" s="27" t="str">
        <f t="shared" si="42"/>
        <v/>
      </c>
      <c r="O726" s="6" t="str">
        <f t="shared" si="43"/>
        <v/>
      </c>
    </row>
    <row r="727" spans="6:15">
      <c r="F727" s="27" t="str">
        <f t="shared" ref="F727:F790" si="44">+IFERROR((E727/D727)-1,"")</f>
        <v/>
      </c>
      <c r="G727" s="6" t="str">
        <f t="shared" ref="G727:G790" si="45">+IF(E727="","",IF(E727&gt;=$D$16,$C$17,IF(E727&gt;$D$15,$C$16,IF(E727&gt;$D$14,$C$15,$C$14))))</f>
        <v/>
      </c>
      <c r="H727" s="62" t="str">
        <f>+IFERROR(VLOOKUP(B727,SOCIO!E:I,5,0),"")</f>
        <v/>
      </c>
      <c r="N727" s="27" t="str">
        <f t="shared" ref="N727:N790" si="46">+IFERROR((M727/L727)-1,"")</f>
        <v/>
      </c>
      <c r="O727" s="6" t="str">
        <f t="shared" ref="O727:O790" si="47">+IF(M727="","",IF(M727&gt;=$O$16,$C$17,IF(M727&gt;$O$15,$C$16,IF(M727&gt;$O$14,$C$15,$C$14))))</f>
        <v/>
      </c>
    </row>
    <row r="728" spans="6:15">
      <c r="F728" s="27" t="str">
        <f t="shared" si="44"/>
        <v/>
      </c>
      <c r="G728" s="6" t="str">
        <f t="shared" si="45"/>
        <v/>
      </c>
      <c r="H728" s="62" t="str">
        <f>+IFERROR(VLOOKUP(B728,SOCIO!E:I,5,0),"")</f>
        <v/>
      </c>
      <c r="N728" s="27" t="str">
        <f t="shared" si="46"/>
        <v/>
      </c>
      <c r="O728" s="6" t="str">
        <f t="shared" si="47"/>
        <v/>
      </c>
    </row>
    <row r="729" spans="6:15">
      <c r="F729" s="27" t="str">
        <f t="shared" si="44"/>
        <v/>
      </c>
      <c r="G729" s="6" t="str">
        <f t="shared" si="45"/>
        <v/>
      </c>
      <c r="H729" s="62" t="str">
        <f>+IFERROR(VLOOKUP(B729,SOCIO!E:I,5,0),"")</f>
        <v/>
      </c>
      <c r="N729" s="27" t="str">
        <f t="shared" si="46"/>
        <v/>
      </c>
      <c r="O729" s="6" t="str">
        <f t="shared" si="47"/>
        <v/>
      </c>
    </row>
    <row r="730" spans="6:15">
      <c r="F730" s="27" t="str">
        <f t="shared" si="44"/>
        <v/>
      </c>
      <c r="G730" s="6" t="str">
        <f t="shared" si="45"/>
        <v/>
      </c>
      <c r="H730" s="62" t="str">
        <f>+IFERROR(VLOOKUP(B730,SOCIO!E:I,5,0),"")</f>
        <v/>
      </c>
      <c r="N730" s="27" t="str">
        <f t="shared" si="46"/>
        <v/>
      </c>
      <c r="O730" s="6" t="str">
        <f t="shared" si="47"/>
        <v/>
      </c>
    </row>
    <row r="731" spans="6:15">
      <c r="F731" s="27" t="str">
        <f t="shared" si="44"/>
        <v/>
      </c>
      <c r="G731" s="6" t="str">
        <f t="shared" si="45"/>
        <v/>
      </c>
      <c r="H731" s="62" t="str">
        <f>+IFERROR(VLOOKUP(B731,SOCIO!E:I,5,0),"")</f>
        <v/>
      </c>
      <c r="N731" s="27" t="str">
        <f t="shared" si="46"/>
        <v/>
      </c>
      <c r="O731" s="6" t="str">
        <f t="shared" si="47"/>
        <v/>
      </c>
    </row>
    <row r="732" spans="6:15">
      <c r="F732" s="27" t="str">
        <f t="shared" si="44"/>
        <v/>
      </c>
      <c r="G732" s="6" t="str">
        <f t="shared" si="45"/>
        <v/>
      </c>
      <c r="H732" s="62" t="str">
        <f>+IFERROR(VLOOKUP(B732,SOCIO!E:I,5,0),"")</f>
        <v/>
      </c>
      <c r="N732" s="27" t="str">
        <f t="shared" si="46"/>
        <v/>
      </c>
      <c r="O732" s="6" t="str">
        <f t="shared" si="47"/>
        <v/>
      </c>
    </row>
    <row r="733" spans="6:15">
      <c r="F733" s="27" t="str">
        <f t="shared" si="44"/>
        <v/>
      </c>
      <c r="G733" s="6" t="str">
        <f t="shared" si="45"/>
        <v/>
      </c>
      <c r="H733" s="62" t="str">
        <f>+IFERROR(VLOOKUP(B733,SOCIO!E:I,5,0),"")</f>
        <v/>
      </c>
      <c r="N733" s="27" t="str">
        <f t="shared" si="46"/>
        <v/>
      </c>
      <c r="O733" s="6" t="str">
        <f t="shared" si="47"/>
        <v/>
      </c>
    </row>
    <row r="734" spans="6:15">
      <c r="F734" s="27" t="str">
        <f t="shared" si="44"/>
        <v/>
      </c>
      <c r="G734" s="6" t="str">
        <f t="shared" si="45"/>
        <v/>
      </c>
      <c r="H734" s="62" t="str">
        <f>+IFERROR(VLOOKUP(B734,SOCIO!E:I,5,0),"")</f>
        <v/>
      </c>
      <c r="N734" s="27" t="str">
        <f t="shared" si="46"/>
        <v/>
      </c>
      <c r="O734" s="6" t="str">
        <f t="shared" si="47"/>
        <v/>
      </c>
    </row>
    <row r="735" spans="6:15">
      <c r="F735" s="27" t="str">
        <f t="shared" si="44"/>
        <v/>
      </c>
      <c r="G735" s="6" t="str">
        <f t="shared" si="45"/>
        <v/>
      </c>
      <c r="H735" s="62" t="str">
        <f>+IFERROR(VLOOKUP(B735,SOCIO!E:I,5,0),"")</f>
        <v/>
      </c>
      <c r="N735" s="27" t="str">
        <f t="shared" si="46"/>
        <v/>
      </c>
      <c r="O735" s="6" t="str">
        <f t="shared" si="47"/>
        <v/>
      </c>
    </row>
    <row r="736" spans="6:15">
      <c r="F736" s="27" t="str">
        <f t="shared" si="44"/>
        <v/>
      </c>
      <c r="G736" s="6" t="str">
        <f t="shared" si="45"/>
        <v/>
      </c>
      <c r="H736" s="62" t="str">
        <f>+IFERROR(VLOOKUP(B736,SOCIO!E:I,5,0),"")</f>
        <v/>
      </c>
      <c r="N736" s="27" t="str">
        <f t="shared" si="46"/>
        <v/>
      </c>
      <c r="O736" s="6" t="str">
        <f t="shared" si="47"/>
        <v/>
      </c>
    </row>
    <row r="737" spans="6:15">
      <c r="F737" s="27" t="str">
        <f t="shared" si="44"/>
        <v/>
      </c>
      <c r="G737" s="6" t="str">
        <f t="shared" si="45"/>
        <v/>
      </c>
      <c r="H737" s="62" t="str">
        <f>+IFERROR(VLOOKUP(B737,SOCIO!E:I,5,0),"")</f>
        <v/>
      </c>
      <c r="N737" s="27" t="str">
        <f t="shared" si="46"/>
        <v/>
      </c>
      <c r="O737" s="6" t="str">
        <f t="shared" si="47"/>
        <v/>
      </c>
    </row>
    <row r="738" spans="6:15">
      <c r="F738" s="27" t="str">
        <f t="shared" si="44"/>
        <v/>
      </c>
      <c r="G738" s="6" t="str">
        <f t="shared" si="45"/>
        <v/>
      </c>
      <c r="H738" s="62" t="str">
        <f>+IFERROR(VLOOKUP(B738,SOCIO!E:I,5,0),"")</f>
        <v/>
      </c>
      <c r="N738" s="27" t="str">
        <f t="shared" si="46"/>
        <v/>
      </c>
      <c r="O738" s="6" t="str">
        <f t="shared" si="47"/>
        <v/>
      </c>
    </row>
    <row r="739" spans="6:15">
      <c r="F739" s="27" t="str">
        <f t="shared" si="44"/>
        <v/>
      </c>
      <c r="G739" s="6" t="str">
        <f t="shared" si="45"/>
        <v/>
      </c>
      <c r="H739" s="62" t="str">
        <f>+IFERROR(VLOOKUP(B739,SOCIO!E:I,5,0),"")</f>
        <v/>
      </c>
      <c r="N739" s="27" t="str">
        <f t="shared" si="46"/>
        <v/>
      </c>
      <c r="O739" s="6" t="str">
        <f t="shared" si="47"/>
        <v/>
      </c>
    </row>
    <row r="740" spans="6:15">
      <c r="F740" s="27" t="str">
        <f t="shared" si="44"/>
        <v/>
      </c>
      <c r="G740" s="6" t="str">
        <f t="shared" si="45"/>
        <v/>
      </c>
      <c r="H740" s="62" t="str">
        <f>+IFERROR(VLOOKUP(B740,SOCIO!E:I,5,0),"")</f>
        <v/>
      </c>
      <c r="N740" s="27" t="str">
        <f t="shared" si="46"/>
        <v/>
      </c>
      <c r="O740" s="6" t="str">
        <f t="shared" si="47"/>
        <v/>
      </c>
    </row>
    <row r="741" spans="6:15">
      <c r="F741" s="27" t="str">
        <f t="shared" si="44"/>
        <v/>
      </c>
      <c r="G741" s="6" t="str">
        <f t="shared" si="45"/>
        <v/>
      </c>
      <c r="H741" s="62" t="str">
        <f>+IFERROR(VLOOKUP(B741,SOCIO!E:I,5,0),"")</f>
        <v/>
      </c>
      <c r="N741" s="27" t="str">
        <f t="shared" si="46"/>
        <v/>
      </c>
      <c r="O741" s="6" t="str">
        <f t="shared" si="47"/>
        <v/>
      </c>
    </row>
    <row r="742" spans="6:15">
      <c r="F742" s="27" t="str">
        <f t="shared" si="44"/>
        <v/>
      </c>
      <c r="G742" s="6" t="str">
        <f t="shared" si="45"/>
        <v/>
      </c>
      <c r="H742" s="62" t="str">
        <f>+IFERROR(VLOOKUP(B742,SOCIO!E:I,5,0),"")</f>
        <v/>
      </c>
      <c r="N742" s="27" t="str">
        <f t="shared" si="46"/>
        <v/>
      </c>
      <c r="O742" s="6" t="str">
        <f t="shared" si="47"/>
        <v/>
      </c>
    </row>
    <row r="743" spans="6:15">
      <c r="F743" s="27" t="str">
        <f t="shared" si="44"/>
        <v/>
      </c>
      <c r="G743" s="6" t="str">
        <f t="shared" si="45"/>
        <v/>
      </c>
      <c r="H743" s="62" t="str">
        <f>+IFERROR(VLOOKUP(B743,SOCIO!E:I,5,0),"")</f>
        <v/>
      </c>
      <c r="N743" s="27" t="str">
        <f t="shared" si="46"/>
        <v/>
      </c>
      <c r="O743" s="6" t="str">
        <f t="shared" si="47"/>
        <v/>
      </c>
    </row>
    <row r="744" spans="6:15">
      <c r="F744" s="27" t="str">
        <f t="shared" si="44"/>
        <v/>
      </c>
      <c r="G744" s="6" t="str">
        <f t="shared" si="45"/>
        <v/>
      </c>
      <c r="H744" s="62" t="str">
        <f>+IFERROR(VLOOKUP(B744,SOCIO!E:I,5,0),"")</f>
        <v/>
      </c>
      <c r="N744" s="27" t="str">
        <f t="shared" si="46"/>
        <v/>
      </c>
      <c r="O744" s="6" t="str">
        <f t="shared" si="47"/>
        <v/>
      </c>
    </row>
    <row r="745" spans="6:15">
      <c r="F745" s="27" t="str">
        <f t="shared" si="44"/>
        <v/>
      </c>
      <c r="G745" s="6" t="str">
        <f t="shared" si="45"/>
        <v/>
      </c>
      <c r="H745" s="62" t="str">
        <f>+IFERROR(VLOOKUP(B745,SOCIO!E:I,5,0),"")</f>
        <v/>
      </c>
      <c r="N745" s="27" t="str">
        <f t="shared" si="46"/>
        <v/>
      </c>
      <c r="O745" s="6" t="str">
        <f t="shared" si="47"/>
        <v/>
      </c>
    </row>
    <row r="746" spans="6:15">
      <c r="F746" s="27" t="str">
        <f t="shared" si="44"/>
        <v/>
      </c>
      <c r="G746" s="6" t="str">
        <f t="shared" si="45"/>
        <v/>
      </c>
      <c r="H746" s="62" t="str">
        <f>+IFERROR(VLOOKUP(B746,SOCIO!E:I,5,0),"")</f>
        <v/>
      </c>
      <c r="N746" s="27" t="str">
        <f t="shared" si="46"/>
        <v/>
      </c>
      <c r="O746" s="6" t="str">
        <f t="shared" si="47"/>
        <v/>
      </c>
    </row>
    <row r="747" spans="6:15">
      <c r="F747" s="27" t="str">
        <f t="shared" si="44"/>
        <v/>
      </c>
      <c r="G747" s="6" t="str">
        <f t="shared" si="45"/>
        <v/>
      </c>
      <c r="H747" s="62" t="str">
        <f>+IFERROR(VLOOKUP(B747,SOCIO!E:I,5,0),"")</f>
        <v/>
      </c>
      <c r="N747" s="27" t="str">
        <f t="shared" si="46"/>
        <v/>
      </c>
      <c r="O747" s="6" t="str">
        <f t="shared" si="47"/>
        <v/>
      </c>
    </row>
    <row r="748" spans="6:15">
      <c r="F748" s="27" t="str">
        <f t="shared" si="44"/>
        <v/>
      </c>
      <c r="G748" s="6" t="str">
        <f t="shared" si="45"/>
        <v/>
      </c>
      <c r="H748" s="62" t="str">
        <f>+IFERROR(VLOOKUP(B748,SOCIO!E:I,5,0),"")</f>
        <v/>
      </c>
      <c r="N748" s="27" t="str">
        <f t="shared" si="46"/>
        <v/>
      </c>
      <c r="O748" s="6" t="str">
        <f t="shared" si="47"/>
        <v/>
      </c>
    </row>
    <row r="749" spans="6:15">
      <c r="F749" s="27" t="str">
        <f t="shared" si="44"/>
        <v/>
      </c>
      <c r="G749" s="6" t="str">
        <f t="shared" si="45"/>
        <v/>
      </c>
      <c r="H749" s="62" t="str">
        <f>+IFERROR(VLOOKUP(B749,SOCIO!E:I,5,0),"")</f>
        <v/>
      </c>
      <c r="N749" s="27" t="str">
        <f t="shared" si="46"/>
        <v/>
      </c>
      <c r="O749" s="6" t="str">
        <f t="shared" si="47"/>
        <v/>
      </c>
    </row>
    <row r="750" spans="6:15">
      <c r="F750" s="27" t="str">
        <f t="shared" si="44"/>
        <v/>
      </c>
      <c r="G750" s="6" t="str">
        <f t="shared" si="45"/>
        <v/>
      </c>
      <c r="H750" s="62" t="str">
        <f>+IFERROR(VLOOKUP(B750,SOCIO!E:I,5,0),"")</f>
        <v/>
      </c>
      <c r="N750" s="27" t="str">
        <f t="shared" si="46"/>
        <v/>
      </c>
      <c r="O750" s="6" t="str">
        <f t="shared" si="47"/>
        <v/>
      </c>
    </row>
    <row r="751" spans="6:15">
      <c r="F751" s="27" t="str">
        <f t="shared" si="44"/>
        <v/>
      </c>
      <c r="G751" s="6" t="str">
        <f t="shared" si="45"/>
        <v/>
      </c>
      <c r="H751" s="62" t="str">
        <f>+IFERROR(VLOOKUP(B751,SOCIO!E:I,5,0),"")</f>
        <v/>
      </c>
      <c r="N751" s="27" t="str">
        <f t="shared" si="46"/>
        <v/>
      </c>
      <c r="O751" s="6" t="str">
        <f t="shared" si="47"/>
        <v/>
      </c>
    </row>
    <row r="752" spans="6:15">
      <c r="F752" s="27" t="str">
        <f t="shared" si="44"/>
        <v/>
      </c>
      <c r="G752" s="6" t="str">
        <f t="shared" si="45"/>
        <v/>
      </c>
      <c r="H752" s="62" t="str">
        <f>+IFERROR(VLOOKUP(B752,SOCIO!E:I,5,0),"")</f>
        <v/>
      </c>
      <c r="N752" s="27" t="str">
        <f t="shared" si="46"/>
        <v/>
      </c>
      <c r="O752" s="6" t="str">
        <f t="shared" si="47"/>
        <v/>
      </c>
    </row>
    <row r="753" spans="6:15">
      <c r="F753" s="27" t="str">
        <f t="shared" si="44"/>
        <v/>
      </c>
      <c r="G753" s="6" t="str">
        <f t="shared" si="45"/>
        <v/>
      </c>
      <c r="H753" s="62" t="str">
        <f>+IFERROR(VLOOKUP(B753,SOCIO!E:I,5,0),"")</f>
        <v/>
      </c>
      <c r="N753" s="27" t="str">
        <f t="shared" si="46"/>
        <v/>
      </c>
      <c r="O753" s="6" t="str">
        <f t="shared" si="47"/>
        <v/>
      </c>
    </row>
    <row r="754" spans="6:15">
      <c r="F754" s="27" t="str">
        <f t="shared" si="44"/>
        <v/>
      </c>
      <c r="G754" s="6" t="str">
        <f t="shared" si="45"/>
        <v/>
      </c>
      <c r="H754" s="62" t="str">
        <f>+IFERROR(VLOOKUP(B754,SOCIO!E:I,5,0),"")</f>
        <v/>
      </c>
      <c r="N754" s="27" t="str">
        <f t="shared" si="46"/>
        <v/>
      </c>
      <c r="O754" s="6" t="str">
        <f t="shared" si="47"/>
        <v/>
      </c>
    </row>
    <row r="755" spans="6:15">
      <c r="F755" s="27" t="str">
        <f t="shared" si="44"/>
        <v/>
      </c>
      <c r="G755" s="6" t="str">
        <f t="shared" si="45"/>
        <v/>
      </c>
      <c r="H755" s="62" t="str">
        <f>+IFERROR(VLOOKUP(B755,SOCIO!E:I,5,0),"")</f>
        <v/>
      </c>
      <c r="N755" s="27" t="str">
        <f t="shared" si="46"/>
        <v/>
      </c>
      <c r="O755" s="6" t="str">
        <f t="shared" si="47"/>
        <v/>
      </c>
    </row>
    <row r="756" spans="6:15">
      <c r="F756" s="27" t="str">
        <f t="shared" si="44"/>
        <v/>
      </c>
      <c r="G756" s="6" t="str">
        <f t="shared" si="45"/>
        <v/>
      </c>
      <c r="H756" s="62" t="str">
        <f>+IFERROR(VLOOKUP(B756,SOCIO!E:I,5,0),"")</f>
        <v/>
      </c>
      <c r="N756" s="27" t="str">
        <f t="shared" si="46"/>
        <v/>
      </c>
      <c r="O756" s="6" t="str">
        <f t="shared" si="47"/>
        <v/>
      </c>
    </row>
    <row r="757" spans="6:15">
      <c r="F757" s="27" t="str">
        <f t="shared" si="44"/>
        <v/>
      </c>
      <c r="G757" s="6" t="str">
        <f t="shared" si="45"/>
        <v/>
      </c>
      <c r="H757" s="62" t="str">
        <f>+IFERROR(VLOOKUP(B757,SOCIO!E:I,5,0),"")</f>
        <v/>
      </c>
      <c r="N757" s="27" t="str">
        <f t="shared" si="46"/>
        <v/>
      </c>
      <c r="O757" s="6" t="str">
        <f t="shared" si="47"/>
        <v/>
      </c>
    </row>
    <row r="758" spans="6:15">
      <c r="F758" s="27" t="str">
        <f t="shared" si="44"/>
        <v/>
      </c>
      <c r="G758" s="6" t="str">
        <f t="shared" si="45"/>
        <v/>
      </c>
      <c r="H758" s="62" t="str">
        <f>+IFERROR(VLOOKUP(B758,SOCIO!E:I,5,0),"")</f>
        <v/>
      </c>
      <c r="N758" s="27" t="str">
        <f t="shared" si="46"/>
        <v/>
      </c>
      <c r="O758" s="6" t="str">
        <f t="shared" si="47"/>
        <v/>
      </c>
    </row>
    <row r="759" spans="6:15">
      <c r="F759" s="27" t="str">
        <f t="shared" si="44"/>
        <v/>
      </c>
      <c r="G759" s="6" t="str">
        <f t="shared" si="45"/>
        <v/>
      </c>
      <c r="H759" s="62" t="str">
        <f>+IFERROR(VLOOKUP(B759,SOCIO!E:I,5,0),"")</f>
        <v/>
      </c>
      <c r="N759" s="27" t="str">
        <f t="shared" si="46"/>
        <v/>
      </c>
      <c r="O759" s="6" t="str">
        <f t="shared" si="47"/>
        <v/>
      </c>
    </row>
    <row r="760" spans="6:15">
      <c r="F760" s="27" t="str">
        <f t="shared" si="44"/>
        <v/>
      </c>
      <c r="G760" s="6" t="str">
        <f t="shared" si="45"/>
        <v/>
      </c>
      <c r="H760" s="62" t="str">
        <f>+IFERROR(VLOOKUP(B760,SOCIO!E:I,5,0),"")</f>
        <v/>
      </c>
      <c r="N760" s="27" t="str">
        <f t="shared" si="46"/>
        <v/>
      </c>
      <c r="O760" s="6" t="str">
        <f t="shared" si="47"/>
        <v/>
      </c>
    </row>
    <row r="761" spans="6:15">
      <c r="F761" s="27" t="str">
        <f t="shared" si="44"/>
        <v/>
      </c>
      <c r="G761" s="6" t="str">
        <f t="shared" si="45"/>
        <v/>
      </c>
      <c r="H761" s="62" t="str">
        <f>+IFERROR(VLOOKUP(B761,SOCIO!E:I,5,0),"")</f>
        <v/>
      </c>
      <c r="N761" s="27" t="str">
        <f t="shared" si="46"/>
        <v/>
      </c>
      <c r="O761" s="6" t="str">
        <f t="shared" si="47"/>
        <v/>
      </c>
    </row>
    <row r="762" spans="6:15">
      <c r="F762" s="27" t="str">
        <f t="shared" si="44"/>
        <v/>
      </c>
      <c r="G762" s="6" t="str">
        <f t="shared" si="45"/>
        <v/>
      </c>
      <c r="H762" s="62" t="str">
        <f>+IFERROR(VLOOKUP(B762,SOCIO!E:I,5,0),"")</f>
        <v/>
      </c>
      <c r="N762" s="27" t="str">
        <f t="shared" si="46"/>
        <v/>
      </c>
      <c r="O762" s="6" t="str">
        <f t="shared" si="47"/>
        <v/>
      </c>
    </row>
    <row r="763" spans="6:15">
      <c r="F763" s="27" t="str">
        <f t="shared" si="44"/>
        <v/>
      </c>
      <c r="G763" s="6" t="str">
        <f t="shared" si="45"/>
        <v/>
      </c>
      <c r="H763" s="62" t="str">
        <f>+IFERROR(VLOOKUP(B763,SOCIO!E:I,5,0),"")</f>
        <v/>
      </c>
      <c r="N763" s="27" t="str">
        <f t="shared" si="46"/>
        <v/>
      </c>
      <c r="O763" s="6" t="str">
        <f t="shared" si="47"/>
        <v/>
      </c>
    </row>
    <row r="764" spans="6:15">
      <c r="F764" s="27" t="str">
        <f t="shared" si="44"/>
        <v/>
      </c>
      <c r="G764" s="6" t="str">
        <f t="shared" si="45"/>
        <v/>
      </c>
      <c r="H764" s="62" t="str">
        <f>+IFERROR(VLOOKUP(B764,SOCIO!E:I,5,0),"")</f>
        <v/>
      </c>
      <c r="N764" s="27" t="str">
        <f t="shared" si="46"/>
        <v/>
      </c>
      <c r="O764" s="6" t="str">
        <f t="shared" si="47"/>
        <v/>
      </c>
    </row>
    <row r="765" spans="6:15">
      <c r="F765" s="27" t="str">
        <f t="shared" si="44"/>
        <v/>
      </c>
      <c r="G765" s="6" t="str">
        <f t="shared" si="45"/>
        <v/>
      </c>
      <c r="H765" s="62" t="str">
        <f>+IFERROR(VLOOKUP(B765,SOCIO!E:I,5,0),"")</f>
        <v/>
      </c>
      <c r="N765" s="27" t="str">
        <f t="shared" si="46"/>
        <v/>
      </c>
      <c r="O765" s="6" t="str">
        <f t="shared" si="47"/>
        <v/>
      </c>
    </row>
    <row r="766" spans="6:15">
      <c r="F766" s="27" t="str">
        <f t="shared" si="44"/>
        <v/>
      </c>
      <c r="G766" s="6" t="str">
        <f t="shared" si="45"/>
        <v/>
      </c>
      <c r="H766" s="62" t="str">
        <f>+IFERROR(VLOOKUP(B766,SOCIO!E:I,5,0),"")</f>
        <v/>
      </c>
      <c r="N766" s="27" t="str">
        <f t="shared" si="46"/>
        <v/>
      </c>
      <c r="O766" s="6" t="str">
        <f t="shared" si="47"/>
        <v/>
      </c>
    </row>
    <row r="767" spans="6:15">
      <c r="F767" s="27" t="str">
        <f t="shared" si="44"/>
        <v/>
      </c>
      <c r="G767" s="6" t="str">
        <f t="shared" si="45"/>
        <v/>
      </c>
      <c r="H767" s="62" t="str">
        <f>+IFERROR(VLOOKUP(B767,SOCIO!E:I,5,0),"")</f>
        <v/>
      </c>
      <c r="N767" s="27" t="str">
        <f t="shared" si="46"/>
        <v/>
      </c>
      <c r="O767" s="6" t="str">
        <f t="shared" si="47"/>
        <v/>
      </c>
    </row>
    <row r="768" spans="6:15">
      <c r="F768" s="27" t="str">
        <f t="shared" si="44"/>
        <v/>
      </c>
      <c r="G768" s="6" t="str">
        <f t="shared" si="45"/>
        <v/>
      </c>
      <c r="H768" s="62" t="str">
        <f>+IFERROR(VLOOKUP(B768,SOCIO!E:I,5,0),"")</f>
        <v/>
      </c>
      <c r="N768" s="27" t="str">
        <f t="shared" si="46"/>
        <v/>
      </c>
      <c r="O768" s="6" t="str">
        <f t="shared" si="47"/>
        <v/>
      </c>
    </row>
    <row r="769" spans="6:15">
      <c r="F769" s="27" t="str">
        <f t="shared" si="44"/>
        <v/>
      </c>
      <c r="G769" s="6" t="str">
        <f t="shared" si="45"/>
        <v/>
      </c>
      <c r="H769" s="62" t="str">
        <f>+IFERROR(VLOOKUP(B769,SOCIO!E:I,5,0),"")</f>
        <v/>
      </c>
      <c r="N769" s="27" t="str">
        <f t="shared" si="46"/>
        <v/>
      </c>
      <c r="O769" s="6" t="str">
        <f t="shared" si="47"/>
        <v/>
      </c>
    </row>
    <row r="770" spans="6:15">
      <c r="F770" s="27" t="str">
        <f t="shared" si="44"/>
        <v/>
      </c>
      <c r="G770" s="6" t="str">
        <f t="shared" si="45"/>
        <v/>
      </c>
      <c r="H770" s="62" t="str">
        <f>+IFERROR(VLOOKUP(B770,SOCIO!E:I,5,0),"")</f>
        <v/>
      </c>
      <c r="N770" s="27" t="str">
        <f t="shared" si="46"/>
        <v/>
      </c>
      <c r="O770" s="6" t="str">
        <f t="shared" si="47"/>
        <v/>
      </c>
    </row>
    <row r="771" spans="6:15">
      <c r="F771" s="27" t="str">
        <f t="shared" si="44"/>
        <v/>
      </c>
      <c r="G771" s="6" t="str">
        <f t="shared" si="45"/>
        <v/>
      </c>
      <c r="H771" s="62" t="str">
        <f>+IFERROR(VLOOKUP(B771,SOCIO!E:I,5,0),"")</f>
        <v/>
      </c>
      <c r="N771" s="27" t="str">
        <f t="shared" si="46"/>
        <v/>
      </c>
      <c r="O771" s="6" t="str">
        <f t="shared" si="47"/>
        <v/>
      </c>
    </row>
    <row r="772" spans="6:15">
      <c r="F772" s="27" t="str">
        <f t="shared" si="44"/>
        <v/>
      </c>
      <c r="G772" s="6" t="str">
        <f t="shared" si="45"/>
        <v/>
      </c>
      <c r="H772" s="62" t="str">
        <f>+IFERROR(VLOOKUP(B772,SOCIO!E:I,5,0),"")</f>
        <v/>
      </c>
      <c r="N772" s="27" t="str">
        <f t="shared" si="46"/>
        <v/>
      </c>
      <c r="O772" s="6" t="str">
        <f t="shared" si="47"/>
        <v/>
      </c>
    </row>
    <row r="773" spans="6:15">
      <c r="F773" s="27" t="str">
        <f t="shared" si="44"/>
        <v/>
      </c>
      <c r="G773" s="6" t="str">
        <f t="shared" si="45"/>
        <v/>
      </c>
      <c r="H773" s="62" t="str">
        <f>+IFERROR(VLOOKUP(B773,SOCIO!E:I,5,0),"")</f>
        <v/>
      </c>
      <c r="N773" s="27" t="str">
        <f t="shared" si="46"/>
        <v/>
      </c>
      <c r="O773" s="6" t="str">
        <f t="shared" si="47"/>
        <v/>
      </c>
    </row>
    <row r="774" spans="6:15">
      <c r="F774" s="27" t="str">
        <f t="shared" si="44"/>
        <v/>
      </c>
      <c r="G774" s="6" t="str">
        <f t="shared" si="45"/>
        <v/>
      </c>
      <c r="H774" s="62" t="str">
        <f>+IFERROR(VLOOKUP(B774,SOCIO!E:I,5,0),"")</f>
        <v/>
      </c>
      <c r="N774" s="27" t="str">
        <f t="shared" si="46"/>
        <v/>
      </c>
      <c r="O774" s="6" t="str">
        <f t="shared" si="47"/>
        <v/>
      </c>
    </row>
    <row r="775" spans="6:15">
      <c r="F775" s="27" t="str">
        <f t="shared" si="44"/>
        <v/>
      </c>
      <c r="G775" s="6" t="str">
        <f t="shared" si="45"/>
        <v/>
      </c>
      <c r="H775" s="62" t="str">
        <f>+IFERROR(VLOOKUP(B775,SOCIO!E:I,5,0),"")</f>
        <v/>
      </c>
      <c r="N775" s="27" t="str">
        <f t="shared" si="46"/>
        <v/>
      </c>
      <c r="O775" s="6" t="str">
        <f t="shared" si="47"/>
        <v/>
      </c>
    </row>
    <row r="776" spans="6:15">
      <c r="F776" s="27" t="str">
        <f t="shared" si="44"/>
        <v/>
      </c>
      <c r="G776" s="6" t="str">
        <f t="shared" si="45"/>
        <v/>
      </c>
      <c r="H776" s="62" t="str">
        <f>+IFERROR(VLOOKUP(B776,SOCIO!E:I,5,0),"")</f>
        <v/>
      </c>
      <c r="N776" s="27" t="str">
        <f t="shared" si="46"/>
        <v/>
      </c>
      <c r="O776" s="6" t="str">
        <f t="shared" si="47"/>
        <v/>
      </c>
    </row>
    <row r="777" spans="6:15">
      <c r="F777" s="27" t="str">
        <f t="shared" si="44"/>
        <v/>
      </c>
      <c r="G777" s="6" t="str">
        <f t="shared" si="45"/>
        <v/>
      </c>
      <c r="H777" s="62" t="str">
        <f>+IFERROR(VLOOKUP(B777,SOCIO!E:I,5,0),"")</f>
        <v/>
      </c>
      <c r="N777" s="27" t="str">
        <f t="shared" si="46"/>
        <v/>
      </c>
      <c r="O777" s="6" t="str">
        <f t="shared" si="47"/>
        <v/>
      </c>
    </row>
    <row r="778" spans="6:15">
      <c r="F778" s="27" t="str">
        <f t="shared" si="44"/>
        <v/>
      </c>
      <c r="G778" s="6" t="str">
        <f t="shared" si="45"/>
        <v/>
      </c>
      <c r="H778" s="62" t="str">
        <f>+IFERROR(VLOOKUP(B778,SOCIO!E:I,5,0),"")</f>
        <v/>
      </c>
      <c r="N778" s="27" t="str">
        <f t="shared" si="46"/>
        <v/>
      </c>
      <c r="O778" s="6" t="str">
        <f t="shared" si="47"/>
        <v/>
      </c>
    </row>
    <row r="779" spans="6:15">
      <c r="F779" s="27" t="str">
        <f t="shared" si="44"/>
        <v/>
      </c>
      <c r="G779" s="6" t="str">
        <f t="shared" si="45"/>
        <v/>
      </c>
      <c r="H779" s="62" t="str">
        <f>+IFERROR(VLOOKUP(B779,SOCIO!E:I,5,0),"")</f>
        <v/>
      </c>
      <c r="N779" s="27" t="str">
        <f t="shared" si="46"/>
        <v/>
      </c>
      <c r="O779" s="6" t="str">
        <f t="shared" si="47"/>
        <v/>
      </c>
    </row>
    <row r="780" spans="6:15">
      <c r="F780" s="27" t="str">
        <f t="shared" si="44"/>
        <v/>
      </c>
      <c r="G780" s="6" t="str">
        <f t="shared" si="45"/>
        <v/>
      </c>
      <c r="H780" s="62" t="str">
        <f>+IFERROR(VLOOKUP(B780,SOCIO!E:I,5,0),"")</f>
        <v/>
      </c>
      <c r="N780" s="27" t="str">
        <f t="shared" si="46"/>
        <v/>
      </c>
      <c r="O780" s="6" t="str">
        <f t="shared" si="47"/>
        <v/>
      </c>
    </row>
    <row r="781" spans="6:15">
      <c r="F781" s="27" t="str">
        <f t="shared" si="44"/>
        <v/>
      </c>
      <c r="G781" s="6" t="str">
        <f t="shared" si="45"/>
        <v/>
      </c>
      <c r="H781" s="62" t="str">
        <f>+IFERROR(VLOOKUP(B781,SOCIO!E:I,5,0),"")</f>
        <v/>
      </c>
      <c r="N781" s="27" t="str">
        <f t="shared" si="46"/>
        <v/>
      </c>
      <c r="O781" s="6" t="str">
        <f t="shared" si="47"/>
        <v/>
      </c>
    </row>
    <row r="782" spans="6:15">
      <c r="F782" s="27" t="str">
        <f t="shared" si="44"/>
        <v/>
      </c>
      <c r="G782" s="6" t="str">
        <f t="shared" si="45"/>
        <v/>
      </c>
      <c r="H782" s="62" t="str">
        <f>+IFERROR(VLOOKUP(B782,SOCIO!E:I,5,0),"")</f>
        <v/>
      </c>
      <c r="N782" s="27" t="str">
        <f t="shared" si="46"/>
        <v/>
      </c>
      <c r="O782" s="6" t="str">
        <f t="shared" si="47"/>
        <v/>
      </c>
    </row>
    <row r="783" spans="6:15">
      <c r="F783" s="27" t="str">
        <f t="shared" si="44"/>
        <v/>
      </c>
      <c r="G783" s="6" t="str">
        <f t="shared" si="45"/>
        <v/>
      </c>
      <c r="H783" s="62" t="str">
        <f>+IFERROR(VLOOKUP(B783,SOCIO!E:I,5,0),"")</f>
        <v/>
      </c>
      <c r="N783" s="27" t="str">
        <f t="shared" si="46"/>
        <v/>
      </c>
      <c r="O783" s="6" t="str">
        <f t="shared" si="47"/>
        <v/>
      </c>
    </row>
    <row r="784" spans="6:15">
      <c r="F784" s="27" t="str">
        <f t="shared" si="44"/>
        <v/>
      </c>
      <c r="G784" s="6" t="str">
        <f t="shared" si="45"/>
        <v/>
      </c>
      <c r="H784" s="62" t="str">
        <f>+IFERROR(VLOOKUP(B784,SOCIO!E:I,5,0),"")</f>
        <v/>
      </c>
      <c r="N784" s="27" t="str">
        <f t="shared" si="46"/>
        <v/>
      </c>
      <c r="O784" s="6" t="str">
        <f t="shared" si="47"/>
        <v/>
      </c>
    </row>
    <row r="785" spans="6:15">
      <c r="F785" s="27" t="str">
        <f t="shared" si="44"/>
        <v/>
      </c>
      <c r="G785" s="6" t="str">
        <f t="shared" si="45"/>
        <v/>
      </c>
      <c r="H785" s="62" t="str">
        <f>+IFERROR(VLOOKUP(B785,SOCIO!E:I,5,0),"")</f>
        <v/>
      </c>
      <c r="N785" s="27" t="str">
        <f t="shared" si="46"/>
        <v/>
      </c>
      <c r="O785" s="6" t="str">
        <f t="shared" si="47"/>
        <v/>
      </c>
    </row>
    <row r="786" spans="6:15">
      <c r="F786" s="27" t="str">
        <f t="shared" si="44"/>
        <v/>
      </c>
      <c r="G786" s="6" t="str">
        <f t="shared" si="45"/>
        <v/>
      </c>
      <c r="H786" s="62" t="str">
        <f>+IFERROR(VLOOKUP(B786,SOCIO!E:I,5,0),"")</f>
        <v/>
      </c>
      <c r="N786" s="27" t="str">
        <f t="shared" si="46"/>
        <v/>
      </c>
      <c r="O786" s="6" t="str">
        <f t="shared" si="47"/>
        <v/>
      </c>
    </row>
    <row r="787" spans="6:15">
      <c r="F787" s="27" t="str">
        <f t="shared" si="44"/>
        <v/>
      </c>
      <c r="G787" s="6" t="str">
        <f t="shared" si="45"/>
        <v/>
      </c>
      <c r="H787" s="62" t="str">
        <f>+IFERROR(VLOOKUP(B787,SOCIO!E:I,5,0),"")</f>
        <v/>
      </c>
      <c r="N787" s="27" t="str">
        <f t="shared" si="46"/>
        <v/>
      </c>
      <c r="O787" s="6" t="str">
        <f t="shared" si="47"/>
        <v/>
      </c>
    </row>
    <row r="788" spans="6:15">
      <c r="F788" s="27" t="str">
        <f t="shared" si="44"/>
        <v/>
      </c>
      <c r="G788" s="6" t="str">
        <f t="shared" si="45"/>
        <v/>
      </c>
      <c r="H788" s="62" t="str">
        <f>+IFERROR(VLOOKUP(B788,SOCIO!E:I,5,0),"")</f>
        <v/>
      </c>
      <c r="N788" s="27" t="str">
        <f t="shared" si="46"/>
        <v/>
      </c>
      <c r="O788" s="6" t="str">
        <f t="shared" si="47"/>
        <v/>
      </c>
    </row>
    <row r="789" spans="6:15">
      <c r="F789" s="27" t="str">
        <f t="shared" si="44"/>
        <v/>
      </c>
      <c r="G789" s="6" t="str">
        <f t="shared" si="45"/>
        <v/>
      </c>
      <c r="H789" s="62" t="str">
        <f>+IFERROR(VLOOKUP(B789,SOCIO!E:I,5,0),"")</f>
        <v/>
      </c>
      <c r="N789" s="27" t="str">
        <f t="shared" si="46"/>
        <v/>
      </c>
      <c r="O789" s="6" t="str">
        <f t="shared" si="47"/>
        <v/>
      </c>
    </row>
    <row r="790" spans="6:15">
      <c r="F790" s="27" t="str">
        <f t="shared" si="44"/>
        <v/>
      </c>
      <c r="G790" s="6" t="str">
        <f t="shared" si="45"/>
        <v/>
      </c>
      <c r="H790" s="62" t="str">
        <f>+IFERROR(VLOOKUP(B790,SOCIO!E:I,5,0),"")</f>
        <v/>
      </c>
      <c r="N790" s="27" t="str">
        <f t="shared" si="46"/>
        <v/>
      </c>
      <c r="O790" s="6" t="str">
        <f t="shared" si="47"/>
        <v/>
      </c>
    </row>
    <row r="791" spans="6:15">
      <c r="F791" s="27" t="str">
        <f t="shared" ref="F791:F854" si="48">+IFERROR((E791/D791)-1,"")</f>
        <v/>
      </c>
      <c r="G791" s="6" t="str">
        <f t="shared" ref="G791:G854" si="49">+IF(E791="","",IF(E791&gt;=$D$16,$C$17,IF(E791&gt;$D$15,$C$16,IF(E791&gt;$D$14,$C$15,$C$14))))</f>
        <v/>
      </c>
      <c r="H791" s="62" t="str">
        <f>+IFERROR(VLOOKUP(B791,SOCIO!E:I,5,0),"")</f>
        <v/>
      </c>
      <c r="N791" s="27" t="str">
        <f t="shared" ref="N791:N854" si="50">+IFERROR((M791/L791)-1,"")</f>
        <v/>
      </c>
      <c r="O791" s="6" t="str">
        <f t="shared" ref="O791:O854" si="51">+IF(M791="","",IF(M791&gt;=$O$16,$C$17,IF(M791&gt;$O$15,$C$16,IF(M791&gt;$O$14,$C$15,$C$14))))</f>
        <v/>
      </c>
    </row>
    <row r="792" spans="6:15">
      <c r="F792" s="27" t="str">
        <f t="shared" si="48"/>
        <v/>
      </c>
      <c r="G792" s="6" t="str">
        <f t="shared" si="49"/>
        <v/>
      </c>
      <c r="H792" s="62" t="str">
        <f>+IFERROR(VLOOKUP(B792,SOCIO!E:I,5,0),"")</f>
        <v/>
      </c>
      <c r="N792" s="27" t="str">
        <f t="shared" si="50"/>
        <v/>
      </c>
      <c r="O792" s="6" t="str">
        <f t="shared" si="51"/>
        <v/>
      </c>
    </row>
    <row r="793" spans="6:15">
      <c r="F793" s="27" t="str">
        <f t="shared" si="48"/>
        <v/>
      </c>
      <c r="G793" s="6" t="str">
        <f t="shared" si="49"/>
        <v/>
      </c>
      <c r="H793" s="62" t="str">
        <f>+IFERROR(VLOOKUP(B793,SOCIO!E:I,5,0),"")</f>
        <v/>
      </c>
      <c r="N793" s="27" t="str">
        <f t="shared" si="50"/>
        <v/>
      </c>
      <c r="O793" s="6" t="str">
        <f t="shared" si="51"/>
        <v/>
      </c>
    </row>
    <row r="794" spans="6:15">
      <c r="F794" s="27" t="str">
        <f t="shared" si="48"/>
        <v/>
      </c>
      <c r="G794" s="6" t="str">
        <f t="shared" si="49"/>
        <v/>
      </c>
      <c r="H794" s="62" t="str">
        <f>+IFERROR(VLOOKUP(B794,SOCIO!E:I,5,0),"")</f>
        <v/>
      </c>
      <c r="N794" s="27" t="str">
        <f t="shared" si="50"/>
        <v/>
      </c>
      <c r="O794" s="6" t="str">
        <f t="shared" si="51"/>
        <v/>
      </c>
    </row>
    <row r="795" spans="6:15">
      <c r="F795" s="27" t="str">
        <f t="shared" si="48"/>
        <v/>
      </c>
      <c r="G795" s="6" t="str">
        <f t="shared" si="49"/>
        <v/>
      </c>
      <c r="H795" s="62" t="str">
        <f>+IFERROR(VLOOKUP(B795,SOCIO!E:I,5,0),"")</f>
        <v/>
      </c>
      <c r="N795" s="27" t="str">
        <f t="shared" si="50"/>
        <v/>
      </c>
      <c r="O795" s="6" t="str">
        <f t="shared" si="51"/>
        <v/>
      </c>
    </row>
    <row r="796" spans="6:15">
      <c r="F796" s="27" t="str">
        <f t="shared" si="48"/>
        <v/>
      </c>
      <c r="G796" s="6" t="str">
        <f t="shared" si="49"/>
        <v/>
      </c>
      <c r="H796" s="62" t="str">
        <f>+IFERROR(VLOOKUP(B796,SOCIO!E:I,5,0),"")</f>
        <v/>
      </c>
      <c r="N796" s="27" t="str">
        <f t="shared" si="50"/>
        <v/>
      </c>
      <c r="O796" s="6" t="str">
        <f t="shared" si="51"/>
        <v/>
      </c>
    </row>
    <row r="797" spans="6:15">
      <c r="F797" s="27" t="str">
        <f t="shared" si="48"/>
        <v/>
      </c>
      <c r="G797" s="6" t="str">
        <f t="shared" si="49"/>
        <v/>
      </c>
      <c r="H797" s="62" t="str">
        <f>+IFERROR(VLOOKUP(B797,SOCIO!E:I,5,0),"")</f>
        <v/>
      </c>
      <c r="N797" s="27" t="str">
        <f t="shared" si="50"/>
        <v/>
      </c>
      <c r="O797" s="6" t="str">
        <f t="shared" si="51"/>
        <v/>
      </c>
    </row>
    <row r="798" spans="6:15">
      <c r="F798" s="27" t="str">
        <f t="shared" si="48"/>
        <v/>
      </c>
      <c r="G798" s="6" t="str">
        <f t="shared" si="49"/>
        <v/>
      </c>
      <c r="H798" s="62" t="str">
        <f>+IFERROR(VLOOKUP(B798,SOCIO!E:I,5,0),"")</f>
        <v/>
      </c>
      <c r="N798" s="27" t="str">
        <f t="shared" si="50"/>
        <v/>
      </c>
      <c r="O798" s="6" t="str">
        <f t="shared" si="51"/>
        <v/>
      </c>
    </row>
    <row r="799" spans="6:15">
      <c r="F799" s="27" t="str">
        <f t="shared" si="48"/>
        <v/>
      </c>
      <c r="G799" s="6" t="str">
        <f t="shared" si="49"/>
        <v/>
      </c>
      <c r="H799" s="62" t="str">
        <f>+IFERROR(VLOOKUP(B799,SOCIO!E:I,5,0),"")</f>
        <v/>
      </c>
      <c r="N799" s="27" t="str">
        <f t="shared" si="50"/>
        <v/>
      </c>
      <c r="O799" s="6" t="str">
        <f t="shared" si="51"/>
        <v/>
      </c>
    </row>
    <row r="800" spans="6:15">
      <c r="F800" s="27" t="str">
        <f t="shared" si="48"/>
        <v/>
      </c>
      <c r="G800" s="6" t="str">
        <f t="shared" si="49"/>
        <v/>
      </c>
      <c r="H800" s="62" t="str">
        <f>+IFERROR(VLOOKUP(B800,SOCIO!E:I,5,0),"")</f>
        <v/>
      </c>
      <c r="N800" s="27" t="str">
        <f t="shared" si="50"/>
        <v/>
      </c>
      <c r="O800" s="6" t="str">
        <f t="shared" si="51"/>
        <v/>
      </c>
    </row>
    <row r="801" spans="6:15">
      <c r="F801" s="27" t="str">
        <f t="shared" si="48"/>
        <v/>
      </c>
      <c r="G801" s="6" t="str">
        <f t="shared" si="49"/>
        <v/>
      </c>
      <c r="H801" s="62" t="str">
        <f>+IFERROR(VLOOKUP(B801,SOCIO!E:I,5,0),"")</f>
        <v/>
      </c>
      <c r="N801" s="27" t="str">
        <f t="shared" si="50"/>
        <v/>
      </c>
      <c r="O801" s="6" t="str">
        <f t="shared" si="51"/>
        <v/>
      </c>
    </row>
    <row r="802" spans="6:15">
      <c r="F802" s="27" t="str">
        <f t="shared" si="48"/>
        <v/>
      </c>
      <c r="G802" s="6" t="str">
        <f t="shared" si="49"/>
        <v/>
      </c>
      <c r="H802" s="62" t="str">
        <f>+IFERROR(VLOOKUP(B802,SOCIO!E:I,5,0),"")</f>
        <v/>
      </c>
      <c r="N802" s="27" t="str">
        <f t="shared" si="50"/>
        <v/>
      </c>
      <c r="O802" s="6" t="str">
        <f t="shared" si="51"/>
        <v/>
      </c>
    </row>
    <row r="803" spans="6:15">
      <c r="F803" s="27" t="str">
        <f t="shared" si="48"/>
        <v/>
      </c>
      <c r="G803" s="6" t="str">
        <f t="shared" si="49"/>
        <v/>
      </c>
      <c r="H803" s="62" t="str">
        <f>+IFERROR(VLOOKUP(B803,SOCIO!E:I,5,0),"")</f>
        <v/>
      </c>
      <c r="N803" s="27" t="str">
        <f t="shared" si="50"/>
        <v/>
      </c>
      <c r="O803" s="6" t="str">
        <f t="shared" si="51"/>
        <v/>
      </c>
    </row>
    <row r="804" spans="6:15">
      <c r="F804" s="27" t="str">
        <f t="shared" si="48"/>
        <v/>
      </c>
      <c r="G804" s="6" t="str">
        <f t="shared" si="49"/>
        <v/>
      </c>
      <c r="H804" s="62" t="str">
        <f>+IFERROR(VLOOKUP(B804,SOCIO!E:I,5,0),"")</f>
        <v/>
      </c>
      <c r="N804" s="27" t="str">
        <f t="shared" si="50"/>
        <v/>
      </c>
      <c r="O804" s="6" t="str">
        <f t="shared" si="51"/>
        <v/>
      </c>
    </row>
    <row r="805" spans="6:15">
      <c r="F805" s="27" t="str">
        <f t="shared" si="48"/>
        <v/>
      </c>
      <c r="G805" s="6" t="str">
        <f t="shared" si="49"/>
        <v/>
      </c>
      <c r="H805" s="62" t="str">
        <f>+IFERROR(VLOOKUP(B805,SOCIO!E:I,5,0),"")</f>
        <v/>
      </c>
      <c r="N805" s="27" t="str">
        <f t="shared" si="50"/>
        <v/>
      </c>
      <c r="O805" s="6" t="str">
        <f t="shared" si="51"/>
        <v/>
      </c>
    </row>
    <row r="806" spans="6:15">
      <c r="F806" s="27" t="str">
        <f t="shared" si="48"/>
        <v/>
      </c>
      <c r="G806" s="6" t="str">
        <f t="shared" si="49"/>
        <v/>
      </c>
      <c r="H806" s="62" t="str">
        <f>+IFERROR(VLOOKUP(B806,SOCIO!E:I,5,0),"")</f>
        <v/>
      </c>
      <c r="N806" s="27" t="str">
        <f t="shared" si="50"/>
        <v/>
      </c>
      <c r="O806" s="6" t="str">
        <f t="shared" si="51"/>
        <v/>
      </c>
    </row>
    <row r="807" spans="6:15">
      <c r="F807" s="27" t="str">
        <f t="shared" si="48"/>
        <v/>
      </c>
      <c r="G807" s="6" t="str">
        <f t="shared" si="49"/>
        <v/>
      </c>
      <c r="H807" s="62" t="str">
        <f>+IFERROR(VLOOKUP(B807,SOCIO!E:I,5,0),"")</f>
        <v/>
      </c>
      <c r="N807" s="27" t="str">
        <f t="shared" si="50"/>
        <v/>
      </c>
      <c r="O807" s="6" t="str">
        <f t="shared" si="51"/>
        <v/>
      </c>
    </row>
    <row r="808" spans="6:15">
      <c r="F808" s="27" t="str">
        <f t="shared" si="48"/>
        <v/>
      </c>
      <c r="G808" s="6" t="str">
        <f t="shared" si="49"/>
        <v/>
      </c>
      <c r="H808" s="62" t="str">
        <f>+IFERROR(VLOOKUP(B808,SOCIO!E:I,5,0),"")</f>
        <v/>
      </c>
      <c r="N808" s="27" t="str">
        <f t="shared" si="50"/>
        <v/>
      </c>
      <c r="O808" s="6" t="str">
        <f t="shared" si="51"/>
        <v/>
      </c>
    </row>
    <row r="809" spans="6:15">
      <c r="F809" s="27" t="str">
        <f t="shared" si="48"/>
        <v/>
      </c>
      <c r="G809" s="6" t="str">
        <f t="shared" si="49"/>
        <v/>
      </c>
      <c r="H809" s="62" t="str">
        <f>+IFERROR(VLOOKUP(B809,SOCIO!E:I,5,0),"")</f>
        <v/>
      </c>
      <c r="N809" s="27" t="str">
        <f t="shared" si="50"/>
        <v/>
      </c>
      <c r="O809" s="6" t="str">
        <f t="shared" si="51"/>
        <v/>
      </c>
    </row>
    <row r="810" spans="6:15">
      <c r="F810" s="27" t="str">
        <f t="shared" si="48"/>
        <v/>
      </c>
      <c r="G810" s="6" t="str">
        <f t="shared" si="49"/>
        <v/>
      </c>
      <c r="H810" s="62" t="str">
        <f>+IFERROR(VLOOKUP(B810,SOCIO!E:I,5,0),"")</f>
        <v/>
      </c>
      <c r="N810" s="27" t="str">
        <f t="shared" si="50"/>
        <v/>
      </c>
      <c r="O810" s="6" t="str">
        <f t="shared" si="51"/>
        <v/>
      </c>
    </row>
    <row r="811" spans="6:15">
      <c r="F811" s="27" t="str">
        <f t="shared" si="48"/>
        <v/>
      </c>
      <c r="G811" s="6" t="str">
        <f t="shared" si="49"/>
        <v/>
      </c>
      <c r="H811" s="62" t="str">
        <f>+IFERROR(VLOOKUP(B811,SOCIO!E:I,5,0),"")</f>
        <v/>
      </c>
      <c r="N811" s="27" t="str">
        <f t="shared" si="50"/>
        <v/>
      </c>
      <c r="O811" s="6" t="str">
        <f t="shared" si="51"/>
        <v/>
      </c>
    </row>
    <row r="812" spans="6:15">
      <c r="F812" s="27" t="str">
        <f t="shared" si="48"/>
        <v/>
      </c>
      <c r="G812" s="6" t="str">
        <f t="shared" si="49"/>
        <v/>
      </c>
      <c r="H812" s="62" t="str">
        <f>+IFERROR(VLOOKUP(B812,SOCIO!E:I,5,0),"")</f>
        <v/>
      </c>
      <c r="N812" s="27" t="str">
        <f t="shared" si="50"/>
        <v/>
      </c>
      <c r="O812" s="6" t="str">
        <f t="shared" si="51"/>
        <v/>
      </c>
    </row>
    <row r="813" spans="6:15">
      <c r="F813" s="27" t="str">
        <f t="shared" si="48"/>
        <v/>
      </c>
      <c r="G813" s="6" t="str">
        <f t="shared" si="49"/>
        <v/>
      </c>
      <c r="H813" s="62" t="str">
        <f>+IFERROR(VLOOKUP(B813,SOCIO!E:I,5,0),"")</f>
        <v/>
      </c>
      <c r="N813" s="27" t="str">
        <f t="shared" si="50"/>
        <v/>
      </c>
      <c r="O813" s="6" t="str">
        <f t="shared" si="51"/>
        <v/>
      </c>
    </row>
    <row r="814" spans="6:15">
      <c r="F814" s="27" t="str">
        <f t="shared" si="48"/>
        <v/>
      </c>
      <c r="G814" s="6" t="str">
        <f t="shared" si="49"/>
        <v/>
      </c>
      <c r="H814" s="62" t="str">
        <f>+IFERROR(VLOOKUP(B814,SOCIO!E:I,5,0),"")</f>
        <v/>
      </c>
      <c r="N814" s="27" t="str">
        <f t="shared" si="50"/>
        <v/>
      </c>
      <c r="O814" s="6" t="str">
        <f t="shared" si="51"/>
        <v/>
      </c>
    </row>
    <row r="815" spans="6:15">
      <c r="F815" s="27" t="str">
        <f t="shared" si="48"/>
        <v/>
      </c>
      <c r="G815" s="6" t="str">
        <f t="shared" si="49"/>
        <v/>
      </c>
      <c r="H815" s="62" t="str">
        <f>+IFERROR(VLOOKUP(B815,SOCIO!E:I,5,0),"")</f>
        <v/>
      </c>
      <c r="N815" s="27" t="str">
        <f t="shared" si="50"/>
        <v/>
      </c>
      <c r="O815" s="6" t="str">
        <f t="shared" si="51"/>
        <v/>
      </c>
    </row>
    <row r="816" spans="6:15">
      <c r="F816" s="27" t="str">
        <f t="shared" si="48"/>
        <v/>
      </c>
      <c r="G816" s="6" t="str">
        <f t="shared" si="49"/>
        <v/>
      </c>
      <c r="H816" s="62" t="str">
        <f>+IFERROR(VLOOKUP(B816,SOCIO!E:I,5,0),"")</f>
        <v/>
      </c>
      <c r="N816" s="27" t="str">
        <f t="shared" si="50"/>
        <v/>
      </c>
      <c r="O816" s="6" t="str">
        <f t="shared" si="51"/>
        <v/>
      </c>
    </row>
    <row r="817" spans="6:15">
      <c r="F817" s="27" t="str">
        <f t="shared" si="48"/>
        <v/>
      </c>
      <c r="G817" s="6" t="str">
        <f t="shared" si="49"/>
        <v/>
      </c>
      <c r="H817" s="62" t="str">
        <f>+IFERROR(VLOOKUP(B817,SOCIO!E:I,5,0),"")</f>
        <v/>
      </c>
      <c r="N817" s="27" t="str">
        <f t="shared" si="50"/>
        <v/>
      </c>
      <c r="O817" s="6" t="str">
        <f t="shared" si="51"/>
        <v/>
      </c>
    </row>
    <row r="818" spans="6:15">
      <c r="F818" s="27" t="str">
        <f t="shared" si="48"/>
        <v/>
      </c>
      <c r="G818" s="6" t="str">
        <f t="shared" si="49"/>
        <v/>
      </c>
      <c r="H818" s="62" t="str">
        <f>+IFERROR(VLOOKUP(B818,SOCIO!E:I,5,0),"")</f>
        <v/>
      </c>
      <c r="N818" s="27" t="str">
        <f t="shared" si="50"/>
        <v/>
      </c>
      <c r="O818" s="6" t="str">
        <f t="shared" si="51"/>
        <v/>
      </c>
    </row>
    <row r="819" spans="6:15">
      <c r="F819" s="27" t="str">
        <f t="shared" si="48"/>
        <v/>
      </c>
      <c r="G819" s="6" t="str">
        <f t="shared" si="49"/>
        <v/>
      </c>
      <c r="H819" s="62" t="str">
        <f>+IFERROR(VLOOKUP(B819,SOCIO!E:I,5,0),"")</f>
        <v/>
      </c>
      <c r="N819" s="27" t="str">
        <f t="shared" si="50"/>
        <v/>
      </c>
      <c r="O819" s="6" t="str">
        <f t="shared" si="51"/>
        <v/>
      </c>
    </row>
    <row r="820" spans="6:15">
      <c r="F820" s="27" t="str">
        <f t="shared" si="48"/>
        <v/>
      </c>
      <c r="G820" s="6" t="str">
        <f t="shared" si="49"/>
        <v/>
      </c>
      <c r="H820" s="62" t="str">
        <f>+IFERROR(VLOOKUP(B820,SOCIO!E:I,5,0),"")</f>
        <v/>
      </c>
      <c r="N820" s="27" t="str">
        <f t="shared" si="50"/>
        <v/>
      </c>
      <c r="O820" s="6" t="str">
        <f t="shared" si="51"/>
        <v/>
      </c>
    </row>
    <row r="821" spans="6:15">
      <c r="F821" s="27" t="str">
        <f t="shared" si="48"/>
        <v/>
      </c>
      <c r="G821" s="6" t="str">
        <f t="shared" si="49"/>
        <v/>
      </c>
      <c r="H821" s="62" t="str">
        <f>+IFERROR(VLOOKUP(B821,SOCIO!E:I,5,0),"")</f>
        <v/>
      </c>
      <c r="N821" s="27" t="str">
        <f t="shared" si="50"/>
        <v/>
      </c>
      <c r="O821" s="6" t="str">
        <f t="shared" si="51"/>
        <v/>
      </c>
    </row>
    <row r="822" spans="6:15">
      <c r="F822" s="27" t="str">
        <f t="shared" si="48"/>
        <v/>
      </c>
      <c r="G822" s="6" t="str">
        <f t="shared" si="49"/>
        <v/>
      </c>
      <c r="H822" s="62" t="str">
        <f>+IFERROR(VLOOKUP(B822,SOCIO!E:I,5,0),"")</f>
        <v/>
      </c>
      <c r="N822" s="27" t="str">
        <f t="shared" si="50"/>
        <v/>
      </c>
      <c r="O822" s="6" t="str">
        <f t="shared" si="51"/>
        <v/>
      </c>
    </row>
    <row r="823" spans="6:15">
      <c r="F823" s="27" t="str">
        <f t="shared" si="48"/>
        <v/>
      </c>
      <c r="G823" s="6" t="str">
        <f t="shared" si="49"/>
        <v/>
      </c>
      <c r="H823" s="62" t="str">
        <f>+IFERROR(VLOOKUP(B823,SOCIO!E:I,5,0),"")</f>
        <v/>
      </c>
      <c r="N823" s="27" t="str">
        <f t="shared" si="50"/>
        <v/>
      </c>
      <c r="O823" s="6" t="str">
        <f t="shared" si="51"/>
        <v/>
      </c>
    </row>
    <row r="824" spans="6:15">
      <c r="F824" s="27" t="str">
        <f t="shared" si="48"/>
        <v/>
      </c>
      <c r="G824" s="6" t="str">
        <f t="shared" si="49"/>
        <v/>
      </c>
      <c r="H824" s="62" t="str">
        <f>+IFERROR(VLOOKUP(B824,SOCIO!E:I,5,0),"")</f>
        <v/>
      </c>
      <c r="N824" s="27" t="str">
        <f t="shared" si="50"/>
        <v/>
      </c>
      <c r="O824" s="6" t="str">
        <f t="shared" si="51"/>
        <v/>
      </c>
    </row>
    <row r="825" spans="6:15">
      <c r="F825" s="27" t="str">
        <f t="shared" si="48"/>
        <v/>
      </c>
      <c r="G825" s="6" t="str">
        <f t="shared" si="49"/>
        <v/>
      </c>
      <c r="H825" s="62" t="str">
        <f>+IFERROR(VLOOKUP(B825,SOCIO!E:I,5,0),"")</f>
        <v/>
      </c>
      <c r="N825" s="27" t="str">
        <f t="shared" si="50"/>
        <v/>
      </c>
      <c r="O825" s="6" t="str">
        <f t="shared" si="51"/>
        <v/>
      </c>
    </row>
    <row r="826" spans="6:15">
      <c r="F826" s="27" t="str">
        <f t="shared" si="48"/>
        <v/>
      </c>
      <c r="G826" s="6" t="str">
        <f t="shared" si="49"/>
        <v/>
      </c>
      <c r="H826" s="62" t="str">
        <f>+IFERROR(VLOOKUP(B826,SOCIO!E:I,5,0),"")</f>
        <v/>
      </c>
      <c r="N826" s="27" t="str">
        <f t="shared" si="50"/>
        <v/>
      </c>
      <c r="O826" s="6" t="str">
        <f t="shared" si="51"/>
        <v/>
      </c>
    </row>
    <row r="827" spans="6:15">
      <c r="F827" s="27" t="str">
        <f t="shared" si="48"/>
        <v/>
      </c>
      <c r="G827" s="6" t="str">
        <f t="shared" si="49"/>
        <v/>
      </c>
      <c r="H827" s="62" t="str">
        <f>+IFERROR(VLOOKUP(B827,SOCIO!E:I,5,0),"")</f>
        <v/>
      </c>
      <c r="N827" s="27" t="str">
        <f t="shared" si="50"/>
        <v/>
      </c>
      <c r="O827" s="6" t="str">
        <f t="shared" si="51"/>
        <v/>
      </c>
    </row>
    <row r="828" spans="6:15">
      <c r="F828" s="27" t="str">
        <f t="shared" si="48"/>
        <v/>
      </c>
      <c r="G828" s="6" t="str">
        <f t="shared" si="49"/>
        <v/>
      </c>
      <c r="H828" s="62" t="str">
        <f>+IFERROR(VLOOKUP(B828,SOCIO!E:I,5,0),"")</f>
        <v/>
      </c>
      <c r="N828" s="27" t="str">
        <f t="shared" si="50"/>
        <v/>
      </c>
      <c r="O828" s="6" t="str">
        <f t="shared" si="51"/>
        <v/>
      </c>
    </row>
    <row r="829" spans="6:15">
      <c r="F829" s="27" t="str">
        <f t="shared" si="48"/>
        <v/>
      </c>
      <c r="G829" s="6" t="str">
        <f t="shared" si="49"/>
        <v/>
      </c>
      <c r="H829" s="62" t="str">
        <f>+IFERROR(VLOOKUP(B829,SOCIO!E:I,5,0),"")</f>
        <v/>
      </c>
      <c r="N829" s="27" t="str">
        <f t="shared" si="50"/>
        <v/>
      </c>
      <c r="O829" s="6" t="str">
        <f t="shared" si="51"/>
        <v/>
      </c>
    </row>
    <row r="830" spans="6:15">
      <c r="F830" s="27" t="str">
        <f t="shared" si="48"/>
        <v/>
      </c>
      <c r="G830" s="6" t="str">
        <f t="shared" si="49"/>
        <v/>
      </c>
      <c r="H830" s="62" t="str">
        <f>+IFERROR(VLOOKUP(B830,SOCIO!E:I,5,0),"")</f>
        <v/>
      </c>
      <c r="N830" s="27" t="str">
        <f t="shared" si="50"/>
        <v/>
      </c>
      <c r="O830" s="6" t="str">
        <f t="shared" si="51"/>
        <v/>
      </c>
    </row>
    <row r="831" spans="6:15">
      <c r="F831" s="27" t="str">
        <f t="shared" si="48"/>
        <v/>
      </c>
      <c r="G831" s="6" t="str">
        <f t="shared" si="49"/>
        <v/>
      </c>
      <c r="H831" s="62" t="str">
        <f>+IFERROR(VLOOKUP(B831,SOCIO!E:I,5,0),"")</f>
        <v/>
      </c>
      <c r="N831" s="27" t="str">
        <f t="shared" si="50"/>
        <v/>
      </c>
      <c r="O831" s="6" t="str">
        <f t="shared" si="51"/>
        <v/>
      </c>
    </row>
    <row r="832" spans="6:15">
      <c r="F832" s="27" t="str">
        <f t="shared" si="48"/>
        <v/>
      </c>
      <c r="G832" s="6" t="str">
        <f t="shared" si="49"/>
        <v/>
      </c>
      <c r="H832" s="62" t="str">
        <f>+IFERROR(VLOOKUP(B832,SOCIO!E:I,5,0),"")</f>
        <v/>
      </c>
      <c r="N832" s="27" t="str">
        <f t="shared" si="50"/>
        <v/>
      </c>
      <c r="O832" s="6" t="str">
        <f t="shared" si="51"/>
        <v/>
      </c>
    </row>
    <row r="833" spans="6:15">
      <c r="F833" s="27" t="str">
        <f t="shared" si="48"/>
        <v/>
      </c>
      <c r="G833" s="6" t="str">
        <f t="shared" si="49"/>
        <v/>
      </c>
      <c r="H833" s="62" t="str">
        <f>+IFERROR(VLOOKUP(B833,SOCIO!E:I,5,0),"")</f>
        <v/>
      </c>
      <c r="N833" s="27" t="str">
        <f t="shared" si="50"/>
        <v/>
      </c>
      <c r="O833" s="6" t="str">
        <f t="shared" si="51"/>
        <v/>
      </c>
    </row>
    <row r="834" spans="6:15">
      <c r="F834" s="27" t="str">
        <f t="shared" si="48"/>
        <v/>
      </c>
      <c r="G834" s="6" t="str">
        <f t="shared" si="49"/>
        <v/>
      </c>
      <c r="H834" s="62" t="str">
        <f>+IFERROR(VLOOKUP(B834,SOCIO!E:I,5,0),"")</f>
        <v/>
      </c>
      <c r="N834" s="27" t="str">
        <f t="shared" si="50"/>
        <v/>
      </c>
      <c r="O834" s="6" t="str">
        <f t="shared" si="51"/>
        <v/>
      </c>
    </row>
    <row r="835" spans="6:15">
      <c r="F835" s="27" t="str">
        <f t="shared" si="48"/>
        <v/>
      </c>
      <c r="G835" s="6" t="str">
        <f t="shared" si="49"/>
        <v/>
      </c>
      <c r="H835" s="62" t="str">
        <f>+IFERROR(VLOOKUP(B835,SOCIO!E:I,5,0),"")</f>
        <v/>
      </c>
      <c r="N835" s="27" t="str">
        <f t="shared" si="50"/>
        <v/>
      </c>
      <c r="O835" s="6" t="str">
        <f t="shared" si="51"/>
        <v/>
      </c>
    </row>
    <row r="836" spans="6:15">
      <c r="F836" s="27" t="str">
        <f t="shared" si="48"/>
        <v/>
      </c>
      <c r="G836" s="6" t="str">
        <f t="shared" si="49"/>
        <v/>
      </c>
      <c r="H836" s="62" t="str">
        <f>+IFERROR(VLOOKUP(B836,SOCIO!E:I,5,0),"")</f>
        <v/>
      </c>
      <c r="N836" s="27" t="str">
        <f t="shared" si="50"/>
        <v/>
      </c>
      <c r="O836" s="6" t="str">
        <f t="shared" si="51"/>
        <v/>
      </c>
    </row>
    <row r="837" spans="6:15">
      <c r="F837" s="27" t="str">
        <f t="shared" si="48"/>
        <v/>
      </c>
      <c r="G837" s="6" t="str">
        <f t="shared" si="49"/>
        <v/>
      </c>
      <c r="H837" s="62" t="str">
        <f>+IFERROR(VLOOKUP(B837,SOCIO!E:I,5,0),"")</f>
        <v/>
      </c>
      <c r="N837" s="27" t="str">
        <f t="shared" si="50"/>
        <v/>
      </c>
      <c r="O837" s="6" t="str">
        <f t="shared" si="51"/>
        <v/>
      </c>
    </row>
    <row r="838" spans="6:15">
      <c r="F838" s="27" t="str">
        <f t="shared" si="48"/>
        <v/>
      </c>
      <c r="G838" s="6" t="str">
        <f t="shared" si="49"/>
        <v/>
      </c>
      <c r="H838" s="62" t="str">
        <f>+IFERROR(VLOOKUP(B838,SOCIO!E:I,5,0),"")</f>
        <v/>
      </c>
      <c r="N838" s="27" t="str">
        <f t="shared" si="50"/>
        <v/>
      </c>
      <c r="O838" s="6" t="str">
        <f t="shared" si="51"/>
        <v/>
      </c>
    </row>
    <row r="839" spans="6:15">
      <c r="F839" s="27" t="str">
        <f t="shared" si="48"/>
        <v/>
      </c>
      <c r="G839" s="6" t="str">
        <f t="shared" si="49"/>
        <v/>
      </c>
      <c r="H839" s="62" t="str">
        <f>+IFERROR(VLOOKUP(B839,SOCIO!E:I,5,0),"")</f>
        <v/>
      </c>
      <c r="N839" s="27" t="str">
        <f t="shared" si="50"/>
        <v/>
      </c>
      <c r="O839" s="6" t="str">
        <f t="shared" si="51"/>
        <v/>
      </c>
    </row>
    <row r="840" spans="6:15">
      <c r="F840" s="27" t="str">
        <f t="shared" si="48"/>
        <v/>
      </c>
      <c r="G840" s="6" t="str">
        <f t="shared" si="49"/>
        <v/>
      </c>
      <c r="H840" s="62" t="str">
        <f>+IFERROR(VLOOKUP(B840,SOCIO!E:I,5,0),"")</f>
        <v/>
      </c>
      <c r="N840" s="27" t="str">
        <f t="shared" si="50"/>
        <v/>
      </c>
      <c r="O840" s="6" t="str">
        <f t="shared" si="51"/>
        <v/>
      </c>
    </row>
    <row r="841" spans="6:15">
      <c r="F841" s="27" t="str">
        <f t="shared" si="48"/>
        <v/>
      </c>
      <c r="G841" s="6" t="str">
        <f t="shared" si="49"/>
        <v/>
      </c>
      <c r="H841" s="62" t="str">
        <f>+IFERROR(VLOOKUP(B841,SOCIO!E:I,5,0),"")</f>
        <v/>
      </c>
      <c r="N841" s="27" t="str">
        <f t="shared" si="50"/>
        <v/>
      </c>
      <c r="O841" s="6" t="str">
        <f t="shared" si="51"/>
        <v/>
      </c>
    </row>
    <row r="842" spans="6:15">
      <c r="F842" s="27" t="str">
        <f t="shared" si="48"/>
        <v/>
      </c>
      <c r="G842" s="6" t="str">
        <f t="shared" si="49"/>
        <v/>
      </c>
      <c r="H842" s="62" t="str">
        <f>+IFERROR(VLOOKUP(B842,SOCIO!E:I,5,0),"")</f>
        <v/>
      </c>
      <c r="N842" s="27" t="str">
        <f t="shared" si="50"/>
        <v/>
      </c>
      <c r="O842" s="6" t="str">
        <f t="shared" si="51"/>
        <v/>
      </c>
    </row>
    <row r="843" spans="6:15">
      <c r="F843" s="27" t="str">
        <f t="shared" si="48"/>
        <v/>
      </c>
      <c r="G843" s="6" t="str">
        <f t="shared" si="49"/>
        <v/>
      </c>
      <c r="H843" s="62" t="str">
        <f>+IFERROR(VLOOKUP(B843,SOCIO!E:I,5,0),"")</f>
        <v/>
      </c>
      <c r="N843" s="27" t="str">
        <f t="shared" si="50"/>
        <v/>
      </c>
      <c r="O843" s="6" t="str">
        <f t="shared" si="51"/>
        <v/>
      </c>
    </row>
    <row r="844" spans="6:15">
      <c r="F844" s="27" t="str">
        <f t="shared" si="48"/>
        <v/>
      </c>
      <c r="G844" s="6" t="str">
        <f t="shared" si="49"/>
        <v/>
      </c>
      <c r="H844" s="62" t="str">
        <f>+IFERROR(VLOOKUP(B844,SOCIO!E:I,5,0),"")</f>
        <v/>
      </c>
      <c r="N844" s="27" t="str">
        <f t="shared" si="50"/>
        <v/>
      </c>
      <c r="O844" s="6" t="str">
        <f t="shared" si="51"/>
        <v/>
      </c>
    </row>
    <row r="845" spans="6:15">
      <c r="F845" s="27" t="str">
        <f t="shared" si="48"/>
        <v/>
      </c>
      <c r="G845" s="6" t="str">
        <f t="shared" si="49"/>
        <v/>
      </c>
      <c r="H845" s="62" t="str">
        <f>+IFERROR(VLOOKUP(B845,SOCIO!E:I,5,0),"")</f>
        <v/>
      </c>
      <c r="N845" s="27" t="str">
        <f t="shared" si="50"/>
        <v/>
      </c>
      <c r="O845" s="6" t="str">
        <f t="shared" si="51"/>
        <v/>
      </c>
    </row>
    <row r="846" spans="6:15">
      <c r="F846" s="27" t="str">
        <f t="shared" si="48"/>
        <v/>
      </c>
      <c r="G846" s="6" t="str">
        <f t="shared" si="49"/>
        <v/>
      </c>
      <c r="H846" s="62" t="str">
        <f>+IFERROR(VLOOKUP(B846,SOCIO!E:I,5,0),"")</f>
        <v/>
      </c>
      <c r="N846" s="27" t="str">
        <f t="shared" si="50"/>
        <v/>
      </c>
      <c r="O846" s="6" t="str">
        <f t="shared" si="51"/>
        <v/>
      </c>
    </row>
    <row r="847" spans="6:15">
      <c r="F847" s="27" t="str">
        <f t="shared" si="48"/>
        <v/>
      </c>
      <c r="G847" s="6" t="str">
        <f t="shared" si="49"/>
        <v/>
      </c>
      <c r="H847" s="62" t="str">
        <f>+IFERROR(VLOOKUP(B847,SOCIO!E:I,5,0),"")</f>
        <v/>
      </c>
      <c r="N847" s="27" t="str">
        <f t="shared" si="50"/>
        <v/>
      </c>
      <c r="O847" s="6" t="str">
        <f t="shared" si="51"/>
        <v/>
      </c>
    </row>
    <row r="848" spans="6:15">
      <c r="F848" s="27" t="str">
        <f t="shared" si="48"/>
        <v/>
      </c>
      <c r="G848" s="6" t="str">
        <f t="shared" si="49"/>
        <v/>
      </c>
      <c r="H848" s="62" t="str">
        <f>+IFERROR(VLOOKUP(B848,SOCIO!E:I,5,0),"")</f>
        <v/>
      </c>
      <c r="N848" s="27" t="str">
        <f t="shared" si="50"/>
        <v/>
      </c>
      <c r="O848" s="6" t="str">
        <f t="shared" si="51"/>
        <v/>
      </c>
    </row>
    <row r="849" spans="6:15">
      <c r="F849" s="27" t="str">
        <f t="shared" si="48"/>
        <v/>
      </c>
      <c r="G849" s="6" t="str">
        <f t="shared" si="49"/>
        <v/>
      </c>
      <c r="H849" s="62" t="str">
        <f>+IFERROR(VLOOKUP(B849,SOCIO!E:I,5,0),"")</f>
        <v/>
      </c>
      <c r="N849" s="27" t="str">
        <f t="shared" si="50"/>
        <v/>
      </c>
      <c r="O849" s="6" t="str">
        <f t="shared" si="51"/>
        <v/>
      </c>
    </row>
    <row r="850" spans="6:15">
      <c r="F850" s="27" t="str">
        <f t="shared" si="48"/>
        <v/>
      </c>
      <c r="G850" s="6" t="str">
        <f t="shared" si="49"/>
        <v/>
      </c>
      <c r="H850" s="62" t="str">
        <f>+IFERROR(VLOOKUP(B850,SOCIO!E:I,5,0),"")</f>
        <v/>
      </c>
      <c r="N850" s="27" t="str">
        <f t="shared" si="50"/>
        <v/>
      </c>
      <c r="O850" s="6" t="str">
        <f t="shared" si="51"/>
        <v/>
      </c>
    </row>
    <row r="851" spans="6:15">
      <c r="F851" s="27" t="str">
        <f t="shared" si="48"/>
        <v/>
      </c>
      <c r="G851" s="6" t="str">
        <f t="shared" si="49"/>
        <v/>
      </c>
      <c r="H851" s="62" t="str">
        <f>+IFERROR(VLOOKUP(B851,SOCIO!E:I,5,0),"")</f>
        <v/>
      </c>
      <c r="N851" s="27" t="str">
        <f t="shared" si="50"/>
        <v/>
      </c>
      <c r="O851" s="6" t="str">
        <f t="shared" si="51"/>
        <v/>
      </c>
    </row>
    <row r="852" spans="6:15">
      <c r="F852" s="27" t="str">
        <f t="shared" si="48"/>
        <v/>
      </c>
      <c r="G852" s="6" t="str">
        <f t="shared" si="49"/>
        <v/>
      </c>
      <c r="H852" s="62" t="str">
        <f>+IFERROR(VLOOKUP(B852,SOCIO!E:I,5,0),"")</f>
        <v/>
      </c>
      <c r="N852" s="27" t="str">
        <f t="shared" si="50"/>
        <v/>
      </c>
      <c r="O852" s="6" t="str">
        <f t="shared" si="51"/>
        <v/>
      </c>
    </row>
    <row r="853" spans="6:15">
      <c r="F853" s="27" t="str">
        <f t="shared" si="48"/>
        <v/>
      </c>
      <c r="G853" s="6" t="str">
        <f t="shared" si="49"/>
        <v/>
      </c>
      <c r="H853" s="62" t="str">
        <f>+IFERROR(VLOOKUP(B853,SOCIO!E:I,5,0),"")</f>
        <v/>
      </c>
      <c r="N853" s="27" t="str">
        <f t="shared" si="50"/>
        <v/>
      </c>
      <c r="O853" s="6" t="str">
        <f t="shared" si="51"/>
        <v/>
      </c>
    </row>
    <row r="854" spans="6:15">
      <c r="F854" s="27" t="str">
        <f t="shared" si="48"/>
        <v/>
      </c>
      <c r="G854" s="6" t="str">
        <f t="shared" si="49"/>
        <v/>
      </c>
      <c r="H854" s="62" t="str">
        <f>+IFERROR(VLOOKUP(B854,SOCIO!E:I,5,0),"")</f>
        <v/>
      </c>
      <c r="N854" s="27" t="str">
        <f t="shared" si="50"/>
        <v/>
      </c>
      <c r="O854" s="6" t="str">
        <f t="shared" si="51"/>
        <v/>
      </c>
    </row>
    <row r="855" spans="6:15">
      <c r="F855" s="27" t="str">
        <f t="shared" ref="F855:F918" si="52">+IFERROR((E855/D855)-1,"")</f>
        <v/>
      </c>
      <c r="G855" s="6" t="str">
        <f t="shared" ref="G855:G918" si="53">+IF(E855="","",IF(E855&gt;=$D$16,$C$17,IF(E855&gt;$D$15,$C$16,IF(E855&gt;$D$14,$C$15,$C$14))))</f>
        <v/>
      </c>
      <c r="H855" s="62" t="str">
        <f>+IFERROR(VLOOKUP(B855,SOCIO!E:I,5,0),"")</f>
        <v/>
      </c>
      <c r="N855" s="27" t="str">
        <f t="shared" ref="N855:N918" si="54">+IFERROR((M855/L855)-1,"")</f>
        <v/>
      </c>
      <c r="O855" s="6" t="str">
        <f t="shared" ref="O855:O918" si="55">+IF(M855="","",IF(M855&gt;=$O$16,$C$17,IF(M855&gt;$O$15,$C$16,IF(M855&gt;$O$14,$C$15,$C$14))))</f>
        <v/>
      </c>
    </row>
    <row r="856" spans="6:15">
      <c r="F856" s="27" t="str">
        <f t="shared" si="52"/>
        <v/>
      </c>
      <c r="G856" s="6" t="str">
        <f t="shared" si="53"/>
        <v/>
      </c>
      <c r="H856" s="62" t="str">
        <f>+IFERROR(VLOOKUP(B856,SOCIO!E:I,5,0),"")</f>
        <v/>
      </c>
      <c r="N856" s="27" t="str">
        <f t="shared" si="54"/>
        <v/>
      </c>
      <c r="O856" s="6" t="str">
        <f t="shared" si="55"/>
        <v/>
      </c>
    </row>
    <row r="857" spans="6:15">
      <c r="F857" s="27" t="str">
        <f t="shared" si="52"/>
        <v/>
      </c>
      <c r="G857" s="6" t="str">
        <f t="shared" si="53"/>
        <v/>
      </c>
      <c r="H857" s="62" t="str">
        <f>+IFERROR(VLOOKUP(B857,SOCIO!E:I,5,0),"")</f>
        <v/>
      </c>
      <c r="N857" s="27" t="str">
        <f t="shared" si="54"/>
        <v/>
      </c>
      <c r="O857" s="6" t="str">
        <f t="shared" si="55"/>
        <v/>
      </c>
    </row>
    <row r="858" spans="6:15">
      <c r="F858" s="27" t="str">
        <f t="shared" si="52"/>
        <v/>
      </c>
      <c r="G858" s="6" t="str">
        <f t="shared" si="53"/>
        <v/>
      </c>
      <c r="H858" s="62" t="str">
        <f>+IFERROR(VLOOKUP(B858,SOCIO!E:I,5,0),"")</f>
        <v/>
      </c>
      <c r="N858" s="27" t="str">
        <f t="shared" si="54"/>
        <v/>
      </c>
      <c r="O858" s="6" t="str">
        <f t="shared" si="55"/>
        <v/>
      </c>
    </row>
    <row r="859" spans="6:15">
      <c r="F859" s="27" t="str">
        <f t="shared" si="52"/>
        <v/>
      </c>
      <c r="G859" s="6" t="str">
        <f t="shared" si="53"/>
        <v/>
      </c>
      <c r="H859" s="62" t="str">
        <f>+IFERROR(VLOOKUP(B859,SOCIO!E:I,5,0),"")</f>
        <v/>
      </c>
      <c r="N859" s="27" t="str">
        <f t="shared" si="54"/>
        <v/>
      </c>
      <c r="O859" s="6" t="str">
        <f t="shared" si="55"/>
        <v/>
      </c>
    </row>
    <row r="860" spans="6:15">
      <c r="F860" s="27" t="str">
        <f t="shared" si="52"/>
        <v/>
      </c>
      <c r="G860" s="6" t="str">
        <f t="shared" si="53"/>
        <v/>
      </c>
      <c r="H860" s="62" t="str">
        <f>+IFERROR(VLOOKUP(B860,SOCIO!E:I,5,0),"")</f>
        <v/>
      </c>
      <c r="N860" s="27" t="str">
        <f t="shared" si="54"/>
        <v/>
      </c>
      <c r="O860" s="6" t="str">
        <f t="shared" si="55"/>
        <v/>
      </c>
    </row>
    <row r="861" spans="6:15">
      <c r="F861" s="27" t="str">
        <f t="shared" si="52"/>
        <v/>
      </c>
      <c r="G861" s="6" t="str">
        <f t="shared" si="53"/>
        <v/>
      </c>
      <c r="H861" s="62" t="str">
        <f>+IFERROR(VLOOKUP(B861,SOCIO!E:I,5,0),"")</f>
        <v/>
      </c>
      <c r="N861" s="27" t="str">
        <f t="shared" si="54"/>
        <v/>
      </c>
      <c r="O861" s="6" t="str">
        <f t="shared" si="55"/>
        <v/>
      </c>
    </row>
    <row r="862" spans="6:15">
      <c r="F862" s="27" t="str">
        <f t="shared" si="52"/>
        <v/>
      </c>
      <c r="G862" s="6" t="str">
        <f t="shared" si="53"/>
        <v/>
      </c>
      <c r="H862" s="62" t="str">
        <f>+IFERROR(VLOOKUP(B862,SOCIO!E:I,5,0),"")</f>
        <v/>
      </c>
      <c r="N862" s="27" t="str">
        <f t="shared" si="54"/>
        <v/>
      </c>
      <c r="O862" s="6" t="str">
        <f t="shared" si="55"/>
        <v/>
      </c>
    </row>
    <row r="863" spans="6:15">
      <c r="F863" s="27" t="str">
        <f t="shared" si="52"/>
        <v/>
      </c>
      <c r="G863" s="6" t="str">
        <f t="shared" si="53"/>
        <v/>
      </c>
      <c r="H863" s="62" t="str">
        <f>+IFERROR(VLOOKUP(B863,SOCIO!E:I,5,0),"")</f>
        <v/>
      </c>
      <c r="N863" s="27" t="str">
        <f t="shared" si="54"/>
        <v/>
      </c>
      <c r="O863" s="6" t="str">
        <f t="shared" si="55"/>
        <v/>
      </c>
    </row>
    <row r="864" spans="6:15">
      <c r="F864" s="27" t="str">
        <f t="shared" si="52"/>
        <v/>
      </c>
      <c r="G864" s="6" t="str">
        <f t="shared" si="53"/>
        <v/>
      </c>
      <c r="H864" s="62" t="str">
        <f>+IFERROR(VLOOKUP(B864,SOCIO!E:I,5,0),"")</f>
        <v/>
      </c>
      <c r="N864" s="27" t="str">
        <f t="shared" si="54"/>
        <v/>
      </c>
      <c r="O864" s="6" t="str">
        <f t="shared" si="55"/>
        <v/>
      </c>
    </row>
    <row r="865" spans="6:15">
      <c r="F865" s="27" t="str">
        <f t="shared" si="52"/>
        <v/>
      </c>
      <c r="G865" s="6" t="str">
        <f t="shared" si="53"/>
        <v/>
      </c>
      <c r="H865" s="62" t="str">
        <f>+IFERROR(VLOOKUP(B865,SOCIO!E:I,5,0),"")</f>
        <v/>
      </c>
      <c r="N865" s="27" t="str">
        <f t="shared" si="54"/>
        <v/>
      </c>
      <c r="O865" s="6" t="str">
        <f t="shared" si="55"/>
        <v/>
      </c>
    </row>
    <row r="866" spans="6:15">
      <c r="F866" s="27" t="str">
        <f t="shared" si="52"/>
        <v/>
      </c>
      <c r="G866" s="6" t="str">
        <f t="shared" si="53"/>
        <v/>
      </c>
      <c r="H866" s="62" t="str">
        <f>+IFERROR(VLOOKUP(B866,SOCIO!E:I,5,0),"")</f>
        <v/>
      </c>
      <c r="N866" s="27" t="str">
        <f t="shared" si="54"/>
        <v/>
      </c>
      <c r="O866" s="6" t="str">
        <f t="shared" si="55"/>
        <v/>
      </c>
    </row>
    <row r="867" spans="6:15">
      <c r="F867" s="27" t="str">
        <f t="shared" si="52"/>
        <v/>
      </c>
      <c r="G867" s="6" t="str">
        <f t="shared" si="53"/>
        <v/>
      </c>
      <c r="H867" s="62" t="str">
        <f>+IFERROR(VLOOKUP(B867,SOCIO!E:I,5,0),"")</f>
        <v/>
      </c>
      <c r="N867" s="27" t="str">
        <f t="shared" si="54"/>
        <v/>
      </c>
      <c r="O867" s="6" t="str">
        <f t="shared" si="55"/>
        <v/>
      </c>
    </row>
    <row r="868" spans="6:15">
      <c r="F868" s="27" t="str">
        <f t="shared" si="52"/>
        <v/>
      </c>
      <c r="G868" s="6" t="str">
        <f t="shared" si="53"/>
        <v/>
      </c>
      <c r="H868" s="62" t="str">
        <f>+IFERROR(VLOOKUP(B868,SOCIO!E:I,5,0),"")</f>
        <v/>
      </c>
      <c r="N868" s="27" t="str">
        <f t="shared" si="54"/>
        <v/>
      </c>
      <c r="O868" s="6" t="str">
        <f t="shared" si="55"/>
        <v/>
      </c>
    </row>
    <row r="869" spans="6:15">
      <c r="F869" s="27" t="str">
        <f t="shared" si="52"/>
        <v/>
      </c>
      <c r="G869" s="6" t="str">
        <f t="shared" si="53"/>
        <v/>
      </c>
      <c r="H869" s="62" t="str">
        <f>+IFERROR(VLOOKUP(B869,SOCIO!E:I,5,0),"")</f>
        <v/>
      </c>
      <c r="N869" s="27" t="str">
        <f t="shared" si="54"/>
        <v/>
      </c>
      <c r="O869" s="6" t="str">
        <f t="shared" si="55"/>
        <v/>
      </c>
    </row>
    <row r="870" spans="6:15">
      <c r="F870" s="27" t="str">
        <f t="shared" si="52"/>
        <v/>
      </c>
      <c r="G870" s="6" t="str">
        <f t="shared" si="53"/>
        <v/>
      </c>
      <c r="H870" s="62" t="str">
        <f>+IFERROR(VLOOKUP(B870,SOCIO!E:I,5,0),"")</f>
        <v/>
      </c>
      <c r="N870" s="27" t="str">
        <f t="shared" si="54"/>
        <v/>
      </c>
      <c r="O870" s="6" t="str">
        <f t="shared" si="55"/>
        <v/>
      </c>
    </row>
    <row r="871" spans="6:15">
      <c r="F871" s="27" t="str">
        <f t="shared" si="52"/>
        <v/>
      </c>
      <c r="G871" s="6" t="str">
        <f t="shared" si="53"/>
        <v/>
      </c>
      <c r="H871" s="62" t="str">
        <f>+IFERROR(VLOOKUP(B871,SOCIO!E:I,5,0),"")</f>
        <v/>
      </c>
      <c r="N871" s="27" t="str">
        <f t="shared" si="54"/>
        <v/>
      </c>
      <c r="O871" s="6" t="str">
        <f t="shared" si="55"/>
        <v/>
      </c>
    </row>
    <row r="872" spans="6:15">
      <c r="F872" s="27" t="str">
        <f t="shared" si="52"/>
        <v/>
      </c>
      <c r="G872" s="6" t="str">
        <f t="shared" si="53"/>
        <v/>
      </c>
      <c r="H872" s="62" t="str">
        <f>+IFERROR(VLOOKUP(B872,SOCIO!E:I,5,0),"")</f>
        <v/>
      </c>
      <c r="N872" s="27" t="str">
        <f t="shared" si="54"/>
        <v/>
      </c>
      <c r="O872" s="6" t="str">
        <f t="shared" si="55"/>
        <v/>
      </c>
    </row>
    <row r="873" spans="6:15">
      <c r="F873" s="27" t="str">
        <f t="shared" si="52"/>
        <v/>
      </c>
      <c r="G873" s="6" t="str">
        <f t="shared" si="53"/>
        <v/>
      </c>
      <c r="H873" s="62" t="str">
        <f>+IFERROR(VLOOKUP(B873,SOCIO!E:I,5,0),"")</f>
        <v/>
      </c>
      <c r="N873" s="27" t="str">
        <f t="shared" si="54"/>
        <v/>
      </c>
      <c r="O873" s="6" t="str">
        <f t="shared" si="55"/>
        <v/>
      </c>
    </row>
    <row r="874" spans="6:15">
      <c r="F874" s="27" t="str">
        <f t="shared" si="52"/>
        <v/>
      </c>
      <c r="G874" s="6" t="str">
        <f t="shared" si="53"/>
        <v/>
      </c>
      <c r="H874" s="62" t="str">
        <f>+IFERROR(VLOOKUP(B874,SOCIO!E:I,5,0),"")</f>
        <v/>
      </c>
      <c r="N874" s="27" t="str">
        <f t="shared" si="54"/>
        <v/>
      </c>
      <c r="O874" s="6" t="str">
        <f t="shared" si="55"/>
        <v/>
      </c>
    </row>
    <row r="875" spans="6:15">
      <c r="F875" s="27" t="str">
        <f t="shared" si="52"/>
        <v/>
      </c>
      <c r="G875" s="6" t="str">
        <f t="shared" si="53"/>
        <v/>
      </c>
      <c r="H875" s="62" t="str">
        <f>+IFERROR(VLOOKUP(B875,SOCIO!E:I,5,0),"")</f>
        <v/>
      </c>
      <c r="N875" s="27" t="str">
        <f t="shared" si="54"/>
        <v/>
      </c>
      <c r="O875" s="6" t="str">
        <f t="shared" si="55"/>
        <v/>
      </c>
    </row>
    <row r="876" spans="6:15">
      <c r="F876" s="27" t="str">
        <f t="shared" si="52"/>
        <v/>
      </c>
      <c r="G876" s="6" t="str">
        <f t="shared" si="53"/>
        <v/>
      </c>
      <c r="H876" s="62" t="str">
        <f>+IFERROR(VLOOKUP(B876,SOCIO!E:I,5,0),"")</f>
        <v/>
      </c>
      <c r="N876" s="27" t="str">
        <f t="shared" si="54"/>
        <v/>
      </c>
      <c r="O876" s="6" t="str">
        <f t="shared" si="55"/>
        <v/>
      </c>
    </row>
    <row r="877" spans="6:15">
      <c r="F877" s="27" t="str">
        <f t="shared" si="52"/>
        <v/>
      </c>
      <c r="G877" s="6" t="str">
        <f t="shared" si="53"/>
        <v/>
      </c>
      <c r="H877" s="62" t="str">
        <f>+IFERROR(VLOOKUP(B877,SOCIO!E:I,5,0),"")</f>
        <v/>
      </c>
      <c r="N877" s="27" t="str">
        <f t="shared" si="54"/>
        <v/>
      </c>
      <c r="O877" s="6" t="str">
        <f t="shared" si="55"/>
        <v/>
      </c>
    </row>
    <row r="878" spans="6:15">
      <c r="F878" s="27" t="str">
        <f t="shared" si="52"/>
        <v/>
      </c>
      <c r="G878" s="6" t="str">
        <f t="shared" si="53"/>
        <v/>
      </c>
      <c r="H878" s="62" t="str">
        <f>+IFERROR(VLOOKUP(B878,SOCIO!E:I,5,0),"")</f>
        <v/>
      </c>
      <c r="N878" s="27" t="str">
        <f t="shared" si="54"/>
        <v/>
      </c>
      <c r="O878" s="6" t="str">
        <f t="shared" si="55"/>
        <v/>
      </c>
    </row>
    <row r="879" spans="6:15">
      <c r="F879" s="27" t="str">
        <f t="shared" si="52"/>
        <v/>
      </c>
      <c r="G879" s="6" t="str">
        <f t="shared" si="53"/>
        <v/>
      </c>
      <c r="H879" s="62" t="str">
        <f>+IFERROR(VLOOKUP(B879,SOCIO!E:I,5,0),"")</f>
        <v/>
      </c>
      <c r="N879" s="27" t="str">
        <f t="shared" si="54"/>
        <v/>
      </c>
      <c r="O879" s="6" t="str">
        <f t="shared" si="55"/>
        <v/>
      </c>
    </row>
    <row r="880" spans="6:15">
      <c r="F880" s="27" t="str">
        <f t="shared" si="52"/>
        <v/>
      </c>
      <c r="G880" s="6" t="str">
        <f t="shared" si="53"/>
        <v/>
      </c>
      <c r="H880" s="62" t="str">
        <f>+IFERROR(VLOOKUP(B880,SOCIO!E:I,5,0),"")</f>
        <v/>
      </c>
      <c r="N880" s="27" t="str">
        <f t="shared" si="54"/>
        <v/>
      </c>
      <c r="O880" s="6" t="str">
        <f t="shared" si="55"/>
        <v/>
      </c>
    </row>
    <row r="881" spans="6:15">
      <c r="F881" s="27" t="str">
        <f t="shared" si="52"/>
        <v/>
      </c>
      <c r="G881" s="6" t="str">
        <f t="shared" si="53"/>
        <v/>
      </c>
      <c r="H881" s="62" t="str">
        <f>+IFERROR(VLOOKUP(B881,SOCIO!E:I,5,0),"")</f>
        <v/>
      </c>
      <c r="N881" s="27" t="str">
        <f t="shared" si="54"/>
        <v/>
      </c>
      <c r="O881" s="6" t="str">
        <f t="shared" si="55"/>
        <v/>
      </c>
    </row>
    <row r="882" spans="6:15">
      <c r="F882" s="27" t="str">
        <f t="shared" si="52"/>
        <v/>
      </c>
      <c r="G882" s="6" t="str">
        <f t="shared" si="53"/>
        <v/>
      </c>
      <c r="H882" s="62" t="str">
        <f>+IFERROR(VLOOKUP(B882,SOCIO!E:I,5,0),"")</f>
        <v/>
      </c>
      <c r="N882" s="27" t="str">
        <f t="shared" si="54"/>
        <v/>
      </c>
      <c r="O882" s="6" t="str">
        <f t="shared" si="55"/>
        <v/>
      </c>
    </row>
    <row r="883" spans="6:15">
      <c r="F883" s="27" t="str">
        <f t="shared" si="52"/>
        <v/>
      </c>
      <c r="G883" s="6" t="str">
        <f t="shared" si="53"/>
        <v/>
      </c>
      <c r="H883" s="62" t="str">
        <f>+IFERROR(VLOOKUP(B883,SOCIO!E:I,5,0),"")</f>
        <v/>
      </c>
      <c r="N883" s="27" t="str">
        <f t="shared" si="54"/>
        <v/>
      </c>
      <c r="O883" s="6" t="str">
        <f t="shared" si="55"/>
        <v/>
      </c>
    </row>
    <row r="884" spans="6:15">
      <c r="F884" s="27" t="str">
        <f t="shared" si="52"/>
        <v/>
      </c>
      <c r="G884" s="6" t="str">
        <f t="shared" si="53"/>
        <v/>
      </c>
      <c r="H884" s="62" t="str">
        <f>+IFERROR(VLOOKUP(B884,SOCIO!E:I,5,0),"")</f>
        <v/>
      </c>
      <c r="N884" s="27" t="str">
        <f t="shared" si="54"/>
        <v/>
      </c>
      <c r="O884" s="6" t="str">
        <f t="shared" si="55"/>
        <v/>
      </c>
    </row>
    <row r="885" spans="6:15">
      <c r="F885" s="27" t="str">
        <f t="shared" si="52"/>
        <v/>
      </c>
      <c r="G885" s="6" t="str">
        <f t="shared" si="53"/>
        <v/>
      </c>
      <c r="H885" s="62" t="str">
        <f>+IFERROR(VLOOKUP(B885,SOCIO!E:I,5,0),"")</f>
        <v/>
      </c>
      <c r="N885" s="27" t="str">
        <f t="shared" si="54"/>
        <v/>
      </c>
      <c r="O885" s="6" t="str">
        <f t="shared" si="55"/>
        <v/>
      </c>
    </row>
    <row r="886" spans="6:15">
      <c r="F886" s="27" t="str">
        <f t="shared" si="52"/>
        <v/>
      </c>
      <c r="G886" s="6" t="str">
        <f t="shared" si="53"/>
        <v/>
      </c>
      <c r="H886" s="62" t="str">
        <f>+IFERROR(VLOOKUP(B886,SOCIO!E:I,5,0),"")</f>
        <v/>
      </c>
      <c r="N886" s="27" t="str">
        <f t="shared" si="54"/>
        <v/>
      </c>
      <c r="O886" s="6" t="str">
        <f t="shared" si="55"/>
        <v/>
      </c>
    </row>
    <row r="887" spans="6:15">
      <c r="F887" s="27" t="str">
        <f t="shared" si="52"/>
        <v/>
      </c>
      <c r="G887" s="6" t="str">
        <f t="shared" si="53"/>
        <v/>
      </c>
      <c r="H887" s="62" t="str">
        <f>+IFERROR(VLOOKUP(B887,SOCIO!E:I,5,0),"")</f>
        <v/>
      </c>
      <c r="N887" s="27" t="str">
        <f t="shared" si="54"/>
        <v/>
      </c>
      <c r="O887" s="6" t="str">
        <f t="shared" si="55"/>
        <v/>
      </c>
    </row>
    <row r="888" spans="6:15">
      <c r="F888" s="27" t="str">
        <f t="shared" si="52"/>
        <v/>
      </c>
      <c r="G888" s="6" t="str">
        <f t="shared" si="53"/>
        <v/>
      </c>
      <c r="H888" s="62" t="str">
        <f>+IFERROR(VLOOKUP(B888,SOCIO!E:I,5,0),"")</f>
        <v/>
      </c>
      <c r="N888" s="27" t="str">
        <f t="shared" si="54"/>
        <v/>
      </c>
      <c r="O888" s="6" t="str">
        <f t="shared" si="55"/>
        <v/>
      </c>
    </row>
    <row r="889" spans="6:15">
      <c r="F889" s="27" t="str">
        <f t="shared" si="52"/>
        <v/>
      </c>
      <c r="G889" s="6" t="str">
        <f t="shared" si="53"/>
        <v/>
      </c>
      <c r="H889" s="62" t="str">
        <f>+IFERROR(VLOOKUP(B889,SOCIO!E:I,5,0),"")</f>
        <v/>
      </c>
      <c r="N889" s="27" t="str">
        <f t="shared" si="54"/>
        <v/>
      </c>
      <c r="O889" s="6" t="str">
        <f t="shared" si="55"/>
        <v/>
      </c>
    </row>
    <row r="890" spans="6:15">
      <c r="F890" s="27" t="str">
        <f t="shared" si="52"/>
        <v/>
      </c>
      <c r="G890" s="6" t="str">
        <f t="shared" si="53"/>
        <v/>
      </c>
      <c r="H890" s="62" t="str">
        <f>+IFERROR(VLOOKUP(B890,SOCIO!E:I,5,0),"")</f>
        <v/>
      </c>
      <c r="N890" s="27" t="str">
        <f t="shared" si="54"/>
        <v/>
      </c>
      <c r="O890" s="6" t="str">
        <f t="shared" si="55"/>
        <v/>
      </c>
    </row>
    <row r="891" spans="6:15">
      <c r="F891" s="27" t="str">
        <f t="shared" si="52"/>
        <v/>
      </c>
      <c r="G891" s="6" t="str">
        <f t="shared" si="53"/>
        <v/>
      </c>
      <c r="H891" s="62" t="str">
        <f>+IFERROR(VLOOKUP(B891,SOCIO!E:I,5,0),"")</f>
        <v/>
      </c>
      <c r="N891" s="27" t="str">
        <f t="shared" si="54"/>
        <v/>
      </c>
      <c r="O891" s="6" t="str">
        <f t="shared" si="55"/>
        <v/>
      </c>
    </row>
    <row r="892" spans="6:15">
      <c r="F892" s="27" t="str">
        <f t="shared" si="52"/>
        <v/>
      </c>
      <c r="G892" s="6" t="str">
        <f t="shared" si="53"/>
        <v/>
      </c>
      <c r="H892" s="62" t="str">
        <f>+IFERROR(VLOOKUP(B892,SOCIO!E:I,5,0),"")</f>
        <v/>
      </c>
      <c r="N892" s="27" t="str">
        <f t="shared" si="54"/>
        <v/>
      </c>
      <c r="O892" s="6" t="str">
        <f t="shared" si="55"/>
        <v/>
      </c>
    </row>
    <row r="893" spans="6:15">
      <c r="F893" s="27" t="str">
        <f t="shared" si="52"/>
        <v/>
      </c>
      <c r="G893" s="6" t="str">
        <f t="shared" si="53"/>
        <v/>
      </c>
      <c r="H893" s="62" t="str">
        <f>+IFERROR(VLOOKUP(B893,SOCIO!E:I,5,0),"")</f>
        <v/>
      </c>
      <c r="N893" s="27" t="str">
        <f t="shared" si="54"/>
        <v/>
      </c>
      <c r="O893" s="6" t="str">
        <f t="shared" si="55"/>
        <v/>
      </c>
    </row>
    <row r="894" spans="6:15">
      <c r="F894" s="27" t="str">
        <f t="shared" si="52"/>
        <v/>
      </c>
      <c r="G894" s="6" t="str">
        <f t="shared" si="53"/>
        <v/>
      </c>
      <c r="H894" s="62" t="str">
        <f>+IFERROR(VLOOKUP(B894,SOCIO!E:I,5,0),"")</f>
        <v/>
      </c>
      <c r="N894" s="27" t="str">
        <f t="shared" si="54"/>
        <v/>
      </c>
      <c r="O894" s="6" t="str">
        <f t="shared" si="55"/>
        <v/>
      </c>
    </row>
    <row r="895" spans="6:15">
      <c r="F895" s="27" t="str">
        <f t="shared" si="52"/>
        <v/>
      </c>
      <c r="G895" s="6" t="str">
        <f t="shared" si="53"/>
        <v/>
      </c>
      <c r="H895" s="62" t="str">
        <f>+IFERROR(VLOOKUP(B895,SOCIO!E:I,5,0),"")</f>
        <v/>
      </c>
      <c r="N895" s="27" t="str">
        <f t="shared" si="54"/>
        <v/>
      </c>
      <c r="O895" s="6" t="str">
        <f t="shared" si="55"/>
        <v/>
      </c>
    </row>
    <row r="896" spans="6:15">
      <c r="F896" s="27" t="str">
        <f t="shared" si="52"/>
        <v/>
      </c>
      <c r="G896" s="6" t="str">
        <f t="shared" si="53"/>
        <v/>
      </c>
      <c r="H896" s="62" t="str">
        <f>+IFERROR(VLOOKUP(B896,SOCIO!E:I,5,0),"")</f>
        <v/>
      </c>
      <c r="N896" s="27" t="str">
        <f t="shared" si="54"/>
        <v/>
      </c>
      <c r="O896" s="6" t="str">
        <f t="shared" si="55"/>
        <v/>
      </c>
    </row>
    <row r="897" spans="6:15">
      <c r="F897" s="27" t="str">
        <f t="shared" si="52"/>
        <v/>
      </c>
      <c r="G897" s="6" t="str">
        <f t="shared" si="53"/>
        <v/>
      </c>
      <c r="H897" s="62" t="str">
        <f>+IFERROR(VLOOKUP(B897,SOCIO!E:I,5,0),"")</f>
        <v/>
      </c>
      <c r="N897" s="27" t="str">
        <f t="shared" si="54"/>
        <v/>
      </c>
      <c r="O897" s="6" t="str">
        <f t="shared" si="55"/>
        <v/>
      </c>
    </row>
    <row r="898" spans="6:15">
      <c r="F898" s="27" t="str">
        <f t="shared" si="52"/>
        <v/>
      </c>
      <c r="G898" s="6" t="str">
        <f t="shared" si="53"/>
        <v/>
      </c>
      <c r="H898" s="62" t="str">
        <f>+IFERROR(VLOOKUP(B898,SOCIO!E:I,5,0),"")</f>
        <v/>
      </c>
      <c r="N898" s="27" t="str">
        <f t="shared" si="54"/>
        <v/>
      </c>
      <c r="O898" s="6" t="str">
        <f t="shared" si="55"/>
        <v/>
      </c>
    </row>
    <row r="899" spans="6:15">
      <c r="F899" s="27" t="str">
        <f t="shared" si="52"/>
        <v/>
      </c>
      <c r="G899" s="6" t="str">
        <f t="shared" si="53"/>
        <v/>
      </c>
      <c r="H899" s="62" t="str">
        <f>+IFERROR(VLOOKUP(B899,SOCIO!E:I,5,0),"")</f>
        <v/>
      </c>
      <c r="N899" s="27" t="str">
        <f t="shared" si="54"/>
        <v/>
      </c>
      <c r="O899" s="6" t="str">
        <f t="shared" si="55"/>
        <v/>
      </c>
    </row>
    <row r="900" spans="6:15">
      <c r="F900" s="27" t="str">
        <f t="shared" si="52"/>
        <v/>
      </c>
      <c r="G900" s="6" t="str">
        <f t="shared" si="53"/>
        <v/>
      </c>
      <c r="H900" s="62" t="str">
        <f>+IFERROR(VLOOKUP(B900,SOCIO!E:I,5,0),"")</f>
        <v/>
      </c>
      <c r="N900" s="27" t="str">
        <f t="shared" si="54"/>
        <v/>
      </c>
      <c r="O900" s="6" t="str">
        <f t="shared" si="55"/>
        <v/>
      </c>
    </row>
    <row r="901" spans="6:15">
      <c r="F901" s="27" t="str">
        <f t="shared" si="52"/>
        <v/>
      </c>
      <c r="G901" s="6" t="str">
        <f t="shared" si="53"/>
        <v/>
      </c>
      <c r="H901" s="62" t="str">
        <f>+IFERROR(VLOOKUP(B901,SOCIO!E:I,5,0),"")</f>
        <v/>
      </c>
      <c r="N901" s="27" t="str">
        <f t="shared" si="54"/>
        <v/>
      </c>
      <c r="O901" s="6" t="str">
        <f t="shared" si="55"/>
        <v/>
      </c>
    </row>
    <row r="902" spans="6:15">
      <c r="F902" s="27" t="str">
        <f t="shared" si="52"/>
        <v/>
      </c>
      <c r="G902" s="6" t="str">
        <f t="shared" si="53"/>
        <v/>
      </c>
      <c r="H902" s="62" t="str">
        <f>+IFERROR(VLOOKUP(B902,SOCIO!E:I,5,0),"")</f>
        <v/>
      </c>
      <c r="N902" s="27" t="str">
        <f t="shared" si="54"/>
        <v/>
      </c>
      <c r="O902" s="6" t="str">
        <f t="shared" si="55"/>
        <v/>
      </c>
    </row>
    <row r="903" spans="6:15">
      <c r="F903" s="27" t="str">
        <f t="shared" si="52"/>
        <v/>
      </c>
      <c r="G903" s="6" t="str">
        <f t="shared" si="53"/>
        <v/>
      </c>
      <c r="H903" s="62" t="str">
        <f>+IFERROR(VLOOKUP(B903,SOCIO!E:I,5,0),"")</f>
        <v/>
      </c>
      <c r="N903" s="27" t="str">
        <f t="shared" si="54"/>
        <v/>
      </c>
      <c r="O903" s="6" t="str">
        <f t="shared" si="55"/>
        <v/>
      </c>
    </row>
    <row r="904" spans="6:15">
      <c r="F904" s="27" t="str">
        <f t="shared" si="52"/>
        <v/>
      </c>
      <c r="G904" s="6" t="str">
        <f t="shared" si="53"/>
        <v/>
      </c>
      <c r="H904" s="62" t="str">
        <f>+IFERROR(VLOOKUP(B904,SOCIO!E:I,5,0),"")</f>
        <v/>
      </c>
      <c r="N904" s="27" t="str">
        <f t="shared" si="54"/>
        <v/>
      </c>
      <c r="O904" s="6" t="str">
        <f t="shared" si="55"/>
        <v/>
      </c>
    </row>
    <row r="905" spans="6:15">
      <c r="F905" s="27" t="str">
        <f t="shared" si="52"/>
        <v/>
      </c>
      <c r="G905" s="6" t="str">
        <f t="shared" si="53"/>
        <v/>
      </c>
      <c r="H905" s="62" t="str">
        <f>+IFERROR(VLOOKUP(B905,SOCIO!E:I,5,0),"")</f>
        <v/>
      </c>
      <c r="N905" s="27" t="str">
        <f t="shared" si="54"/>
        <v/>
      </c>
      <c r="O905" s="6" t="str">
        <f t="shared" si="55"/>
        <v/>
      </c>
    </row>
    <row r="906" spans="6:15">
      <c r="F906" s="27" t="str">
        <f t="shared" si="52"/>
        <v/>
      </c>
      <c r="G906" s="6" t="str">
        <f t="shared" si="53"/>
        <v/>
      </c>
      <c r="H906" s="62" t="str">
        <f>+IFERROR(VLOOKUP(B906,SOCIO!E:I,5,0),"")</f>
        <v/>
      </c>
      <c r="N906" s="27" t="str">
        <f t="shared" si="54"/>
        <v/>
      </c>
      <c r="O906" s="6" t="str">
        <f t="shared" si="55"/>
        <v/>
      </c>
    </row>
    <row r="907" spans="6:15">
      <c r="F907" s="27" t="str">
        <f t="shared" si="52"/>
        <v/>
      </c>
      <c r="G907" s="6" t="str">
        <f t="shared" si="53"/>
        <v/>
      </c>
      <c r="H907" s="62" t="str">
        <f>+IFERROR(VLOOKUP(B907,SOCIO!E:I,5,0),"")</f>
        <v/>
      </c>
      <c r="N907" s="27" t="str">
        <f t="shared" si="54"/>
        <v/>
      </c>
      <c r="O907" s="6" t="str">
        <f t="shared" si="55"/>
        <v/>
      </c>
    </row>
    <row r="908" spans="6:15">
      <c r="F908" s="27" t="str">
        <f t="shared" si="52"/>
        <v/>
      </c>
      <c r="G908" s="6" t="str">
        <f t="shared" si="53"/>
        <v/>
      </c>
      <c r="H908" s="62" t="str">
        <f>+IFERROR(VLOOKUP(B908,SOCIO!E:I,5,0),"")</f>
        <v/>
      </c>
      <c r="N908" s="27" t="str">
        <f t="shared" si="54"/>
        <v/>
      </c>
      <c r="O908" s="6" t="str">
        <f t="shared" si="55"/>
        <v/>
      </c>
    </row>
    <row r="909" spans="6:15">
      <c r="F909" s="27" t="str">
        <f t="shared" si="52"/>
        <v/>
      </c>
      <c r="G909" s="6" t="str">
        <f t="shared" si="53"/>
        <v/>
      </c>
      <c r="H909" s="62" t="str">
        <f>+IFERROR(VLOOKUP(B909,SOCIO!E:I,5,0),"")</f>
        <v/>
      </c>
      <c r="N909" s="27" t="str">
        <f t="shared" si="54"/>
        <v/>
      </c>
      <c r="O909" s="6" t="str">
        <f t="shared" si="55"/>
        <v/>
      </c>
    </row>
    <row r="910" spans="6:15">
      <c r="F910" s="27" t="str">
        <f t="shared" si="52"/>
        <v/>
      </c>
      <c r="G910" s="6" t="str">
        <f t="shared" si="53"/>
        <v/>
      </c>
      <c r="H910" s="62" t="str">
        <f>+IFERROR(VLOOKUP(B910,SOCIO!E:I,5,0),"")</f>
        <v/>
      </c>
      <c r="N910" s="27" t="str">
        <f t="shared" si="54"/>
        <v/>
      </c>
      <c r="O910" s="6" t="str">
        <f t="shared" si="55"/>
        <v/>
      </c>
    </row>
    <row r="911" spans="6:15">
      <c r="F911" s="27" t="str">
        <f t="shared" si="52"/>
        <v/>
      </c>
      <c r="G911" s="6" t="str">
        <f t="shared" si="53"/>
        <v/>
      </c>
      <c r="H911" s="62" t="str">
        <f>+IFERROR(VLOOKUP(B911,SOCIO!E:I,5,0),"")</f>
        <v/>
      </c>
      <c r="N911" s="27" t="str">
        <f t="shared" si="54"/>
        <v/>
      </c>
      <c r="O911" s="6" t="str">
        <f t="shared" si="55"/>
        <v/>
      </c>
    </row>
    <row r="912" spans="6:15">
      <c r="F912" s="27" t="str">
        <f t="shared" si="52"/>
        <v/>
      </c>
      <c r="G912" s="6" t="str">
        <f t="shared" si="53"/>
        <v/>
      </c>
      <c r="H912" s="62" t="str">
        <f>+IFERROR(VLOOKUP(B912,SOCIO!E:I,5,0),"")</f>
        <v/>
      </c>
      <c r="N912" s="27" t="str">
        <f t="shared" si="54"/>
        <v/>
      </c>
      <c r="O912" s="6" t="str">
        <f t="shared" si="55"/>
        <v/>
      </c>
    </row>
    <row r="913" spans="6:15">
      <c r="F913" s="27" t="str">
        <f t="shared" si="52"/>
        <v/>
      </c>
      <c r="G913" s="6" t="str">
        <f t="shared" si="53"/>
        <v/>
      </c>
      <c r="H913" s="62" t="str">
        <f>+IFERROR(VLOOKUP(B913,SOCIO!E:I,5,0),"")</f>
        <v/>
      </c>
      <c r="N913" s="27" t="str">
        <f t="shared" si="54"/>
        <v/>
      </c>
      <c r="O913" s="6" t="str">
        <f t="shared" si="55"/>
        <v/>
      </c>
    </row>
    <row r="914" spans="6:15">
      <c r="F914" s="27" t="str">
        <f t="shared" si="52"/>
        <v/>
      </c>
      <c r="G914" s="6" t="str">
        <f t="shared" si="53"/>
        <v/>
      </c>
      <c r="H914" s="62" t="str">
        <f>+IFERROR(VLOOKUP(B914,SOCIO!E:I,5,0),"")</f>
        <v/>
      </c>
      <c r="N914" s="27" t="str">
        <f t="shared" si="54"/>
        <v/>
      </c>
      <c r="O914" s="6" t="str">
        <f t="shared" si="55"/>
        <v/>
      </c>
    </row>
    <row r="915" spans="6:15">
      <c r="F915" s="27" t="str">
        <f t="shared" si="52"/>
        <v/>
      </c>
      <c r="G915" s="6" t="str">
        <f t="shared" si="53"/>
        <v/>
      </c>
      <c r="H915" s="62" t="str">
        <f>+IFERROR(VLOOKUP(B915,SOCIO!E:I,5,0),"")</f>
        <v/>
      </c>
      <c r="N915" s="27" t="str">
        <f t="shared" si="54"/>
        <v/>
      </c>
      <c r="O915" s="6" t="str">
        <f t="shared" si="55"/>
        <v/>
      </c>
    </row>
    <row r="916" spans="6:15">
      <c r="F916" s="27" t="str">
        <f t="shared" si="52"/>
        <v/>
      </c>
      <c r="G916" s="6" t="str">
        <f t="shared" si="53"/>
        <v/>
      </c>
      <c r="H916" s="62" t="str">
        <f>+IFERROR(VLOOKUP(B916,SOCIO!E:I,5,0),"")</f>
        <v/>
      </c>
      <c r="N916" s="27" t="str">
        <f t="shared" si="54"/>
        <v/>
      </c>
      <c r="O916" s="6" t="str">
        <f t="shared" si="55"/>
        <v/>
      </c>
    </row>
    <row r="917" spans="6:15">
      <c r="F917" s="27" t="str">
        <f t="shared" si="52"/>
        <v/>
      </c>
      <c r="G917" s="6" t="str">
        <f t="shared" si="53"/>
        <v/>
      </c>
      <c r="H917" s="62" t="str">
        <f>+IFERROR(VLOOKUP(B917,SOCIO!E:I,5,0),"")</f>
        <v/>
      </c>
      <c r="N917" s="27" t="str">
        <f t="shared" si="54"/>
        <v/>
      </c>
      <c r="O917" s="6" t="str">
        <f t="shared" si="55"/>
        <v/>
      </c>
    </row>
    <row r="918" spans="6:15">
      <c r="F918" s="27" t="str">
        <f t="shared" si="52"/>
        <v/>
      </c>
      <c r="G918" s="6" t="str">
        <f t="shared" si="53"/>
        <v/>
      </c>
      <c r="H918" s="62" t="str">
        <f>+IFERROR(VLOOKUP(B918,SOCIO!E:I,5,0),"")</f>
        <v/>
      </c>
      <c r="N918" s="27" t="str">
        <f t="shared" si="54"/>
        <v/>
      </c>
      <c r="O918" s="6" t="str">
        <f t="shared" si="55"/>
        <v/>
      </c>
    </row>
    <row r="919" spans="6:15">
      <c r="F919" s="27" t="str">
        <f t="shared" ref="F919:F982" si="56">+IFERROR((E919/D919)-1,"")</f>
        <v/>
      </c>
      <c r="G919" s="6" t="str">
        <f t="shared" ref="G919:G982" si="57">+IF(E919="","",IF(E919&gt;=$D$16,$C$17,IF(E919&gt;$D$15,$C$16,IF(E919&gt;$D$14,$C$15,$C$14))))</f>
        <v/>
      </c>
      <c r="H919" s="62" t="str">
        <f>+IFERROR(VLOOKUP(B919,SOCIO!E:I,5,0),"")</f>
        <v/>
      </c>
      <c r="N919" s="27" t="str">
        <f t="shared" ref="N919:N982" si="58">+IFERROR((M919/L919)-1,"")</f>
        <v/>
      </c>
      <c r="O919" s="6" t="str">
        <f t="shared" ref="O919:O982" si="59">+IF(M919="","",IF(M919&gt;=$O$16,$C$17,IF(M919&gt;$O$15,$C$16,IF(M919&gt;$O$14,$C$15,$C$14))))</f>
        <v/>
      </c>
    </row>
    <row r="920" spans="6:15">
      <c r="F920" s="27" t="str">
        <f t="shared" si="56"/>
        <v/>
      </c>
      <c r="G920" s="6" t="str">
        <f t="shared" si="57"/>
        <v/>
      </c>
      <c r="H920" s="62" t="str">
        <f>+IFERROR(VLOOKUP(B920,SOCIO!E:I,5,0),"")</f>
        <v/>
      </c>
      <c r="N920" s="27" t="str">
        <f t="shared" si="58"/>
        <v/>
      </c>
      <c r="O920" s="6" t="str">
        <f t="shared" si="59"/>
        <v/>
      </c>
    </row>
    <row r="921" spans="6:15">
      <c r="F921" s="27" t="str">
        <f t="shared" si="56"/>
        <v/>
      </c>
      <c r="G921" s="6" t="str">
        <f t="shared" si="57"/>
        <v/>
      </c>
      <c r="H921" s="62" t="str">
        <f>+IFERROR(VLOOKUP(B921,SOCIO!E:I,5,0),"")</f>
        <v/>
      </c>
      <c r="N921" s="27" t="str">
        <f t="shared" si="58"/>
        <v/>
      </c>
      <c r="O921" s="6" t="str">
        <f t="shared" si="59"/>
        <v/>
      </c>
    </row>
    <row r="922" spans="6:15">
      <c r="F922" s="27" t="str">
        <f t="shared" si="56"/>
        <v/>
      </c>
      <c r="G922" s="6" t="str">
        <f t="shared" si="57"/>
        <v/>
      </c>
      <c r="H922" s="62" t="str">
        <f>+IFERROR(VLOOKUP(B922,SOCIO!E:I,5,0),"")</f>
        <v/>
      </c>
      <c r="N922" s="27" t="str">
        <f t="shared" si="58"/>
        <v/>
      </c>
      <c r="O922" s="6" t="str">
        <f t="shared" si="59"/>
        <v/>
      </c>
    </row>
    <row r="923" spans="6:15">
      <c r="F923" s="27" t="str">
        <f t="shared" si="56"/>
        <v/>
      </c>
      <c r="G923" s="6" t="str">
        <f t="shared" si="57"/>
        <v/>
      </c>
      <c r="H923" s="62" t="str">
        <f>+IFERROR(VLOOKUP(B923,SOCIO!E:I,5,0),"")</f>
        <v/>
      </c>
      <c r="N923" s="27" t="str">
        <f t="shared" si="58"/>
        <v/>
      </c>
      <c r="O923" s="6" t="str">
        <f t="shared" si="59"/>
        <v/>
      </c>
    </row>
    <row r="924" spans="6:15">
      <c r="F924" s="27" t="str">
        <f t="shared" si="56"/>
        <v/>
      </c>
      <c r="G924" s="6" t="str">
        <f t="shared" si="57"/>
        <v/>
      </c>
      <c r="H924" s="62" t="str">
        <f>+IFERROR(VLOOKUP(B924,SOCIO!E:I,5,0),"")</f>
        <v/>
      </c>
      <c r="N924" s="27" t="str">
        <f t="shared" si="58"/>
        <v/>
      </c>
      <c r="O924" s="6" t="str">
        <f t="shared" si="59"/>
        <v/>
      </c>
    </row>
    <row r="925" spans="6:15">
      <c r="F925" s="27" t="str">
        <f t="shared" si="56"/>
        <v/>
      </c>
      <c r="G925" s="6" t="str">
        <f t="shared" si="57"/>
        <v/>
      </c>
      <c r="H925" s="62" t="str">
        <f>+IFERROR(VLOOKUP(B925,SOCIO!E:I,5,0),"")</f>
        <v/>
      </c>
      <c r="N925" s="27" t="str">
        <f t="shared" si="58"/>
        <v/>
      </c>
      <c r="O925" s="6" t="str">
        <f t="shared" si="59"/>
        <v/>
      </c>
    </row>
    <row r="926" spans="6:15">
      <c r="F926" s="27" t="str">
        <f t="shared" si="56"/>
        <v/>
      </c>
      <c r="G926" s="6" t="str">
        <f t="shared" si="57"/>
        <v/>
      </c>
      <c r="H926" s="62" t="str">
        <f>+IFERROR(VLOOKUP(B926,SOCIO!E:I,5,0),"")</f>
        <v/>
      </c>
      <c r="N926" s="27" t="str">
        <f t="shared" si="58"/>
        <v/>
      </c>
      <c r="O926" s="6" t="str">
        <f t="shared" si="59"/>
        <v/>
      </c>
    </row>
    <row r="927" spans="6:15">
      <c r="F927" s="27" t="str">
        <f t="shared" si="56"/>
        <v/>
      </c>
      <c r="G927" s="6" t="str">
        <f t="shared" si="57"/>
        <v/>
      </c>
      <c r="H927" s="62" t="str">
        <f>+IFERROR(VLOOKUP(B927,SOCIO!E:I,5,0),"")</f>
        <v/>
      </c>
      <c r="N927" s="27" t="str">
        <f t="shared" si="58"/>
        <v/>
      </c>
      <c r="O927" s="6" t="str">
        <f t="shared" si="59"/>
        <v/>
      </c>
    </row>
    <row r="928" spans="6:15">
      <c r="F928" s="27" t="str">
        <f t="shared" si="56"/>
        <v/>
      </c>
      <c r="G928" s="6" t="str">
        <f t="shared" si="57"/>
        <v/>
      </c>
      <c r="H928" s="62" t="str">
        <f>+IFERROR(VLOOKUP(B928,SOCIO!E:I,5,0),"")</f>
        <v/>
      </c>
      <c r="N928" s="27" t="str">
        <f t="shared" si="58"/>
        <v/>
      </c>
      <c r="O928" s="6" t="str">
        <f t="shared" si="59"/>
        <v/>
      </c>
    </row>
    <row r="929" spans="6:15">
      <c r="F929" s="27" t="str">
        <f t="shared" si="56"/>
        <v/>
      </c>
      <c r="G929" s="6" t="str">
        <f t="shared" si="57"/>
        <v/>
      </c>
      <c r="H929" s="62" t="str">
        <f>+IFERROR(VLOOKUP(B929,SOCIO!E:I,5,0),"")</f>
        <v/>
      </c>
      <c r="N929" s="27" t="str">
        <f t="shared" si="58"/>
        <v/>
      </c>
      <c r="O929" s="6" t="str">
        <f t="shared" si="59"/>
        <v/>
      </c>
    </row>
    <row r="930" spans="6:15">
      <c r="F930" s="27" t="str">
        <f t="shared" si="56"/>
        <v/>
      </c>
      <c r="G930" s="6" t="str">
        <f t="shared" si="57"/>
        <v/>
      </c>
      <c r="H930" s="62" t="str">
        <f>+IFERROR(VLOOKUP(B930,SOCIO!E:I,5,0),"")</f>
        <v/>
      </c>
      <c r="N930" s="27" t="str">
        <f t="shared" si="58"/>
        <v/>
      </c>
      <c r="O930" s="6" t="str">
        <f t="shared" si="59"/>
        <v/>
      </c>
    </row>
    <row r="931" spans="6:15">
      <c r="F931" s="27" t="str">
        <f t="shared" si="56"/>
        <v/>
      </c>
      <c r="G931" s="6" t="str">
        <f t="shared" si="57"/>
        <v/>
      </c>
      <c r="H931" s="62" t="str">
        <f>+IFERROR(VLOOKUP(B931,SOCIO!E:I,5,0),"")</f>
        <v/>
      </c>
      <c r="N931" s="27" t="str">
        <f t="shared" si="58"/>
        <v/>
      </c>
      <c r="O931" s="6" t="str">
        <f t="shared" si="59"/>
        <v/>
      </c>
    </row>
    <row r="932" spans="6:15">
      <c r="F932" s="27" t="str">
        <f t="shared" si="56"/>
        <v/>
      </c>
      <c r="G932" s="6" t="str">
        <f t="shared" si="57"/>
        <v/>
      </c>
      <c r="H932" s="62" t="str">
        <f>+IFERROR(VLOOKUP(B932,SOCIO!E:I,5,0),"")</f>
        <v/>
      </c>
      <c r="N932" s="27" t="str">
        <f t="shared" si="58"/>
        <v/>
      </c>
      <c r="O932" s="6" t="str">
        <f t="shared" si="59"/>
        <v/>
      </c>
    </row>
    <row r="933" spans="6:15">
      <c r="F933" s="27" t="str">
        <f t="shared" si="56"/>
        <v/>
      </c>
      <c r="G933" s="6" t="str">
        <f t="shared" si="57"/>
        <v/>
      </c>
      <c r="H933" s="62" t="str">
        <f>+IFERROR(VLOOKUP(B933,SOCIO!E:I,5,0),"")</f>
        <v/>
      </c>
      <c r="N933" s="27" t="str">
        <f t="shared" si="58"/>
        <v/>
      </c>
      <c r="O933" s="6" t="str">
        <f t="shared" si="59"/>
        <v/>
      </c>
    </row>
    <row r="934" spans="6:15">
      <c r="F934" s="27" t="str">
        <f t="shared" si="56"/>
        <v/>
      </c>
      <c r="G934" s="6" t="str">
        <f t="shared" si="57"/>
        <v/>
      </c>
      <c r="H934" s="62" t="str">
        <f>+IFERROR(VLOOKUP(B934,SOCIO!E:I,5,0),"")</f>
        <v/>
      </c>
      <c r="N934" s="27" t="str">
        <f t="shared" si="58"/>
        <v/>
      </c>
      <c r="O934" s="6" t="str">
        <f t="shared" si="59"/>
        <v/>
      </c>
    </row>
    <row r="935" spans="6:15">
      <c r="F935" s="27" t="str">
        <f t="shared" si="56"/>
        <v/>
      </c>
      <c r="G935" s="6" t="str">
        <f t="shared" si="57"/>
        <v/>
      </c>
      <c r="H935" s="62" t="str">
        <f>+IFERROR(VLOOKUP(B935,SOCIO!E:I,5,0),"")</f>
        <v/>
      </c>
      <c r="N935" s="27" t="str">
        <f t="shared" si="58"/>
        <v/>
      </c>
      <c r="O935" s="6" t="str">
        <f t="shared" si="59"/>
        <v/>
      </c>
    </row>
    <row r="936" spans="6:15">
      <c r="F936" s="27" t="str">
        <f t="shared" si="56"/>
        <v/>
      </c>
      <c r="G936" s="6" t="str">
        <f t="shared" si="57"/>
        <v/>
      </c>
      <c r="H936" s="62" t="str">
        <f>+IFERROR(VLOOKUP(B936,SOCIO!E:I,5,0),"")</f>
        <v/>
      </c>
      <c r="N936" s="27" t="str">
        <f t="shared" si="58"/>
        <v/>
      </c>
      <c r="O936" s="6" t="str">
        <f t="shared" si="59"/>
        <v/>
      </c>
    </row>
    <row r="937" spans="6:15">
      <c r="F937" s="27" t="str">
        <f t="shared" si="56"/>
        <v/>
      </c>
      <c r="G937" s="6" t="str">
        <f t="shared" si="57"/>
        <v/>
      </c>
      <c r="H937" s="62" t="str">
        <f>+IFERROR(VLOOKUP(B937,SOCIO!E:I,5,0),"")</f>
        <v/>
      </c>
      <c r="N937" s="27" t="str">
        <f t="shared" si="58"/>
        <v/>
      </c>
      <c r="O937" s="6" t="str">
        <f t="shared" si="59"/>
        <v/>
      </c>
    </row>
    <row r="938" spans="6:15">
      <c r="F938" s="27" t="str">
        <f t="shared" si="56"/>
        <v/>
      </c>
      <c r="G938" s="6" t="str">
        <f t="shared" si="57"/>
        <v/>
      </c>
      <c r="H938" s="62" t="str">
        <f>+IFERROR(VLOOKUP(B938,SOCIO!E:I,5,0),"")</f>
        <v/>
      </c>
      <c r="N938" s="27" t="str">
        <f t="shared" si="58"/>
        <v/>
      </c>
      <c r="O938" s="6" t="str">
        <f t="shared" si="59"/>
        <v/>
      </c>
    </row>
    <row r="939" spans="6:15">
      <c r="F939" s="27" t="str">
        <f t="shared" si="56"/>
        <v/>
      </c>
      <c r="G939" s="6" t="str">
        <f t="shared" si="57"/>
        <v/>
      </c>
      <c r="H939" s="62" t="str">
        <f>+IFERROR(VLOOKUP(B939,SOCIO!E:I,5,0),"")</f>
        <v/>
      </c>
      <c r="N939" s="27" t="str">
        <f t="shared" si="58"/>
        <v/>
      </c>
      <c r="O939" s="6" t="str">
        <f t="shared" si="59"/>
        <v/>
      </c>
    </row>
    <row r="940" spans="6:15">
      <c r="F940" s="27" t="str">
        <f t="shared" si="56"/>
        <v/>
      </c>
      <c r="G940" s="6" t="str">
        <f t="shared" si="57"/>
        <v/>
      </c>
      <c r="H940" s="62" t="str">
        <f>+IFERROR(VLOOKUP(B940,SOCIO!E:I,5,0),"")</f>
        <v/>
      </c>
      <c r="N940" s="27" t="str">
        <f t="shared" si="58"/>
        <v/>
      </c>
      <c r="O940" s="6" t="str">
        <f t="shared" si="59"/>
        <v/>
      </c>
    </row>
    <row r="941" spans="6:15">
      <c r="F941" s="27" t="str">
        <f t="shared" si="56"/>
        <v/>
      </c>
      <c r="G941" s="6" t="str">
        <f t="shared" si="57"/>
        <v/>
      </c>
      <c r="H941" s="62" t="str">
        <f>+IFERROR(VLOOKUP(B941,SOCIO!E:I,5,0),"")</f>
        <v/>
      </c>
      <c r="N941" s="27" t="str">
        <f t="shared" si="58"/>
        <v/>
      </c>
      <c r="O941" s="6" t="str">
        <f t="shared" si="59"/>
        <v/>
      </c>
    </row>
    <row r="942" spans="6:15">
      <c r="F942" s="27" t="str">
        <f t="shared" si="56"/>
        <v/>
      </c>
      <c r="G942" s="6" t="str">
        <f t="shared" si="57"/>
        <v/>
      </c>
      <c r="H942" s="62" t="str">
        <f>+IFERROR(VLOOKUP(B942,SOCIO!E:I,5,0),"")</f>
        <v/>
      </c>
      <c r="N942" s="27" t="str">
        <f t="shared" si="58"/>
        <v/>
      </c>
      <c r="O942" s="6" t="str">
        <f t="shared" si="59"/>
        <v/>
      </c>
    </row>
    <row r="943" spans="6:15">
      <c r="F943" s="27" t="str">
        <f t="shared" si="56"/>
        <v/>
      </c>
      <c r="G943" s="6" t="str">
        <f t="shared" si="57"/>
        <v/>
      </c>
      <c r="H943" s="62" t="str">
        <f>+IFERROR(VLOOKUP(B943,SOCIO!E:I,5,0),"")</f>
        <v/>
      </c>
      <c r="N943" s="27" t="str">
        <f t="shared" si="58"/>
        <v/>
      </c>
      <c r="O943" s="6" t="str">
        <f t="shared" si="59"/>
        <v/>
      </c>
    </row>
    <row r="944" spans="6:15">
      <c r="F944" s="27" t="str">
        <f t="shared" si="56"/>
        <v/>
      </c>
      <c r="G944" s="6" t="str">
        <f t="shared" si="57"/>
        <v/>
      </c>
      <c r="H944" s="62" t="str">
        <f>+IFERROR(VLOOKUP(B944,SOCIO!E:I,5,0),"")</f>
        <v/>
      </c>
      <c r="N944" s="27" t="str">
        <f t="shared" si="58"/>
        <v/>
      </c>
      <c r="O944" s="6" t="str">
        <f t="shared" si="59"/>
        <v/>
      </c>
    </row>
    <row r="945" spans="6:15">
      <c r="F945" s="27" t="str">
        <f t="shared" si="56"/>
        <v/>
      </c>
      <c r="G945" s="6" t="str">
        <f t="shared" si="57"/>
        <v/>
      </c>
      <c r="H945" s="62" t="str">
        <f>+IFERROR(VLOOKUP(B945,SOCIO!E:I,5,0),"")</f>
        <v/>
      </c>
      <c r="N945" s="27" t="str">
        <f t="shared" si="58"/>
        <v/>
      </c>
      <c r="O945" s="6" t="str">
        <f t="shared" si="59"/>
        <v/>
      </c>
    </row>
    <row r="946" spans="6:15">
      <c r="F946" s="27" t="str">
        <f t="shared" si="56"/>
        <v/>
      </c>
      <c r="G946" s="6" t="str">
        <f t="shared" si="57"/>
        <v/>
      </c>
      <c r="H946" s="62" t="str">
        <f>+IFERROR(VLOOKUP(B946,SOCIO!E:I,5,0),"")</f>
        <v/>
      </c>
      <c r="N946" s="27" t="str">
        <f t="shared" si="58"/>
        <v/>
      </c>
      <c r="O946" s="6" t="str">
        <f t="shared" si="59"/>
        <v/>
      </c>
    </row>
    <row r="947" spans="6:15">
      <c r="F947" s="27" t="str">
        <f t="shared" si="56"/>
        <v/>
      </c>
      <c r="G947" s="6" t="str">
        <f t="shared" si="57"/>
        <v/>
      </c>
      <c r="H947" s="62" t="str">
        <f>+IFERROR(VLOOKUP(B947,SOCIO!E:I,5,0),"")</f>
        <v/>
      </c>
      <c r="N947" s="27" t="str">
        <f t="shared" si="58"/>
        <v/>
      </c>
      <c r="O947" s="6" t="str">
        <f t="shared" si="59"/>
        <v/>
      </c>
    </row>
    <row r="948" spans="6:15">
      <c r="F948" s="27" t="str">
        <f t="shared" si="56"/>
        <v/>
      </c>
      <c r="G948" s="6" t="str">
        <f t="shared" si="57"/>
        <v/>
      </c>
      <c r="H948" s="62" t="str">
        <f>+IFERROR(VLOOKUP(B948,SOCIO!E:I,5,0),"")</f>
        <v/>
      </c>
      <c r="N948" s="27" t="str">
        <f t="shared" si="58"/>
        <v/>
      </c>
      <c r="O948" s="6" t="str">
        <f t="shared" si="59"/>
        <v/>
      </c>
    </row>
    <row r="949" spans="6:15">
      <c r="F949" s="27" t="str">
        <f t="shared" si="56"/>
        <v/>
      </c>
      <c r="G949" s="6" t="str">
        <f t="shared" si="57"/>
        <v/>
      </c>
      <c r="H949" s="62" t="str">
        <f>+IFERROR(VLOOKUP(B949,SOCIO!E:I,5,0),"")</f>
        <v/>
      </c>
      <c r="N949" s="27" t="str">
        <f t="shared" si="58"/>
        <v/>
      </c>
      <c r="O949" s="6" t="str">
        <f t="shared" si="59"/>
        <v/>
      </c>
    </row>
    <row r="950" spans="6:15">
      <c r="F950" s="27" t="str">
        <f t="shared" si="56"/>
        <v/>
      </c>
      <c r="G950" s="6" t="str">
        <f t="shared" si="57"/>
        <v/>
      </c>
      <c r="H950" s="62" t="str">
        <f>+IFERROR(VLOOKUP(B950,SOCIO!E:I,5,0),"")</f>
        <v/>
      </c>
      <c r="N950" s="27" t="str">
        <f t="shared" si="58"/>
        <v/>
      </c>
      <c r="O950" s="6" t="str">
        <f t="shared" si="59"/>
        <v/>
      </c>
    </row>
    <row r="951" spans="6:15">
      <c r="F951" s="27" t="str">
        <f t="shared" si="56"/>
        <v/>
      </c>
      <c r="G951" s="6" t="str">
        <f t="shared" si="57"/>
        <v/>
      </c>
      <c r="H951" s="62" t="str">
        <f>+IFERROR(VLOOKUP(B951,SOCIO!E:I,5,0),"")</f>
        <v/>
      </c>
      <c r="N951" s="27" t="str">
        <f t="shared" si="58"/>
        <v/>
      </c>
      <c r="O951" s="6" t="str">
        <f t="shared" si="59"/>
        <v/>
      </c>
    </row>
    <row r="952" spans="6:15">
      <c r="F952" s="27" t="str">
        <f t="shared" si="56"/>
        <v/>
      </c>
      <c r="G952" s="6" t="str">
        <f t="shared" si="57"/>
        <v/>
      </c>
      <c r="H952" s="62" t="str">
        <f>+IFERROR(VLOOKUP(B952,SOCIO!E:I,5,0),"")</f>
        <v/>
      </c>
      <c r="N952" s="27" t="str">
        <f t="shared" si="58"/>
        <v/>
      </c>
      <c r="O952" s="6" t="str">
        <f t="shared" si="59"/>
        <v/>
      </c>
    </row>
    <row r="953" spans="6:15">
      <c r="F953" s="27" t="str">
        <f t="shared" si="56"/>
        <v/>
      </c>
      <c r="G953" s="6" t="str">
        <f t="shared" si="57"/>
        <v/>
      </c>
      <c r="H953" s="62" t="str">
        <f>+IFERROR(VLOOKUP(B953,SOCIO!E:I,5,0),"")</f>
        <v/>
      </c>
      <c r="N953" s="27" t="str">
        <f t="shared" si="58"/>
        <v/>
      </c>
      <c r="O953" s="6" t="str">
        <f t="shared" si="59"/>
        <v/>
      </c>
    </row>
    <row r="954" spans="6:15">
      <c r="F954" s="27" t="str">
        <f t="shared" si="56"/>
        <v/>
      </c>
      <c r="G954" s="6" t="str">
        <f t="shared" si="57"/>
        <v/>
      </c>
      <c r="H954" s="62" t="str">
        <f>+IFERROR(VLOOKUP(B954,SOCIO!E:I,5,0),"")</f>
        <v/>
      </c>
      <c r="N954" s="27" t="str">
        <f t="shared" si="58"/>
        <v/>
      </c>
      <c r="O954" s="6" t="str">
        <f t="shared" si="59"/>
        <v/>
      </c>
    </row>
    <row r="955" spans="6:15">
      <c r="F955" s="27" t="str">
        <f t="shared" si="56"/>
        <v/>
      </c>
      <c r="G955" s="6" t="str">
        <f t="shared" si="57"/>
        <v/>
      </c>
      <c r="H955" s="62" t="str">
        <f>+IFERROR(VLOOKUP(B955,SOCIO!E:I,5,0),"")</f>
        <v/>
      </c>
      <c r="N955" s="27" t="str">
        <f t="shared" si="58"/>
        <v/>
      </c>
      <c r="O955" s="6" t="str">
        <f t="shared" si="59"/>
        <v/>
      </c>
    </row>
    <row r="956" spans="6:15">
      <c r="F956" s="27" t="str">
        <f t="shared" si="56"/>
        <v/>
      </c>
      <c r="G956" s="6" t="str">
        <f t="shared" si="57"/>
        <v/>
      </c>
      <c r="H956" s="62" t="str">
        <f>+IFERROR(VLOOKUP(B956,SOCIO!E:I,5,0),"")</f>
        <v/>
      </c>
      <c r="N956" s="27" t="str">
        <f t="shared" si="58"/>
        <v/>
      </c>
      <c r="O956" s="6" t="str">
        <f t="shared" si="59"/>
        <v/>
      </c>
    </row>
    <row r="957" spans="6:15">
      <c r="F957" s="27" t="str">
        <f t="shared" si="56"/>
        <v/>
      </c>
      <c r="G957" s="6" t="str">
        <f t="shared" si="57"/>
        <v/>
      </c>
      <c r="H957" s="62" t="str">
        <f>+IFERROR(VLOOKUP(B957,SOCIO!E:I,5,0),"")</f>
        <v/>
      </c>
      <c r="N957" s="27" t="str">
        <f t="shared" si="58"/>
        <v/>
      </c>
      <c r="O957" s="6" t="str">
        <f t="shared" si="59"/>
        <v/>
      </c>
    </row>
    <row r="958" spans="6:15">
      <c r="F958" s="27" t="str">
        <f t="shared" si="56"/>
        <v/>
      </c>
      <c r="G958" s="6" t="str">
        <f t="shared" si="57"/>
        <v/>
      </c>
      <c r="H958" s="62" t="str">
        <f>+IFERROR(VLOOKUP(B958,SOCIO!E:I,5,0),"")</f>
        <v/>
      </c>
      <c r="N958" s="27" t="str">
        <f t="shared" si="58"/>
        <v/>
      </c>
      <c r="O958" s="6" t="str">
        <f t="shared" si="59"/>
        <v/>
      </c>
    </row>
    <row r="959" spans="6:15">
      <c r="F959" s="27" t="str">
        <f t="shared" si="56"/>
        <v/>
      </c>
      <c r="G959" s="6" t="str">
        <f t="shared" si="57"/>
        <v/>
      </c>
      <c r="H959" s="62" t="str">
        <f>+IFERROR(VLOOKUP(B959,SOCIO!E:I,5,0),"")</f>
        <v/>
      </c>
      <c r="N959" s="27" t="str">
        <f t="shared" si="58"/>
        <v/>
      </c>
      <c r="O959" s="6" t="str">
        <f t="shared" si="59"/>
        <v/>
      </c>
    </row>
    <row r="960" spans="6:15">
      <c r="F960" s="27" t="str">
        <f t="shared" si="56"/>
        <v/>
      </c>
      <c r="G960" s="6" t="str">
        <f t="shared" si="57"/>
        <v/>
      </c>
      <c r="H960" s="62" t="str">
        <f>+IFERROR(VLOOKUP(B960,SOCIO!E:I,5,0),"")</f>
        <v/>
      </c>
      <c r="N960" s="27" t="str">
        <f t="shared" si="58"/>
        <v/>
      </c>
      <c r="O960" s="6" t="str">
        <f t="shared" si="59"/>
        <v/>
      </c>
    </row>
    <row r="961" spans="6:15">
      <c r="F961" s="27" t="str">
        <f t="shared" si="56"/>
        <v/>
      </c>
      <c r="G961" s="6" t="str">
        <f t="shared" si="57"/>
        <v/>
      </c>
      <c r="H961" s="62" t="str">
        <f>+IFERROR(VLOOKUP(B961,SOCIO!E:I,5,0),"")</f>
        <v/>
      </c>
      <c r="N961" s="27" t="str">
        <f t="shared" si="58"/>
        <v/>
      </c>
      <c r="O961" s="6" t="str">
        <f t="shared" si="59"/>
        <v/>
      </c>
    </row>
    <row r="962" spans="6:15">
      <c r="F962" s="27" t="str">
        <f t="shared" si="56"/>
        <v/>
      </c>
      <c r="G962" s="6" t="str">
        <f t="shared" si="57"/>
        <v/>
      </c>
      <c r="H962" s="62" t="str">
        <f>+IFERROR(VLOOKUP(B962,SOCIO!E:I,5,0),"")</f>
        <v/>
      </c>
      <c r="N962" s="27" t="str">
        <f t="shared" si="58"/>
        <v/>
      </c>
      <c r="O962" s="6" t="str">
        <f t="shared" si="59"/>
        <v/>
      </c>
    </row>
    <row r="963" spans="6:15">
      <c r="F963" s="27" t="str">
        <f t="shared" si="56"/>
        <v/>
      </c>
      <c r="G963" s="6" t="str">
        <f t="shared" si="57"/>
        <v/>
      </c>
      <c r="H963" s="62" t="str">
        <f>+IFERROR(VLOOKUP(B963,SOCIO!E:I,5,0),"")</f>
        <v/>
      </c>
      <c r="N963" s="27" t="str">
        <f t="shared" si="58"/>
        <v/>
      </c>
      <c r="O963" s="6" t="str">
        <f t="shared" si="59"/>
        <v/>
      </c>
    </row>
    <row r="964" spans="6:15">
      <c r="F964" s="27" t="str">
        <f t="shared" si="56"/>
        <v/>
      </c>
      <c r="G964" s="6" t="str">
        <f t="shared" si="57"/>
        <v/>
      </c>
      <c r="H964" s="62" t="str">
        <f>+IFERROR(VLOOKUP(B964,SOCIO!E:I,5,0),"")</f>
        <v/>
      </c>
      <c r="N964" s="27" t="str">
        <f t="shared" si="58"/>
        <v/>
      </c>
      <c r="O964" s="6" t="str">
        <f t="shared" si="59"/>
        <v/>
      </c>
    </row>
    <row r="965" spans="6:15">
      <c r="F965" s="27" t="str">
        <f t="shared" si="56"/>
        <v/>
      </c>
      <c r="G965" s="6" t="str">
        <f t="shared" si="57"/>
        <v/>
      </c>
      <c r="H965" s="62" t="str">
        <f>+IFERROR(VLOOKUP(B965,SOCIO!E:I,5,0),"")</f>
        <v/>
      </c>
      <c r="N965" s="27" t="str">
        <f t="shared" si="58"/>
        <v/>
      </c>
      <c r="O965" s="6" t="str">
        <f t="shared" si="59"/>
        <v/>
      </c>
    </row>
    <row r="966" spans="6:15">
      <c r="F966" s="27" t="str">
        <f t="shared" si="56"/>
        <v/>
      </c>
      <c r="G966" s="6" t="str">
        <f t="shared" si="57"/>
        <v/>
      </c>
      <c r="H966" s="62" t="str">
        <f>+IFERROR(VLOOKUP(B966,SOCIO!E:I,5,0),"")</f>
        <v/>
      </c>
      <c r="N966" s="27" t="str">
        <f t="shared" si="58"/>
        <v/>
      </c>
      <c r="O966" s="6" t="str">
        <f t="shared" si="59"/>
        <v/>
      </c>
    </row>
    <row r="967" spans="6:15">
      <c r="F967" s="27" t="str">
        <f t="shared" si="56"/>
        <v/>
      </c>
      <c r="G967" s="6" t="str">
        <f t="shared" si="57"/>
        <v/>
      </c>
      <c r="H967" s="62" t="str">
        <f>+IFERROR(VLOOKUP(B967,SOCIO!E:I,5,0),"")</f>
        <v/>
      </c>
      <c r="N967" s="27" t="str">
        <f t="shared" si="58"/>
        <v/>
      </c>
      <c r="O967" s="6" t="str">
        <f t="shared" si="59"/>
        <v/>
      </c>
    </row>
    <row r="968" spans="6:15">
      <c r="F968" s="27" t="str">
        <f t="shared" si="56"/>
        <v/>
      </c>
      <c r="G968" s="6" t="str">
        <f t="shared" si="57"/>
        <v/>
      </c>
      <c r="H968" s="62" t="str">
        <f>+IFERROR(VLOOKUP(B968,SOCIO!E:I,5,0),"")</f>
        <v/>
      </c>
      <c r="N968" s="27" t="str">
        <f t="shared" si="58"/>
        <v/>
      </c>
      <c r="O968" s="6" t="str">
        <f t="shared" si="59"/>
        <v/>
      </c>
    </row>
    <row r="969" spans="6:15">
      <c r="F969" s="27" t="str">
        <f t="shared" si="56"/>
        <v/>
      </c>
      <c r="G969" s="6" t="str">
        <f t="shared" si="57"/>
        <v/>
      </c>
      <c r="H969" s="62" t="str">
        <f>+IFERROR(VLOOKUP(B969,SOCIO!E:I,5,0),"")</f>
        <v/>
      </c>
      <c r="N969" s="27" t="str">
        <f t="shared" si="58"/>
        <v/>
      </c>
      <c r="O969" s="6" t="str">
        <f t="shared" si="59"/>
        <v/>
      </c>
    </row>
    <row r="970" spans="6:15">
      <c r="F970" s="27" t="str">
        <f t="shared" si="56"/>
        <v/>
      </c>
      <c r="G970" s="6" t="str">
        <f t="shared" si="57"/>
        <v/>
      </c>
      <c r="H970" s="62" t="str">
        <f>+IFERROR(VLOOKUP(B970,SOCIO!E:I,5,0),"")</f>
        <v/>
      </c>
      <c r="N970" s="27" t="str">
        <f t="shared" si="58"/>
        <v/>
      </c>
      <c r="O970" s="6" t="str">
        <f t="shared" si="59"/>
        <v/>
      </c>
    </row>
    <row r="971" spans="6:15">
      <c r="F971" s="27" t="str">
        <f t="shared" si="56"/>
        <v/>
      </c>
      <c r="G971" s="6" t="str">
        <f t="shared" si="57"/>
        <v/>
      </c>
      <c r="H971" s="62" t="str">
        <f>+IFERROR(VLOOKUP(B971,SOCIO!E:I,5,0),"")</f>
        <v/>
      </c>
      <c r="N971" s="27" t="str">
        <f t="shared" si="58"/>
        <v/>
      </c>
      <c r="O971" s="6" t="str">
        <f t="shared" si="59"/>
        <v/>
      </c>
    </row>
    <row r="972" spans="6:15">
      <c r="F972" s="27" t="str">
        <f t="shared" si="56"/>
        <v/>
      </c>
      <c r="G972" s="6" t="str">
        <f t="shared" si="57"/>
        <v/>
      </c>
      <c r="H972" s="62" t="str">
        <f>+IFERROR(VLOOKUP(B972,SOCIO!E:I,5,0),"")</f>
        <v/>
      </c>
      <c r="N972" s="27" t="str">
        <f t="shared" si="58"/>
        <v/>
      </c>
      <c r="O972" s="6" t="str">
        <f t="shared" si="59"/>
        <v/>
      </c>
    </row>
    <row r="973" spans="6:15">
      <c r="F973" s="27" t="str">
        <f t="shared" si="56"/>
        <v/>
      </c>
      <c r="G973" s="6" t="str">
        <f t="shared" si="57"/>
        <v/>
      </c>
      <c r="H973" s="62" t="str">
        <f>+IFERROR(VLOOKUP(B973,SOCIO!E:I,5,0),"")</f>
        <v/>
      </c>
      <c r="N973" s="27" t="str">
        <f t="shared" si="58"/>
        <v/>
      </c>
      <c r="O973" s="6" t="str">
        <f t="shared" si="59"/>
        <v/>
      </c>
    </row>
    <row r="974" spans="6:15">
      <c r="F974" s="27" t="str">
        <f t="shared" si="56"/>
        <v/>
      </c>
      <c r="G974" s="6" t="str">
        <f t="shared" si="57"/>
        <v/>
      </c>
      <c r="H974" s="62" t="str">
        <f>+IFERROR(VLOOKUP(B974,SOCIO!E:I,5,0),"")</f>
        <v/>
      </c>
      <c r="N974" s="27" t="str">
        <f t="shared" si="58"/>
        <v/>
      </c>
      <c r="O974" s="6" t="str">
        <f t="shared" si="59"/>
        <v/>
      </c>
    </row>
    <row r="975" spans="6:15">
      <c r="F975" s="27" t="str">
        <f t="shared" si="56"/>
        <v/>
      </c>
      <c r="G975" s="6" t="str">
        <f t="shared" si="57"/>
        <v/>
      </c>
      <c r="H975" s="62" t="str">
        <f>+IFERROR(VLOOKUP(B975,SOCIO!E:I,5,0),"")</f>
        <v/>
      </c>
      <c r="N975" s="27" t="str">
        <f t="shared" si="58"/>
        <v/>
      </c>
      <c r="O975" s="6" t="str">
        <f t="shared" si="59"/>
        <v/>
      </c>
    </row>
    <row r="976" spans="6:15">
      <c r="F976" s="27" t="str">
        <f t="shared" si="56"/>
        <v/>
      </c>
      <c r="G976" s="6" t="str">
        <f t="shared" si="57"/>
        <v/>
      </c>
      <c r="H976" s="62" t="str">
        <f>+IFERROR(VLOOKUP(B976,SOCIO!E:I,5,0),"")</f>
        <v/>
      </c>
      <c r="N976" s="27" t="str">
        <f t="shared" si="58"/>
        <v/>
      </c>
      <c r="O976" s="6" t="str">
        <f t="shared" si="59"/>
        <v/>
      </c>
    </row>
    <row r="977" spans="6:15">
      <c r="F977" s="27" t="str">
        <f t="shared" si="56"/>
        <v/>
      </c>
      <c r="G977" s="6" t="str">
        <f t="shared" si="57"/>
        <v/>
      </c>
      <c r="H977" s="62" t="str">
        <f>+IFERROR(VLOOKUP(B977,SOCIO!E:I,5,0),"")</f>
        <v/>
      </c>
      <c r="N977" s="27" t="str">
        <f t="shared" si="58"/>
        <v/>
      </c>
      <c r="O977" s="6" t="str">
        <f t="shared" si="59"/>
        <v/>
      </c>
    </row>
    <row r="978" spans="6:15">
      <c r="F978" s="27" t="str">
        <f t="shared" si="56"/>
        <v/>
      </c>
      <c r="G978" s="6" t="str">
        <f t="shared" si="57"/>
        <v/>
      </c>
      <c r="H978" s="62" t="str">
        <f>+IFERROR(VLOOKUP(B978,SOCIO!E:I,5,0),"")</f>
        <v/>
      </c>
      <c r="N978" s="27" t="str">
        <f t="shared" si="58"/>
        <v/>
      </c>
      <c r="O978" s="6" t="str">
        <f t="shared" si="59"/>
        <v/>
      </c>
    </row>
    <row r="979" spans="6:15">
      <c r="F979" s="27" t="str">
        <f t="shared" si="56"/>
        <v/>
      </c>
      <c r="G979" s="6" t="str">
        <f t="shared" si="57"/>
        <v/>
      </c>
      <c r="H979" s="62" t="str">
        <f>+IFERROR(VLOOKUP(B979,SOCIO!E:I,5,0),"")</f>
        <v/>
      </c>
      <c r="N979" s="27" t="str">
        <f t="shared" si="58"/>
        <v/>
      </c>
      <c r="O979" s="6" t="str">
        <f t="shared" si="59"/>
        <v/>
      </c>
    </row>
    <row r="980" spans="6:15">
      <c r="F980" s="27" t="str">
        <f t="shared" si="56"/>
        <v/>
      </c>
      <c r="G980" s="6" t="str">
        <f t="shared" si="57"/>
        <v/>
      </c>
      <c r="H980" s="62" t="str">
        <f>+IFERROR(VLOOKUP(B980,SOCIO!E:I,5,0),"")</f>
        <v/>
      </c>
      <c r="N980" s="27" t="str">
        <f t="shared" si="58"/>
        <v/>
      </c>
      <c r="O980" s="6" t="str">
        <f t="shared" si="59"/>
        <v/>
      </c>
    </row>
    <row r="981" spans="6:15">
      <c r="F981" s="27" t="str">
        <f t="shared" si="56"/>
        <v/>
      </c>
      <c r="G981" s="6" t="str">
        <f t="shared" si="57"/>
        <v/>
      </c>
      <c r="H981" s="62" t="str">
        <f>+IFERROR(VLOOKUP(B981,SOCIO!E:I,5,0),"")</f>
        <v/>
      </c>
      <c r="N981" s="27" t="str">
        <f t="shared" si="58"/>
        <v/>
      </c>
      <c r="O981" s="6" t="str">
        <f t="shared" si="59"/>
        <v/>
      </c>
    </row>
    <row r="982" spans="6:15">
      <c r="F982" s="27" t="str">
        <f t="shared" si="56"/>
        <v/>
      </c>
      <c r="G982" s="6" t="str">
        <f t="shared" si="57"/>
        <v/>
      </c>
      <c r="H982" s="62" t="str">
        <f>+IFERROR(VLOOKUP(B982,SOCIO!E:I,5,0),"")</f>
        <v/>
      </c>
      <c r="N982" s="27" t="str">
        <f t="shared" si="58"/>
        <v/>
      </c>
      <c r="O982" s="6" t="str">
        <f t="shared" si="59"/>
        <v/>
      </c>
    </row>
    <row r="983" spans="6:15">
      <c r="F983" s="27" t="str">
        <f t="shared" ref="F983:F1046" si="60">+IFERROR((E983/D983)-1,"")</f>
        <v/>
      </c>
      <c r="G983" s="6" t="str">
        <f t="shared" ref="G983:G1046" si="61">+IF(E983="","",IF(E983&gt;=$D$16,$C$17,IF(E983&gt;$D$15,$C$16,IF(E983&gt;$D$14,$C$15,$C$14))))</f>
        <v/>
      </c>
      <c r="H983" s="62" t="str">
        <f>+IFERROR(VLOOKUP(B983,SOCIO!E:I,5,0),"")</f>
        <v/>
      </c>
      <c r="N983" s="27" t="str">
        <f t="shared" ref="N983:N1046" si="62">+IFERROR((M983/L983)-1,"")</f>
        <v/>
      </c>
      <c r="O983" s="6" t="str">
        <f t="shared" ref="O983:O1046" si="63">+IF(M983="","",IF(M983&gt;=$O$16,$C$17,IF(M983&gt;$O$15,$C$16,IF(M983&gt;$O$14,$C$15,$C$14))))</f>
        <v/>
      </c>
    </row>
    <row r="984" spans="6:15">
      <c r="F984" s="27" t="str">
        <f t="shared" si="60"/>
        <v/>
      </c>
      <c r="G984" s="6" t="str">
        <f t="shared" si="61"/>
        <v/>
      </c>
      <c r="H984" s="62" t="str">
        <f>+IFERROR(VLOOKUP(B984,SOCIO!E:I,5,0),"")</f>
        <v/>
      </c>
      <c r="N984" s="27" t="str">
        <f t="shared" si="62"/>
        <v/>
      </c>
      <c r="O984" s="6" t="str">
        <f t="shared" si="63"/>
        <v/>
      </c>
    </row>
    <row r="985" spans="6:15">
      <c r="F985" s="27" t="str">
        <f t="shared" si="60"/>
        <v/>
      </c>
      <c r="G985" s="6" t="str">
        <f t="shared" si="61"/>
        <v/>
      </c>
      <c r="H985" s="62" t="str">
        <f>+IFERROR(VLOOKUP(B985,SOCIO!E:I,5,0),"")</f>
        <v/>
      </c>
      <c r="N985" s="27" t="str">
        <f t="shared" si="62"/>
        <v/>
      </c>
      <c r="O985" s="6" t="str">
        <f t="shared" si="63"/>
        <v/>
      </c>
    </row>
    <row r="986" spans="6:15">
      <c r="F986" s="27" t="str">
        <f t="shared" si="60"/>
        <v/>
      </c>
      <c r="G986" s="6" t="str">
        <f t="shared" si="61"/>
        <v/>
      </c>
      <c r="H986" s="62" t="str">
        <f>+IFERROR(VLOOKUP(B986,SOCIO!E:I,5,0),"")</f>
        <v/>
      </c>
      <c r="N986" s="27" t="str">
        <f t="shared" si="62"/>
        <v/>
      </c>
      <c r="O986" s="6" t="str">
        <f t="shared" si="63"/>
        <v/>
      </c>
    </row>
    <row r="987" spans="6:15">
      <c r="F987" s="27" t="str">
        <f t="shared" si="60"/>
        <v/>
      </c>
      <c r="G987" s="6" t="str">
        <f t="shared" si="61"/>
        <v/>
      </c>
      <c r="H987" s="62" t="str">
        <f>+IFERROR(VLOOKUP(B987,SOCIO!E:I,5,0),"")</f>
        <v/>
      </c>
      <c r="N987" s="27" t="str">
        <f t="shared" si="62"/>
        <v/>
      </c>
      <c r="O987" s="6" t="str">
        <f t="shared" si="63"/>
        <v/>
      </c>
    </row>
    <row r="988" spans="6:15">
      <c r="F988" s="27" t="str">
        <f t="shared" si="60"/>
        <v/>
      </c>
      <c r="G988" s="6" t="str">
        <f t="shared" si="61"/>
        <v/>
      </c>
      <c r="H988" s="62" t="str">
        <f>+IFERROR(VLOOKUP(B988,SOCIO!E:I,5,0),"")</f>
        <v/>
      </c>
      <c r="N988" s="27" t="str">
        <f t="shared" si="62"/>
        <v/>
      </c>
      <c r="O988" s="6" t="str">
        <f t="shared" si="63"/>
        <v/>
      </c>
    </row>
    <row r="989" spans="6:15">
      <c r="F989" s="27" t="str">
        <f t="shared" si="60"/>
        <v/>
      </c>
      <c r="G989" s="6" t="str">
        <f t="shared" si="61"/>
        <v/>
      </c>
      <c r="H989" s="62" t="str">
        <f>+IFERROR(VLOOKUP(B989,SOCIO!E:I,5,0),"")</f>
        <v/>
      </c>
      <c r="N989" s="27" t="str">
        <f t="shared" si="62"/>
        <v/>
      </c>
      <c r="O989" s="6" t="str">
        <f t="shared" si="63"/>
        <v/>
      </c>
    </row>
    <row r="990" spans="6:15">
      <c r="F990" s="27" t="str">
        <f t="shared" si="60"/>
        <v/>
      </c>
      <c r="G990" s="6" t="str">
        <f t="shared" si="61"/>
        <v/>
      </c>
      <c r="H990" s="62" t="str">
        <f>+IFERROR(VLOOKUP(B990,SOCIO!E:I,5,0),"")</f>
        <v/>
      </c>
      <c r="N990" s="27" t="str">
        <f t="shared" si="62"/>
        <v/>
      </c>
      <c r="O990" s="6" t="str">
        <f t="shared" si="63"/>
        <v/>
      </c>
    </row>
    <row r="991" spans="6:15">
      <c r="F991" s="27" t="str">
        <f t="shared" si="60"/>
        <v/>
      </c>
      <c r="G991" s="6" t="str">
        <f t="shared" si="61"/>
        <v/>
      </c>
      <c r="H991" s="62" t="str">
        <f>+IFERROR(VLOOKUP(B991,SOCIO!E:I,5,0),"")</f>
        <v/>
      </c>
      <c r="N991" s="27" t="str">
        <f t="shared" si="62"/>
        <v/>
      </c>
      <c r="O991" s="6" t="str">
        <f t="shared" si="63"/>
        <v/>
      </c>
    </row>
    <row r="992" spans="6:15">
      <c r="F992" s="27" t="str">
        <f t="shared" si="60"/>
        <v/>
      </c>
      <c r="G992" s="6" t="str">
        <f t="shared" si="61"/>
        <v/>
      </c>
      <c r="H992" s="62" t="str">
        <f>+IFERROR(VLOOKUP(B992,SOCIO!E:I,5,0),"")</f>
        <v/>
      </c>
      <c r="N992" s="27" t="str">
        <f t="shared" si="62"/>
        <v/>
      </c>
      <c r="O992" s="6" t="str">
        <f t="shared" si="63"/>
        <v/>
      </c>
    </row>
    <row r="993" spans="6:15">
      <c r="F993" s="27" t="str">
        <f t="shared" si="60"/>
        <v/>
      </c>
      <c r="G993" s="6" t="str">
        <f t="shared" si="61"/>
        <v/>
      </c>
      <c r="H993" s="62" t="str">
        <f>+IFERROR(VLOOKUP(B993,SOCIO!E:I,5,0),"")</f>
        <v/>
      </c>
      <c r="N993" s="27" t="str">
        <f t="shared" si="62"/>
        <v/>
      </c>
      <c r="O993" s="6" t="str">
        <f t="shared" si="63"/>
        <v/>
      </c>
    </row>
    <row r="994" spans="6:15">
      <c r="F994" s="27" t="str">
        <f t="shared" si="60"/>
        <v/>
      </c>
      <c r="G994" s="6" t="str">
        <f t="shared" si="61"/>
        <v/>
      </c>
      <c r="H994" s="62" t="str">
        <f>+IFERROR(VLOOKUP(B994,SOCIO!E:I,5,0),"")</f>
        <v/>
      </c>
      <c r="N994" s="27" t="str">
        <f t="shared" si="62"/>
        <v/>
      </c>
      <c r="O994" s="6" t="str">
        <f t="shared" si="63"/>
        <v/>
      </c>
    </row>
    <row r="995" spans="6:15">
      <c r="F995" s="27" t="str">
        <f t="shared" si="60"/>
        <v/>
      </c>
      <c r="G995" s="6" t="str">
        <f t="shared" si="61"/>
        <v/>
      </c>
      <c r="H995" s="62" t="str">
        <f>+IFERROR(VLOOKUP(B995,SOCIO!E:I,5,0),"")</f>
        <v/>
      </c>
      <c r="N995" s="27" t="str">
        <f t="shared" si="62"/>
        <v/>
      </c>
      <c r="O995" s="6" t="str">
        <f t="shared" si="63"/>
        <v/>
      </c>
    </row>
    <row r="996" spans="6:15">
      <c r="F996" s="27" t="str">
        <f t="shared" si="60"/>
        <v/>
      </c>
      <c r="G996" s="6" t="str">
        <f t="shared" si="61"/>
        <v/>
      </c>
      <c r="H996" s="62" t="str">
        <f>+IFERROR(VLOOKUP(B996,SOCIO!E:I,5,0),"")</f>
        <v/>
      </c>
      <c r="N996" s="27" t="str">
        <f t="shared" si="62"/>
        <v/>
      </c>
      <c r="O996" s="6" t="str">
        <f t="shared" si="63"/>
        <v/>
      </c>
    </row>
    <row r="997" spans="6:15">
      <c r="F997" s="27" t="str">
        <f t="shared" si="60"/>
        <v/>
      </c>
      <c r="G997" s="6" t="str">
        <f t="shared" si="61"/>
        <v/>
      </c>
      <c r="H997" s="62" t="str">
        <f>+IFERROR(VLOOKUP(B997,SOCIO!E:I,5,0),"")</f>
        <v/>
      </c>
      <c r="N997" s="27" t="str">
        <f t="shared" si="62"/>
        <v/>
      </c>
      <c r="O997" s="6" t="str">
        <f t="shared" si="63"/>
        <v/>
      </c>
    </row>
    <row r="998" spans="6:15">
      <c r="F998" s="27" t="str">
        <f t="shared" si="60"/>
        <v/>
      </c>
      <c r="G998" s="6" t="str">
        <f t="shared" si="61"/>
        <v/>
      </c>
      <c r="H998" s="62" t="str">
        <f>+IFERROR(VLOOKUP(B998,SOCIO!E:I,5,0),"")</f>
        <v/>
      </c>
      <c r="N998" s="27" t="str">
        <f t="shared" si="62"/>
        <v/>
      </c>
      <c r="O998" s="6" t="str">
        <f t="shared" si="63"/>
        <v/>
      </c>
    </row>
    <row r="999" spans="6:15">
      <c r="F999" s="27" t="str">
        <f t="shared" si="60"/>
        <v/>
      </c>
      <c r="G999" s="6" t="str">
        <f t="shared" si="61"/>
        <v/>
      </c>
      <c r="H999" s="62" t="str">
        <f>+IFERROR(VLOOKUP(B999,SOCIO!E:I,5,0),"")</f>
        <v/>
      </c>
      <c r="N999" s="27" t="str">
        <f t="shared" si="62"/>
        <v/>
      </c>
      <c r="O999" s="6" t="str">
        <f t="shared" si="63"/>
        <v/>
      </c>
    </row>
    <row r="1000" spans="6:15">
      <c r="F1000" s="27" t="str">
        <f t="shared" si="60"/>
        <v/>
      </c>
      <c r="G1000" s="6" t="str">
        <f t="shared" si="61"/>
        <v/>
      </c>
      <c r="H1000" s="62" t="str">
        <f>+IFERROR(VLOOKUP(B1000,SOCIO!E:I,5,0),"")</f>
        <v/>
      </c>
      <c r="N1000" s="27" t="str">
        <f t="shared" si="62"/>
        <v/>
      </c>
      <c r="O1000" s="6" t="str">
        <f t="shared" si="63"/>
        <v/>
      </c>
    </row>
    <row r="1001" spans="6:15">
      <c r="F1001" s="27" t="str">
        <f t="shared" si="60"/>
        <v/>
      </c>
      <c r="G1001" s="6" t="str">
        <f t="shared" si="61"/>
        <v/>
      </c>
      <c r="H1001" s="62" t="str">
        <f>+IFERROR(VLOOKUP(B1001,SOCIO!E:I,5,0),"")</f>
        <v/>
      </c>
      <c r="N1001" s="27" t="str">
        <f t="shared" si="62"/>
        <v/>
      </c>
      <c r="O1001" s="6" t="str">
        <f t="shared" si="63"/>
        <v/>
      </c>
    </row>
    <row r="1002" spans="6:15">
      <c r="F1002" s="27" t="str">
        <f t="shared" si="60"/>
        <v/>
      </c>
      <c r="G1002" s="6" t="str">
        <f t="shared" si="61"/>
        <v/>
      </c>
      <c r="H1002" s="62" t="str">
        <f>+IFERROR(VLOOKUP(B1002,SOCIO!E:I,5,0),"")</f>
        <v/>
      </c>
      <c r="N1002" s="27" t="str">
        <f t="shared" si="62"/>
        <v/>
      </c>
      <c r="O1002" s="6" t="str">
        <f t="shared" si="63"/>
        <v/>
      </c>
    </row>
    <row r="1003" spans="6:15">
      <c r="F1003" s="27" t="str">
        <f t="shared" si="60"/>
        <v/>
      </c>
      <c r="G1003" s="6" t="str">
        <f t="shared" si="61"/>
        <v/>
      </c>
      <c r="H1003" s="62" t="str">
        <f>+IFERROR(VLOOKUP(B1003,SOCIO!E:I,5,0),"")</f>
        <v/>
      </c>
      <c r="N1003" s="27" t="str">
        <f t="shared" si="62"/>
        <v/>
      </c>
      <c r="O1003" s="6" t="str">
        <f t="shared" si="63"/>
        <v/>
      </c>
    </row>
    <row r="1004" spans="6:15">
      <c r="F1004" s="27" t="str">
        <f t="shared" si="60"/>
        <v/>
      </c>
      <c r="G1004" s="6" t="str">
        <f t="shared" si="61"/>
        <v/>
      </c>
      <c r="H1004" s="62" t="str">
        <f>+IFERROR(VLOOKUP(B1004,SOCIO!E:I,5,0),"")</f>
        <v/>
      </c>
      <c r="N1004" s="27" t="str">
        <f t="shared" si="62"/>
        <v/>
      </c>
      <c r="O1004" s="6" t="str">
        <f t="shared" si="63"/>
        <v/>
      </c>
    </row>
    <row r="1005" spans="6:15">
      <c r="F1005" s="27" t="str">
        <f t="shared" si="60"/>
        <v/>
      </c>
      <c r="G1005" s="6" t="str">
        <f t="shared" si="61"/>
        <v/>
      </c>
      <c r="H1005" s="62" t="str">
        <f>+IFERROR(VLOOKUP(B1005,SOCIO!E:I,5,0),"")</f>
        <v/>
      </c>
      <c r="N1005" s="27" t="str">
        <f t="shared" si="62"/>
        <v/>
      </c>
      <c r="O1005" s="6" t="str">
        <f t="shared" si="63"/>
        <v/>
      </c>
    </row>
    <row r="1006" spans="6:15">
      <c r="F1006" s="27" t="str">
        <f t="shared" si="60"/>
        <v/>
      </c>
      <c r="G1006" s="6" t="str">
        <f t="shared" si="61"/>
        <v/>
      </c>
      <c r="H1006" s="62" t="str">
        <f>+IFERROR(VLOOKUP(B1006,SOCIO!E:I,5,0),"")</f>
        <v/>
      </c>
      <c r="N1006" s="27" t="str">
        <f t="shared" si="62"/>
        <v/>
      </c>
      <c r="O1006" s="6" t="str">
        <f t="shared" si="63"/>
        <v/>
      </c>
    </row>
    <row r="1007" spans="6:15">
      <c r="F1007" s="27" t="str">
        <f t="shared" si="60"/>
        <v/>
      </c>
      <c r="G1007" s="6" t="str">
        <f t="shared" si="61"/>
        <v/>
      </c>
      <c r="H1007" s="62" t="str">
        <f>+IFERROR(VLOOKUP(B1007,SOCIO!E:I,5,0),"")</f>
        <v/>
      </c>
      <c r="N1007" s="27" t="str">
        <f t="shared" si="62"/>
        <v/>
      </c>
      <c r="O1007" s="6" t="str">
        <f t="shared" si="63"/>
        <v/>
      </c>
    </row>
    <row r="1008" spans="6:15">
      <c r="F1008" s="27" t="str">
        <f t="shared" si="60"/>
        <v/>
      </c>
      <c r="G1008" s="6" t="str">
        <f t="shared" si="61"/>
        <v/>
      </c>
      <c r="H1008" s="62" t="str">
        <f>+IFERROR(VLOOKUP(B1008,SOCIO!E:I,5,0),"")</f>
        <v/>
      </c>
      <c r="N1008" s="27" t="str">
        <f t="shared" si="62"/>
        <v/>
      </c>
      <c r="O1008" s="6" t="str">
        <f t="shared" si="63"/>
        <v/>
      </c>
    </row>
    <row r="1009" spans="6:15">
      <c r="F1009" s="27" t="str">
        <f t="shared" si="60"/>
        <v/>
      </c>
      <c r="G1009" s="6" t="str">
        <f t="shared" si="61"/>
        <v/>
      </c>
      <c r="H1009" s="62" t="str">
        <f>+IFERROR(VLOOKUP(B1009,SOCIO!E:I,5,0),"")</f>
        <v/>
      </c>
      <c r="N1009" s="27" t="str">
        <f t="shared" si="62"/>
        <v/>
      </c>
      <c r="O1009" s="6" t="str">
        <f t="shared" si="63"/>
        <v/>
      </c>
    </row>
    <row r="1010" spans="6:15">
      <c r="F1010" s="27" t="str">
        <f t="shared" si="60"/>
        <v/>
      </c>
      <c r="G1010" s="6" t="str">
        <f t="shared" si="61"/>
        <v/>
      </c>
      <c r="H1010" s="62" t="str">
        <f>+IFERROR(VLOOKUP(B1010,SOCIO!E:I,5,0),"")</f>
        <v/>
      </c>
      <c r="N1010" s="27" t="str">
        <f t="shared" si="62"/>
        <v/>
      </c>
      <c r="O1010" s="6" t="str">
        <f t="shared" si="63"/>
        <v/>
      </c>
    </row>
    <row r="1011" spans="6:15">
      <c r="F1011" s="27" t="str">
        <f t="shared" si="60"/>
        <v/>
      </c>
      <c r="G1011" s="6" t="str">
        <f t="shared" si="61"/>
        <v/>
      </c>
      <c r="H1011" s="62" t="str">
        <f>+IFERROR(VLOOKUP(B1011,SOCIO!E:I,5,0),"")</f>
        <v/>
      </c>
      <c r="N1011" s="27" t="str">
        <f t="shared" si="62"/>
        <v/>
      </c>
      <c r="O1011" s="6" t="str">
        <f t="shared" si="63"/>
        <v/>
      </c>
    </row>
    <row r="1012" spans="6:15">
      <c r="F1012" s="27" t="str">
        <f t="shared" si="60"/>
        <v/>
      </c>
      <c r="G1012" s="6" t="str">
        <f t="shared" si="61"/>
        <v/>
      </c>
      <c r="H1012" s="62" t="str">
        <f>+IFERROR(VLOOKUP(B1012,SOCIO!E:I,5,0),"")</f>
        <v/>
      </c>
      <c r="N1012" s="27" t="str">
        <f t="shared" si="62"/>
        <v/>
      </c>
      <c r="O1012" s="6" t="str">
        <f t="shared" si="63"/>
        <v/>
      </c>
    </row>
    <row r="1013" spans="6:15">
      <c r="F1013" s="27" t="str">
        <f t="shared" si="60"/>
        <v/>
      </c>
      <c r="G1013" s="6" t="str">
        <f t="shared" si="61"/>
        <v/>
      </c>
      <c r="H1013" s="62" t="str">
        <f>+IFERROR(VLOOKUP(B1013,SOCIO!E:I,5,0),"")</f>
        <v/>
      </c>
      <c r="N1013" s="27" t="str">
        <f t="shared" si="62"/>
        <v/>
      </c>
      <c r="O1013" s="6" t="str">
        <f t="shared" si="63"/>
        <v/>
      </c>
    </row>
    <row r="1014" spans="6:15">
      <c r="F1014" s="27" t="str">
        <f t="shared" si="60"/>
        <v/>
      </c>
      <c r="G1014" s="6" t="str">
        <f t="shared" si="61"/>
        <v/>
      </c>
      <c r="H1014" s="62" t="str">
        <f>+IFERROR(VLOOKUP(B1014,SOCIO!E:I,5,0),"")</f>
        <v/>
      </c>
      <c r="N1014" s="27" t="str">
        <f t="shared" si="62"/>
        <v/>
      </c>
      <c r="O1014" s="6" t="str">
        <f t="shared" si="63"/>
        <v/>
      </c>
    </row>
    <row r="1015" spans="6:15">
      <c r="F1015" s="27" t="str">
        <f t="shared" si="60"/>
        <v/>
      </c>
      <c r="G1015" s="6" t="str">
        <f t="shared" si="61"/>
        <v/>
      </c>
      <c r="H1015" s="62" t="str">
        <f>+IFERROR(VLOOKUP(B1015,SOCIO!E:I,5,0),"")</f>
        <v/>
      </c>
      <c r="N1015" s="27" t="str">
        <f t="shared" si="62"/>
        <v/>
      </c>
      <c r="O1015" s="6" t="str">
        <f t="shared" si="63"/>
        <v/>
      </c>
    </row>
    <row r="1016" spans="6:15">
      <c r="F1016" s="27" t="str">
        <f t="shared" si="60"/>
        <v/>
      </c>
      <c r="G1016" s="6" t="str">
        <f t="shared" si="61"/>
        <v/>
      </c>
      <c r="H1016" s="62" t="str">
        <f>+IFERROR(VLOOKUP(B1016,SOCIO!E:I,5,0),"")</f>
        <v/>
      </c>
      <c r="N1016" s="27" t="str">
        <f t="shared" si="62"/>
        <v/>
      </c>
      <c r="O1016" s="6" t="str">
        <f t="shared" si="63"/>
        <v/>
      </c>
    </row>
    <row r="1017" spans="6:15">
      <c r="F1017" s="27" t="str">
        <f t="shared" si="60"/>
        <v/>
      </c>
      <c r="G1017" s="6" t="str">
        <f t="shared" si="61"/>
        <v/>
      </c>
      <c r="H1017" s="62" t="str">
        <f>+IFERROR(VLOOKUP(B1017,SOCIO!E:I,5,0),"")</f>
        <v/>
      </c>
      <c r="N1017" s="27" t="str">
        <f t="shared" si="62"/>
        <v/>
      </c>
      <c r="O1017" s="6" t="str">
        <f t="shared" si="63"/>
        <v/>
      </c>
    </row>
    <row r="1018" spans="6:15">
      <c r="F1018" s="27" t="str">
        <f t="shared" si="60"/>
        <v/>
      </c>
      <c r="G1018" s="6" t="str">
        <f t="shared" si="61"/>
        <v/>
      </c>
      <c r="H1018" s="62" t="str">
        <f>+IFERROR(VLOOKUP(B1018,SOCIO!E:I,5,0),"")</f>
        <v/>
      </c>
      <c r="N1018" s="27" t="str">
        <f t="shared" si="62"/>
        <v/>
      </c>
      <c r="O1018" s="6" t="str">
        <f t="shared" si="63"/>
        <v/>
      </c>
    </row>
    <row r="1019" spans="6:15">
      <c r="F1019" s="27" t="str">
        <f t="shared" si="60"/>
        <v/>
      </c>
      <c r="G1019" s="6" t="str">
        <f t="shared" si="61"/>
        <v/>
      </c>
      <c r="H1019" s="62" t="str">
        <f>+IFERROR(VLOOKUP(B1019,SOCIO!E:I,5,0),"")</f>
        <v/>
      </c>
      <c r="N1019" s="27" t="str">
        <f t="shared" si="62"/>
        <v/>
      </c>
      <c r="O1019" s="6" t="str">
        <f t="shared" si="63"/>
        <v/>
      </c>
    </row>
    <row r="1020" spans="6:15">
      <c r="F1020" s="27" t="str">
        <f t="shared" si="60"/>
        <v/>
      </c>
      <c r="G1020" s="6" t="str">
        <f t="shared" si="61"/>
        <v/>
      </c>
      <c r="H1020" s="62" t="str">
        <f>+IFERROR(VLOOKUP(B1020,SOCIO!E:I,5,0),"")</f>
        <v/>
      </c>
      <c r="N1020" s="27" t="str">
        <f t="shared" si="62"/>
        <v/>
      </c>
      <c r="O1020" s="6" t="str">
        <f t="shared" si="63"/>
        <v/>
      </c>
    </row>
    <row r="1021" spans="6:15">
      <c r="F1021" s="27" t="str">
        <f t="shared" si="60"/>
        <v/>
      </c>
      <c r="G1021" s="6" t="str">
        <f t="shared" si="61"/>
        <v/>
      </c>
      <c r="H1021" s="62" t="str">
        <f>+IFERROR(VLOOKUP(B1021,SOCIO!E:I,5,0),"")</f>
        <v/>
      </c>
      <c r="N1021" s="27" t="str">
        <f t="shared" si="62"/>
        <v/>
      </c>
      <c r="O1021" s="6" t="str">
        <f t="shared" si="63"/>
        <v/>
      </c>
    </row>
    <row r="1022" spans="6:15">
      <c r="F1022" s="27" t="str">
        <f t="shared" si="60"/>
        <v/>
      </c>
      <c r="G1022" s="6" t="str">
        <f t="shared" si="61"/>
        <v/>
      </c>
      <c r="H1022" s="62" t="str">
        <f>+IFERROR(VLOOKUP(B1022,SOCIO!E:I,5,0),"")</f>
        <v/>
      </c>
      <c r="N1022" s="27" t="str">
        <f t="shared" si="62"/>
        <v/>
      </c>
      <c r="O1022" s="6" t="str">
        <f t="shared" si="63"/>
        <v/>
      </c>
    </row>
    <row r="1023" spans="6:15">
      <c r="F1023" s="27" t="str">
        <f t="shared" si="60"/>
        <v/>
      </c>
      <c r="G1023" s="6" t="str">
        <f t="shared" si="61"/>
        <v/>
      </c>
      <c r="H1023" s="62" t="str">
        <f>+IFERROR(VLOOKUP(B1023,SOCIO!E:I,5,0),"")</f>
        <v/>
      </c>
      <c r="N1023" s="27" t="str">
        <f t="shared" si="62"/>
        <v/>
      </c>
      <c r="O1023" s="6" t="str">
        <f t="shared" si="63"/>
        <v/>
      </c>
    </row>
    <row r="1024" spans="6:15">
      <c r="F1024" s="27" t="str">
        <f t="shared" si="60"/>
        <v/>
      </c>
      <c r="G1024" s="6" t="str">
        <f t="shared" si="61"/>
        <v/>
      </c>
      <c r="H1024" s="62" t="str">
        <f>+IFERROR(VLOOKUP(B1024,SOCIO!E:I,5,0),"")</f>
        <v/>
      </c>
      <c r="N1024" s="27" t="str">
        <f t="shared" si="62"/>
        <v/>
      </c>
      <c r="O1024" s="6" t="str">
        <f t="shared" si="63"/>
        <v/>
      </c>
    </row>
    <row r="1025" spans="6:15">
      <c r="F1025" s="27" t="str">
        <f t="shared" si="60"/>
        <v/>
      </c>
      <c r="G1025" s="6" t="str">
        <f t="shared" si="61"/>
        <v/>
      </c>
      <c r="H1025" s="62" t="str">
        <f>+IFERROR(VLOOKUP(B1025,SOCIO!E:I,5,0),"")</f>
        <v/>
      </c>
      <c r="N1025" s="27" t="str">
        <f t="shared" si="62"/>
        <v/>
      </c>
      <c r="O1025" s="6" t="str">
        <f t="shared" si="63"/>
        <v/>
      </c>
    </row>
    <row r="1026" spans="6:15">
      <c r="F1026" s="27" t="str">
        <f t="shared" si="60"/>
        <v/>
      </c>
      <c r="G1026" s="6" t="str">
        <f t="shared" si="61"/>
        <v/>
      </c>
      <c r="H1026" s="62" t="str">
        <f>+IFERROR(VLOOKUP(B1026,SOCIO!E:I,5,0),"")</f>
        <v/>
      </c>
      <c r="N1026" s="27" t="str">
        <f t="shared" si="62"/>
        <v/>
      </c>
      <c r="O1026" s="6" t="str">
        <f t="shared" si="63"/>
        <v/>
      </c>
    </row>
    <row r="1027" spans="6:15">
      <c r="F1027" s="27" t="str">
        <f t="shared" si="60"/>
        <v/>
      </c>
      <c r="G1027" s="6" t="str">
        <f t="shared" si="61"/>
        <v/>
      </c>
      <c r="H1027" s="62" t="str">
        <f>+IFERROR(VLOOKUP(B1027,SOCIO!E:I,5,0),"")</f>
        <v/>
      </c>
      <c r="N1027" s="27" t="str">
        <f t="shared" si="62"/>
        <v/>
      </c>
      <c r="O1027" s="6" t="str">
        <f t="shared" si="63"/>
        <v/>
      </c>
    </row>
    <row r="1028" spans="6:15">
      <c r="F1028" s="27" t="str">
        <f t="shared" si="60"/>
        <v/>
      </c>
      <c r="G1028" s="6" t="str">
        <f t="shared" si="61"/>
        <v/>
      </c>
      <c r="H1028" s="62" t="str">
        <f>+IFERROR(VLOOKUP(B1028,SOCIO!E:I,5,0),"")</f>
        <v/>
      </c>
      <c r="N1028" s="27" t="str">
        <f t="shared" si="62"/>
        <v/>
      </c>
      <c r="O1028" s="6" t="str">
        <f t="shared" si="63"/>
        <v/>
      </c>
    </row>
    <row r="1029" spans="6:15">
      <c r="F1029" s="27" t="str">
        <f t="shared" si="60"/>
        <v/>
      </c>
      <c r="G1029" s="6" t="str">
        <f t="shared" si="61"/>
        <v/>
      </c>
      <c r="H1029" s="62" t="str">
        <f>+IFERROR(VLOOKUP(B1029,SOCIO!E:I,5,0),"")</f>
        <v/>
      </c>
      <c r="N1029" s="27" t="str">
        <f t="shared" si="62"/>
        <v/>
      </c>
      <c r="O1029" s="6" t="str">
        <f t="shared" si="63"/>
        <v/>
      </c>
    </row>
    <row r="1030" spans="6:15">
      <c r="F1030" s="27" t="str">
        <f t="shared" si="60"/>
        <v/>
      </c>
      <c r="G1030" s="6" t="str">
        <f t="shared" si="61"/>
        <v/>
      </c>
      <c r="H1030" s="62" t="str">
        <f>+IFERROR(VLOOKUP(B1030,SOCIO!E:I,5,0),"")</f>
        <v/>
      </c>
      <c r="N1030" s="27" t="str">
        <f t="shared" si="62"/>
        <v/>
      </c>
      <c r="O1030" s="6" t="str">
        <f t="shared" si="63"/>
        <v/>
      </c>
    </row>
    <row r="1031" spans="6:15">
      <c r="F1031" s="27" t="str">
        <f t="shared" si="60"/>
        <v/>
      </c>
      <c r="G1031" s="6" t="str">
        <f t="shared" si="61"/>
        <v/>
      </c>
      <c r="H1031" s="62" t="str">
        <f>+IFERROR(VLOOKUP(B1031,SOCIO!E:I,5,0),"")</f>
        <v/>
      </c>
      <c r="N1031" s="27" t="str">
        <f t="shared" si="62"/>
        <v/>
      </c>
      <c r="O1031" s="6" t="str">
        <f t="shared" si="63"/>
        <v/>
      </c>
    </row>
    <row r="1032" spans="6:15">
      <c r="F1032" s="27" t="str">
        <f t="shared" si="60"/>
        <v/>
      </c>
      <c r="G1032" s="6" t="str">
        <f t="shared" si="61"/>
        <v/>
      </c>
      <c r="H1032" s="62" t="str">
        <f>+IFERROR(VLOOKUP(B1032,SOCIO!E:I,5,0),"")</f>
        <v/>
      </c>
      <c r="N1032" s="27" t="str">
        <f t="shared" si="62"/>
        <v/>
      </c>
      <c r="O1032" s="6" t="str">
        <f t="shared" si="63"/>
        <v/>
      </c>
    </row>
    <row r="1033" spans="6:15">
      <c r="F1033" s="27" t="str">
        <f t="shared" si="60"/>
        <v/>
      </c>
      <c r="G1033" s="6" t="str">
        <f t="shared" si="61"/>
        <v/>
      </c>
      <c r="H1033" s="62" t="str">
        <f>+IFERROR(VLOOKUP(B1033,SOCIO!E:I,5,0),"")</f>
        <v/>
      </c>
      <c r="N1033" s="27" t="str">
        <f t="shared" si="62"/>
        <v/>
      </c>
      <c r="O1033" s="6" t="str">
        <f t="shared" si="63"/>
        <v/>
      </c>
    </row>
    <row r="1034" spans="6:15">
      <c r="F1034" s="27" t="str">
        <f t="shared" si="60"/>
        <v/>
      </c>
      <c r="G1034" s="6" t="str">
        <f t="shared" si="61"/>
        <v/>
      </c>
      <c r="H1034" s="62" t="str">
        <f>+IFERROR(VLOOKUP(B1034,SOCIO!E:I,5,0),"")</f>
        <v/>
      </c>
      <c r="N1034" s="27" t="str">
        <f t="shared" si="62"/>
        <v/>
      </c>
      <c r="O1034" s="6" t="str">
        <f t="shared" si="63"/>
        <v/>
      </c>
    </row>
    <row r="1035" spans="6:15">
      <c r="F1035" s="27" t="str">
        <f t="shared" si="60"/>
        <v/>
      </c>
      <c r="G1035" s="6" t="str">
        <f t="shared" si="61"/>
        <v/>
      </c>
      <c r="H1035" s="62" t="str">
        <f>+IFERROR(VLOOKUP(B1035,SOCIO!E:I,5,0),"")</f>
        <v/>
      </c>
      <c r="N1035" s="27" t="str">
        <f t="shared" si="62"/>
        <v/>
      </c>
      <c r="O1035" s="6" t="str">
        <f t="shared" si="63"/>
        <v/>
      </c>
    </row>
    <row r="1036" spans="6:15">
      <c r="F1036" s="27" t="str">
        <f t="shared" si="60"/>
        <v/>
      </c>
      <c r="G1036" s="6" t="str">
        <f t="shared" si="61"/>
        <v/>
      </c>
      <c r="H1036" s="62" t="str">
        <f>+IFERROR(VLOOKUP(B1036,SOCIO!E:I,5,0),"")</f>
        <v/>
      </c>
      <c r="N1036" s="27" t="str">
        <f t="shared" si="62"/>
        <v/>
      </c>
      <c r="O1036" s="6" t="str">
        <f t="shared" si="63"/>
        <v/>
      </c>
    </row>
    <row r="1037" spans="6:15">
      <c r="F1037" s="27" t="str">
        <f t="shared" si="60"/>
        <v/>
      </c>
      <c r="G1037" s="6" t="str">
        <f t="shared" si="61"/>
        <v/>
      </c>
      <c r="H1037" s="62" t="str">
        <f>+IFERROR(VLOOKUP(B1037,SOCIO!E:I,5,0),"")</f>
        <v/>
      </c>
      <c r="N1037" s="27" t="str">
        <f t="shared" si="62"/>
        <v/>
      </c>
      <c r="O1037" s="6" t="str">
        <f t="shared" si="63"/>
        <v/>
      </c>
    </row>
    <row r="1038" spans="6:15">
      <c r="F1038" s="27" t="str">
        <f t="shared" si="60"/>
        <v/>
      </c>
      <c r="G1038" s="6" t="str">
        <f t="shared" si="61"/>
        <v/>
      </c>
      <c r="H1038" s="62" t="str">
        <f>+IFERROR(VLOOKUP(B1038,SOCIO!E:I,5,0),"")</f>
        <v/>
      </c>
      <c r="N1038" s="27" t="str">
        <f t="shared" si="62"/>
        <v/>
      </c>
      <c r="O1038" s="6" t="str">
        <f t="shared" si="63"/>
        <v/>
      </c>
    </row>
    <row r="1039" spans="6:15">
      <c r="F1039" s="27" t="str">
        <f t="shared" si="60"/>
        <v/>
      </c>
      <c r="G1039" s="6" t="str">
        <f t="shared" si="61"/>
        <v/>
      </c>
      <c r="H1039" s="62" t="str">
        <f>+IFERROR(VLOOKUP(B1039,SOCIO!E:I,5,0),"")</f>
        <v/>
      </c>
      <c r="N1039" s="27" t="str">
        <f t="shared" si="62"/>
        <v/>
      </c>
      <c r="O1039" s="6" t="str">
        <f t="shared" si="63"/>
        <v/>
      </c>
    </row>
    <row r="1040" spans="6:15">
      <c r="F1040" s="27" t="str">
        <f t="shared" si="60"/>
        <v/>
      </c>
      <c r="G1040" s="6" t="str">
        <f t="shared" si="61"/>
        <v/>
      </c>
      <c r="H1040" s="62" t="str">
        <f>+IFERROR(VLOOKUP(B1040,SOCIO!E:I,5,0),"")</f>
        <v/>
      </c>
      <c r="N1040" s="27" t="str">
        <f t="shared" si="62"/>
        <v/>
      </c>
      <c r="O1040" s="6" t="str">
        <f t="shared" si="63"/>
        <v/>
      </c>
    </row>
    <row r="1041" spans="6:15">
      <c r="F1041" s="27" t="str">
        <f t="shared" si="60"/>
        <v/>
      </c>
      <c r="G1041" s="6" t="str">
        <f t="shared" si="61"/>
        <v/>
      </c>
      <c r="H1041" s="62" t="str">
        <f>+IFERROR(VLOOKUP(B1041,SOCIO!E:I,5,0),"")</f>
        <v/>
      </c>
      <c r="N1041" s="27" t="str">
        <f t="shared" si="62"/>
        <v/>
      </c>
      <c r="O1041" s="6" t="str">
        <f t="shared" si="63"/>
        <v/>
      </c>
    </row>
    <row r="1042" spans="6:15">
      <c r="F1042" s="27" t="str">
        <f t="shared" si="60"/>
        <v/>
      </c>
      <c r="G1042" s="6" t="str">
        <f t="shared" si="61"/>
        <v/>
      </c>
      <c r="H1042" s="62" t="str">
        <f>+IFERROR(VLOOKUP(B1042,SOCIO!E:I,5,0),"")</f>
        <v/>
      </c>
      <c r="N1042" s="27" t="str">
        <f t="shared" si="62"/>
        <v/>
      </c>
      <c r="O1042" s="6" t="str">
        <f t="shared" si="63"/>
        <v/>
      </c>
    </row>
    <row r="1043" spans="6:15">
      <c r="F1043" s="27" t="str">
        <f t="shared" si="60"/>
        <v/>
      </c>
      <c r="G1043" s="6" t="str">
        <f t="shared" si="61"/>
        <v/>
      </c>
      <c r="H1043" s="62" t="str">
        <f>+IFERROR(VLOOKUP(B1043,SOCIO!E:I,5,0),"")</f>
        <v/>
      </c>
      <c r="N1043" s="27" t="str">
        <f t="shared" si="62"/>
        <v/>
      </c>
      <c r="O1043" s="6" t="str">
        <f t="shared" si="63"/>
        <v/>
      </c>
    </row>
    <row r="1044" spans="6:15">
      <c r="F1044" s="27" t="str">
        <f t="shared" si="60"/>
        <v/>
      </c>
      <c r="G1044" s="6" t="str">
        <f t="shared" si="61"/>
        <v/>
      </c>
      <c r="H1044" s="62" t="str">
        <f>+IFERROR(VLOOKUP(B1044,SOCIO!E:I,5,0),"")</f>
        <v/>
      </c>
      <c r="N1044" s="27" t="str">
        <f t="shared" si="62"/>
        <v/>
      </c>
      <c r="O1044" s="6" t="str">
        <f t="shared" si="63"/>
        <v/>
      </c>
    </row>
    <row r="1045" spans="6:15">
      <c r="F1045" s="27" t="str">
        <f t="shared" si="60"/>
        <v/>
      </c>
      <c r="G1045" s="6" t="str">
        <f t="shared" si="61"/>
        <v/>
      </c>
      <c r="H1045" s="62" t="str">
        <f>+IFERROR(VLOOKUP(B1045,SOCIO!E:I,5,0),"")</f>
        <v/>
      </c>
      <c r="N1045" s="27" t="str">
        <f t="shared" si="62"/>
        <v/>
      </c>
      <c r="O1045" s="6" t="str">
        <f t="shared" si="63"/>
        <v/>
      </c>
    </row>
    <row r="1046" spans="6:15">
      <c r="F1046" s="27" t="str">
        <f t="shared" si="60"/>
        <v/>
      </c>
      <c r="G1046" s="6" t="str">
        <f t="shared" si="61"/>
        <v/>
      </c>
      <c r="H1046" s="62" t="str">
        <f>+IFERROR(VLOOKUP(B1046,SOCIO!E:I,5,0),"")</f>
        <v/>
      </c>
      <c r="N1046" s="27" t="str">
        <f t="shared" si="62"/>
        <v/>
      </c>
      <c r="O1046" s="6" t="str">
        <f t="shared" si="63"/>
        <v/>
      </c>
    </row>
    <row r="1047" spans="6:15">
      <c r="F1047" s="27" t="str">
        <f t="shared" ref="F1047:F1110" si="64">+IFERROR((E1047/D1047)-1,"")</f>
        <v/>
      </c>
      <c r="G1047" s="6" t="str">
        <f t="shared" ref="G1047:G1110" si="65">+IF(E1047="","",IF(E1047&gt;=$D$16,$C$17,IF(E1047&gt;$D$15,$C$16,IF(E1047&gt;$D$14,$C$15,$C$14))))</f>
        <v/>
      </c>
      <c r="H1047" s="62" t="str">
        <f>+IFERROR(VLOOKUP(B1047,SOCIO!E:I,5,0),"")</f>
        <v/>
      </c>
      <c r="N1047" s="27" t="str">
        <f t="shared" ref="N1047:N1110" si="66">+IFERROR((M1047/L1047)-1,"")</f>
        <v/>
      </c>
      <c r="O1047" s="6" t="str">
        <f t="shared" ref="O1047:O1110" si="67">+IF(M1047="","",IF(M1047&gt;=$O$16,$C$17,IF(M1047&gt;$O$15,$C$16,IF(M1047&gt;$O$14,$C$15,$C$14))))</f>
        <v/>
      </c>
    </row>
    <row r="1048" spans="6:15">
      <c r="F1048" s="27" t="str">
        <f t="shared" si="64"/>
        <v/>
      </c>
      <c r="G1048" s="6" t="str">
        <f t="shared" si="65"/>
        <v/>
      </c>
      <c r="H1048" s="62" t="str">
        <f>+IFERROR(VLOOKUP(B1048,SOCIO!E:I,5,0),"")</f>
        <v/>
      </c>
      <c r="N1048" s="27" t="str">
        <f t="shared" si="66"/>
        <v/>
      </c>
      <c r="O1048" s="6" t="str">
        <f t="shared" si="67"/>
        <v/>
      </c>
    </row>
    <row r="1049" spans="6:15">
      <c r="F1049" s="27" t="str">
        <f t="shared" si="64"/>
        <v/>
      </c>
      <c r="G1049" s="6" t="str">
        <f t="shared" si="65"/>
        <v/>
      </c>
      <c r="H1049" s="62" t="str">
        <f>+IFERROR(VLOOKUP(B1049,SOCIO!E:I,5,0),"")</f>
        <v/>
      </c>
      <c r="N1049" s="27" t="str">
        <f t="shared" si="66"/>
        <v/>
      </c>
      <c r="O1049" s="6" t="str">
        <f t="shared" si="67"/>
        <v/>
      </c>
    </row>
    <row r="1050" spans="6:15">
      <c r="F1050" s="27" t="str">
        <f t="shared" si="64"/>
        <v/>
      </c>
      <c r="G1050" s="6" t="str">
        <f t="shared" si="65"/>
        <v/>
      </c>
      <c r="H1050" s="62" t="str">
        <f>+IFERROR(VLOOKUP(B1050,SOCIO!E:I,5,0),"")</f>
        <v/>
      </c>
      <c r="N1050" s="27" t="str">
        <f t="shared" si="66"/>
        <v/>
      </c>
      <c r="O1050" s="6" t="str">
        <f t="shared" si="67"/>
        <v/>
      </c>
    </row>
    <row r="1051" spans="6:15">
      <c r="F1051" s="27" t="str">
        <f t="shared" si="64"/>
        <v/>
      </c>
      <c r="G1051" s="6" t="str">
        <f t="shared" si="65"/>
        <v/>
      </c>
      <c r="H1051" s="62" t="str">
        <f>+IFERROR(VLOOKUP(B1051,SOCIO!E:I,5,0),"")</f>
        <v/>
      </c>
      <c r="N1051" s="27" t="str">
        <f t="shared" si="66"/>
        <v/>
      </c>
      <c r="O1051" s="6" t="str">
        <f t="shared" si="67"/>
        <v/>
      </c>
    </row>
    <row r="1052" spans="6:15">
      <c r="F1052" s="27" t="str">
        <f t="shared" si="64"/>
        <v/>
      </c>
      <c r="G1052" s="6" t="str">
        <f t="shared" si="65"/>
        <v/>
      </c>
      <c r="H1052" s="62" t="str">
        <f>+IFERROR(VLOOKUP(B1052,SOCIO!E:I,5,0),"")</f>
        <v/>
      </c>
      <c r="N1052" s="27" t="str">
        <f t="shared" si="66"/>
        <v/>
      </c>
      <c r="O1052" s="6" t="str">
        <f t="shared" si="67"/>
        <v/>
      </c>
    </row>
    <row r="1053" spans="6:15">
      <c r="F1053" s="27" t="str">
        <f t="shared" si="64"/>
        <v/>
      </c>
      <c r="G1053" s="6" t="str">
        <f t="shared" si="65"/>
        <v/>
      </c>
      <c r="H1053" s="62" t="str">
        <f>+IFERROR(VLOOKUP(B1053,SOCIO!E:I,5,0),"")</f>
        <v/>
      </c>
      <c r="N1053" s="27" t="str">
        <f t="shared" si="66"/>
        <v/>
      </c>
      <c r="O1053" s="6" t="str">
        <f t="shared" si="67"/>
        <v/>
      </c>
    </row>
    <row r="1054" spans="6:15">
      <c r="F1054" s="27" t="str">
        <f t="shared" si="64"/>
        <v/>
      </c>
      <c r="G1054" s="6" t="str">
        <f t="shared" si="65"/>
        <v/>
      </c>
      <c r="H1054" s="62" t="str">
        <f>+IFERROR(VLOOKUP(B1054,SOCIO!E:I,5,0),"")</f>
        <v/>
      </c>
      <c r="N1054" s="27" t="str">
        <f t="shared" si="66"/>
        <v/>
      </c>
      <c r="O1054" s="6" t="str">
        <f t="shared" si="67"/>
        <v/>
      </c>
    </row>
    <row r="1055" spans="6:15">
      <c r="F1055" s="27" t="str">
        <f t="shared" si="64"/>
        <v/>
      </c>
      <c r="G1055" s="6" t="str">
        <f t="shared" si="65"/>
        <v/>
      </c>
      <c r="H1055" s="62" t="str">
        <f>+IFERROR(VLOOKUP(B1055,SOCIO!E:I,5,0),"")</f>
        <v/>
      </c>
      <c r="N1055" s="27" t="str">
        <f t="shared" si="66"/>
        <v/>
      </c>
      <c r="O1055" s="6" t="str">
        <f t="shared" si="67"/>
        <v/>
      </c>
    </row>
    <row r="1056" spans="6:15">
      <c r="F1056" s="27" t="str">
        <f t="shared" si="64"/>
        <v/>
      </c>
      <c r="G1056" s="6" t="str">
        <f t="shared" si="65"/>
        <v/>
      </c>
      <c r="H1056" s="62" t="str">
        <f>+IFERROR(VLOOKUP(B1056,SOCIO!E:I,5,0),"")</f>
        <v/>
      </c>
      <c r="N1056" s="27" t="str">
        <f t="shared" si="66"/>
        <v/>
      </c>
      <c r="O1056" s="6" t="str">
        <f t="shared" si="67"/>
        <v/>
      </c>
    </row>
    <row r="1057" spans="6:15">
      <c r="F1057" s="27" t="str">
        <f t="shared" si="64"/>
        <v/>
      </c>
      <c r="G1057" s="6" t="str">
        <f t="shared" si="65"/>
        <v/>
      </c>
      <c r="H1057" s="62" t="str">
        <f>+IFERROR(VLOOKUP(B1057,SOCIO!E:I,5,0),"")</f>
        <v/>
      </c>
      <c r="N1057" s="27" t="str">
        <f t="shared" si="66"/>
        <v/>
      </c>
      <c r="O1057" s="6" t="str">
        <f t="shared" si="67"/>
        <v/>
      </c>
    </row>
    <row r="1058" spans="6:15">
      <c r="F1058" s="27" t="str">
        <f t="shared" si="64"/>
        <v/>
      </c>
      <c r="G1058" s="6" t="str">
        <f t="shared" si="65"/>
        <v/>
      </c>
      <c r="H1058" s="62" t="str">
        <f>+IFERROR(VLOOKUP(B1058,SOCIO!E:I,5,0),"")</f>
        <v/>
      </c>
      <c r="N1058" s="27" t="str">
        <f t="shared" si="66"/>
        <v/>
      </c>
      <c r="O1058" s="6" t="str">
        <f t="shared" si="67"/>
        <v/>
      </c>
    </row>
    <row r="1059" spans="6:15">
      <c r="F1059" s="27" t="str">
        <f t="shared" si="64"/>
        <v/>
      </c>
      <c r="G1059" s="6" t="str">
        <f t="shared" si="65"/>
        <v/>
      </c>
      <c r="H1059" s="62" t="str">
        <f>+IFERROR(VLOOKUP(B1059,SOCIO!E:I,5,0),"")</f>
        <v/>
      </c>
      <c r="N1059" s="27" t="str">
        <f t="shared" si="66"/>
        <v/>
      </c>
      <c r="O1059" s="6" t="str">
        <f t="shared" si="67"/>
        <v/>
      </c>
    </row>
    <row r="1060" spans="6:15">
      <c r="F1060" s="27" t="str">
        <f t="shared" si="64"/>
        <v/>
      </c>
      <c r="G1060" s="6" t="str">
        <f t="shared" si="65"/>
        <v/>
      </c>
      <c r="H1060" s="62" t="str">
        <f>+IFERROR(VLOOKUP(B1060,SOCIO!E:I,5,0),"")</f>
        <v/>
      </c>
      <c r="N1060" s="27" t="str">
        <f t="shared" si="66"/>
        <v/>
      </c>
      <c r="O1060" s="6" t="str">
        <f t="shared" si="67"/>
        <v/>
      </c>
    </row>
    <row r="1061" spans="6:15">
      <c r="F1061" s="27" t="str">
        <f t="shared" si="64"/>
        <v/>
      </c>
      <c r="G1061" s="6" t="str">
        <f t="shared" si="65"/>
        <v/>
      </c>
      <c r="H1061" s="62" t="str">
        <f>+IFERROR(VLOOKUP(B1061,SOCIO!E:I,5,0),"")</f>
        <v/>
      </c>
      <c r="N1061" s="27" t="str">
        <f t="shared" si="66"/>
        <v/>
      </c>
      <c r="O1061" s="6" t="str">
        <f t="shared" si="67"/>
        <v/>
      </c>
    </row>
    <row r="1062" spans="6:15">
      <c r="F1062" s="27" t="str">
        <f t="shared" si="64"/>
        <v/>
      </c>
      <c r="G1062" s="6" t="str">
        <f t="shared" si="65"/>
        <v/>
      </c>
      <c r="H1062" s="62" t="str">
        <f>+IFERROR(VLOOKUP(B1062,SOCIO!E:I,5,0),"")</f>
        <v/>
      </c>
      <c r="N1062" s="27" t="str">
        <f t="shared" si="66"/>
        <v/>
      </c>
      <c r="O1062" s="6" t="str">
        <f t="shared" si="67"/>
        <v/>
      </c>
    </row>
    <row r="1063" spans="6:15">
      <c r="F1063" s="27" t="str">
        <f t="shared" si="64"/>
        <v/>
      </c>
      <c r="G1063" s="6" t="str">
        <f t="shared" si="65"/>
        <v/>
      </c>
      <c r="H1063" s="62" t="str">
        <f>+IFERROR(VLOOKUP(B1063,SOCIO!E:I,5,0),"")</f>
        <v/>
      </c>
      <c r="N1063" s="27" t="str">
        <f t="shared" si="66"/>
        <v/>
      </c>
      <c r="O1063" s="6" t="str">
        <f t="shared" si="67"/>
        <v/>
      </c>
    </row>
    <row r="1064" spans="6:15">
      <c r="F1064" s="27" t="str">
        <f t="shared" si="64"/>
        <v/>
      </c>
      <c r="G1064" s="6" t="str">
        <f t="shared" si="65"/>
        <v/>
      </c>
      <c r="H1064" s="62" t="str">
        <f>+IFERROR(VLOOKUP(B1064,SOCIO!E:I,5,0),"")</f>
        <v/>
      </c>
      <c r="N1064" s="27" t="str">
        <f t="shared" si="66"/>
        <v/>
      </c>
      <c r="O1064" s="6" t="str">
        <f t="shared" si="67"/>
        <v/>
      </c>
    </row>
    <row r="1065" spans="6:15">
      <c r="F1065" s="27" t="str">
        <f t="shared" si="64"/>
        <v/>
      </c>
      <c r="G1065" s="6" t="str">
        <f t="shared" si="65"/>
        <v/>
      </c>
      <c r="H1065" s="62" t="str">
        <f>+IFERROR(VLOOKUP(B1065,SOCIO!E:I,5,0),"")</f>
        <v/>
      </c>
      <c r="N1065" s="27" t="str">
        <f t="shared" si="66"/>
        <v/>
      </c>
      <c r="O1065" s="6" t="str">
        <f t="shared" si="67"/>
        <v/>
      </c>
    </row>
    <row r="1066" spans="6:15">
      <c r="F1066" s="27" t="str">
        <f t="shared" si="64"/>
        <v/>
      </c>
      <c r="G1066" s="6" t="str">
        <f t="shared" si="65"/>
        <v/>
      </c>
      <c r="H1066" s="62" t="str">
        <f>+IFERROR(VLOOKUP(B1066,SOCIO!E:I,5,0),"")</f>
        <v/>
      </c>
      <c r="N1066" s="27" t="str">
        <f t="shared" si="66"/>
        <v/>
      </c>
      <c r="O1066" s="6" t="str">
        <f t="shared" si="67"/>
        <v/>
      </c>
    </row>
    <row r="1067" spans="6:15">
      <c r="F1067" s="27" t="str">
        <f t="shared" si="64"/>
        <v/>
      </c>
      <c r="G1067" s="6" t="str">
        <f t="shared" si="65"/>
        <v/>
      </c>
      <c r="H1067" s="62" t="str">
        <f>+IFERROR(VLOOKUP(B1067,SOCIO!E:I,5,0),"")</f>
        <v/>
      </c>
      <c r="N1067" s="27" t="str">
        <f t="shared" si="66"/>
        <v/>
      </c>
      <c r="O1067" s="6" t="str">
        <f t="shared" si="67"/>
        <v/>
      </c>
    </row>
    <row r="1068" spans="6:15">
      <c r="F1068" s="27" t="str">
        <f t="shared" si="64"/>
        <v/>
      </c>
      <c r="G1068" s="6" t="str">
        <f t="shared" si="65"/>
        <v/>
      </c>
      <c r="H1068" s="62" t="str">
        <f>+IFERROR(VLOOKUP(B1068,SOCIO!E:I,5,0),"")</f>
        <v/>
      </c>
      <c r="N1068" s="27" t="str">
        <f t="shared" si="66"/>
        <v/>
      </c>
      <c r="O1068" s="6" t="str">
        <f t="shared" si="67"/>
        <v/>
      </c>
    </row>
    <row r="1069" spans="6:15">
      <c r="F1069" s="27" t="str">
        <f t="shared" si="64"/>
        <v/>
      </c>
      <c r="G1069" s="6" t="str">
        <f t="shared" si="65"/>
        <v/>
      </c>
      <c r="H1069" s="62" t="str">
        <f>+IFERROR(VLOOKUP(B1069,SOCIO!E:I,5,0),"")</f>
        <v/>
      </c>
      <c r="N1069" s="27" t="str">
        <f t="shared" si="66"/>
        <v/>
      </c>
      <c r="O1069" s="6" t="str">
        <f t="shared" si="67"/>
        <v/>
      </c>
    </row>
    <row r="1070" spans="6:15">
      <c r="F1070" s="27" t="str">
        <f t="shared" si="64"/>
        <v/>
      </c>
      <c r="G1070" s="6" t="str">
        <f t="shared" si="65"/>
        <v/>
      </c>
      <c r="H1070" s="62" t="str">
        <f>+IFERROR(VLOOKUP(B1070,SOCIO!E:I,5,0),"")</f>
        <v/>
      </c>
      <c r="N1070" s="27" t="str">
        <f t="shared" si="66"/>
        <v/>
      </c>
      <c r="O1070" s="6" t="str">
        <f t="shared" si="67"/>
        <v/>
      </c>
    </row>
    <row r="1071" spans="6:15">
      <c r="F1071" s="27" t="str">
        <f t="shared" si="64"/>
        <v/>
      </c>
      <c r="G1071" s="6" t="str">
        <f t="shared" si="65"/>
        <v/>
      </c>
      <c r="H1071" s="62" t="str">
        <f>+IFERROR(VLOOKUP(B1071,SOCIO!E:I,5,0),"")</f>
        <v/>
      </c>
      <c r="N1071" s="27" t="str">
        <f t="shared" si="66"/>
        <v/>
      </c>
      <c r="O1071" s="6" t="str">
        <f t="shared" si="67"/>
        <v/>
      </c>
    </row>
    <row r="1072" spans="6:15">
      <c r="F1072" s="27" t="str">
        <f t="shared" si="64"/>
        <v/>
      </c>
      <c r="G1072" s="6" t="str">
        <f t="shared" si="65"/>
        <v/>
      </c>
      <c r="H1072" s="62" t="str">
        <f>+IFERROR(VLOOKUP(B1072,SOCIO!E:I,5,0),"")</f>
        <v/>
      </c>
      <c r="N1072" s="27" t="str">
        <f t="shared" si="66"/>
        <v/>
      </c>
      <c r="O1072" s="6" t="str">
        <f t="shared" si="67"/>
        <v/>
      </c>
    </row>
    <row r="1073" spans="6:15">
      <c r="F1073" s="27" t="str">
        <f t="shared" si="64"/>
        <v/>
      </c>
      <c r="G1073" s="6" t="str">
        <f t="shared" si="65"/>
        <v/>
      </c>
      <c r="H1073" s="62" t="str">
        <f>+IFERROR(VLOOKUP(B1073,SOCIO!E:I,5,0),"")</f>
        <v/>
      </c>
      <c r="N1073" s="27" t="str">
        <f t="shared" si="66"/>
        <v/>
      </c>
      <c r="O1073" s="6" t="str">
        <f t="shared" si="67"/>
        <v/>
      </c>
    </row>
    <row r="1074" spans="6:15">
      <c r="F1074" s="27" t="str">
        <f t="shared" si="64"/>
        <v/>
      </c>
      <c r="G1074" s="6" t="str">
        <f t="shared" si="65"/>
        <v/>
      </c>
      <c r="H1074" s="62" t="str">
        <f>+IFERROR(VLOOKUP(B1074,SOCIO!E:I,5,0),"")</f>
        <v/>
      </c>
      <c r="N1074" s="27" t="str">
        <f t="shared" si="66"/>
        <v/>
      </c>
      <c r="O1074" s="6" t="str">
        <f t="shared" si="67"/>
        <v/>
      </c>
    </row>
    <row r="1075" spans="6:15">
      <c r="F1075" s="27" t="str">
        <f t="shared" si="64"/>
        <v/>
      </c>
      <c r="G1075" s="6" t="str">
        <f t="shared" si="65"/>
        <v/>
      </c>
      <c r="H1075" s="62" t="str">
        <f>+IFERROR(VLOOKUP(B1075,SOCIO!E:I,5,0),"")</f>
        <v/>
      </c>
      <c r="N1075" s="27" t="str">
        <f t="shared" si="66"/>
        <v/>
      </c>
      <c r="O1075" s="6" t="str">
        <f t="shared" si="67"/>
        <v/>
      </c>
    </row>
    <row r="1076" spans="6:15">
      <c r="F1076" s="27" t="str">
        <f t="shared" si="64"/>
        <v/>
      </c>
      <c r="G1076" s="6" t="str">
        <f t="shared" si="65"/>
        <v/>
      </c>
      <c r="H1076" s="62" t="str">
        <f>+IFERROR(VLOOKUP(B1076,SOCIO!E:I,5,0),"")</f>
        <v/>
      </c>
      <c r="N1076" s="27" t="str">
        <f t="shared" si="66"/>
        <v/>
      </c>
      <c r="O1076" s="6" t="str">
        <f t="shared" si="67"/>
        <v/>
      </c>
    </row>
    <row r="1077" spans="6:15">
      <c r="F1077" s="27" t="str">
        <f t="shared" si="64"/>
        <v/>
      </c>
      <c r="G1077" s="6" t="str">
        <f t="shared" si="65"/>
        <v/>
      </c>
      <c r="H1077" s="62" t="str">
        <f>+IFERROR(VLOOKUP(B1077,SOCIO!E:I,5,0),"")</f>
        <v/>
      </c>
      <c r="N1077" s="27" t="str">
        <f t="shared" si="66"/>
        <v/>
      </c>
      <c r="O1077" s="6" t="str">
        <f t="shared" si="67"/>
        <v/>
      </c>
    </row>
    <row r="1078" spans="6:15">
      <c r="F1078" s="27" t="str">
        <f t="shared" si="64"/>
        <v/>
      </c>
      <c r="G1078" s="6" t="str">
        <f t="shared" si="65"/>
        <v/>
      </c>
      <c r="H1078" s="62" t="str">
        <f>+IFERROR(VLOOKUP(B1078,SOCIO!E:I,5,0),"")</f>
        <v/>
      </c>
      <c r="N1078" s="27" t="str">
        <f t="shared" si="66"/>
        <v/>
      </c>
      <c r="O1078" s="6" t="str">
        <f t="shared" si="67"/>
        <v/>
      </c>
    </row>
    <row r="1079" spans="6:15">
      <c r="F1079" s="27" t="str">
        <f t="shared" si="64"/>
        <v/>
      </c>
      <c r="G1079" s="6" t="str">
        <f t="shared" si="65"/>
        <v/>
      </c>
      <c r="H1079" s="62" t="str">
        <f>+IFERROR(VLOOKUP(B1079,SOCIO!E:I,5,0),"")</f>
        <v/>
      </c>
      <c r="N1079" s="27" t="str">
        <f t="shared" si="66"/>
        <v/>
      </c>
      <c r="O1079" s="6" t="str">
        <f t="shared" si="67"/>
        <v/>
      </c>
    </row>
    <row r="1080" spans="6:15">
      <c r="F1080" s="27" t="str">
        <f t="shared" si="64"/>
        <v/>
      </c>
      <c r="G1080" s="6" t="str">
        <f t="shared" si="65"/>
        <v/>
      </c>
      <c r="H1080" s="62" t="str">
        <f>+IFERROR(VLOOKUP(B1080,SOCIO!E:I,5,0),"")</f>
        <v/>
      </c>
      <c r="N1080" s="27" t="str">
        <f t="shared" si="66"/>
        <v/>
      </c>
      <c r="O1080" s="6" t="str">
        <f t="shared" si="67"/>
        <v/>
      </c>
    </row>
    <row r="1081" spans="6:15">
      <c r="F1081" s="27" t="str">
        <f t="shared" si="64"/>
        <v/>
      </c>
      <c r="G1081" s="6" t="str">
        <f t="shared" si="65"/>
        <v/>
      </c>
      <c r="H1081" s="62" t="str">
        <f>+IFERROR(VLOOKUP(B1081,SOCIO!E:I,5,0),"")</f>
        <v/>
      </c>
      <c r="N1081" s="27" t="str">
        <f t="shared" si="66"/>
        <v/>
      </c>
      <c r="O1081" s="6" t="str">
        <f t="shared" si="67"/>
        <v/>
      </c>
    </row>
    <row r="1082" spans="6:15">
      <c r="F1082" s="27" t="str">
        <f t="shared" si="64"/>
        <v/>
      </c>
      <c r="G1082" s="6" t="str">
        <f t="shared" si="65"/>
        <v/>
      </c>
      <c r="H1082" s="62" t="str">
        <f>+IFERROR(VLOOKUP(B1082,SOCIO!E:I,5,0),"")</f>
        <v/>
      </c>
      <c r="N1082" s="27" t="str">
        <f t="shared" si="66"/>
        <v/>
      </c>
      <c r="O1082" s="6" t="str">
        <f t="shared" si="67"/>
        <v/>
      </c>
    </row>
    <row r="1083" spans="6:15">
      <c r="F1083" s="27" t="str">
        <f t="shared" si="64"/>
        <v/>
      </c>
      <c r="G1083" s="6" t="str">
        <f t="shared" si="65"/>
        <v/>
      </c>
      <c r="H1083" s="62" t="str">
        <f>+IFERROR(VLOOKUP(B1083,SOCIO!E:I,5,0),"")</f>
        <v/>
      </c>
      <c r="N1083" s="27" t="str">
        <f t="shared" si="66"/>
        <v/>
      </c>
      <c r="O1083" s="6" t="str">
        <f t="shared" si="67"/>
        <v/>
      </c>
    </row>
    <row r="1084" spans="6:15">
      <c r="F1084" s="27" t="str">
        <f t="shared" si="64"/>
        <v/>
      </c>
      <c r="G1084" s="6" t="str">
        <f t="shared" si="65"/>
        <v/>
      </c>
      <c r="H1084" s="62" t="str">
        <f>+IFERROR(VLOOKUP(B1084,SOCIO!E:I,5,0),"")</f>
        <v/>
      </c>
      <c r="N1084" s="27" t="str">
        <f t="shared" si="66"/>
        <v/>
      </c>
      <c r="O1084" s="6" t="str">
        <f t="shared" si="67"/>
        <v/>
      </c>
    </row>
    <row r="1085" spans="6:15">
      <c r="F1085" s="27" t="str">
        <f t="shared" si="64"/>
        <v/>
      </c>
      <c r="G1085" s="6" t="str">
        <f t="shared" si="65"/>
        <v/>
      </c>
      <c r="H1085" s="62" t="str">
        <f>+IFERROR(VLOOKUP(B1085,SOCIO!E:I,5,0),"")</f>
        <v/>
      </c>
      <c r="N1085" s="27" t="str">
        <f t="shared" si="66"/>
        <v/>
      </c>
      <c r="O1085" s="6" t="str">
        <f t="shared" si="67"/>
        <v/>
      </c>
    </row>
    <row r="1086" spans="6:15">
      <c r="F1086" s="27" t="str">
        <f t="shared" si="64"/>
        <v/>
      </c>
      <c r="G1086" s="6" t="str">
        <f t="shared" si="65"/>
        <v/>
      </c>
      <c r="H1086" s="62" t="str">
        <f>+IFERROR(VLOOKUP(B1086,SOCIO!E:I,5,0),"")</f>
        <v/>
      </c>
      <c r="N1086" s="27" t="str">
        <f t="shared" si="66"/>
        <v/>
      </c>
      <c r="O1086" s="6" t="str">
        <f t="shared" si="67"/>
        <v/>
      </c>
    </row>
    <row r="1087" spans="6:15">
      <c r="F1087" s="27" t="str">
        <f t="shared" si="64"/>
        <v/>
      </c>
      <c r="G1087" s="6" t="str">
        <f t="shared" si="65"/>
        <v/>
      </c>
      <c r="H1087" s="62" t="str">
        <f>+IFERROR(VLOOKUP(B1087,SOCIO!E:I,5,0),"")</f>
        <v/>
      </c>
      <c r="N1087" s="27" t="str">
        <f t="shared" si="66"/>
        <v/>
      </c>
      <c r="O1087" s="6" t="str">
        <f t="shared" si="67"/>
        <v/>
      </c>
    </row>
    <row r="1088" spans="6:15">
      <c r="F1088" s="27" t="str">
        <f t="shared" si="64"/>
        <v/>
      </c>
      <c r="G1088" s="6" t="str">
        <f t="shared" si="65"/>
        <v/>
      </c>
      <c r="H1088" s="62" t="str">
        <f>+IFERROR(VLOOKUP(B1088,SOCIO!E:I,5,0),"")</f>
        <v/>
      </c>
      <c r="N1088" s="27" t="str">
        <f t="shared" si="66"/>
        <v/>
      </c>
      <c r="O1088" s="6" t="str">
        <f t="shared" si="67"/>
        <v/>
      </c>
    </row>
    <row r="1089" spans="6:15">
      <c r="F1089" s="27" t="str">
        <f t="shared" si="64"/>
        <v/>
      </c>
      <c r="G1089" s="6" t="str">
        <f t="shared" si="65"/>
        <v/>
      </c>
      <c r="H1089" s="62" t="str">
        <f>+IFERROR(VLOOKUP(B1089,SOCIO!E:I,5,0),"")</f>
        <v/>
      </c>
      <c r="N1089" s="27" t="str">
        <f t="shared" si="66"/>
        <v/>
      </c>
      <c r="O1089" s="6" t="str">
        <f t="shared" si="67"/>
        <v/>
      </c>
    </row>
    <row r="1090" spans="6:15">
      <c r="F1090" s="27" t="str">
        <f t="shared" si="64"/>
        <v/>
      </c>
      <c r="G1090" s="6" t="str">
        <f t="shared" si="65"/>
        <v/>
      </c>
      <c r="H1090" s="62" t="str">
        <f>+IFERROR(VLOOKUP(B1090,SOCIO!E:I,5,0),"")</f>
        <v/>
      </c>
      <c r="N1090" s="27" t="str">
        <f t="shared" si="66"/>
        <v/>
      </c>
      <c r="O1090" s="6" t="str">
        <f t="shared" si="67"/>
        <v/>
      </c>
    </row>
    <row r="1091" spans="6:15">
      <c r="F1091" s="27" t="str">
        <f t="shared" si="64"/>
        <v/>
      </c>
      <c r="G1091" s="6" t="str">
        <f t="shared" si="65"/>
        <v/>
      </c>
      <c r="H1091" s="62" t="str">
        <f>+IFERROR(VLOOKUP(B1091,SOCIO!E:I,5,0),"")</f>
        <v/>
      </c>
      <c r="N1091" s="27" t="str">
        <f t="shared" si="66"/>
        <v/>
      </c>
      <c r="O1091" s="6" t="str">
        <f t="shared" si="67"/>
        <v/>
      </c>
    </row>
    <row r="1092" spans="6:15">
      <c r="F1092" s="27" t="str">
        <f t="shared" si="64"/>
        <v/>
      </c>
      <c r="G1092" s="6" t="str">
        <f t="shared" si="65"/>
        <v/>
      </c>
      <c r="H1092" s="62" t="str">
        <f>+IFERROR(VLOOKUP(B1092,SOCIO!E:I,5,0),"")</f>
        <v/>
      </c>
      <c r="N1092" s="27" t="str">
        <f t="shared" si="66"/>
        <v/>
      </c>
      <c r="O1092" s="6" t="str">
        <f t="shared" si="67"/>
        <v/>
      </c>
    </row>
    <row r="1093" spans="6:15">
      <c r="F1093" s="27" t="str">
        <f t="shared" si="64"/>
        <v/>
      </c>
      <c r="G1093" s="6" t="str">
        <f t="shared" si="65"/>
        <v/>
      </c>
      <c r="H1093" s="62" t="str">
        <f>+IFERROR(VLOOKUP(B1093,SOCIO!E:I,5,0),"")</f>
        <v/>
      </c>
      <c r="N1093" s="27" t="str">
        <f t="shared" si="66"/>
        <v/>
      </c>
      <c r="O1093" s="6" t="str">
        <f t="shared" si="67"/>
        <v/>
      </c>
    </row>
    <row r="1094" spans="6:15">
      <c r="F1094" s="27" t="str">
        <f t="shared" si="64"/>
        <v/>
      </c>
      <c r="G1094" s="6" t="str">
        <f t="shared" si="65"/>
        <v/>
      </c>
      <c r="H1094" s="62" t="str">
        <f>+IFERROR(VLOOKUP(B1094,SOCIO!E:I,5,0),"")</f>
        <v/>
      </c>
      <c r="N1094" s="27" t="str">
        <f t="shared" si="66"/>
        <v/>
      </c>
      <c r="O1094" s="6" t="str">
        <f t="shared" si="67"/>
        <v/>
      </c>
    </row>
    <row r="1095" spans="6:15">
      <c r="F1095" s="27" t="str">
        <f t="shared" si="64"/>
        <v/>
      </c>
      <c r="G1095" s="6" t="str">
        <f t="shared" si="65"/>
        <v/>
      </c>
      <c r="H1095" s="62" t="str">
        <f>+IFERROR(VLOOKUP(B1095,SOCIO!E:I,5,0),"")</f>
        <v/>
      </c>
      <c r="N1095" s="27" t="str">
        <f t="shared" si="66"/>
        <v/>
      </c>
      <c r="O1095" s="6" t="str">
        <f t="shared" si="67"/>
        <v/>
      </c>
    </row>
    <row r="1096" spans="6:15">
      <c r="F1096" s="27" t="str">
        <f t="shared" si="64"/>
        <v/>
      </c>
      <c r="G1096" s="6" t="str">
        <f t="shared" si="65"/>
        <v/>
      </c>
      <c r="H1096" s="62" t="str">
        <f>+IFERROR(VLOOKUP(B1096,SOCIO!E:I,5,0),"")</f>
        <v/>
      </c>
      <c r="N1096" s="27" t="str">
        <f t="shared" si="66"/>
        <v/>
      </c>
      <c r="O1096" s="6" t="str">
        <f t="shared" si="67"/>
        <v/>
      </c>
    </row>
    <row r="1097" spans="6:15">
      <c r="F1097" s="27" t="str">
        <f t="shared" si="64"/>
        <v/>
      </c>
      <c r="G1097" s="6" t="str">
        <f t="shared" si="65"/>
        <v/>
      </c>
      <c r="H1097" s="62" t="str">
        <f>+IFERROR(VLOOKUP(B1097,SOCIO!E:I,5,0),"")</f>
        <v/>
      </c>
      <c r="N1097" s="27" t="str">
        <f t="shared" si="66"/>
        <v/>
      </c>
      <c r="O1097" s="6" t="str">
        <f t="shared" si="67"/>
        <v/>
      </c>
    </row>
    <row r="1098" spans="6:15">
      <c r="F1098" s="27" t="str">
        <f t="shared" si="64"/>
        <v/>
      </c>
      <c r="G1098" s="6" t="str">
        <f t="shared" si="65"/>
        <v/>
      </c>
      <c r="H1098" s="62" t="str">
        <f>+IFERROR(VLOOKUP(B1098,SOCIO!E:I,5,0),"")</f>
        <v/>
      </c>
      <c r="N1098" s="27" t="str">
        <f t="shared" si="66"/>
        <v/>
      </c>
      <c r="O1098" s="6" t="str">
        <f t="shared" si="67"/>
        <v/>
      </c>
    </row>
    <row r="1099" spans="6:15">
      <c r="F1099" s="27" t="str">
        <f t="shared" si="64"/>
        <v/>
      </c>
      <c r="G1099" s="6" t="str">
        <f t="shared" si="65"/>
        <v/>
      </c>
      <c r="H1099" s="62" t="str">
        <f>+IFERROR(VLOOKUP(B1099,SOCIO!E:I,5,0),"")</f>
        <v/>
      </c>
      <c r="N1099" s="27" t="str">
        <f t="shared" si="66"/>
        <v/>
      </c>
      <c r="O1099" s="6" t="str">
        <f t="shared" si="67"/>
        <v/>
      </c>
    </row>
    <row r="1100" spans="6:15">
      <c r="F1100" s="27" t="str">
        <f t="shared" si="64"/>
        <v/>
      </c>
      <c r="G1100" s="6" t="str">
        <f t="shared" si="65"/>
        <v/>
      </c>
      <c r="H1100" s="62" t="str">
        <f>+IFERROR(VLOOKUP(B1100,SOCIO!E:I,5,0),"")</f>
        <v/>
      </c>
      <c r="N1100" s="27" t="str">
        <f t="shared" si="66"/>
        <v/>
      </c>
      <c r="O1100" s="6" t="str">
        <f t="shared" si="67"/>
        <v/>
      </c>
    </row>
    <row r="1101" spans="6:15">
      <c r="F1101" s="27" t="str">
        <f t="shared" si="64"/>
        <v/>
      </c>
      <c r="G1101" s="6" t="str">
        <f t="shared" si="65"/>
        <v/>
      </c>
      <c r="H1101" s="62" t="str">
        <f>+IFERROR(VLOOKUP(B1101,SOCIO!E:I,5,0),"")</f>
        <v/>
      </c>
      <c r="N1101" s="27" t="str">
        <f t="shared" si="66"/>
        <v/>
      </c>
      <c r="O1101" s="6" t="str">
        <f t="shared" si="67"/>
        <v/>
      </c>
    </row>
    <row r="1102" spans="6:15">
      <c r="F1102" s="27" t="str">
        <f t="shared" si="64"/>
        <v/>
      </c>
      <c r="G1102" s="6" t="str">
        <f t="shared" si="65"/>
        <v/>
      </c>
      <c r="H1102" s="62" t="str">
        <f>+IFERROR(VLOOKUP(B1102,SOCIO!E:I,5,0),"")</f>
        <v/>
      </c>
      <c r="N1102" s="27" t="str">
        <f t="shared" si="66"/>
        <v/>
      </c>
      <c r="O1102" s="6" t="str">
        <f t="shared" si="67"/>
        <v/>
      </c>
    </row>
    <row r="1103" spans="6:15">
      <c r="F1103" s="27" t="str">
        <f t="shared" si="64"/>
        <v/>
      </c>
      <c r="G1103" s="6" t="str">
        <f t="shared" si="65"/>
        <v/>
      </c>
      <c r="H1103" s="62" t="str">
        <f>+IFERROR(VLOOKUP(B1103,SOCIO!E:I,5,0),"")</f>
        <v/>
      </c>
      <c r="N1103" s="27" t="str">
        <f t="shared" si="66"/>
        <v/>
      </c>
      <c r="O1103" s="6" t="str">
        <f t="shared" si="67"/>
        <v/>
      </c>
    </row>
    <row r="1104" spans="6:15">
      <c r="F1104" s="27" t="str">
        <f t="shared" si="64"/>
        <v/>
      </c>
      <c r="G1104" s="6" t="str">
        <f t="shared" si="65"/>
        <v/>
      </c>
      <c r="H1104" s="62" t="str">
        <f>+IFERROR(VLOOKUP(B1104,SOCIO!E:I,5,0),"")</f>
        <v/>
      </c>
      <c r="N1104" s="27" t="str">
        <f t="shared" si="66"/>
        <v/>
      </c>
      <c r="O1104" s="6" t="str">
        <f t="shared" si="67"/>
        <v/>
      </c>
    </row>
    <row r="1105" spans="6:15">
      <c r="F1105" s="27" t="str">
        <f t="shared" si="64"/>
        <v/>
      </c>
      <c r="G1105" s="6" t="str">
        <f t="shared" si="65"/>
        <v/>
      </c>
      <c r="H1105" s="62" t="str">
        <f>+IFERROR(VLOOKUP(B1105,SOCIO!E:I,5,0),"")</f>
        <v/>
      </c>
      <c r="N1105" s="27" t="str">
        <f t="shared" si="66"/>
        <v/>
      </c>
      <c r="O1105" s="6" t="str">
        <f t="shared" si="67"/>
        <v/>
      </c>
    </row>
    <row r="1106" spans="6:15">
      <c r="F1106" s="27" t="str">
        <f t="shared" si="64"/>
        <v/>
      </c>
      <c r="G1106" s="6" t="str">
        <f t="shared" si="65"/>
        <v/>
      </c>
      <c r="H1106" s="62" t="str">
        <f>+IFERROR(VLOOKUP(B1106,SOCIO!E:I,5,0),"")</f>
        <v/>
      </c>
      <c r="N1106" s="27" t="str">
        <f t="shared" si="66"/>
        <v/>
      </c>
      <c r="O1106" s="6" t="str">
        <f t="shared" si="67"/>
        <v/>
      </c>
    </row>
    <row r="1107" spans="6:15">
      <c r="F1107" s="27" t="str">
        <f t="shared" si="64"/>
        <v/>
      </c>
      <c r="G1107" s="6" t="str">
        <f t="shared" si="65"/>
        <v/>
      </c>
      <c r="H1107" s="62" t="str">
        <f>+IFERROR(VLOOKUP(B1107,SOCIO!E:I,5,0),"")</f>
        <v/>
      </c>
      <c r="N1107" s="27" t="str">
        <f t="shared" si="66"/>
        <v/>
      </c>
      <c r="O1107" s="6" t="str">
        <f t="shared" si="67"/>
        <v/>
      </c>
    </row>
    <row r="1108" spans="6:15">
      <c r="F1108" s="27" t="str">
        <f t="shared" si="64"/>
        <v/>
      </c>
      <c r="G1108" s="6" t="str">
        <f t="shared" si="65"/>
        <v/>
      </c>
      <c r="H1108" s="62" t="str">
        <f>+IFERROR(VLOOKUP(B1108,SOCIO!E:I,5,0),"")</f>
        <v/>
      </c>
      <c r="N1108" s="27" t="str">
        <f t="shared" si="66"/>
        <v/>
      </c>
      <c r="O1108" s="6" t="str">
        <f t="shared" si="67"/>
        <v/>
      </c>
    </row>
    <row r="1109" spans="6:15">
      <c r="F1109" s="27" t="str">
        <f t="shared" si="64"/>
        <v/>
      </c>
      <c r="G1109" s="6" t="str">
        <f t="shared" si="65"/>
        <v/>
      </c>
      <c r="H1109" s="62" t="str">
        <f>+IFERROR(VLOOKUP(B1109,SOCIO!E:I,5,0),"")</f>
        <v/>
      </c>
      <c r="N1109" s="27" t="str">
        <f t="shared" si="66"/>
        <v/>
      </c>
      <c r="O1109" s="6" t="str">
        <f t="shared" si="67"/>
        <v/>
      </c>
    </row>
    <row r="1110" spans="6:15">
      <c r="F1110" s="27" t="str">
        <f t="shared" si="64"/>
        <v/>
      </c>
      <c r="G1110" s="6" t="str">
        <f t="shared" si="65"/>
        <v/>
      </c>
      <c r="H1110" s="62" t="str">
        <f>+IFERROR(VLOOKUP(B1110,SOCIO!E:I,5,0),"")</f>
        <v/>
      </c>
      <c r="N1110" s="27" t="str">
        <f t="shared" si="66"/>
        <v/>
      </c>
      <c r="O1110" s="6" t="str">
        <f t="shared" si="67"/>
        <v/>
      </c>
    </row>
    <row r="1111" spans="6:15">
      <c r="F1111" s="27" t="str">
        <f t="shared" ref="F1111:F1174" si="68">+IFERROR((E1111/D1111)-1,"")</f>
        <v/>
      </c>
      <c r="G1111" s="6" t="str">
        <f t="shared" ref="G1111:G1174" si="69">+IF(E1111="","",IF(E1111&gt;=$D$16,$C$17,IF(E1111&gt;$D$15,$C$16,IF(E1111&gt;$D$14,$C$15,$C$14))))</f>
        <v/>
      </c>
      <c r="H1111" s="62" t="str">
        <f>+IFERROR(VLOOKUP(B1111,SOCIO!E:I,5,0),"")</f>
        <v/>
      </c>
      <c r="N1111" s="27" t="str">
        <f t="shared" ref="N1111:N1174" si="70">+IFERROR((M1111/L1111)-1,"")</f>
        <v/>
      </c>
      <c r="O1111" s="6" t="str">
        <f t="shared" ref="O1111:O1174" si="71">+IF(M1111="","",IF(M1111&gt;=$O$16,$C$17,IF(M1111&gt;$O$15,$C$16,IF(M1111&gt;$O$14,$C$15,$C$14))))</f>
        <v/>
      </c>
    </row>
    <row r="1112" spans="6:15">
      <c r="F1112" s="27" t="str">
        <f t="shared" si="68"/>
        <v/>
      </c>
      <c r="G1112" s="6" t="str">
        <f t="shared" si="69"/>
        <v/>
      </c>
      <c r="H1112" s="62" t="str">
        <f>+IFERROR(VLOOKUP(B1112,SOCIO!E:I,5,0),"")</f>
        <v/>
      </c>
      <c r="N1112" s="27" t="str">
        <f t="shared" si="70"/>
        <v/>
      </c>
      <c r="O1112" s="6" t="str">
        <f t="shared" si="71"/>
        <v/>
      </c>
    </row>
    <row r="1113" spans="6:15">
      <c r="F1113" s="27" t="str">
        <f t="shared" si="68"/>
        <v/>
      </c>
      <c r="G1113" s="6" t="str">
        <f t="shared" si="69"/>
        <v/>
      </c>
      <c r="H1113" s="62" t="str">
        <f>+IFERROR(VLOOKUP(B1113,SOCIO!E:I,5,0),"")</f>
        <v/>
      </c>
      <c r="N1113" s="27" t="str">
        <f t="shared" si="70"/>
        <v/>
      </c>
      <c r="O1113" s="6" t="str">
        <f t="shared" si="71"/>
        <v/>
      </c>
    </row>
    <row r="1114" spans="6:15">
      <c r="F1114" s="27" t="str">
        <f t="shared" si="68"/>
        <v/>
      </c>
      <c r="G1114" s="6" t="str">
        <f t="shared" si="69"/>
        <v/>
      </c>
      <c r="H1114" s="62" t="str">
        <f>+IFERROR(VLOOKUP(B1114,SOCIO!E:I,5,0),"")</f>
        <v/>
      </c>
      <c r="N1114" s="27" t="str">
        <f t="shared" si="70"/>
        <v/>
      </c>
      <c r="O1114" s="6" t="str">
        <f t="shared" si="71"/>
        <v/>
      </c>
    </row>
    <row r="1115" spans="6:15">
      <c r="F1115" s="27" t="str">
        <f t="shared" si="68"/>
        <v/>
      </c>
      <c r="G1115" s="6" t="str">
        <f t="shared" si="69"/>
        <v/>
      </c>
      <c r="H1115" s="62" t="str">
        <f>+IFERROR(VLOOKUP(B1115,SOCIO!E:I,5,0),"")</f>
        <v/>
      </c>
      <c r="N1115" s="27" t="str">
        <f t="shared" si="70"/>
        <v/>
      </c>
      <c r="O1115" s="6" t="str">
        <f t="shared" si="71"/>
        <v/>
      </c>
    </row>
    <row r="1116" spans="6:15">
      <c r="F1116" s="27" t="str">
        <f t="shared" si="68"/>
        <v/>
      </c>
      <c r="G1116" s="6" t="str">
        <f t="shared" si="69"/>
        <v/>
      </c>
      <c r="H1116" s="62" t="str">
        <f>+IFERROR(VLOOKUP(B1116,SOCIO!E:I,5,0),"")</f>
        <v/>
      </c>
      <c r="N1116" s="27" t="str">
        <f t="shared" si="70"/>
        <v/>
      </c>
      <c r="O1116" s="6" t="str">
        <f t="shared" si="71"/>
        <v/>
      </c>
    </row>
    <row r="1117" spans="6:15">
      <c r="F1117" s="27" t="str">
        <f t="shared" si="68"/>
        <v/>
      </c>
      <c r="G1117" s="6" t="str">
        <f t="shared" si="69"/>
        <v/>
      </c>
      <c r="H1117" s="62" t="str">
        <f>+IFERROR(VLOOKUP(B1117,SOCIO!E:I,5,0),"")</f>
        <v/>
      </c>
      <c r="N1117" s="27" t="str">
        <f t="shared" si="70"/>
        <v/>
      </c>
      <c r="O1117" s="6" t="str">
        <f t="shared" si="71"/>
        <v/>
      </c>
    </row>
    <row r="1118" spans="6:15">
      <c r="F1118" s="27" t="str">
        <f t="shared" si="68"/>
        <v/>
      </c>
      <c r="G1118" s="6" t="str">
        <f t="shared" si="69"/>
        <v/>
      </c>
      <c r="H1118" s="62" t="str">
        <f>+IFERROR(VLOOKUP(B1118,SOCIO!E:I,5,0),"")</f>
        <v/>
      </c>
      <c r="N1118" s="27" t="str">
        <f t="shared" si="70"/>
        <v/>
      </c>
      <c r="O1118" s="6" t="str">
        <f t="shared" si="71"/>
        <v/>
      </c>
    </row>
    <row r="1119" spans="6:15">
      <c r="F1119" s="27" t="str">
        <f t="shared" si="68"/>
        <v/>
      </c>
      <c r="G1119" s="6" t="str">
        <f t="shared" si="69"/>
        <v/>
      </c>
      <c r="H1119" s="62" t="str">
        <f>+IFERROR(VLOOKUP(B1119,SOCIO!E:I,5,0),"")</f>
        <v/>
      </c>
      <c r="N1119" s="27" t="str">
        <f t="shared" si="70"/>
        <v/>
      </c>
      <c r="O1119" s="6" t="str">
        <f t="shared" si="71"/>
        <v/>
      </c>
    </row>
    <row r="1120" spans="6:15">
      <c r="F1120" s="27" t="str">
        <f t="shared" si="68"/>
        <v/>
      </c>
      <c r="G1120" s="6" t="str">
        <f t="shared" si="69"/>
        <v/>
      </c>
      <c r="H1120" s="62" t="str">
        <f>+IFERROR(VLOOKUP(B1120,SOCIO!E:I,5,0),"")</f>
        <v/>
      </c>
      <c r="N1120" s="27" t="str">
        <f t="shared" si="70"/>
        <v/>
      </c>
      <c r="O1120" s="6" t="str">
        <f t="shared" si="71"/>
        <v/>
      </c>
    </row>
    <row r="1121" spans="6:15">
      <c r="F1121" s="27" t="str">
        <f t="shared" si="68"/>
        <v/>
      </c>
      <c r="G1121" s="6" t="str">
        <f t="shared" si="69"/>
        <v/>
      </c>
      <c r="H1121" s="62" t="str">
        <f>+IFERROR(VLOOKUP(B1121,SOCIO!E:I,5,0),"")</f>
        <v/>
      </c>
      <c r="N1121" s="27" t="str">
        <f t="shared" si="70"/>
        <v/>
      </c>
      <c r="O1121" s="6" t="str">
        <f t="shared" si="71"/>
        <v/>
      </c>
    </row>
    <row r="1122" spans="6:15">
      <c r="F1122" s="27" t="str">
        <f t="shared" si="68"/>
        <v/>
      </c>
      <c r="G1122" s="6" t="str">
        <f t="shared" si="69"/>
        <v/>
      </c>
      <c r="H1122" s="62" t="str">
        <f>+IFERROR(VLOOKUP(B1122,SOCIO!E:I,5,0),"")</f>
        <v/>
      </c>
      <c r="N1122" s="27" t="str">
        <f t="shared" si="70"/>
        <v/>
      </c>
      <c r="O1122" s="6" t="str">
        <f t="shared" si="71"/>
        <v/>
      </c>
    </row>
    <row r="1123" spans="6:15">
      <c r="F1123" s="27" t="str">
        <f t="shared" si="68"/>
        <v/>
      </c>
      <c r="G1123" s="6" t="str">
        <f t="shared" si="69"/>
        <v/>
      </c>
      <c r="H1123" s="62" t="str">
        <f>+IFERROR(VLOOKUP(B1123,SOCIO!E:I,5,0),"")</f>
        <v/>
      </c>
      <c r="N1123" s="27" t="str">
        <f t="shared" si="70"/>
        <v/>
      </c>
      <c r="O1123" s="6" t="str">
        <f t="shared" si="71"/>
        <v/>
      </c>
    </row>
    <row r="1124" spans="6:15">
      <c r="F1124" s="27" t="str">
        <f t="shared" si="68"/>
        <v/>
      </c>
      <c r="G1124" s="6" t="str">
        <f t="shared" si="69"/>
        <v/>
      </c>
      <c r="H1124" s="62" t="str">
        <f>+IFERROR(VLOOKUP(B1124,SOCIO!E:I,5,0),"")</f>
        <v/>
      </c>
      <c r="N1124" s="27" t="str">
        <f t="shared" si="70"/>
        <v/>
      </c>
      <c r="O1124" s="6" t="str">
        <f t="shared" si="71"/>
        <v/>
      </c>
    </row>
    <row r="1125" spans="6:15">
      <c r="F1125" s="27" t="str">
        <f t="shared" si="68"/>
        <v/>
      </c>
      <c r="G1125" s="6" t="str">
        <f t="shared" si="69"/>
        <v/>
      </c>
      <c r="H1125" s="62" t="str">
        <f>+IFERROR(VLOOKUP(B1125,SOCIO!E:I,5,0),"")</f>
        <v/>
      </c>
      <c r="N1125" s="27" t="str">
        <f t="shared" si="70"/>
        <v/>
      </c>
      <c r="O1125" s="6" t="str">
        <f t="shared" si="71"/>
        <v/>
      </c>
    </row>
    <row r="1126" spans="6:15">
      <c r="F1126" s="27" t="str">
        <f t="shared" si="68"/>
        <v/>
      </c>
      <c r="G1126" s="6" t="str">
        <f t="shared" si="69"/>
        <v/>
      </c>
      <c r="H1126" s="62" t="str">
        <f>+IFERROR(VLOOKUP(B1126,SOCIO!E:I,5,0),"")</f>
        <v/>
      </c>
      <c r="N1126" s="27" t="str">
        <f t="shared" si="70"/>
        <v/>
      </c>
      <c r="O1126" s="6" t="str">
        <f t="shared" si="71"/>
        <v/>
      </c>
    </row>
    <row r="1127" spans="6:15">
      <c r="F1127" s="27" t="str">
        <f t="shared" si="68"/>
        <v/>
      </c>
      <c r="G1127" s="6" t="str">
        <f t="shared" si="69"/>
        <v/>
      </c>
      <c r="H1127" s="62" t="str">
        <f>+IFERROR(VLOOKUP(B1127,SOCIO!E:I,5,0),"")</f>
        <v/>
      </c>
      <c r="N1127" s="27" t="str">
        <f t="shared" si="70"/>
        <v/>
      </c>
      <c r="O1127" s="6" t="str">
        <f t="shared" si="71"/>
        <v/>
      </c>
    </row>
    <row r="1128" spans="6:15">
      <c r="F1128" s="27" t="str">
        <f t="shared" si="68"/>
        <v/>
      </c>
      <c r="G1128" s="6" t="str">
        <f t="shared" si="69"/>
        <v/>
      </c>
      <c r="H1128" s="62" t="str">
        <f>+IFERROR(VLOOKUP(B1128,SOCIO!E:I,5,0),"")</f>
        <v/>
      </c>
      <c r="N1128" s="27" t="str">
        <f t="shared" si="70"/>
        <v/>
      </c>
      <c r="O1128" s="6" t="str">
        <f t="shared" si="71"/>
        <v/>
      </c>
    </row>
    <row r="1129" spans="6:15">
      <c r="F1129" s="27" t="str">
        <f t="shared" si="68"/>
        <v/>
      </c>
      <c r="G1129" s="6" t="str">
        <f t="shared" si="69"/>
        <v/>
      </c>
      <c r="H1129" s="62" t="str">
        <f>+IFERROR(VLOOKUP(B1129,SOCIO!E:I,5,0),"")</f>
        <v/>
      </c>
      <c r="N1129" s="27" t="str">
        <f t="shared" si="70"/>
        <v/>
      </c>
      <c r="O1129" s="6" t="str">
        <f t="shared" si="71"/>
        <v/>
      </c>
    </row>
    <row r="1130" spans="6:15">
      <c r="F1130" s="27" t="str">
        <f t="shared" si="68"/>
        <v/>
      </c>
      <c r="G1130" s="6" t="str">
        <f t="shared" si="69"/>
        <v/>
      </c>
      <c r="H1130" s="62" t="str">
        <f>+IFERROR(VLOOKUP(B1130,SOCIO!E:I,5,0),"")</f>
        <v/>
      </c>
      <c r="N1130" s="27" t="str">
        <f t="shared" si="70"/>
        <v/>
      </c>
      <c r="O1130" s="6" t="str">
        <f t="shared" si="71"/>
        <v/>
      </c>
    </row>
    <row r="1131" spans="6:15">
      <c r="F1131" s="27" t="str">
        <f t="shared" si="68"/>
        <v/>
      </c>
      <c r="G1131" s="6" t="str">
        <f t="shared" si="69"/>
        <v/>
      </c>
      <c r="H1131" s="62" t="str">
        <f>+IFERROR(VLOOKUP(B1131,SOCIO!E:I,5,0),"")</f>
        <v/>
      </c>
      <c r="N1131" s="27" t="str">
        <f t="shared" si="70"/>
        <v/>
      </c>
      <c r="O1131" s="6" t="str">
        <f t="shared" si="71"/>
        <v/>
      </c>
    </row>
    <row r="1132" spans="6:15">
      <c r="F1132" s="27" t="str">
        <f t="shared" si="68"/>
        <v/>
      </c>
      <c r="G1132" s="6" t="str">
        <f t="shared" si="69"/>
        <v/>
      </c>
      <c r="H1132" s="62" t="str">
        <f>+IFERROR(VLOOKUP(B1132,SOCIO!E:I,5,0),"")</f>
        <v/>
      </c>
      <c r="N1132" s="27" t="str">
        <f t="shared" si="70"/>
        <v/>
      </c>
      <c r="O1132" s="6" t="str">
        <f t="shared" si="71"/>
        <v/>
      </c>
    </row>
    <row r="1133" spans="6:15">
      <c r="F1133" s="27" t="str">
        <f t="shared" si="68"/>
        <v/>
      </c>
      <c r="G1133" s="6" t="str">
        <f t="shared" si="69"/>
        <v/>
      </c>
      <c r="H1133" s="62" t="str">
        <f>+IFERROR(VLOOKUP(B1133,SOCIO!E:I,5,0),"")</f>
        <v/>
      </c>
      <c r="N1133" s="27" t="str">
        <f t="shared" si="70"/>
        <v/>
      </c>
      <c r="O1133" s="6" t="str">
        <f t="shared" si="71"/>
        <v/>
      </c>
    </row>
    <row r="1134" spans="6:15">
      <c r="F1134" s="27" t="str">
        <f t="shared" si="68"/>
        <v/>
      </c>
      <c r="G1134" s="6" t="str">
        <f t="shared" si="69"/>
        <v/>
      </c>
      <c r="H1134" s="62" t="str">
        <f>+IFERROR(VLOOKUP(B1134,SOCIO!E:I,5,0),"")</f>
        <v/>
      </c>
      <c r="N1134" s="27" t="str">
        <f t="shared" si="70"/>
        <v/>
      </c>
      <c r="O1134" s="6" t="str">
        <f t="shared" si="71"/>
        <v/>
      </c>
    </row>
    <row r="1135" spans="6:15">
      <c r="F1135" s="27" t="str">
        <f t="shared" si="68"/>
        <v/>
      </c>
      <c r="G1135" s="6" t="str">
        <f t="shared" si="69"/>
        <v/>
      </c>
      <c r="H1135" s="62" t="str">
        <f>+IFERROR(VLOOKUP(B1135,SOCIO!E:I,5,0),"")</f>
        <v/>
      </c>
      <c r="N1135" s="27" t="str">
        <f t="shared" si="70"/>
        <v/>
      </c>
      <c r="O1135" s="6" t="str">
        <f t="shared" si="71"/>
        <v/>
      </c>
    </row>
    <row r="1136" spans="6:15">
      <c r="F1136" s="27" t="str">
        <f t="shared" si="68"/>
        <v/>
      </c>
      <c r="G1136" s="6" t="str">
        <f t="shared" si="69"/>
        <v/>
      </c>
      <c r="H1136" s="62" t="str">
        <f>+IFERROR(VLOOKUP(B1136,SOCIO!E:I,5,0),"")</f>
        <v/>
      </c>
      <c r="N1136" s="27" t="str">
        <f t="shared" si="70"/>
        <v/>
      </c>
      <c r="O1136" s="6" t="str">
        <f t="shared" si="71"/>
        <v/>
      </c>
    </row>
    <row r="1137" spans="6:15">
      <c r="F1137" s="27" t="str">
        <f t="shared" si="68"/>
        <v/>
      </c>
      <c r="G1137" s="6" t="str">
        <f t="shared" si="69"/>
        <v/>
      </c>
      <c r="H1137" s="62" t="str">
        <f>+IFERROR(VLOOKUP(B1137,SOCIO!E:I,5,0),"")</f>
        <v/>
      </c>
      <c r="N1137" s="27" t="str">
        <f t="shared" si="70"/>
        <v/>
      </c>
      <c r="O1137" s="6" t="str">
        <f t="shared" si="71"/>
        <v/>
      </c>
    </row>
    <row r="1138" spans="6:15">
      <c r="F1138" s="27" t="str">
        <f t="shared" si="68"/>
        <v/>
      </c>
      <c r="G1138" s="6" t="str">
        <f t="shared" si="69"/>
        <v/>
      </c>
      <c r="H1138" s="62" t="str">
        <f>+IFERROR(VLOOKUP(B1138,SOCIO!E:I,5,0),"")</f>
        <v/>
      </c>
      <c r="N1138" s="27" t="str">
        <f t="shared" si="70"/>
        <v/>
      </c>
      <c r="O1138" s="6" t="str">
        <f t="shared" si="71"/>
        <v/>
      </c>
    </row>
    <row r="1139" spans="6:15">
      <c r="F1139" s="27" t="str">
        <f t="shared" si="68"/>
        <v/>
      </c>
      <c r="G1139" s="6" t="str">
        <f t="shared" si="69"/>
        <v/>
      </c>
      <c r="H1139" s="62" t="str">
        <f>+IFERROR(VLOOKUP(B1139,SOCIO!E:I,5,0),"")</f>
        <v/>
      </c>
      <c r="N1139" s="27" t="str">
        <f t="shared" si="70"/>
        <v/>
      </c>
      <c r="O1139" s="6" t="str">
        <f t="shared" si="71"/>
        <v/>
      </c>
    </row>
    <row r="1140" spans="6:15">
      <c r="F1140" s="27" t="str">
        <f t="shared" si="68"/>
        <v/>
      </c>
      <c r="G1140" s="6" t="str">
        <f t="shared" si="69"/>
        <v/>
      </c>
      <c r="H1140" s="62" t="str">
        <f>+IFERROR(VLOOKUP(B1140,SOCIO!E:I,5,0),"")</f>
        <v/>
      </c>
      <c r="N1140" s="27" t="str">
        <f t="shared" si="70"/>
        <v/>
      </c>
      <c r="O1140" s="6" t="str">
        <f t="shared" si="71"/>
        <v/>
      </c>
    </row>
    <row r="1141" spans="6:15">
      <c r="F1141" s="27" t="str">
        <f t="shared" si="68"/>
        <v/>
      </c>
      <c r="G1141" s="6" t="str">
        <f t="shared" si="69"/>
        <v/>
      </c>
      <c r="H1141" s="62" t="str">
        <f>+IFERROR(VLOOKUP(B1141,SOCIO!E:I,5,0),"")</f>
        <v/>
      </c>
      <c r="N1141" s="27" t="str">
        <f t="shared" si="70"/>
        <v/>
      </c>
      <c r="O1141" s="6" t="str">
        <f t="shared" si="71"/>
        <v/>
      </c>
    </row>
    <row r="1142" spans="6:15">
      <c r="F1142" s="27" t="str">
        <f t="shared" si="68"/>
        <v/>
      </c>
      <c r="G1142" s="6" t="str">
        <f t="shared" si="69"/>
        <v/>
      </c>
      <c r="H1142" s="62" t="str">
        <f>+IFERROR(VLOOKUP(B1142,SOCIO!E:I,5,0),"")</f>
        <v/>
      </c>
      <c r="N1142" s="27" t="str">
        <f t="shared" si="70"/>
        <v/>
      </c>
      <c r="O1142" s="6" t="str">
        <f t="shared" si="71"/>
        <v/>
      </c>
    </row>
    <row r="1143" spans="6:15">
      <c r="F1143" s="27" t="str">
        <f t="shared" si="68"/>
        <v/>
      </c>
      <c r="G1143" s="6" t="str">
        <f t="shared" si="69"/>
        <v/>
      </c>
      <c r="H1143" s="62" t="str">
        <f>+IFERROR(VLOOKUP(B1143,SOCIO!E:I,5,0),"")</f>
        <v/>
      </c>
      <c r="N1143" s="27" t="str">
        <f t="shared" si="70"/>
        <v/>
      </c>
      <c r="O1143" s="6" t="str">
        <f t="shared" si="71"/>
        <v/>
      </c>
    </row>
    <row r="1144" spans="6:15">
      <c r="F1144" s="27" t="str">
        <f t="shared" si="68"/>
        <v/>
      </c>
      <c r="G1144" s="6" t="str">
        <f t="shared" si="69"/>
        <v/>
      </c>
      <c r="H1144" s="62" t="str">
        <f>+IFERROR(VLOOKUP(B1144,SOCIO!E:I,5,0),"")</f>
        <v/>
      </c>
      <c r="N1144" s="27" t="str">
        <f t="shared" si="70"/>
        <v/>
      </c>
      <c r="O1144" s="6" t="str">
        <f t="shared" si="71"/>
        <v/>
      </c>
    </row>
    <row r="1145" spans="6:15">
      <c r="F1145" s="27" t="str">
        <f t="shared" si="68"/>
        <v/>
      </c>
      <c r="G1145" s="6" t="str">
        <f t="shared" si="69"/>
        <v/>
      </c>
      <c r="H1145" s="62" t="str">
        <f>+IFERROR(VLOOKUP(B1145,SOCIO!E:I,5,0),"")</f>
        <v/>
      </c>
      <c r="N1145" s="27" t="str">
        <f t="shared" si="70"/>
        <v/>
      </c>
      <c r="O1145" s="6" t="str">
        <f t="shared" si="71"/>
        <v/>
      </c>
    </row>
    <row r="1146" spans="6:15">
      <c r="F1146" s="27" t="str">
        <f t="shared" si="68"/>
        <v/>
      </c>
      <c r="G1146" s="6" t="str">
        <f t="shared" si="69"/>
        <v/>
      </c>
      <c r="H1146" s="62" t="str">
        <f>+IFERROR(VLOOKUP(B1146,SOCIO!E:I,5,0),"")</f>
        <v/>
      </c>
      <c r="N1146" s="27" t="str">
        <f t="shared" si="70"/>
        <v/>
      </c>
      <c r="O1146" s="6" t="str">
        <f t="shared" si="71"/>
        <v/>
      </c>
    </row>
    <row r="1147" spans="6:15">
      <c r="F1147" s="27" t="str">
        <f t="shared" si="68"/>
        <v/>
      </c>
      <c r="G1147" s="6" t="str">
        <f t="shared" si="69"/>
        <v/>
      </c>
      <c r="H1147" s="62" t="str">
        <f>+IFERROR(VLOOKUP(B1147,SOCIO!E:I,5,0),"")</f>
        <v/>
      </c>
      <c r="N1147" s="27" t="str">
        <f t="shared" si="70"/>
        <v/>
      </c>
      <c r="O1147" s="6" t="str">
        <f t="shared" si="71"/>
        <v/>
      </c>
    </row>
    <row r="1148" spans="6:15">
      <c r="F1148" s="27" t="str">
        <f t="shared" si="68"/>
        <v/>
      </c>
      <c r="G1148" s="6" t="str">
        <f t="shared" si="69"/>
        <v/>
      </c>
      <c r="H1148" s="62" t="str">
        <f>+IFERROR(VLOOKUP(B1148,SOCIO!E:I,5,0),"")</f>
        <v/>
      </c>
      <c r="N1148" s="27" t="str">
        <f t="shared" si="70"/>
        <v/>
      </c>
      <c r="O1148" s="6" t="str">
        <f t="shared" si="71"/>
        <v/>
      </c>
    </row>
    <row r="1149" spans="6:15">
      <c r="F1149" s="27" t="str">
        <f t="shared" si="68"/>
        <v/>
      </c>
      <c r="G1149" s="6" t="str">
        <f t="shared" si="69"/>
        <v/>
      </c>
      <c r="H1149" s="62" t="str">
        <f>+IFERROR(VLOOKUP(B1149,SOCIO!E:I,5,0),"")</f>
        <v/>
      </c>
      <c r="N1149" s="27" t="str">
        <f t="shared" si="70"/>
        <v/>
      </c>
      <c r="O1149" s="6" t="str">
        <f t="shared" si="71"/>
        <v/>
      </c>
    </row>
    <row r="1150" spans="6:15">
      <c r="F1150" s="27" t="str">
        <f t="shared" si="68"/>
        <v/>
      </c>
      <c r="G1150" s="6" t="str">
        <f t="shared" si="69"/>
        <v/>
      </c>
      <c r="H1150" s="62" t="str">
        <f>+IFERROR(VLOOKUP(B1150,SOCIO!E:I,5,0),"")</f>
        <v/>
      </c>
      <c r="N1150" s="27" t="str">
        <f t="shared" si="70"/>
        <v/>
      </c>
      <c r="O1150" s="6" t="str">
        <f t="shared" si="71"/>
        <v/>
      </c>
    </row>
    <row r="1151" spans="6:15">
      <c r="F1151" s="27" t="str">
        <f t="shared" si="68"/>
        <v/>
      </c>
      <c r="G1151" s="6" t="str">
        <f t="shared" si="69"/>
        <v/>
      </c>
      <c r="H1151" s="62" t="str">
        <f>+IFERROR(VLOOKUP(B1151,SOCIO!E:I,5,0),"")</f>
        <v/>
      </c>
      <c r="N1151" s="27" t="str">
        <f t="shared" si="70"/>
        <v/>
      </c>
      <c r="O1151" s="6" t="str">
        <f t="shared" si="71"/>
        <v/>
      </c>
    </row>
    <row r="1152" spans="6:15">
      <c r="F1152" s="27" t="str">
        <f t="shared" si="68"/>
        <v/>
      </c>
      <c r="G1152" s="6" t="str">
        <f t="shared" si="69"/>
        <v/>
      </c>
      <c r="H1152" s="62" t="str">
        <f>+IFERROR(VLOOKUP(B1152,SOCIO!E:I,5,0),"")</f>
        <v/>
      </c>
      <c r="N1152" s="27" t="str">
        <f t="shared" si="70"/>
        <v/>
      </c>
      <c r="O1152" s="6" t="str">
        <f t="shared" si="71"/>
        <v/>
      </c>
    </row>
    <row r="1153" spans="6:15">
      <c r="F1153" s="27" t="str">
        <f t="shared" si="68"/>
        <v/>
      </c>
      <c r="G1153" s="6" t="str">
        <f t="shared" si="69"/>
        <v/>
      </c>
      <c r="H1153" s="62" t="str">
        <f>+IFERROR(VLOOKUP(B1153,SOCIO!E:I,5,0),"")</f>
        <v/>
      </c>
      <c r="N1153" s="27" t="str">
        <f t="shared" si="70"/>
        <v/>
      </c>
      <c r="O1153" s="6" t="str">
        <f t="shared" si="71"/>
        <v/>
      </c>
    </row>
    <row r="1154" spans="6:15">
      <c r="F1154" s="27" t="str">
        <f t="shared" si="68"/>
        <v/>
      </c>
      <c r="G1154" s="6" t="str">
        <f t="shared" si="69"/>
        <v/>
      </c>
      <c r="H1154" s="62" t="str">
        <f>+IFERROR(VLOOKUP(B1154,SOCIO!E:I,5,0),"")</f>
        <v/>
      </c>
      <c r="N1154" s="27" t="str">
        <f t="shared" si="70"/>
        <v/>
      </c>
      <c r="O1154" s="6" t="str">
        <f t="shared" si="71"/>
        <v/>
      </c>
    </row>
    <row r="1155" spans="6:15">
      <c r="F1155" s="27" t="str">
        <f t="shared" si="68"/>
        <v/>
      </c>
      <c r="G1155" s="6" t="str">
        <f t="shared" si="69"/>
        <v/>
      </c>
      <c r="H1155" s="62" t="str">
        <f>+IFERROR(VLOOKUP(B1155,SOCIO!E:I,5,0),"")</f>
        <v/>
      </c>
      <c r="N1155" s="27" t="str">
        <f t="shared" si="70"/>
        <v/>
      </c>
      <c r="O1155" s="6" t="str">
        <f t="shared" si="71"/>
        <v/>
      </c>
    </row>
    <row r="1156" spans="6:15">
      <c r="F1156" s="27" t="str">
        <f t="shared" si="68"/>
        <v/>
      </c>
      <c r="G1156" s="6" t="str">
        <f t="shared" si="69"/>
        <v/>
      </c>
      <c r="H1156" s="62" t="str">
        <f>+IFERROR(VLOOKUP(B1156,SOCIO!E:I,5,0),"")</f>
        <v/>
      </c>
      <c r="N1156" s="27" t="str">
        <f t="shared" si="70"/>
        <v/>
      </c>
      <c r="O1156" s="6" t="str">
        <f t="shared" si="71"/>
        <v/>
      </c>
    </row>
    <row r="1157" spans="6:15">
      <c r="F1157" s="27" t="str">
        <f t="shared" si="68"/>
        <v/>
      </c>
      <c r="G1157" s="6" t="str">
        <f t="shared" si="69"/>
        <v/>
      </c>
      <c r="H1157" s="62" t="str">
        <f>+IFERROR(VLOOKUP(B1157,SOCIO!E:I,5,0),"")</f>
        <v/>
      </c>
      <c r="N1157" s="27" t="str">
        <f t="shared" si="70"/>
        <v/>
      </c>
      <c r="O1157" s="6" t="str">
        <f t="shared" si="71"/>
        <v/>
      </c>
    </row>
    <row r="1158" spans="6:15">
      <c r="F1158" s="27" t="str">
        <f t="shared" si="68"/>
        <v/>
      </c>
      <c r="G1158" s="6" t="str">
        <f t="shared" si="69"/>
        <v/>
      </c>
      <c r="H1158" s="62" t="str">
        <f>+IFERROR(VLOOKUP(B1158,SOCIO!E:I,5,0),"")</f>
        <v/>
      </c>
      <c r="N1158" s="27" t="str">
        <f t="shared" si="70"/>
        <v/>
      </c>
      <c r="O1158" s="6" t="str">
        <f t="shared" si="71"/>
        <v/>
      </c>
    </row>
    <row r="1159" spans="6:15">
      <c r="F1159" s="27" t="str">
        <f t="shared" si="68"/>
        <v/>
      </c>
      <c r="G1159" s="6" t="str">
        <f t="shared" si="69"/>
        <v/>
      </c>
      <c r="H1159" s="62" t="str">
        <f>+IFERROR(VLOOKUP(B1159,SOCIO!E:I,5,0),"")</f>
        <v/>
      </c>
      <c r="N1159" s="27" t="str">
        <f t="shared" si="70"/>
        <v/>
      </c>
      <c r="O1159" s="6" t="str">
        <f t="shared" si="71"/>
        <v/>
      </c>
    </row>
    <row r="1160" spans="6:15">
      <c r="F1160" s="27" t="str">
        <f t="shared" si="68"/>
        <v/>
      </c>
      <c r="G1160" s="6" t="str">
        <f t="shared" si="69"/>
        <v/>
      </c>
      <c r="H1160" s="62" t="str">
        <f>+IFERROR(VLOOKUP(B1160,SOCIO!E:I,5,0),"")</f>
        <v/>
      </c>
      <c r="N1160" s="27" t="str">
        <f t="shared" si="70"/>
        <v/>
      </c>
      <c r="O1160" s="6" t="str">
        <f t="shared" si="71"/>
        <v/>
      </c>
    </row>
    <row r="1161" spans="6:15">
      <c r="F1161" s="27" t="str">
        <f t="shared" si="68"/>
        <v/>
      </c>
      <c r="G1161" s="6" t="str">
        <f t="shared" si="69"/>
        <v/>
      </c>
      <c r="H1161" s="62" t="str">
        <f>+IFERROR(VLOOKUP(B1161,SOCIO!E:I,5,0),"")</f>
        <v/>
      </c>
      <c r="N1161" s="27" t="str">
        <f t="shared" si="70"/>
        <v/>
      </c>
      <c r="O1161" s="6" t="str">
        <f t="shared" si="71"/>
        <v/>
      </c>
    </row>
    <row r="1162" spans="6:15">
      <c r="F1162" s="27" t="str">
        <f t="shared" si="68"/>
        <v/>
      </c>
      <c r="G1162" s="6" t="str">
        <f t="shared" si="69"/>
        <v/>
      </c>
      <c r="H1162" s="62" t="str">
        <f>+IFERROR(VLOOKUP(B1162,SOCIO!E:I,5,0),"")</f>
        <v/>
      </c>
      <c r="N1162" s="27" t="str">
        <f t="shared" si="70"/>
        <v/>
      </c>
      <c r="O1162" s="6" t="str">
        <f t="shared" si="71"/>
        <v/>
      </c>
    </row>
    <row r="1163" spans="6:15">
      <c r="F1163" s="27" t="str">
        <f t="shared" si="68"/>
        <v/>
      </c>
      <c r="G1163" s="6" t="str">
        <f t="shared" si="69"/>
        <v/>
      </c>
      <c r="H1163" s="62" t="str">
        <f>+IFERROR(VLOOKUP(B1163,SOCIO!E:I,5,0),"")</f>
        <v/>
      </c>
      <c r="N1163" s="27" t="str">
        <f t="shared" si="70"/>
        <v/>
      </c>
      <c r="O1163" s="6" t="str">
        <f t="shared" si="71"/>
        <v/>
      </c>
    </row>
    <row r="1164" spans="6:15">
      <c r="F1164" s="27" t="str">
        <f t="shared" si="68"/>
        <v/>
      </c>
      <c r="G1164" s="6" t="str">
        <f t="shared" si="69"/>
        <v/>
      </c>
      <c r="H1164" s="62" t="str">
        <f>+IFERROR(VLOOKUP(B1164,SOCIO!E:I,5,0),"")</f>
        <v/>
      </c>
      <c r="N1164" s="27" t="str">
        <f t="shared" si="70"/>
        <v/>
      </c>
      <c r="O1164" s="6" t="str">
        <f t="shared" si="71"/>
        <v/>
      </c>
    </row>
    <row r="1165" spans="6:15">
      <c r="F1165" s="27" t="str">
        <f t="shared" si="68"/>
        <v/>
      </c>
      <c r="G1165" s="6" t="str">
        <f t="shared" si="69"/>
        <v/>
      </c>
      <c r="H1165" s="62" t="str">
        <f>+IFERROR(VLOOKUP(B1165,SOCIO!E:I,5,0),"")</f>
        <v/>
      </c>
      <c r="N1165" s="27" t="str">
        <f t="shared" si="70"/>
        <v/>
      </c>
      <c r="O1165" s="6" t="str">
        <f t="shared" si="71"/>
        <v/>
      </c>
    </row>
    <row r="1166" spans="6:15">
      <c r="F1166" s="27" t="str">
        <f t="shared" si="68"/>
        <v/>
      </c>
      <c r="G1166" s="6" t="str">
        <f t="shared" si="69"/>
        <v/>
      </c>
      <c r="H1166" s="62" t="str">
        <f>+IFERROR(VLOOKUP(B1166,SOCIO!E:I,5,0),"")</f>
        <v/>
      </c>
      <c r="N1166" s="27" t="str">
        <f t="shared" si="70"/>
        <v/>
      </c>
      <c r="O1166" s="6" t="str">
        <f t="shared" si="71"/>
        <v/>
      </c>
    </row>
    <row r="1167" spans="6:15">
      <c r="F1167" s="27" t="str">
        <f t="shared" si="68"/>
        <v/>
      </c>
      <c r="G1167" s="6" t="str">
        <f t="shared" si="69"/>
        <v/>
      </c>
      <c r="H1167" s="62" t="str">
        <f>+IFERROR(VLOOKUP(B1167,SOCIO!E:I,5,0),"")</f>
        <v/>
      </c>
      <c r="N1167" s="27" t="str">
        <f t="shared" si="70"/>
        <v/>
      </c>
      <c r="O1167" s="6" t="str">
        <f t="shared" si="71"/>
        <v/>
      </c>
    </row>
    <row r="1168" spans="6:15">
      <c r="F1168" s="27" t="str">
        <f t="shared" si="68"/>
        <v/>
      </c>
      <c r="G1168" s="6" t="str">
        <f t="shared" si="69"/>
        <v/>
      </c>
      <c r="H1168" s="62" t="str">
        <f>+IFERROR(VLOOKUP(B1168,SOCIO!E:I,5,0),"")</f>
        <v/>
      </c>
      <c r="N1168" s="27" t="str">
        <f t="shared" si="70"/>
        <v/>
      </c>
      <c r="O1168" s="6" t="str">
        <f t="shared" si="71"/>
        <v/>
      </c>
    </row>
    <row r="1169" spans="6:15">
      <c r="F1169" s="27" t="str">
        <f t="shared" si="68"/>
        <v/>
      </c>
      <c r="G1169" s="6" t="str">
        <f t="shared" si="69"/>
        <v/>
      </c>
      <c r="H1169" s="62" t="str">
        <f>+IFERROR(VLOOKUP(B1169,SOCIO!E:I,5,0),"")</f>
        <v/>
      </c>
      <c r="N1169" s="27" t="str">
        <f t="shared" si="70"/>
        <v/>
      </c>
      <c r="O1169" s="6" t="str">
        <f t="shared" si="71"/>
        <v/>
      </c>
    </row>
    <row r="1170" spans="6:15">
      <c r="F1170" s="27" t="str">
        <f t="shared" si="68"/>
        <v/>
      </c>
      <c r="G1170" s="6" t="str">
        <f t="shared" si="69"/>
        <v/>
      </c>
      <c r="H1170" s="62" t="str">
        <f>+IFERROR(VLOOKUP(B1170,SOCIO!E:I,5,0),"")</f>
        <v/>
      </c>
      <c r="N1170" s="27" t="str">
        <f t="shared" si="70"/>
        <v/>
      </c>
      <c r="O1170" s="6" t="str">
        <f t="shared" si="71"/>
        <v/>
      </c>
    </row>
    <row r="1171" spans="6:15">
      <c r="F1171" s="27" t="str">
        <f t="shared" si="68"/>
        <v/>
      </c>
      <c r="G1171" s="6" t="str">
        <f t="shared" si="69"/>
        <v/>
      </c>
      <c r="H1171" s="62" t="str">
        <f>+IFERROR(VLOOKUP(B1171,SOCIO!E:I,5,0),"")</f>
        <v/>
      </c>
      <c r="N1171" s="27" t="str">
        <f t="shared" si="70"/>
        <v/>
      </c>
      <c r="O1171" s="6" t="str">
        <f t="shared" si="71"/>
        <v/>
      </c>
    </row>
    <row r="1172" spans="6:15">
      <c r="F1172" s="27" t="str">
        <f t="shared" si="68"/>
        <v/>
      </c>
      <c r="G1172" s="6" t="str">
        <f t="shared" si="69"/>
        <v/>
      </c>
      <c r="H1172" s="62" t="str">
        <f>+IFERROR(VLOOKUP(B1172,SOCIO!E:I,5,0),"")</f>
        <v/>
      </c>
      <c r="N1172" s="27" t="str">
        <f t="shared" si="70"/>
        <v/>
      </c>
      <c r="O1172" s="6" t="str">
        <f t="shared" si="71"/>
        <v/>
      </c>
    </row>
    <row r="1173" spans="6:15">
      <c r="F1173" s="27" t="str">
        <f t="shared" si="68"/>
        <v/>
      </c>
      <c r="G1173" s="6" t="str">
        <f t="shared" si="69"/>
        <v/>
      </c>
      <c r="H1173" s="62" t="str">
        <f>+IFERROR(VLOOKUP(B1173,SOCIO!E:I,5,0),"")</f>
        <v/>
      </c>
      <c r="N1173" s="27" t="str">
        <f t="shared" si="70"/>
        <v/>
      </c>
      <c r="O1173" s="6" t="str">
        <f t="shared" si="71"/>
        <v/>
      </c>
    </row>
    <row r="1174" spans="6:15">
      <c r="F1174" s="27" t="str">
        <f t="shared" si="68"/>
        <v/>
      </c>
      <c r="G1174" s="6" t="str">
        <f t="shared" si="69"/>
        <v/>
      </c>
      <c r="H1174" s="62" t="str">
        <f>+IFERROR(VLOOKUP(B1174,SOCIO!E:I,5,0),"")</f>
        <v/>
      </c>
      <c r="N1174" s="27" t="str">
        <f t="shared" si="70"/>
        <v/>
      </c>
      <c r="O1174" s="6" t="str">
        <f t="shared" si="71"/>
        <v/>
      </c>
    </row>
    <row r="1175" spans="6:15">
      <c r="F1175" s="27" t="str">
        <f t="shared" ref="F1175:F1202" si="72">+IFERROR((E1175/D1175)-1,"")</f>
        <v/>
      </c>
      <c r="G1175" s="6" t="str">
        <f t="shared" ref="G1175:G1202" si="73">+IF(E1175="","",IF(E1175&gt;=$D$16,$C$17,IF(E1175&gt;$D$15,$C$16,IF(E1175&gt;$D$14,$C$15,$C$14))))</f>
        <v/>
      </c>
      <c r="H1175" s="62" t="str">
        <f>+IFERROR(VLOOKUP(B1175,SOCIO!E:I,5,0),"")</f>
        <v/>
      </c>
      <c r="N1175" s="27" t="str">
        <f t="shared" ref="N1175:N1202" si="74">+IFERROR((M1175/L1175)-1,"")</f>
        <v/>
      </c>
      <c r="O1175" s="6" t="str">
        <f t="shared" ref="O1175:O1202" si="75">+IF(M1175="","",IF(M1175&gt;=$O$16,$C$17,IF(M1175&gt;$O$15,$C$16,IF(M1175&gt;$O$14,$C$15,$C$14))))</f>
        <v/>
      </c>
    </row>
    <row r="1176" spans="6:15">
      <c r="F1176" s="27" t="str">
        <f t="shared" si="72"/>
        <v/>
      </c>
      <c r="G1176" s="6" t="str">
        <f t="shared" si="73"/>
        <v/>
      </c>
      <c r="H1176" s="62" t="str">
        <f>+IFERROR(VLOOKUP(B1176,SOCIO!E:I,5,0),"")</f>
        <v/>
      </c>
      <c r="N1176" s="27" t="str">
        <f t="shared" si="74"/>
        <v/>
      </c>
      <c r="O1176" s="6" t="str">
        <f t="shared" si="75"/>
        <v/>
      </c>
    </row>
    <row r="1177" spans="6:15">
      <c r="F1177" s="27" t="str">
        <f t="shared" si="72"/>
        <v/>
      </c>
      <c r="G1177" s="6" t="str">
        <f t="shared" si="73"/>
        <v/>
      </c>
      <c r="H1177" s="62" t="str">
        <f>+IFERROR(VLOOKUP(B1177,SOCIO!E:I,5,0),"")</f>
        <v/>
      </c>
      <c r="N1177" s="27" t="str">
        <f t="shared" si="74"/>
        <v/>
      </c>
      <c r="O1177" s="6" t="str">
        <f t="shared" si="75"/>
        <v/>
      </c>
    </row>
    <row r="1178" spans="6:15">
      <c r="F1178" s="27" t="str">
        <f t="shared" si="72"/>
        <v/>
      </c>
      <c r="G1178" s="6" t="str">
        <f t="shared" si="73"/>
        <v/>
      </c>
      <c r="H1178" s="62" t="str">
        <f>+IFERROR(VLOOKUP(B1178,SOCIO!E:I,5,0),"")</f>
        <v/>
      </c>
      <c r="N1178" s="27" t="str">
        <f t="shared" si="74"/>
        <v/>
      </c>
      <c r="O1178" s="6" t="str">
        <f t="shared" si="75"/>
        <v/>
      </c>
    </row>
    <row r="1179" spans="6:15">
      <c r="F1179" s="27" t="str">
        <f t="shared" si="72"/>
        <v/>
      </c>
      <c r="G1179" s="6" t="str">
        <f t="shared" si="73"/>
        <v/>
      </c>
      <c r="H1179" s="62" t="str">
        <f>+IFERROR(VLOOKUP(B1179,SOCIO!E:I,5,0),"")</f>
        <v/>
      </c>
      <c r="N1179" s="27" t="str">
        <f t="shared" si="74"/>
        <v/>
      </c>
      <c r="O1179" s="6" t="str">
        <f t="shared" si="75"/>
        <v/>
      </c>
    </row>
    <row r="1180" spans="6:15">
      <c r="F1180" s="27" t="str">
        <f t="shared" si="72"/>
        <v/>
      </c>
      <c r="G1180" s="6" t="str">
        <f t="shared" si="73"/>
        <v/>
      </c>
      <c r="H1180" s="62" t="str">
        <f>+IFERROR(VLOOKUP(B1180,SOCIO!E:I,5,0),"")</f>
        <v/>
      </c>
      <c r="N1180" s="27" t="str">
        <f t="shared" si="74"/>
        <v/>
      </c>
      <c r="O1180" s="6" t="str">
        <f t="shared" si="75"/>
        <v/>
      </c>
    </row>
    <row r="1181" spans="6:15">
      <c r="F1181" s="27" t="str">
        <f t="shared" si="72"/>
        <v/>
      </c>
      <c r="G1181" s="6" t="str">
        <f t="shared" si="73"/>
        <v/>
      </c>
      <c r="H1181" s="62" t="str">
        <f>+IFERROR(VLOOKUP(B1181,SOCIO!E:I,5,0),"")</f>
        <v/>
      </c>
      <c r="N1181" s="27" t="str">
        <f t="shared" si="74"/>
        <v/>
      </c>
      <c r="O1181" s="6" t="str">
        <f t="shared" si="75"/>
        <v/>
      </c>
    </row>
    <row r="1182" spans="6:15">
      <c r="F1182" s="27" t="str">
        <f t="shared" si="72"/>
        <v/>
      </c>
      <c r="G1182" s="6" t="str">
        <f t="shared" si="73"/>
        <v/>
      </c>
      <c r="H1182" s="62" t="str">
        <f>+IFERROR(VLOOKUP(B1182,SOCIO!E:I,5,0),"")</f>
        <v/>
      </c>
      <c r="N1182" s="27" t="str">
        <f t="shared" si="74"/>
        <v/>
      </c>
      <c r="O1182" s="6" t="str">
        <f t="shared" si="75"/>
        <v/>
      </c>
    </row>
    <row r="1183" spans="6:15">
      <c r="F1183" s="27" t="str">
        <f t="shared" si="72"/>
        <v/>
      </c>
      <c r="G1183" s="6" t="str">
        <f t="shared" si="73"/>
        <v/>
      </c>
      <c r="H1183" s="62" t="str">
        <f>+IFERROR(VLOOKUP(B1183,SOCIO!E:I,5,0),"")</f>
        <v/>
      </c>
      <c r="N1183" s="27" t="str">
        <f t="shared" si="74"/>
        <v/>
      </c>
      <c r="O1183" s="6" t="str">
        <f t="shared" si="75"/>
        <v/>
      </c>
    </row>
    <row r="1184" spans="6:15">
      <c r="F1184" s="27" t="str">
        <f t="shared" si="72"/>
        <v/>
      </c>
      <c r="G1184" s="6" t="str">
        <f t="shared" si="73"/>
        <v/>
      </c>
      <c r="H1184" s="62" t="str">
        <f>+IFERROR(VLOOKUP(B1184,SOCIO!E:I,5,0),"")</f>
        <v/>
      </c>
      <c r="N1184" s="27" t="str">
        <f t="shared" si="74"/>
        <v/>
      </c>
      <c r="O1184" s="6" t="str">
        <f t="shared" si="75"/>
        <v/>
      </c>
    </row>
    <row r="1185" spans="6:15">
      <c r="F1185" s="27" t="str">
        <f t="shared" si="72"/>
        <v/>
      </c>
      <c r="G1185" s="6" t="str">
        <f t="shared" si="73"/>
        <v/>
      </c>
      <c r="H1185" s="62" t="str">
        <f>+IFERROR(VLOOKUP(B1185,SOCIO!E:I,5,0),"")</f>
        <v/>
      </c>
      <c r="N1185" s="27" t="str">
        <f t="shared" si="74"/>
        <v/>
      </c>
      <c r="O1185" s="6" t="str">
        <f t="shared" si="75"/>
        <v/>
      </c>
    </row>
    <row r="1186" spans="6:15">
      <c r="F1186" s="27" t="str">
        <f t="shared" si="72"/>
        <v/>
      </c>
      <c r="G1186" s="6" t="str">
        <f t="shared" si="73"/>
        <v/>
      </c>
      <c r="H1186" s="62" t="str">
        <f>+IFERROR(VLOOKUP(B1186,SOCIO!E:I,5,0),"")</f>
        <v/>
      </c>
      <c r="N1186" s="27" t="str">
        <f t="shared" si="74"/>
        <v/>
      </c>
      <c r="O1186" s="6" t="str">
        <f t="shared" si="75"/>
        <v/>
      </c>
    </row>
    <row r="1187" spans="6:15">
      <c r="F1187" s="27" t="str">
        <f t="shared" si="72"/>
        <v/>
      </c>
      <c r="G1187" s="6" t="str">
        <f t="shared" si="73"/>
        <v/>
      </c>
      <c r="H1187" s="62" t="str">
        <f>+IFERROR(VLOOKUP(B1187,SOCIO!E:I,5,0),"")</f>
        <v/>
      </c>
      <c r="N1187" s="27" t="str">
        <f t="shared" si="74"/>
        <v/>
      </c>
      <c r="O1187" s="6" t="str">
        <f t="shared" si="75"/>
        <v/>
      </c>
    </row>
    <row r="1188" spans="6:15">
      <c r="F1188" s="27" t="str">
        <f t="shared" si="72"/>
        <v/>
      </c>
      <c r="G1188" s="6" t="str">
        <f t="shared" si="73"/>
        <v/>
      </c>
      <c r="H1188" s="62" t="str">
        <f>+IFERROR(VLOOKUP(B1188,SOCIO!E:I,5,0),"")</f>
        <v/>
      </c>
      <c r="N1188" s="27" t="str">
        <f t="shared" si="74"/>
        <v/>
      </c>
      <c r="O1188" s="6" t="str">
        <f t="shared" si="75"/>
        <v/>
      </c>
    </row>
    <row r="1189" spans="6:15">
      <c r="F1189" s="27" t="str">
        <f t="shared" si="72"/>
        <v/>
      </c>
      <c r="G1189" s="6" t="str">
        <f t="shared" si="73"/>
        <v/>
      </c>
      <c r="H1189" s="62" t="str">
        <f>+IFERROR(VLOOKUP(B1189,SOCIO!E:I,5,0),"")</f>
        <v/>
      </c>
      <c r="N1189" s="27" t="str">
        <f t="shared" si="74"/>
        <v/>
      </c>
      <c r="O1189" s="6" t="str">
        <f t="shared" si="75"/>
        <v/>
      </c>
    </row>
    <row r="1190" spans="6:15">
      <c r="F1190" s="27" t="str">
        <f t="shared" si="72"/>
        <v/>
      </c>
      <c r="G1190" s="6" t="str">
        <f t="shared" si="73"/>
        <v/>
      </c>
      <c r="H1190" s="62" t="str">
        <f>+IFERROR(VLOOKUP(B1190,SOCIO!E:I,5,0),"")</f>
        <v/>
      </c>
      <c r="N1190" s="27" t="str">
        <f t="shared" si="74"/>
        <v/>
      </c>
      <c r="O1190" s="6" t="str">
        <f t="shared" si="75"/>
        <v/>
      </c>
    </row>
    <row r="1191" spans="6:15">
      <c r="F1191" s="27" t="str">
        <f t="shared" si="72"/>
        <v/>
      </c>
      <c r="G1191" s="6" t="str">
        <f t="shared" si="73"/>
        <v/>
      </c>
      <c r="H1191" s="62" t="str">
        <f>+IFERROR(VLOOKUP(B1191,SOCIO!E:I,5,0),"")</f>
        <v/>
      </c>
      <c r="N1191" s="27" t="str">
        <f t="shared" si="74"/>
        <v/>
      </c>
      <c r="O1191" s="6" t="str">
        <f t="shared" si="75"/>
        <v/>
      </c>
    </row>
    <row r="1192" spans="6:15">
      <c r="F1192" s="27" t="str">
        <f t="shared" si="72"/>
        <v/>
      </c>
      <c r="G1192" s="6" t="str">
        <f t="shared" si="73"/>
        <v/>
      </c>
      <c r="H1192" s="62" t="str">
        <f>+IFERROR(VLOOKUP(B1192,SOCIO!E:I,5,0),"")</f>
        <v/>
      </c>
      <c r="N1192" s="27" t="str">
        <f t="shared" si="74"/>
        <v/>
      </c>
      <c r="O1192" s="6" t="str">
        <f t="shared" si="75"/>
        <v/>
      </c>
    </row>
    <row r="1193" spans="6:15">
      <c r="F1193" s="27" t="str">
        <f t="shared" si="72"/>
        <v/>
      </c>
      <c r="G1193" s="6" t="str">
        <f t="shared" si="73"/>
        <v/>
      </c>
      <c r="H1193" s="62" t="str">
        <f>+IFERROR(VLOOKUP(B1193,SOCIO!E:I,5,0),"")</f>
        <v/>
      </c>
      <c r="N1193" s="27" t="str">
        <f t="shared" si="74"/>
        <v/>
      </c>
      <c r="O1193" s="6" t="str">
        <f t="shared" si="75"/>
        <v/>
      </c>
    </row>
    <row r="1194" spans="6:15">
      <c r="F1194" s="27" t="str">
        <f t="shared" si="72"/>
        <v/>
      </c>
      <c r="G1194" s="6" t="str">
        <f t="shared" si="73"/>
        <v/>
      </c>
      <c r="H1194" s="62" t="str">
        <f>+IFERROR(VLOOKUP(B1194,SOCIO!E:I,5,0),"")</f>
        <v/>
      </c>
      <c r="N1194" s="27" t="str">
        <f t="shared" si="74"/>
        <v/>
      </c>
      <c r="O1194" s="6" t="str">
        <f t="shared" si="75"/>
        <v/>
      </c>
    </row>
    <row r="1195" spans="6:15">
      <c r="F1195" s="27" t="str">
        <f t="shared" si="72"/>
        <v/>
      </c>
      <c r="G1195" s="6" t="str">
        <f t="shared" si="73"/>
        <v/>
      </c>
      <c r="H1195" s="62" t="str">
        <f>+IFERROR(VLOOKUP(B1195,SOCIO!E:I,5,0),"")</f>
        <v/>
      </c>
      <c r="N1195" s="27" t="str">
        <f t="shared" si="74"/>
        <v/>
      </c>
      <c r="O1195" s="6" t="str">
        <f t="shared" si="75"/>
        <v/>
      </c>
    </row>
    <row r="1196" spans="6:15">
      <c r="F1196" s="27" t="str">
        <f t="shared" si="72"/>
        <v/>
      </c>
      <c r="G1196" s="6" t="str">
        <f t="shared" si="73"/>
        <v/>
      </c>
      <c r="H1196" s="62" t="str">
        <f>+IFERROR(VLOOKUP(B1196,SOCIO!E:I,5,0),"")</f>
        <v/>
      </c>
      <c r="N1196" s="27" t="str">
        <f t="shared" si="74"/>
        <v/>
      </c>
      <c r="O1196" s="6" t="str">
        <f t="shared" si="75"/>
        <v/>
      </c>
    </row>
    <row r="1197" spans="6:15">
      <c r="F1197" s="27" t="str">
        <f t="shared" si="72"/>
        <v/>
      </c>
      <c r="G1197" s="6" t="str">
        <f t="shared" si="73"/>
        <v/>
      </c>
      <c r="H1197" s="62" t="str">
        <f>+IFERROR(VLOOKUP(B1197,SOCIO!E:I,5,0),"")</f>
        <v/>
      </c>
      <c r="N1197" s="27" t="str">
        <f t="shared" si="74"/>
        <v/>
      </c>
      <c r="O1197" s="6" t="str">
        <f t="shared" si="75"/>
        <v/>
      </c>
    </row>
    <row r="1198" spans="6:15">
      <c r="F1198" s="27" t="str">
        <f t="shared" si="72"/>
        <v/>
      </c>
      <c r="G1198" s="6" t="str">
        <f t="shared" si="73"/>
        <v/>
      </c>
      <c r="H1198" s="62" t="str">
        <f>+IFERROR(VLOOKUP(B1198,SOCIO!E:I,5,0),"")</f>
        <v/>
      </c>
      <c r="N1198" s="27" t="str">
        <f t="shared" si="74"/>
        <v/>
      </c>
      <c r="O1198" s="6" t="str">
        <f t="shared" si="75"/>
        <v/>
      </c>
    </row>
    <row r="1199" spans="6:15">
      <c r="F1199" s="27" t="str">
        <f t="shared" si="72"/>
        <v/>
      </c>
      <c r="G1199" s="6" t="str">
        <f t="shared" si="73"/>
        <v/>
      </c>
      <c r="H1199" s="62" t="str">
        <f>+IFERROR(VLOOKUP(B1199,SOCIO!E:I,5,0),"")</f>
        <v/>
      </c>
      <c r="N1199" s="27" t="str">
        <f t="shared" si="74"/>
        <v/>
      </c>
      <c r="O1199" s="6" t="str">
        <f t="shared" si="75"/>
        <v/>
      </c>
    </row>
    <row r="1200" spans="6:15">
      <c r="F1200" s="27" t="str">
        <f t="shared" si="72"/>
        <v/>
      </c>
      <c r="G1200" s="6" t="str">
        <f t="shared" si="73"/>
        <v/>
      </c>
      <c r="H1200" s="62" t="str">
        <f>+IFERROR(VLOOKUP(B1200,SOCIO!E:I,5,0),"")</f>
        <v/>
      </c>
      <c r="N1200" s="27" t="str">
        <f t="shared" si="74"/>
        <v/>
      </c>
      <c r="O1200" s="6" t="str">
        <f t="shared" si="75"/>
        <v/>
      </c>
    </row>
    <row r="1201" spans="6:15">
      <c r="F1201" s="27" t="str">
        <f t="shared" si="72"/>
        <v/>
      </c>
      <c r="G1201" s="6" t="str">
        <f t="shared" si="73"/>
        <v/>
      </c>
      <c r="H1201" s="62" t="str">
        <f>+IFERROR(VLOOKUP(B1201,SOCIO!E:I,5,0),"")</f>
        <v/>
      </c>
      <c r="N1201" s="27" t="str">
        <f t="shared" si="74"/>
        <v/>
      </c>
      <c r="O1201" s="6" t="str">
        <f t="shared" si="75"/>
        <v/>
      </c>
    </row>
    <row r="1202" spans="6:15">
      <c r="F1202" s="27" t="str">
        <f t="shared" si="72"/>
        <v/>
      </c>
      <c r="G1202" s="6" t="str">
        <f t="shared" si="73"/>
        <v/>
      </c>
      <c r="H1202" s="62" t="str">
        <f>+IFERROR(VLOOKUP(B1202,SOCIO!E:I,5,0),"")</f>
        <v/>
      </c>
      <c r="N1202" s="27" t="str">
        <f t="shared" si="74"/>
        <v/>
      </c>
      <c r="O1202" s="6" t="str">
        <f t="shared" si="75"/>
        <v/>
      </c>
    </row>
  </sheetData>
  <conditionalFormatting sqref="D6">
    <cfRule type="expression" dxfId="233" priority="28">
      <formula>$D$6&lt;=0</formula>
    </cfRule>
    <cfRule type="cellIs" dxfId="232" priority="29" operator="greaterThan">
      <formula>0</formula>
    </cfRule>
  </conditionalFormatting>
  <conditionalFormatting sqref="F23:F1202">
    <cfRule type="expression" dxfId="231" priority="14">
      <formula>"&gt;10%"</formula>
    </cfRule>
    <cfRule type="cellIs" priority="16" operator="equal">
      <formula>"="</formula>
    </cfRule>
    <cfRule type="cellIs" dxfId="230" priority="17" operator="greaterThan">
      <formula>10%</formula>
    </cfRule>
  </conditionalFormatting>
  <conditionalFormatting sqref="G23:G1202">
    <cfRule type="cellIs" dxfId="229" priority="18" operator="equal">
      <formula>"Cuartil 4"</formula>
    </cfRule>
    <cfRule type="cellIs" dxfId="228" priority="19" operator="equal">
      <formula>"Cuartil 3"</formula>
    </cfRule>
    <cfRule type="cellIs" dxfId="227" priority="20" operator="equal">
      <formula>"Cuartil 2"</formula>
    </cfRule>
    <cfRule type="cellIs" dxfId="226" priority="21" operator="equal">
      <formula>"Cuartil 1"</formula>
    </cfRule>
  </conditionalFormatting>
  <conditionalFormatting sqref="N23:N1202">
    <cfRule type="expression" dxfId="225" priority="7">
      <formula>"&gt;10%"</formula>
    </cfRule>
    <cfRule type="cellIs" priority="8" operator="equal">
      <formula>"="</formula>
    </cfRule>
    <cfRule type="cellIs" dxfId="224" priority="9" operator="greaterThan">
      <formula>10%</formula>
    </cfRule>
  </conditionalFormatting>
  <conditionalFormatting sqref="O23:O1202">
    <cfRule type="cellIs" dxfId="223" priority="10" operator="equal">
      <formula>"Cuartil 4"</formula>
    </cfRule>
    <cfRule type="cellIs" dxfId="222" priority="11" operator="equal">
      <formula>"Cuartil 3"</formula>
    </cfRule>
    <cfRule type="cellIs" dxfId="221" priority="12" operator="equal">
      <formula>"Cuartil 2"</formula>
    </cfRule>
    <cfRule type="cellIs" dxfId="220" priority="13" operator="equal">
      <formula>"Cuartil 1"</formula>
    </cfRule>
  </conditionalFormatting>
  <conditionalFormatting sqref="C20">
    <cfRule type="expression" dxfId="219" priority="5">
      <formula>$D$6&lt;=0</formula>
    </cfRule>
    <cfRule type="cellIs" dxfId="218" priority="6" operator="greaterThan">
      <formula>0</formula>
    </cfRule>
  </conditionalFormatting>
  <conditionalFormatting sqref="F20:G20">
    <cfRule type="expression" dxfId="217" priority="3">
      <formula>$G$20="LAS FECHAS NO COINCIDEN"</formula>
    </cfRule>
    <cfRule type="cellIs" dxfId="216" priority="4" operator="equal">
      <formula>"LAS FECHAS NO COINCIDEN"</formula>
    </cfRule>
  </conditionalFormatting>
  <conditionalFormatting sqref="H20">
    <cfRule type="expression" dxfId="215" priority="1">
      <formula>$G$20="LAS FECHAS NO COINCIDEN"</formula>
    </cfRule>
    <cfRule type="cellIs" dxfId="214" priority="2" operator="equal">
      <formula>"LAS FECHAS NO COINCIDEN"</formula>
    </cfRule>
  </conditionalFormatting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764A3-FAA7-46ED-A9DB-295878C4DC74}">
  <sheetPr codeName="Hoja3"/>
  <dimension ref="A1:AE2000"/>
  <sheetViews>
    <sheetView workbookViewId="0">
      <selection activeCell="A2" sqref="A2:O183"/>
    </sheetView>
  </sheetViews>
  <sheetFormatPr baseColWidth="10" defaultRowHeight="15"/>
  <cols>
    <col min="1" max="1" width="17.7109375" style="1" bestFit="1" customWidth="1"/>
    <col min="2" max="2" width="15.42578125" style="1" bestFit="1" customWidth="1"/>
    <col min="3" max="3" width="18" bestFit="1" customWidth="1"/>
    <col min="8" max="8" width="11.42578125" style="28"/>
    <col min="16" max="16" width="17.28515625" customWidth="1"/>
    <col min="17" max="18" width="9.42578125" bestFit="1" customWidth="1"/>
    <col min="19" max="19" width="44.140625" bestFit="1" customWidth="1"/>
    <col min="20" max="20" width="23.5703125" bestFit="1" customWidth="1"/>
    <col min="21" max="21" width="39.140625" bestFit="1" customWidth="1"/>
    <col min="22" max="22" width="36.140625" bestFit="1" customWidth="1"/>
    <col min="23" max="23" width="15.140625" bestFit="1" customWidth="1"/>
    <col min="24" max="24" width="8.5703125" style="52" bestFit="1" customWidth="1"/>
    <col min="25" max="25" width="13" style="52" bestFit="1" customWidth="1"/>
    <col min="26" max="26" width="19.7109375" style="3" bestFit="1" customWidth="1"/>
    <col min="27" max="27" width="9.85546875" bestFit="1" customWidth="1"/>
    <col min="28" max="28" width="9.42578125" bestFit="1" customWidth="1"/>
    <col min="29" max="29" width="13.28515625" bestFit="1" customWidth="1"/>
    <col min="30" max="30" width="11.5703125" bestFit="1" customWidth="1"/>
    <col min="31" max="31" width="0" hidden="1" customWidth="1"/>
  </cols>
  <sheetData>
    <row r="1" spans="1:31">
      <c r="A1" s="1" t="s">
        <v>40</v>
      </c>
      <c r="B1" s="1" t="s">
        <v>41</v>
      </c>
      <c r="C1" t="s">
        <v>42</v>
      </c>
      <c r="D1" t="s">
        <v>43</v>
      </c>
      <c r="E1" t="s">
        <v>0</v>
      </c>
      <c r="F1" t="s">
        <v>44</v>
      </c>
      <c r="G1" t="s">
        <v>45</v>
      </c>
      <c r="H1" s="28" t="s">
        <v>53</v>
      </c>
      <c r="I1" t="s">
        <v>54</v>
      </c>
      <c r="J1" t="s">
        <v>2</v>
      </c>
      <c r="K1" t="s">
        <v>46</v>
      </c>
      <c r="L1" t="s">
        <v>47</v>
      </c>
      <c r="M1" t="s">
        <v>1</v>
      </c>
      <c r="N1" t="s">
        <v>55</v>
      </c>
      <c r="O1" t="s">
        <v>56</v>
      </c>
      <c r="P1" t="s">
        <v>57</v>
      </c>
      <c r="Q1" s="44" t="s">
        <v>8</v>
      </c>
      <c r="R1" s="44" t="s">
        <v>52</v>
      </c>
      <c r="S1" s="44" t="s">
        <v>19</v>
      </c>
      <c r="T1" s="44" t="s">
        <v>5</v>
      </c>
      <c r="U1" s="44" t="s">
        <v>12</v>
      </c>
      <c r="V1" s="44" t="s">
        <v>7</v>
      </c>
      <c r="W1" s="44" t="s">
        <v>37</v>
      </c>
      <c r="X1" s="50" t="s">
        <v>14</v>
      </c>
      <c r="Y1" s="50" t="s">
        <v>50</v>
      </c>
      <c r="Z1" s="53" t="s">
        <v>33</v>
      </c>
      <c r="AA1" s="44" t="s">
        <v>8</v>
      </c>
      <c r="AB1" s="44" t="s">
        <v>51</v>
      </c>
      <c r="AC1" s="44" t="s">
        <v>49</v>
      </c>
      <c r="AD1" s="44" t="s">
        <v>61</v>
      </c>
    </row>
    <row r="2" spans="1:31">
      <c r="A2" s="55">
        <v>46275</v>
      </c>
      <c r="B2" s="55">
        <v>46276</v>
      </c>
      <c r="C2" t="b">
        <v>0</v>
      </c>
      <c r="D2" t="s">
        <v>1770</v>
      </c>
      <c r="E2" t="s">
        <v>1771</v>
      </c>
      <c r="F2" t="s">
        <v>2198</v>
      </c>
      <c r="G2" t="s">
        <v>2199</v>
      </c>
      <c r="H2">
        <v>1</v>
      </c>
      <c r="P2" s="54"/>
      <c r="Q2" s="45">
        <f t="shared" ref="Q2:Q65" si="0">+IFERROR(IF(G2="","",LEFT(G2,7))*1,"")</f>
        <v>4202725</v>
      </c>
      <c r="R2" s="45">
        <f>+IF(Q2="","",IFERROR(VLOOKUP(Q2,Consulta1[],2,0),"-"))</f>
        <v>2001622</v>
      </c>
      <c r="S2" s="45" t="str">
        <f>+IF(Q2="","",IFERROR(VLOOKUP(Q2,Consulta1[],3,0),"-"))</f>
        <v>GOMEZ MORALES LILIANA MARIA</v>
      </c>
      <c r="T2" s="45" t="str">
        <f>+IF(Q2="","",IFERROR(VLOOKUP(Q2,Consulta1[],4,0),"-"))</f>
        <v>HVC AMC</v>
      </c>
      <c r="U2" s="45" t="str">
        <f>+IF(Q2="","",IFERROR(VLOOKUP(Q2,Consulta1[],5,0),"-"))</f>
        <v>OVALLES ORTEGANA YENNIFEER ANDREINA</v>
      </c>
      <c r="V2" s="45" t="str">
        <f>+IF(Q2="","",IFERROR(VLOOKUP(Q2,Consulta1[],6,0),"-"))</f>
        <v>MONSALVE HERRERA JOHN JAMES</v>
      </c>
      <c r="W2" s="45">
        <f>+IF(G2="","",IF(R2="-","",I2))</f>
        <v>0</v>
      </c>
      <c r="X2" s="51">
        <f>+IF(T2="SWAT HB",800,IF(R2="-","",IFERROR(IF(T2="-","",VLOOKUP(T2,'SKILL PERFIL'!$A$2:$B$37,2,0)),"")))</f>
        <v>708.98759392573083</v>
      </c>
      <c r="Y2" s="51" t="str">
        <f>+IFERROR(IF(R2="-","",MID(J2,2,8)*24*3600),"")</f>
        <v/>
      </c>
      <c r="Z2" s="46" t="str">
        <f>+IFERROR(W2*Y2,"")</f>
        <v/>
      </c>
      <c r="AA2" s="45">
        <f>+IF(Q2="","",Q2)</f>
        <v>4202725</v>
      </c>
      <c r="AB2" s="45">
        <f t="shared" ref="AB2:AB65" si="1">+IF(G2="","",IF(R2="-",0,1))</f>
        <v>1</v>
      </c>
      <c r="AC2" s="45" t="str">
        <f>+IF(Q2="","",IFERROR(VLOOKUP(Q2,Consulta1[],7,0),"-"))</f>
        <v>&gt;360</v>
      </c>
      <c r="AD2" s="45" t="str">
        <f>+IF(Q2="","",IFERROR(VLOOKUP(Q2,Consulta1[],9,0),"-"))</f>
        <v>LATAM MED</v>
      </c>
      <c r="AE2" s="1">
        <f>DATE(YEAR(A2),MONTH(A2),DAY(A2))</f>
        <v>46275</v>
      </c>
    </row>
    <row r="3" spans="1:31">
      <c r="A3" s="55">
        <v>46275</v>
      </c>
      <c r="B3" s="55">
        <v>46276</v>
      </c>
      <c r="C3" t="b">
        <v>0</v>
      </c>
      <c r="D3" t="s">
        <v>1770</v>
      </c>
      <c r="E3" t="s">
        <v>1771</v>
      </c>
      <c r="F3" t="s">
        <v>2200</v>
      </c>
      <c r="G3" t="s">
        <v>2201</v>
      </c>
      <c r="H3">
        <v>2</v>
      </c>
      <c r="I3">
        <v>1</v>
      </c>
      <c r="J3" t="s">
        <v>2202</v>
      </c>
      <c r="K3" t="s">
        <v>2203</v>
      </c>
      <c r="M3" t="s">
        <v>2204</v>
      </c>
      <c r="P3" s="54"/>
      <c r="Q3" s="45">
        <f t="shared" si="0"/>
        <v>4206095</v>
      </c>
      <c r="R3" s="45">
        <f>+IF(Q3="","",IFERROR(VLOOKUP(Q3,Consulta1[],2,0),"-"))</f>
        <v>2001679</v>
      </c>
      <c r="S3" s="45" t="str">
        <f>+IF(Q3="","",IFERROR(VLOOKUP(Q3,Consulta1[],3,0),"-"))</f>
        <v>ALVAREZ HOYOS ALBA NIDIA</v>
      </c>
      <c r="T3" s="45" t="str">
        <f>+IF(Q3="","",IFERROR(VLOOKUP(Q3,Consulta1[],4,0),"-"))</f>
        <v>HVC AMC</v>
      </c>
      <c r="U3" s="45" t="str">
        <f>+IF(Q3="","",IFERROR(VLOOKUP(Q3,Consulta1[],5,0),"-"))</f>
        <v>VELASQUEZ CARTAGENA ALEJANDRO</v>
      </c>
      <c r="V3" s="45" t="str">
        <f>+IF(Q3="","",IFERROR(VLOOKUP(Q3,Consulta1[],6,0),"-"))</f>
        <v>MONSALVE HERRERA JOHN JAMES</v>
      </c>
      <c r="W3" s="45">
        <f t="shared" ref="W3:W65" si="2">+IF(G3="","",IF(R3="-","",I3))</f>
        <v>1</v>
      </c>
      <c r="X3" s="51">
        <f>+IF(T3="SWAT HB",800,IF(R3="-","",IFERROR(IF(T3="-","",VLOOKUP(T3,'SKILL PERFIL'!$A$2:$B$37,2,0)),"")))</f>
        <v>708.98759392573083</v>
      </c>
      <c r="Y3" s="51">
        <f t="shared" ref="Y3:Y66" si="3">+IFERROR(IF(R3="-","",MID(J3,2,8)*24*3600),"")</f>
        <v>347.00000000000006</v>
      </c>
      <c r="Z3" s="46">
        <f t="shared" ref="Z3:Z66" si="4">+IFERROR(W3*Y3,"")</f>
        <v>347.00000000000006</v>
      </c>
      <c r="AA3" s="45">
        <f t="shared" ref="AA3:AA66" si="5">+IF(Q3="","",Q3)</f>
        <v>4206095</v>
      </c>
      <c r="AB3" s="45">
        <f t="shared" si="1"/>
        <v>1</v>
      </c>
      <c r="AC3" s="45" t="str">
        <f>+IF(Q3="","",IFERROR(VLOOKUP(Q3,Consulta1[],7,0),"-"))</f>
        <v>&gt;360</v>
      </c>
      <c r="AD3" s="45" t="str">
        <f>+IF(Q3="","",IFERROR(VLOOKUP(Q3,Consulta1[],9,0),"-"))</f>
        <v>LATAM MED</v>
      </c>
      <c r="AE3" s="1">
        <f t="shared" ref="AE3:AE66" si="6">DATE(YEAR(A3),MONTH(A3),DAY(A3))</f>
        <v>46275</v>
      </c>
    </row>
    <row r="4" spans="1:31">
      <c r="A4" s="55">
        <v>46275</v>
      </c>
      <c r="B4" s="55">
        <v>46276</v>
      </c>
      <c r="C4" t="b">
        <v>0</v>
      </c>
      <c r="D4" t="s">
        <v>1770</v>
      </c>
      <c r="E4" t="s">
        <v>1771</v>
      </c>
      <c r="F4" t="s">
        <v>1772</v>
      </c>
      <c r="G4" t="s">
        <v>1773</v>
      </c>
      <c r="H4">
        <v>2</v>
      </c>
      <c r="I4">
        <v>2</v>
      </c>
      <c r="J4" t="s">
        <v>1774</v>
      </c>
      <c r="K4" t="s">
        <v>1775</v>
      </c>
      <c r="M4" t="s">
        <v>1776</v>
      </c>
      <c r="P4" s="54"/>
      <c r="Q4" s="45">
        <f t="shared" si="0"/>
        <v>4225427</v>
      </c>
      <c r="R4" s="45">
        <f>+IF(Q4="","",IFERROR(VLOOKUP(Q4,Consulta1[],2,0),"-"))</f>
        <v>2001961</v>
      </c>
      <c r="S4" s="45" t="str">
        <f>+IF(Q4="","",IFERROR(VLOOKUP(Q4,Consulta1[],3,0),"-"))</f>
        <v>MONTOYA CASTRILLON ALCIDES</v>
      </c>
      <c r="T4" s="45" t="str">
        <f>+IF(Q4="","",IFERROR(VLOOKUP(Q4,Consulta1[],4,0),"-"))</f>
        <v>LUA AMC</v>
      </c>
      <c r="U4" s="45" t="str">
        <f>+IF(Q4="","",IFERROR(VLOOKUP(Q4,Consulta1[],5,0),"-"))</f>
        <v>RIOS RAMIREZ JUAN ESTEBAN</v>
      </c>
      <c r="V4" s="45" t="str">
        <f>+IF(Q4="","",IFERROR(VLOOKUP(Q4,Consulta1[],6,0),"-"))</f>
        <v>CARBONO PEDROZA YINEIDIS YESENIA</v>
      </c>
      <c r="W4" s="45">
        <f t="shared" si="2"/>
        <v>2</v>
      </c>
      <c r="X4" s="51">
        <f>+IF(T4="SWAT HB",800,IF(R4="-","",IFERROR(IF(T4="-","",VLOOKUP(T4,'SKILL PERFIL'!$A$2:$B$37,2,0)),"")))</f>
        <v>800</v>
      </c>
      <c r="Y4" s="51">
        <f t="shared" si="3"/>
        <v>1297</v>
      </c>
      <c r="Z4" s="46">
        <f t="shared" si="4"/>
        <v>2594</v>
      </c>
      <c r="AA4" s="45">
        <f t="shared" si="5"/>
        <v>4225427</v>
      </c>
      <c r="AB4" s="45">
        <f t="shared" si="1"/>
        <v>1</v>
      </c>
      <c r="AC4" s="45" t="str">
        <f>+IF(Q4="","",IFERROR(VLOOKUP(Q4,Consulta1[],7,0),"-"))</f>
        <v>&gt;360</v>
      </c>
      <c r="AD4" s="45" t="str">
        <f>+IF(Q4="","",IFERROR(VLOOKUP(Q4,Consulta1[],9,0),"-"))</f>
        <v>LATAM MED</v>
      </c>
      <c r="AE4" s="1">
        <f t="shared" si="6"/>
        <v>46275</v>
      </c>
    </row>
    <row r="5" spans="1:31">
      <c r="A5" s="55">
        <v>46275</v>
      </c>
      <c r="B5" s="55">
        <v>46276</v>
      </c>
      <c r="C5" t="b">
        <v>0</v>
      </c>
      <c r="D5" t="s">
        <v>1770</v>
      </c>
      <c r="E5" t="s">
        <v>1771</v>
      </c>
      <c r="F5" t="s">
        <v>1777</v>
      </c>
      <c r="G5" t="s">
        <v>1778</v>
      </c>
      <c r="H5">
        <v>3</v>
      </c>
      <c r="I5">
        <v>3</v>
      </c>
      <c r="J5" t="s">
        <v>1779</v>
      </c>
      <c r="K5" t="s">
        <v>1780</v>
      </c>
      <c r="L5" t="s">
        <v>1781</v>
      </c>
      <c r="M5" t="s">
        <v>1782</v>
      </c>
      <c r="N5">
        <v>1</v>
      </c>
      <c r="P5" s="54"/>
      <c r="Q5" s="45">
        <f t="shared" si="0"/>
        <v>4271075</v>
      </c>
      <c r="R5" s="45">
        <f>+IF(Q5="","",IFERROR(VLOOKUP(Q5,Consulta1[],2,0),"-"))</f>
        <v>2003189</v>
      </c>
      <c r="S5" s="45" t="str">
        <f>+IF(Q5="","",IFERROR(VLOOKUP(Q5,Consulta1[],3,0),"-"))</f>
        <v>RIVILLAS AGUDELO JUAN CAMILO</v>
      </c>
      <c r="T5" s="45" t="str">
        <f>+IF(Q5="","",IFERROR(VLOOKUP(Q5,Consulta1[],4,0),"-"))</f>
        <v>HVC AMC</v>
      </c>
      <c r="U5" s="45" t="str">
        <f>+IF(Q5="","",IFERROR(VLOOKUP(Q5,Consulta1[],5,0),"-"))</f>
        <v>OVALLES ORTEGANA YENNIFEER ANDREINA</v>
      </c>
      <c r="V5" s="45" t="str">
        <f>+IF(Q5="","",IFERROR(VLOOKUP(Q5,Consulta1[],6,0),"-"))</f>
        <v>MONSALVE HERRERA JOHN JAMES</v>
      </c>
      <c r="W5" s="45">
        <f t="shared" si="2"/>
        <v>3</v>
      </c>
      <c r="X5" s="51">
        <f>+IF(T5="SWAT HB",800,IF(R5="-","",IFERROR(IF(T5="-","",VLOOKUP(T5,'SKILL PERFIL'!$A$2:$B$37,2,0)),"")))</f>
        <v>708.98759392573083</v>
      </c>
      <c r="Y5" s="51">
        <f t="shared" si="3"/>
        <v>1168.9999999999998</v>
      </c>
      <c r="Z5" s="46">
        <f t="shared" si="4"/>
        <v>3506.9999999999991</v>
      </c>
      <c r="AA5" s="45">
        <f t="shared" si="5"/>
        <v>4271075</v>
      </c>
      <c r="AB5" s="45">
        <f t="shared" si="1"/>
        <v>1</v>
      </c>
      <c r="AC5" s="45" t="str">
        <f>+IF(Q5="","",IFERROR(VLOOKUP(Q5,Consulta1[],7,0),"-"))</f>
        <v>&gt;360</v>
      </c>
      <c r="AD5" s="45" t="str">
        <f>+IF(Q5="","",IFERROR(VLOOKUP(Q5,Consulta1[],9,0),"-"))</f>
        <v>LATAM MED</v>
      </c>
      <c r="AE5" s="1">
        <f t="shared" si="6"/>
        <v>46275</v>
      </c>
    </row>
    <row r="6" spans="1:31">
      <c r="A6" s="55">
        <v>46275</v>
      </c>
      <c r="B6" s="55">
        <v>46276</v>
      </c>
      <c r="C6" t="b">
        <v>0</v>
      </c>
      <c r="D6" t="s">
        <v>1770</v>
      </c>
      <c r="E6" t="s">
        <v>1771</v>
      </c>
      <c r="F6" t="s">
        <v>1783</v>
      </c>
      <c r="G6" t="s">
        <v>1784</v>
      </c>
      <c r="H6">
        <v>10</v>
      </c>
      <c r="I6">
        <v>10</v>
      </c>
      <c r="J6" t="s">
        <v>1785</v>
      </c>
      <c r="K6" t="s">
        <v>1786</v>
      </c>
      <c r="M6" t="s">
        <v>1787</v>
      </c>
      <c r="O6">
        <v>1</v>
      </c>
      <c r="P6" s="54"/>
      <c r="Q6" s="45">
        <f t="shared" si="0"/>
        <v>4373156</v>
      </c>
      <c r="R6" s="45">
        <f>+IF(Q6="","",IFERROR(VLOOKUP(Q6,Consulta1[],2,0),"-"))</f>
        <v>2004849</v>
      </c>
      <c r="S6" s="45" t="str">
        <f>+IF(Q6="","",IFERROR(VLOOKUP(Q6,Consulta1[],3,0),"-"))</f>
        <v>HERRERA ALVAREZ EVA ALLIZON</v>
      </c>
      <c r="T6" s="45" t="str">
        <f>+IF(Q6="","",IFERROR(VLOOKUP(Q6,Consulta1[],4,0),"-"))</f>
        <v>LUA AMC</v>
      </c>
      <c r="U6" s="45" t="str">
        <f>+IF(Q6="","",IFERROR(VLOOKUP(Q6,Consulta1[],5,0),"-"))</f>
        <v>RIOS RAMIREZ JUAN ESTEBAN</v>
      </c>
      <c r="V6" s="45" t="str">
        <f>+IF(Q6="","",IFERROR(VLOOKUP(Q6,Consulta1[],6,0),"-"))</f>
        <v>CARBONO PEDROZA YINEIDIS YESENIA</v>
      </c>
      <c r="W6" s="45">
        <f t="shared" si="2"/>
        <v>10</v>
      </c>
      <c r="X6" s="51">
        <f>+IF(T6="SWAT HB",800,IF(R6="-","",IFERROR(IF(T6="-","",VLOOKUP(T6,'SKILL PERFIL'!$A$2:$B$37,2,0)),"")))</f>
        <v>800</v>
      </c>
      <c r="Y6" s="51">
        <f t="shared" si="3"/>
        <v>983</v>
      </c>
      <c r="Z6" s="46">
        <f t="shared" si="4"/>
        <v>9830</v>
      </c>
      <c r="AA6" s="45">
        <f t="shared" si="5"/>
        <v>4373156</v>
      </c>
      <c r="AB6" s="45">
        <f t="shared" si="1"/>
        <v>1</v>
      </c>
      <c r="AC6" s="45" t="str">
        <f>+IF(Q6="","",IFERROR(VLOOKUP(Q6,Consulta1[],7,0),"-"))</f>
        <v>&gt;360</v>
      </c>
      <c r="AD6" s="45" t="str">
        <f>+IF(Q6="","",IFERROR(VLOOKUP(Q6,Consulta1[],9,0),"-"))</f>
        <v>LATAM MED</v>
      </c>
      <c r="AE6" s="1">
        <f t="shared" si="6"/>
        <v>46275</v>
      </c>
    </row>
    <row r="7" spans="1:31">
      <c r="A7" s="55">
        <v>46275</v>
      </c>
      <c r="B7" s="55">
        <v>46276</v>
      </c>
      <c r="C7" t="b">
        <v>0</v>
      </c>
      <c r="D7" t="s">
        <v>1770</v>
      </c>
      <c r="E7" t="s">
        <v>1771</v>
      </c>
      <c r="F7" t="s">
        <v>1788</v>
      </c>
      <c r="G7" t="s">
        <v>1789</v>
      </c>
      <c r="H7">
        <v>4</v>
      </c>
      <c r="I7">
        <v>4</v>
      </c>
      <c r="J7" t="s">
        <v>1790</v>
      </c>
      <c r="K7" t="s">
        <v>1791</v>
      </c>
      <c r="L7" t="s">
        <v>1792</v>
      </c>
      <c r="M7" t="s">
        <v>1793</v>
      </c>
      <c r="N7">
        <v>4</v>
      </c>
      <c r="P7" s="54"/>
      <c r="Q7" s="45">
        <f t="shared" si="0"/>
        <v>4376504</v>
      </c>
      <c r="R7" s="45">
        <f>+IF(Q7="","",IFERROR(VLOOKUP(Q7,Consulta1[],2,0),"-"))</f>
        <v>2004975</v>
      </c>
      <c r="S7" s="45" t="str">
        <f>+IF(Q7="","",IFERROR(VLOOKUP(Q7,Consulta1[],3,0),"-"))</f>
        <v>RODRIGUEZ AVILA ALVARO LUIS</v>
      </c>
      <c r="T7" s="45" t="str">
        <f>+IF(Q7="","",IFERROR(VLOOKUP(Q7,Consulta1[],4,0),"-"))</f>
        <v>AGY N1 ESP VOZ</v>
      </c>
      <c r="U7" s="45" t="str">
        <f>+IF(Q7="","",IFERROR(VLOOKUP(Q7,Consulta1[],5,0),"-"))</f>
        <v>MORENO HURTADO DEINER ANDRES</v>
      </c>
      <c r="V7" s="45" t="str">
        <f>+IF(Q7="","",IFERROR(VLOOKUP(Q7,Consulta1[],6,0),"-"))</f>
        <v>CARDONA RAMIREZ MARELYN</v>
      </c>
      <c r="W7" s="45">
        <f t="shared" si="2"/>
        <v>4</v>
      </c>
      <c r="X7" s="51" t="str">
        <f>+IF(T7="SWAT HB",800,IF(R7="-","",IFERROR(IF(T7="-","",VLOOKUP(T7,'SKILL PERFIL'!$A$2:$B$37,2,0)),"")))</f>
        <v/>
      </c>
      <c r="Y7" s="51">
        <f t="shared" si="3"/>
        <v>1084</v>
      </c>
      <c r="Z7" s="46">
        <f t="shared" si="4"/>
        <v>4336</v>
      </c>
      <c r="AA7" s="45">
        <f t="shared" si="5"/>
        <v>4376504</v>
      </c>
      <c r="AB7" s="45">
        <f t="shared" si="1"/>
        <v>1</v>
      </c>
      <c r="AC7" s="45" t="str">
        <f>+IF(Q7="","",IFERROR(VLOOKUP(Q7,Consulta1[],7,0),"-"))</f>
        <v>&gt;360</v>
      </c>
      <c r="AD7" s="45" t="str">
        <f>+IF(Q7="","",IFERROR(VLOOKUP(Q7,Consulta1[],9,0),"-"))</f>
        <v>LATAM MED</v>
      </c>
      <c r="AE7" s="1">
        <f t="shared" si="6"/>
        <v>46275</v>
      </c>
    </row>
    <row r="8" spans="1:31">
      <c r="A8" s="55">
        <v>46275</v>
      </c>
      <c r="B8" s="55">
        <v>46276</v>
      </c>
      <c r="C8" t="b">
        <v>0</v>
      </c>
      <c r="D8" t="s">
        <v>1770</v>
      </c>
      <c r="E8" t="s">
        <v>1771</v>
      </c>
      <c r="F8" t="s">
        <v>2205</v>
      </c>
      <c r="G8" t="s">
        <v>2206</v>
      </c>
      <c r="H8">
        <v>1</v>
      </c>
      <c r="I8">
        <v>1</v>
      </c>
      <c r="J8" t="s">
        <v>2207</v>
      </c>
      <c r="K8" t="s">
        <v>2208</v>
      </c>
      <c r="M8" t="s">
        <v>2209</v>
      </c>
      <c r="P8" s="54"/>
      <c r="Q8" s="45">
        <f t="shared" si="0"/>
        <v>4404532</v>
      </c>
      <c r="R8" s="45">
        <f>+IF(Q8="","",IFERROR(VLOOKUP(Q8,Consulta1[],2,0),"-"))</f>
        <v>2005568</v>
      </c>
      <c r="S8" s="45" t="str">
        <f>+IF(Q8="","",IFERROR(VLOOKUP(Q8,Consulta1[],3,0),"-"))</f>
        <v>YEPEZ MARIN JUAN ESTEBAN</v>
      </c>
      <c r="T8" s="45" t="str">
        <f>+IF(Q8="","",IFERROR(VLOOKUP(Q8,Consulta1[],4,0),"-"))</f>
        <v>DT FFP AMC</v>
      </c>
      <c r="U8" s="45" t="str">
        <f>+IF(Q8="","",IFERROR(VLOOKUP(Q8,Consulta1[],5,0),"-"))</f>
        <v>SILVA ECHAVARRIA ANGELA MARIA</v>
      </c>
      <c r="V8" s="45" t="str">
        <f>+IF(Q8="","",IFERROR(VLOOKUP(Q8,Consulta1[],6,0),"-"))</f>
        <v>ROJAS LEGUIZAMO ANDRES FELIPE</v>
      </c>
      <c r="W8" s="45">
        <f t="shared" si="2"/>
        <v>1</v>
      </c>
      <c r="X8" s="51">
        <f>+IF(T8="SWAT HB",800,IF(R8="-","",IFERROR(IF(T8="-","",VLOOKUP(T8,'SKILL PERFIL'!$A$2:$B$37,2,0)),"")))</f>
        <v>646</v>
      </c>
      <c r="Y8" s="51">
        <f t="shared" si="3"/>
        <v>1054.9999999999998</v>
      </c>
      <c r="Z8" s="46">
        <f t="shared" si="4"/>
        <v>1054.9999999999998</v>
      </c>
      <c r="AA8" s="45">
        <f t="shared" si="5"/>
        <v>4404532</v>
      </c>
      <c r="AB8" s="45">
        <f t="shared" si="1"/>
        <v>1</v>
      </c>
      <c r="AC8" s="45" t="str">
        <f>+IF(Q8="","",IFERROR(VLOOKUP(Q8,Consulta1[],7,0),"-"))</f>
        <v>&gt;360</v>
      </c>
      <c r="AD8" s="45" t="str">
        <f>+IF(Q8="","",IFERROR(VLOOKUP(Q8,Consulta1[],9,0),"-"))</f>
        <v>LATAM MED</v>
      </c>
      <c r="AE8" s="1">
        <f t="shared" si="6"/>
        <v>46275</v>
      </c>
    </row>
    <row r="9" spans="1:31">
      <c r="A9" s="55">
        <v>46275</v>
      </c>
      <c r="B9" s="55">
        <v>46276</v>
      </c>
      <c r="C9" t="b">
        <v>0</v>
      </c>
      <c r="D9" t="s">
        <v>1770</v>
      </c>
      <c r="E9" t="s">
        <v>1771</v>
      </c>
      <c r="F9" t="s">
        <v>1794</v>
      </c>
      <c r="G9" t="s">
        <v>1795</v>
      </c>
      <c r="H9">
        <v>8</v>
      </c>
      <c r="I9">
        <v>9</v>
      </c>
      <c r="J9" t="s">
        <v>1796</v>
      </c>
      <c r="K9" t="s">
        <v>1797</v>
      </c>
      <c r="M9" t="s">
        <v>1798</v>
      </c>
      <c r="P9" s="54"/>
      <c r="Q9" s="45">
        <f t="shared" si="0"/>
        <v>4447315</v>
      </c>
      <c r="R9" s="45">
        <f>+IF(Q9="","",IFERROR(VLOOKUP(Q9,Consulta1[],2,0),"-"))</f>
        <v>2007133</v>
      </c>
      <c r="S9" s="45" t="str">
        <f>+IF(Q9="","",IFERROR(VLOOKUP(Q9,Consulta1[],3,0),"-"))</f>
        <v>LAGUNA RODRIGUEZ RAIBER JESUS</v>
      </c>
      <c r="T9" s="45" t="str">
        <f>+IF(Q9="","",IFERROR(VLOOKUP(Q9,Consulta1[],4,0),"-"))</f>
        <v>VENTAS AMC</v>
      </c>
      <c r="U9" s="45" t="str">
        <f>+IF(Q9="","",IFERROR(VLOOKUP(Q9,Consulta1[],5,0),"-"))</f>
        <v>TORRES PEREZ YEFERSON</v>
      </c>
      <c r="V9" s="45" t="str">
        <f>+IF(Q9="","",IFERROR(VLOOKUP(Q9,Consulta1[],6,0),"-"))</f>
        <v>LOBO VERA LADY VANESSA</v>
      </c>
      <c r="W9" s="45">
        <f t="shared" si="2"/>
        <v>9</v>
      </c>
      <c r="X9" s="51">
        <f>+IF(T9="SWAT HB",800,IF(R9="-","",IFERROR(IF(T9="-","",VLOOKUP(T9,'SKILL PERFIL'!$A$2:$B$37,2,0)),"")))</f>
        <v>780</v>
      </c>
      <c r="Y9" s="51">
        <f t="shared" si="3"/>
        <v>1317</v>
      </c>
      <c r="Z9" s="46">
        <f t="shared" si="4"/>
        <v>11853</v>
      </c>
      <c r="AA9" s="45">
        <f t="shared" si="5"/>
        <v>4447315</v>
      </c>
      <c r="AB9" s="45">
        <f t="shared" si="1"/>
        <v>1</v>
      </c>
      <c r="AC9" s="45" t="str">
        <f>+IF(Q9="","",IFERROR(VLOOKUP(Q9,Consulta1[],7,0),"-"))</f>
        <v>&gt;360</v>
      </c>
      <c r="AD9" s="45" t="str">
        <f>+IF(Q9="","",IFERROR(VLOOKUP(Q9,Consulta1[],9,0),"-"))</f>
        <v>LATAM MED</v>
      </c>
      <c r="AE9" s="1">
        <f t="shared" si="6"/>
        <v>46275</v>
      </c>
    </row>
    <row r="10" spans="1:31">
      <c r="A10" s="55">
        <v>46275</v>
      </c>
      <c r="B10" s="55">
        <v>46276</v>
      </c>
      <c r="C10" t="b">
        <v>0</v>
      </c>
      <c r="D10" t="s">
        <v>1770</v>
      </c>
      <c r="E10" t="s">
        <v>1771</v>
      </c>
      <c r="F10" t="s">
        <v>1799</v>
      </c>
      <c r="G10" t="s">
        <v>1800</v>
      </c>
      <c r="H10">
        <v>8</v>
      </c>
      <c r="I10">
        <v>7</v>
      </c>
      <c r="J10" t="s">
        <v>2210</v>
      </c>
      <c r="K10" t="s">
        <v>2211</v>
      </c>
      <c r="M10" t="s">
        <v>2212</v>
      </c>
      <c r="P10" s="54"/>
      <c r="Q10" s="45">
        <f t="shared" si="0"/>
        <v>4447638</v>
      </c>
      <c r="R10" s="45">
        <f>+IF(Q10="","",IFERROR(VLOOKUP(Q10,Consulta1[],2,0),"-"))</f>
        <v>2007156</v>
      </c>
      <c r="S10" s="45" t="str">
        <f>+IF(Q10="","",IFERROR(VLOOKUP(Q10,Consulta1[],3,0),"-"))</f>
        <v>DAVID GRACIANO ANYI DANIELA</v>
      </c>
      <c r="T10" s="45" t="str">
        <f>+IF(Q10="","",IFERROR(VLOOKUP(Q10,Consulta1[],4,0),"-"))</f>
        <v>HVC AMC</v>
      </c>
      <c r="U10" s="45" t="str">
        <f>+IF(Q10="","",IFERROR(VLOOKUP(Q10,Consulta1[],5,0),"-"))</f>
        <v>MENA CUESTA LAURA DANIELA</v>
      </c>
      <c r="V10" s="45" t="str">
        <f>+IF(Q10="","",IFERROR(VLOOKUP(Q10,Consulta1[],6,0),"-"))</f>
        <v>MONSALVE HERRERA JOHN JAMES</v>
      </c>
      <c r="W10" s="45">
        <f t="shared" si="2"/>
        <v>7</v>
      </c>
      <c r="X10" s="51">
        <f>+IF(T10="SWAT HB",800,IF(R10="-","",IFERROR(IF(T10="-","",VLOOKUP(T10,'SKILL PERFIL'!$A$2:$B$37,2,0)),"")))</f>
        <v>708.98759392573083</v>
      </c>
      <c r="Y10" s="51">
        <f t="shared" si="3"/>
        <v>611</v>
      </c>
      <c r="Z10" s="46">
        <f t="shared" si="4"/>
        <v>4277</v>
      </c>
      <c r="AA10" s="45">
        <f t="shared" si="5"/>
        <v>4447638</v>
      </c>
      <c r="AB10" s="45">
        <f t="shared" si="1"/>
        <v>1</v>
      </c>
      <c r="AC10" s="45" t="str">
        <f>+IF(Q10="","",IFERROR(VLOOKUP(Q10,Consulta1[],7,0),"-"))</f>
        <v>&gt;360</v>
      </c>
      <c r="AD10" s="45" t="str">
        <f>+IF(Q10="","",IFERROR(VLOOKUP(Q10,Consulta1[],9,0),"-"))</f>
        <v>LATAM MED</v>
      </c>
      <c r="AE10" s="1">
        <f t="shared" si="6"/>
        <v>46275</v>
      </c>
    </row>
    <row r="11" spans="1:31">
      <c r="A11" s="55">
        <v>46275</v>
      </c>
      <c r="B11" s="55">
        <v>46276</v>
      </c>
      <c r="C11" t="b">
        <v>0</v>
      </c>
      <c r="D11" t="s">
        <v>1770</v>
      </c>
      <c r="E11" t="s">
        <v>1771</v>
      </c>
      <c r="F11" t="s">
        <v>1801</v>
      </c>
      <c r="G11" t="s">
        <v>1802</v>
      </c>
      <c r="H11">
        <v>4</v>
      </c>
      <c r="I11">
        <v>4</v>
      </c>
      <c r="J11" t="s">
        <v>2213</v>
      </c>
      <c r="K11" t="s">
        <v>2214</v>
      </c>
      <c r="L11" t="s">
        <v>2215</v>
      </c>
      <c r="M11" t="s">
        <v>1803</v>
      </c>
      <c r="N11">
        <v>4</v>
      </c>
      <c r="P11" s="54"/>
      <c r="Q11" s="45">
        <f t="shared" si="0"/>
        <v>4457392</v>
      </c>
      <c r="R11" s="45">
        <f>+IF(Q11="","",IFERROR(VLOOKUP(Q11,Consulta1[],2,0),"-"))</f>
        <v>2007719</v>
      </c>
      <c r="S11" s="45" t="str">
        <f>+IF(Q11="","",IFERROR(VLOOKUP(Q11,Consulta1[],3,0),"-"))</f>
        <v>VILLADA TAMAYO JHON ANDERSON</v>
      </c>
      <c r="T11" s="45" t="str">
        <f>+IF(Q11="","",IFERROR(VLOOKUP(Q11,Consulta1[],4,0),"-"))</f>
        <v>HVC AMC</v>
      </c>
      <c r="U11" s="45" t="str">
        <f>+IF(Q11="","",IFERROR(VLOOKUP(Q11,Consulta1[],5,0),"-"))</f>
        <v>MENA CUESTA LAURA DANIELA</v>
      </c>
      <c r="V11" s="45" t="str">
        <f>+IF(Q11="","",IFERROR(VLOOKUP(Q11,Consulta1[],6,0),"-"))</f>
        <v>MONSALVE HERRERA JOHN JAMES</v>
      </c>
      <c r="W11" s="45">
        <f t="shared" si="2"/>
        <v>4</v>
      </c>
      <c r="X11" s="51">
        <f>+IF(T11="SWAT HB",800,IF(R11="-","",IFERROR(IF(T11="-","",VLOOKUP(T11,'SKILL PERFIL'!$A$2:$B$37,2,0)),"")))</f>
        <v>708.98759392573083</v>
      </c>
      <c r="Y11" s="51">
        <f t="shared" si="3"/>
        <v>600</v>
      </c>
      <c r="Z11" s="46">
        <f t="shared" si="4"/>
        <v>2400</v>
      </c>
      <c r="AA11" s="45">
        <f t="shared" si="5"/>
        <v>4457392</v>
      </c>
      <c r="AB11" s="45">
        <f t="shared" si="1"/>
        <v>1</v>
      </c>
      <c r="AC11" s="45" t="str">
        <f>+IF(Q11="","",IFERROR(VLOOKUP(Q11,Consulta1[],7,0),"-"))</f>
        <v>&gt;360</v>
      </c>
      <c r="AD11" s="45" t="str">
        <f>+IF(Q11="","",IFERROR(VLOOKUP(Q11,Consulta1[],9,0),"-"))</f>
        <v>LATAM MED</v>
      </c>
      <c r="AE11" s="1">
        <f t="shared" si="6"/>
        <v>46275</v>
      </c>
    </row>
    <row r="12" spans="1:31">
      <c r="A12" s="55">
        <v>46275</v>
      </c>
      <c r="B12" s="55">
        <v>46276</v>
      </c>
      <c r="C12" t="b">
        <v>0</v>
      </c>
      <c r="D12" t="s">
        <v>1770</v>
      </c>
      <c r="E12" t="s">
        <v>1771</v>
      </c>
      <c r="F12" t="s">
        <v>1804</v>
      </c>
      <c r="G12" t="s">
        <v>1805</v>
      </c>
      <c r="H12">
        <v>4</v>
      </c>
      <c r="I12">
        <v>4</v>
      </c>
      <c r="J12" t="s">
        <v>1806</v>
      </c>
      <c r="K12" t="s">
        <v>1807</v>
      </c>
      <c r="M12" t="s">
        <v>1803</v>
      </c>
      <c r="P12" s="54"/>
      <c r="Q12" s="45">
        <f t="shared" si="0"/>
        <v>4468528</v>
      </c>
      <c r="R12" s="45">
        <f>+IF(Q12="","",IFERROR(VLOOKUP(Q12,Consulta1[],2,0),"-"))</f>
        <v>2008269</v>
      </c>
      <c r="S12" s="45" t="str">
        <f>+IF(Q12="","",IFERROR(VLOOKUP(Q12,Consulta1[],3,0),"-"))</f>
        <v>MOSQUERA COPETE LEVIS JHOANA</v>
      </c>
      <c r="T12" s="45" t="str">
        <f>+IF(Q12="","",IFERROR(VLOOKUP(Q12,Consulta1[],4,0),"-"))</f>
        <v>HVC AMC</v>
      </c>
      <c r="U12" s="45" t="str">
        <f>+IF(Q12="","",IFERROR(VLOOKUP(Q12,Consulta1[],5,0),"-"))</f>
        <v>MENA CUESTA LAURA DANIELA</v>
      </c>
      <c r="V12" s="45" t="str">
        <f>+IF(Q12="","",IFERROR(VLOOKUP(Q12,Consulta1[],6,0),"-"))</f>
        <v>MONSALVE HERRERA JOHN JAMES</v>
      </c>
      <c r="W12" s="45">
        <f t="shared" si="2"/>
        <v>4</v>
      </c>
      <c r="X12" s="51">
        <f>+IF(T12="SWAT HB",800,IF(R12="-","",IFERROR(IF(T12="-","",VLOOKUP(T12,'SKILL PERFIL'!$A$2:$B$37,2,0)),"")))</f>
        <v>708.98759392573083</v>
      </c>
      <c r="Y12" s="51">
        <f t="shared" si="3"/>
        <v>790</v>
      </c>
      <c r="Z12" s="46">
        <f t="shared" si="4"/>
        <v>3160</v>
      </c>
      <c r="AA12" s="45">
        <f t="shared" si="5"/>
        <v>4468528</v>
      </c>
      <c r="AB12" s="45">
        <f t="shared" si="1"/>
        <v>1</v>
      </c>
      <c r="AC12" s="45" t="str">
        <f>+IF(Q12="","",IFERROR(VLOOKUP(Q12,Consulta1[],7,0),"-"))</f>
        <v>&gt;360</v>
      </c>
      <c r="AD12" s="45" t="str">
        <f>+IF(Q12="","",IFERROR(VLOOKUP(Q12,Consulta1[],9,0),"-"))</f>
        <v>LATAM MED</v>
      </c>
      <c r="AE12" s="1">
        <f t="shared" si="6"/>
        <v>46275</v>
      </c>
    </row>
    <row r="13" spans="1:31">
      <c r="A13" s="55">
        <v>46275</v>
      </c>
      <c r="B13" s="55">
        <v>46276</v>
      </c>
      <c r="C13" t="b">
        <v>0</v>
      </c>
      <c r="D13" t="s">
        <v>1770</v>
      </c>
      <c r="E13" t="s">
        <v>1771</v>
      </c>
      <c r="F13" t="s">
        <v>1808</v>
      </c>
      <c r="G13" t="s">
        <v>1809</v>
      </c>
      <c r="H13">
        <v>10</v>
      </c>
      <c r="I13">
        <v>10</v>
      </c>
      <c r="J13" t="s">
        <v>1810</v>
      </c>
      <c r="K13" t="s">
        <v>1811</v>
      </c>
      <c r="L13" t="s">
        <v>1812</v>
      </c>
      <c r="M13" t="s">
        <v>1813</v>
      </c>
      <c r="N13">
        <v>3</v>
      </c>
      <c r="P13" s="54"/>
      <c r="Q13" s="45">
        <f t="shared" si="0"/>
        <v>4475969</v>
      </c>
      <c r="R13" s="45">
        <f>+IF(Q13="","",IFERROR(VLOOKUP(Q13,Consulta1[],2,0),"-"))</f>
        <v>2008393</v>
      </c>
      <c r="S13" s="45" t="str">
        <f>+IF(Q13="","",IFERROR(VLOOKUP(Q13,Consulta1[],3,0),"-"))</f>
        <v>PEREZ BARRIENTOS LUIS FELIPE</v>
      </c>
      <c r="T13" s="45" t="str">
        <f>+IF(Q13="","",IFERROR(VLOOKUP(Q13,Consulta1[],4,0),"-"))</f>
        <v>AGY N1 ENG VOZ</v>
      </c>
      <c r="U13" s="45" t="str">
        <f>+IF(Q13="","",IFERROR(VLOOKUP(Q13,Consulta1[],5,0),"-"))</f>
        <v>PEREZ METAUTE MARIA ISABEL</v>
      </c>
      <c r="V13" s="45" t="str">
        <f>+IF(Q13="","",IFERROR(VLOOKUP(Q13,Consulta1[],6,0),"-"))</f>
        <v>CARDONA RAMIREZ MARELYN</v>
      </c>
      <c r="W13" s="45">
        <f t="shared" si="2"/>
        <v>10</v>
      </c>
      <c r="X13" s="51" t="str">
        <f>+IF(T13="SWAT HB",800,IF(R13="-","",IFERROR(IF(T13="-","",VLOOKUP(T13,'SKILL PERFIL'!$A$2:$B$37,2,0)),"")))</f>
        <v/>
      </c>
      <c r="Y13" s="51">
        <f t="shared" si="3"/>
        <v>501</v>
      </c>
      <c r="Z13" s="46">
        <f t="shared" si="4"/>
        <v>5010</v>
      </c>
      <c r="AA13" s="45">
        <f t="shared" si="5"/>
        <v>4475969</v>
      </c>
      <c r="AB13" s="45">
        <f t="shared" si="1"/>
        <v>1</v>
      </c>
      <c r="AC13" s="45" t="str">
        <f>+IF(Q13="","",IFERROR(VLOOKUP(Q13,Consulta1[],7,0),"-"))</f>
        <v>&gt;360</v>
      </c>
      <c r="AD13" s="45" t="str">
        <f>+IF(Q13="","",IFERROR(VLOOKUP(Q13,Consulta1[],9,0),"-"))</f>
        <v>LATAM MED</v>
      </c>
      <c r="AE13" s="1">
        <f t="shared" si="6"/>
        <v>46275</v>
      </c>
    </row>
    <row r="14" spans="1:31">
      <c r="A14" s="55">
        <v>46275</v>
      </c>
      <c r="B14" s="55">
        <v>46276</v>
      </c>
      <c r="C14" t="b">
        <v>0</v>
      </c>
      <c r="D14" t="s">
        <v>1770</v>
      </c>
      <c r="E14" t="s">
        <v>1771</v>
      </c>
      <c r="F14" t="s">
        <v>1814</v>
      </c>
      <c r="G14" t="s">
        <v>1815</v>
      </c>
      <c r="H14">
        <v>14</v>
      </c>
      <c r="I14">
        <v>15</v>
      </c>
      <c r="J14" t="s">
        <v>1816</v>
      </c>
      <c r="K14" t="s">
        <v>1817</v>
      </c>
      <c r="L14" t="s">
        <v>1818</v>
      </c>
      <c r="M14" t="s">
        <v>1819</v>
      </c>
      <c r="N14">
        <v>10</v>
      </c>
      <c r="P14" s="54"/>
      <c r="Q14" s="45">
        <f t="shared" si="0"/>
        <v>4489761</v>
      </c>
      <c r="R14" s="45">
        <f>+IF(Q14="","",IFERROR(VLOOKUP(Q14,Consulta1[],2,0),"-"))</f>
        <v>2009343</v>
      </c>
      <c r="S14" s="45" t="str">
        <f>+IF(Q14="","",IFERROR(VLOOKUP(Q14,Consulta1[],3,0),"-"))</f>
        <v>RESTREPO JARAMILLO LUIS MIGUEL</v>
      </c>
      <c r="T14" s="45" t="str">
        <f>+IF(Q14="","",IFERROR(VLOOKUP(Q14,Consulta1[],4,0),"-"))</f>
        <v>LUA AMC ING</v>
      </c>
      <c r="U14" s="45" t="str">
        <f>+IF(Q14="","",IFERROR(VLOOKUP(Q14,Consulta1[],5,0),"-"))</f>
        <v>RIOS RAMIREZ JUAN ESTEBAN</v>
      </c>
      <c r="V14" s="45" t="str">
        <f>+IF(Q14="","",IFERROR(VLOOKUP(Q14,Consulta1[],6,0),"-"))</f>
        <v>CARBONO PEDROZA YINEIDIS YESENIA</v>
      </c>
      <c r="W14" s="45">
        <f t="shared" si="2"/>
        <v>15</v>
      </c>
      <c r="X14" s="51">
        <f>+IF(T14="SWAT HB",800,IF(R14="-","",IFERROR(IF(T14="-","",VLOOKUP(T14,'SKILL PERFIL'!$A$2:$B$37,2,0)),"")))</f>
        <v>900</v>
      </c>
      <c r="Y14" s="51">
        <f t="shared" si="3"/>
        <v>815.00000000000011</v>
      </c>
      <c r="Z14" s="46">
        <f t="shared" si="4"/>
        <v>12225.000000000002</v>
      </c>
      <c r="AA14" s="45">
        <f t="shared" si="5"/>
        <v>4489761</v>
      </c>
      <c r="AB14" s="45">
        <f t="shared" si="1"/>
        <v>1</v>
      </c>
      <c r="AC14" s="45" t="str">
        <f>+IF(Q14="","",IFERROR(VLOOKUP(Q14,Consulta1[],7,0),"-"))</f>
        <v>&gt;360</v>
      </c>
      <c r="AD14" s="45" t="str">
        <f>+IF(Q14="","",IFERROR(VLOOKUP(Q14,Consulta1[],9,0),"-"))</f>
        <v>LATAM MED</v>
      </c>
      <c r="AE14" s="1">
        <f t="shared" si="6"/>
        <v>46275</v>
      </c>
    </row>
    <row r="15" spans="1:31">
      <c r="A15" s="55">
        <v>46275</v>
      </c>
      <c r="B15" s="55">
        <v>46276</v>
      </c>
      <c r="C15" t="b">
        <v>0</v>
      </c>
      <c r="D15" t="s">
        <v>1770</v>
      </c>
      <c r="E15" t="s">
        <v>1771</v>
      </c>
      <c r="F15" t="s">
        <v>1820</v>
      </c>
      <c r="G15" t="s">
        <v>1821</v>
      </c>
      <c r="H15">
        <v>8</v>
      </c>
      <c r="I15">
        <v>8</v>
      </c>
      <c r="J15" t="s">
        <v>1822</v>
      </c>
      <c r="K15" t="s">
        <v>1823</v>
      </c>
      <c r="L15" t="s">
        <v>1824</v>
      </c>
      <c r="M15" t="s">
        <v>1803</v>
      </c>
      <c r="N15">
        <v>3</v>
      </c>
      <c r="O15">
        <v>1</v>
      </c>
      <c r="P15" s="54"/>
      <c r="Q15" s="45">
        <f t="shared" si="0"/>
        <v>4496422</v>
      </c>
      <c r="R15" s="45">
        <f>+IF(Q15="","",IFERROR(VLOOKUP(Q15,Consulta1[],2,0),"-"))</f>
        <v>2009550</v>
      </c>
      <c r="S15" s="45" t="str">
        <f>+IF(Q15="","",IFERROR(VLOOKUP(Q15,Consulta1[],3,0),"-"))</f>
        <v>DAVILA NIEVES MARIA ANGISELL</v>
      </c>
      <c r="T15" s="45" t="str">
        <f>+IF(Q15="","",IFERROR(VLOOKUP(Q15,Consulta1[],4,0),"-"))</f>
        <v>HVC AMC</v>
      </c>
      <c r="U15" s="45" t="str">
        <f>+IF(Q15="","",IFERROR(VLOOKUP(Q15,Consulta1[],5,0),"-"))</f>
        <v>OVALLES ORTEGANA YENNIFEER ANDREINA</v>
      </c>
      <c r="V15" s="45" t="str">
        <f>+IF(Q15="","",IFERROR(VLOOKUP(Q15,Consulta1[],6,0),"-"))</f>
        <v>MONSALVE HERRERA JOHN JAMES</v>
      </c>
      <c r="W15" s="45">
        <f t="shared" si="2"/>
        <v>8</v>
      </c>
      <c r="X15" s="51">
        <f>+IF(T15="SWAT HB",800,IF(R15="-","",IFERROR(IF(T15="-","",VLOOKUP(T15,'SKILL PERFIL'!$A$2:$B$37,2,0)),"")))</f>
        <v>708.98759392573083</v>
      </c>
      <c r="Y15" s="51">
        <f t="shared" si="3"/>
        <v>756.00000000000011</v>
      </c>
      <c r="Z15" s="46">
        <f t="shared" si="4"/>
        <v>6048.0000000000009</v>
      </c>
      <c r="AA15" s="45">
        <f t="shared" si="5"/>
        <v>4496422</v>
      </c>
      <c r="AB15" s="45">
        <f t="shared" si="1"/>
        <v>1</v>
      </c>
      <c r="AC15" s="45" t="str">
        <f>+IF(Q15="","",IFERROR(VLOOKUP(Q15,Consulta1[],7,0),"-"))</f>
        <v>&gt;360</v>
      </c>
      <c r="AD15" s="45" t="str">
        <f>+IF(Q15="","",IFERROR(VLOOKUP(Q15,Consulta1[],9,0),"-"))</f>
        <v>LATAM MED</v>
      </c>
      <c r="AE15" s="1">
        <f t="shared" si="6"/>
        <v>46275</v>
      </c>
    </row>
    <row r="16" spans="1:31">
      <c r="A16" s="55">
        <v>46275</v>
      </c>
      <c r="B16" s="55">
        <v>46276</v>
      </c>
      <c r="C16" t="b">
        <v>0</v>
      </c>
      <c r="D16" t="s">
        <v>1770</v>
      </c>
      <c r="E16" t="s">
        <v>1771</v>
      </c>
      <c r="F16" t="s">
        <v>2082</v>
      </c>
      <c r="G16" t="s">
        <v>2083</v>
      </c>
      <c r="H16">
        <v>5</v>
      </c>
      <c r="I16">
        <v>4</v>
      </c>
      <c r="J16" t="s">
        <v>2216</v>
      </c>
      <c r="K16" t="s">
        <v>2217</v>
      </c>
      <c r="M16" t="s">
        <v>2218</v>
      </c>
      <c r="P16" s="54"/>
      <c r="Q16" s="45">
        <f t="shared" si="0"/>
        <v>4634695</v>
      </c>
      <c r="R16" s="45">
        <f>+IF(Q16="","",IFERROR(VLOOKUP(Q16,Consulta1[],2,0),"-"))</f>
        <v>2500688</v>
      </c>
      <c r="S16" s="45" t="str">
        <f>+IF(Q16="","",IFERROR(VLOOKUP(Q16,Consulta1[],3,0),"-"))</f>
        <v>CUADROS SILVA ERIKA LIZETH</v>
      </c>
      <c r="T16" s="45" t="str">
        <f>+IF(Q16="","",IFERROR(VLOOKUP(Q16,Consulta1[],4,0),"-"))</f>
        <v>LUA AMC</v>
      </c>
      <c r="U16" s="45" t="str">
        <f>+IF(Q16="","",IFERROR(VLOOKUP(Q16,Consulta1[],5,0),"-"))</f>
        <v>CARDONA BARRAGAN CATALINA</v>
      </c>
      <c r="V16" s="45" t="str">
        <f>+IF(Q16="","",IFERROR(VLOOKUP(Q16,Consulta1[],6,0),"-"))</f>
        <v>ROJAS LEGUIZAMO ANDRES FELIPE</v>
      </c>
      <c r="W16" s="45">
        <f t="shared" si="2"/>
        <v>4</v>
      </c>
      <c r="X16" s="51">
        <f>+IF(T16="SWAT HB",800,IF(R16="-","",IFERROR(IF(T16="-","",VLOOKUP(T16,'SKILL PERFIL'!$A$2:$B$37,2,0)),"")))</f>
        <v>800</v>
      </c>
      <c r="Y16" s="51">
        <f t="shared" si="3"/>
        <v>1378</v>
      </c>
      <c r="Z16" s="46">
        <f t="shared" si="4"/>
        <v>5512</v>
      </c>
      <c r="AA16" s="45">
        <f t="shared" si="5"/>
        <v>4634695</v>
      </c>
      <c r="AB16" s="45">
        <f t="shared" si="1"/>
        <v>1</v>
      </c>
      <c r="AC16" s="45" t="str">
        <f>+IF(Q16="","",IFERROR(VLOOKUP(Q16,Consulta1[],7,0),"-"))</f>
        <v>&gt;360</v>
      </c>
      <c r="AD16" s="45" t="str">
        <f>+IF(Q16="","",IFERROR(VLOOKUP(Q16,Consulta1[],9,0),"-"))</f>
        <v>LATAM BOG</v>
      </c>
      <c r="AE16" s="1">
        <f t="shared" si="6"/>
        <v>46275</v>
      </c>
    </row>
    <row r="17" spans="1:31">
      <c r="A17" s="55">
        <v>46275</v>
      </c>
      <c r="B17" s="55">
        <v>46276</v>
      </c>
      <c r="C17" t="b">
        <v>0</v>
      </c>
      <c r="D17" t="s">
        <v>1770</v>
      </c>
      <c r="E17" t="s">
        <v>1771</v>
      </c>
      <c r="F17" t="s">
        <v>1825</v>
      </c>
      <c r="G17" t="s">
        <v>1826</v>
      </c>
      <c r="H17">
        <v>12</v>
      </c>
      <c r="I17">
        <v>13</v>
      </c>
      <c r="J17" t="s">
        <v>1827</v>
      </c>
      <c r="K17" t="s">
        <v>1828</v>
      </c>
      <c r="L17" t="s">
        <v>1829</v>
      </c>
      <c r="M17" t="s">
        <v>1830</v>
      </c>
      <c r="N17">
        <v>3</v>
      </c>
      <c r="P17" s="54"/>
      <c r="Q17" s="45">
        <f t="shared" si="0"/>
        <v>4635697</v>
      </c>
      <c r="R17" s="45">
        <f>+IF(Q17="","",IFERROR(VLOOKUP(Q17,Consulta1[],2,0),"-"))</f>
        <v>2012032</v>
      </c>
      <c r="S17" s="45" t="str">
        <f>+IF(Q17="","",IFERROR(VLOOKUP(Q17,Consulta1[],3,0),"-"))</f>
        <v>GARCIA MOLINA DANNY STIK</v>
      </c>
      <c r="T17" s="45" t="str">
        <f>+IF(Q17="","",IFERROR(VLOOKUP(Q17,Consulta1[],4,0),"-"))</f>
        <v>LUA AMC ING</v>
      </c>
      <c r="U17" s="45" t="str">
        <f>+IF(Q17="","",IFERROR(VLOOKUP(Q17,Consulta1[],5,0),"-"))</f>
        <v>RIOS RAMIREZ JUAN ESTEBAN</v>
      </c>
      <c r="V17" s="45" t="str">
        <f>+IF(Q17="","",IFERROR(VLOOKUP(Q17,Consulta1[],6,0),"-"))</f>
        <v>CARBONO PEDROZA YINEIDIS YESENIA</v>
      </c>
      <c r="W17" s="45">
        <f t="shared" si="2"/>
        <v>13</v>
      </c>
      <c r="X17" s="51">
        <f>+IF(T17="SWAT HB",800,IF(R17="-","",IFERROR(IF(T17="-","",VLOOKUP(T17,'SKILL PERFIL'!$A$2:$B$37,2,0)),"")))</f>
        <v>900</v>
      </c>
      <c r="Y17" s="51">
        <f t="shared" si="3"/>
        <v>911.00000000000011</v>
      </c>
      <c r="Z17" s="46">
        <f t="shared" si="4"/>
        <v>11843.000000000002</v>
      </c>
      <c r="AA17" s="45">
        <f t="shared" si="5"/>
        <v>4635697</v>
      </c>
      <c r="AB17" s="45">
        <f t="shared" si="1"/>
        <v>1</v>
      </c>
      <c r="AC17" s="45" t="str">
        <f>+IF(Q17="","",IFERROR(VLOOKUP(Q17,Consulta1[],7,0),"-"))</f>
        <v>&gt;360</v>
      </c>
      <c r="AD17" s="45" t="str">
        <f>+IF(Q17="","",IFERROR(VLOOKUP(Q17,Consulta1[],9,0),"-"))</f>
        <v>LATAM MED</v>
      </c>
      <c r="AE17" s="1">
        <f t="shared" si="6"/>
        <v>46275</v>
      </c>
    </row>
    <row r="18" spans="1:31">
      <c r="A18" s="55">
        <v>46275</v>
      </c>
      <c r="B18" s="55">
        <v>46276</v>
      </c>
      <c r="C18" t="b">
        <v>0</v>
      </c>
      <c r="D18" t="s">
        <v>1770</v>
      </c>
      <c r="E18" t="s">
        <v>1771</v>
      </c>
      <c r="F18" t="s">
        <v>1831</v>
      </c>
      <c r="G18" t="s">
        <v>1832</v>
      </c>
      <c r="H18">
        <v>4</v>
      </c>
      <c r="I18">
        <v>5</v>
      </c>
      <c r="J18" t="s">
        <v>1833</v>
      </c>
      <c r="K18" t="s">
        <v>1834</v>
      </c>
      <c r="L18" t="s">
        <v>1835</v>
      </c>
      <c r="M18" t="s">
        <v>1836</v>
      </c>
      <c r="N18">
        <v>1</v>
      </c>
      <c r="O18">
        <v>2</v>
      </c>
      <c r="P18" s="54"/>
      <c r="Q18" s="45">
        <f t="shared" si="0"/>
        <v>4639500</v>
      </c>
      <c r="R18" s="45">
        <f>+IF(Q18="","",IFERROR(VLOOKUP(Q18,Consulta1[],2,0),"-"))</f>
        <v>2012134</v>
      </c>
      <c r="S18" s="45" t="str">
        <f>+IF(Q18="","",IFERROR(VLOOKUP(Q18,Consulta1[],3,0),"-"))</f>
        <v>GONZALEZ MARIN CRUZ MELINA</v>
      </c>
      <c r="T18" s="45" t="str">
        <f>+IF(Q18="","",IFERROR(VLOOKUP(Q18,Consulta1[],4,0),"-"))</f>
        <v>DT FFP AMC</v>
      </c>
      <c r="U18" s="45" t="str">
        <f>+IF(Q18="","",IFERROR(VLOOKUP(Q18,Consulta1[],5,0),"-"))</f>
        <v>SILVA ECHAVARRIA ANGELA MARIA</v>
      </c>
      <c r="V18" s="45" t="str">
        <f>+IF(Q18="","",IFERROR(VLOOKUP(Q18,Consulta1[],6,0),"-"))</f>
        <v>ROJAS LEGUIZAMO ANDRES FELIPE</v>
      </c>
      <c r="W18" s="45">
        <f t="shared" si="2"/>
        <v>5</v>
      </c>
      <c r="X18" s="51">
        <f>+IF(T18="SWAT HB",800,IF(R18="-","",IFERROR(IF(T18="-","",VLOOKUP(T18,'SKILL PERFIL'!$A$2:$B$37,2,0)),"")))</f>
        <v>646</v>
      </c>
      <c r="Y18" s="51">
        <f t="shared" si="3"/>
        <v>452.99999999999994</v>
      </c>
      <c r="Z18" s="46">
        <f t="shared" si="4"/>
        <v>2264.9999999999995</v>
      </c>
      <c r="AA18" s="45">
        <f t="shared" si="5"/>
        <v>4639500</v>
      </c>
      <c r="AB18" s="45">
        <f t="shared" si="1"/>
        <v>1</v>
      </c>
      <c r="AC18" s="45" t="str">
        <f>+IF(Q18="","",IFERROR(VLOOKUP(Q18,Consulta1[],7,0),"-"))</f>
        <v>&gt;360</v>
      </c>
      <c r="AD18" s="45" t="str">
        <f>+IF(Q18="","",IFERROR(VLOOKUP(Q18,Consulta1[],9,0),"-"))</f>
        <v>LATAM MED</v>
      </c>
      <c r="AE18" s="1">
        <f t="shared" si="6"/>
        <v>46275</v>
      </c>
    </row>
    <row r="19" spans="1:31">
      <c r="A19" s="55">
        <v>46275</v>
      </c>
      <c r="B19" s="55">
        <v>46276</v>
      </c>
      <c r="C19" t="b">
        <v>0</v>
      </c>
      <c r="D19" t="s">
        <v>1770</v>
      </c>
      <c r="E19" t="s">
        <v>1771</v>
      </c>
      <c r="F19" t="s">
        <v>1837</v>
      </c>
      <c r="G19" t="s">
        <v>1838</v>
      </c>
      <c r="H19">
        <v>8</v>
      </c>
      <c r="I19">
        <v>7</v>
      </c>
      <c r="J19" t="s">
        <v>2219</v>
      </c>
      <c r="K19" t="s">
        <v>2220</v>
      </c>
      <c r="L19" t="s">
        <v>2221</v>
      </c>
      <c r="M19" t="s">
        <v>1803</v>
      </c>
      <c r="N19">
        <v>3</v>
      </c>
      <c r="P19" s="54"/>
      <c r="Q19" s="45">
        <f t="shared" si="0"/>
        <v>4641428</v>
      </c>
      <c r="R19" s="45">
        <f>+IF(Q19="","",IFERROR(VLOOKUP(Q19,Consulta1[],2,0),"-"))</f>
        <v>2012383</v>
      </c>
      <c r="S19" s="45" t="str">
        <f>+IF(Q19="","",IFERROR(VLOOKUP(Q19,Consulta1[],3,0),"-"))</f>
        <v>DAIRON ZAHIR INOCENCIO MENDEZ</v>
      </c>
      <c r="T19" s="45" t="str">
        <f>+IF(Q19="","",IFERROR(VLOOKUP(Q19,Consulta1[],4,0),"-"))</f>
        <v>HVC AMC</v>
      </c>
      <c r="U19" s="45" t="str">
        <f>+IF(Q19="","",IFERROR(VLOOKUP(Q19,Consulta1[],5,0),"-"))</f>
        <v>MENA CUESTA LAURA DANIELA</v>
      </c>
      <c r="V19" s="45" t="str">
        <f>+IF(Q19="","",IFERROR(VLOOKUP(Q19,Consulta1[],6,0),"-"))</f>
        <v>MONSALVE HERRERA JOHN JAMES</v>
      </c>
      <c r="W19" s="45">
        <f t="shared" si="2"/>
        <v>7</v>
      </c>
      <c r="X19" s="51">
        <f>+IF(T19="SWAT HB",800,IF(R19="-","",IFERROR(IF(T19="-","",VLOOKUP(T19,'SKILL PERFIL'!$A$2:$B$37,2,0)),"")))</f>
        <v>708.98759392573083</v>
      </c>
      <c r="Y19" s="51">
        <f t="shared" si="3"/>
        <v>537</v>
      </c>
      <c r="Z19" s="46">
        <f t="shared" si="4"/>
        <v>3759</v>
      </c>
      <c r="AA19" s="45">
        <f t="shared" si="5"/>
        <v>4641428</v>
      </c>
      <c r="AB19" s="45">
        <f t="shared" si="1"/>
        <v>1</v>
      </c>
      <c r="AC19" s="45" t="str">
        <f>+IF(Q19="","",IFERROR(VLOOKUP(Q19,Consulta1[],7,0),"-"))</f>
        <v>&gt;360</v>
      </c>
      <c r="AD19" s="45" t="str">
        <f>+IF(Q19="","",IFERROR(VLOOKUP(Q19,Consulta1[],9,0),"-"))</f>
        <v>LATAM MED</v>
      </c>
      <c r="AE19" s="1">
        <f t="shared" si="6"/>
        <v>46275</v>
      </c>
    </row>
    <row r="20" spans="1:31">
      <c r="A20" s="55">
        <v>46275</v>
      </c>
      <c r="B20" s="55">
        <v>46276</v>
      </c>
      <c r="C20" t="b">
        <v>0</v>
      </c>
      <c r="D20" t="s">
        <v>1770</v>
      </c>
      <c r="E20" t="s">
        <v>1771</v>
      </c>
      <c r="F20" t="s">
        <v>1839</v>
      </c>
      <c r="G20" t="s">
        <v>1840</v>
      </c>
      <c r="H20">
        <v>12</v>
      </c>
      <c r="I20">
        <v>11</v>
      </c>
      <c r="J20" t="s">
        <v>2222</v>
      </c>
      <c r="K20" t="s">
        <v>2223</v>
      </c>
      <c r="L20" t="s">
        <v>2224</v>
      </c>
      <c r="M20" t="s">
        <v>1803</v>
      </c>
      <c r="N20">
        <v>8</v>
      </c>
      <c r="P20" s="54"/>
      <c r="Q20" s="45">
        <f t="shared" si="0"/>
        <v>4666711</v>
      </c>
      <c r="R20" s="45">
        <f>+IF(Q20="","",IFERROR(VLOOKUP(Q20,Consulta1[],2,0),"-"))</f>
        <v>2012835</v>
      </c>
      <c r="S20" s="45" t="str">
        <f>+IF(Q20="","",IFERROR(VLOOKUP(Q20,Consulta1[],3,0),"-"))</f>
        <v>PINTO GONZALEZ JOSMAR JOSE</v>
      </c>
      <c r="T20" s="45" t="str">
        <f>+IF(Q20="","",IFERROR(VLOOKUP(Q20,Consulta1[],4,0),"-"))</f>
        <v>HVC AMC</v>
      </c>
      <c r="U20" s="45" t="str">
        <f>+IF(Q20="","",IFERROR(VLOOKUP(Q20,Consulta1[],5,0),"-"))</f>
        <v>VELASQUEZ CARTAGENA ALEJANDRO</v>
      </c>
      <c r="V20" s="45" t="str">
        <f>+IF(Q20="","",IFERROR(VLOOKUP(Q20,Consulta1[],6,0),"-"))</f>
        <v>MONSALVE HERRERA JOHN JAMES</v>
      </c>
      <c r="W20" s="45">
        <f t="shared" si="2"/>
        <v>11</v>
      </c>
      <c r="X20" s="51">
        <f>+IF(T20="SWAT HB",800,IF(R20="-","",IFERROR(IF(T20="-","",VLOOKUP(T20,'SKILL PERFIL'!$A$2:$B$37,2,0)),"")))</f>
        <v>708.98759392573083</v>
      </c>
      <c r="Y20" s="51">
        <f t="shared" si="3"/>
        <v>525</v>
      </c>
      <c r="Z20" s="46">
        <f t="shared" si="4"/>
        <v>5775</v>
      </c>
      <c r="AA20" s="45">
        <f t="shared" si="5"/>
        <v>4666711</v>
      </c>
      <c r="AB20" s="45">
        <f t="shared" si="1"/>
        <v>1</v>
      </c>
      <c r="AC20" s="45" t="str">
        <f>+IF(Q20="","",IFERROR(VLOOKUP(Q20,Consulta1[],7,0),"-"))</f>
        <v>&gt;360</v>
      </c>
      <c r="AD20" s="45" t="str">
        <f>+IF(Q20="","",IFERROR(VLOOKUP(Q20,Consulta1[],9,0),"-"))</f>
        <v>LATAM MED</v>
      </c>
      <c r="AE20" s="1">
        <f t="shared" si="6"/>
        <v>46275</v>
      </c>
    </row>
    <row r="21" spans="1:31">
      <c r="A21" s="55">
        <v>46275</v>
      </c>
      <c r="B21" s="55">
        <v>46276</v>
      </c>
      <c r="C21" t="b">
        <v>0</v>
      </c>
      <c r="D21" t="s">
        <v>1770</v>
      </c>
      <c r="E21" t="s">
        <v>1771</v>
      </c>
      <c r="F21" t="s">
        <v>2084</v>
      </c>
      <c r="G21" t="s">
        <v>2085</v>
      </c>
      <c r="H21">
        <v>4</v>
      </c>
      <c r="I21">
        <v>3</v>
      </c>
      <c r="J21" t="s">
        <v>2225</v>
      </c>
      <c r="K21" t="s">
        <v>2226</v>
      </c>
      <c r="M21" t="s">
        <v>2227</v>
      </c>
      <c r="P21" s="54"/>
      <c r="Q21" s="45">
        <f t="shared" si="0"/>
        <v>4668647</v>
      </c>
      <c r="R21" s="45">
        <f>+IF(Q21="","",IFERROR(VLOOKUP(Q21,Consulta1[],2,0),"-"))</f>
        <v>2501218</v>
      </c>
      <c r="S21" s="45" t="str">
        <f>+IF(Q21="","",IFERROR(VLOOKUP(Q21,Consulta1[],3,0),"-"))</f>
        <v>AGUIAR LOPEZ WILLIAM YADIR</v>
      </c>
      <c r="T21" s="45" t="str">
        <f>+IF(Q21="","",IFERROR(VLOOKUP(Q21,Consulta1[],4,0),"-"))</f>
        <v>VENTAS AMC</v>
      </c>
      <c r="U21" s="45" t="str">
        <f>+IF(Q21="","",IFERROR(VLOOKUP(Q21,Consulta1[],5,0),"-"))</f>
        <v>CASTRO RODRIGUEZ LUZ KARIME</v>
      </c>
      <c r="V21" s="45" t="str">
        <f>+IF(Q21="","",IFERROR(VLOOKUP(Q21,Consulta1[],6,0),"-"))</f>
        <v>LOBO VERA LADY VANESSA</v>
      </c>
      <c r="W21" s="45">
        <f t="shared" si="2"/>
        <v>3</v>
      </c>
      <c r="X21" s="51">
        <f>+IF(T21="SWAT HB",800,IF(R21="-","",IFERROR(IF(T21="-","",VLOOKUP(T21,'SKILL PERFIL'!$A$2:$B$37,2,0)),"")))</f>
        <v>780</v>
      </c>
      <c r="Y21" s="51">
        <f t="shared" si="3"/>
        <v>655</v>
      </c>
      <c r="Z21" s="46">
        <f t="shared" si="4"/>
        <v>1965</v>
      </c>
      <c r="AA21" s="45">
        <f t="shared" si="5"/>
        <v>4668647</v>
      </c>
      <c r="AB21" s="45">
        <f t="shared" si="1"/>
        <v>1</v>
      </c>
      <c r="AC21" s="45" t="str">
        <f>+IF(Q21="","",IFERROR(VLOOKUP(Q21,Consulta1[],7,0),"-"))</f>
        <v>&gt;360</v>
      </c>
      <c r="AD21" s="45" t="str">
        <f>+IF(Q21="","",IFERROR(VLOOKUP(Q21,Consulta1[],9,0),"-"))</f>
        <v>LATAM BOG</v>
      </c>
      <c r="AE21" s="1">
        <f t="shared" si="6"/>
        <v>46275</v>
      </c>
    </row>
    <row r="22" spans="1:31">
      <c r="A22" s="55">
        <v>46275</v>
      </c>
      <c r="B22" s="55">
        <v>46276</v>
      </c>
      <c r="C22" t="b">
        <v>0</v>
      </c>
      <c r="D22" t="s">
        <v>1770</v>
      </c>
      <c r="E22" t="s">
        <v>1771</v>
      </c>
      <c r="F22" t="s">
        <v>2086</v>
      </c>
      <c r="G22" t="s">
        <v>2087</v>
      </c>
      <c r="H22">
        <v>6</v>
      </c>
      <c r="I22">
        <v>6</v>
      </c>
      <c r="J22" t="s">
        <v>2228</v>
      </c>
      <c r="K22" t="s">
        <v>2229</v>
      </c>
      <c r="M22" t="s">
        <v>2230</v>
      </c>
      <c r="P22" s="54"/>
      <c r="Q22" s="45">
        <f t="shared" si="0"/>
        <v>4670562</v>
      </c>
      <c r="R22" s="45">
        <f>+IF(Q22="","",IFERROR(VLOOKUP(Q22,Consulta1[],2,0),"-"))</f>
        <v>2013055</v>
      </c>
      <c r="S22" s="45" t="str">
        <f>+IF(Q22="","",IFERROR(VLOOKUP(Q22,Consulta1[],3,0),"-"))</f>
        <v>BARRERA GALLEGO MARLON</v>
      </c>
      <c r="T22" s="45" t="str">
        <f>+IF(Q22="","",IFERROR(VLOOKUP(Q22,Consulta1[],4,0),"-"))</f>
        <v>SOPORTE LUA AMC</v>
      </c>
      <c r="U22" s="45" t="str">
        <f>+IF(Q22="","",IFERROR(VLOOKUP(Q22,Consulta1[],5,0),"-"))</f>
        <v>TREJOS HINCAPIE MELISSA</v>
      </c>
      <c r="V22" s="45" t="str">
        <f>+IF(Q22="","",IFERROR(VLOOKUP(Q22,Consulta1[],6,0),"-"))</f>
        <v>LOBO VERA LADY VANESSA</v>
      </c>
      <c r="W22" s="45">
        <f t="shared" si="2"/>
        <v>6</v>
      </c>
      <c r="X22" s="51">
        <f>+IF(T22="SWAT HB",800,IF(R22="-","",IFERROR(IF(T22="-","",VLOOKUP(T22,'SKILL PERFIL'!$A$2:$B$37,2,0)),"")))</f>
        <v>311</v>
      </c>
      <c r="Y22" s="51">
        <f t="shared" si="3"/>
        <v>266.99999999999994</v>
      </c>
      <c r="Z22" s="46">
        <f t="shared" si="4"/>
        <v>1601.9999999999995</v>
      </c>
      <c r="AA22" s="45">
        <f t="shared" si="5"/>
        <v>4670562</v>
      </c>
      <c r="AB22" s="45">
        <f t="shared" si="1"/>
        <v>1</v>
      </c>
      <c r="AC22" s="45" t="str">
        <f>+IF(Q22="","",IFERROR(VLOOKUP(Q22,Consulta1[],7,0),"-"))</f>
        <v>&gt;360</v>
      </c>
      <c r="AD22" s="45" t="str">
        <f>+IF(Q22="","",IFERROR(VLOOKUP(Q22,Consulta1[],9,0),"-"))</f>
        <v>LATAM MED</v>
      </c>
      <c r="AE22" s="1">
        <f t="shared" si="6"/>
        <v>46275</v>
      </c>
    </row>
    <row r="23" spans="1:31">
      <c r="A23" s="55">
        <v>46275</v>
      </c>
      <c r="B23" s="55">
        <v>46276</v>
      </c>
      <c r="C23" t="b">
        <v>0</v>
      </c>
      <c r="D23" t="s">
        <v>1770</v>
      </c>
      <c r="E23" t="s">
        <v>1771</v>
      </c>
      <c r="F23" t="s">
        <v>2088</v>
      </c>
      <c r="G23" t="s">
        <v>2089</v>
      </c>
      <c r="H23">
        <v>4</v>
      </c>
      <c r="I23">
        <v>3</v>
      </c>
      <c r="J23" t="s">
        <v>2231</v>
      </c>
      <c r="K23" t="s">
        <v>2232</v>
      </c>
      <c r="M23" t="s">
        <v>2233</v>
      </c>
      <c r="P23" s="54"/>
      <c r="Q23" s="45">
        <f t="shared" si="0"/>
        <v>4681065</v>
      </c>
      <c r="R23" s="45">
        <f>+IF(Q23="","",IFERROR(VLOOKUP(Q23,Consulta1[],2,0),"-"))</f>
        <v>2013360</v>
      </c>
      <c r="S23" s="45" t="str">
        <f>+IF(Q23="","",IFERROR(VLOOKUP(Q23,Consulta1[],3,0),"-"))</f>
        <v>SERNA MARIN EDWIN FERNANDO</v>
      </c>
      <c r="T23" s="45" t="str">
        <f>+IF(Q23="","",IFERROR(VLOOKUP(Q23,Consulta1[],4,0),"-"))</f>
        <v>DT FFP AMC</v>
      </c>
      <c r="U23" s="45" t="str">
        <f>+IF(Q23="","",IFERROR(VLOOKUP(Q23,Consulta1[],5,0),"-"))</f>
        <v>RUA OLAYA JUAN PABLO</v>
      </c>
      <c r="V23" s="45" t="str">
        <f>+IF(Q23="","",IFERROR(VLOOKUP(Q23,Consulta1[],6,0),"-"))</f>
        <v>ROJAS LEGUIZAMO ANDRES FELIPE</v>
      </c>
      <c r="W23" s="45">
        <f t="shared" si="2"/>
        <v>3</v>
      </c>
      <c r="X23" s="51">
        <f>+IF(T23="SWAT HB",800,IF(R23="-","",IFERROR(IF(T23="-","",VLOOKUP(T23,'SKILL PERFIL'!$A$2:$B$37,2,0)),"")))</f>
        <v>646</v>
      </c>
      <c r="Y23" s="51">
        <f t="shared" si="3"/>
        <v>245.00000000000003</v>
      </c>
      <c r="Z23" s="46">
        <f t="shared" si="4"/>
        <v>735.00000000000011</v>
      </c>
      <c r="AA23" s="45">
        <f t="shared" si="5"/>
        <v>4681065</v>
      </c>
      <c r="AB23" s="45">
        <f t="shared" si="1"/>
        <v>1</v>
      </c>
      <c r="AC23" s="45" t="str">
        <f>+IF(Q23="","",IFERROR(VLOOKUP(Q23,Consulta1[],7,0),"-"))</f>
        <v>&gt;360</v>
      </c>
      <c r="AD23" s="45" t="str">
        <f>+IF(Q23="","",IFERROR(VLOOKUP(Q23,Consulta1[],9,0),"-"))</f>
        <v>LATAM MED</v>
      </c>
      <c r="AE23" s="1">
        <f t="shared" si="6"/>
        <v>46275</v>
      </c>
    </row>
    <row r="24" spans="1:31">
      <c r="A24" s="55">
        <v>46275</v>
      </c>
      <c r="B24" s="55">
        <v>46276</v>
      </c>
      <c r="C24" t="b">
        <v>0</v>
      </c>
      <c r="D24" t="s">
        <v>1770</v>
      </c>
      <c r="E24" t="s">
        <v>1771</v>
      </c>
      <c r="F24" t="s">
        <v>1841</v>
      </c>
      <c r="G24" t="s">
        <v>1842</v>
      </c>
      <c r="H24">
        <v>13</v>
      </c>
      <c r="I24">
        <v>13</v>
      </c>
      <c r="J24" t="s">
        <v>2234</v>
      </c>
      <c r="K24" t="s">
        <v>2235</v>
      </c>
      <c r="L24" t="s">
        <v>2236</v>
      </c>
      <c r="M24" t="s">
        <v>1803</v>
      </c>
      <c r="N24">
        <v>9</v>
      </c>
      <c r="P24" s="54"/>
      <c r="Q24" s="45">
        <f t="shared" si="0"/>
        <v>4681251</v>
      </c>
      <c r="R24" s="45">
        <f>+IF(Q24="","",IFERROR(VLOOKUP(Q24,Consulta1[],2,0),"-"))</f>
        <v>2013609</v>
      </c>
      <c r="S24" s="45" t="str">
        <f>+IF(Q24="","",IFERROR(VLOOKUP(Q24,Consulta1[],3,0),"-"))</f>
        <v>BALAGUERA CARDENAS CARMEN ALEXANDRA</v>
      </c>
      <c r="T24" s="45" t="str">
        <f>+IF(Q24="","",IFERROR(VLOOKUP(Q24,Consulta1[],4,0),"-"))</f>
        <v>HVC AMC</v>
      </c>
      <c r="U24" s="45" t="str">
        <f>+IF(Q24="","",IFERROR(VLOOKUP(Q24,Consulta1[],5,0),"-"))</f>
        <v>MENA CUESTA LAURA DANIELA</v>
      </c>
      <c r="V24" s="45" t="str">
        <f>+IF(Q24="","",IFERROR(VLOOKUP(Q24,Consulta1[],6,0),"-"))</f>
        <v>MONSALVE HERRERA JOHN JAMES</v>
      </c>
      <c r="W24" s="45">
        <f t="shared" si="2"/>
        <v>13</v>
      </c>
      <c r="X24" s="51">
        <f>+IF(T24="SWAT HB",800,IF(R24="-","",IFERROR(IF(T24="-","",VLOOKUP(T24,'SKILL PERFIL'!$A$2:$B$37,2,0)),"")))</f>
        <v>708.98759392573083</v>
      </c>
      <c r="Y24" s="51">
        <f t="shared" si="3"/>
        <v>555</v>
      </c>
      <c r="Z24" s="46">
        <f t="shared" si="4"/>
        <v>7215</v>
      </c>
      <c r="AA24" s="45">
        <f t="shared" si="5"/>
        <v>4681251</v>
      </c>
      <c r="AB24" s="45">
        <f t="shared" si="1"/>
        <v>1</v>
      </c>
      <c r="AC24" s="45" t="str">
        <f>+IF(Q24="","",IFERROR(VLOOKUP(Q24,Consulta1[],7,0),"-"))</f>
        <v>&gt;360</v>
      </c>
      <c r="AD24" s="45" t="str">
        <f>+IF(Q24="","",IFERROR(VLOOKUP(Q24,Consulta1[],9,0),"-"))</f>
        <v>LATAM MED</v>
      </c>
      <c r="AE24" s="1">
        <f t="shared" si="6"/>
        <v>46275</v>
      </c>
    </row>
    <row r="25" spans="1:31">
      <c r="A25" s="55">
        <v>46275</v>
      </c>
      <c r="B25" s="55">
        <v>46276</v>
      </c>
      <c r="C25" t="b">
        <v>0</v>
      </c>
      <c r="D25" t="s">
        <v>1770</v>
      </c>
      <c r="E25" t="s">
        <v>1771</v>
      </c>
      <c r="F25" t="s">
        <v>2237</v>
      </c>
      <c r="G25" t="s">
        <v>2238</v>
      </c>
      <c r="H25">
        <v>1</v>
      </c>
      <c r="I25">
        <v>1</v>
      </c>
      <c r="J25" t="s">
        <v>2239</v>
      </c>
      <c r="K25" t="s">
        <v>2240</v>
      </c>
      <c r="L25" t="s">
        <v>2241</v>
      </c>
      <c r="M25" t="s">
        <v>1803</v>
      </c>
      <c r="N25">
        <v>1</v>
      </c>
      <c r="P25" s="54"/>
      <c r="Q25" s="45">
        <f t="shared" si="0"/>
        <v>4681357</v>
      </c>
      <c r="R25" s="45">
        <f>+IF(Q25="","",IFERROR(VLOOKUP(Q25,Consulta1[],2,0),"-"))</f>
        <v>2013659</v>
      </c>
      <c r="S25" s="45" t="str">
        <f>+IF(Q25="","",IFERROR(VLOOKUP(Q25,Consulta1[],3,0),"-"))</f>
        <v>VELASQUEZ MARIN DESIREE MARIA</v>
      </c>
      <c r="T25" s="45" t="str">
        <f>+IF(Q25="","",IFERROR(VLOOKUP(Q25,Consulta1[],4,0),"-"))</f>
        <v>HVC AMC</v>
      </c>
      <c r="U25" s="45" t="str">
        <f>+IF(Q25="","",IFERROR(VLOOKUP(Q25,Consulta1[],5,0),"-"))</f>
        <v>MENA CUESTA LAURA DANIELA</v>
      </c>
      <c r="V25" s="45" t="str">
        <f>+IF(Q25="","",IFERROR(VLOOKUP(Q25,Consulta1[],6,0),"-"))</f>
        <v>MONSALVE HERRERA JOHN JAMES</v>
      </c>
      <c r="W25" s="45">
        <f t="shared" si="2"/>
        <v>1</v>
      </c>
      <c r="X25" s="51">
        <f>+IF(T25="SWAT HB",800,IF(R25="-","",IFERROR(IF(T25="-","",VLOOKUP(T25,'SKILL PERFIL'!$A$2:$B$37,2,0)),"")))</f>
        <v>708.98759392573083</v>
      </c>
      <c r="Y25" s="51">
        <f t="shared" si="3"/>
        <v>974.99999999999989</v>
      </c>
      <c r="Z25" s="46">
        <f t="shared" si="4"/>
        <v>974.99999999999989</v>
      </c>
      <c r="AA25" s="45">
        <f t="shared" si="5"/>
        <v>4681357</v>
      </c>
      <c r="AB25" s="45">
        <f t="shared" si="1"/>
        <v>1</v>
      </c>
      <c r="AC25" s="45" t="str">
        <f>+IF(Q25="","",IFERROR(VLOOKUP(Q25,Consulta1[],7,0),"-"))</f>
        <v>&gt;360</v>
      </c>
      <c r="AD25" s="45" t="str">
        <f>+IF(Q25="","",IFERROR(VLOOKUP(Q25,Consulta1[],9,0),"-"))</f>
        <v>LATAM MED</v>
      </c>
      <c r="AE25" s="1">
        <f t="shared" si="6"/>
        <v>46275</v>
      </c>
    </row>
    <row r="26" spans="1:31">
      <c r="A26" s="55">
        <v>46275</v>
      </c>
      <c r="B26" s="55">
        <v>46276</v>
      </c>
      <c r="C26" t="b">
        <v>0</v>
      </c>
      <c r="D26" t="s">
        <v>1770</v>
      </c>
      <c r="E26" t="s">
        <v>1771</v>
      </c>
      <c r="F26" t="s">
        <v>1843</v>
      </c>
      <c r="G26" t="s">
        <v>1844</v>
      </c>
      <c r="H26">
        <v>6</v>
      </c>
      <c r="I26">
        <v>6</v>
      </c>
      <c r="J26" t="s">
        <v>1845</v>
      </c>
      <c r="K26" t="s">
        <v>1846</v>
      </c>
      <c r="L26" t="s">
        <v>1847</v>
      </c>
      <c r="M26" t="s">
        <v>1803</v>
      </c>
      <c r="N26">
        <v>3</v>
      </c>
      <c r="O26">
        <v>1</v>
      </c>
      <c r="P26" s="54"/>
      <c r="Q26" s="45">
        <f t="shared" si="0"/>
        <v>4681388</v>
      </c>
      <c r="R26" s="45">
        <f>+IF(Q26="","",IFERROR(VLOOKUP(Q26,Consulta1[],2,0),"-"))</f>
        <v>2013671</v>
      </c>
      <c r="S26" s="45" t="str">
        <f>+IF(Q26="","",IFERROR(VLOOKUP(Q26,Consulta1[],3,0),"-"))</f>
        <v>MENDEZ ORELLANA RAFAEL ANGEL</v>
      </c>
      <c r="T26" s="45" t="str">
        <f>+IF(Q26="","",IFERROR(VLOOKUP(Q26,Consulta1[],4,0),"-"))</f>
        <v>HVC AMC</v>
      </c>
      <c r="U26" s="45" t="str">
        <f>+IF(Q26="","",IFERROR(VLOOKUP(Q26,Consulta1[],5,0),"-"))</f>
        <v>MENA CUESTA LAURA DANIELA</v>
      </c>
      <c r="V26" s="45" t="str">
        <f>+IF(Q26="","",IFERROR(VLOOKUP(Q26,Consulta1[],6,0),"-"))</f>
        <v>MONSALVE HERRERA JOHN JAMES</v>
      </c>
      <c r="W26" s="45">
        <f t="shared" si="2"/>
        <v>6</v>
      </c>
      <c r="X26" s="51">
        <f>+IF(T26="SWAT HB",800,IF(R26="-","",IFERROR(IF(T26="-","",VLOOKUP(T26,'SKILL PERFIL'!$A$2:$B$37,2,0)),"")))</f>
        <v>708.98759392573083</v>
      </c>
      <c r="Y26" s="51">
        <f t="shared" si="3"/>
        <v>650</v>
      </c>
      <c r="Z26" s="46">
        <f t="shared" si="4"/>
        <v>3900</v>
      </c>
      <c r="AA26" s="45">
        <f t="shared" si="5"/>
        <v>4681388</v>
      </c>
      <c r="AB26" s="45">
        <f t="shared" si="1"/>
        <v>1</v>
      </c>
      <c r="AC26" s="45" t="str">
        <f>+IF(Q26="","",IFERROR(VLOOKUP(Q26,Consulta1[],7,0),"-"))</f>
        <v>&gt;360</v>
      </c>
      <c r="AD26" s="45" t="str">
        <f>+IF(Q26="","",IFERROR(VLOOKUP(Q26,Consulta1[],9,0),"-"))</f>
        <v>LATAM MED</v>
      </c>
      <c r="AE26" s="1">
        <f t="shared" si="6"/>
        <v>46275</v>
      </c>
    </row>
    <row r="27" spans="1:31">
      <c r="A27" s="55">
        <v>46275</v>
      </c>
      <c r="B27" s="55">
        <v>46276</v>
      </c>
      <c r="C27" t="b">
        <v>0</v>
      </c>
      <c r="D27" t="s">
        <v>1770</v>
      </c>
      <c r="E27" t="s">
        <v>1771</v>
      </c>
      <c r="F27" t="s">
        <v>2090</v>
      </c>
      <c r="G27" t="s">
        <v>2091</v>
      </c>
      <c r="H27">
        <v>4</v>
      </c>
      <c r="I27">
        <v>3</v>
      </c>
      <c r="J27" t="s">
        <v>2242</v>
      </c>
      <c r="K27" t="s">
        <v>2243</v>
      </c>
      <c r="M27" t="s">
        <v>2244</v>
      </c>
      <c r="O27">
        <v>1</v>
      </c>
      <c r="P27" s="54"/>
      <c r="Q27" s="45">
        <f t="shared" si="0"/>
        <v>4687637</v>
      </c>
      <c r="R27" s="45">
        <f>+IF(Q27="","",IFERROR(VLOOKUP(Q27,Consulta1[],2,0),"-"))</f>
        <v>2501810</v>
      </c>
      <c r="S27" s="45" t="str">
        <f>+IF(Q27="","",IFERROR(VLOOKUP(Q27,Consulta1[],3,0),"-"))</f>
        <v>RODRIGUEZ BLANCO MARIANY ANGELICA</v>
      </c>
      <c r="T27" s="45" t="str">
        <f>+IF(Q27="","",IFERROR(VLOOKUP(Q27,Consulta1[],4,0),"-"))</f>
        <v>LUA AMC</v>
      </c>
      <c r="U27" s="45" t="str">
        <f>+IF(Q27="","",IFERROR(VLOOKUP(Q27,Consulta1[],5,0),"-"))</f>
        <v>LOPEZ SISO KEILLURY MAHOLI</v>
      </c>
      <c r="V27" s="45" t="str">
        <f>+IF(Q27="","",IFERROR(VLOOKUP(Q27,Consulta1[],6,0),"-"))</f>
        <v>ROJAS LEGUIZAMO ANDRES FELIPE</v>
      </c>
      <c r="W27" s="45">
        <f t="shared" si="2"/>
        <v>3</v>
      </c>
      <c r="X27" s="51">
        <f>+IF(T27="SWAT HB",800,IF(R27="-","",IFERROR(IF(T27="-","",VLOOKUP(T27,'SKILL PERFIL'!$A$2:$B$37,2,0)),"")))</f>
        <v>800</v>
      </c>
      <c r="Y27" s="51">
        <f t="shared" si="3"/>
        <v>892</v>
      </c>
      <c r="Z27" s="46">
        <f t="shared" si="4"/>
        <v>2676</v>
      </c>
      <c r="AA27" s="45">
        <f t="shared" si="5"/>
        <v>4687637</v>
      </c>
      <c r="AB27" s="45">
        <f t="shared" si="1"/>
        <v>1</v>
      </c>
      <c r="AC27" s="45" t="str">
        <f>+IF(Q27="","",IFERROR(VLOOKUP(Q27,Consulta1[],7,0),"-"))</f>
        <v>&gt;360</v>
      </c>
      <c r="AD27" s="45" t="str">
        <f>+IF(Q27="","",IFERROR(VLOOKUP(Q27,Consulta1[],9,0),"-"))</f>
        <v>LATAM BOG</v>
      </c>
      <c r="AE27" s="1">
        <f t="shared" si="6"/>
        <v>46275</v>
      </c>
    </row>
    <row r="28" spans="1:31">
      <c r="A28" s="55">
        <v>46275</v>
      </c>
      <c r="B28" s="55">
        <v>46276</v>
      </c>
      <c r="C28" t="b">
        <v>0</v>
      </c>
      <c r="D28" t="s">
        <v>1770</v>
      </c>
      <c r="E28" t="s">
        <v>1771</v>
      </c>
      <c r="F28" t="s">
        <v>1848</v>
      </c>
      <c r="G28" t="s">
        <v>1849</v>
      </c>
      <c r="H28">
        <v>3</v>
      </c>
      <c r="I28">
        <v>3</v>
      </c>
      <c r="J28" t="s">
        <v>1850</v>
      </c>
      <c r="K28" t="s">
        <v>1851</v>
      </c>
      <c r="M28" t="s">
        <v>1852</v>
      </c>
      <c r="P28" s="54"/>
      <c r="Q28" s="45">
        <f t="shared" si="0"/>
        <v>4690062</v>
      </c>
      <c r="R28" s="45">
        <f>+IF(Q28="","",IFERROR(VLOOKUP(Q28,Consulta1[],2,0),"-"))</f>
        <v>20139006</v>
      </c>
      <c r="S28" s="45" t="str">
        <f>+IF(Q28="","",IFERROR(VLOOKUP(Q28,Consulta1[],3,0),"-"))</f>
        <v>RESTREPO BEDOYA JUAN PABLO</v>
      </c>
      <c r="T28" s="45" t="str">
        <f>+IF(Q28="","",IFERROR(VLOOKUP(Q28,Consulta1[],4,0),"-"))</f>
        <v>SOPORTE LUA AMC</v>
      </c>
      <c r="U28" s="45" t="str">
        <f>+IF(Q28="","",IFERROR(VLOOKUP(Q28,Consulta1[],5,0),"-"))</f>
        <v>TREJOS HINCAPIE MELISSA</v>
      </c>
      <c r="V28" s="45" t="str">
        <f>+IF(Q28="","",IFERROR(VLOOKUP(Q28,Consulta1[],6,0),"-"))</f>
        <v>LOBO VERA LADY VANESSA</v>
      </c>
      <c r="W28" s="45">
        <f t="shared" si="2"/>
        <v>3</v>
      </c>
      <c r="X28" s="51">
        <f>+IF(T28="SWAT HB",800,IF(R28="-","",IFERROR(IF(T28="-","",VLOOKUP(T28,'SKILL PERFIL'!$A$2:$B$37,2,0)),"")))</f>
        <v>311</v>
      </c>
      <c r="Y28" s="51">
        <f t="shared" si="3"/>
        <v>198.99999999999997</v>
      </c>
      <c r="Z28" s="46">
        <f t="shared" si="4"/>
        <v>596.99999999999989</v>
      </c>
      <c r="AA28" s="45">
        <f t="shared" si="5"/>
        <v>4690062</v>
      </c>
      <c r="AB28" s="45">
        <f t="shared" si="1"/>
        <v>1</v>
      </c>
      <c r="AC28" s="45" t="str">
        <f>+IF(Q28="","",IFERROR(VLOOKUP(Q28,Consulta1[],7,0),"-"))</f>
        <v>&gt;360</v>
      </c>
      <c r="AD28" s="45" t="str">
        <f>+IF(Q28="","",IFERROR(VLOOKUP(Q28,Consulta1[],9,0),"-"))</f>
        <v>LATAM MED</v>
      </c>
      <c r="AE28" s="1">
        <f t="shared" si="6"/>
        <v>46275</v>
      </c>
    </row>
    <row r="29" spans="1:31">
      <c r="A29" s="55">
        <v>46275</v>
      </c>
      <c r="B29" s="55">
        <v>46276</v>
      </c>
      <c r="C29" t="b">
        <v>0</v>
      </c>
      <c r="D29" t="s">
        <v>1770</v>
      </c>
      <c r="E29" t="s">
        <v>1771</v>
      </c>
      <c r="F29" t="s">
        <v>2092</v>
      </c>
      <c r="G29" t="s">
        <v>2093</v>
      </c>
      <c r="H29">
        <v>8</v>
      </c>
      <c r="I29">
        <v>7</v>
      </c>
      <c r="J29" t="s">
        <v>2245</v>
      </c>
      <c r="K29" t="s">
        <v>2246</v>
      </c>
      <c r="L29" t="s">
        <v>2247</v>
      </c>
      <c r="M29" t="s">
        <v>2248</v>
      </c>
      <c r="N29">
        <v>5</v>
      </c>
      <c r="P29" s="54"/>
      <c r="Q29" s="45">
        <f t="shared" si="0"/>
        <v>4690307</v>
      </c>
      <c r="R29" s="45">
        <f>+IF(Q29="","",IFERROR(VLOOKUP(Q29,Consulta1[],2,0),"-"))</f>
        <v>20138963</v>
      </c>
      <c r="S29" s="45" t="str">
        <f>+IF(Q29="","",IFERROR(VLOOKUP(Q29,Consulta1[],3,0),"-"))</f>
        <v>CHALA ARANGO JEZAREF</v>
      </c>
      <c r="T29" s="45" t="str">
        <f>+IF(Q29="","",IFERROR(VLOOKUP(Q29,Consulta1[],4,0),"-"))</f>
        <v>CORPORATE PYME</v>
      </c>
      <c r="U29" s="45" t="str">
        <f>+IF(Q29="","",IFERROR(VLOOKUP(Q29,Consulta1[],5,0),"-"))</f>
        <v>GUISAO BARRERA JESUS ALONSO</v>
      </c>
      <c r="V29" s="45" t="str">
        <f>+IF(Q29="","",IFERROR(VLOOKUP(Q29,Consulta1[],6,0),"-"))</f>
        <v>CARDONA RAMIREZ MARELYN</v>
      </c>
      <c r="W29" s="45">
        <f t="shared" si="2"/>
        <v>7</v>
      </c>
      <c r="X29" s="51">
        <f>+IF(T29="SWAT HB",800,IF(R29="-","",IFERROR(IF(T29="-","",VLOOKUP(T29,'SKILL PERFIL'!$A$2:$B$37,2,0)),"")))</f>
        <v>816.5690820640317</v>
      </c>
      <c r="Y29" s="51">
        <f t="shared" si="3"/>
        <v>592</v>
      </c>
      <c r="Z29" s="46">
        <f t="shared" si="4"/>
        <v>4144</v>
      </c>
      <c r="AA29" s="45">
        <f t="shared" si="5"/>
        <v>4690307</v>
      </c>
      <c r="AB29" s="45">
        <f t="shared" si="1"/>
        <v>1</v>
      </c>
      <c r="AC29" s="45" t="str">
        <f>+IF(Q29="","",IFERROR(VLOOKUP(Q29,Consulta1[],7,0),"-"))</f>
        <v>&gt;360</v>
      </c>
      <c r="AD29" s="45" t="str">
        <f>+IF(Q29="","",IFERROR(VLOOKUP(Q29,Consulta1[],9,0),"-"))</f>
        <v>LATAM MED</v>
      </c>
      <c r="AE29" s="1">
        <f t="shared" si="6"/>
        <v>46275</v>
      </c>
    </row>
    <row r="30" spans="1:31">
      <c r="A30" s="55">
        <v>46275</v>
      </c>
      <c r="B30" s="55">
        <v>46276</v>
      </c>
      <c r="C30" t="b">
        <v>0</v>
      </c>
      <c r="D30" t="s">
        <v>1770</v>
      </c>
      <c r="E30" t="s">
        <v>1771</v>
      </c>
      <c r="F30" t="s">
        <v>2094</v>
      </c>
      <c r="G30" t="s">
        <v>2095</v>
      </c>
      <c r="H30">
        <v>2</v>
      </c>
      <c r="I30">
        <v>2</v>
      </c>
      <c r="J30" t="s">
        <v>2249</v>
      </c>
      <c r="K30" t="s">
        <v>2250</v>
      </c>
      <c r="M30" t="s">
        <v>2251</v>
      </c>
      <c r="O30">
        <v>2</v>
      </c>
      <c r="P30" s="54"/>
      <c r="Q30" s="45">
        <f t="shared" si="0"/>
        <v>4706332</v>
      </c>
      <c r="R30" s="45">
        <f>+IF(Q30="","",IFERROR(VLOOKUP(Q30,Consulta1[],2,0),"-"))</f>
        <v>20139893</v>
      </c>
      <c r="S30" s="45" t="str">
        <f>+IF(Q30="","",IFERROR(VLOOKUP(Q30,Consulta1[],3,0),"-"))</f>
        <v>BRAN ARANGO LAURA CRISTINA</v>
      </c>
      <c r="T30" s="45" t="str">
        <f>+IF(Q30="","",IFERROR(VLOOKUP(Q30,Consulta1[],4,0),"-"))</f>
        <v>DT FFP AMC</v>
      </c>
      <c r="U30" s="45" t="str">
        <f>+IF(Q30="","",IFERROR(VLOOKUP(Q30,Consulta1[],5,0),"-"))</f>
        <v>RUA OLAYA JUAN PABLO</v>
      </c>
      <c r="V30" s="45" t="str">
        <f>+IF(Q30="","",IFERROR(VLOOKUP(Q30,Consulta1[],6,0),"-"))</f>
        <v>ROJAS LEGUIZAMO ANDRES FELIPE</v>
      </c>
      <c r="W30" s="45">
        <f t="shared" si="2"/>
        <v>2</v>
      </c>
      <c r="X30" s="51">
        <f>+IF(T30="SWAT HB",800,IF(R30="-","",IFERROR(IF(T30="-","",VLOOKUP(T30,'SKILL PERFIL'!$A$2:$B$37,2,0)),"")))</f>
        <v>646</v>
      </c>
      <c r="Y30" s="51">
        <f t="shared" si="3"/>
        <v>1106</v>
      </c>
      <c r="Z30" s="46">
        <f t="shared" si="4"/>
        <v>2212</v>
      </c>
      <c r="AA30" s="45">
        <f t="shared" si="5"/>
        <v>4706332</v>
      </c>
      <c r="AB30" s="45">
        <f t="shared" si="1"/>
        <v>1</v>
      </c>
      <c r="AC30" s="45" t="str">
        <f>+IF(Q30="","",IFERROR(VLOOKUP(Q30,Consulta1[],7,0),"-"))</f>
        <v>&gt;360</v>
      </c>
      <c r="AD30" s="45" t="str">
        <f>+IF(Q30="","",IFERROR(VLOOKUP(Q30,Consulta1[],9,0),"-"))</f>
        <v>LATAM MED</v>
      </c>
      <c r="AE30" s="1">
        <f t="shared" si="6"/>
        <v>46275</v>
      </c>
    </row>
    <row r="31" spans="1:31">
      <c r="A31" s="55">
        <v>46275</v>
      </c>
      <c r="B31" s="55">
        <v>46276</v>
      </c>
      <c r="C31" t="b">
        <v>0</v>
      </c>
      <c r="D31" t="s">
        <v>1770</v>
      </c>
      <c r="E31" t="s">
        <v>1771</v>
      </c>
      <c r="F31" t="s">
        <v>1853</v>
      </c>
      <c r="G31" t="s">
        <v>1854</v>
      </c>
      <c r="H31">
        <v>3</v>
      </c>
      <c r="I31">
        <v>3</v>
      </c>
      <c r="J31" t="s">
        <v>1855</v>
      </c>
      <c r="K31" t="s">
        <v>1856</v>
      </c>
      <c r="M31" t="s">
        <v>1857</v>
      </c>
      <c r="P31" s="54"/>
      <c r="Q31" s="45">
        <f t="shared" si="0"/>
        <v>4718111</v>
      </c>
      <c r="R31" s="45">
        <f>+IF(Q31="","",IFERROR(VLOOKUP(Q31,Consulta1[],2,0),"-"))</f>
        <v>20140319</v>
      </c>
      <c r="S31" s="45" t="str">
        <f>+IF(Q31="","",IFERROR(VLOOKUP(Q31,Consulta1[],3,0),"-"))</f>
        <v>CALLE SALDARRIAGA LUISA FERNANDA</v>
      </c>
      <c r="T31" s="45" t="str">
        <f>+IF(Q31="","",IFERROR(VLOOKUP(Q31,Consulta1[],4,0),"-"))</f>
        <v>SOPORTE LUA AMC</v>
      </c>
      <c r="U31" s="45" t="str">
        <f>+IF(Q31="","",IFERROR(VLOOKUP(Q31,Consulta1[],5,0),"-"))</f>
        <v>TREJOS HINCAPIE MELISSA</v>
      </c>
      <c r="V31" s="45" t="str">
        <f>+IF(Q31="","",IFERROR(VLOOKUP(Q31,Consulta1[],6,0),"-"))</f>
        <v>LOBO VERA LADY VANESSA</v>
      </c>
      <c r="W31" s="45">
        <f t="shared" si="2"/>
        <v>3</v>
      </c>
      <c r="X31" s="51">
        <f>+IF(T31="SWAT HB",800,IF(R31="-","",IFERROR(IF(T31="-","",VLOOKUP(T31,'SKILL PERFIL'!$A$2:$B$37,2,0)),"")))</f>
        <v>311</v>
      </c>
      <c r="Y31" s="51">
        <f t="shared" si="3"/>
        <v>135.00000000000003</v>
      </c>
      <c r="Z31" s="46">
        <f t="shared" si="4"/>
        <v>405.00000000000011</v>
      </c>
      <c r="AA31" s="45">
        <f t="shared" si="5"/>
        <v>4718111</v>
      </c>
      <c r="AB31" s="45">
        <f t="shared" si="1"/>
        <v>1</v>
      </c>
      <c r="AC31" s="45" t="str">
        <f>+IF(Q31="","",IFERROR(VLOOKUP(Q31,Consulta1[],7,0),"-"))</f>
        <v>&gt;360</v>
      </c>
      <c r="AD31" s="45" t="str">
        <f>+IF(Q31="","",IFERROR(VLOOKUP(Q31,Consulta1[],9,0),"-"))</f>
        <v>LATAM MED</v>
      </c>
      <c r="AE31" s="1">
        <f t="shared" si="6"/>
        <v>46275</v>
      </c>
    </row>
    <row r="32" spans="1:31">
      <c r="A32" s="55">
        <v>46275</v>
      </c>
      <c r="B32" s="55">
        <v>46276</v>
      </c>
      <c r="C32" t="b">
        <v>0</v>
      </c>
      <c r="D32" t="s">
        <v>1770</v>
      </c>
      <c r="E32" t="s">
        <v>1771</v>
      </c>
      <c r="F32" t="s">
        <v>1858</v>
      </c>
      <c r="G32" t="s">
        <v>1859</v>
      </c>
      <c r="H32">
        <v>4</v>
      </c>
      <c r="I32">
        <v>4</v>
      </c>
      <c r="J32" t="s">
        <v>2252</v>
      </c>
      <c r="K32" t="s">
        <v>2253</v>
      </c>
      <c r="L32" t="s">
        <v>2254</v>
      </c>
      <c r="M32" t="s">
        <v>1803</v>
      </c>
      <c r="N32">
        <v>3</v>
      </c>
      <c r="P32" s="54"/>
      <c r="Q32" s="45">
        <f t="shared" si="0"/>
        <v>4723650</v>
      </c>
      <c r="R32" s="45">
        <f>+IF(Q32="","",IFERROR(VLOOKUP(Q32,Consulta1[],2,0),"-"))</f>
        <v>20141036</v>
      </c>
      <c r="S32" s="45" t="str">
        <f>+IF(Q32="","",IFERROR(VLOOKUP(Q32,Consulta1[],3,0),"-"))</f>
        <v>QUICENO DANIELA</v>
      </c>
      <c r="T32" s="45" t="str">
        <f>+IF(Q32="","",IFERROR(VLOOKUP(Q32,Consulta1[],4,0),"-"))</f>
        <v>HVC AMC</v>
      </c>
      <c r="U32" s="45" t="str">
        <f>+IF(Q32="","",IFERROR(VLOOKUP(Q32,Consulta1[],5,0),"-"))</f>
        <v>OVALLES ORTEGANA YENNIFEER ANDREINA</v>
      </c>
      <c r="V32" s="45" t="str">
        <f>+IF(Q32="","",IFERROR(VLOOKUP(Q32,Consulta1[],6,0),"-"))</f>
        <v>MONSALVE HERRERA JOHN JAMES</v>
      </c>
      <c r="W32" s="45">
        <f t="shared" si="2"/>
        <v>4</v>
      </c>
      <c r="X32" s="51">
        <f>+IF(T32="SWAT HB",800,IF(R32="-","",IFERROR(IF(T32="-","",VLOOKUP(T32,'SKILL PERFIL'!$A$2:$B$37,2,0)),"")))</f>
        <v>708.98759392573083</v>
      </c>
      <c r="Y32" s="51">
        <f t="shared" si="3"/>
        <v>929.00000000000011</v>
      </c>
      <c r="Z32" s="46">
        <f t="shared" si="4"/>
        <v>3716.0000000000005</v>
      </c>
      <c r="AA32" s="45">
        <f t="shared" si="5"/>
        <v>4723650</v>
      </c>
      <c r="AB32" s="45">
        <f t="shared" si="1"/>
        <v>1</v>
      </c>
      <c r="AC32" s="45" t="str">
        <f>+IF(Q32="","",IFERROR(VLOOKUP(Q32,Consulta1[],7,0),"-"))</f>
        <v>&gt;360</v>
      </c>
      <c r="AD32" s="45" t="str">
        <f>+IF(Q32="","",IFERROR(VLOOKUP(Q32,Consulta1[],9,0),"-"))</f>
        <v>LATAM MED</v>
      </c>
      <c r="AE32" s="1">
        <f t="shared" si="6"/>
        <v>46275</v>
      </c>
    </row>
    <row r="33" spans="1:31">
      <c r="A33" s="55">
        <v>46275</v>
      </c>
      <c r="B33" s="55">
        <v>46276</v>
      </c>
      <c r="C33" t="b">
        <v>0</v>
      </c>
      <c r="D33" t="s">
        <v>1770</v>
      </c>
      <c r="E33" t="s">
        <v>1771</v>
      </c>
      <c r="F33" t="s">
        <v>1860</v>
      </c>
      <c r="G33" t="s">
        <v>1861</v>
      </c>
      <c r="H33">
        <v>1</v>
      </c>
      <c r="I33">
        <v>1</v>
      </c>
      <c r="J33" t="s">
        <v>1862</v>
      </c>
      <c r="K33" t="s">
        <v>1863</v>
      </c>
      <c r="M33" t="s">
        <v>1864</v>
      </c>
      <c r="P33" s="54"/>
      <c r="Q33" s="45">
        <f t="shared" si="0"/>
        <v>4723671</v>
      </c>
      <c r="R33" s="45">
        <f>+IF(Q33="","",IFERROR(VLOOKUP(Q33,Consulta1[],2,0),"-"))</f>
        <v>20141071</v>
      </c>
      <c r="S33" s="45" t="str">
        <f>+IF(Q33="","",IFERROR(VLOOKUP(Q33,Consulta1[],3,0),"-"))</f>
        <v>GONZALEZ BAHENA CAROLINA</v>
      </c>
      <c r="T33" s="45" t="str">
        <f>+IF(Q33="","",IFERROR(VLOOKUP(Q33,Consulta1[],4,0),"-"))</f>
        <v>DT FFP AMC</v>
      </c>
      <c r="U33" s="45" t="str">
        <f>+IF(Q33="","",IFERROR(VLOOKUP(Q33,Consulta1[],5,0),"-"))</f>
        <v>RUA OLAYA JUAN PABLO</v>
      </c>
      <c r="V33" s="45" t="str">
        <f>+IF(Q33="","",IFERROR(VLOOKUP(Q33,Consulta1[],6,0),"-"))</f>
        <v>ROJAS LEGUIZAMO ANDRES FELIPE</v>
      </c>
      <c r="W33" s="45">
        <f t="shared" si="2"/>
        <v>1</v>
      </c>
      <c r="X33" s="51">
        <f>+IF(T33="SWAT HB",800,IF(R33="-","",IFERROR(IF(T33="-","",VLOOKUP(T33,'SKILL PERFIL'!$A$2:$B$37,2,0)),"")))</f>
        <v>646</v>
      </c>
      <c r="Y33" s="51">
        <f t="shared" si="3"/>
        <v>181.99999999999997</v>
      </c>
      <c r="Z33" s="46">
        <f t="shared" si="4"/>
        <v>181.99999999999997</v>
      </c>
      <c r="AA33" s="45">
        <f t="shared" si="5"/>
        <v>4723671</v>
      </c>
      <c r="AB33" s="45">
        <f t="shared" si="1"/>
        <v>1</v>
      </c>
      <c r="AC33" s="45" t="str">
        <f>+IF(Q33="","",IFERROR(VLOOKUP(Q33,Consulta1[],7,0),"-"))</f>
        <v>&gt;360</v>
      </c>
      <c r="AD33" s="45" t="str">
        <f>+IF(Q33="","",IFERROR(VLOOKUP(Q33,Consulta1[],9,0),"-"))</f>
        <v>LATAM MED</v>
      </c>
      <c r="AE33" s="1">
        <f t="shared" si="6"/>
        <v>46275</v>
      </c>
    </row>
    <row r="34" spans="1:31">
      <c r="A34" s="55">
        <v>46275</v>
      </c>
      <c r="B34" s="55">
        <v>46276</v>
      </c>
      <c r="C34" t="b">
        <v>0</v>
      </c>
      <c r="D34" t="s">
        <v>1770</v>
      </c>
      <c r="E34" t="s">
        <v>1771</v>
      </c>
      <c r="F34" t="s">
        <v>1865</v>
      </c>
      <c r="G34" t="s">
        <v>1866</v>
      </c>
      <c r="H34">
        <v>5</v>
      </c>
      <c r="I34">
        <v>4</v>
      </c>
      <c r="J34" t="s">
        <v>2255</v>
      </c>
      <c r="K34" t="s">
        <v>2256</v>
      </c>
      <c r="M34" t="s">
        <v>2257</v>
      </c>
      <c r="P34" s="54"/>
      <c r="Q34" s="45">
        <f t="shared" si="0"/>
        <v>4728381</v>
      </c>
      <c r="R34" s="45">
        <f>+IF(Q34="","",IFERROR(VLOOKUP(Q34,Consulta1[],2,0),"-"))</f>
        <v>20141162</v>
      </c>
      <c r="S34" s="45" t="str">
        <f>+IF(Q34="","",IFERROR(VLOOKUP(Q34,Consulta1[],3,0),"-"))</f>
        <v>VELASQUEZ BENITEZ MARIBEL</v>
      </c>
      <c r="T34" s="45" t="str">
        <f>+IF(Q34="","",IFERROR(VLOOKUP(Q34,Consulta1[],4,0),"-"))</f>
        <v>VENTAS AMC</v>
      </c>
      <c r="U34" s="45" t="str">
        <f>+IF(Q34="","",IFERROR(VLOOKUP(Q34,Consulta1[],5,0),"-"))</f>
        <v>TORRES PEREZ YEFERSON</v>
      </c>
      <c r="V34" s="45" t="str">
        <f>+IF(Q34="","",IFERROR(VLOOKUP(Q34,Consulta1[],6,0),"-"))</f>
        <v>LOBO VERA LADY VANESSA</v>
      </c>
      <c r="W34" s="45">
        <f t="shared" si="2"/>
        <v>4</v>
      </c>
      <c r="X34" s="51">
        <f>+IF(T34="SWAT HB",800,IF(R34="-","",IFERROR(IF(T34="-","",VLOOKUP(T34,'SKILL PERFIL'!$A$2:$B$37,2,0)),"")))</f>
        <v>780</v>
      </c>
      <c r="Y34" s="51">
        <f t="shared" si="3"/>
        <v>553</v>
      </c>
      <c r="Z34" s="46">
        <f t="shared" si="4"/>
        <v>2212</v>
      </c>
      <c r="AA34" s="45">
        <f t="shared" si="5"/>
        <v>4728381</v>
      </c>
      <c r="AB34" s="45">
        <f t="shared" si="1"/>
        <v>1</v>
      </c>
      <c r="AC34" s="45" t="str">
        <f>+IF(Q34="","",IFERROR(VLOOKUP(Q34,Consulta1[],7,0),"-"))</f>
        <v>&gt;360</v>
      </c>
      <c r="AD34" s="45" t="str">
        <f>+IF(Q34="","",IFERROR(VLOOKUP(Q34,Consulta1[],9,0),"-"))</f>
        <v>LATAM MED</v>
      </c>
      <c r="AE34" s="1">
        <f t="shared" si="6"/>
        <v>46275</v>
      </c>
    </row>
    <row r="35" spans="1:31">
      <c r="A35" s="55">
        <v>46275</v>
      </c>
      <c r="B35" s="55">
        <v>46276</v>
      </c>
      <c r="C35" t="b">
        <v>0</v>
      </c>
      <c r="D35" t="s">
        <v>1770</v>
      </c>
      <c r="E35" t="s">
        <v>1771</v>
      </c>
      <c r="F35" t="s">
        <v>1867</v>
      </c>
      <c r="G35" t="s">
        <v>1868</v>
      </c>
      <c r="H35">
        <v>8</v>
      </c>
      <c r="I35">
        <v>8</v>
      </c>
      <c r="J35" t="s">
        <v>2258</v>
      </c>
      <c r="K35" t="s">
        <v>2259</v>
      </c>
      <c r="L35" t="s">
        <v>2260</v>
      </c>
      <c r="M35" t="s">
        <v>1803</v>
      </c>
      <c r="N35">
        <v>6</v>
      </c>
      <c r="P35" s="54"/>
      <c r="Q35" s="45">
        <f t="shared" si="0"/>
        <v>4737920</v>
      </c>
      <c r="R35" s="45">
        <f>+IF(Q35="","",IFERROR(VLOOKUP(Q35,Consulta1[],2,0),"-"))</f>
        <v>20141460</v>
      </c>
      <c r="S35" s="45" t="str">
        <f>+IF(Q35="","",IFERROR(VLOOKUP(Q35,Consulta1[],3,0),"-"))</f>
        <v>DAVID MANGA JORGE LUIS</v>
      </c>
      <c r="T35" s="45" t="str">
        <f>+IF(Q35="","",IFERROR(VLOOKUP(Q35,Consulta1[],4,0),"-"))</f>
        <v>HVC AMC</v>
      </c>
      <c r="U35" s="45" t="str">
        <f>+IF(Q35="","",IFERROR(VLOOKUP(Q35,Consulta1[],5,0),"-"))</f>
        <v>MENA CUESTA LAURA DANIELA</v>
      </c>
      <c r="V35" s="45" t="str">
        <f>+IF(Q35="","",IFERROR(VLOOKUP(Q35,Consulta1[],6,0),"-"))</f>
        <v>MONSALVE HERRERA JOHN JAMES</v>
      </c>
      <c r="W35" s="45">
        <f t="shared" si="2"/>
        <v>8</v>
      </c>
      <c r="X35" s="51">
        <f>+IF(T35="SWAT HB",800,IF(R35="-","",IFERROR(IF(T35="-","",VLOOKUP(T35,'SKILL PERFIL'!$A$2:$B$37,2,0)),"")))</f>
        <v>708.98759392573083</v>
      </c>
      <c r="Y35" s="51">
        <f t="shared" si="3"/>
        <v>872</v>
      </c>
      <c r="Z35" s="46">
        <f t="shared" si="4"/>
        <v>6976</v>
      </c>
      <c r="AA35" s="45">
        <f t="shared" si="5"/>
        <v>4737920</v>
      </c>
      <c r="AB35" s="45">
        <f t="shared" si="1"/>
        <v>1</v>
      </c>
      <c r="AC35" s="45" t="str">
        <f>+IF(Q35="","",IFERROR(VLOOKUP(Q35,Consulta1[],7,0),"-"))</f>
        <v>&gt;360</v>
      </c>
      <c r="AD35" s="45" t="str">
        <f>+IF(Q35="","",IFERROR(VLOOKUP(Q35,Consulta1[],9,0),"-"))</f>
        <v>LATAM MED</v>
      </c>
      <c r="AE35" s="1">
        <f t="shared" si="6"/>
        <v>46275</v>
      </c>
    </row>
    <row r="36" spans="1:31">
      <c r="A36" s="55">
        <v>46275</v>
      </c>
      <c r="B36" s="55">
        <v>46276</v>
      </c>
      <c r="C36" t="b">
        <v>0</v>
      </c>
      <c r="D36" t="s">
        <v>1770</v>
      </c>
      <c r="E36" t="s">
        <v>1771</v>
      </c>
      <c r="F36" t="s">
        <v>1869</v>
      </c>
      <c r="G36" t="s">
        <v>1870</v>
      </c>
      <c r="H36">
        <v>5</v>
      </c>
      <c r="I36">
        <v>4</v>
      </c>
      <c r="J36" t="s">
        <v>2096</v>
      </c>
      <c r="K36" t="s">
        <v>2097</v>
      </c>
      <c r="L36" t="s">
        <v>2098</v>
      </c>
      <c r="M36" t="s">
        <v>1803</v>
      </c>
      <c r="N36">
        <v>4</v>
      </c>
      <c r="P36" s="54"/>
      <c r="Q36" s="45">
        <f t="shared" si="0"/>
        <v>4751001</v>
      </c>
      <c r="R36" s="45">
        <f>+IF(Q36="","",IFERROR(VLOOKUP(Q36,Consulta1[],2,0),"-"))</f>
        <v>20142131</v>
      </c>
      <c r="S36" s="45" t="str">
        <f>+IF(Q36="","",IFERROR(VLOOKUP(Q36,Consulta1[],3,0),"-"))</f>
        <v>BUENAVENTURA VIDAL GIAN CARLO</v>
      </c>
      <c r="T36" s="45" t="str">
        <f>+IF(Q36="","",IFERROR(VLOOKUP(Q36,Consulta1[],4,0),"-"))</f>
        <v>HVC AMC</v>
      </c>
      <c r="U36" s="45" t="str">
        <f>+IF(Q36="","",IFERROR(VLOOKUP(Q36,Consulta1[],5,0),"-"))</f>
        <v>OVALLES ORTEGANA YENNIFEER ANDREINA</v>
      </c>
      <c r="V36" s="45" t="str">
        <f>+IF(Q36="","",IFERROR(VLOOKUP(Q36,Consulta1[],6,0),"-"))</f>
        <v>MONSALVE HERRERA JOHN JAMES</v>
      </c>
      <c r="W36" s="45">
        <f t="shared" si="2"/>
        <v>4</v>
      </c>
      <c r="X36" s="51">
        <f>+IF(T36="SWAT HB",800,IF(R36="-","",IFERROR(IF(T36="-","",VLOOKUP(T36,'SKILL PERFIL'!$A$2:$B$37,2,0)),"")))</f>
        <v>708.98759392573083</v>
      </c>
      <c r="Y36" s="51">
        <f t="shared" si="3"/>
        <v>1113.9999999999998</v>
      </c>
      <c r="Z36" s="46">
        <f t="shared" si="4"/>
        <v>4455.9999999999991</v>
      </c>
      <c r="AA36" s="45">
        <f t="shared" si="5"/>
        <v>4751001</v>
      </c>
      <c r="AB36" s="45">
        <f t="shared" si="1"/>
        <v>1</v>
      </c>
      <c r="AC36" s="45" t="str">
        <f>+IF(Q36="","",IFERROR(VLOOKUP(Q36,Consulta1[],7,0),"-"))</f>
        <v>&gt;360</v>
      </c>
      <c r="AD36" s="45" t="str">
        <f>+IF(Q36="","",IFERROR(VLOOKUP(Q36,Consulta1[],9,0),"-"))</f>
        <v>LATAM MED</v>
      </c>
      <c r="AE36" s="1">
        <f t="shared" si="6"/>
        <v>46275</v>
      </c>
    </row>
    <row r="37" spans="1:31">
      <c r="A37" s="55">
        <v>46275</v>
      </c>
      <c r="B37" s="55">
        <v>46276</v>
      </c>
      <c r="C37" t="b">
        <v>0</v>
      </c>
      <c r="D37" t="s">
        <v>1770</v>
      </c>
      <c r="E37" t="s">
        <v>1771</v>
      </c>
      <c r="F37" t="s">
        <v>1871</v>
      </c>
      <c r="G37" t="s">
        <v>1872</v>
      </c>
      <c r="H37">
        <v>7</v>
      </c>
      <c r="I37">
        <v>7</v>
      </c>
      <c r="J37" t="s">
        <v>1873</v>
      </c>
      <c r="K37" t="s">
        <v>1874</v>
      </c>
      <c r="M37" t="s">
        <v>1875</v>
      </c>
      <c r="O37">
        <v>1</v>
      </c>
      <c r="P37" s="54"/>
      <c r="Q37" s="45">
        <f t="shared" si="0"/>
        <v>4751193</v>
      </c>
      <c r="R37" s="45">
        <f>+IF(Q37="","",IFERROR(VLOOKUP(Q37,Consulta1[],2,0),"-"))</f>
        <v>20142340</v>
      </c>
      <c r="S37" s="45" t="str">
        <f>+IF(Q37="","",IFERROR(VLOOKUP(Q37,Consulta1[],3,0),"-"))</f>
        <v>VELEZ GARCES DANILO</v>
      </c>
      <c r="T37" s="45" t="str">
        <f>+IF(Q37="","",IFERROR(VLOOKUP(Q37,Consulta1[],4,0),"-"))</f>
        <v>VENTAS AMC</v>
      </c>
      <c r="U37" s="45" t="str">
        <f>+IF(Q37="","",IFERROR(VLOOKUP(Q37,Consulta1[],5,0),"-"))</f>
        <v>RIOS CELESTINO GERSON DARIO</v>
      </c>
      <c r="V37" s="45" t="str">
        <f>+IF(Q37="","",IFERROR(VLOOKUP(Q37,Consulta1[],6,0),"-"))</f>
        <v>LOBO VERA LADY VANESSA</v>
      </c>
      <c r="W37" s="45">
        <f t="shared" si="2"/>
        <v>7</v>
      </c>
      <c r="X37" s="51">
        <f>+IF(T37="SWAT HB",800,IF(R37="-","",IFERROR(IF(T37="-","",VLOOKUP(T37,'SKILL PERFIL'!$A$2:$B$37,2,0)),"")))</f>
        <v>780</v>
      </c>
      <c r="Y37" s="51">
        <f t="shared" si="3"/>
        <v>684</v>
      </c>
      <c r="Z37" s="46">
        <f t="shared" si="4"/>
        <v>4788</v>
      </c>
      <c r="AA37" s="45">
        <f t="shared" si="5"/>
        <v>4751193</v>
      </c>
      <c r="AB37" s="45">
        <f t="shared" si="1"/>
        <v>1</v>
      </c>
      <c r="AC37" s="45" t="str">
        <f>+IF(Q37="","",IFERROR(VLOOKUP(Q37,Consulta1[],7,0),"-"))</f>
        <v>&gt;360</v>
      </c>
      <c r="AD37" s="45" t="str">
        <f>+IF(Q37="","",IFERROR(VLOOKUP(Q37,Consulta1[],9,0),"-"))</f>
        <v>LATAM MED</v>
      </c>
      <c r="AE37" s="1">
        <f t="shared" si="6"/>
        <v>46275</v>
      </c>
    </row>
    <row r="38" spans="1:31">
      <c r="A38" s="55">
        <v>46275</v>
      </c>
      <c r="B38" s="55">
        <v>46276</v>
      </c>
      <c r="C38" t="b">
        <v>0</v>
      </c>
      <c r="D38" t="s">
        <v>1770</v>
      </c>
      <c r="E38" t="s">
        <v>1771</v>
      </c>
      <c r="F38" t="s">
        <v>2099</v>
      </c>
      <c r="G38" t="s">
        <v>2100</v>
      </c>
      <c r="H38">
        <v>1</v>
      </c>
      <c r="I38">
        <v>1</v>
      </c>
      <c r="J38" t="s">
        <v>2101</v>
      </c>
      <c r="K38" t="s">
        <v>2102</v>
      </c>
      <c r="M38" t="s">
        <v>1803</v>
      </c>
      <c r="P38" s="54"/>
      <c r="Q38" s="45">
        <f t="shared" si="0"/>
        <v>4759414</v>
      </c>
      <c r="R38" s="45">
        <f>+IF(Q38="","",IFERROR(VLOOKUP(Q38,Consulta1[],2,0),"-"))</f>
        <v>2503095</v>
      </c>
      <c r="S38" s="45" t="str">
        <f>+IF(Q38="","",IFERROR(VLOOKUP(Q38,Consulta1[],3,0),"-"))</f>
        <v>VELANDIA OVIEDO YENIFER MILDRE</v>
      </c>
      <c r="T38" s="45" t="str">
        <f>+IF(Q38="","",IFERROR(VLOOKUP(Q38,Consulta1[],4,0),"-"))</f>
        <v>VENTAS AMC</v>
      </c>
      <c r="U38" s="45" t="str">
        <f>+IF(Q38="","",IFERROR(VLOOKUP(Q38,Consulta1[],5,0),"-"))</f>
        <v>CASTRO RODRIGUEZ LUZ KARIME</v>
      </c>
      <c r="V38" s="45" t="str">
        <f>+IF(Q38="","",IFERROR(VLOOKUP(Q38,Consulta1[],6,0),"-"))</f>
        <v>LOBO VERA LADY VANESSA</v>
      </c>
      <c r="W38" s="45">
        <f t="shared" si="2"/>
        <v>1</v>
      </c>
      <c r="X38" s="51">
        <f>+IF(T38="SWAT HB",800,IF(R38="-","",IFERROR(IF(T38="-","",VLOOKUP(T38,'SKILL PERFIL'!$A$2:$B$37,2,0)),"")))</f>
        <v>780</v>
      </c>
      <c r="Y38" s="51">
        <f t="shared" si="3"/>
        <v>447.00000000000006</v>
      </c>
      <c r="Z38" s="46">
        <f t="shared" si="4"/>
        <v>447.00000000000006</v>
      </c>
      <c r="AA38" s="45">
        <f t="shared" si="5"/>
        <v>4759414</v>
      </c>
      <c r="AB38" s="45">
        <f t="shared" si="1"/>
        <v>1</v>
      </c>
      <c r="AC38" s="45" t="str">
        <f>+IF(Q38="","",IFERROR(VLOOKUP(Q38,Consulta1[],7,0),"-"))</f>
        <v>&gt;360</v>
      </c>
      <c r="AD38" s="45" t="str">
        <f>+IF(Q38="","",IFERROR(VLOOKUP(Q38,Consulta1[],9,0),"-"))</f>
        <v>LATAM BOG</v>
      </c>
      <c r="AE38" s="1">
        <f t="shared" si="6"/>
        <v>46275</v>
      </c>
    </row>
    <row r="39" spans="1:31">
      <c r="A39" s="55">
        <v>46275</v>
      </c>
      <c r="B39" s="55">
        <v>46276</v>
      </c>
      <c r="C39" t="b">
        <v>0</v>
      </c>
      <c r="D39" t="s">
        <v>1770</v>
      </c>
      <c r="E39" t="s">
        <v>1771</v>
      </c>
      <c r="F39" t="s">
        <v>2261</v>
      </c>
      <c r="G39" t="s">
        <v>2262</v>
      </c>
      <c r="H39">
        <v>2</v>
      </c>
      <c r="I39">
        <v>1</v>
      </c>
      <c r="J39" t="s">
        <v>2263</v>
      </c>
      <c r="K39" t="s">
        <v>2264</v>
      </c>
      <c r="L39" t="s">
        <v>2265</v>
      </c>
      <c r="M39" t="s">
        <v>2266</v>
      </c>
      <c r="N39">
        <v>1</v>
      </c>
      <c r="P39" s="54"/>
      <c r="Q39" s="45">
        <f t="shared" si="0"/>
        <v>4761462</v>
      </c>
      <c r="R39" s="45">
        <f>+IF(Q39="","",IFERROR(VLOOKUP(Q39,Consulta1[],2,0),"-"))</f>
        <v>20142825</v>
      </c>
      <c r="S39" s="45" t="str">
        <f>+IF(Q39="","",IFERROR(VLOOKUP(Q39,Consulta1[],3,0),"-"))</f>
        <v>OSORIO GARCIA MARIA JOSE</v>
      </c>
      <c r="T39" s="45" t="str">
        <f>+IF(Q39="","",IFERROR(VLOOKUP(Q39,Consulta1[],4,0),"-"))</f>
        <v>LUA AMC ING</v>
      </c>
      <c r="U39" s="45" t="str">
        <f>+IF(Q39="","",IFERROR(VLOOKUP(Q39,Consulta1[],5,0),"-"))</f>
        <v>CEGUERI ACEVEDO DANY JAVIER</v>
      </c>
      <c r="V39" s="45" t="str">
        <f>+IF(Q39="","",IFERROR(VLOOKUP(Q39,Consulta1[],6,0),"-"))</f>
        <v>CARBONO PEDROZA YINEIDIS YESENIA</v>
      </c>
      <c r="W39" s="45">
        <f t="shared" si="2"/>
        <v>1</v>
      </c>
      <c r="X39" s="51">
        <f>+IF(T39="SWAT HB",800,IF(R39="-","",IFERROR(IF(T39="-","",VLOOKUP(T39,'SKILL PERFIL'!$A$2:$B$37,2,0)),"")))</f>
        <v>900</v>
      </c>
      <c r="Y39" s="51">
        <f t="shared" si="3"/>
        <v>392</v>
      </c>
      <c r="Z39" s="46">
        <f t="shared" si="4"/>
        <v>392</v>
      </c>
      <c r="AA39" s="45">
        <f t="shared" si="5"/>
        <v>4761462</v>
      </c>
      <c r="AB39" s="45">
        <f t="shared" si="1"/>
        <v>1</v>
      </c>
      <c r="AC39" s="45" t="str">
        <f>+IF(Q39="","",IFERROR(VLOOKUP(Q39,Consulta1[],7,0),"-"))</f>
        <v>&gt;360</v>
      </c>
      <c r="AD39" s="45" t="str">
        <f>+IF(Q39="","",IFERROR(VLOOKUP(Q39,Consulta1[],9,0),"-"))</f>
        <v>LATAM MED</v>
      </c>
      <c r="AE39" s="1">
        <f t="shared" si="6"/>
        <v>46275</v>
      </c>
    </row>
    <row r="40" spans="1:31">
      <c r="A40" s="55">
        <v>46275</v>
      </c>
      <c r="B40" s="55">
        <v>46276</v>
      </c>
      <c r="C40" t="b">
        <v>0</v>
      </c>
      <c r="D40" t="s">
        <v>1770</v>
      </c>
      <c r="E40" t="s">
        <v>1771</v>
      </c>
      <c r="F40" t="s">
        <v>2103</v>
      </c>
      <c r="G40" t="s">
        <v>2104</v>
      </c>
      <c r="H40">
        <v>2</v>
      </c>
      <c r="I40">
        <v>1</v>
      </c>
      <c r="J40" t="s">
        <v>2105</v>
      </c>
      <c r="K40" t="s">
        <v>2106</v>
      </c>
      <c r="M40" t="s">
        <v>2107</v>
      </c>
      <c r="P40" s="54"/>
      <c r="Q40" s="45">
        <f t="shared" si="0"/>
        <v>4763250</v>
      </c>
      <c r="R40" s="45">
        <f>+IF(Q40="","",IFERROR(VLOOKUP(Q40,Consulta1[],2,0),"-"))</f>
        <v>20142953</v>
      </c>
      <c r="S40" s="45" t="str">
        <f>+IF(Q40="","",IFERROR(VLOOKUP(Q40,Consulta1[],3,0),"-"))</f>
        <v>MORELO TIRADO LUDIS</v>
      </c>
      <c r="T40" s="45" t="str">
        <f>+IF(Q40="","",IFERROR(VLOOKUP(Q40,Consulta1[],4,0),"-"))</f>
        <v>DT FFP AMC</v>
      </c>
      <c r="U40" s="45" t="str">
        <f>+IF(Q40="","",IFERROR(VLOOKUP(Q40,Consulta1[],5,0),"-"))</f>
        <v>SALDARRIAGA BIANT TIFFANI MELISSA</v>
      </c>
      <c r="V40" s="45" t="str">
        <f>+IF(Q40="","",IFERROR(VLOOKUP(Q40,Consulta1[],6,0),"-"))</f>
        <v>ROJAS LEGUIZAMO ANDRES FELIPE</v>
      </c>
      <c r="W40" s="45">
        <f t="shared" si="2"/>
        <v>1</v>
      </c>
      <c r="X40" s="51">
        <f>+IF(T40="SWAT HB",800,IF(R40="-","",IFERROR(IF(T40="-","",VLOOKUP(T40,'SKILL PERFIL'!$A$2:$B$37,2,0)),"")))</f>
        <v>646</v>
      </c>
      <c r="Y40" s="51">
        <f t="shared" si="3"/>
        <v>265</v>
      </c>
      <c r="Z40" s="46">
        <f t="shared" si="4"/>
        <v>265</v>
      </c>
      <c r="AA40" s="45">
        <f t="shared" si="5"/>
        <v>4763250</v>
      </c>
      <c r="AB40" s="45">
        <f t="shared" si="1"/>
        <v>1</v>
      </c>
      <c r="AC40" s="45" t="str">
        <f>+IF(Q40="","",IFERROR(VLOOKUP(Q40,Consulta1[],7,0),"-"))</f>
        <v>&gt;360</v>
      </c>
      <c r="AD40" s="45" t="str">
        <f>+IF(Q40="","",IFERROR(VLOOKUP(Q40,Consulta1[],9,0),"-"))</f>
        <v>LATAM MED</v>
      </c>
      <c r="AE40" s="1">
        <f t="shared" si="6"/>
        <v>46275</v>
      </c>
    </row>
    <row r="41" spans="1:31">
      <c r="A41" s="55">
        <v>46275</v>
      </c>
      <c r="B41" s="55">
        <v>46276</v>
      </c>
      <c r="C41" t="b">
        <v>0</v>
      </c>
      <c r="D41" t="s">
        <v>1770</v>
      </c>
      <c r="E41" t="s">
        <v>1771</v>
      </c>
      <c r="F41" t="s">
        <v>1876</v>
      </c>
      <c r="G41" t="s">
        <v>1877</v>
      </c>
      <c r="H41">
        <v>9</v>
      </c>
      <c r="I41">
        <v>10</v>
      </c>
      <c r="J41" t="s">
        <v>1878</v>
      </c>
      <c r="K41" t="s">
        <v>1879</v>
      </c>
      <c r="L41" t="s">
        <v>1880</v>
      </c>
      <c r="M41" t="s">
        <v>1881</v>
      </c>
      <c r="N41">
        <v>4</v>
      </c>
      <c r="P41" s="54"/>
      <c r="Q41" s="45">
        <f t="shared" si="0"/>
        <v>4765003</v>
      </c>
      <c r="R41" s="45">
        <f>+IF(Q41="","",IFERROR(VLOOKUP(Q41,Consulta1[],2,0),"-"))</f>
        <v>2004678</v>
      </c>
      <c r="S41" s="45" t="str">
        <f>+IF(Q41="","",IFERROR(VLOOKUP(Q41,Consulta1[],3,0),"-"))</f>
        <v>VELASQUEZ SANCHEZ SANTIAGO</v>
      </c>
      <c r="T41" s="45" t="str">
        <f>+IF(Q41="","",IFERROR(VLOOKUP(Q41,Consulta1[],4,0),"-"))</f>
        <v>AGY N1 ESP VOZ</v>
      </c>
      <c r="U41" s="45" t="str">
        <f>+IF(Q41="","",IFERROR(VLOOKUP(Q41,Consulta1[],5,0),"-"))</f>
        <v>MORENO HURTADO DEINER ANDRES</v>
      </c>
      <c r="V41" s="45" t="str">
        <f>+IF(Q41="","",IFERROR(VLOOKUP(Q41,Consulta1[],6,0),"-"))</f>
        <v>CARDONA RAMIREZ MARELYN</v>
      </c>
      <c r="W41" s="45">
        <f t="shared" si="2"/>
        <v>10</v>
      </c>
      <c r="X41" s="51" t="str">
        <f>+IF(T41="SWAT HB",800,IF(R41="-","",IFERROR(IF(T41="-","",VLOOKUP(T41,'SKILL PERFIL'!$A$2:$B$37,2,0)),"")))</f>
        <v/>
      </c>
      <c r="Y41" s="51">
        <f t="shared" si="3"/>
        <v>492.99999999999994</v>
      </c>
      <c r="Z41" s="46">
        <f t="shared" si="4"/>
        <v>4929.9999999999991</v>
      </c>
      <c r="AA41" s="45">
        <f t="shared" si="5"/>
        <v>4765003</v>
      </c>
      <c r="AB41" s="45">
        <f t="shared" si="1"/>
        <v>1</v>
      </c>
      <c r="AC41" s="45" t="str">
        <f>+IF(Q41="","",IFERROR(VLOOKUP(Q41,Consulta1[],7,0),"-"))</f>
        <v>&gt;360</v>
      </c>
      <c r="AD41" s="45" t="str">
        <f>+IF(Q41="","",IFERROR(VLOOKUP(Q41,Consulta1[],9,0),"-"))</f>
        <v>LATAM MED</v>
      </c>
      <c r="AE41" s="1">
        <f t="shared" si="6"/>
        <v>46275</v>
      </c>
    </row>
    <row r="42" spans="1:31">
      <c r="A42" s="55">
        <v>46275</v>
      </c>
      <c r="B42" s="55">
        <v>46276</v>
      </c>
      <c r="C42" t="b">
        <v>0</v>
      </c>
      <c r="D42" t="s">
        <v>1770</v>
      </c>
      <c r="E42" t="s">
        <v>1771</v>
      </c>
      <c r="F42" t="s">
        <v>2108</v>
      </c>
      <c r="G42" t="s">
        <v>2109</v>
      </c>
      <c r="H42">
        <v>4</v>
      </c>
      <c r="I42">
        <v>4</v>
      </c>
      <c r="J42" t="s">
        <v>2267</v>
      </c>
      <c r="K42" t="s">
        <v>2268</v>
      </c>
      <c r="M42" t="s">
        <v>2269</v>
      </c>
      <c r="P42" s="54"/>
      <c r="Q42" s="45">
        <f t="shared" si="0"/>
        <v>4767948</v>
      </c>
      <c r="R42" s="45">
        <f>+IF(Q42="","",IFERROR(VLOOKUP(Q42,Consulta1[],2,0),"-"))</f>
        <v>20143445</v>
      </c>
      <c r="S42" s="45" t="str">
        <f>+IF(Q42="","",IFERROR(VLOOKUP(Q42,Consulta1[],3,0),"-"))</f>
        <v>MUNOZ CASTANO MARIA ISABEL</v>
      </c>
      <c r="T42" s="45" t="str">
        <f>+IF(Q42="","",IFERROR(VLOOKUP(Q42,Consulta1[],4,0),"-"))</f>
        <v>SOPORTE LUA AMC</v>
      </c>
      <c r="U42" s="45" t="str">
        <f>+IF(Q42="","",IFERROR(VLOOKUP(Q42,Consulta1[],5,0),"-"))</f>
        <v>TREJOS HINCAPIE MELISSA</v>
      </c>
      <c r="V42" s="45" t="str">
        <f>+IF(Q42="","",IFERROR(VLOOKUP(Q42,Consulta1[],6,0),"-"))</f>
        <v>LOBO VERA LADY VANESSA</v>
      </c>
      <c r="W42" s="45">
        <f t="shared" si="2"/>
        <v>4</v>
      </c>
      <c r="X42" s="51">
        <f>+IF(T42="SWAT HB",800,IF(R42="-","",IFERROR(IF(T42="-","",VLOOKUP(T42,'SKILL PERFIL'!$A$2:$B$37,2,0)),"")))</f>
        <v>311</v>
      </c>
      <c r="Y42" s="51">
        <f t="shared" si="3"/>
        <v>255</v>
      </c>
      <c r="Z42" s="46">
        <f t="shared" si="4"/>
        <v>1020</v>
      </c>
      <c r="AA42" s="45">
        <f t="shared" si="5"/>
        <v>4767948</v>
      </c>
      <c r="AB42" s="45">
        <f t="shared" si="1"/>
        <v>1</v>
      </c>
      <c r="AC42" s="45" t="str">
        <f>+IF(Q42="","",IFERROR(VLOOKUP(Q42,Consulta1[],7,0),"-"))</f>
        <v>&gt;360</v>
      </c>
      <c r="AD42" s="45" t="str">
        <f>+IF(Q42="","",IFERROR(VLOOKUP(Q42,Consulta1[],9,0),"-"))</f>
        <v>LATAM MED</v>
      </c>
      <c r="AE42" s="1">
        <f t="shared" si="6"/>
        <v>46275</v>
      </c>
    </row>
    <row r="43" spans="1:31">
      <c r="A43" s="55">
        <v>46275</v>
      </c>
      <c r="B43" s="55">
        <v>46276</v>
      </c>
      <c r="C43" t="b">
        <v>0</v>
      </c>
      <c r="D43" t="s">
        <v>1770</v>
      </c>
      <c r="E43" t="s">
        <v>1771</v>
      </c>
      <c r="F43" t="s">
        <v>1882</v>
      </c>
      <c r="G43" t="s">
        <v>1883</v>
      </c>
      <c r="H43">
        <v>8</v>
      </c>
      <c r="I43">
        <v>8</v>
      </c>
      <c r="J43" t="s">
        <v>2270</v>
      </c>
      <c r="K43" t="s">
        <v>2271</v>
      </c>
      <c r="L43" t="s">
        <v>2272</v>
      </c>
      <c r="M43" t="s">
        <v>2273</v>
      </c>
      <c r="N43">
        <v>8</v>
      </c>
      <c r="P43" s="54"/>
      <c r="Q43" s="45">
        <f t="shared" si="0"/>
        <v>4768208</v>
      </c>
      <c r="R43" s="45">
        <f>+IF(Q43="","",IFERROR(VLOOKUP(Q43,Consulta1[],2,0),"-"))</f>
        <v>20143356</v>
      </c>
      <c r="S43" s="45" t="str">
        <f>+IF(Q43="","",IFERROR(VLOOKUP(Q43,Consulta1[],3,0),"-"))</f>
        <v>FRAILE BEJARANO ROOSEVELT CAMILO</v>
      </c>
      <c r="T43" s="45" t="str">
        <f>+IF(Q43="","",IFERROR(VLOOKUP(Q43,Consulta1[],4,0),"-"))</f>
        <v>LUA AMC ING</v>
      </c>
      <c r="U43" s="45" t="str">
        <f>+IF(Q43="","",IFERROR(VLOOKUP(Q43,Consulta1[],5,0),"-"))</f>
        <v>CARDONA BARRAGAN CATALINA</v>
      </c>
      <c r="V43" s="45" t="str">
        <f>+IF(Q43="","",IFERROR(VLOOKUP(Q43,Consulta1[],6,0),"-"))</f>
        <v>ROJAS LEGUIZAMO ANDRES FELIPE</v>
      </c>
      <c r="W43" s="45">
        <f t="shared" si="2"/>
        <v>8</v>
      </c>
      <c r="X43" s="51">
        <f>+IF(T43="SWAT HB",800,IF(R43="-","",IFERROR(IF(T43="-","",VLOOKUP(T43,'SKILL PERFIL'!$A$2:$B$37,2,0)),"")))</f>
        <v>900</v>
      </c>
      <c r="Y43" s="51">
        <f t="shared" si="3"/>
        <v>947.99999999999989</v>
      </c>
      <c r="Z43" s="46">
        <f t="shared" si="4"/>
        <v>7583.9999999999991</v>
      </c>
      <c r="AA43" s="45">
        <f t="shared" si="5"/>
        <v>4768208</v>
      </c>
      <c r="AB43" s="45">
        <f t="shared" si="1"/>
        <v>1</v>
      </c>
      <c r="AC43" s="45" t="str">
        <f>+IF(Q43="","",IFERROR(VLOOKUP(Q43,Consulta1[],7,0),"-"))</f>
        <v>&gt;360</v>
      </c>
      <c r="AD43" s="45" t="str">
        <f>+IF(Q43="","",IFERROR(VLOOKUP(Q43,Consulta1[],9,0),"-"))</f>
        <v>LATAM BOG</v>
      </c>
      <c r="AE43" s="1">
        <f t="shared" si="6"/>
        <v>46275</v>
      </c>
    </row>
    <row r="44" spans="1:31">
      <c r="A44" s="55">
        <v>46275</v>
      </c>
      <c r="B44" s="55">
        <v>46276</v>
      </c>
      <c r="C44" t="b">
        <v>0</v>
      </c>
      <c r="D44" t="s">
        <v>1770</v>
      </c>
      <c r="E44" t="s">
        <v>1771</v>
      </c>
      <c r="F44" t="s">
        <v>1884</v>
      </c>
      <c r="G44" t="s">
        <v>1885</v>
      </c>
      <c r="H44">
        <v>1</v>
      </c>
      <c r="I44">
        <v>1</v>
      </c>
      <c r="J44" t="s">
        <v>1886</v>
      </c>
      <c r="K44" t="s">
        <v>1887</v>
      </c>
      <c r="M44" t="s">
        <v>1888</v>
      </c>
      <c r="P44" s="54"/>
      <c r="Q44" s="45">
        <f t="shared" si="0"/>
        <v>4768577</v>
      </c>
      <c r="R44" s="45">
        <f>+IF(Q44="","",IFERROR(VLOOKUP(Q44,Consulta1[],2,0),"-"))</f>
        <v>20143501</v>
      </c>
      <c r="S44" s="45" t="str">
        <f>+IF(Q44="","",IFERROR(VLOOKUP(Q44,Consulta1[],3,0),"-"))</f>
        <v>CEBALLOS VERA ESTEFANIA</v>
      </c>
      <c r="T44" s="45" t="str">
        <f>+IF(Q44="","",IFERROR(VLOOKUP(Q44,Consulta1[],4,0),"-"))</f>
        <v>EQUIPAJES AMC ING</v>
      </c>
      <c r="U44" s="45" t="str">
        <f>+IF(Q44="","",IFERROR(VLOOKUP(Q44,Consulta1[],5,0),"-"))</f>
        <v>GIRALDO ARROYAVE GERALDIN</v>
      </c>
      <c r="V44" s="45" t="str">
        <f>+IF(Q44="","",IFERROR(VLOOKUP(Q44,Consulta1[],6,0),"-"))</f>
        <v>LOBO VERA LADY VANESSA</v>
      </c>
      <c r="W44" s="45">
        <f t="shared" si="2"/>
        <v>1</v>
      </c>
      <c r="X44" s="51">
        <f>+IF(T44="SWAT HB",800,IF(R44="-","",IFERROR(IF(T44="-","",VLOOKUP(T44,'SKILL PERFIL'!$A$2:$B$37,2,0)),"")))</f>
        <v>491.20700000000005</v>
      </c>
      <c r="Y44" s="51">
        <f t="shared" si="3"/>
        <v>210</v>
      </c>
      <c r="Z44" s="46">
        <f t="shared" si="4"/>
        <v>210</v>
      </c>
      <c r="AA44" s="45">
        <f t="shared" si="5"/>
        <v>4768577</v>
      </c>
      <c r="AB44" s="45">
        <f t="shared" si="1"/>
        <v>1</v>
      </c>
      <c r="AC44" s="45" t="str">
        <f>+IF(Q44="","",IFERROR(VLOOKUP(Q44,Consulta1[],7,0),"-"))</f>
        <v>&gt;360</v>
      </c>
      <c r="AD44" s="45" t="str">
        <f>+IF(Q44="","",IFERROR(VLOOKUP(Q44,Consulta1[],9,0),"-"))</f>
        <v>LATAM MED</v>
      </c>
      <c r="AE44" s="1">
        <f t="shared" si="6"/>
        <v>46275</v>
      </c>
    </row>
    <row r="45" spans="1:31">
      <c r="A45" s="55">
        <v>46275</v>
      </c>
      <c r="B45" s="55">
        <v>46276</v>
      </c>
      <c r="C45" t="b">
        <v>0</v>
      </c>
      <c r="D45" t="s">
        <v>1770</v>
      </c>
      <c r="E45" t="s">
        <v>1771</v>
      </c>
      <c r="F45" t="s">
        <v>1889</v>
      </c>
      <c r="G45" t="s">
        <v>1890</v>
      </c>
      <c r="H45">
        <v>4</v>
      </c>
      <c r="I45">
        <v>5</v>
      </c>
      <c r="J45" t="s">
        <v>1891</v>
      </c>
      <c r="K45" t="s">
        <v>1892</v>
      </c>
      <c r="M45" t="s">
        <v>1893</v>
      </c>
      <c r="P45" s="54"/>
      <c r="Q45" s="45">
        <f t="shared" si="0"/>
        <v>4772182</v>
      </c>
      <c r="R45" s="45">
        <f>+IF(Q45="","",IFERROR(VLOOKUP(Q45,Consulta1[],2,0),"-"))</f>
        <v>20143760</v>
      </c>
      <c r="S45" s="45" t="str">
        <f>+IF(Q45="","",IFERROR(VLOOKUP(Q45,Consulta1[],3,0),"-"))</f>
        <v>DUQUE OSORNO JHOAN MAURICIO</v>
      </c>
      <c r="T45" s="45" t="str">
        <f>+IF(Q45="","",IFERROR(VLOOKUP(Q45,Consulta1[],4,0),"-"))</f>
        <v>WPP EQUIPAJES AMC</v>
      </c>
      <c r="U45" s="45" t="str">
        <f>+IF(Q45="","",IFERROR(VLOOKUP(Q45,Consulta1[],5,0),"-"))</f>
        <v>GIRALDO ARROYAVE GERALDIN</v>
      </c>
      <c r="V45" s="45" t="str">
        <f>+IF(Q45="","",IFERROR(VLOOKUP(Q45,Consulta1[],6,0),"-"))</f>
        <v>LOBO VERA LADY VANESSA</v>
      </c>
      <c r="W45" s="45">
        <f t="shared" si="2"/>
        <v>5</v>
      </c>
      <c r="X45" s="51">
        <f>+IF(T45="SWAT HB",800,IF(R45="-","",IFERROR(IF(T45="-","",VLOOKUP(T45,'SKILL PERFIL'!$A$2:$B$37,2,0)),"")))</f>
        <v>1231</v>
      </c>
      <c r="Y45" s="51">
        <f t="shared" si="3"/>
        <v>444</v>
      </c>
      <c r="Z45" s="46">
        <f t="shared" si="4"/>
        <v>2220</v>
      </c>
      <c r="AA45" s="45">
        <f t="shared" si="5"/>
        <v>4772182</v>
      </c>
      <c r="AB45" s="45">
        <f t="shared" si="1"/>
        <v>1</v>
      </c>
      <c r="AC45" s="45" t="str">
        <f>+IF(Q45="","",IFERROR(VLOOKUP(Q45,Consulta1[],7,0),"-"))</f>
        <v>&gt;360</v>
      </c>
      <c r="AD45" s="45" t="str">
        <f>+IF(Q45="","",IFERROR(VLOOKUP(Q45,Consulta1[],9,0),"-"))</f>
        <v>LATAM MED</v>
      </c>
      <c r="AE45" s="1">
        <f t="shared" si="6"/>
        <v>46275</v>
      </c>
    </row>
    <row r="46" spans="1:31">
      <c r="A46" s="55">
        <v>46275</v>
      </c>
      <c r="B46" s="55">
        <v>46276</v>
      </c>
      <c r="C46" t="b">
        <v>0</v>
      </c>
      <c r="D46" t="s">
        <v>1770</v>
      </c>
      <c r="E46" t="s">
        <v>1771</v>
      </c>
      <c r="F46" t="s">
        <v>2110</v>
      </c>
      <c r="G46" t="s">
        <v>2111</v>
      </c>
      <c r="H46">
        <v>5</v>
      </c>
      <c r="I46">
        <v>5</v>
      </c>
      <c r="J46" t="s">
        <v>2274</v>
      </c>
      <c r="K46" t="s">
        <v>2275</v>
      </c>
      <c r="M46" t="s">
        <v>2276</v>
      </c>
      <c r="O46">
        <v>1</v>
      </c>
      <c r="P46" s="54"/>
      <c r="Q46" s="45">
        <f t="shared" si="0"/>
        <v>4772208</v>
      </c>
      <c r="R46" s="45">
        <f>+IF(Q46="","",IFERROR(VLOOKUP(Q46,Consulta1[],2,0),"-"))</f>
        <v>20143723</v>
      </c>
      <c r="S46" s="45" t="str">
        <f>+IF(Q46="","",IFERROR(VLOOKUP(Q46,Consulta1[],3,0),"-"))</f>
        <v>MARIN CHANCI RUBI AIDE</v>
      </c>
      <c r="T46" s="45" t="str">
        <f>+IF(Q46="","",IFERROR(VLOOKUP(Q46,Consulta1[],4,0),"-"))</f>
        <v>EQUIPAJES AMC</v>
      </c>
      <c r="U46" s="45" t="str">
        <f>+IF(Q46="","",IFERROR(VLOOKUP(Q46,Consulta1[],5,0),"-"))</f>
        <v>GIRALDO ARROYAVE GERALDIN</v>
      </c>
      <c r="V46" s="45" t="str">
        <f>+IF(Q46="","",IFERROR(VLOOKUP(Q46,Consulta1[],6,0),"-"))</f>
        <v>LOBO VERA LADY VANESSA</v>
      </c>
      <c r="W46" s="45">
        <f t="shared" si="2"/>
        <v>5</v>
      </c>
      <c r="X46" s="51">
        <f>+IF(T46="SWAT HB",800,IF(R46="-","",IFERROR(IF(T46="-","",VLOOKUP(T46,'SKILL PERFIL'!$A$2:$B$37,2,0)),"")))</f>
        <v>500</v>
      </c>
      <c r="Y46" s="51">
        <f t="shared" si="3"/>
        <v>713</v>
      </c>
      <c r="Z46" s="46">
        <f t="shared" si="4"/>
        <v>3565</v>
      </c>
      <c r="AA46" s="45">
        <f t="shared" si="5"/>
        <v>4772208</v>
      </c>
      <c r="AB46" s="45">
        <f t="shared" si="1"/>
        <v>1</v>
      </c>
      <c r="AC46" s="45" t="str">
        <f>+IF(Q46="","",IFERROR(VLOOKUP(Q46,Consulta1[],7,0),"-"))</f>
        <v>&gt;360</v>
      </c>
      <c r="AD46" s="45" t="str">
        <f>+IF(Q46="","",IFERROR(VLOOKUP(Q46,Consulta1[],9,0),"-"))</f>
        <v>LATAM MED</v>
      </c>
      <c r="AE46" s="1">
        <f t="shared" si="6"/>
        <v>46275</v>
      </c>
    </row>
    <row r="47" spans="1:31">
      <c r="A47" s="55">
        <v>46275</v>
      </c>
      <c r="B47" s="55">
        <v>46276</v>
      </c>
      <c r="C47" t="b">
        <v>0</v>
      </c>
      <c r="D47" t="s">
        <v>1770</v>
      </c>
      <c r="E47" t="s">
        <v>1771</v>
      </c>
      <c r="F47" t="s">
        <v>1894</v>
      </c>
      <c r="G47" t="s">
        <v>1895</v>
      </c>
      <c r="H47">
        <v>15</v>
      </c>
      <c r="I47">
        <v>15</v>
      </c>
      <c r="J47" t="s">
        <v>1896</v>
      </c>
      <c r="K47" t="s">
        <v>1897</v>
      </c>
      <c r="L47" t="s">
        <v>1898</v>
      </c>
      <c r="M47" t="s">
        <v>1899</v>
      </c>
      <c r="N47">
        <v>5</v>
      </c>
      <c r="P47" s="54"/>
      <c r="Q47" s="45">
        <f t="shared" si="0"/>
        <v>4773288</v>
      </c>
      <c r="R47" s="45">
        <f>+IF(Q47="","",IFERROR(VLOOKUP(Q47,Consulta1[],2,0),"-"))</f>
        <v>20143935</v>
      </c>
      <c r="S47" s="45" t="str">
        <f>+IF(Q47="","",IFERROR(VLOOKUP(Q47,Consulta1[],3,0),"-"))</f>
        <v>CALLE RODRIGUEZ XIMENA</v>
      </c>
      <c r="T47" s="45" t="str">
        <f>+IF(Q47="","",IFERROR(VLOOKUP(Q47,Consulta1[],4,0),"-"))</f>
        <v>LUA AMC ING</v>
      </c>
      <c r="U47" s="45" t="str">
        <f>+IF(Q47="","",IFERROR(VLOOKUP(Q47,Consulta1[],5,0),"-"))</f>
        <v>RIOS RAMIREZ JUAN ESTEBAN</v>
      </c>
      <c r="V47" s="45" t="str">
        <f>+IF(Q47="","",IFERROR(VLOOKUP(Q47,Consulta1[],6,0),"-"))</f>
        <v>CARBONO PEDROZA YINEIDIS YESENIA</v>
      </c>
      <c r="W47" s="45">
        <f t="shared" si="2"/>
        <v>15</v>
      </c>
      <c r="X47" s="51">
        <f>+IF(T47="SWAT HB",800,IF(R47="-","",IFERROR(IF(T47="-","",VLOOKUP(T47,'SKILL PERFIL'!$A$2:$B$37,2,0)),"")))</f>
        <v>900</v>
      </c>
      <c r="Y47" s="51">
        <f t="shared" si="3"/>
        <v>869</v>
      </c>
      <c r="Z47" s="46">
        <f t="shared" si="4"/>
        <v>13035</v>
      </c>
      <c r="AA47" s="45">
        <f t="shared" si="5"/>
        <v>4773288</v>
      </c>
      <c r="AB47" s="45">
        <f t="shared" si="1"/>
        <v>1</v>
      </c>
      <c r="AC47" s="45" t="str">
        <f>+IF(Q47="","",IFERROR(VLOOKUP(Q47,Consulta1[],7,0),"-"))</f>
        <v>&gt;360</v>
      </c>
      <c r="AD47" s="45" t="str">
        <f>+IF(Q47="","",IFERROR(VLOOKUP(Q47,Consulta1[],9,0),"-"))</f>
        <v>LATAM MED</v>
      </c>
      <c r="AE47" s="1">
        <f t="shared" si="6"/>
        <v>46275</v>
      </c>
    </row>
    <row r="48" spans="1:31">
      <c r="A48" s="55">
        <v>46275</v>
      </c>
      <c r="B48" s="55">
        <v>46276</v>
      </c>
      <c r="C48" t="b">
        <v>0</v>
      </c>
      <c r="D48" t="s">
        <v>1770</v>
      </c>
      <c r="E48" t="s">
        <v>1771</v>
      </c>
      <c r="F48" t="s">
        <v>1900</v>
      </c>
      <c r="G48" t="s">
        <v>1901</v>
      </c>
      <c r="H48">
        <v>6</v>
      </c>
      <c r="I48">
        <v>7</v>
      </c>
      <c r="J48" t="s">
        <v>1902</v>
      </c>
      <c r="K48" t="s">
        <v>1903</v>
      </c>
      <c r="L48" t="s">
        <v>1904</v>
      </c>
      <c r="M48" t="s">
        <v>1905</v>
      </c>
      <c r="N48">
        <v>1</v>
      </c>
      <c r="P48" s="54"/>
      <c r="Q48" s="45">
        <f t="shared" si="0"/>
        <v>4776801</v>
      </c>
      <c r="R48" s="45">
        <f>+IF(Q48="","",IFERROR(VLOOKUP(Q48,Consulta1[],2,0),"-"))</f>
        <v>20144095</v>
      </c>
      <c r="S48" s="45" t="str">
        <f>+IF(Q48="","",IFERROR(VLOOKUP(Q48,Consulta1[],3,0),"-"))</f>
        <v>GONZALEZ HERNANDEZ ONILDA ESTHER</v>
      </c>
      <c r="T48" s="45" t="str">
        <f>+IF(Q48="","",IFERROR(VLOOKUP(Q48,Consulta1[],4,0),"-"))</f>
        <v>LUA AMC</v>
      </c>
      <c r="U48" s="45" t="str">
        <f>+IF(Q48="","",IFERROR(VLOOKUP(Q48,Consulta1[],5,0),"-"))</f>
        <v>RIOS RAMIREZ JUAN ESTEBAN</v>
      </c>
      <c r="V48" s="45" t="str">
        <f>+IF(Q48="","",IFERROR(VLOOKUP(Q48,Consulta1[],6,0),"-"))</f>
        <v>CARBONO PEDROZA YINEIDIS YESENIA</v>
      </c>
      <c r="W48" s="45">
        <f t="shared" si="2"/>
        <v>7</v>
      </c>
      <c r="X48" s="51">
        <f>+IF(T48="SWAT HB",800,IF(R48="-","",IFERROR(IF(T48="-","",VLOOKUP(T48,'SKILL PERFIL'!$A$2:$B$37,2,0)),"")))</f>
        <v>800</v>
      </c>
      <c r="Y48" s="51">
        <f t="shared" si="3"/>
        <v>605</v>
      </c>
      <c r="Z48" s="46">
        <f t="shared" si="4"/>
        <v>4235</v>
      </c>
      <c r="AA48" s="45">
        <f t="shared" si="5"/>
        <v>4776801</v>
      </c>
      <c r="AB48" s="45">
        <f t="shared" si="1"/>
        <v>1</v>
      </c>
      <c r="AC48" s="45" t="str">
        <f>+IF(Q48="","",IFERROR(VLOOKUP(Q48,Consulta1[],7,0),"-"))</f>
        <v>&gt;360</v>
      </c>
      <c r="AD48" s="45" t="str">
        <f>+IF(Q48="","",IFERROR(VLOOKUP(Q48,Consulta1[],9,0),"-"))</f>
        <v>LATAM MED</v>
      </c>
      <c r="AE48" s="1">
        <f t="shared" si="6"/>
        <v>46275</v>
      </c>
    </row>
    <row r="49" spans="1:31">
      <c r="A49" s="55">
        <v>46275</v>
      </c>
      <c r="B49" s="55">
        <v>46276</v>
      </c>
      <c r="C49" t="b">
        <v>0</v>
      </c>
      <c r="D49" t="s">
        <v>1770</v>
      </c>
      <c r="E49" t="s">
        <v>1771</v>
      </c>
      <c r="F49" t="s">
        <v>2277</v>
      </c>
      <c r="G49" t="s">
        <v>2278</v>
      </c>
      <c r="H49">
        <v>1</v>
      </c>
      <c r="P49" s="54"/>
      <c r="Q49" s="45">
        <f t="shared" si="0"/>
        <v>4782669</v>
      </c>
      <c r="R49" s="45">
        <f>+IF(Q49="","",IFERROR(VLOOKUP(Q49,Consulta1[],2,0),"-"))</f>
        <v>20144631</v>
      </c>
      <c r="S49" s="45" t="str">
        <f>+IF(Q49="","",IFERROR(VLOOKUP(Q49,Consulta1[],3,0),"-"))</f>
        <v>SANCHEZ URDANETA BARBARA ANDREA</v>
      </c>
      <c r="T49" s="45" t="str">
        <f>+IF(Q49="","",IFERROR(VLOOKUP(Q49,Consulta1[],4,0),"-"))</f>
        <v>SOPORTE LUA AMC</v>
      </c>
      <c r="U49" s="45" t="str">
        <f>+IF(Q49="","",IFERROR(VLOOKUP(Q49,Consulta1[],5,0),"-"))</f>
        <v>TREJOS HINCAPIE MELISSA</v>
      </c>
      <c r="V49" s="45" t="str">
        <f>+IF(Q49="","",IFERROR(VLOOKUP(Q49,Consulta1[],6,0),"-"))</f>
        <v>LOBO VERA LADY VANESSA</v>
      </c>
      <c r="W49" s="45">
        <f t="shared" si="2"/>
        <v>0</v>
      </c>
      <c r="X49" s="51">
        <f>+IF(T49="SWAT HB",800,IF(R49="-","",IFERROR(IF(T49="-","",VLOOKUP(T49,'SKILL PERFIL'!$A$2:$B$37,2,0)),"")))</f>
        <v>311</v>
      </c>
      <c r="Y49" s="51" t="str">
        <f t="shared" si="3"/>
        <v/>
      </c>
      <c r="Z49" s="46" t="str">
        <f t="shared" si="4"/>
        <v/>
      </c>
      <c r="AA49" s="45">
        <f t="shared" si="5"/>
        <v>4782669</v>
      </c>
      <c r="AB49" s="45">
        <f t="shared" si="1"/>
        <v>1</v>
      </c>
      <c r="AC49" s="45" t="str">
        <f>+IF(Q49="","",IFERROR(VLOOKUP(Q49,Consulta1[],7,0),"-"))</f>
        <v>&gt;360</v>
      </c>
      <c r="AD49" s="45" t="str">
        <f>+IF(Q49="","",IFERROR(VLOOKUP(Q49,Consulta1[],9,0),"-"))</f>
        <v>LATAM MED</v>
      </c>
      <c r="AE49" s="1">
        <f t="shared" si="6"/>
        <v>46275</v>
      </c>
    </row>
    <row r="50" spans="1:31">
      <c r="A50" s="55">
        <v>46275</v>
      </c>
      <c r="B50" s="55">
        <v>46276</v>
      </c>
      <c r="C50" t="b">
        <v>0</v>
      </c>
      <c r="D50" t="s">
        <v>1770</v>
      </c>
      <c r="E50" t="s">
        <v>1771</v>
      </c>
      <c r="F50" t="s">
        <v>2279</v>
      </c>
      <c r="G50" t="s">
        <v>2280</v>
      </c>
      <c r="H50">
        <v>2</v>
      </c>
      <c r="I50">
        <v>1</v>
      </c>
      <c r="J50" t="s">
        <v>2281</v>
      </c>
      <c r="K50" t="s">
        <v>2282</v>
      </c>
      <c r="L50" t="s">
        <v>2283</v>
      </c>
      <c r="M50" t="s">
        <v>2284</v>
      </c>
      <c r="N50">
        <v>1</v>
      </c>
      <c r="P50" s="54"/>
      <c r="Q50" s="45">
        <f t="shared" si="0"/>
        <v>4785845</v>
      </c>
      <c r="R50" s="45">
        <f>+IF(Q50="","",IFERROR(VLOOKUP(Q50,Consulta1[],2,0),"-"))</f>
        <v>20144858</v>
      </c>
      <c r="S50" s="45" t="str">
        <f>+IF(Q50="","",IFERROR(VLOOKUP(Q50,Consulta1[],3,0),"-"))</f>
        <v>DAVID GOEZ CAREN SOFIA</v>
      </c>
      <c r="T50" s="45" t="str">
        <f>+IF(Q50="","",IFERROR(VLOOKUP(Q50,Consulta1[],4,0),"-"))</f>
        <v>HVC AMC</v>
      </c>
      <c r="U50" s="45" t="str">
        <f>+IF(Q50="","",IFERROR(VLOOKUP(Q50,Consulta1[],5,0),"-"))</f>
        <v>VELASQUEZ CARTAGENA ALEJANDRO</v>
      </c>
      <c r="V50" s="45" t="str">
        <f>+IF(Q50="","",IFERROR(VLOOKUP(Q50,Consulta1[],6,0),"-"))</f>
        <v>MONSALVE HERRERA JOHN JAMES</v>
      </c>
      <c r="W50" s="45">
        <f t="shared" si="2"/>
        <v>1</v>
      </c>
      <c r="X50" s="51">
        <f>+IF(T50="SWAT HB",800,IF(R50="-","",IFERROR(IF(T50="-","",VLOOKUP(T50,'SKILL PERFIL'!$A$2:$B$37,2,0)),"")))</f>
        <v>708.98759392573083</v>
      </c>
      <c r="Y50" s="51">
        <f t="shared" si="3"/>
        <v>260</v>
      </c>
      <c r="Z50" s="46">
        <f t="shared" si="4"/>
        <v>260</v>
      </c>
      <c r="AA50" s="45">
        <f t="shared" si="5"/>
        <v>4785845</v>
      </c>
      <c r="AB50" s="45">
        <f t="shared" si="1"/>
        <v>1</v>
      </c>
      <c r="AC50" s="45" t="str">
        <f>+IF(Q50="","",IFERROR(VLOOKUP(Q50,Consulta1[],7,0),"-"))</f>
        <v>&gt;360</v>
      </c>
      <c r="AD50" s="45" t="str">
        <f>+IF(Q50="","",IFERROR(VLOOKUP(Q50,Consulta1[],9,0),"-"))</f>
        <v>LATAM MED</v>
      </c>
      <c r="AE50" s="1">
        <f t="shared" si="6"/>
        <v>46275</v>
      </c>
    </row>
    <row r="51" spans="1:31">
      <c r="A51" s="55">
        <v>46275</v>
      </c>
      <c r="B51" s="55">
        <v>46276</v>
      </c>
      <c r="C51" t="b">
        <v>0</v>
      </c>
      <c r="D51" t="s">
        <v>1770</v>
      </c>
      <c r="E51" t="s">
        <v>1771</v>
      </c>
      <c r="F51" t="s">
        <v>1906</v>
      </c>
      <c r="G51" t="s">
        <v>1907</v>
      </c>
      <c r="H51">
        <v>10</v>
      </c>
      <c r="I51">
        <v>11</v>
      </c>
      <c r="J51" t="s">
        <v>1908</v>
      </c>
      <c r="K51" t="s">
        <v>1909</v>
      </c>
      <c r="L51" t="s">
        <v>1910</v>
      </c>
      <c r="M51" t="s">
        <v>1911</v>
      </c>
      <c r="N51">
        <v>6</v>
      </c>
      <c r="P51" s="54"/>
      <c r="Q51" s="45">
        <f t="shared" si="0"/>
        <v>4788556</v>
      </c>
      <c r="R51" s="45">
        <f>+IF(Q51="","",IFERROR(VLOOKUP(Q51,Consulta1[],2,0),"-"))</f>
        <v>20144973</v>
      </c>
      <c r="S51" s="45" t="str">
        <f>+IF(Q51="","",IFERROR(VLOOKUP(Q51,Consulta1[],3,0),"-"))</f>
        <v>ROJAS AGUDELO JUAN MANUEL</v>
      </c>
      <c r="T51" s="45" t="str">
        <f>+IF(Q51="","",IFERROR(VLOOKUP(Q51,Consulta1[],4,0),"-"))</f>
        <v>LUA AMC ING</v>
      </c>
      <c r="U51" s="45" t="str">
        <f>+IF(Q51="","",IFERROR(VLOOKUP(Q51,Consulta1[],5,0),"-"))</f>
        <v>RIOS RAMIREZ JUAN ESTEBAN</v>
      </c>
      <c r="V51" s="45" t="str">
        <f>+IF(Q51="","",IFERROR(VLOOKUP(Q51,Consulta1[],6,0),"-"))</f>
        <v>CARBONO PEDROZA YINEIDIS YESENIA</v>
      </c>
      <c r="W51" s="45">
        <f t="shared" si="2"/>
        <v>11</v>
      </c>
      <c r="X51" s="51">
        <f>+IF(T51="SWAT HB",800,IF(R51="-","",IFERROR(IF(T51="-","",VLOOKUP(T51,'SKILL PERFIL'!$A$2:$B$37,2,0)),"")))</f>
        <v>900</v>
      </c>
      <c r="Y51" s="51">
        <f t="shared" si="3"/>
        <v>652</v>
      </c>
      <c r="Z51" s="46">
        <f t="shared" si="4"/>
        <v>7172</v>
      </c>
      <c r="AA51" s="45">
        <f t="shared" si="5"/>
        <v>4788556</v>
      </c>
      <c r="AB51" s="45">
        <f t="shared" si="1"/>
        <v>1</v>
      </c>
      <c r="AC51" s="45" t="str">
        <f>+IF(Q51="","",IFERROR(VLOOKUP(Q51,Consulta1[],7,0),"-"))</f>
        <v>&gt;360</v>
      </c>
      <c r="AD51" s="45" t="str">
        <f>+IF(Q51="","",IFERROR(VLOOKUP(Q51,Consulta1[],9,0),"-"))</f>
        <v>LATAM MED</v>
      </c>
      <c r="AE51" s="1">
        <f t="shared" si="6"/>
        <v>46275</v>
      </c>
    </row>
    <row r="52" spans="1:31">
      <c r="A52" s="55">
        <v>46275</v>
      </c>
      <c r="B52" s="55">
        <v>46276</v>
      </c>
      <c r="C52" t="b">
        <v>0</v>
      </c>
      <c r="D52" t="s">
        <v>1770</v>
      </c>
      <c r="E52" t="s">
        <v>1771</v>
      </c>
      <c r="F52" t="s">
        <v>1912</v>
      </c>
      <c r="G52" t="s">
        <v>1913</v>
      </c>
      <c r="H52">
        <v>7</v>
      </c>
      <c r="I52">
        <v>7</v>
      </c>
      <c r="J52" t="s">
        <v>1914</v>
      </c>
      <c r="K52" t="s">
        <v>1915</v>
      </c>
      <c r="L52" t="s">
        <v>1916</v>
      </c>
      <c r="M52" t="s">
        <v>1917</v>
      </c>
      <c r="N52">
        <v>5</v>
      </c>
      <c r="P52" s="54"/>
      <c r="Q52" s="45">
        <f t="shared" si="0"/>
        <v>4790314</v>
      </c>
      <c r="R52" s="45">
        <f>+IF(Q52="","",IFERROR(VLOOKUP(Q52,Consulta1[],2,0),"-"))</f>
        <v>20145365</v>
      </c>
      <c r="S52" s="45" t="str">
        <f>+IF(Q52="","",IFERROR(VLOOKUP(Q52,Consulta1[],3,0),"-"))</f>
        <v>CORONADO PIEDRAHITA AYELEN MONTSERRAT</v>
      </c>
      <c r="T52" s="45" t="str">
        <f>+IF(Q52="","",IFERROR(VLOOKUP(Q52,Consulta1[],4,0),"-"))</f>
        <v>LUA AMC</v>
      </c>
      <c r="U52" s="45" t="str">
        <f>+IF(Q52="","",IFERROR(VLOOKUP(Q52,Consulta1[],5,0),"-"))</f>
        <v>RIOS RAMIREZ JUAN ESTEBAN</v>
      </c>
      <c r="V52" s="45" t="str">
        <f>+IF(Q52="","",IFERROR(VLOOKUP(Q52,Consulta1[],6,0),"-"))</f>
        <v>CARBONO PEDROZA YINEIDIS YESENIA</v>
      </c>
      <c r="W52" s="45">
        <f t="shared" si="2"/>
        <v>7</v>
      </c>
      <c r="X52" s="51">
        <f>+IF(T52="SWAT HB",800,IF(R52="-","",IFERROR(IF(T52="-","",VLOOKUP(T52,'SKILL PERFIL'!$A$2:$B$37,2,0)),"")))</f>
        <v>800</v>
      </c>
      <c r="Y52" s="51">
        <f t="shared" si="3"/>
        <v>633</v>
      </c>
      <c r="Z52" s="46">
        <f t="shared" si="4"/>
        <v>4431</v>
      </c>
      <c r="AA52" s="45">
        <f t="shared" si="5"/>
        <v>4790314</v>
      </c>
      <c r="AB52" s="45">
        <f t="shared" si="1"/>
        <v>1</v>
      </c>
      <c r="AC52" s="45" t="str">
        <f>+IF(Q52="","",IFERROR(VLOOKUP(Q52,Consulta1[],7,0),"-"))</f>
        <v>&gt;360</v>
      </c>
      <c r="AD52" s="45" t="str">
        <f>+IF(Q52="","",IFERROR(VLOOKUP(Q52,Consulta1[],9,0),"-"))</f>
        <v>LATAM MED</v>
      </c>
      <c r="AE52" s="1">
        <f t="shared" si="6"/>
        <v>46275</v>
      </c>
    </row>
    <row r="53" spans="1:31">
      <c r="A53" s="55">
        <v>46275</v>
      </c>
      <c r="B53" s="55">
        <v>46276</v>
      </c>
      <c r="C53" t="b">
        <v>0</v>
      </c>
      <c r="D53" t="s">
        <v>1770</v>
      </c>
      <c r="E53" t="s">
        <v>1771</v>
      </c>
      <c r="F53" t="s">
        <v>2112</v>
      </c>
      <c r="G53" t="s">
        <v>2113</v>
      </c>
      <c r="H53">
        <v>4</v>
      </c>
      <c r="I53">
        <v>4</v>
      </c>
      <c r="J53" t="s">
        <v>2285</v>
      </c>
      <c r="K53" t="s">
        <v>2286</v>
      </c>
      <c r="L53" t="s">
        <v>2114</v>
      </c>
      <c r="M53" t="s">
        <v>2287</v>
      </c>
      <c r="N53">
        <v>1</v>
      </c>
      <c r="P53" s="54"/>
      <c r="Q53" s="45">
        <f t="shared" si="0"/>
        <v>4793761</v>
      </c>
      <c r="R53" s="45">
        <f>+IF(Q53="","",IFERROR(VLOOKUP(Q53,Consulta1[],2,0),"-"))</f>
        <v>20145585</v>
      </c>
      <c r="S53" s="45" t="str">
        <f>+IF(Q53="","",IFERROR(VLOOKUP(Q53,Consulta1[],3,0),"-"))</f>
        <v>PENA FAJARDO MARCELA ISABEL</v>
      </c>
      <c r="T53" s="45" t="str">
        <f>+IF(Q53="","",IFERROR(VLOOKUP(Q53,Consulta1[],4,0),"-"))</f>
        <v>AGY N1 ENG VOZ</v>
      </c>
      <c r="U53" s="45" t="str">
        <f>+IF(Q53="","",IFERROR(VLOOKUP(Q53,Consulta1[],5,0),"-"))</f>
        <v>PEREZ METAUTE MARIA ISABEL</v>
      </c>
      <c r="V53" s="45" t="str">
        <f>+IF(Q53="","",IFERROR(VLOOKUP(Q53,Consulta1[],6,0),"-"))</f>
        <v>CARDONA RAMIREZ MARELYN</v>
      </c>
      <c r="W53" s="45">
        <f t="shared" si="2"/>
        <v>4</v>
      </c>
      <c r="X53" s="51" t="str">
        <f>+IF(T53="SWAT HB",800,IF(R53="-","",IFERROR(IF(T53="-","",VLOOKUP(T53,'SKILL PERFIL'!$A$2:$B$37,2,0)),"")))</f>
        <v/>
      </c>
      <c r="Y53" s="51">
        <f t="shared" si="3"/>
        <v>413.99999999999994</v>
      </c>
      <c r="Z53" s="46">
        <f t="shared" si="4"/>
        <v>1655.9999999999998</v>
      </c>
      <c r="AA53" s="45">
        <f t="shared" si="5"/>
        <v>4793761</v>
      </c>
      <c r="AB53" s="45">
        <f t="shared" si="1"/>
        <v>1</v>
      </c>
      <c r="AC53" s="45" t="str">
        <f>+IF(Q53="","",IFERROR(VLOOKUP(Q53,Consulta1[],7,0),"-"))</f>
        <v>&gt;360</v>
      </c>
      <c r="AD53" s="45" t="str">
        <f>+IF(Q53="","",IFERROR(VLOOKUP(Q53,Consulta1[],9,0),"-"))</f>
        <v>LATAM MED</v>
      </c>
      <c r="AE53" s="1">
        <f t="shared" si="6"/>
        <v>46275</v>
      </c>
    </row>
    <row r="54" spans="1:31">
      <c r="A54" s="55">
        <v>46275</v>
      </c>
      <c r="B54" s="55">
        <v>46276</v>
      </c>
      <c r="C54" t="b">
        <v>0</v>
      </c>
      <c r="D54" t="s">
        <v>1770</v>
      </c>
      <c r="E54" t="s">
        <v>1771</v>
      </c>
      <c r="F54" t="s">
        <v>1918</v>
      </c>
      <c r="G54" t="s">
        <v>1919</v>
      </c>
      <c r="H54">
        <v>6</v>
      </c>
      <c r="I54">
        <v>6</v>
      </c>
      <c r="J54" t="s">
        <v>1920</v>
      </c>
      <c r="K54" t="s">
        <v>1921</v>
      </c>
      <c r="L54" t="s">
        <v>1922</v>
      </c>
      <c r="M54" t="s">
        <v>1923</v>
      </c>
      <c r="N54">
        <v>4</v>
      </c>
      <c r="P54" s="54"/>
      <c r="Q54" s="45">
        <f t="shared" si="0"/>
        <v>4793775</v>
      </c>
      <c r="R54" s="45">
        <f>+IF(Q54="","",IFERROR(VLOOKUP(Q54,Consulta1[],2,0),"-"))</f>
        <v>20145582</v>
      </c>
      <c r="S54" s="45" t="str">
        <f>+IF(Q54="","",IFERROR(VLOOKUP(Q54,Consulta1[],3,0),"-"))</f>
        <v>GRISALES BERMUDEZ JOSE MANUEL</v>
      </c>
      <c r="T54" s="45" t="str">
        <f>+IF(Q54="","",IFERROR(VLOOKUP(Q54,Consulta1[],4,0),"-"))</f>
        <v>AGY N1 ENG VOZ</v>
      </c>
      <c r="U54" s="45" t="str">
        <f>+IF(Q54="","",IFERROR(VLOOKUP(Q54,Consulta1[],5,0),"-"))</f>
        <v>PEREZ METAUTE MARIA ISABEL</v>
      </c>
      <c r="V54" s="45" t="str">
        <f>+IF(Q54="","",IFERROR(VLOOKUP(Q54,Consulta1[],6,0),"-"))</f>
        <v>CARDONA RAMIREZ MARELYN</v>
      </c>
      <c r="W54" s="45">
        <f t="shared" si="2"/>
        <v>6</v>
      </c>
      <c r="X54" s="51" t="str">
        <f>+IF(T54="SWAT HB",800,IF(R54="-","",IFERROR(IF(T54="-","",VLOOKUP(T54,'SKILL PERFIL'!$A$2:$B$37,2,0)),"")))</f>
        <v/>
      </c>
      <c r="Y54" s="51">
        <f t="shared" si="3"/>
        <v>503</v>
      </c>
      <c r="Z54" s="46">
        <f t="shared" si="4"/>
        <v>3018</v>
      </c>
      <c r="AA54" s="45">
        <f t="shared" si="5"/>
        <v>4793775</v>
      </c>
      <c r="AB54" s="45">
        <f t="shared" si="1"/>
        <v>1</v>
      </c>
      <c r="AC54" s="45" t="str">
        <f>+IF(Q54="","",IFERROR(VLOOKUP(Q54,Consulta1[],7,0),"-"))</f>
        <v>&gt;360</v>
      </c>
      <c r="AD54" s="45" t="str">
        <f>+IF(Q54="","",IFERROR(VLOOKUP(Q54,Consulta1[],9,0),"-"))</f>
        <v>LATAM MED</v>
      </c>
      <c r="AE54" s="1">
        <f t="shared" si="6"/>
        <v>46275</v>
      </c>
    </row>
    <row r="55" spans="1:31">
      <c r="A55" s="55">
        <v>46275</v>
      </c>
      <c r="B55" s="55">
        <v>46276</v>
      </c>
      <c r="C55" t="b">
        <v>0</v>
      </c>
      <c r="D55" t="s">
        <v>1770</v>
      </c>
      <c r="E55" t="s">
        <v>1771</v>
      </c>
      <c r="F55" t="s">
        <v>2288</v>
      </c>
      <c r="G55" t="s">
        <v>2289</v>
      </c>
      <c r="H55">
        <v>4</v>
      </c>
      <c r="I55">
        <v>4</v>
      </c>
      <c r="J55" t="s">
        <v>2290</v>
      </c>
      <c r="K55" t="s">
        <v>2291</v>
      </c>
      <c r="M55" t="s">
        <v>2292</v>
      </c>
      <c r="P55" s="54"/>
      <c r="Q55" s="45">
        <f t="shared" si="0"/>
        <v>4803521</v>
      </c>
      <c r="R55" s="45">
        <f>+IF(Q55="","",IFERROR(VLOOKUP(Q55,Consulta1[],2,0),"-"))</f>
        <v>20145689</v>
      </c>
      <c r="S55" s="45" t="str">
        <f>+IF(Q55="","",IFERROR(VLOOKUP(Q55,Consulta1[],3,0),"-"))</f>
        <v>PEREZ LERMA PAOLA INES</v>
      </c>
      <c r="T55" s="45" t="str">
        <f>+IF(Q55="","",IFERROR(VLOOKUP(Q55,Consulta1[],4,0),"-"))</f>
        <v>EQUIPAJES AMC</v>
      </c>
      <c r="U55" s="45" t="str">
        <f>+IF(Q55="","",IFERROR(VLOOKUP(Q55,Consulta1[],5,0),"-"))</f>
        <v>SANDOVAL VARGAS JONATHAN</v>
      </c>
      <c r="V55" s="45" t="str">
        <f>+IF(Q55="","",IFERROR(VLOOKUP(Q55,Consulta1[],6,0),"-"))</f>
        <v>LOBO VERA LADY VANESSA</v>
      </c>
      <c r="W55" s="45">
        <f t="shared" si="2"/>
        <v>4</v>
      </c>
      <c r="X55" s="51">
        <f>+IF(T55="SWAT HB",800,IF(R55="-","",IFERROR(IF(T55="-","",VLOOKUP(T55,'SKILL PERFIL'!$A$2:$B$37,2,0)),"")))</f>
        <v>500</v>
      </c>
      <c r="Y55" s="51">
        <f t="shared" si="3"/>
        <v>425</v>
      </c>
      <c r="Z55" s="46">
        <f t="shared" si="4"/>
        <v>1700</v>
      </c>
      <c r="AA55" s="45">
        <f t="shared" si="5"/>
        <v>4803521</v>
      </c>
      <c r="AB55" s="45">
        <f t="shared" si="1"/>
        <v>1</v>
      </c>
      <c r="AC55" s="45" t="str">
        <f>+IF(Q55="","",IFERROR(VLOOKUP(Q55,Consulta1[],7,0),"-"))</f>
        <v>&gt;360</v>
      </c>
      <c r="AD55" s="45" t="str">
        <f>+IF(Q55="","",IFERROR(VLOOKUP(Q55,Consulta1[],9,0),"-"))</f>
        <v>LATAM MED</v>
      </c>
      <c r="AE55" s="1">
        <f t="shared" si="6"/>
        <v>46275</v>
      </c>
    </row>
    <row r="56" spans="1:31">
      <c r="A56" s="55">
        <v>46275</v>
      </c>
      <c r="B56" s="55">
        <v>46276</v>
      </c>
      <c r="C56" t="b">
        <v>0</v>
      </c>
      <c r="D56" t="s">
        <v>1770</v>
      </c>
      <c r="E56" t="s">
        <v>1771</v>
      </c>
      <c r="F56" t="s">
        <v>1924</v>
      </c>
      <c r="G56" t="s">
        <v>1925</v>
      </c>
      <c r="H56">
        <v>6</v>
      </c>
      <c r="I56">
        <v>6</v>
      </c>
      <c r="J56" t="s">
        <v>2293</v>
      </c>
      <c r="K56" t="s">
        <v>2294</v>
      </c>
      <c r="M56" t="s">
        <v>2295</v>
      </c>
      <c r="O56">
        <v>1</v>
      </c>
      <c r="P56" s="54"/>
      <c r="Q56" s="45">
        <f t="shared" si="0"/>
        <v>4803852</v>
      </c>
      <c r="R56" s="45">
        <f>+IF(Q56="","",IFERROR(VLOOKUP(Q56,Consulta1[],2,0),"-"))</f>
        <v>20145682</v>
      </c>
      <c r="S56" s="45" t="str">
        <f>+IF(Q56="","",IFERROR(VLOOKUP(Q56,Consulta1[],3,0),"-"))</f>
        <v>JOSE GONZALEZ DRUMAN</v>
      </c>
      <c r="T56" s="45" t="str">
        <f>+IF(Q56="","",IFERROR(VLOOKUP(Q56,Consulta1[],4,0),"-"))</f>
        <v>EQUIPAJES AMC</v>
      </c>
      <c r="U56" s="45" t="str">
        <f>+IF(Q56="","",IFERROR(VLOOKUP(Q56,Consulta1[],5,0),"-"))</f>
        <v>SANDOVAL VARGAS JONATHAN</v>
      </c>
      <c r="V56" s="45" t="str">
        <f>+IF(Q56="","",IFERROR(VLOOKUP(Q56,Consulta1[],6,0),"-"))</f>
        <v>LOBO VERA LADY VANESSA</v>
      </c>
      <c r="W56" s="45">
        <f t="shared" si="2"/>
        <v>6</v>
      </c>
      <c r="X56" s="51">
        <f>+IF(T56="SWAT HB",800,IF(R56="-","",IFERROR(IF(T56="-","",VLOOKUP(T56,'SKILL PERFIL'!$A$2:$B$37,2,0)),"")))</f>
        <v>500</v>
      </c>
      <c r="Y56" s="51">
        <f t="shared" si="3"/>
        <v>560</v>
      </c>
      <c r="Z56" s="46">
        <f t="shared" si="4"/>
        <v>3360</v>
      </c>
      <c r="AA56" s="45">
        <f t="shared" si="5"/>
        <v>4803852</v>
      </c>
      <c r="AB56" s="45">
        <f t="shared" si="1"/>
        <v>1</v>
      </c>
      <c r="AC56" s="45" t="str">
        <f>+IF(Q56="","",IFERROR(VLOOKUP(Q56,Consulta1[],7,0),"-"))</f>
        <v>&gt;360</v>
      </c>
      <c r="AD56" s="45" t="str">
        <f>+IF(Q56="","",IFERROR(VLOOKUP(Q56,Consulta1[],9,0),"-"))</f>
        <v>LATAM MED</v>
      </c>
      <c r="AE56" s="1">
        <f t="shared" si="6"/>
        <v>46275</v>
      </c>
    </row>
    <row r="57" spans="1:31">
      <c r="A57" s="55">
        <v>46275</v>
      </c>
      <c r="B57" s="55">
        <v>46276</v>
      </c>
      <c r="C57" t="b">
        <v>0</v>
      </c>
      <c r="D57" t="s">
        <v>1770</v>
      </c>
      <c r="E57" t="s">
        <v>1771</v>
      </c>
      <c r="F57" t="s">
        <v>2296</v>
      </c>
      <c r="G57" t="s">
        <v>2297</v>
      </c>
      <c r="H57">
        <v>3</v>
      </c>
      <c r="I57">
        <v>2</v>
      </c>
      <c r="J57" t="s">
        <v>2298</v>
      </c>
      <c r="K57" t="s">
        <v>2299</v>
      </c>
      <c r="L57" t="s">
        <v>2300</v>
      </c>
      <c r="M57" t="s">
        <v>1803</v>
      </c>
      <c r="N57">
        <v>1</v>
      </c>
      <c r="P57" s="54"/>
      <c r="Q57" s="45">
        <f t="shared" si="0"/>
        <v>4807254</v>
      </c>
      <c r="R57" s="45">
        <f>+IF(Q57="","",IFERROR(VLOOKUP(Q57,Consulta1[],2,0),"-"))</f>
        <v>20145967</v>
      </c>
      <c r="S57" s="45" t="str">
        <f>+IF(Q57="","",IFERROR(VLOOKUP(Q57,Consulta1[],3,0),"-"))</f>
        <v>DAZA BECERRA EDWIN ANTONIO</v>
      </c>
      <c r="T57" s="45" t="str">
        <f>+IF(Q57="","",IFERROR(VLOOKUP(Q57,Consulta1[],4,0),"-"))</f>
        <v>HVC AMC</v>
      </c>
      <c r="U57" s="45" t="str">
        <f>+IF(Q57="","",IFERROR(VLOOKUP(Q57,Consulta1[],5,0),"-"))</f>
        <v>MENA CUESTA LAURA DANIELA</v>
      </c>
      <c r="V57" s="45" t="str">
        <f>+IF(Q57="","",IFERROR(VLOOKUP(Q57,Consulta1[],6,0),"-"))</f>
        <v>MONSALVE HERRERA JOHN JAMES</v>
      </c>
      <c r="W57" s="45">
        <f t="shared" si="2"/>
        <v>2</v>
      </c>
      <c r="X57" s="51">
        <f>+IF(T57="SWAT HB",800,IF(R57="-","",IFERROR(IF(T57="-","",VLOOKUP(T57,'SKILL PERFIL'!$A$2:$B$37,2,0)),"")))</f>
        <v>708.98759392573083</v>
      </c>
      <c r="Y57" s="51">
        <f t="shared" si="3"/>
        <v>218</v>
      </c>
      <c r="Z57" s="46">
        <f t="shared" si="4"/>
        <v>436</v>
      </c>
      <c r="AA57" s="45">
        <f t="shared" si="5"/>
        <v>4807254</v>
      </c>
      <c r="AB57" s="45">
        <f t="shared" si="1"/>
        <v>1</v>
      </c>
      <c r="AC57" s="45" t="str">
        <f>+IF(Q57="","",IFERROR(VLOOKUP(Q57,Consulta1[],7,0),"-"))</f>
        <v>&gt;360</v>
      </c>
      <c r="AD57" s="45" t="str">
        <f>+IF(Q57="","",IFERROR(VLOOKUP(Q57,Consulta1[],9,0),"-"))</f>
        <v>LATAM MED</v>
      </c>
      <c r="AE57" s="1">
        <f t="shared" si="6"/>
        <v>46275</v>
      </c>
    </row>
    <row r="58" spans="1:31">
      <c r="A58" s="55">
        <v>46275</v>
      </c>
      <c r="B58" s="55">
        <v>46276</v>
      </c>
      <c r="C58" t="b">
        <v>0</v>
      </c>
      <c r="D58" t="s">
        <v>1770</v>
      </c>
      <c r="E58" t="s">
        <v>1771</v>
      </c>
      <c r="F58" t="s">
        <v>2115</v>
      </c>
      <c r="G58" t="s">
        <v>2116</v>
      </c>
      <c r="H58">
        <v>4</v>
      </c>
      <c r="I58">
        <v>4</v>
      </c>
      <c r="J58" t="s">
        <v>2301</v>
      </c>
      <c r="K58" t="s">
        <v>2302</v>
      </c>
      <c r="M58" t="s">
        <v>2303</v>
      </c>
      <c r="P58" s="54"/>
      <c r="Q58" s="45">
        <f t="shared" si="0"/>
        <v>4809778</v>
      </c>
      <c r="R58" s="45">
        <f>+IF(Q58="","",IFERROR(VLOOKUP(Q58,Consulta1[],2,0),"-"))</f>
        <v>2503412</v>
      </c>
      <c r="S58" s="45" t="str">
        <f>+IF(Q58="","",IFERROR(VLOOKUP(Q58,Consulta1[],3,0),"-"))</f>
        <v>NOGUERA RUIZ ANDRES CAMILO</v>
      </c>
      <c r="T58" s="45" t="str">
        <f>+IF(Q58="","",IFERROR(VLOOKUP(Q58,Consulta1[],4,0),"-"))</f>
        <v>LUA AMC</v>
      </c>
      <c r="U58" s="45" t="str">
        <f>+IF(Q58="","",IFERROR(VLOOKUP(Q58,Consulta1[],5,0),"-"))</f>
        <v>LOPEZ SISO KEILLURY MAHOLI</v>
      </c>
      <c r="V58" s="45" t="str">
        <f>+IF(Q58="","",IFERROR(VLOOKUP(Q58,Consulta1[],6,0),"-"))</f>
        <v>ROJAS LEGUIZAMO ANDRES FELIPE</v>
      </c>
      <c r="W58" s="45">
        <f t="shared" si="2"/>
        <v>4</v>
      </c>
      <c r="X58" s="51">
        <f>+IF(T58="SWAT HB",800,IF(R58="-","",IFERROR(IF(T58="-","",VLOOKUP(T58,'SKILL PERFIL'!$A$2:$B$37,2,0)),"")))</f>
        <v>800</v>
      </c>
      <c r="Y58" s="51">
        <f t="shared" si="3"/>
        <v>830</v>
      </c>
      <c r="Z58" s="46">
        <f t="shared" si="4"/>
        <v>3320</v>
      </c>
      <c r="AA58" s="45">
        <f t="shared" si="5"/>
        <v>4809778</v>
      </c>
      <c r="AB58" s="45">
        <f t="shared" si="1"/>
        <v>1</v>
      </c>
      <c r="AC58" s="45" t="str">
        <f>+IF(Q58="","",IFERROR(VLOOKUP(Q58,Consulta1[],7,0),"-"))</f>
        <v>&gt;360</v>
      </c>
      <c r="AD58" s="45" t="str">
        <f>+IF(Q58="","",IFERROR(VLOOKUP(Q58,Consulta1[],9,0),"-"))</f>
        <v>LATAM BOG</v>
      </c>
      <c r="AE58" s="1">
        <f t="shared" si="6"/>
        <v>46275</v>
      </c>
    </row>
    <row r="59" spans="1:31">
      <c r="A59" s="55">
        <v>46275</v>
      </c>
      <c r="B59" s="55">
        <v>46276</v>
      </c>
      <c r="C59" t="b">
        <v>0</v>
      </c>
      <c r="D59" t="s">
        <v>1770</v>
      </c>
      <c r="E59" t="s">
        <v>1771</v>
      </c>
      <c r="F59" t="s">
        <v>2304</v>
      </c>
      <c r="G59" t="s">
        <v>2305</v>
      </c>
      <c r="H59">
        <v>2</v>
      </c>
      <c r="I59">
        <v>2</v>
      </c>
      <c r="J59" t="s">
        <v>2306</v>
      </c>
      <c r="K59" t="s">
        <v>2307</v>
      </c>
      <c r="L59" t="s">
        <v>2308</v>
      </c>
      <c r="M59" t="s">
        <v>2309</v>
      </c>
      <c r="N59">
        <v>1</v>
      </c>
      <c r="O59">
        <v>1</v>
      </c>
      <c r="P59" s="54"/>
      <c r="Q59" s="45">
        <f t="shared" si="0"/>
        <v>4809784</v>
      </c>
      <c r="R59" s="45">
        <f>+IF(Q59="","",IFERROR(VLOOKUP(Q59,Consulta1[],2,0),"-"))</f>
        <v>2503382</v>
      </c>
      <c r="S59" s="45" t="str">
        <f>+IF(Q59="","",IFERROR(VLOOKUP(Q59,Consulta1[],3,0),"-"))</f>
        <v>RAMIREZ PRIETO MARIA ALEJANDRA</v>
      </c>
      <c r="T59" s="45" t="str">
        <f>+IF(Q59="","",IFERROR(VLOOKUP(Q59,Consulta1[],4,0),"-"))</f>
        <v>LUA AMC</v>
      </c>
      <c r="U59" s="45" t="str">
        <f>+IF(Q59="","",IFERROR(VLOOKUP(Q59,Consulta1[],5,0),"-"))</f>
        <v>LOPEZ SISO KEILLURY MAHOLI</v>
      </c>
      <c r="V59" s="45" t="str">
        <f>+IF(Q59="","",IFERROR(VLOOKUP(Q59,Consulta1[],6,0),"-"))</f>
        <v>ROJAS LEGUIZAMO ANDRES FELIPE</v>
      </c>
      <c r="W59" s="45">
        <f t="shared" si="2"/>
        <v>2</v>
      </c>
      <c r="X59" s="51">
        <f>+IF(T59="SWAT HB",800,IF(R59="-","",IFERROR(IF(T59="-","",VLOOKUP(T59,'SKILL PERFIL'!$A$2:$B$37,2,0)),"")))</f>
        <v>800</v>
      </c>
      <c r="Y59" s="51">
        <f t="shared" si="3"/>
        <v>358</v>
      </c>
      <c r="Z59" s="46">
        <f t="shared" si="4"/>
        <v>716</v>
      </c>
      <c r="AA59" s="45">
        <f t="shared" si="5"/>
        <v>4809784</v>
      </c>
      <c r="AB59" s="45">
        <f t="shared" si="1"/>
        <v>1</v>
      </c>
      <c r="AC59" s="45" t="str">
        <f>+IF(Q59="","",IFERROR(VLOOKUP(Q59,Consulta1[],7,0),"-"))</f>
        <v>&gt;360</v>
      </c>
      <c r="AD59" s="45" t="str">
        <f>+IF(Q59="","",IFERROR(VLOOKUP(Q59,Consulta1[],9,0),"-"))</f>
        <v>LATAM BOG</v>
      </c>
      <c r="AE59" s="1">
        <f t="shared" si="6"/>
        <v>46275</v>
      </c>
    </row>
    <row r="60" spans="1:31">
      <c r="A60" s="55">
        <v>46275</v>
      </c>
      <c r="B60" s="55">
        <v>46276</v>
      </c>
      <c r="C60" t="b">
        <v>0</v>
      </c>
      <c r="D60" t="s">
        <v>1770</v>
      </c>
      <c r="E60" t="s">
        <v>1771</v>
      </c>
      <c r="F60" t="s">
        <v>1926</v>
      </c>
      <c r="G60" t="s">
        <v>1927</v>
      </c>
      <c r="H60">
        <v>25</v>
      </c>
      <c r="I60">
        <v>25</v>
      </c>
      <c r="J60" t="s">
        <v>1928</v>
      </c>
      <c r="K60" t="s">
        <v>1929</v>
      </c>
      <c r="L60" t="s">
        <v>1930</v>
      </c>
      <c r="M60" t="s">
        <v>1803</v>
      </c>
      <c r="N60">
        <v>1</v>
      </c>
      <c r="P60" s="54"/>
      <c r="Q60" s="45">
        <f t="shared" si="0"/>
        <v>4810814</v>
      </c>
      <c r="R60" s="45">
        <f>+IF(Q60="","",IFERROR(VLOOKUP(Q60,Consulta1[],2,0),"-"))</f>
        <v>20146077</v>
      </c>
      <c r="S60" s="45" t="str">
        <f>+IF(Q60="","",IFERROR(VLOOKUP(Q60,Consulta1[],3,0),"-"))</f>
        <v>OSORIO SANCHEZ JUAN ANDRES</v>
      </c>
      <c r="T60" s="45" t="str">
        <f>+IF(Q60="","",IFERROR(VLOOKUP(Q60,Consulta1[],4,0),"-"))</f>
        <v>LUA AMC ING</v>
      </c>
      <c r="U60" s="45" t="str">
        <f>+IF(Q60="","",IFERROR(VLOOKUP(Q60,Consulta1[],5,0),"-"))</f>
        <v>RIOS RAMIREZ JUAN ESTEBAN</v>
      </c>
      <c r="V60" s="45" t="str">
        <f>+IF(Q60="","",IFERROR(VLOOKUP(Q60,Consulta1[],6,0),"-"))</f>
        <v>CARBONO PEDROZA YINEIDIS YESENIA</v>
      </c>
      <c r="W60" s="45">
        <f t="shared" si="2"/>
        <v>25</v>
      </c>
      <c r="X60" s="51">
        <f>+IF(T60="SWAT HB",800,IF(R60="-","",IFERROR(IF(T60="-","",VLOOKUP(T60,'SKILL PERFIL'!$A$2:$B$37,2,0)),"")))</f>
        <v>900</v>
      </c>
      <c r="Y60" s="51">
        <f t="shared" si="3"/>
        <v>616.99999999999989</v>
      </c>
      <c r="Z60" s="46">
        <f t="shared" si="4"/>
        <v>15424.999999999996</v>
      </c>
      <c r="AA60" s="45">
        <f t="shared" si="5"/>
        <v>4810814</v>
      </c>
      <c r="AB60" s="45">
        <f t="shared" si="1"/>
        <v>1</v>
      </c>
      <c r="AC60" s="45" t="str">
        <f>+IF(Q60="","",IFERROR(VLOOKUP(Q60,Consulta1[],7,0),"-"))</f>
        <v>&gt;360</v>
      </c>
      <c r="AD60" s="45" t="str">
        <f>+IF(Q60="","",IFERROR(VLOOKUP(Q60,Consulta1[],9,0),"-"))</f>
        <v>LATAM MED</v>
      </c>
      <c r="AE60" s="1">
        <f t="shared" si="6"/>
        <v>46275</v>
      </c>
    </row>
    <row r="61" spans="1:31">
      <c r="A61" s="55">
        <v>46275</v>
      </c>
      <c r="B61" s="55">
        <v>46276</v>
      </c>
      <c r="C61" t="b">
        <v>0</v>
      </c>
      <c r="D61" t="s">
        <v>1770</v>
      </c>
      <c r="E61" t="s">
        <v>1771</v>
      </c>
      <c r="F61" t="s">
        <v>2310</v>
      </c>
      <c r="G61" t="s">
        <v>2311</v>
      </c>
      <c r="H61">
        <v>1</v>
      </c>
      <c r="I61">
        <v>1</v>
      </c>
      <c r="J61" t="s">
        <v>2312</v>
      </c>
      <c r="K61" t="s">
        <v>2313</v>
      </c>
      <c r="L61" t="s">
        <v>2314</v>
      </c>
      <c r="M61" t="s">
        <v>2315</v>
      </c>
      <c r="N61">
        <v>1</v>
      </c>
      <c r="P61" s="54"/>
      <c r="Q61" s="45">
        <f t="shared" si="0"/>
        <v>4812140</v>
      </c>
      <c r="R61" s="45">
        <f>+IF(Q61="","",IFERROR(VLOOKUP(Q61,Consulta1[],2,0),"-"))</f>
        <v>20146100</v>
      </c>
      <c r="S61" s="45" t="str">
        <f>+IF(Q61="","",IFERROR(VLOOKUP(Q61,Consulta1[],3,0),"-"))</f>
        <v>OSORIO GOMEZ MARIA DE LOS ANGELES</v>
      </c>
      <c r="T61" s="45" t="str">
        <f>+IF(Q61="","",IFERROR(VLOOKUP(Q61,Consulta1[],4,0),"-"))</f>
        <v>VENTAS AMC</v>
      </c>
      <c r="U61" s="45" t="str">
        <f>+IF(Q61="","",IFERROR(VLOOKUP(Q61,Consulta1[],5,0),"-"))</f>
        <v>RIOS CELESTINO GERSON DARIO</v>
      </c>
      <c r="V61" s="45" t="str">
        <f>+IF(Q61="","",IFERROR(VLOOKUP(Q61,Consulta1[],6,0),"-"))</f>
        <v>LOBO VERA LADY VANESSA</v>
      </c>
      <c r="W61" s="45">
        <f t="shared" si="2"/>
        <v>1</v>
      </c>
      <c r="X61" s="51">
        <f>+IF(T61="SWAT HB",800,IF(R61="-","",IFERROR(IF(T61="-","",VLOOKUP(T61,'SKILL PERFIL'!$A$2:$B$37,2,0)),"")))</f>
        <v>780</v>
      </c>
      <c r="Y61" s="51">
        <f t="shared" si="3"/>
        <v>689</v>
      </c>
      <c r="Z61" s="46">
        <f t="shared" si="4"/>
        <v>689</v>
      </c>
      <c r="AA61" s="45">
        <f t="shared" si="5"/>
        <v>4812140</v>
      </c>
      <c r="AB61" s="45">
        <f t="shared" si="1"/>
        <v>1</v>
      </c>
      <c r="AC61" s="45" t="str">
        <f>+IF(Q61="","",IFERROR(VLOOKUP(Q61,Consulta1[],7,0),"-"))</f>
        <v>&gt;360</v>
      </c>
      <c r="AD61" s="45" t="str">
        <f>+IF(Q61="","",IFERROR(VLOOKUP(Q61,Consulta1[],9,0),"-"))</f>
        <v>LATAM MED</v>
      </c>
      <c r="AE61" s="1">
        <f t="shared" si="6"/>
        <v>46275</v>
      </c>
    </row>
    <row r="62" spans="1:31">
      <c r="A62" s="55">
        <v>46275</v>
      </c>
      <c r="B62" s="55">
        <v>46276</v>
      </c>
      <c r="C62" t="b">
        <v>0</v>
      </c>
      <c r="D62" t="s">
        <v>1770</v>
      </c>
      <c r="E62" t="s">
        <v>1771</v>
      </c>
      <c r="F62" t="s">
        <v>1931</v>
      </c>
      <c r="G62" t="s">
        <v>1932</v>
      </c>
      <c r="H62">
        <v>2</v>
      </c>
      <c r="I62">
        <v>2</v>
      </c>
      <c r="J62" t="s">
        <v>2117</v>
      </c>
      <c r="K62" t="s">
        <v>2118</v>
      </c>
      <c r="M62" t="s">
        <v>2119</v>
      </c>
      <c r="P62" s="54"/>
      <c r="Q62" s="45">
        <f t="shared" si="0"/>
        <v>4812141</v>
      </c>
      <c r="R62" s="45">
        <f>+IF(Q62="","",IFERROR(VLOOKUP(Q62,Consulta1[],2,0),"-"))</f>
        <v>20146203</v>
      </c>
      <c r="S62" s="45" t="str">
        <f>+IF(Q62="","",IFERROR(VLOOKUP(Q62,Consulta1[],3,0),"-"))</f>
        <v>BEDOYA TAMAYO MANUELA</v>
      </c>
      <c r="T62" s="45" t="str">
        <f>+IF(Q62="","",IFERROR(VLOOKUP(Q62,Consulta1[],4,0),"-"))</f>
        <v>DT FFP AMC</v>
      </c>
      <c r="U62" s="45" t="str">
        <f>+IF(Q62="","",IFERROR(VLOOKUP(Q62,Consulta1[],5,0),"-"))</f>
        <v>SILVA ECHAVARRIA ANGELA MARIA</v>
      </c>
      <c r="V62" s="45" t="str">
        <f>+IF(Q62="","",IFERROR(VLOOKUP(Q62,Consulta1[],6,0),"-"))</f>
        <v>ROJAS LEGUIZAMO ANDRES FELIPE</v>
      </c>
      <c r="W62" s="45">
        <f t="shared" si="2"/>
        <v>2</v>
      </c>
      <c r="X62" s="51">
        <f>+IF(T62="SWAT HB",800,IF(R62="-","",IFERROR(IF(T62="-","",VLOOKUP(T62,'SKILL PERFIL'!$A$2:$B$37,2,0)),"")))</f>
        <v>646</v>
      </c>
      <c r="Y62" s="51">
        <f t="shared" si="3"/>
        <v>325</v>
      </c>
      <c r="Z62" s="46">
        <f t="shared" si="4"/>
        <v>650</v>
      </c>
      <c r="AA62" s="45">
        <f t="shared" si="5"/>
        <v>4812141</v>
      </c>
      <c r="AB62" s="45">
        <f t="shared" si="1"/>
        <v>1</v>
      </c>
      <c r="AC62" s="45" t="str">
        <f>+IF(Q62="","",IFERROR(VLOOKUP(Q62,Consulta1[],7,0),"-"))</f>
        <v>&gt;360</v>
      </c>
      <c r="AD62" s="45" t="str">
        <f>+IF(Q62="","",IFERROR(VLOOKUP(Q62,Consulta1[],9,0),"-"))</f>
        <v>LATAM MED</v>
      </c>
      <c r="AE62" s="1">
        <f t="shared" si="6"/>
        <v>46275</v>
      </c>
    </row>
    <row r="63" spans="1:31">
      <c r="A63" s="55">
        <v>46275</v>
      </c>
      <c r="B63" s="55">
        <v>46276</v>
      </c>
      <c r="C63" t="b">
        <v>0</v>
      </c>
      <c r="D63" t="s">
        <v>1770</v>
      </c>
      <c r="E63" t="s">
        <v>1771</v>
      </c>
      <c r="F63" t="s">
        <v>2120</v>
      </c>
      <c r="G63" t="s">
        <v>2121</v>
      </c>
      <c r="H63">
        <v>1</v>
      </c>
      <c r="I63">
        <v>1</v>
      </c>
      <c r="J63" t="s">
        <v>2122</v>
      </c>
      <c r="K63" t="s">
        <v>2123</v>
      </c>
      <c r="M63" t="s">
        <v>2124</v>
      </c>
      <c r="P63" s="54"/>
      <c r="Q63" s="45">
        <f t="shared" si="0"/>
        <v>4812174</v>
      </c>
      <c r="R63" s="45">
        <f>+IF(Q63="","",IFERROR(VLOOKUP(Q63,Consulta1[],2,0),"-"))</f>
        <v>20146149</v>
      </c>
      <c r="S63" s="45" t="str">
        <f>+IF(Q63="","",IFERROR(VLOOKUP(Q63,Consulta1[],3,0),"-"))</f>
        <v>ARROYAVE VARGAS SOLANGIE</v>
      </c>
      <c r="T63" s="45" t="str">
        <f>+IF(Q63="","",IFERROR(VLOOKUP(Q63,Consulta1[],4,0),"-"))</f>
        <v>DT FFP AMC</v>
      </c>
      <c r="U63" s="45" t="str">
        <f>+IF(Q63="","",IFERROR(VLOOKUP(Q63,Consulta1[],5,0),"-"))</f>
        <v>SALDARRIAGA BIANT TIFFANI MELISSA</v>
      </c>
      <c r="V63" s="45" t="str">
        <f>+IF(Q63="","",IFERROR(VLOOKUP(Q63,Consulta1[],6,0),"-"))</f>
        <v>ROJAS LEGUIZAMO ANDRES FELIPE</v>
      </c>
      <c r="W63" s="45">
        <f t="shared" si="2"/>
        <v>1</v>
      </c>
      <c r="X63" s="51">
        <f>+IF(T63="SWAT HB",800,IF(R63="-","",IFERROR(IF(T63="-","",VLOOKUP(T63,'SKILL PERFIL'!$A$2:$B$37,2,0)),"")))</f>
        <v>646</v>
      </c>
      <c r="Y63" s="51">
        <f t="shared" si="3"/>
        <v>148</v>
      </c>
      <c r="Z63" s="46">
        <f t="shared" si="4"/>
        <v>148</v>
      </c>
      <c r="AA63" s="45">
        <f t="shared" si="5"/>
        <v>4812174</v>
      </c>
      <c r="AB63" s="45">
        <f t="shared" si="1"/>
        <v>1</v>
      </c>
      <c r="AC63" s="45" t="str">
        <f>+IF(Q63="","",IFERROR(VLOOKUP(Q63,Consulta1[],7,0),"-"))</f>
        <v>&gt;360</v>
      </c>
      <c r="AD63" s="45" t="str">
        <f>+IF(Q63="","",IFERROR(VLOOKUP(Q63,Consulta1[],9,0),"-"))</f>
        <v>LATAM MED</v>
      </c>
      <c r="AE63" s="1">
        <f t="shared" si="6"/>
        <v>46275</v>
      </c>
    </row>
    <row r="64" spans="1:31">
      <c r="A64" s="55">
        <v>46275</v>
      </c>
      <c r="B64" s="55">
        <v>46276</v>
      </c>
      <c r="C64" t="b">
        <v>0</v>
      </c>
      <c r="D64" t="s">
        <v>1770</v>
      </c>
      <c r="E64" t="s">
        <v>1771</v>
      </c>
      <c r="F64" t="s">
        <v>1933</v>
      </c>
      <c r="G64" t="s">
        <v>1934</v>
      </c>
      <c r="H64">
        <v>6</v>
      </c>
      <c r="I64">
        <v>6</v>
      </c>
      <c r="J64" t="s">
        <v>1935</v>
      </c>
      <c r="K64" t="s">
        <v>1936</v>
      </c>
      <c r="L64" t="s">
        <v>1937</v>
      </c>
      <c r="M64" t="s">
        <v>1938</v>
      </c>
      <c r="N64">
        <v>6</v>
      </c>
      <c r="P64" s="54"/>
      <c r="Q64" s="45">
        <f t="shared" si="0"/>
        <v>4814569</v>
      </c>
      <c r="R64" s="45">
        <f>+IF(Q64="","",IFERROR(VLOOKUP(Q64,Consulta1[],2,0),"-"))</f>
        <v>20146299</v>
      </c>
      <c r="S64" s="45" t="str">
        <f>+IF(Q64="","",IFERROR(VLOOKUP(Q64,Consulta1[],3,0),"-"))</f>
        <v>SAMPAYO RESTREPO JUAN PABLO</v>
      </c>
      <c r="T64" s="45" t="str">
        <f>+IF(Q64="","",IFERROR(VLOOKUP(Q64,Consulta1[],4,0),"-"))</f>
        <v>AGY N3 ESP VOZ</v>
      </c>
      <c r="U64" s="45" t="str">
        <f>+IF(Q64="","",IFERROR(VLOOKUP(Q64,Consulta1[],5,0),"-"))</f>
        <v>MORENO HURTADO DEINER ANDRES</v>
      </c>
      <c r="V64" s="45" t="str">
        <f>+IF(Q64="","",IFERROR(VLOOKUP(Q64,Consulta1[],6,0),"-"))</f>
        <v>CARDONA RAMIREZ MARELYN</v>
      </c>
      <c r="W64" s="45">
        <f t="shared" si="2"/>
        <v>6</v>
      </c>
      <c r="X64" s="51" t="str">
        <f>+IF(T64="SWAT HB",800,IF(R64="-","",IFERROR(IF(T64="-","",VLOOKUP(T64,'SKILL PERFIL'!$A$2:$B$37,2,0)),"")))</f>
        <v/>
      </c>
      <c r="Y64" s="51">
        <f t="shared" si="3"/>
        <v>1044</v>
      </c>
      <c r="Z64" s="46">
        <f t="shared" si="4"/>
        <v>6264</v>
      </c>
      <c r="AA64" s="45">
        <f t="shared" si="5"/>
        <v>4814569</v>
      </c>
      <c r="AB64" s="45">
        <f t="shared" si="1"/>
        <v>1</v>
      </c>
      <c r="AC64" s="45" t="str">
        <f>+IF(Q64="","",IFERROR(VLOOKUP(Q64,Consulta1[],7,0),"-"))</f>
        <v>&gt;360</v>
      </c>
      <c r="AD64" s="45" t="str">
        <f>+IF(Q64="","",IFERROR(VLOOKUP(Q64,Consulta1[],9,0),"-"))</f>
        <v>LATAM MED</v>
      </c>
      <c r="AE64" s="1">
        <f t="shared" si="6"/>
        <v>46275</v>
      </c>
    </row>
    <row r="65" spans="1:31">
      <c r="A65" s="55">
        <v>46275</v>
      </c>
      <c r="B65" s="55">
        <v>46276</v>
      </c>
      <c r="C65" t="b">
        <v>0</v>
      </c>
      <c r="D65" t="s">
        <v>1770</v>
      </c>
      <c r="E65" t="s">
        <v>1771</v>
      </c>
      <c r="F65" t="s">
        <v>1939</v>
      </c>
      <c r="G65" t="s">
        <v>1940</v>
      </c>
      <c r="H65">
        <v>7</v>
      </c>
      <c r="I65">
        <v>6</v>
      </c>
      <c r="J65" t="s">
        <v>2316</v>
      </c>
      <c r="K65" t="s">
        <v>2317</v>
      </c>
      <c r="L65" t="s">
        <v>2318</v>
      </c>
      <c r="M65" t="s">
        <v>2319</v>
      </c>
      <c r="N65">
        <v>4</v>
      </c>
      <c r="P65" s="54"/>
      <c r="Q65" s="45">
        <f t="shared" si="0"/>
        <v>4814587</v>
      </c>
      <c r="R65" s="45">
        <f>+IF(Q65="","",IFERROR(VLOOKUP(Q65,Consulta1[],2,0),"-"))</f>
        <v>20146320</v>
      </c>
      <c r="S65" s="45" t="str">
        <f>+IF(Q65="","",IFERROR(VLOOKUP(Q65,Consulta1[],3,0),"-"))</f>
        <v>ACEVEDO RICO HIGINIO ALEXANDER</v>
      </c>
      <c r="T65" s="45" t="str">
        <f>+IF(Q65="","",IFERROR(VLOOKUP(Q65,Consulta1[],4,0),"-"))</f>
        <v>AGY N1 ESP VOZ</v>
      </c>
      <c r="U65" s="45" t="str">
        <f>+IF(Q65="","",IFERROR(VLOOKUP(Q65,Consulta1[],5,0),"-"))</f>
        <v>MORENO HURTADO DEINER ANDRES</v>
      </c>
      <c r="V65" s="45" t="str">
        <f>+IF(Q65="","",IFERROR(VLOOKUP(Q65,Consulta1[],6,0),"-"))</f>
        <v>CARDONA RAMIREZ MARELYN</v>
      </c>
      <c r="W65" s="45">
        <f t="shared" si="2"/>
        <v>6</v>
      </c>
      <c r="X65" s="51" t="str">
        <f>+IF(T65="SWAT HB",800,IF(R65="-","",IFERROR(IF(T65="-","",VLOOKUP(T65,'SKILL PERFIL'!$A$2:$B$37,2,0)),"")))</f>
        <v/>
      </c>
      <c r="Y65" s="51">
        <f t="shared" si="3"/>
        <v>1174</v>
      </c>
      <c r="Z65" s="46">
        <f t="shared" si="4"/>
        <v>7044</v>
      </c>
      <c r="AA65" s="45">
        <f t="shared" si="5"/>
        <v>4814587</v>
      </c>
      <c r="AB65" s="45">
        <f t="shared" si="1"/>
        <v>1</v>
      </c>
      <c r="AC65" s="45" t="str">
        <f>+IF(Q65="","",IFERROR(VLOOKUP(Q65,Consulta1[],7,0),"-"))</f>
        <v>&gt;360</v>
      </c>
      <c r="AD65" s="45" t="str">
        <f>+IF(Q65="","",IFERROR(VLOOKUP(Q65,Consulta1[],9,0),"-"))</f>
        <v>LATAM MED</v>
      </c>
      <c r="AE65" s="1">
        <f t="shared" si="6"/>
        <v>46275</v>
      </c>
    </row>
    <row r="66" spans="1:31">
      <c r="A66" s="55">
        <v>46275</v>
      </c>
      <c r="B66" s="55">
        <v>46276</v>
      </c>
      <c r="C66" t="b">
        <v>0</v>
      </c>
      <c r="D66" t="s">
        <v>1770</v>
      </c>
      <c r="E66" t="s">
        <v>1771</v>
      </c>
      <c r="F66" t="s">
        <v>1941</v>
      </c>
      <c r="G66" t="s">
        <v>1942</v>
      </c>
      <c r="H66">
        <v>6</v>
      </c>
      <c r="I66">
        <v>6</v>
      </c>
      <c r="J66" t="s">
        <v>1943</v>
      </c>
      <c r="K66" t="s">
        <v>1944</v>
      </c>
      <c r="M66" t="s">
        <v>1945</v>
      </c>
      <c r="P66" s="54"/>
      <c r="Q66" s="45">
        <f t="shared" ref="Q66:Q129" si="7">+IFERROR(IF(G66="","",LEFT(G66,7))*1,"")</f>
        <v>4815241</v>
      </c>
      <c r="R66" s="45">
        <f>+IF(Q66="","",IFERROR(VLOOKUP(Q66,Consulta1[],2,0),"-"))</f>
        <v>20146497</v>
      </c>
      <c r="S66" s="45" t="str">
        <f>+IF(Q66="","",IFERROR(VLOOKUP(Q66,Consulta1[],3,0),"-"))</f>
        <v>ACHURY PEINADO SHANTALL</v>
      </c>
      <c r="T66" s="45" t="str">
        <f>+IF(Q66="","",IFERROR(VLOOKUP(Q66,Consulta1[],4,0),"-"))</f>
        <v>EQUIPAJES AMC ING</v>
      </c>
      <c r="U66" s="45" t="str">
        <f>+IF(Q66="","",IFERROR(VLOOKUP(Q66,Consulta1[],5,0),"-"))</f>
        <v>GIRALDO ARROYAVE GERALDIN</v>
      </c>
      <c r="V66" s="45" t="str">
        <f>+IF(Q66="","",IFERROR(VLOOKUP(Q66,Consulta1[],6,0),"-"))</f>
        <v>LOBO VERA LADY VANESSA</v>
      </c>
      <c r="W66" s="45">
        <f t="shared" ref="W66:W129" si="8">+IF(G66="","",IF(R66="-","",I66))</f>
        <v>6</v>
      </c>
      <c r="X66" s="51">
        <f>+IF(T66="SWAT HB",800,IF(R66="-","",IFERROR(IF(T66="-","",VLOOKUP(T66,'SKILL PERFIL'!$A$2:$B$37,2,0)),"")))</f>
        <v>491.20700000000005</v>
      </c>
      <c r="Y66" s="51">
        <f t="shared" si="3"/>
        <v>480.99999999999994</v>
      </c>
      <c r="Z66" s="46">
        <f t="shared" si="4"/>
        <v>2885.9999999999995</v>
      </c>
      <c r="AA66" s="45">
        <f t="shared" si="5"/>
        <v>4815241</v>
      </c>
      <c r="AB66" s="45">
        <f t="shared" ref="AB66:AB129" si="9">+IF(G66="","",IF(R66="-",0,1))</f>
        <v>1</v>
      </c>
      <c r="AC66" s="45" t="str">
        <f>+IF(Q66="","",IFERROR(VLOOKUP(Q66,Consulta1[],7,0),"-"))</f>
        <v>&gt;360</v>
      </c>
      <c r="AD66" s="45" t="str">
        <f>+IF(Q66="","",IFERROR(VLOOKUP(Q66,Consulta1[],9,0),"-"))</f>
        <v>LATAM MED</v>
      </c>
      <c r="AE66" s="1">
        <f t="shared" si="6"/>
        <v>46275</v>
      </c>
    </row>
    <row r="67" spans="1:31">
      <c r="A67" s="55">
        <v>46275</v>
      </c>
      <c r="B67" s="55">
        <v>46276</v>
      </c>
      <c r="C67" t="b">
        <v>0</v>
      </c>
      <c r="D67" t="s">
        <v>1770</v>
      </c>
      <c r="E67" t="s">
        <v>1771</v>
      </c>
      <c r="F67" t="s">
        <v>1946</v>
      </c>
      <c r="G67" t="s">
        <v>1947</v>
      </c>
      <c r="H67">
        <v>7</v>
      </c>
      <c r="I67">
        <v>7</v>
      </c>
      <c r="J67" t="s">
        <v>1948</v>
      </c>
      <c r="K67" t="s">
        <v>1949</v>
      </c>
      <c r="L67" t="s">
        <v>1950</v>
      </c>
      <c r="M67" t="s">
        <v>1951</v>
      </c>
      <c r="N67">
        <v>1</v>
      </c>
      <c r="P67" s="54"/>
      <c r="Q67" s="45">
        <f t="shared" si="7"/>
        <v>4818862</v>
      </c>
      <c r="R67" s="45">
        <f>+IF(Q67="","",IFERROR(VLOOKUP(Q67,Consulta1[],2,0),"-"))</f>
        <v>20146507</v>
      </c>
      <c r="S67" s="45" t="str">
        <f>+IF(Q67="","",IFERROR(VLOOKUP(Q67,Consulta1[],3,0),"-"))</f>
        <v>GARCIA ZAPATA DANIEL ANDRES</v>
      </c>
      <c r="T67" s="45" t="str">
        <f>+IF(Q67="","",IFERROR(VLOOKUP(Q67,Consulta1[],4,0),"-"))</f>
        <v>AGY N1 ENG VOZ</v>
      </c>
      <c r="U67" s="45" t="str">
        <f>+IF(Q67="","",IFERROR(VLOOKUP(Q67,Consulta1[],5,0),"-"))</f>
        <v>PEREZ METAUTE MARIA ISABEL</v>
      </c>
      <c r="V67" s="45" t="str">
        <f>+IF(Q67="","",IFERROR(VLOOKUP(Q67,Consulta1[],6,0),"-"))</f>
        <v>CARDONA RAMIREZ MARELYN</v>
      </c>
      <c r="W67" s="45">
        <f t="shared" si="8"/>
        <v>7</v>
      </c>
      <c r="X67" s="51" t="str">
        <f>+IF(T67="SWAT HB",800,IF(R67="-","",IFERROR(IF(T67="-","",VLOOKUP(T67,'SKILL PERFIL'!$A$2:$B$37,2,0)),"")))</f>
        <v/>
      </c>
      <c r="Y67" s="51">
        <f t="shared" ref="Y67:Y130" si="10">+IFERROR(IF(R67="-","",MID(J67,2,8)*24*3600),"")</f>
        <v>437</v>
      </c>
      <c r="Z67" s="46">
        <f t="shared" ref="Z67:Z130" si="11">+IFERROR(W67*Y67,"")</f>
        <v>3059</v>
      </c>
      <c r="AA67" s="45">
        <f t="shared" ref="AA67:AA130" si="12">+IF(Q67="","",Q67)</f>
        <v>4818862</v>
      </c>
      <c r="AB67" s="45">
        <f t="shared" si="9"/>
        <v>1</v>
      </c>
      <c r="AC67" s="45" t="str">
        <f>+IF(Q67="","",IFERROR(VLOOKUP(Q67,Consulta1[],7,0),"-"))</f>
        <v>&gt;360</v>
      </c>
      <c r="AD67" s="45" t="str">
        <f>+IF(Q67="","",IFERROR(VLOOKUP(Q67,Consulta1[],9,0),"-"))</f>
        <v>LATAM MED</v>
      </c>
      <c r="AE67" s="1">
        <f t="shared" ref="AE67:AE130" si="13">DATE(YEAR(A67),MONTH(A67),DAY(A67))</f>
        <v>46275</v>
      </c>
    </row>
    <row r="68" spans="1:31">
      <c r="A68" s="55">
        <v>46275</v>
      </c>
      <c r="B68" s="55">
        <v>46276</v>
      </c>
      <c r="C68" t="b">
        <v>0</v>
      </c>
      <c r="D68" t="s">
        <v>1770</v>
      </c>
      <c r="E68" t="s">
        <v>1771</v>
      </c>
      <c r="F68" t="s">
        <v>2125</v>
      </c>
      <c r="G68" t="s">
        <v>2126</v>
      </c>
      <c r="H68">
        <v>9</v>
      </c>
      <c r="I68">
        <v>8</v>
      </c>
      <c r="J68" t="s">
        <v>2320</v>
      </c>
      <c r="K68" t="s">
        <v>2321</v>
      </c>
      <c r="L68" t="s">
        <v>2322</v>
      </c>
      <c r="M68" t="s">
        <v>2323</v>
      </c>
      <c r="N68">
        <v>4</v>
      </c>
      <c r="P68" s="54"/>
      <c r="Q68" s="45">
        <f t="shared" si="7"/>
        <v>4818865</v>
      </c>
      <c r="R68" s="45">
        <f>+IF(Q68="","",IFERROR(VLOOKUP(Q68,Consulta1[],2,0),"-"))</f>
        <v>20146513</v>
      </c>
      <c r="S68" s="45" t="str">
        <f>+IF(Q68="","",IFERROR(VLOOKUP(Q68,Consulta1[],3,0),"-"))</f>
        <v>SUAREZ CASTAÑO ANGIE ALEJANDRA</v>
      </c>
      <c r="T68" s="45" t="str">
        <f>+IF(Q68="","",IFERROR(VLOOKUP(Q68,Consulta1[],4,0),"-"))</f>
        <v>LUA AMC ING</v>
      </c>
      <c r="U68" s="45" t="str">
        <f>+IF(Q68="","",IFERROR(VLOOKUP(Q68,Consulta1[],5,0),"-"))</f>
        <v>CEGUERI ACEVEDO DANY JAVIER</v>
      </c>
      <c r="V68" s="45" t="str">
        <f>+IF(Q68="","",IFERROR(VLOOKUP(Q68,Consulta1[],6,0),"-"))</f>
        <v>CARBONO PEDROZA YINEIDIS YESENIA</v>
      </c>
      <c r="W68" s="45">
        <f t="shared" si="8"/>
        <v>8</v>
      </c>
      <c r="X68" s="51">
        <f>+IF(T68="SWAT HB",800,IF(R68="-","",IFERROR(IF(T68="-","",VLOOKUP(T68,'SKILL PERFIL'!$A$2:$B$37,2,0)),"")))</f>
        <v>900</v>
      </c>
      <c r="Y68" s="51">
        <f t="shared" si="10"/>
        <v>660</v>
      </c>
      <c r="Z68" s="46">
        <f t="shared" si="11"/>
        <v>5280</v>
      </c>
      <c r="AA68" s="45">
        <f t="shared" si="12"/>
        <v>4818865</v>
      </c>
      <c r="AB68" s="45">
        <f t="shared" si="9"/>
        <v>1</v>
      </c>
      <c r="AC68" s="45" t="str">
        <f>+IF(Q68="","",IFERROR(VLOOKUP(Q68,Consulta1[],7,0),"-"))</f>
        <v>&gt;360</v>
      </c>
      <c r="AD68" s="45" t="str">
        <f>+IF(Q68="","",IFERROR(VLOOKUP(Q68,Consulta1[],9,0),"-"))</f>
        <v>LATAM MED</v>
      </c>
      <c r="AE68" s="1">
        <f t="shared" si="13"/>
        <v>46275</v>
      </c>
    </row>
    <row r="69" spans="1:31">
      <c r="A69" s="55">
        <v>46275</v>
      </c>
      <c r="B69" s="55">
        <v>46276</v>
      </c>
      <c r="C69" t="b">
        <v>0</v>
      </c>
      <c r="D69" t="s">
        <v>1770</v>
      </c>
      <c r="E69" t="s">
        <v>1771</v>
      </c>
      <c r="F69" t="s">
        <v>2324</v>
      </c>
      <c r="G69" t="s">
        <v>2325</v>
      </c>
      <c r="H69">
        <v>3</v>
      </c>
      <c r="I69">
        <v>2</v>
      </c>
      <c r="J69" t="s">
        <v>2326</v>
      </c>
      <c r="K69" t="s">
        <v>2327</v>
      </c>
      <c r="M69" t="s">
        <v>2328</v>
      </c>
      <c r="O69">
        <v>1</v>
      </c>
      <c r="P69" s="54"/>
      <c r="Q69" s="45">
        <f t="shared" si="7"/>
        <v>4822645</v>
      </c>
      <c r="R69" s="45">
        <f>+IF(Q69="","",IFERROR(VLOOKUP(Q69,Consulta1[],2,0),"-"))</f>
        <v>2503505</v>
      </c>
      <c r="S69" s="45" t="str">
        <f>+IF(Q69="","",IFERROR(VLOOKUP(Q69,Consulta1[],3,0),"-"))</f>
        <v>SIERRA CASTAÑEDA JESSICA PAOLA</v>
      </c>
      <c r="T69" s="45" t="str">
        <f>+IF(Q69="","",IFERROR(VLOOKUP(Q69,Consulta1[],4,0),"-"))</f>
        <v>VENTAS AMC</v>
      </c>
      <c r="U69" s="45" t="str">
        <f>+IF(Q69="","",IFERROR(VLOOKUP(Q69,Consulta1[],5,0),"-"))</f>
        <v>CASTRO RODRIGUEZ LUZ KARIME</v>
      </c>
      <c r="V69" s="45" t="str">
        <f>+IF(Q69="","",IFERROR(VLOOKUP(Q69,Consulta1[],6,0),"-"))</f>
        <v>LOBO VERA LADY VANESSA</v>
      </c>
      <c r="W69" s="45">
        <f t="shared" si="8"/>
        <v>2</v>
      </c>
      <c r="X69" s="51">
        <f>+IF(T69="SWAT HB",800,IF(R69="-","",IFERROR(IF(T69="-","",VLOOKUP(T69,'SKILL PERFIL'!$A$2:$B$37,2,0)),"")))</f>
        <v>780</v>
      </c>
      <c r="Y69" s="51">
        <f t="shared" si="10"/>
        <v>342</v>
      </c>
      <c r="Z69" s="46">
        <f t="shared" si="11"/>
        <v>684</v>
      </c>
      <c r="AA69" s="45">
        <f t="shared" si="12"/>
        <v>4822645</v>
      </c>
      <c r="AB69" s="45">
        <f t="shared" si="9"/>
        <v>1</v>
      </c>
      <c r="AC69" s="45" t="str">
        <f>+IF(Q69="","",IFERROR(VLOOKUP(Q69,Consulta1[],7,0),"-"))</f>
        <v>&gt;360</v>
      </c>
      <c r="AD69" s="45" t="str">
        <f>+IF(Q69="","",IFERROR(VLOOKUP(Q69,Consulta1[],9,0),"-"))</f>
        <v>LATAM BOG</v>
      </c>
      <c r="AE69" s="1">
        <f t="shared" si="13"/>
        <v>46275</v>
      </c>
    </row>
    <row r="70" spans="1:31">
      <c r="A70" s="55">
        <v>46275</v>
      </c>
      <c r="B70" s="55">
        <v>46276</v>
      </c>
      <c r="C70" t="b">
        <v>0</v>
      </c>
      <c r="D70" t="s">
        <v>1770</v>
      </c>
      <c r="E70" t="s">
        <v>1771</v>
      </c>
      <c r="F70" t="s">
        <v>2127</v>
      </c>
      <c r="G70" t="s">
        <v>2128</v>
      </c>
      <c r="H70">
        <v>2</v>
      </c>
      <c r="I70">
        <v>2</v>
      </c>
      <c r="J70" t="s">
        <v>2329</v>
      </c>
      <c r="K70" t="s">
        <v>2330</v>
      </c>
      <c r="L70" t="s">
        <v>2331</v>
      </c>
      <c r="M70" t="s">
        <v>2332</v>
      </c>
      <c r="N70">
        <v>1</v>
      </c>
      <c r="P70" s="54"/>
      <c r="Q70" s="45">
        <f t="shared" si="7"/>
        <v>4823994</v>
      </c>
      <c r="R70" s="45">
        <f>+IF(Q70="","",IFERROR(VLOOKUP(Q70,Consulta1[],2,0),"-"))</f>
        <v>20146962</v>
      </c>
      <c r="S70" s="45" t="str">
        <f>+IF(Q70="","",IFERROR(VLOOKUP(Q70,Consulta1[],3,0),"-"))</f>
        <v>SURMAY OSORIO EDUARDO LUIS</v>
      </c>
      <c r="T70" s="45" t="str">
        <f>+IF(Q70="","",IFERROR(VLOOKUP(Q70,Consulta1[],4,0),"-"))</f>
        <v>AGY N1 ENG VOZ</v>
      </c>
      <c r="U70" s="45" t="str">
        <f>+IF(Q70="","",IFERROR(VLOOKUP(Q70,Consulta1[],5,0),"-"))</f>
        <v>PEREZ METAUTE MARIA ISABEL</v>
      </c>
      <c r="V70" s="45" t="str">
        <f>+IF(Q70="","",IFERROR(VLOOKUP(Q70,Consulta1[],6,0),"-"))</f>
        <v>CARDONA RAMIREZ MARELYN</v>
      </c>
      <c r="W70" s="45">
        <f t="shared" si="8"/>
        <v>2</v>
      </c>
      <c r="X70" s="51" t="str">
        <f>+IF(T70="SWAT HB",800,IF(R70="-","",IFERROR(IF(T70="-","",VLOOKUP(T70,'SKILL PERFIL'!$A$2:$B$37,2,0)),"")))</f>
        <v/>
      </c>
      <c r="Y70" s="51">
        <f t="shared" si="10"/>
        <v>703</v>
      </c>
      <c r="Z70" s="46">
        <f t="shared" si="11"/>
        <v>1406</v>
      </c>
      <c r="AA70" s="45">
        <f t="shared" si="12"/>
        <v>4823994</v>
      </c>
      <c r="AB70" s="45">
        <f t="shared" si="9"/>
        <v>1</v>
      </c>
      <c r="AC70" s="45" t="str">
        <f>+IF(Q70="","",IFERROR(VLOOKUP(Q70,Consulta1[],7,0),"-"))</f>
        <v>&gt;360</v>
      </c>
      <c r="AD70" s="45" t="str">
        <f>+IF(Q70="","",IFERROR(VLOOKUP(Q70,Consulta1[],9,0),"-"))</f>
        <v>LATAM MED</v>
      </c>
      <c r="AE70" s="1">
        <f t="shared" si="13"/>
        <v>46275</v>
      </c>
    </row>
    <row r="71" spans="1:31">
      <c r="A71" s="55">
        <v>46275</v>
      </c>
      <c r="B71" s="55">
        <v>46276</v>
      </c>
      <c r="C71" t="b">
        <v>0</v>
      </c>
      <c r="D71" t="s">
        <v>1770</v>
      </c>
      <c r="E71" t="s">
        <v>1771</v>
      </c>
      <c r="F71" t="s">
        <v>2333</v>
      </c>
      <c r="G71" t="s">
        <v>2334</v>
      </c>
      <c r="H71">
        <v>1</v>
      </c>
      <c r="P71" s="54"/>
      <c r="Q71" s="45">
        <f t="shared" si="7"/>
        <v>4823995</v>
      </c>
      <c r="R71" s="45">
        <f>+IF(Q71="","",IFERROR(VLOOKUP(Q71,Consulta1[],2,0),"-"))</f>
        <v>20146959</v>
      </c>
      <c r="S71" s="45" t="str">
        <f>+IF(Q71="","",IFERROR(VLOOKUP(Q71,Consulta1[],3,0),"-"))</f>
        <v>BOTERO OCAMPO JOHAN DAVID</v>
      </c>
      <c r="T71" s="45" t="str">
        <f>+IF(Q71="","",IFERROR(VLOOKUP(Q71,Consulta1[],4,0),"-"))</f>
        <v>AGY N1 ENG VOZ</v>
      </c>
      <c r="U71" s="45" t="str">
        <f>+IF(Q71="","",IFERROR(VLOOKUP(Q71,Consulta1[],5,0),"-"))</f>
        <v>PEREZ METAUTE MARIA ISABEL</v>
      </c>
      <c r="V71" s="45" t="str">
        <f>+IF(Q71="","",IFERROR(VLOOKUP(Q71,Consulta1[],6,0),"-"))</f>
        <v>CARDONA RAMIREZ MARELYN</v>
      </c>
      <c r="W71" s="45">
        <f t="shared" si="8"/>
        <v>0</v>
      </c>
      <c r="X71" s="51" t="str">
        <f>+IF(T71="SWAT HB",800,IF(R71="-","",IFERROR(IF(T71="-","",VLOOKUP(T71,'SKILL PERFIL'!$A$2:$B$37,2,0)),"")))</f>
        <v/>
      </c>
      <c r="Y71" s="51" t="str">
        <f t="shared" si="10"/>
        <v/>
      </c>
      <c r="Z71" s="46" t="str">
        <f t="shared" si="11"/>
        <v/>
      </c>
      <c r="AA71" s="45">
        <f t="shared" si="12"/>
        <v>4823995</v>
      </c>
      <c r="AB71" s="45">
        <f t="shared" si="9"/>
        <v>1</v>
      </c>
      <c r="AC71" s="45" t="str">
        <f>+IF(Q71="","",IFERROR(VLOOKUP(Q71,Consulta1[],7,0),"-"))</f>
        <v>&gt;360</v>
      </c>
      <c r="AD71" s="45" t="str">
        <f>+IF(Q71="","",IFERROR(VLOOKUP(Q71,Consulta1[],9,0),"-"))</f>
        <v>LATAM MED</v>
      </c>
      <c r="AE71" s="1">
        <f t="shared" si="13"/>
        <v>46275</v>
      </c>
    </row>
    <row r="72" spans="1:31">
      <c r="A72" s="55">
        <v>46275</v>
      </c>
      <c r="B72" s="55">
        <v>46276</v>
      </c>
      <c r="C72" t="b">
        <v>0</v>
      </c>
      <c r="D72" t="s">
        <v>1770</v>
      </c>
      <c r="E72" t="s">
        <v>1771</v>
      </c>
      <c r="F72" t="s">
        <v>2129</v>
      </c>
      <c r="G72" t="s">
        <v>2130</v>
      </c>
      <c r="H72">
        <v>4</v>
      </c>
      <c r="I72">
        <v>3</v>
      </c>
      <c r="J72" t="s">
        <v>2335</v>
      </c>
      <c r="K72" t="s">
        <v>2336</v>
      </c>
      <c r="L72" t="s">
        <v>2131</v>
      </c>
      <c r="M72" t="s">
        <v>2337</v>
      </c>
      <c r="N72">
        <v>1</v>
      </c>
      <c r="P72" s="54"/>
      <c r="Q72" s="45">
        <f t="shared" si="7"/>
        <v>4823998</v>
      </c>
      <c r="R72" s="45">
        <f>+IF(Q72="","",IFERROR(VLOOKUP(Q72,Consulta1[],2,0),"-"))</f>
        <v>20146956</v>
      </c>
      <c r="S72" s="45" t="str">
        <f>+IF(Q72="","",IFERROR(VLOOKUP(Q72,Consulta1[],3,0),"-"))</f>
        <v>OCAMPO QUINTANA JOSE MIGUEL</v>
      </c>
      <c r="T72" s="45" t="str">
        <f>+IF(Q72="","",IFERROR(VLOOKUP(Q72,Consulta1[],4,0),"-"))</f>
        <v>AGY N1 ENG VOZ</v>
      </c>
      <c r="U72" s="45" t="str">
        <f>+IF(Q72="","",IFERROR(VLOOKUP(Q72,Consulta1[],5,0),"-"))</f>
        <v>PEREZ METAUTE MARIA ISABEL</v>
      </c>
      <c r="V72" s="45" t="str">
        <f>+IF(Q72="","",IFERROR(VLOOKUP(Q72,Consulta1[],6,0),"-"))</f>
        <v>CARDONA RAMIREZ MARELYN</v>
      </c>
      <c r="W72" s="45">
        <f t="shared" si="8"/>
        <v>3</v>
      </c>
      <c r="X72" s="51" t="str">
        <f>+IF(T72="SWAT HB",800,IF(R72="-","",IFERROR(IF(T72="-","",VLOOKUP(T72,'SKILL PERFIL'!$A$2:$B$37,2,0)),"")))</f>
        <v/>
      </c>
      <c r="Y72" s="51">
        <f t="shared" si="10"/>
        <v>957.99999999999989</v>
      </c>
      <c r="Z72" s="46">
        <f t="shared" si="11"/>
        <v>2873.9999999999995</v>
      </c>
      <c r="AA72" s="45">
        <f t="shared" si="12"/>
        <v>4823998</v>
      </c>
      <c r="AB72" s="45">
        <f t="shared" si="9"/>
        <v>1</v>
      </c>
      <c r="AC72" s="45" t="str">
        <f>+IF(Q72="","",IFERROR(VLOOKUP(Q72,Consulta1[],7,0),"-"))</f>
        <v>&gt;360</v>
      </c>
      <c r="AD72" s="45" t="str">
        <f>+IF(Q72="","",IFERROR(VLOOKUP(Q72,Consulta1[],9,0),"-"))</f>
        <v>LATAM MED</v>
      </c>
      <c r="AE72" s="1">
        <f t="shared" si="13"/>
        <v>46275</v>
      </c>
    </row>
    <row r="73" spans="1:31">
      <c r="A73" s="55">
        <v>46275</v>
      </c>
      <c r="B73" s="55">
        <v>46276</v>
      </c>
      <c r="C73" t="b">
        <v>0</v>
      </c>
      <c r="D73" t="s">
        <v>1770</v>
      </c>
      <c r="E73" t="s">
        <v>1771</v>
      </c>
      <c r="F73" t="s">
        <v>2338</v>
      </c>
      <c r="G73" t="s">
        <v>2339</v>
      </c>
      <c r="H73">
        <v>1</v>
      </c>
      <c r="P73" s="54"/>
      <c r="Q73" s="45">
        <f t="shared" si="7"/>
        <v>4824046</v>
      </c>
      <c r="R73" s="45">
        <f>+IF(Q73="","",IFERROR(VLOOKUP(Q73,Consulta1[],2,0),"-"))</f>
        <v>20146993</v>
      </c>
      <c r="S73" s="45" t="str">
        <f>+IF(Q73="","",IFERROR(VLOOKUP(Q73,Consulta1[],3,0),"-"))</f>
        <v>MEDINA ORTIZ JULIETH GABRIELA</v>
      </c>
      <c r="T73" s="45" t="str">
        <f>+IF(Q73="","",IFERROR(VLOOKUP(Q73,Consulta1[],4,0),"-"))</f>
        <v>CORPORATE PYME</v>
      </c>
      <c r="U73" s="45" t="str">
        <f>+IF(Q73="","",IFERROR(VLOOKUP(Q73,Consulta1[],5,0),"-"))</f>
        <v>GUISAO BARRERA JESUS ALONSO</v>
      </c>
      <c r="V73" s="45" t="str">
        <f>+IF(Q73="","",IFERROR(VLOOKUP(Q73,Consulta1[],6,0),"-"))</f>
        <v>CARDONA RAMIREZ MARELYN</v>
      </c>
      <c r="W73" s="45">
        <f t="shared" si="8"/>
        <v>0</v>
      </c>
      <c r="X73" s="51">
        <f>+IF(T73="SWAT HB",800,IF(R73="-","",IFERROR(IF(T73="-","",VLOOKUP(T73,'SKILL PERFIL'!$A$2:$B$37,2,0)),"")))</f>
        <v>816.5690820640317</v>
      </c>
      <c r="Y73" s="51" t="str">
        <f t="shared" si="10"/>
        <v/>
      </c>
      <c r="Z73" s="46" t="str">
        <f t="shared" si="11"/>
        <v/>
      </c>
      <c r="AA73" s="45">
        <f t="shared" si="12"/>
        <v>4824046</v>
      </c>
      <c r="AB73" s="45">
        <f t="shared" si="9"/>
        <v>1</v>
      </c>
      <c r="AC73" s="45" t="str">
        <f>+IF(Q73="","",IFERROR(VLOOKUP(Q73,Consulta1[],7,0),"-"))</f>
        <v>&gt;360</v>
      </c>
      <c r="AD73" s="45" t="str">
        <f>+IF(Q73="","",IFERROR(VLOOKUP(Q73,Consulta1[],9,0),"-"))</f>
        <v>LATAM MED</v>
      </c>
      <c r="AE73" s="1">
        <f t="shared" si="13"/>
        <v>46275</v>
      </c>
    </row>
    <row r="74" spans="1:31">
      <c r="A74" s="55">
        <v>46275</v>
      </c>
      <c r="B74" s="55">
        <v>46276</v>
      </c>
      <c r="C74" t="b">
        <v>0</v>
      </c>
      <c r="D74" t="s">
        <v>1770</v>
      </c>
      <c r="E74" t="s">
        <v>1771</v>
      </c>
      <c r="F74" t="s">
        <v>1952</v>
      </c>
      <c r="G74" t="s">
        <v>1953</v>
      </c>
      <c r="H74">
        <v>9</v>
      </c>
      <c r="I74">
        <v>9</v>
      </c>
      <c r="J74" t="s">
        <v>2340</v>
      </c>
      <c r="K74" t="s">
        <v>2341</v>
      </c>
      <c r="L74" t="s">
        <v>2342</v>
      </c>
      <c r="M74" t="s">
        <v>2343</v>
      </c>
      <c r="N74">
        <v>3</v>
      </c>
      <c r="P74" s="54"/>
      <c r="Q74" s="45">
        <f t="shared" si="7"/>
        <v>4828981</v>
      </c>
      <c r="R74" s="45">
        <f>+IF(Q74="","",IFERROR(VLOOKUP(Q74,Consulta1[],2,0),"-"))</f>
        <v>2503544</v>
      </c>
      <c r="S74" s="45" t="str">
        <f>+IF(Q74="","",IFERROR(VLOOKUP(Q74,Consulta1[],3,0),"-"))</f>
        <v>OCAMPO GALLEGO MAURO JACOB</v>
      </c>
      <c r="T74" s="45" t="str">
        <f>+IF(Q74="","",IFERROR(VLOOKUP(Q74,Consulta1[],4,0),"-"))</f>
        <v>LUA AMC ING</v>
      </c>
      <c r="U74" s="45" t="str">
        <f>+IF(Q74="","",IFERROR(VLOOKUP(Q74,Consulta1[],5,0),"-"))</f>
        <v>CARDONA BARRAGAN CATALINA</v>
      </c>
      <c r="V74" s="45" t="str">
        <f>+IF(Q74="","",IFERROR(VLOOKUP(Q74,Consulta1[],6,0),"-"))</f>
        <v>ROJAS LEGUIZAMO ANDRES FELIPE</v>
      </c>
      <c r="W74" s="45">
        <f t="shared" si="8"/>
        <v>9</v>
      </c>
      <c r="X74" s="51">
        <f>+IF(T74="SWAT HB",800,IF(R74="-","",IFERROR(IF(T74="-","",VLOOKUP(T74,'SKILL PERFIL'!$A$2:$B$37,2,0)),"")))</f>
        <v>900</v>
      </c>
      <c r="Y74" s="51">
        <f t="shared" si="10"/>
        <v>725</v>
      </c>
      <c r="Z74" s="46">
        <f t="shared" si="11"/>
        <v>6525</v>
      </c>
      <c r="AA74" s="45">
        <f t="shared" si="12"/>
        <v>4828981</v>
      </c>
      <c r="AB74" s="45">
        <f t="shared" si="9"/>
        <v>1</v>
      </c>
      <c r="AC74" s="45" t="str">
        <f>+IF(Q74="","",IFERROR(VLOOKUP(Q74,Consulta1[],7,0),"-"))</f>
        <v>&gt;180 y &lt;=360</v>
      </c>
      <c r="AD74" s="45" t="str">
        <f>+IF(Q74="","",IFERROR(VLOOKUP(Q74,Consulta1[],9,0),"-"))</f>
        <v>LATAM BOG</v>
      </c>
      <c r="AE74" s="1">
        <f t="shared" si="13"/>
        <v>46275</v>
      </c>
    </row>
    <row r="75" spans="1:31">
      <c r="A75" s="55">
        <v>46275</v>
      </c>
      <c r="B75" s="55">
        <v>46276</v>
      </c>
      <c r="C75" t="b">
        <v>0</v>
      </c>
      <c r="D75" t="s">
        <v>1770</v>
      </c>
      <c r="E75" t="s">
        <v>1771</v>
      </c>
      <c r="F75" t="s">
        <v>1954</v>
      </c>
      <c r="G75" t="s">
        <v>1955</v>
      </c>
      <c r="H75">
        <v>3</v>
      </c>
      <c r="I75">
        <v>3</v>
      </c>
      <c r="J75" t="s">
        <v>1956</v>
      </c>
      <c r="K75" t="s">
        <v>1957</v>
      </c>
      <c r="M75" t="s">
        <v>1958</v>
      </c>
      <c r="P75" s="54"/>
      <c r="Q75" s="45">
        <f t="shared" si="7"/>
        <v>4829173</v>
      </c>
      <c r="R75" s="45">
        <f>+IF(Q75="","",IFERROR(VLOOKUP(Q75,Consulta1[],2,0),"-"))</f>
        <v>20147262</v>
      </c>
      <c r="S75" s="45" t="str">
        <f>+IF(Q75="","",IFERROR(VLOOKUP(Q75,Consulta1[],3,0),"-"))</f>
        <v>ROJAS SANCHEZ YULI MALLERLY</v>
      </c>
      <c r="T75" s="45" t="str">
        <f>+IF(Q75="","",IFERROR(VLOOKUP(Q75,Consulta1[],4,0),"-"))</f>
        <v>CORPORATE PYME</v>
      </c>
      <c r="U75" s="45" t="str">
        <f>+IF(Q75="","",IFERROR(VLOOKUP(Q75,Consulta1[],5,0),"-"))</f>
        <v>GUISAO BARRERA JESUS ALONSO</v>
      </c>
      <c r="V75" s="45" t="str">
        <f>+IF(Q75="","",IFERROR(VLOOKUP(Q75,Consulta1[],6,0),"-"))</f>
        <v>CARDONA RAMIREZ MARELYN</v>
      </c>
      <c r="W75" s="45">
        <f t="shared" si="8"/>
        <v>3</v>
      </c>
      <c r="X75" s="51">
        <f>+IF(T75="SWAT HB",800,IF(R75="-","",IFERROR(IF(T75="-","",VLOOKUP(T75,'SKILL PERFIL'!$A$2:$B$37,2,0)),"")))</f>
        <v>816.5690820640317</v>
      </c>
      <c r="Y75" s="51">
        <f t="shared" si="10"/>
        <v>362</v>
      </c>
      <c r="Z75" s="46">
        <f t="shared" si="11"/>
        <v>1086</v>
      </c>
      <c r="AA75" s="45">
        <f t="shared" si="12"/>
        <v>4829173</v>
      </c>
      <c r="AB75" s="45">
        <f t="shared" si="9"/>
        <v>1</v>
      </c>
      <c r="AC75" s="45" t="str">
        <f>+IF(Q75="","",IFERROR(VLOOKUP(Q75,Consulta1[],7,0),"-"))</f>
        <v>&gt;180 y &lt;=360</v>
      </c>
      <c r="AD75" s="45" t="str">
        <f>+IF(Q75="","",IFERROR(VLOOKUP(Q75,Consulta1[],9,0),"-"))</f>
        <v>LATAM MED</v>
      </c>
      <c r="AE75" s="1">
        <f t="shared" si="13"/>
        <v>46275</v>
      </c>
    </row>
    <row r="76" spans="1:31">
      <c r="A76" s="55">
        <v>46275</v>
      </c>
      <c r="B76" s="55">
        <v>46276</v>
      </c>
      <c r="C76" t="b">
        <v>0</v>
      </c>
      <c r="D76" t="s">
        <v>1770</v>
      </c>
      <c r="E76" t="s">
        <v>1771</v>
      </c>
      <c r="F76" t="s">
        <v>2344</v>
      </c>
      <c r="G76" t="s">
        <v>2345</v>
      </c>
      <c r="H76">
        <v>3</v>
      </c>
      <c r="I76">
        <v>2</v>
      </c>
      <c r="J76" t="s">
        <v>2346</v>
      </c>
      <c r="K76" t="s">
        <v>2347</v>
      </c>
      <c r="M76" t="s">
        <v>2348</v>
      </c>
      <c r="P76" s="54"/>
      <c r="Q76" s="45">
        <f t="shared" si="7"/>
        <v>4829181</v>
      </c>
      <c r="R76" s="45">
        <f>+IF(Q76="","",IFERROR(VLOOKUP(Q76,Consulta1[],2,0),"-"))</f>
        <v>20147230</v>
      </c>
      <c r="S76" s="45" t="str">
        <f>+IF(Q76="","",IFERROR(VLOOKUP(Q76,Consulta1[],3,0),"-"))</f>
        <v>ARENAS VELASQUEZ ZULLY YARCELY</v>
      </c>
      <c r="T76" s="45" t="str">
        <f>+IF(Q76="","",IFERROR(VLOOKUP(Q76,Consulta1[],4,0),"-"))</f>
        <v>AGY N3 ESP VOZ</v>
      </c>
      <c r="U76" s="45" t="str">
        <f>+IF(Q76="","",IFERROR(VLOOKUP(Q76,Consulta1[],5,0),"-"))</f>
        <v>MORENO HURTADO DEINER ANDRES</v>
      </c>
      <c r="V76" s="45" t="str">
        <f>+IF(Q76="","",IFERROR(VLOOKUP(Q76,Consulta1[],6,0),"-"))</f>
        <v>CARDONA RAMIREZ MARELYN</v>
      </c>
      <c r="W76" s="45">
        <f t="shared" si="8"/>
        <v>2</v>
      </c>
      <c r="X76" s="51" t="str">
        <f>+IF(T76="SWAT HB",800,IF(R76="-","",IFERROR(IF(T76="-","",VLOOKUP(T76,'SKILL PERFIL'!$A$2:$B$37,2,0)),"")))</f>
        <v/>
      </c>
      <c r="Y76" s="51">
        <f t="shared" si="10"/>
        <v>1176</v>
      </c>
      <c r="Z76" s="46">
        <f t="shared" si="11"/>
        <v>2352</v>
      </c>
      <c r="AA76" s="45">
        <f t="shared" si="12"/>
        <v>4829181</v>
      </c>
      <c r="AB76" s="45">
        <f t="shared" si="9"/>
        <v>1</v>
      </c>
      <c r="AC76" s="45" t="str">
        <f>+IF(Q76="","",IFERROR(VLOOKUP(Q76,Consulta1[],7,0),"-"))</f>
        <v>&gt;180 y &lt;=360</v>
      </c>
      <c r="AD76" s="45" t="str">
        <f>+IF(Q76="","",IFERROR(VLOOKUP(Q76,Consulta1[],9,0),"-"))</f>
        <v>LATAM MED</v>
      </c>
      <c r="AE76" s="1">
        <f t="shared" si="13"/>
        <v>46275</v>
      </c>
    </row>
    <row r="77" spans="1:31">
      <c r="A77" s="55">
        <v>46275</v>
      </c>
      <c r="B77" s="55">
        <v>46276</v>
      </c>
      <c r="C77" t="b">
        <v>0</v>
      </c>
      <c r="D77" t="s">
        <v>1770</v>
      </c>
      <c r="E77" t="s">
        <v>1771</v>
      </c>
      <c r="F77" t="s">
        <v>2132</v>
      </c>
      <c r="G77" t="s">
        <v>2133</v>
      </c>
      <c r="H77">
        <v>2</v>
      </c>
      <c r="I77">
        <v>2</v>
      </c>
      <c r="J77" t="s">
        <v>2134</v>
      </c>
      <c r="K77" t="s">
        <v>2135</v>
      </c>
      <c r="M77" t="s">
        <v>2136</v>
      </c>
      <c r="P77" s="54"/>
      <c r="Q77" s="45">
        <f t="shared" si="7"/>
        <v>4830049</v>
      </c>
      <c r="R77" s="45">
        <f>+IF(Q77="","",IFERROR(VLOOKUP(Q77,Consulta1[],2,0),"-"))</f>
        <v>20147426</v>
      </c>
      <c r="S77" s="45" t="str">
        <f>+IF(Q77="","",IFERROR(VLOOKUP(Q77,Consulta1[],3,0),"-"))</f>
        <v>QUINTERO SUAREZ JONATHAN</v>
      </c>
      <c r="T77" s="45" t="str">
        <f>+IF(Q77="","",IFERROR(VLOOKUP(Q77,Consulta1[],4,0),"-"))</f>
        <v>DT FFP AMC ING</v>
      </c>
      <c r="U77" s="45" t="str">
        <f>+IF(Q77="","",IFERROR(VLOOKUP(Q77,Consulta1[],5,0),"-"))</f>
        <v>RUA OLAYA JUAN PABLO</v>
      </c>
      <c r="V77" s="45" t="str">
        <f>+IF(Q77="","",IFERROR(VLOOKUP(Q77,Consulta1[],6,0),"-"))</f>
        <v>ROJAS LEGUIZAMO ANDRES FELIPE</v>
      </c>
      <c r="W77" s="45">
        <f t="shared" si="8"/>
        <v>2</v>
      </c>
      <c r="X77" s="51" t="str">
        <f>+IF(T77="SWAT HB",800,IF(R77="-","",IFERROR(IF(T77="-","",VLOOKUP(T77,'SKILL PERFIL'!$A$2:$B$37,2,0)),"")))</f>
        <v/>
      </c>
      <c r="Y77" s="51">
        <f t="shared" si="10"/>
        <v>167</v>
      </c>
      <c r="Z77" s="46">
        <f t="shared" si="11"/>
        <v>334</v>
      </c>
      <c r="AA77" s="45">
        <f t="shared" si="12"/>
        <v>4830049</v>
      </c>
      <c r="AB77" s="45">
        <f t="shared" si="9"/>
        <v>1</v>
      </c>
      <c r="AC77" s="45" t="str">
        <f>+IF(Q77="","",IFERROR(VLOOKUP(Q77,Consulta1[],7,0),"-"))</f>
        <v>&gt;180 y &lt;=360</v>
      </c>
      <c r="AD77" s="45" t="str">
        <f>+IF(Q77="","",IFERROR(VLOOKUP(Q77,Consulta1[],9,0),"-"))</f>
        <v>LATAM MED</v>
      </c>
      <c r="AE77" s="1">
        <f t="shared" si="13"/>
        <v>46275</v>
      </c>
    </row>
    <row r="78" spans="1:31">
      <c r="A78" s="55">
        <v>46275</v>
      </c>
      <c r="B78" s="55">
        <v>46276</v>
      </c>
      <c r="C78" t="b">
        <v>0</v>
      </c>
      <c r="D78" t="s">
        <v>1770</v>
      </c>
      <c r="E78" t="s">
        <v>1771</v>
      </c>
      <c r="F78" t="s">
        <v>2137</v>
      </c>
      <c r="G78" t="s">
        <v>2138</v>
      </c>
      <c r="H78">
        <v>6</v>
      </c>
      <c r="I78">
        <v>5</v>
      </c>
      <c r="J78" t="s">
        <v>2349</v>
      </c>
      <c r="K78" t="s">
        <v>2350</v>
      </c>
      <c r="M78" t="s">
        <v>2351</v>
      </c>
      <c r="P78" s="54"/>
      <c r="Q78" s="45">
        <f t="shared" si="7"/>
        <v>4831894</v>
      </c>
      <c r="R78" s="45">
        <f>+IF(Q78="","",IFERROR(VLOOKUP(Q78,Consulta1[],2,0),"-"))</f>
        <v>20147604</v>
      </c>
      <c r="S78" s="45" t="str">
        <f>+IF(Q78="","",IFERROR(VLOOKUP(Q78,Consulta1[],3,0),"-"))</f>
        <v>ORTIZ MUNETON JUAN PABLO</v>
      </c>
      <c r="T78" s="45" t="str">
        <f>+IF(Q78="","",IFERROR(VLOOKUP(Q78,Consulta1[],4,0),"-"))</f>
        <v>CORPORATE PYME</v>
      </c>
      <c r="U78" s="45" t="str">
        <f>+IF(Q78="","",IFERROR(VLOOKUP(Q78,Consulta1[],5,0),"-"))</f>
        <v>GUISAO BARRERA JESUS ALONSO</v>
      </c>
      <c r="V78" s="45" t="str">
        <f>+IF(Q78="","",IFERROR(VLOOKUP(Q78,Consulta1[],6,0),"-"))</f>
        <v>CARDONA RAMIREZ MARELYN</v>
      </c>
      <c r="W78" s="45">
        <f t="shared" si="8"/>
        <v>5</v>
      </c>
      <c r="X78" s="51">
        <f>+IF(T78="SWAT HB",800,IF(R78="-","",IFERROR(IF(T78="-","",VLOOKUP(T78,'SKILL PERFIL'!$A$2:$B$37,2,0)),"")))</f>
        <v>816.5690820640317</v>
      </c>
      <c r="Y78" s="51">
        <f t="shared" si="10"/>
        <v>1090.0000000000002</v>
      </c>
      <c r="Z78" s="46">
        <f t="shared" si="11"/>
        <v>5450.0000000000009</v>
      </c>
      <c r="AA78" s="45">
        <f t="shared" si="12"/>
        <v>4831894</v>
      </c>
      <c r="AB78" s="45">
        <f t="shared" si="9"/>
        <v>1</v>
      </c>
      <c r="AC78" s="45" t="str">
        <f>+IF(Q78="","",IFERROR(VLOOKUP(Q78,Consulta1[],7,0),"-"))</f>
        <v>&gt;180 y &lt;=360</v>
      </c>
      <c r="AD78" s="45" t="str">
        <f>+IF(Q78="","",IFERROR(VLOOKUP(Q78,Consulta1[],9,0),"-"))</f>
        <v>LATAM MED</v>
      </c>
      <c r="AE78" s="1">
        <f t="shared" si="13"/>
        <v>46275</v>
      </c>
    </row>
    <row r="79" spans="1:31">
      <c r="A79" s="55">
        <v>46275</v>
      </c>
      <c r="B79" s="55">
        <v>46276</v>
      </c>
      <c r="C79" t="b">
        <v>0</v>
      </c>
      <c r="D79" t="s">
        <v>1770</v>
      </c>
      <c r="E79" t="s">
        <v>1771</v>
      </c>
      <c r="F79" t="s">
        <v>1959</v>
      </c>
      <c r="G79" t="s">
        <v>1960</v>
      </c>
      <c r="H79">
        <v>5</v>
      </c>
      <c r="I79">
        <v>5</v>
      </c>
      <c r="J79" t="s">
        <v>1961</v>
      </c>
      <c r="K79" t="s">
        <v>1962</v>
      </c>
      <c r="L79" t="s">
        <v>1963</v>
      </c>
      <c r="M79" t="s">
        <v>1964</v>
      </c>
      <c r="N79">
        <v>2</v>
      </c>
      <c r="O79">
        <v>1</v>
      </c>
      <c r="P79" s="54"/>
      <c r="Q79" s="45">
        <f t="shared" si="7"/>
        <v>4838863</v>
      </c>
      <c r="R79" s="45">
        <f>+IF(Q79="","",IFERROR(VLOOKUP(Q79,Consulta1[],2,0),"-"))</f>
        <v>20148091</v>
      </c>
      <c r="S79" s="45" t="str">
        <f>+IF(Q79="","",IFERROR(VLOOKUP(Q79,Consulta1[],3,0),"-"))</f>
        <v>RAMIREZ VALENCIA MIGUEL ANGEL</v>
      </c>
      <c r="T79" s="45" t="str">
        <f>+IF(Q79="","",IFERROR(VLOOKUP(Q79,Consulta1[],4,0),"-"))</f>
        <v>DT FFP AMC</v>
      </c>
      <c r="U79" s="45" t="str">
        <f>+IF(Q79="","",IFERROR(VLOOKUP(Q79,Consulta1[],5,0),"-"))</f>
        <v>RUA OLAYA JUAN PABLO</v>
      </c>
      <c r="V79" s="45" t="str">
        <f>+IF(Q79="","",IFERROR(VLOOKUP(Q79,Consulta1[],6,0),"-"))</f>
        <v>ROJAS LEGUIZAMO ANDRES FELIPE</v>
      </c>
      <c r="W79" s="45">
        <f t="shared" si="8"/>
        <v>5</v>
      </c>
      <c r="X79" s="51">
        <f>+IF(T79="SWAT HB",800,IF(R79="-","",IFERROR(IF(T79="-","",VLOOKUP(T79,'SKILL PERFIL'!$A$2:$B$37,2,0)),"")))</f>
        <v>646</v>
      </c>
      <c r="Y79" s="51">
        <f t="shared" si="10"/>
        <v>505.99999999999994</v>
      </c>
      <c r="Z79" s="46">
        <f t="shared" si="11"/>
        <v>2529.9999999999995</v>
      </c>
      <c r="AA79" s="45">
        <f t="shared" si="12"/>
        <v>4838863</v>
      </c>
      <c r="AB79" s="45">
        <f t="shared" si="9"/>
        <v>1</v>
      </c>
      <c r="AC79" s="45" t="str">
        <f>+IF(Q79="","",IFERROR(VLOOKUP(Q79,Consulta1[],7,0),"-"))</f>
        <v>&gt;180 y &lt;=360</v>
      </c>
      <c r="AD79" s="45" t="str">
        <f>+IF(Q79="","",IFERROR(VLOOKUP(Q79,Consulta1[],9,0),"-"))</f>
        <v>LATAM MED</v>
      </c>
      <c r="AE79" s="1">
        <f t="shared" si="13"/>
        <v>46275</v>
      </c>
    </row>
    <row r="80" spans="1:31">
      <c r="A80" s="55">
        <v>46275</v>
      </c>
      <c r="B80" s="55">
        <v>46276</v>
      </c>
      <c r="C80" t="b">
        <v>0</v>
      </c>
      <c r="D80" t="s">
        <v>1770</v>
      </c>
      <c r="E80" t="s">
        <v>1771</v>
      </c>
      <c r="F80" s="37" t="s">
        <v>2139</v>
      </c>
      <c r="G80" t="s">
        <v>2140</v>
      </c>
      <c r="H80">
        <v>6</v>
      </c>
      <c r="I80">
        <v>5</v>
      </c>
      <c r="J80" t="s">
        <v>2352</v>
      </c>
      <c r="K80" t="s">
        <v>2353</v>
      </c>
      <c r="L80" t="s">
        <v>2354</v>
      </c>
      <c r="M80" t="s">
        <v>2355</v>
      </c>
      <c r="N80">
        <v>4</v>
      </c>
      <c r="O80">
        <v>1</v>
      </c>
      <c r="P80" s="54"/>
      <c r="Q80" s="45">
        <f t="shared" si="7"/>
        <v>4842296</v>
      </c>
      <c r="R80" s="45">
        <f>+IF(Q80="","",IFERROR(VLOOKUP(Q80,Consulta1[],2,0),"-"))</f>
        <v>20148432</v>
      </c>
      <c r="S80" s="45" t="str">
        <f>+IF(Q80="","",IFERROR(VLOOKUP(Q80,Consulta1[],3,0),"-"))</f>
        <v>SALGADO MORALES ILYS HAILYS</v>
      </c>
      <c r="T80" s="45" t="str">
        <f>+IF(Q80="","",IFERROR(VLOOKUP(Q80,Consulta1[],4,0),"-"))</f>
        <v>LUA AMC</v>
      </c>
      <c r="U80" s="45" t="str">
        <f>+IF(Q80="","",IFERROR(VLOOKUP(Q80,Consulta1[],5,0),"-"))</f>
        <v>LOPEZ ARANGO SANTIAGO</v>
      </c>
      <c r="V80" s="45" t="str">
        <f>+IF(Q80="","",IFERROR(VLOOKUP(Q80,Consulta1[],6,0),"-"))</f>
        <v>CARBONO PEDROZA YINEIDIS YESENIA</v>
      </c>
      <c r="W80" s="45">
        <f t="shared" si="8"/>
        <v>5</v>
      </c>
      <c r="X80" s="51">
        <f>+IF(T80="SWAT HB",800,IF(R80="-","",IFERROR(IF(T80="-","",VLOOKUP(T80,'SKILL PERFIL'!$A$2:$B$37,2,0)),"")))</f>
        <v>800</v>
      </c>
      <c r="Y80" s="51">
        <f t="shared" si="10"/>
        <v>810.99999999999989</v>
      </c>
      <c r="Z80" s="46">
        <f t="shared" si="11"/>
        <v>4054.9999999999995</v>
      </c>
      <c r="AA80" s="45">
        <f t="shared" si="12"/>
        <v>4842296</v>
      </c>
      <c r="AB80" s="45">
        <f t="shared" si="9"/>
        <v>1</v>
      </c>
      <c r="AC80" s="45" t="str">
        <f>+IF(Q80="","",IFERROR(VLOOKUP(Q80,Consulta1[],7,0),"-"))</f>
        <v>&gt;180 y &lt;=360</v>
      </c>
      <c r="AD80" s="45" t="str">
        <f>+IF(Q80="","",IFERROR(VLOOKUP(Q80,Consulta1[],9,0),"-"))</f>
        <v>LATAM MED</v>
      </c>
      <c r="AE80" s="1">
        <f t="shared" si="13"/>
        <v>46275</v>
      </c>
    </row>
    <row r="81" spans="1:31">
      <c r="A81" s="55">
        <v>46275</v>
      </c>
      <c r="B81" s="55">
        <v>46276</v>
      </c>
      <c r="C81" t="b">
        <v>0</v>
      </c>
      <c r="D81" t="s">
        <v>1770</v>
      </c>
      <c r="E81" t="s">
        <v>1771</v>
      </c>
      <c r="F81" t="s">
        <v>2356</v>
      </c>
      <c r="G81" t="s">
        <v>2357</v>
      </c>
      <c r="H81">
        <v>1</v>
      </c>
      <c r="P81" s="54"/>
      <c r="Q81" s="45">
        <f t="shared" si="7"/>
        <v>4844638</v>
      </c>
      <c r="R81" s="45">
        <f>+IF(Q81="","",IFERROR(VLOOKUP(Q81,Consulta1[],2,0),"-"))</f>
        <v>20148609</v>
      </c>
      <c r="S81" s="45" t="str">
        <f>+IF(Q81="","",IFERROR(VLOOKUP(Q81,Consulta1[],3,0),"-"))</f>
        <v>BARRAZA BRUNO LUZ EVELYN</v>
      </c>
      <c r="T81" s="45" t="str">
        <f>+IF(Q81="","",IFERROR(VLOOKUP(Q81,Consulta1[],4,0),"-"))</f>
        <v>VENTAS AMC</v>
      </c>
      <c r="U81" s="45" t="str">
        <f>+IF(Q81="","",IFERROR(VLOOKUP(Q81,Consulta1[],5,0),"-"))</f>
        <v>TORRES PEREZ YEFERSON</v>
      </c>
      <c r="V81" s="45" t="str">
        <f>+IF(Q81="","",IFERROR(VLOOKUP(Q81,Consulta1[],6,0),"-"))</f>
        <v>LOBO VERA LADY VANESSA</v>
      </c>
      <c r="W81" s="45">
        <f t="shared" si="8"/>
        <v>0</v>
      </c>
      <c r="X81" s="51">
        <f>+IF(T81="SWAT HB",800,IF(R81="-","",IFERROR(IF(T81="-","",VLOOKUP(T81,'SKILL PERFIL'!$A$2:$B$37,2,0)),"")))</f>
        <v>780</v>
      </c>
      <c r="Y81" s="51" t="str">
        <f t="shared" si="10"/>
        <v/>
      </c>
      <c r="Z81" s="46" t="str">
        <f t="shared" si="11"/>
        <v/>
      </c>
      <c r="AA81" s="45">
        <f t="shared" si="12"/>
        <v>4844638</v>
      </c>
      <c r="AB81" s="45">
        <f t="shared" si="9"/>
        <v>1</v>
      </c>
      <c r="AC81" s="45" t="str">
        <f>+IF(Q81="","",IFERROR(VLOOKUP(Q81,Consulta1[],7,0),"-"))</f>
        <v>&gt;180 y &lt;=360</v>
      </c>
      <c r="AD81" s="45" t="str">
        <f>+IF(Q81="","",IFERROR(VLOOKUP(Q81,Consulta1[],9,0),"-"))</f>
        <v>LATAM MED</v>
      </c>
      <c r="AE81" s="1">
        <f t="shared" si="13"/>
        <v>46275</v>
      </c>
    </row>
    <row r="82" spans="1:31">
      <c r="A82" s="55">
        <v>46275</v>
      </c>
      <c r="B82" s="55">
        <v>46276</v>
      </c>
      <c r="C82" t="b">
        <v>0</v>
      </c>
      <c r="D82" t="s">
        <v>1770</v>
      </c>
      <c r="E82" t="s">
        <v>1771</v>
      </c>
      <c r="F82" t="s">
        <v>1965</v>
      </c>
      <c r="G82" t="s">
        <v>1966</v>
      </c>
      <c r="H82">
        <v>5</v>
      </c>
      <c r="I82">
        <v>4</v>
      </c>
      <c r="J82" t="s">
        <v>2358</v>
      </c>
      <c r="K82" t="s">
        <v>2359</v>
      </c>
      <c r="L82" t="s">
        <v>2141</v>
      </c>
      <c r="M82" t="s">
        <v>2360</v>
      </c>
      <c r="N82">
        <v>1</v>
      </c>
      <c r="P82" s="54"/>
      <c r="Q82" s="45">
        <f t="shared" si="7"/>
        <v>4849249</v>
      </c>
      <c r="R82" s="45">
        <f>+IF(Q82="","",IFERROR(VLOOKUP(Q82,Consulta1[],2,0),"-"))</f>
        <v>20148721</v>
      </c>
      <c r="S82" s="45" t="str">
        <f>+IF(Q82="","",IFERROR(VLOOKUP(Q82,Consulta1[],3,0),"-"))</f>
        <v>MAZO ARROYAVE LUISA FERNANDA</v>
      </c>
      <c r="T82" s="45" t="str">
        <f>+IF(Q82="","",IFERROR(VLOOKUP(Q82,Consulta1[],4,0),"-"))</f>
        <v>AGY N3 ESP VOZ</v>
      </c>
      <c r="U82" s="45" t="str">
        <f>+IF(Q82="","",IFERROR(VLOOKUP(Q82,Consulta1[],5,0),"-"))</f>
        <v>MORENO HURTADO DEINER ANDRES</v>
      </c>
      <c r="V82" s="45" t="str">
        <f>+IF(Q82="","",IFERROR(VLOOKUP(Q82,Consulta1[],6,0),"-"))</f>
        <v>CARDONA RAMIREZ MARELYN</v>
      </c>
      <c r="W82" s="45">
        <f t="shared" si="8"/>
        <v>4</v>
      </c>
      <c r="X82" s="51" t="str">
        <f>+IF(T82="SWAT HB",800,IF(R82="-","",IFERROR(IF(T82="-","",VLOOKUP(T82,'SKILL PERFIL'!$A$2:$B$37,2,0)),"")))</f>
        <v/>
      </c>
      <c r="Y82" s="51">
        <f t="shared" si="10"/>
        <v>961.99999999999989</v>
      </c>
      <c r="Z82" s="46">
        <f t="shared" si="11"/>
        <v>3847.9999999999995</v>
      </c>
      <c r="AA82" s="45">
        <f t="shared" si="12"/>
        <v>4849249</v>
      </c>
      <c r="AB82" s="45">
        <f t="shared" si="9"/>
        <v>1</v>
      </c>
      <c r="AC82" s="45" t="str">
        <f>+IF(Q82="","",IFERROR(VLOOKUP(Q82,Consulta1[],7,0),"-"))</f>
        <v>&gt;180 y &lt;=360</v>
      </c>
      <c r="AD82" s="45" t="str">
        <f>+IF(Q82="","",IFERROR(VLOOKUP(Q82,Consulta1[],9,0),"-"))</f>
        <v>LATAM MED</v>
      </c>
      <c r="AE82" s="1">
        <f t="shared" si="13"/>
        <v>46275</v>
      </c>
    </row>
    <row r="83" spans="1:31">
      <c r="A83" s="55">
        <v>46275</v>
      </c>
      <c r="B83" s="55">
        <v>46276</v>
      </c>
      <c r="C83" t="b">
        <v>0</v>
      </c>
      <c r="D83" t="s">
        <v>1770</v>
      </c>
      <c r="E83" t="s">
        <v>1771</v>
      </c>
      <c r="F83" t="s">
        <v>2142</v>
      </c>
      <c r="G83" t="s">
        <v>2143</v>
      </c>
      <c r="H83">
        <v>7</v>
      </c>
      <c r="I83">
        <v>6</v>
      </c>
      <c r="J83" t="s">
        <v>2361</v>
      </c>
      <c r="K83" t="s">
        <v>2362</v>
      </c>
      <c r="L83" t="s">
        <v>2363</v>
      </c>
      <c r="M83" t="s">
        <v>2364</v>
      </c>
      <c r="N83">
        <v>5</v>
      </c>
      <c r="P83" s="54"/>
      <c r="Q83" s="45">
        <f t="shared" si="7"/>
        <v>4849252</v>
      </c>
      <c r="R83" s="45">
        <f>+IF(Q83="","",IFERROR(VLOOKUP(Q83,Consulta1[],2,0),"-"))</f>
        <v>20148652</v>
      </c>
      <c r="S83" s="45" t="str">
        <f>+IF(Q83="","",IFERROR(VLOOKUP(Q83,Consulta1[],3,0),"-"))</f>
        <v>LOPEZ ALVAREZ DIANA CAROLINA</v>
      </c>
      <c r="T83" s="45" t="str">
        <f>+IF(Q83="","",IFERROR(VLOOKUP(Q83,Consulta1[],4,0),"-"))</f>
        <v>AGY N3 ESP VOZ</v>
      </c>
      <c r="U83" s="45" t="str">
        <f>+IF(Q83="","",IFERROR(VLOOKUP(Q83,Consulta1[],5,0),"-"))</f>
        <v>MORENO HURTADO DEINER ANDRES</v>
      </c>
      <c r="V83" s="45" t="str">
        <f>+IF(Q83="","",IFERROR(VLOOKUP(Q83,Consulta1[],6,0),"-"))</f>
        <v>CARDONA RAMIREZ MARELYN</v>
      </c>
      <c r="W83" s="45">
        <f t="shared" si="8"/>
        <v>6</v>
      </c>
      <c r="X83" s="51" t="str">
        <f>+IF(T83="SWAT HB",800,IF(R83="-","",IFERROR(IF(T83="-","",VLOOKUP(T83,'SKILL PERFIL'!$A$2:$B$37,2,0)),"")))</f>
        <v/>
      </c>
      <c r="Y83" s="51">
        <f t="shared" si="10"/>
        <v>602.99999999999989</v>
      </c>
      <c r="Z83" s="46">
        <f t="shared" si="11"/>
        <v>3617.9999999999991</v>
      </c>
      <c r="AA83" s="45">
        <f t="shared" si="12"/>
        <v>4849252</v>
      </c>
      <c r="AB83" s="45">
        <f t="shared" si="9"/>
        <v>1</v>
      </c>
      <c r="AC83" s="45" t="str">
        <f>+IF(Q83="","",IFERROR(VLOOKUP(Q83,Consulta1[],7,0),"-"))</f>
        <v>&gt;180 y &lt;=360</v>
      </c>
      <c r="AD83" s="45" t="str">
        <f>+IF(Q83="","",IFERROR(VLOOKUP(Q83,Consulta1[],9,0),"-"))</f>
        <v>LATAM MED</v>
      </c>
      <c r="AE83" s="1">
        <f t="shared" si="13"/>
        <v>46275</v>
      </c>
    </row>
    <row r="84" spans="1:31">
      <c r="A84" s="55">
        <v>46275</v>
      </c>
      <c r="B84" s="55">
        <v>46276</v>
      </c>
      <c r="C84" t="b">
        <v>0</v>
      </c>
      <c r="D84" t="s">
        <v>1770</v>
      </c>
      <c r="E84" t="s">
        <v>1771</v>
      </c>
      <c r="F84" t="s">
        <v>1967</v>
      </c>
      <c r="G84" t="s">
        <v>1968</v>
      </c>
      <c r="H84">
        <v>7</v>
      </c>
      <c r="I84">
        <v>6</v>
      </c>
      <c r="J84" t="s">
        <v>2365</v>
      </c>
      <c r="K84" t="s">
        <v>2366</v>
      </c>
      <c r="L84" t="s">
        <v>2367</v>
      </c>
      <c r="M84" t="s">
        <v>2368</v>
      </c>
      <c r="N84">
        <v>2</v>
      </c>
      <c r="P84" s="54"/>
      <c r="Q84" s="45">
        <f t="shared" si="7"/>
        <v>4849253</v>
      </c>
      <c r="R84" s="45">
        <f>+IF(Q84="","",IFERROR(VLOOKUP(Q84,Consulta1[],2,0),"-"))</f>
        <v>20148702</v>
      </c>
      <c r="S84" s="45" t="str">
        <f>+IF(Q84="","",IFERROR(VLOOKUP(Q84,Consulta1[],3,0),"-"))</f>
        <v>ROSALES COLMENARES NESTOR RUBEN</v>
      </c>
      <c r="T84" s="45" t="str">
        <f>+IF(Q84="","",IFERROR(VLOOKUP(Q84,Consulta1[],4,0),"-"))</f>
        <v>AGY N1 ESP VOZ</v>
      </c>
      <c r="U84" s="45" t="str">
        <f>+IF(Q84="","",IFERROR(VLOOKUP(Q84,Consulta1[],5,0),"-"))</f>
        <v>MORENO HURTADO DEINER ANDRES</v>
      </c>
      <c r="V84" s="45" t="str">
        <f>+IF(Q84="","",IFERROR(VLOOKUP(Q84,Consulta1[],6,0),"-"))</f>
        <v>CARDONA RAMIREZ MARELYN</v>
      </c>
      <c r="W84" s="45">
        <f t="shared" si="8"/>
        <v>6</v>
      </c>
      <c r="X84" s="51" t="str">
        <f>+IF(T84="SWAT HB",800,IF(R84="-","",IFERROR(IF(T84="-","",VLOOKUP(T84,'SKILL PERFIL'!$A$2:$B$37,2,0)),"")))</f>
        <v/>
      </c>
      <c r="Y84" s="51">
        <f t="shared" si="10"/>
        <v>623.00000000000011</v>
      </c>
      <c r="Z84" s="46">
        <f t="shared" si="11"/>
        <v>3738.0000000000009</v>
      </c>
      <c r="AA84" s="45">
        <f t="shared" si="12"/>
        <v>4849253</v>
      </c>
      <c r="AB84" s="45">
        <f t="shared" si="9"/>
        <v>1</v>
      </c>
      <c r="AC84" s="45" t="str">
        <f>+IF(Q84="","",IFERROR(VLOOKUP(Q84,Consulta1[],7,0),"-"))</f>
        <v>&gt;180 y &lt;=360</v>
      </c>
      <c r="AD84" s="45" t="str">
        <f>+IF(Q84="","",IFERROR(VLOOKUP(Q84,Consulta1[],9,0),"-"))</f>
        <v>LATAM MED</v>
      </c>
      <c r="AE84" s="1">
        <f t="shared" si="13"/>
        <v>46275</v>
      </c>
    </row>
    <row r="85" spans="1:31">
      <c r="A85" s="55">
        <v>46275</v>
      </c>
      <c r="B85" s="55">
        <v>46276</v>
      </c>
      <c r="C85" t="b">
        <v>0</v>
      </c>
      <c r="D85" t="s">
        <v>1770</v>
      </c>
      <c r="E85" t="s">
        <v>1771</v>
      </c>
      <c r="F85" t="s">
        <v>2369</v>
      </c>
      <c r="G85" t="s">
        <v>2370</v>
      </c>
      <c r="H85">
        <v>1</v>
      </c>
      <c r="P85" s="54"/>
      <c r="Q85" s="45">
        <f t="shared" si="7"/>
        <v>4851600</v>
      </c>
      <c r="R85" s="45">
        <f>+IF(Q85="","",IFERROR(VLOOKUP(Q85,Consulta1[],2,0),"-"))</f>
        <v>2503946</v>
      </c>
      <c r="S85" s="45" t="str">
        <f>+IF(Q85="","",IFERROR(VLOOKUP(Q85,Consulta1[],3,0),"-"))</f>
        <v>ROMERO CELIS CLAUDIA MARCELA</v>
      </c>
      <c r="T85" s="45" t="str">
        <f>+IF(Q85="","",IFERROR(VLOOKUP(Q85,Consulta1[],4,0),"-"))</f>
        <v>VENTAS AMC</v>
      </c>
      <c r="U85" s="45" t="str">
        <f>+IF(Q85="","",IFERROR(VLOOKUP(Q85,Consulta1[],5,0),"-"))</f>
        <v>CASTRO RODRIGUEZ LUZ KARIME</v>
      </c>
      <c r="V85" s="45" t="str">
        <f>+IF(Q85="","",IFERROR(VLOOKUP(Q85,Consulta1[],6,0),"-"))</f>
        <v>LOBO VERA LADY VANESSA</v>
      </c>
      <c r="W85" s="45">
        <f t="shared" si="8"/>
        <v>0</v>
      </c>
      <c r="X85" s="51">
        <f>+IF(T85="SWAT HB",800,IF(R85="-","",IFERROR(IF(T85="-","",VLOOKUP(T85,'SKILL PERFIL'!$A$2:$B$37,2,0)),"")))</f>
        <v>780</v>
      </c>
      <c r="Y85" s="51" t="str">
        <f t="shared" si="10"/>
        <v/>
      </c>
      <c r="Z85" s="46" t="str">
        <f t="shared" si="11"/>
        <v/>
      </c>
      <c r="AA85" s="45">
        <f t="shared" si="12"/>
        <v>4851600</v>
      </c>
      <c r="AB85" s="45">
        <f t="shared" si="9"/>
        <v>1</v>
      </c>
      <c r="AC85" s="45" t="str">
        <f>+IF(Q85="","",IFERROR(VLOOKUP(Q85,Consulta1[],7,0),"-"))</f>
        <v>&gt;180 y &lt;=360</v>
      </c>
      <c r="AD85" s="45" t="str">
        <f>+IF(Q85="","",IFERROR(VLOOKUP(Q85,Consulta1[],9,0),"-"))</f>
        <v>LATAM BOG</v>
      </c>
      <c r="AE85" s="1">
        <f t="shared" si="13"/>
        <v>46275</v>
      </c>
    </row>
    <row r="86" spans="1:31">
      <c r="A86" s="55">
        <v>46275</v>
      </c>
      <c r="B86" s="55">
        <v>46276</v>
      </c>
      <c r="C86" t="b">
        <v>0</v>
      </c>
      <c r="D86" t="s">
        <v>1770</v>
      </c>
      <c r="E86" t="s">
        <v>1771</v>
      </c>
      <c r="F86" t="s">
        <v>2144</v>
      </c>
      <c r="G86" t="s">
        <v>2145</v>
      </c>
      <c r="H86">
        <v>12</v>
      </c>
      <c r="I86">
        <v>11</v>
      </c>
      <c r="J86" t="s">
        <v>2371</v>
      </c>
      <c r="K86" t="s">
        <v>2372</v>
      </c>
      <c r="L86" t="s">
        <v>2373</v>
      </c>
      <c r="M86" t="s">
        <v>2374</v>
      </c>
      <c r="N86">
        <v>1</v>
      </c>
      <c r="P86" s="54"/>
      <c r="Q86" s="45">
        <f t="shared" si="7"/>
        <v>4852437</v>
      </c>
      <c r="R86" s="45">
        <f>+IF(Q86="","",IFERROR(VLOOKUP(Q86,Consulta1[],2,0),"-"))</f>
        <v>2504009</v>
      </c>
      <c r="S86" s="45" t="str">
        <f>+IF(Q86="","",IFERROR(VLOOKUP(Q86,Consulta1[],3,0),"-"))</f>
        <v>MENDEZ MONROY BRAYAN DANIEL</v>
      </c>
      <c r="T86" s="45" t="str">
        <f>+IF(Q86="","",IFERROR(VLOOKUP(Q86,Consulta1[],4,0),"-"))</f>
        <v>LUA AMC ING</v>
      </c>
      <c r="U86" s="45" t="str">
        <f>+IF(Q86="","",IFERROR(VLOOKUP(Q86,Consulta1[],5,0),"-"))</f>
        <v>CARDONA BARRAGAN CATALINA</v>
      </c>
      <c r="V86" s="45" t="str">
        <f>+IF(Q86="","",IFERROR(VLOOKUP(Q86,Consulta1[],6,0),"-"))</f>
        <v>ROJAS LEGUIZAMO ANDRES FELIPE</v>
      </c>
      <c r="W86" s="45">
        <f t="shared" si="8"/>
        <v>11</v>
      </c>
      <c r="X86" s="51">
        <f>+IF(T86="SWAT HB",800,IF(R86="-","",IFERROR(IF(T86="-","",VLOOKUP(T86,'SKILL PERFIL'!$A$2:$B$37,2,0)),"")))</f>
        <v>900</v>
      </c>
      <c r="Y86" s="51">
        <f t="shared" si="10"/>
        <v>320</v>
      </c>
      <c r="Z86" s="46">
        <f t="shared" si="11"/>
        <v>3520</v>
      </c>
      <c r="AA86" s="45">
        <f t="shared" si="12"/>
        <v>4852437</v>
      </c>
      <c r="AB86" s="45">
        <f t="shared" si="9"/>
        <v>1</v>
      </c>
      <c r="AC86" s="45" t="str">
        <f>+IF(Q86="","",IFERROR(VLOOKUP(Q86,Consulta1[],7,0),"-"))</f>
        <v>&gt;180 y &lt;=360</v>
      </c>
      <c r="AD86" s="45" t="str">
        <f>+IF(Q86="","",IFERROR(VLOOKUP(Q86,Consulta1[],9,0),"-"))</f>
        <v>LATAM BOG</v>
      </c>
      <c r="AE86" s="1">
        <f t="shared" si="13"/>
        <v>46275</v>
      </c>
    </row>
    <row r="87" spans="1:31">
      <c r="A87" s="55">
        <v>46275</v>
      </c>
      <c r="B87" s="55">
        <v>46276</v>
      </c>
      <c r="C87" t="b">
        <v>0</v>
      </c>
      <c r="D87" t="s">
        <v>1770</v>
      </c>
      <c r="E87" t="s">
        <v>1771</v>
      </c>
      <c r="F87" t="s">
        <v>2375</v>
      </c>
      <c r="G87" t="s">
        <v>2376</v>
      </c>
      <c r="H87">
        <v>2</v>
      </c>
      <c r="I87">
        <v>1</v>
      </c>
      <c r="J87" t="s">
        <v>2377</v>
      </c>
      <c r="K87" t="s">
        <v>2378</v>
      </c>
      <c r="L87" t="s">
        <v>2379</v>
      </c>
      <c r="M87" t="s">
        <v>2380</v>
      </c>
      <c r="N87">
        <v>1</v>
      </c>
      <c r="P87" s="54"/>
      <c r="Q87" s="45">
        <f t="shared" si="7"/>
        <v>4852440</v>
      </c>
      <c r="R87" s="45">
        <f>+IF(Q87="","",IFERROR(VLOOKUP(Q87,Consulta1[],2,0),"-"))</f>
        <v>2504010</v>
      </c>
      <c r="S87" s="45" t="str">
        <f>+IF(Q87="","",IFERROR(VLOOKUP(Q87,Consulta1[],3,0),"-"))</f>
        <v>CASTAÑEDA MOLINA MATIAS</v>
      </c>
      <c r="T87" s="45" t="str">
        <f>+IF(Q87="","",IFERROR(VLOOKUP(Q87,Consulta1[],4,0),"-"))</f>
        <v>LUA AMC ING</v>
      </c>
      <c r="U87" s="45" t="str">
        <f>+IF(Q87="","",IFERROR(VLOOKUP(Q87,Consulta1[],5,0),"-"))</f>
        <v>CARDONA BARRAGAN CATALINA</v>
      </c>
      <c r="V87" s="45" t="str">
        <f>+IF(Q87="","",IFERROR(VLOOKUP(Q87,Consulta1[],6,0),"-"))</f>
        <v>ROJAS LEGUIZAMO ANDRES FELIPE</v>
      </c>
      <c r="W87" s="45">
        <f t="shared" si="8"/>
        <v>1</v>
      </c>
      <c r="X87" s="51">
        <f>+IF(T87="SWAT HB",800,IF(R87="-","",IFERROR(IF(T87="-","",VLOOKUP(T87,'SKILL PERFIL'!$A$2:$B$37,2,0)),"")))</f>
        <v>900</v>
      </c>
      <c r="Y87" s="51">
        <f t="shared" si="10"/>
        <v>788.00000000000011</v>
      </c>
      <c r="Z87" s="46">
        <f t="shared" si="11"/>
        <v>788.00000000000011</v>
      </c>
      <c r="AA87" s="45">
        <f t="shared" si="12"/>
        <v>4852440</v>
      </c>
      <c r="AB87" s="45">
        <f t="shared" si="9"/>
        <v>1</v>
      </c>
      <c r="AC87" s="45" t="str">
        <f>+IF(Q87="","",IFERROR(VLOOKUP(Q87,Consulta1[],7,0),"-"))</f>
        <v>&gt;180 y &lt;=360</v>
      </c>
      <c r="AD87" s="45" t="str">
        <f>+IF(Q87="","",IFERROR(VLOOKUP(Q87,Consulta1[],9,0),"-"))</f>
        <v>LATAM BOG</v>
      </c>
      <c r="AE87" s="1">
        <f t="shared" si="13"/>
        <v>46275</v>
      </c>
    </row>
    <row r="88" spans="1:31">
      <c r="A88" s="55">
        <v>46275</v>
      </c>
      <c r="B88" s="55">
        <v>46276</v>
      </c>
      <c r="C88" t="b">
        <v>0</v>
      </c>
      <c r="D88" t="s">
        <v>1770</v>
      </c>
      <c r="E88" t="s">
        <v>1771</v>
      </c>
      <c r="F88" t="s">
        <v>1969</v>
      </c>
      <c r="G88" t="s">
        <v>1970</v>
      </c>
      <c r="H88">
        <v>2</v>
      </c>
      <c r="I88">
        <v>2</v>
      </c>
      <c r="J88" t="s">
        <v>2381</v>
      </c>
      <c r="K88" t="s">
        <v>2382</v>
      </c>
      <c r="L88" t="s">
        <v>2383</v>
      </c>
      <c r="M88" t="s">
        <v>2384</v>
      </c>
      <c r="N88">
        <v>1</v>
      </c>
      <c r="P88" s="54"/>
      <c r="Q88" s="45">
        <f t="shared" si="7"/>
        <v>4853581</v>
      </c>
      <c r="R88" s="45">
        <f>+IF(Q88="","",IFERROR(VLOOKUP(Q88,Consulta1[],2,0),"-"))</f>
        <v>20148874</v>
      </c>
      <c r="S88" s="45" t="str">
        <f>+IF(Q88="","",IFERROR(VLOOKUP(Q88,Consulta1[],3,0),"-"))</f>
        <v>BARRAGAN LICONA JHON JANER</v>
      </c>
      <c r="T88" s="45" t="str">
        <f>+IF(Q88="","",IFERROR(VLOOKUP(Q88,Consulta1[],4,0),"-"))</f>
        <v>LUA AMC</v>
      </c>
      <c r="U88" s="45" t="str">
        <f>+IF(Q88="","",IFERROR(VLOOKUP(Q88,Consulta1[],5,0),"-"))</f>
        <v>LOPEZ ARANGO SANTIAGO</v>
      </c>
      <c r="V88" s="45" t="str">
        <f>+IF(Q88="","",IFERROR(VLOOKUP(Q88,Consulta1[],6,0),"-"))</f>
        <v>CARBONO PEDROZA YINEIDIS YESENIA</v>
      </c>
      <c r="W88" s="45">
        <f t="shared" si="8"/>
        <v>2</v>
      </c>
      <c r="X88" s="51">
        <f>+IF(T88="SWAT HB",800,IF(R88="-","",IFERROR(IF(T88="-","",VLOOKUP(T88,'SKILL PERFIL'!$A$2:$B$37,2,0)),"")))</f>
        <v>800</v>
      </c>
      <c r="Y88" s="51">
        <f t="shared" si="10"/>
        <v>1500</v>
      </c>
      <c r="Z88" s="46">
        <f t="shared" si="11"/>
        <v>3000</v>
      </c>
      <c r="AA88" s="45">
        <f t="shared" si="12"/>
        <v>4853581</v>
      </c>
      <c r="AB88" s="45">
        <f t="shared" si="9"/>
        <v>1</v>
      </c>
      <c r="AC88" s="45" t="str">
        <f>+IF(Q88="","",IFERROR(VLOOKUP(Q88,Consulta1[],7,0),"-"))</f>
        <v>&gt;180 y &lt;=360</v>
      </c>
      <c r="AD88" s="45" t="str">
        <f>+IF(Q88="","",IFERROR(VLOOKUP(Q88,Consulta1[],9,0),"-"))</f>
        <v>LATAM MED</v>
      </c>
      <c r="AE88" s="1">
        <f t="shared" si="13"/>
        <v>46275</v>
      </c>
    </row>
    <row r="89" spans="1:31">
      <c r="A89" s="55">
        <v>46275</v>
      </c>
      <c r="B89" s="55">
        <v>46276</v>
      </c>
      <c r="C89" t="b">
        <v>0</v>
      </c>
      <c r="D89" t="s">
        <v>1770</v>
      </c>
      <c r="E89" t="s">
        <v>1771</v>
      </c>
      <c r="F89" t="s">
        <v>2385</v>
      </c>
      <c r="G89" t="s">
        <v>2386</v>
      </c>
      <c r="H89">
        <v>2</v>
      </c>
      <c r="I89">
        <v>2</v>
      </c>
      <c r="J89" t="s">
        <v>2387</v>
      </c>
      <c r="K89" t="s">
        <v>2388</v>
      </c>
      <c r="L89" t="s">
        <v>2389</v>
      </c>
      <c r="M89" t="s">
        <v>1803</v>
      </c>
      <c r="N89">
        <v>2</v>
      </c>
      <c r="P89" s="54"/>
      <c r="Q89" s="45">
        <f t="shared" si="7"/>
        <v>4853652</v>
      </c>
      <c r="R89" s="45">
        <f>+IF(Q89="","",IFERROR(VLOOKUP(Q89,Consulta1[],2,0),"-"))</f>
        <v>20148915</v>
      </c>
      <c r="S89" s="45" t="str">
        <f>+IF(Q89="","",IFERROR(VLOOKUP(Q89,Consulta1[],3,0),"-"))</f>
        <v>ABELLO ALVAREZ NATALY GERALDINE</v>
      </c>
      <c r="T89" s="45" t="str">
        <f>+IF(Q89="","",IFERROR(VLOOKUP(Q89,Consulta1[],4,0),"-"))</f>
        <v>LUA AMC</v>
      </c>
      <c r="U89" s="45" t="str">
        <f>+IF(Q89="","",IFERROR(VLOOKUP(Q89,Consulta1[],5,0),"-"))</f>
        <v>GARCIA ALVAREZ JONATHAN</v>
      </c>
      <c r="V89" s="45" t="str">
        <f>+IF(Q89="","",IFERROR(VLOOKUP(Q89,Consulta1[],6,0),"-"))</f>
        <v>CARBONO PEDROZA YINEIDIS YESENIA</v>
      </c>
      <c r="W89" s="45">
        <f t="shared" si="8"/>
        <v>2</v>
      </c>
      <c r="X89" s="51">
        <f>+IF(T89="SWAT HB",800,IF(R89="-","",IFERROR(IF(T89="-","",VLOOKUP(T89,'SKILL PERFIL'!$A$2:$B$37,2,0)),"")))</f>
        <v>800</v>
      </c>
      <c r="Y89" s="51">
        <f t="shared" si="10"/>
        <v>732.00000000000011</v>
      </c>
      <c r="Z89" s="46">
        <f t="shared" si="11"/>
        <v>1464.0000000000002</v>
      </c>
      <c r="AA89" s="45">
        <f t="shared" si="12"/>
        <v>4853652</v>
      </c>
      <c r="AB89" s="45">
        <f t="shared" si="9"/>
        <v>1</v>
      </c>
      <c r="AC89" s="45" t="str">
        <f>+IF(Q89="","",IFERROR(VLOOKUP(Q89,Consulta1[],7,0),"-"))</f>
        <v>&gt;180 y &lt;=360</v>
      </c>
      <c r="AD89" s="45" t="str">
        <f>+IF(Q89="","",IFERROR(VLOOKUP(Q89,Consulta1[],9,0),"-"))</f>
        <v>LATAM MED</v>
      </c>
      <c r="AE89" s="1">
        <f t="shared" si="13"/>
        <v>46275</v>
      </c>
    </row>
    <row r="90" spans="1:31">
      <c r="A90" s="55">
        <v>46275</v>
      </c>
      <c r="B90" s="55">
        <v>46276</v>
      </c>
      <c r="C90" t="b">
        <v>0</v>
      </c>
      <c r="D90" t="s">
        <v>1770</v>
      </c>
      <c r="E90" t="s">
        <v>1771</v>
      </c>
      <c r="F90" t="s">
        <v>2390</v>
      </c>
      <c r="G90" t="s">
        <v>2391</v>
      </c>
      <c r="H90">
        <v>2</v>
      </c>
      <c r="I90">
        <v>1</v>
      </c>
      <c r="J90" t="s">
        <v>2392</v>
      </c>
      <c r="K90" t="s">
        <v>2393</v>
      </c>
      <c r="L90" t="s">
        <v>2394</v>
      </c>
      <c r="M90" t="s">
        <v>2395</v>
      </c>
      <c r="N90">
        <v>1</v>
      </c>
      <c r="P90" s="54"/>
      <c r="Q90" s="45">
        <f t="shared" si="7"/>
        <v>4853673</v>
      </c>
      <c r="R90" s="45">
        <f>+IF(Q90="","",IFERROR(VLOOKUP(Q90,Consulta1[],2,0),"-"))</f>
        <v>20148912</v>
      </c>
      <c r="S90" s="45" t="str">
        <f>+IF(Q90="","",IFERROR(VLOOKUP(Q90,Consulta1[],3,0),"-"))</f>
        <v>HIGUITA HIGUITA MAGDALENA</v>
      </c>
      <c r="T90" s="45" t="str">
        <f>+IF(Q90="","",IFERROR(VLOOKUP(Q90,Consulta1[],4,0),"-"))</f>
        <v>CORPORATE PYME</v>
      </c>
      <c r="U90" s="45" t="str">
        <f>+IF(Q90="","",IFERROR(VLOOKUP(Q90,Consulta1[],5,0),"-"))</f>
        <v>GUISAO BARRERA JESUS ALONSO</v>
      </c>
      <c r="V90" s="45" t="str">
        <f>+IF(Q90="","",IFERROR(VLOOKUP(Q90,Consulta1[],6,0),"-"))</f>
        <v>CARDONA RAMIREZ MARELYN</v>
      </c>
      <c r="W90" s="45">
        <f t="shared" si="8"/>
        <v>1</v>
      </c>
      <c r="X90" s="51">
        <f>+IF(T90="SWAT HB",800,IF(R90="-","",IFERROR(IF(T90="-","",VLOOKUP(T90,'SKILL PERFIL'!$A$2:$B$37,2,0)),"")))</f>
        <v>816.5690820640317</v>
      </c>
      <c r="Y90" s="51">
        <f t="shared" si="10"/>
        <v>511.00000000000006</v>
      </c>
      <c r="Z90" s="46">
        <f t="shared" si="11"/>
        <v>511.00000000000006</v>
      </c>
      <c r="AA90" s="45">
        <f t="shared" si="12"/>
        <v>4853673</v>
      </c>
      <c r="AB90" s="45">
        <f t="shared" si="9"/>
        <v>1</v>
      </c>
      <c r="AC90" s="45" t="str">
        <f>+IF(Q90="","",IFERROR(VLOOKUP(Q90,Consulta1[],7,0),"-"))</f>
        <v>&gt;180 y &lt;=360</v>
      </c>
      <c r="AD90" s="45" t="str">
        <f>+IF(Q90="","",IFERROR(VLOOKUP(Q90,Consulta1[],9,0),"-"))</f>
        <v>LATAM MED</v>
      </c>
      <c r="AE90" s="1">
        <f t="shared" si="13"/>
        <v>46275</v>
      </c>
    </row>
    <row r="91" spans="1:31">
      <c r="A91" s="55">
        <v>46275</v>
      </c>
      <c r="B91" s="55">
        <v>46276</v>
      </c>
      <c r="C91" t="b">
        <v>0</v>
      </c>
      <c r="D91" t="s">
        <v>1770</v>
      </c>
      <c r="E91" t="s">
        <v>1771</v>
      </c>
      <c r="F91" t="s">
        <v>2396</v>
      </c>
      <c r="G91" t="s">
        <v>2397</v>
      </c>
      <c r="H91">
        <v>3</v>
      </c>
      <c r="I91">
        <v>3</v>
      </c>
      <c r="J91" t="s">
        <v>2398</v>
      </c>
      <c r="K91" t="s">
        <v>2399</v>
      </c>
      <c r="L91" t="s">
        <v>2400</v>
      </c>
      <c r="M91" t="s">
        <v>1803</v>
      </c>
      <c r="N91">
        <v>2</v>
      </c>
      <c r="P91" s="54"/>
      <c r="Q91" s="45">
        <f t="shared" si="7"/>
        <v>4853838</v>
      </c>
      <c r="R91" s="45">
        <f>+IF(Q91="","",IFERROR(VLOOKUP(Q91,Consulta1[],2,0),"-"))</f>
        <v>20148834</v>
      </c>
      <c r="S91" s="45" t="str">
        <f>+IF(Q91="","",IFERROR(VLOOKUP(Q91,Consulta1[],3,0),"-"))</f>
        <v>GUZMAN NUNEZ SHARIK VANESSA</v>
      </c>
      <c r="T91" s="45" t="str">
        <f>+IF(Q91="","",IFERROR(VLOOKUP(Q91,Consulta1[],4,0),"-"))</f>
        <v>VENTAS AMC</v>
      </c>
      <c r="U91" s="45" t="str">
        <f>+IF(Q91="","",IFERROR(VLOOKUP(Q91,Consulta1[],5,0),"-"))</f>
        <v>RIOS CELESTINO GERSON DARIO</v>
      </c>
      <c r="V91" s="45" t="str">
        <f>+IF(Q91="","",IFERROR(VLOOKUP(Q91,Consulta1[],6,0),"-"))</f>
        <v>LOBO VERA LADY VANESSA</v>
      </c>
      <c r="W91" s="45">
        <f t="shared" si="8"/>
        <v>3</v>
      </c>
      <c r="X91" s="51">
        <f>+IF(T91="SWAT HB",800,IF(R91="-","",IFERROR(IF(T91="-","",VLOOKUP(T91,'SKILL PERFIL'!$A$2:$B$37,2,0)),"")))</f>
        <v>780</v>
      </c>
      <c r="Y91" s="51">
        <f t="shared" si="10"/>
        <v>841.99999999999989</v>
      </c>
      <c r="Z91" s="46">
        <f t="shared" si="11"/>
        <v>2525.9999999999995</v>
      </c>
      <c r="AA91" s="45">
        <f t="shared" si="12"/>
        <v>4853838</v>
      </c>
      <c r="AB91" s="45">
        <f t="shared" si="9"/>
        <v>1</v>
      </c>
      <c r="AC91" s="45" t="str">
        <f>+IF(Q91="","",IFERROR(VLOOKUP(Q91,Consulta1[],7,0),"-"))</f>
        <v>&gt;180 y &lt;=360</v>
      </c>
      <c r="AD91" s="45" t="str">
        <f>+IF(Q91="","",IFERROR(VLOOKUP(Q91,Consulta1[],9,0),"-"))</f>
        <v>LATAM MED</v>
      </c>
      <c r="AE91" s="1">
        <f t="shared" si="13"/>
        <v>46275</v>
      </c>
    </row>
    <row r="92" spans="1:31">
      <c r="A92" s="55">
        <v>46275</v>
      </c>
      <c r="B92" s="55">
        <v>46276</v>
      </c>
      <c r="C92" t="b">
        <v>0</v>
      </c>
      <c r="D92" t="s">
        <v>1770</v>
      </c>
      <c r="E92" t="s">
        <v>1771</v>
      </c>
      <c r="F92" t="s">
        <v>2401</v>
      </c>
      <c r="G92" t="s">
        <v>2402</v>
      </c>
      <c r="H92">
        <v>2</v>
      </c>
      <c r="I92">
        <v>2</v>
      </c>
      <c r="J92" t="s">
        <v>2403</v>
      </c>
      <c r="K92" t="s">
        <v>2404</v>
      </c>
      <c r="L92" t="s">
        <v>2405</v>
      </c>
      <c r="M92" t="s">
        <v>2406</v>
      </c>
      <c r="N92">
        <v>1</v>
      </c>
      <c r="P92" s="54"/>
      <c r="Q92" s="45">
        <f t="shared" si="7"/>
        <v>4854986</v>
      </c>
      <c r="R92" s="45">
        <f>+IF(Q92="","",IFERROR(VLOOKUP(Q92,Consulta1[],2,0),"-"))</f>
        <v>20149022</v>
      </c>
      <c r="S92" s="45" t="str">
        <f>+IF(Q92="","",IFERROR(VLOOKUP(Q92,Consulta1[],3,0),"-"))</f>
        <v>HERNANDEZ ZAPATA ESTHER SOFIA</v>
      </c>
      <c r="T92" s="45" t="str">
        <f>+IF(Q92="","",IFERROR(VLOOKUP(Q92,Consulta1[],4,0),"-"))</f>
        <v>DT FFP AMC</v>
      </c>
      <c r="U92" s="45" t="str">
        <f>+IF(Q92="","",IFERROR(VLOOKUP(Q92,Consulta1[],5,0),"-"))</f>
        <v>SALDARRIAGA BIANT TIFFANI MELISSA</v>
      </c>
      <c r="V92" s="45" t="str">
        <f>+IF(Q92="","",IFERROR(VLOOKUP(Q92,Consulta1[],6,0),"-"))</f>
        <v>ROJAS LEGUIZAMO ANDRES FELIPE</v>
      </c>
      <c r="W92" s="45">
        <f t="shared" si="8"/>
        <v>2</v>
      </c>
      <c r="X92" s="51">
        <f>+IF(T92="SWAT HB",800,IF(R92="-","",IFERROR(IF(T92="-","",VLOOKUP(T92,'SKILL PERFIL'!$A$2:$B$37,2,0)),"")))</f>
        <v>646</v>
      </c>
      <c r="Y92" s="51">
        <f t="shared" si="10"/>
        <v>795</v>
      </c>
      <c r="Z92" s="46">
        <f t="shared" si="11"/>
        <v>1590</v>
      </c>
      <c r="AA92" s="45">
        <f t="shared" si="12"/>
        <v>4854986</v>
      </c>
      <c r="AB92" s="45">
        <f t="shared" si="9"/>
        <v>1</v>
      </c>
      <c r="AC92" s="45" t="str">
        <f>+IF(Q92="","",IFERROR(VLOOKUP(Q92,Consulta1[],7,0),"-"))</f>
        <v>&gt;120 y &lt;=180</v>
      </c>
      <c r="AD92" s="45" t="str">
        <f>+IF(Q92="","",IFERROR(VLOOKUP(Q92,Consulta1[],9,0),"-"))</f>
        <v>LATAM MED</v>
      </c>
      <c r="AE92" s="1">
        <f t="shared" si="13"/>
        <v>46275</v>
      </c>
    </row>
    <row r="93" spans="1:31">
      <c r="A93" s="55">
        <v>46275</v>
      </c>
      <c r="B93" s="55">
        <v>46276</v>
      </c>
      <c r="C93" t="b">
        <v>0</v>
      </c>
      <c r="D93" t="s">
        <v>1770</v>
      </c>
      <c r="E93" t="s">
        <v>1771</v>
      </c>
      <c r="F93" t="s">
        <v>2146</v>
      </c>
      <c r="G93" t="s">
        <v>2147</v>
      </c>
      <c r="H93">
        <v>4</v>
      </c>
      <c r="I93">
        <v>3</v>
      </c>
      <c r="J93" t="s">
        <v>2407</v>
      </c>
      <c r="K93" t="s">
        <v>2408</v>
      </c>
      <c r="L93" t="s">
        <v>2409</v>
      </c>
      <c r="M93" t="s">
        <v>2410</v>
      </c>
      <c r="N93">
        <v>1</v>
      </c>
      <c r="P93" s="54"/>
      <c r="Q93" s="45">
        <f t="shared" si="7"/>
        <v>4856337</v>
      </c>
      <c r="R93" s="45">
        <f>+IF(Q93="","",IFERROR(VLOOKUP(Q93,Consulta1[],2,0),"-"))</f>
        <v>2504052</v>
      </c>
      <c r="S93" s="45" t="str">
        <f>+IF(Q93="","",IFERROR(VLOOKUP(Q93,Consulta1[],3,0),"-"))</f>
        <v>BOHORQUEZ ROSERO OSCAR ANDRES</v>
      </c>
      <c r="T93" s="45" t="str">
        <f>+IF(Q93="","",IFERROR(VLOOKUP(Q93,Consulta1[],4,0),"-"))</f>
        <v>LUA AMC</v>
      </c>
      <c r="U93" s="45" t="str">
        <f>+IF(Q93="","",IFERROR(VLOOKUP(Q93,Consulta1[],5,0),"-"))</f>
        <v>CARDONA BARRAGAN CATALINA</v>
      </c>
      <c r="V93" s="45" t="str">
        <f>+IF(Q93="","",IFERROR(VLOOKUP(Q93,Consulta1[],6,0),"-"))</f>
        <v>ROJAS LEGUIZAMO ANDRES FELIPE</v>
      </c>
      <c r="W93" s="45">
        <f t="shared" si="8"/>
        <v>3</v>
      </c>
      <c r="X93" s="51">
        <f>+IF(T93="SWAT HB",800,IF(R93="-","",IFERROR(IF(T93="-","",VLOOKUP(T93,'SKILL PERFIL'!$A$2:$B$37,2,0)),"")))</f>
        <v>800</v>
      </c>
      <c r="Y93" s="51">
        <f t="shared" si="10"/>
        <v>406</v>
      </c>
      <c r="Z93" s="46">
        <f t="shared" si="11"/>
        <v>1218</v>
      </c>
      <c r="AA93" s="45">
        <f t="shared" si="12"/>
        <v>4856337</v>
      </c>
      <c r="AB93" s="45">
        <f t="shared" si="9"/>
        <v>1</v>
      </c>
      <c r="AC93" s="45" t="str">
        <f>+IF(Q93="","",IFERROR(VLOOKUP(Q93,Consulta1[],7,0),"-"))</f>
        <v>&gt;120 y &lt;=180</v>
      </c>
      <c r="AD93" s="45" t="str">
        <f>+IF(Q93="","",IFERROR(VLOOKUP(Q93,Consulta1[],9,0),"-"))</f>
        <v>LATAM BOG</v>
      </c>
      <c r="AE93" s="1">
        <f t="shared" si="13"/>
        <v>46275</v>
      </c>
    </row>
    <row r="94" spans="1:31">
      <c r="A94" s="55">
        <v>46275</v>
      </c>
      <c r="B94" s="55">
        <v>46276</v>
      </c>
      <c r="C94" t="b">
        <v>0</v>
      </c>
      <c r="D94" t="s">
        <v>1770</v>
      </c>
      <c r="E94" t="s">
        <v>1771</v>
      </c>
      <c r="F94" t="s">
        <v>2411</v>
      </c>
      <c r="G94" t="s">
        <v>2412</v>
      </c>
      <c r="H94">
        <v>3</v>
      </c>
      <c r="I94">
        <v>3</v>
      </c>
      <c r="J94" t="s">
        <v>2413</v>
      </c>
      <c r="K94" t="s">
        <v>2414</v>
      </c>
      <c r="L94" t="s">
        <v>2415</v>
      </c>
      <c r="M94" t="s">
        <v>2416</v>
      </c>
      <c r="N94">
        <v>2</v>
      </c>
      <c r="P94" s="54"/>
      <c r="Q94" s="45">
        <f t="shared" si="7"/>
        <v>4856405</v>
      </c>
      <c r="R94" s="45">
        <f>+IF(Q94="","",IFERROR(VLOOKUP(Q94,Consulta1[],2,0),"-"))</f>
        <v>2504067</v>
      </c>
      <c r="S94" s="45" t="str">
        <f>+IF(Q94="","",IFERROR(VLOOKUP(Q94,Consulta1[],3,0),"-"))</f>
        <v>VILLALBA DIAZ FRANCO JOSE</v>
      </c>
      <c r="T94" s="45" t="str">
        <f>+IF(Q94="","",IFERROR(VLOOKUP(Q94,Consulta1[],4,0),"-"))</f>
        <v>LUA AMC</v>
      </c>
      <c r="U94" s="45" t="str">
        <f>+IF(Q94="","",IFERROR(VLOOKUP(Q94,Consulta1[],5,0),"-"))</f>
        <v>CARDONA BARRAGAN CATALINA</v>
      </c>
      <c r="V94" s="45" t="str">
        <f>+IF(Q94="","",IFERROR(VLOOKUP(Q94,Consulta1[],6,0),"-"))</f>
        <v>ROJAS LEGUIZAMO ANDRES FELIPE</v>
      </c>
      <c r="W94" s="45">
        <f t="shared" si="8"/>
        <v>3</v>
      </c>
      <c r="X94" s="51">
        <f>+IF(T94="SWAT HB",800,IF(R94="-","",IFERROR(IF(T94="-","",VLOOKUP(T94,'SKILL PERFIL'!$A$2:$B$37,2,0)),"")))</f>
        <v>800</v>
      </c>
      <c r="Y94" s="51">
        <f t="shared" si="10"/>
        <v>942.00000000000023</v>
      </c>
      <c r="Z94" s="46">
        <f t="shared" si="11"/>
        <v>2826.0000000000009</v>
      </c>
      <c r="AA94" s="45">
        <f t="shared" si="12"/>
        <v>4856405</v>
      </c>
      <c r="AB94" s="45">
        <f t="shared" si="9"/>
        <v>1</v>
      </c>
      <c r="AC94" s="45" t="str">
        <f>+IF(Q94="","",IFERROR(VLOOKUP(Q94,Consulta1[],7,0),"-"))</f>
        <v>&gt;120 y &lt;=180</v>
      </c>
      <c r="AD94" s="45" t="str">
        <f>+IF(Q94="","",IFERROR(VLOOKUP(Q94,Consulta1[],9,0),"-"))</f>
        <v>LATAM BOG</v>
      </c>
      <c r="AE94" s="1">
        <f t="shared" si="13"/>
        <v>46275</v>
      </c>
    </row>
    <row r="95" spans="1:31">
      <c r="A95" s="55">
        <v>46275</v>
      </c>
      <c r="B95" s="55">
        <v>46276</v>
      </c>
      <c r="C95" t="b">
        <v>0</v>
      </c>
      <c r="D95" t="s">
        <v>1770</v>
      </c>
      <c r="E95" t="s">
        <v>1771</v>
      </c>
      <c r="F95" t="s">
        <v>1971</v>
      </c>
      <c r="G95" t="s">
        <v>1972</v>
      </c>
      <c r="H95">
        <v>9</v>
      </c>
      <c r="I95">
        <v>9</v>
      </c>
      <c r="J95" t="s">
        <v>2148</v>
      </c>
      <c r="K95" t="s">
        <v>2149</v>
      </c>
      <c r="L95" t="s">
        <v>2150</v>
      </c>
      <c r="M95" t="s">
        <v>2151</v>
      </c>
      <c r="N95">
        <v>8</v>
      </c>
      <c r="P95" s="54"/>
      <c r="Q95" s="45">
        <f t="shared" si="7"/>
        <v>4856502</v>
      </c>
      <c r="R95" s="45">
        <f>+IF(Q95="","",IFERROR(VLOOKUP(Q95,Consulta1[],2,0),"-"))</f>
        <v>20149170</v>
      </c>
      <c r="S95" s="45" t="str">
        <f>+IF(Q95="","",IFERROR(VLOOKUP(Q95,Consulta1[],3,0),"-"))</f>
        <v>GUTIERREZ VELASQUEZ MATEO</v>
      </c>
      <c r="T95" s="45" t="str">
        <f>+IF(Q95="","",IFERROR(VLOOKUP(Q95,Consulta1[],4,0),"-"))</f>
        <v>LUA AMC ING</v>
      </c>
      <c r="U95" s="45" t="str">
        <f>+IF(Q95="","",IFERROR(VLOOKUP(Q95,Consulta1[],5,0),"-"))</f>
        <v>RIOS RAMIREZ JUAN ESTEBAN</v>
      </c>
      <c r="V95" s="45" t="str">
        <f>+IF(Q95="","",IFERROR(VLOOKUP(Q95,Consulta1[],6,0),"-"))</f>
        <v>CARBONO PEDROZA YINEIDIS YESENIA</v>
      </c>
      <c r="W95" s="45">
        <f t="shared" si="8"/>
        <v>9</v>
      </c>
      <c r="X95" s="51">
        <f>+IF(T95="SWAT HB",800,IF(R95="-","",IFERROR(IF(T95="-","",VLOOKUP(T95,'SKILL PERFIL'!$A$2:$B$37,2,0)),"")))</f>
        <v>900</v>
      </c>
      <c r="Y95" s="51">
        <f t="shared" si="10"/>
        <v>1584</v>
      </c>
      <c r="Z95" s="46">
        <f t="shared" si="11"/>
        <v>14256</v>
      </c>
      <c r="AA95" s="45">
        <f t="shared" si="12"/>
        <v>4856502</v>
      </c>
      <c r="AB95" s="45">
        <f t="shared" si="9"/>
        <v>1</v>
      </c>
      <c r="AC95" s="45" t="str">
        <f>+IF(Q95="","",IFERROR(VLOOKUP(Q95,Consulta1[],7,0),"-"))</f>
        <v>&gt;120 y &lt;=180</v>
      </c>
      <c r="AD95" s="45" t="str">
        <f>+IF(Q95="","",IFERROR(VLOOKUP(Q95,Consulta1[],9,0),"-"))</f>
        <v>LATAM MED</v>
      </c>
      <c r="AE95" s="1">
        <f t="shared" si="13"/>
        <v>46275</v>
      </c>
    </row>
    <row r="96" spans="1:31">
      <c r="A96" s="55">
        <v>46275</v>
      </c>
      <c r="B96" s="55">
        <v>46276</v>
      </c>
      <c r="C96" t="b">
        <v>0</v>
      </c>
      <c r="D96" t="s">
        <v>1770</v>
      </c>
      <c r="E96" t="s">
        <v>1771</v>
      </c>
      <c r="F96" t="s">
        <v>1973</v>
      </c>
      <c r="G96" t="s">
        <v>1974</v>
      </c>
      <c r="H96">
        <v>5</v>
      </c>
      <c r="I96">
        <v>6</v>
      </c>
      <c r="J96" t="s">
        <v>2417</v>
      </c>
      <c r="K96" t="s">
        <v>2418</v>
      </c>
      <c r="L96" t="s">
        <v>2419</v>
      </c>
      <c r="M96" t="s">
        <v>1803</v>
      </c>
      <c r="N96">
        <v>2</v>
      </c>
      <c r="O96">
        <v>1</v>
      </c>
      <c r="P96" s="54"/>
      <c r="Q96" s="45">
        <f t="shared" si="7"/>
        <v>4857351</v>
      </c>
      <c r="R96" s="45">
        <f>+IF(Q96="","",IFERROR(VLOOKUP(Q96,Consulta1[],2,0),"-"))</f>
        <v>20149261</v>
      </c>
      <c r="S96" s="45" t="str">
        <f>+IF(Q96="","",IFERROR(VLOOKUP(Q96,Consulta1[],3,0),"-"))</f>
        <v>MOLINA SANCHEZ JOSE MIGUEL</v>
      </c>
      <c r="T96" s="45" t="str">
        <f>+IF(Q96="","",IFERROR(VLOOKUP(Q96,Consulta1[],4,0),"-"))</f>
        <v>LUA AMC</v>
      </c>
      <c r="U96" s="45" t="str">
        <f>+IF(Q96="","",IFERROR(VLOOKUP(Q96,Consulta1[],5,0),"-"))</f>
        <v>GARCIA ALVAREZ JONATHAN</v>
      </c>
      <c r="V96" s="45" t="str">
        <f>+IF(Q96="","",IFERROR(VLOOKUP(Q96,Consulta1[],6,0),"-"))</f>
        <v>CARBONO PEDROZA YINEIDIS YESENIA</v>
      </c>
      <c r="W96" s="45">
        <f t="shared" si="8"/>
        <v>6</v>
      </c>
      <c r="X96" s="51">
        <f>+IF(T96="SWAT HB",800,IF(R96="-","",IFERROR(IF(T96="-","",VLOOKUP(T96,'SKILL PERFIL'!$A$2:$B$37,2,0)),"")))</f>
        <v>800</v>
      </c>
      <c r="Y96" s="51">
        <f t="shared" si="10"/>
        <v>468</v>
      </c>
      <c r="Z96" s="46">
        <f t="shared" si="11"/>
        <v>2808</v>
      </c>
      <c r="AA96" s="45">
        <f t="shared" si="12"/>
        <v>4857351</v>
      </c>
      <c r="AB96" s="45">
        <f t="shared" si="9"/>
        <v>1</v>
      </c>
      <c r="AC96" s="45" t="str">
        <f>+IF(Q96="","",IFERROR(VLOOKUP(Q96,Consulta1[],7,0),"-"))</f>
        <v>&gt;120 y &lt;=180</v>
      </c>
      <c r="AD96" s="45" t="str">
        <f>+IF(Q96="","",IFERROR(VLOOKUP(Q96,Consulta1[],9,0),"-"))</f>
        <v>LATAM MED</v>
      </c>
      <c r="AE96" s="1">
        <f t="shared" si="13"/>
        <v>46275</v>
      </c>
    </row>
    <row r="97" spans="1:31">
      <c r="A97" s="55">
        <v>46275</v>
      </c>
      <c r="B97" s="55">
        <v>46276</v>
      </c>
      <c r="C97" t="b">
        <v>0</v>
      </c>
      <c r="D97" t="s">
        <v>1770</v>
      </c>
      <c r="E97" t="s">
        <v>1771</v>
      </c>
      <c r="F97" t="s">
        <v>1975</v>
      </c>
      <c r="G97" t="s">
        <v>1976</v>
      </c>
      <c r="H97">
        <v>4</v>
      </c>
      <c r="I97">
        <v>3</v>
      </c>
      <c r="J97" t="s">
        <v>2420</v>
      </c>
      <c r="K97" t="s">
        <v>2421</v>
      </c>
      <c r="L97" t="s">
        <v>2422</v>
      </c>
      <c r="M97" t="s">
        <v>2423</v>
      </c>
      <c r="N97">
        <v>2</v>
      </c>
      <c r="P97" s="54"/>
      <c r="Q97" s="45">
        <f t="shared" si="7"/>
        <v>4858739</v>
      </c>
      <c r="R97" s="45">
        <f>+IF(Q97="","",IFERROR(VLOOKUP(Q97,Consulta1[],2,0),"-"))</f>
        <v>20149294</v>
      </c>
      <c r="S97" s="45" t="str">
        <f>+IF(Q97="","",IFERROR(VLOOKUP(Q97,Consulta1[],3,0),"-"))</f>
        <v>ZAPATA NARVAEZ MARIA CAMILA</v>
      </c>
      <c r="T97" s="45" t="str">
        <f>+IF(Q97="","",IFERROR(VLOOKUP(Q97,Consulta1[],4,0),"-"))</f>
        <v>LUA AMC ING</v>
      </c>
      <c r="U97" s="45" t="str">
        <f>+IF(Q97="","",IFERROR(VLOOKUP(Q97,Consulta1[],5,0),"-"))</f>
        <v>VASCO ALVAREZ EMANUEL ALEJANDRO</v>
      </c>
      <c r="V97" s="45" t="str">
        <f>+IF(Q97="","",IFERROR(VLOOKUP(Q97,Consulta1[],6,0),"-"))</f>
        <v>CARBONO PEDROZA YINEIDIS YESENIA</v>
      </c>
      <c r="W97" s="45">
        <f t="shared" si="8"/>
        <v>3</v>
      </c>
      <c r="X97" s="51">
        <f>+IF(T97="SWAT HB",800,IF(R97="-","",IFERROR(IF(T97="-","",VLOOKUP(T97,'SKILL PERFIL'!$A$2:$B$37,2,0)),"")))</f>
        <v>900</v>
      </c>
      <c r="Y97" s="51">
        <f t="shared" si="10"/>
        <v>2153</v>
      </c>
      <c r="Z97" s="46">
        <f t="shared" si="11"/>
        <v>6459</v>
      </c>
      <c r="AA97" s="45">
        <f t="shared" si="12"/>
        <v>4858739</v>
      </c>
      <c r="AB97" s="45">
        <f t="shared" si="9"/>
        <v>1</v>
      </c>
      <c r="AC97" s="45" t="str">
        <f>+IF(Q97="","",IFERROR(VLOOKUP(Q97,Consulta1[],7,0),"-"))</f>
        <v>&gt;120 y &lt;=180</v>
      </c>
      <c r="AD97" s="45" t="str">
        <f>+IF(Q97="","",IFERROR(VLOOKUP(Q97,Consulta1[],9,0),"-"))</f>
        <v>LATAM MED</v>
      </c>
      <c r="AE97" s="1">
        <f t="shared" si="13"/>
        <v>46275</v>
      </c>
    </row>
    <row r="98" spans="1:31">
      <c r="A98" s="55">
        <v>46275</v>
      </c>
      <c r="B98" s="55">
        <v>46276</v>
      </c>
      <c r="C98" t="b">
        <v>0</v>
      </c>
      <c r="D98" t="s">
        <v>1770</v>
      </c>
      <c r="E98" t="s">
        <v>1771</v>
      </c>
      <c r="F98" t="s">
        <v>2152</v>
      </c>
      <c r="G98" t="s">
        <v>2153</v>
      </c>
      <c r="H98">
        <v>2</v>
      </c>
      <c r="I98">
        <v>1</v>
      </c>
      <c r="J98" t="s">
        <v>2424</v>
      </c>
      <c r="K98" t="s">
        <v>2425</v>
      </c>
      <c r="L98" t="s">
        <v>2426</v>
      </c>
      <c r="M98" t="s">
        <v>1803</v>
      </c>
      <c r="N98">
        <v>1</v>
      </c>
      <c r="O98">
        <v>1</v>
      </c>
      <c r="P98" s="54"/>
      <c r="Q98" s="45">
        <f t="shared" si="7"/>
        <v>4864674</v>
      </c>
      <c r="R98" s="45">
        <f>+IF(Q98="","",IFERROR(VLOOKUP(Q98,Consulta1[],2,0),"-"))</f>
        <v>20149307</v>
      </c>
      <c r="S98" s="45" t="str">
        <f>+IF(Q98="","",IFERROR(VLOOKUP(Q98,Consulta1[],3,0),"-"))</f>
        <v>CIRO GARCIA MIGUEL ANGEL</v>
      </c>
      <c r="T98" s="45" t="str">
        <f>+IF(Q98="","",IFERROR(VLOOKUP(Q98,Consulta1[],4,0),"-"))</f>
        <v>LUA AMC ING</v>
      </c>
      <c r="U98" s="45" t="str">
        <f>+IF(Q98="","",IFERROR(VLOOKUP(Q98,Consulta1[],5,0),"-"))</f>
        <v>VASCO ALVAREZ EMANUEL ALEJANDRO</v>
      </c>
      <c r="V98" s="45" t="str">
        <f>+IF(Q98="","",IFERROR(VLOOKUP(Q98,Consulta1[],6,0),"-"))</f>
        <v>CARBONO PEDROZA YINEIDIS YESENIA</v>
      </c>
      <c r="W98" s="45">
        <f t="shared" si="8"/>
        <v>1</v>
      </c>
      <c r="X98" s="51">
        <f>+IF(T98="SWAT HB",800,IF(R98="-","",IFERROR(IF(T98="-","",VLOOKUP(T98,'SKILL PERFIL'!$A$2:$B$37,2,0)),"")))</f>
        <v>900</v>
      </c>
      <c r="Y98" s="51">
        <f t="shared" si="10"/>
        <v>2494</v>
      </c>
      <c r="Z98" s="46">
        <f t="shared" si="11"/>
        <v>2494</v>
      </c>
      <c r="AA98" s="45">
        <f t="shared" si="12"/>
        <v>4864674</v>
      </c>
      <c r="AB98" s="45">
        <f t="shared" si="9"/>
        <v>1</v>
      </c>
      <c r="AC98" s="45" t="str">
        <f>+IF(Q98="","",IFERROR(VLOOKUP(Q98,Consulta1[],7,0),"-"))</f>
        <v>&gt;90 y &lt;=120</v>
      </c>
      <c r="AD98" s="45" t="str">
        <f>+IF(Q98="","",IFERROR(VLOOKUP(Q98,Consulta1[],9,0),"-"))</f>
        <v>LATAM MED</v>
      </c>
      <c r="AE98" s="1">
        <f t="shared" si="13"/>
        <v>46275</v>
      </c>
    </row>
    <row r="99" spans="1:31">
      <c r="A99" s="55">
        <v>46275</v>
      </c>
      <c r="B99" s="55">
        <v>46276</v>
      </c>
      <c r="C99" t="b">
        <v>0</v>
      </c>
      <c r="D99" t="s">
        <v>1770</v>
      </c>
      <c r="E99" t="s">
        <v>1771</v>
      </c>
      <c r="F99" t="s">
        <v>1977</v>
      </c>
      <c r="G99" t="s">
        <v>1978</v>
      </c>
      <c r="H99">
        <v>8</v>
      </c>
      <c r="I99">
        <v>8</v>
      </c>
      <c r="J99" t="s">
        <v>2427</v>
      </c>
      <c r="K99" t="s">
        <v>2428</v>
      </c>
      <c r="L99" t="s">
        <v>2429</v>
      </c>
      <c r="M99" t="s">
        <v>2430</v>
      </c>
      <c r="N99">
        <v>4</v>
      </c>
      <c r="P99" s="54"/>
      <c r="Q99" s="45">
        <f t="shared" si="7"/>
        <v>4864675</v>
      </c>
      <c r="R99" s="45">
        <f>+IF(Q99="","",IFERROR(VLOOKUP(Q99,Consulta1[],2,0),"-"))</f>
        <v>20149318</v>
      </c>
      <c r="S99" s="45" t="str">
        <f>+IF(Q99="","",IFERROR(VLOOKUP(Q99,Consulta1[],3,0),"-"))</f>
        <v>CARDONA QUINTERO JERONIMO</v>
      </c>
      <c r="T99" s="45" t="str">
        <f>+IF(Q99="","",IFERROR(VLOOKUP(Q99,Consulta1[],4,0),"-"))</f>
        <v>LUA AMC ING</v>
      </c>
      <c r="U99" s="45" t="str">
        <f>+IF(Q99="","",IFERROR(VLOOKUP(Q99,Consulta1[],5,0),"-"))</f>
        <v>CEGUERI ACEVEDO DANY JAVIER</v>
      </c>
      <c r="V99" s="45" t="str">
        <f>+IF(Q99="","",IFERROR(VLOOKUP(Q99,Consulta1[],6,0),"-"))</f>
        <v>CARBONO PEDROZA YINEIDIS YESENIA</v>
      </c>
      <c r="W99" s="45">
        <f t="shared" si="8"/>
        <v>8</v>
      </c>
      <c r="X99" s="51">
        <f>+IF(T99="SWAT HB",800,IF(R99="-","",IFERROR(IF(T99="-","",VLOOKUP(T99,'SKILL PERFIL'!$A$2:$B$37,2,0)),"")))</f>
        <v>900</v>
      </c>
      <c r="Y99" s="51">
        <f t="shared" si="10"/>
        <v>583</v>
      </c>
      <c r="Z99" s="46">
        <f t="shared" si="11"/>
        <v>4664</v>
      </c>
      <c r="AA99" s="45">
        <f t="shared" si="12"/>
        <v>4864675</v>
      </c>
      <c r="AB99" s="45">
        <f t="shared" si="9"/>
        <v>1</v>
      </c>
      <c r="AC99" s="45" t="str">
        <f>+IF(Q99="","",IFERROR(VLOOKUP(Q99,Consulta1[],7,0),"-"))</f>
        <v>&gt;90 y &lt;=120</v>
      </c>
      <c r="AD99" s="45" t="str">
        <f>+IF(Q99="","",IFERROR(VLOOKUP(Q99,Consulta1[],9,0),"-"))</f>
        <v>LATAM MED</v>
      </c>
      <c r="AE99" s="1">
        <f t="shared" si="13"/>
        <v>46275</v>
      </c>
    </row>
    <row r="100" spans="1:31">
      <c r="A100" s="55">
        <v>46275</v>
      </c>
      <c r="B100" s="55">
        <v>46276</v>
      </c>
      <c r="C100" t="b">
        <v>0</v>
      </c>
      <c r="D100" t="s">
        <v>1770</v>
      </c>
      <c r="E100" t="s">
        <v>1771</v>
      </c>
      <c r="F100" t="s">
        <v>1979</v>
      </c>
      <c r="G100" t="s">
        <v>1980</v>
      </c>
      <c r="H100">
        <v>9</v>
      </c>
      <c r="I100">
        <v>8</v>
      </c>
      <c r="J100" t="s">
        <v>2431</v>
      </c>
      <c r="K100" t="s">
        <v>2432</v>
      </c>
      <c r="L100" t="s">
        <v>2433</v>
      </c>
      <c r="M100" t="s">
        <v>2434</v>
      </c>
      <c r="N100">
        <v>3</v>
      </c>
      <c r="P100" s="54"/>
      <c r="Q100" s="45">
        <f t="shared" si="7"/>
        <v>4864703</v>
      </c>
      <c r="R100" s="45">
        <f>+IF(Q100="","",IFERROR(VLOOKUP(Q100,Consulta1[],2,0),"-"))</f>
        <v>20149332</v>
      </c>
      <c r="S100" s="45" t="str">
        <f>+IF(Q100="","",IFERROR(VLOOKUP(Q100,Consulta1[],3,0),"-"))</f>
        <v>MONTES SANTIZO MAIKOL ANDRES</v>
      </c>
      <c r="T100" s="45" t="str">
        <f>+IF(Q100="","",IFERROR(VLOOKUP(Q100,Consulta1[],4,0),"-"))</f>
        <v>LUA AMC ING</v>
      </c>
      <c r="U100" s="45" t="str">
        <f>+IF(Q100="","",IFERROR(VLOOKUP(Q100,Consulta1[],5,0),"-"))</f>
        <v>CEGUERI ACEVEDO DANY JAVIER</v>
      </c>
      <c r="V100" s="45" t="str">
        <f>+IF(Q100="","",IFERROR(VLOOKUP(Q100,Consulta1[],6,0),"-"))</f>
        <v>CARBONO PEDROZA YINEIDIS YESENIA</v>
      </c>
      <c r="W100" s="45">
        <f t="shared" si="8"/>
        <v>8</v>
      </c>
      <c r="X100" s="51">
        <f>+IF(T100="SWAT HB",800,IF(R100="-","",IFERROR(IF(T100="-","",VLOOKUP(T100,'SKILL PERFIL'!$A$2:$B$37,2,0)),"")))</f>
        <v>900</v>
      </c>
      <c r="Y100" s="51">
        <f t="shared" si="10"/>
        <v>692.00000000000011</v>
      </c>
      <c r="Z100" s="46">
        <f t="shared" si="11"/>
        <v>5536.0000000000009</v>
      </c>
      <c r="AA100" s="45">
        <f t="shared" si="12"/>
        <v>4864703</v>
      </c>
      <c r="AB100" s="45">
        <f t="shared" si="9"/>
        <v>1</v>
      </c>
      <c r="AC100" s="45" t="str">
        <f>+IF(Q100="","",IFERROR(VLOOKUP(Q100,Consulta1[],7,0),"-"))</f>
        <v>&gt;90 y &lt;=120</v>
      </c>
      <c r="AD100" s="45" t="str">
        <f>+IF(Q100="","",IFERROR(VLOOKUP(Q100,Consulta1[],9,0),"-"))</f>
        <v>LATAM MED</v>
      </c>
      <c r="AE100" s="1">
        <f t="shared" si="13"/>
        <v>46275</v>
      </c>
    </row>
    <row r="101" spans="1:31">
      <c r="A101" s="55">
        <v>46275</v>
      </c>
      <c r="B101" s="55">
        <v>46276</v>
      </c>
      <c r="C101" t="b">
        <v>0</v>
      </c>
      <c r="D101" t="s">
        <v>1770</v>
      </c>
      <c r="E101" t="s">
        <v>1771</v>
      </c>
      <c r="F101" t="s">
        <v>2154</v>
      </c>
      <c r="G101" t="s">
        <v>2155</v>
      </c>
      <c r="H101">
        <v>5</v>
      </c>
      <c r="I101">
        <v>5</v>
      </c>
      <c r="J101" t="s">
        <v>2435</v>
      </c>
      <c r="K101" t="s">
        <v>2436</v>
      </c>
      <c r="L101" t="s">
        <v>2437</v>
      </c>
      <c r="M101" t="s">
        <v>1803</v>
      </c>
      <c r="N101">
        <v>5</v>
      </c>
      <c r="P101" s="54"/>
      <c r="Q101" s="45">
        <f t="shared" si="7"/>
        <v>4864708</v>
      </c>
      <c r="R101" s="45">
        <f>+IF(Q101="","",IFERROR(VLOOKUP(Q101,Consulta1[],2,0),"-"))</f>
        <v>20149328</v>
      </c>
      <c r="S101" s="45" t="str">
        <f>+IF(Q101="","",IFERROR(VLOOKUP(Q101,Consulta1[],3,0),"-"))</f>
        <v>MURILLO GOMEZ MARIA FERNANDA</v>
      </c>
      <c r="T101" s="45" t="str">
        <f>+IF(Q101="","",IFERROR(VLOOKUP(Q101,Consulta1[],4,0),"-"))</f>
        <v>LUA AMC ING</v>
      </c>
      <c r="U101" s="45" t="str">
        <f>+IF(Q101="","",IFERROR(VLOOKUP(Q101,Consulta1[],5,0),"-"))</f>
        <v>CEGUERI ACEVEDO DANY JAVIER</v>
      </c>
      <c r="V101" s="45" t="str">
        <f>+IF(Q101="","",IFERROR(VLOOKUP(Q101,Consulta1[],6,0),"-"))</f>
        <v>CARBONO PEDROZA YINEIDIS YESENIA</v>
      </c>
      <c r="W101" s="45">
        <f t="shared" si="8"/>
        <v>5</v>
      </c>
      <c r="X101" s="51">
        <f>+IF(T101="SWAT HB",800,IF(R101="-","",IFERROR(IF(T101="-","",VLOOKUP(T101,'SKILL PERFIL'!$A$2:$B$37,2,0)),"")))</f>
        <v>900</v>
      </c>
      <c r="Y101" s="51">
        <f t="shared" si="10"/>
        <v>1273</v>
      </c>
      <c r="Z101" s="46">
        <f t="shared" si="11"/>
        <v>6365</v>
      </c>
      <c r="AA101" s="45">
        <f t="shared" si="12"/>
        <v>4864708</v>
      </c>
      <c r="AB101" s="45">
        <f t="shared" si="9"/>
        <v>1</v>
      </c>
      <c r="AC101" s="45" t="str">
        <f>+IF(Q101="","",IFERROR(VLOOKUP(Q101,Consulta1[],7,0),"-"))</f>
        <v>&gt;90 y &lt;=120</v>
      </c>
      <c r="AD101" s="45" t="str">
        <f>+IF(Q101="","",IFERROR(VLOOKUP(Q101,Consulta1[],9,0),"-"))</f>
        <v>LATAM MED</v>
      </c>
      <c r="AE101" s="1">
        <f t="shared" si="13"/>
        <v>46275</v>
      </c>
    </row>
    <row r="102" spans="1:31">
      <c r="A102" s="55">
        <v>46275</v>
      </c>
      <c r="B102" s="55">
        <v>46276</v>
      </c>
      <c r="C102" t="b">
        <v>0</v>
      </c>
      <c r="D102" t="s">
        <v>1770</v>
      </c>
      <c r="E102" t="s">
        <v>1771</v>
      </c>
      <c r="F102" t="s">
        <v>2438</v>
      </c>
      <c r="G102" t="s">
        <v>2439</v>
      </c>
      <c r="H102">
        <v>4</v>
      </c>
      <c r="I102">
        <v>4</v>
      </c>
      <c r="J102" t="s">
        <v>2440</v>
      </c>
      <c r="K102" t="s">
        <v>2441</v>
      </c>
      <c r="L102" t="s">
        <v>2442</v>
      </c>
      <c r="M102" t="s">
        <v>2443</v>
      </c>
      <c r="N102">
        <v>3</v>
      </c>
      <c r="P102" s="54"/>
      <c r="Q102" s="45">
        <f t="shared" si="7"/>
        <v>4871872</v>
      </c>
      <c r="R102" s="45">
        <f>+IF(Q102="","",IFERROR(VLOOKUP(Q102,Consulta1[],2,0),"-"))</f>
        <v>20149336</v>
      </c>
      <c r="S102" s="45" t="str">
        <f>+IF(Q102="","",IFERROR(VLOOKUP(Q102,Consulta1[],3,0),"-"))</f>
        <v>MONTOYA GOMEZ JHONNY ALEJANDRO</v>
      </c>
      <c r="T102" s="45" t="str">
        <f>+IF(Q102="","",IFERROR(VLOOKUP(Q102,Consulta1[],4,0),"-"))</f>
        <v>LUA AMC</v>
      </c>
      <c r="U102" s="45" t="str">
        <f>+IF(Q102="","",IFERROR(VLOOKUP(Q102,Consulta1[],5,0),"-"))</f>
        <v>GARCIA ALVAREZ JONATHAN</v>
      </c>
      <c r="V102" s="45" t="str">
        <f>+IF(Q102="","",IFERROR(VLOOKUP(Q102,Consulta1[],6,0),"-"))</f>
        <v>CARBONO PEDROZA YINEIDIS YESENIA</v>
      </c>
      <c r="W102" s="45">
        <f t="shared" si="8"/>
        <v>4</v>
      </c>
      <c r="X102" s="51">
        <f>+IF(T102="SWAT HB",800,IF(R102="-","",IFERROR(IF(T102="-","",VLOOKUP(T102,'SKILL PERFIL'!$A$2:$B$37,2,0)),"")))</f>
        <v>800</v>
      </c>
      <c r="Y102" s="51">
        <f t="shared" si="10"/>
        <v>601</v>
      </c>
      <c r="Z102" s="46">
        <f t="shared" si="11"/>
        <v>2404</v>
      </c>
      <c r="AA102" s="45">
        <f t="shared" si="12"/>
        <v>4871872</v>
      </c>
      <c r="AB102" s="45">
        <f t="shared" si="9"/>
        <v>1</v>
      </c>
      <c r="AC102" s="45" t="str">
        <f>+IF(Q102="","",IFERROR(VLOOKUP(Q102,Consulta1[],7,0),"-"))</f>
        <v>&gt;60 y &lt;=90</v>
      </c>
      <c r="AD102" s="45" t="str">
        <f>+IF(Q102="","",IFERROR(VLOOKUP(Q102,Consulta1[],9,0),"-"))</f>
        <v>LATAM MED</v>
      </c>
      <c r="AE102" s="1">
        <f t="shared" si="13"/>
        <v>46275</v>
      </c>
    </row>
    <row r="103" spans="1:31">
      <c r="A103" s="55">
        <v>46275</v>
      </c>
      <c r="B103" s="55">
        <v>46276</v>
      </c>
      <c r="C103" t="b">
        <v>0</v>
      </c>
      <c r="D103" t="s">
        <v>1770</v>
      </c>
      <c r="E103" t="s">
        <v>1771</v>
      </c>
      <c r="F103" t="s">
        <v>2444</v>
      </c>
      <c r="G103" t="s">
        <v>2445</v>
      </c>
      <c r="H103">
        <v>1</v>
      </c>
      <c r="I103">
        <v>1</v>
      </c>
      <c r="J103" t="s">
        <v>2446</v>
      </c>
      <c r="K103" t="s">
        <v>2447</v>
      </c>
      <c r="L103" t="s">
        <v>2448</v>
      </c>
      <c r="M103" t="s">
        <v>2449</v>
      </c>
      <c r="N103">
        <v>1</v>
      </c>
      <c r="P103" s="54"/>
      <c r="Q103" s="45">
        <f t="shared" si="7"/>
        <v>4871934</v>
      </c>
      <c r="R103" s="45">
        <f>+IF(Q103="","",IFERROR(VLOOKUP(Q103,Consulta1[],2,0),"-"))</f>
        <v>20149357</v>
      </c>
      <c r="S103" s="45" t="str">
        <f>+IF(Q103="","",IFERROR(VLOOKUP(Q103,Consulta1[],3,0),"-"))</f>
        <v>BENITEZ ALVAREZ RONALD</v>
      </c>
      <c r="T103" s="45" t="str">
        <f>+IF(Q103="","",IFERROR(VLOOKUP(Q103,Consulta1[],4,0),"-"))</f>
        <v>LUA AMC</v>
      </c>
      <c r="U103" s="45" t="str">
        <f>+IF(Q103="","",IFERROR(VLOOKUP(Q103,Consulta1[],5,0),"-"))</f>
        <v>GARCIA ALVAREZ JONATHAN</v>
      </c>
      <c r="V103" s="45" t="str">
        <f>+IF(Q103="","",IFERROR(VLOOKUP(Q103,Consulta1[],6,0),"-"))</f>
        <v>CARBONO PEDROZA YINEIDIS YESENIA</v>
      </c>
      <c r="W103" s="45">
        <f t="shared" si="8"/>
        <v>1</v>
      </c>
      <c r="X103" s="51">
        <f>+IF(T103="SWAT HB",800,IF(R103="-","",IFERROR(IF(T103="-","",VLOOKUP(T103,'SKILL PERFIL'!$A$2:$B$37,2,0)),"")))</f>
        <v>800</v>
      </c>
      <c r="Y103" s="51">
        <f t="shared" si="10"/>
        <v>585</v>
      </c>
      <c r="Z103" s="46">
        <f t="shared" si="11"/>
        <v>585</v>
      </c>
      <c r="AA103" s="45">
        <f t="shared" si="12"/>
        <v>4871934</v>
      </c>
      <c r="AB103" s="45">
        <f t="shared" si="9"/>
        <v>1</v>
      </c>
      <c r="AC103" s="45" t="str">
        <f>+IF(Q103="","",IFERROR(VLOOKUP(Q103,Consulta1[],7,0),"-"))</f>
        <v>&gt;60 y &lt;=90</v>
      </c>
      <c r="AD103" s="45" t="str">
        <f>+IF(Q103="","",IFERROR(VLOOKUP(Q103,Consulta1[],9,0),"-"))</f>
        <v>LATAM MED</v>
      </c>
      <c r="AE103" s="1">
        <f t="shared" si="13"/>
        <v>46275</v>
      </c>
    </row>
    <row r="104" spans="1:31">
      <c r="A104" s="55">
        <v>46275</v>
      </c>
      <c r="B104" s="55">
        <v>46276</v>
      </c>
      <c r="C104" t="b">
        <v>0</v>
      </c>
      <c r="D104" t="s">
        <v>1770</v>
      </c>
      <c r="E104" t="s">
        <v>1771</v>
      </c>
      <c r="F104" t="s">
        <v>2450</v>
      </c>
      <c r="G104" t="s">
        <v>2451</v>
      </c>
      <c r="H104">
        <v>2</v>
      </c>
      <c r="I104">
        <v>2</v>
      </c>
      <c r="J104" t="s">
        <v>2452</v>
      </c>
      <c r="K104" t="s">
        <v>2453</v>
      </c>
      <c r="L104" t="s">
        <v>2454</v>
      </c>
      <c r="M104" t="s">
        <v>1803</v>
      </c>
      <c r="N104">
        <v>1</v>
      </c>
      <c r="P104" s="54"/>
      <c r="Q104" s="45">
        <f t="shared" si="7"/>
        <v>4871941</v>
      </c>
      <c r="R104" s="45">
        <f>+IF(Q104="","",IFERROR(VLOOKUP(Q104,Consulta1[],2,0),"-"))</f>
        <v>20149366</v>
      </c>
      <c r="S104" s="45" t="str">
        <f>+IF(Q104="","",IFERROR(VLOOKUP(Q104,Consulta1[],3,0),"-"))</f>
        <v>MENA LENIS YULI FERNANDA</v>
      </c>
      <c r="T104" s="45" t="str">
        <f>+IF(Q104="","",IFERROR(VLOOKUP(Q104,Consulta1[],4,0),"-"))</f>
        <v>LUA AMC</v>
      </c>
      <c r="U104" s="45" t="str">
        <f>+IF(Q104="","",IFERROR(VLOOKUP(Q104,Consulta1[],5,0),"-"))</f>
        <v>GARCIA ALVAREZ JONATHAN</v>
      </c>
      <c r="V104" s="45" t="str">
        <f>+IF(Q104="","",IFERROR(VLOOKUP(Q104,Consulta1[],6,0),"-"))</f>
        <v>CARBONO PEDROZA YINEIDIS YESENIA</v>
      </c>
      <c r="W104" s="45">
        <f t="shared" si="8"/>
        <v>2</v>
      </c>
      <c r="X104" s="51">
        <f>+IF(T104="SWAT HB",800,IF(R104="-","",IFERROR(IF(T104="-","",VLOOKUP(T104,'SKILL PERFIL'!$A$2:$B$37,2,0)),"")))</f>
        <v>800</v>
      </c>
      <c r="Y104" s="51">
        <f t="shared" si="10"/>
        <v>1150</v>
      </c>
      <c r="Z104" s="46">
        <f t="shared" si="11"/>
        <v>2300</v>
      </c>
      <c r="AA104" s="45">
        <f t="shared" si="12"/>
        <v>4871941</v>
      </c>
      <c r="AB104" s="45">
        <f t="shared" si="9"/>
        <v>1</v>
      </c>
      <c r="AC104" s="45" t="str">
        <f>+IF(Q104="","",IFERROR(VLOOKUP(Q104,Consulta1[],7,0),"-"))</f>
        <v>&gt;60 y &lt;=90</v>
      </c>
      <c r="AD104" s="45" t="str">
        <f>+IF(Q104="","",IFERROR(VLOOKUP(Q104,Consulta1[],9,0),"-"))</f>
        <v>LATAM MED</v>
      </c>
      <c r="AE104" s="1">
        <f t="shared" si="13"/>
        <v>46275</v>
      </c>
    </row>
    <row r="105" spans="1:31">
      <c r="A105" s="55">
        <v>46275</v>
      </c>
      <c r="B105" s="55">
        <v>46276</v>
      </c>
      <c r="C105" t="b">
        <v>0</v>
      </c>
      <c r="D105" t="s">
        <v>1770</v>
      </c>
      <c r="E105" t="s">
        <v>1771</v>
      </c>
      <c r="F105" t="s">
        <v>1981</v>
      </c>
      <c r="G105" t="s">
        <v>1982</v>
      </c>
      <c r="H105">
        <v>6</v>
      </c>
      <c r="I105">
        <v>5</v>
      </c>
      <c r="J105" t="s">
        <v>2455</v>
      </c>
      <c r="K105" t="s">
        <v>2456</v>
      </c>
      <c r="L105" t="s">
        <v>2457</v>
      </c>
      <c r="M105" t="s">
        <v>2458</v>
      </c>
      <c r="N105">
        <v>4</v>
      </c>
      <c r="P105" s="54"/>
      <c r="Q105" s="45">
        <f t="shared" si="7"/>
        <v>4871943</v>
      </c>
      <c r="R105" s="45">
        <f>+IF(Q105="","",IFERROR(VLOOKUP(Q105,Consulta1[],2,0),"-"))</f>
        <v>20149368</v>
      </c>
      <c r="S105" s="45" t="str">
        <f>+IF(Q105="","",IFERROR(VLOOKUP(Q105,Consulta1[],3,0),"-"))</f>
        <v>CASTANO LOPEZ JUAN ESTEBAN</v>
      </c>
      <c r="T105" s="45" t="str">
        <f>+IF(Q105="","",IFERROR(VLOOKUP(Q105,Consulta1[],4,0),"-"))</f>
        <v>LUA AMC</v>
      </c>
      <c r="U105" s="45" t="str">
        <f>+IF(Q105="","",IFERROR(VLOOKUP(Q105,Consulta1[],5,0),"-"))</f>
        <v>GARCIA ALVAREZ JONATHAN</v>
      </c>
      <c r="V105" s="45" t="str">
        <f>+IF(Q105="","",IFERROR(VLOOKUP(Q105,Consulta1[],6,0),"-"))</f>
        <v>CARBONO PEDROZA YINEIDIS YESENIA</v>
      </c>
      <c r="W105" s="45">
        <f t="shared" si="8"/>
        <v>5</v>
      </c>
      <c r="X105" s="51">
        <f>+IF(T105="SWAT HB",800,IF(R105="-","",IFERROR(IF(T105="-","",VLOOKUP(T105,'SKILL PERFIL'!$A$2:$B$37,2,0)),"")))</f>
        <v>800</v>
      </c>
      <c r="Y105" s="51">
        <f t="shared" si="10"/>
        <v>944.00000000000011</v>
      </c>
      <c r="Z105" s="46">
        <f t="shared" si="11"/>
        <v>4720.0000000000009</v>
      </c>
      <c r="AA105" s="45">
        <f t="shared" si="12"/>
        <v>4871943</v>
      </c>
      <c r="AB105" s="45">
        <f t="shared" si="9"/>
        <v>1</v>
      </c>
      <c r="AC105" s="45" t="str">
        <f>+IF(Q105="","",IFERROR(VLOOKUP(Q105,Consulta1[],7,0),"-"))</f>
        <v>&gt;60 y &lt;=90</v>
      </c>
      <c r="AD105" s="45" t="str">
        <f>+IF(Q105="","",IFERROR(VLOOKUP(Q105,Consulta1[],9,0),"-"))</f>
        <v>LATAM MED</v>
      </c>
      <c r="AE105" s="1">
        <f t="shared" si="13"/>
        <v>46275</v>
      </c>
    </row>
    <row r="106" spans="1:31">
      <c r="A106" s="55">
        <v>46275</v>
      </c>
      <c r="B106" s="55">
        <v>46276</v>
      </c>
      <c r="C106" t="b">
        <v>0</v>
      </c>
      <c r="D106" t="s">
        <v>1770</v>
      </c>
      <c r="E106" t="s">
        <v>1771</v>
      </c>
      <c r="F106" t="s">
        <v>1983</v>
      </c>
      <c r="G106" t="s">
        <v>1984</v>
      </c>
      <c r="H106">
        <v>3</v>
      </c>
      <c r="I106">
        <v>3</v>
      </c>
      <c r="J106" t="s">
        <v>2459</v>
      </c>
      <c r="K106" t="s">
        <v>2460</v>
      </c>
      <c r="L106" t="s">
        <v>2461</v>
      </c>
      <c r="M106" t="s">
        <v>1803</v>
      </c>
      <c r="N106">
        <v>3</v>
      </c>
      <c r="P106" s="54"/>
      <c r="Q106" s="45">
        <f t="shared" si="7"/>
        <v>4871944</v>
      </c>
      <c r="R106" s="45">
        <f>+IF(Q106="","",IFERROR(VLOOKUP(Q106,Consulta1[],2,0),"-"))</f>
        <v>20149369</v>
      </c>
      <c r="S106" s="45" t="str">
        <f>+IF(Q106="","",IFERROR(VLOOKUP(Q106,Consulta1[],3,0),"-"))</f>
        <v>VALERO MOLERO VICTORIA BELEN</v>
      </c>
      <c r="T106" s="45" t="str">
        <f>+IF(Q106="","",IFERROR(VLOOKUP(Q106,Consulta1[],4,0),"-"))</f>
        <v>LUA AMC</v>
      </c>
      <c r="U106" s="45" t="str">
        <f>+IF(Q106="","",IFERROR(VLOOKUP(Q106,Consulta1[],5,0),"-"))</f>
        <v>GARCIA ALVAREZ JONATHAN</v>
      </c>
      <c r="V106" s="45" t="str">
        <f>+IF(Q106="","",IFERROR(VLOOKUP(Q106,Consulta1[],6,0),"-"))</f>
        <v>CARBONO PEDROZA YINEIDIS YESENIA</v>
      </c>
      <c r="W106" s="45">
        <f t="shared" si="8"/>
        <v>3</v>
      </c>
      <c r="X106" s="51">
        <f>+IF(T106="SWAT HB",800,IF(R106="-","",IFERROR(IF(T106="-","",VLOOKUP(T106,'SKILL PERFIL'!$A$2:$B$37,2,0)),"")))</f>
        <v>800</v>
      </c>
      <c r="Y106" s="51">
        <f t="shared" si="10"/>
        <v>1828</v>
      </c>
      <c r="Z106" s="46">
        <f t="shared" si="11"/>
        <v>5484</v>
      </c>
      <c r="AA106" s="45">
        <f t="shared" si="12"/>
        <v>4871944</v>
      </c>
      <c r="AB106" s="45">
        <f t="shared" si="9"/>
        <v>1</v>
      </c>
      <c r="AC106" s="45" t="str">
        <f>+IF(Q106="","",IFERROR(VLOOKUP(Q106,Consulta1[],7,0),"-"))</f>
        <v>&gt;60 y &lt;=90</v>
      </c>
      <c r="AD106" s="45" t="str">
        <f>+IF(Q106="","",IFERROR(VLOOKUP(Q106,Consulta1[],9,0),"-"))</f>
        <v>LATAM MED</v>
      </c>
      <c r="AE106" s="1">
        <f t="shared" si="13"/>
        <v>46275</v>
      </c>
    </row>
    <row r="107" spans="1:31">
      <c r="A107" s="55">
        <v>46275</v>
      </c>
      <c r="B107" s="55">
        <v>46276</v>
      </c>
      <c r="C107" t="b">
        <v>0</v>
      </c>
      <c r="D107" t="s">
        <v>1770</v>
      </c>
      <c r="E107" t="s">
        <v>1771</v>
      </c>
      <c r="F107" t="s">
        <v>2156</v>
      </c>
      <c r="G107" t="s">
        <v>2157</v>
      </c>
      <c r="H107">
        <v>1</v>
      </c>
      <c r="I107">
        <v>1</v>
      </c>
      <c r="J107" t="s">
        <v>2462</v>
      </c>
      <c r="K107" t="s">
        <v>2463</v>
      </c>
      <c r="L107" t="s">
        <v>2464</v>
      </c>
      <c r="M107" t="s">
        <v>1803</v>
      </c>
      <c r="N107">
        <v>1</v>
      </c>
      <c r="P107" s="54"/>
      <c r="Q107" s="45">
        <f t="shared" si="7"/>
        <v>4871946</v>
      </c>
      <c r="R107" s="45">
        <f>+IF(Q107="","",IFERROR(VLOOKUP(Q107,Consulta1[],2,0),"-"))</f>
        <v>20149371</v>
      </c>
      <c r="S107" s="45" t="str">
        <f>+IF(Q107="","",IFERROR(VLOOKUP(Q107,Consulta1[],3,0),"-"))</f>
        <v>GONZALEZ ROMERO SHARIC JULIANA</v>
      </c>
      <c r="T107" s="45" t="str">
        <f>+IF(Q107="","",IFERROR(VLOOKUP(Q107,Consulta1[],4,0),"-"))</f>
        <v>LUA AMC</v>
      </c>
      <c r="U107" s="45" t="str">
        <f>+IF(Q107="","",IFERROR(VLOOKUP(Q107,Consulta1[],5,0),"-"))</f>
        <v>GARCIA ALVAREZ JONATHAN</v>
      </c>
      <c r="V107" s="45" t="str">
        <f>+IF(Q107="","",IFERROR(VLOOKUP(Q107,Consulta1[],6,0),"-"))</f>
        <v>CARBONO PEDROZA YINEIDIS YESENIA</v>
      </c>
      <c r="W107" s="45">
        <f t="shared" si="8"/>
        <v>1</v>
      </c>
      <c r="X107" s="51">
        <f>+IF(T107="SWAT HB",800,IF(R107="-","",IFERROR(IF(T107="-","",VLOOKUP(T107,'SKILL PERFIL'!$A$2:$B$37,2,0)),"")))</f>
        <v>800</v>
      </c>
      <c r="Y107" s="51">
        <f t="shared" si="10"/>
        <v>3636</v>
      </c>
      <c r="Z107" s="46">
        <f t="shared" si="11"/>
        <v>3636</v>
      </c>
      <c r="AA107" s="45">
        <f t="shared" si="12"/>
        <v>4871946</v>
      </c>
      <c r="AB107" s="45">
        <f t="shared" si="9"/>
        <v>1</v>
      </c>
      <c r="AC107" s="45" t="str">
        <f>+IF(Q107="","",IFERROR(VLOOKUP(Q107,Consulta1[],7,0),"-"))</f>
        <v>&gt;60 y &lt;=90</v>
      </c>
      <c r="AD107" s="45" t="str">
        <f>+IF(Q107="","",IFERROR(VLOOKUP(Q107,Consulta1[],9,0),"-"))</f>
        <v>LATAM MED</v>
      </c>
      <c r="AE107" s="1">
        <f t="shared" si="13"/>
        <v>46275</v>
      </c>
    </row>
    <row r="108" spans="1:31">
      <c r="A108" s="55">
        <v>46275</v>
      </c>
      <c r="B108" s="55">
        <v>46276</v>
      </c>
      <c r="C108" t="b">
        <v>0</v>
      </c>
      <c r="D108" t="s">
        <v>1770</v>
      </c>
      <c r="E108" t="s">
        <v>1771</v>
      </c>
      <c r="F108" t="s">
        <v>2158</v>
      </c>
      <c r="G108" t="s">
        <v>2159</v>
      </c>
      <c r="H108">
        <v>6</v>
      </c>
      <c r="I108">
        <v>6</v>
      </c>
      <c r="J108" t="s">
        <v>2465</v>
      </c>
      <c r="K108" t="s">
        <v>2466</v>
      </c>
      <c r="L108" t="s">
        <v>2467</v>
      </c>
      <c r="M108" t="s">
        <v>1803</v>
      </c>
      <c r="N108">
        <v>2</v>
      </c>
      <c r="O108">
        <v>1</v>
      </c>
      <c r="P108" s="54"/>
      <c r="Q108" s="45">
        <f t="shared" si="7"/>
        <v>4871948</v>
      </c>
      <c r="R108" s="45">
        <f>+IF(Q108="","",IFERROR(VLOOKUP(Q108,Consulta1[],2,0),"-"))</f>
        <v>20149373</v>
      </c>
      <c r="S108" s="45" t="str">
        <f>+IF(Q108="","",IFERROR(VLOOKUP(Q108,Consulta1[],3,0),"-"))</f>
        <v>MOLINA GALE CHABELIS</v>
      </c>
      <c r="T108" s="45" t="str">
        <f>+IF(Q108="","",IFERROR(VLOOKUP(Q108,Consulta1[],4,0),"-"))</f>
        <v>LUA AMC</v>
      </c>
      <c r="U108" s="45" t="str">
        <f>+IF(Q108="","",IFERROR(VLOOKUP(Q108,Consulta1[],5,0),"-"))</f>
        <v>GARCIA ALVAREZ JONATHAN</v>
      </c>
      <c r="V108" s="45" t="str">
        <f>+IF(Q108="","",IFERROR(VLOOKUP(Q108,Consulta1[],6,0),"-"))</f>
        <v>CARBONO PEDROZA YINEIDIS YESENIA</v>
      </c>
      <c r="W108" s="45">
        <f t="shared" si="8"/>
        <v>6</v>
      </c>
      <c r="X108" s="51">
        <f>+IF(T108="SWAT HB",800,IF(R108="-","",IFERROR(IF(T108="-","",VLOOKUP(T108,'SKILL PERFIL'!$A$2:$B$37,2,0)),"")))</f>
        <v>800</v>
      </c>
      <c r="Y108" s="51">
        <f t="shared" si="10"/>
        <v>396</v>
      </c>
      <c r="Z108" s="46">
        <f t="shared" si="11"/>
        <v>2376</v>
      </c>
      <c r="AA108" s="45">
        <f t="shared" si="12"/>
        <v>4871948</v>
      </c>
      <c r="AB108" s="45">
        <f t="shared" si="9"/>
        <v>1</v>
      </c>
      <c r="AC108" s="45" t="str">
        <f>+IF(Q108="","",IFERROR(VLOOKUP(Q108,Consulta1[],7,0),"-"))</f>
        <v>&gt;60 y &lt;=90</v>
      </c>
      <c r="AD108" s="45" t="str">
        <f>+IF(Q108="","",IFERROR(VLOOKUP(Q108,Consulta1[],9,0),"-"))</f>
        <v>LATAM MED</v>
      </c>
      <c r="AE108" s="1">
        <f t="shared" si="13"/>
        <v>46275</v>
      </c>
    </row>
    <row r="109" spans="1:31">
      <c r="A109" s="55">
        <v>46275</v>
      </c>
      <c r="B109" s="55">
        <v>46276</v>
      </c>
      <c r="C109" t="b">
        <v>0</v>
      </c>
      <c r="D109" t="s">
        <v>1770</v>
      </c>
      <c r="E109" t="s">
        <v>1771</v>
      </c>
      <c r="F109" t="s">
        <v>2468</v>
      </c>
      <c r="G109" t="s">
        <v>2469</v>
      </c>
      <c r="H109">
        <v>3</v>
      </c>
      <c r="I109">
        <v>2</v>
      </c>
      <c r="J109" t="s">
        <v>2470</v>
      </c>
      <c r="K109" t="s">
        <v>2471</v>
      </c>
      <c r="L109" t="s">
        <v>2472</v>
      </c>
      <c r="M109" t="s">
        <v>2473</v>
      </c>
      <c r="N109">
        <v>1</v>
      </c>
      <c r="P109" s="54"/>
      <c r="Q109" s="45">
        <f t="shared" si="7"/>
        <v>4871954</v>
      </c>
      <c r="R109" s="45">
        <f>+IF(Q109="","",IFERROR(VLOOKUP(Q109,Consulta1[],2,0),"-"))</f>
        <v>20149384</v>
      </c>
      <c r="S109" s="45" t="str">
        <f>+IF(Q109="","",IFERROR(VLOOKUP(Q109,Consulta1[],3,0),"-"))</f>
        <v>VALENCIA TORO GILARY BRISVANY</v>
      </c>
      <c r="T109" s="45" t="str">
        <f>+IF(Q109="","",IFERROR(VLOOKUP(Q109,Consulta1[],4,0),"-"))</f>
        <v>LUA AMC</v>
      </c>
      <c r="U109" s="45" t="str">
        <f>+IF(Q109="","",IFERROR(VLOOKUP(Q109,Consulta1[],5,0),"-"))</f>
        <v>GARCIA ALVAREZ JONATHAN</v>
      </c>
      <c r="V109" s="45" t="str">
        <f>+IF(Q109="","",IFERROR(VLOOKUP(Q109,Consulta1[],6,0),"-"))</f>
        <v>CARBONO PEDROZA YINEIDIS YESENIA</v>
      </c>
      <c r="W109" s="45">
        <f t="shared" si="8"/>
        <v>2</v>
      </c>
      <c r="X109" s="51">
        <f>+IF(T109="SWAT HB",800,IF(R109="-","",IFERROR(IF(T109="-","",VLOOKUP(T109,'SKILL PERFIL'!$A$2:$B$37,2,0)),"")))</f>
        <v>800</v>
      </c>
      <c r="Y109" s="51">
        <f t="shared" si="10"/>
        <v>908</v>
      </c>
      <c r="Z109" s="46">
        <f t="shared" si="11"/>
        <v>1816</v>
      </c>
      <c r="AA109" s="45">
        <f t="shared" si="12"/>
        <v>4871954</v>
      </c>
      <c r="AB109" s="45">
        <f t="shared" si="9"/>
        <v>1</v>
      </c>
      <c r="AC109" s="45" t="str">
        <f>+IF(Q109="","",IFERROR(VLOOKUP(Q109,Consulta1[],7,0),"-"))</f>
        <v>&gt;60 y &lt;=90</v>
      </c>
      <c r="AD109" s="45" t="str">
        <f>+IF(Q109="","",IFERROR(VLOOKUP(Q109,Consulta1[],9,0),"-"))</f>
        <v>LATAM MED</v>
      </c>
      <c r="AE109" s="1">
        <f t="shared" si="13"/>
        <v>46275</v>
      </c>
    </row>
    <row r="110" spans="1:31">
      <c r="A110" s="55">
        <v>46275</v>
      </c>
      <c r="B110" s="55">
        <v>46276</v>
      </c>
      <c r="C110" t="b">
        <v>0</v>
      </c>
      <c r="D110" t="s">
        <v>1770</v>
      </c>
      <c r="E110" t="s">
        <v>1771</v>
      </c>
      <c r="F110" t="s">
        <v>2160</v>
      </c>
      <c r="G110" t="s">
        <v>2161</v>
      </c>
      <c r="H110">
        <v>8</v>
      </c>
      <c r="I110">
        <v>8</v>
      </c>
      <c r="J110" t="s">
        <v>2474</v>
      </c>
      <c r="K110" t="s">
        <v>2475</v>
      </c>
      <c r="L110" t="s">
        <v>2476</v>
      </c>
      <c r="M110" t="s">
        <v>2477</v>
      </c>
      <c r="N110">
        <v>1</v>
      </c>
      <c r="P110" s="54"/>
      <c r="Q110" s="45">
        <f t="shared" si="7"/>
        <v>4871964</v>
      </c>
      <c r="R110" s="45">
        <f>+IF(Q110="","",IFERROR(VLOOKUP(Q110,Consulta1[],2,0),"-"))</f>
        <v>20149399</v>
      </c>
      <c r="S110" s="45" t="str">
        <f>+IF(Q110="","",IFERROR(VLOOKUP(Q110,Consulta1[],3,0),"-"))</f>
        <v>CUESTA USUGA ANA SOFIA</v>
      </c>
      <c r="T110" s="45" t="str">
        <f>+IF(Q110="","",IFERROR(VLOOKUP(Q110,Consulta1[],4,0),"-"))</f>
        <v>LUA AMC</v>
      </c>
      <c r="U110" s="45" t="str">
        <f>+IF(Q110="","",IFERROR(VLOOKUP(Q110,Consulta1[],5,0),"-"))</f>
        <v>OROPEZA OROPEZA NIEVES HERYMAR</v>
      </c>
      <c r="V110" s="45" t="str">
        <f>+IF(Q110="","",IFERROR(VLOOKUP(Q110,Consulta1[],6,0),"-"))</f>
        <v>CARBONO PEDROZA YINEIDIS YESENIA</v>
      </c>
      <c r="W110" s="45">
        <f t="shared" si="8"/>
        <v>8</v>
      </c>
      <c r="X110" s="51">
        <f>+IF(T110="SWAT HB",800,IF(R110="-","",IFERROR(IF(T110="-","",VLOOKUP(T110,'SKILL PERFIL'!$A$2:$B$37,2,0)),"")))</f>
        <v>800</v>
      </c>
      <c r="Y110" s="51">
        <f t="shared" si="10"/>
        <v>431</v>
      </c>
      <c r="Z110" s="46">
        <f t="shared" si="11"/>
        <v>3448</v>
      </c>
      <c r="AA110" s="45">
        <f t="shared" si="12"/>
        <v>4871964</v>
      </c>
      <c r="AB110" s="45">
        <f t="shared" si="9"/>
        <v>1</v>
      </c>
      <c r="AC110" s="45" t="str">
        <f>+IF(Q110="","",IFERROR(VLOOKUP(Q110,Consulta1[],7,0),"-"))</f>
        <v>&gt;60 y &lt;=90</v>
      </c>
      <c r="AD110" s="45" t="str">
        <f>+IF(Q110="","",IFERROR(VLOOKUP(Q110,Consulta1[],9,0),"-"))</f>
        <v>LATAM MED</v>
      </c>
      <c r="AE110" s="1">
        <f t="shared" si="13"/>
        <v>46275</v>
      </c>
    </row>
    <row r="111" spans="1:31">
      <c r="A111" s="55">
        <v>46275</v>
      </c>
      <c r="B111" s="55">
        <v>46276</v>
      </c>
      <c r="C111" t="b">
        <v>0</v>
      </c>
      <c r="D111" t="s">
        <v>1770</v>
      </c>
      <c r="E111" t="s">
        <v>1771</v>
      </c>
      <c r="F111" t="s">
        <v>2162</v>
      </c>
      <c r="G111" t="s">
        <v>2163</v>
      </c>
      <c r="H111">
        <v>5</v>
      </c>
      <c r="I111">
        <v>4</v>
      </c>
      <c r="J111" t="s">
        <v>2478</v>
      </c>
      <c r="K111" t="s">
        <v>2479</v>
      </c>
      <c r="L111" t="s">
        <v>2480</v>
      </c>
      <c r="M111" t="s">
        <v>2481</v>
      </c>
      <c r="N111">
        <v>3</v>
      </c>
      <c r="P111" s="54"/>
      <c r="Q111" s="45">
        <f t="shared" si="7"/>
        <v>4876060</v>
      </c>
      <c r="R111" s="45">
        <f>+IF(Q111="","",IFERROR(VLOOKUP(Q111,Consulta1[],2,0),"-"))</f>
        <v>20149508</v>
      </c>
      <c r="S111" s="45" t="str">
        <f>+IF(Q111="","",IFERROR(VLOOKUP(Q111,Consulta1[],3,0),"-"))</f>
        <v>FERNANDEZ NAVARRO FERNANDO JOSE</v>
      </c>
      <c r="T111" s="45" t="str">
        <f>+IF(Q111="","",IFERROR(VLOOKUP(Q111,Consulta1[],4,0),"-"))</f>
        <v>LUA AMC</v>
      </c>
      <c r="U111" s="45" t="str">
        <f>+IF(Q111="","",IFERROR(VLOOKUP(Q111,Consulta1[],5,0),"-"))</f>
        <v>OROPEZA OROPEZA NIEVES HERYMAR</v>
      </c>
      <c r="V111" s="45" t="str">
        <f>+IF(Q111="","",IFERROR(VLOOKUP(Q111,Consulta1[],6,0),"-"))</f>
        <v>CARBONO PEDROZA YINEIDIS YESENIA</v>
      </c>
      <c r="W111" s="45">
        <f t="shared" si="8"/>
        <v>4</v>
      </c>
      <c r="X111" s="51">
        <f>+IF(T111="SWAT HB",800,IF(R111="-","",IFERROR(IF(T111="-","",VLOOKUP(T111,'SKILL PERFIL'!$A$2:$B$37,2,0)),"")))</f>
        <v>800</v>
      </c>
      <c r="Y111" s="51">
        <f t="shared" si="10"/>
        <v>563</v>
      </c>
      <c r="Z111" s="46">
        <f t="shared" si="11"/>
        <v>2252</v>
      </c>
      <c r="AA111" s="45">
        <f t="shared" si="12"/>
        <v>4876060</v>
      </c>
      <c r="AB111" s="45">
        <f t="shared" si="9"/>
        <v>1</v>
      </c>
      <c r="AC111" s="45" t="str">
        <f>+IF(Q111="","",IFERROR(VLOOKUP(Q111,Consulta1[],7,0),"-"))</f>
        <v>&gt;30 y &lt;=60</v>
      </c>
      <c r="AD111" s="45" t="str">
        <f>+IF(Q111="","",IFERROR(VLOOKUP(Q111,Consulta1[],9,0),"-"))</f>
        <v>LATAM MED</v>
      </c>
      <c r="AE111" s="1">
        <f t="shared" si="13"/>
        <v>46275</v>
      </c>
    </row>
    <row r="112" spans="1:31">
      <c r="A112" s="55">
        <v>46275</v>
      </c>
      <c r="B112" s="55">
        <v>46276</v>
      </c>
      <c r="C112" t="b">
        <v>0</v>
      </c>
      <c r="D112" t="s">
        <v>1770</v>
      </c>
      <c r="E112" t="s">
        <v>1771</v>
      </c>
      <c r="F112" t="s">
        <v>2482</v>
      </c>
      <c r="G112" t="s">
        <v>2483</v>
      </c>
      <c r="H112">
        <v>1</v>
      </c>
      <c r="I112">
        <v>1</v>
      </c>
      <c r="J112" t="s">
        <v>2484</v>
      </c>
      <c r="K112" t="s">
        <v>2485</v>
      </c>
      <c r="M112" t="s">
        <v>1803</v>
      </c>
      <c r="P112" s="54"/>
      <c r="Q112" s="45">
        <f t="shared" si="7"/>
        <v>4876062</v>
      </c>
      <c r="R112" s="45">
        <f>+IF(Q112="","",IFERROR(VLOOKUP(Q112,Consulta1[],2,0),"-"))</f>
        <v>20149497</v>
      </c>
      <c r="S112" s="45" t="str">
        <f>+IF(Q112="","",IFERROR(VLOOKUP(Q112,Consulta1[],3,0),"-"))</f>
        <v>MONROY ARAQUE MANUELA</v>
      </c>
      <c r="T112" s="45" t="str">
        <f>+IF(Q112="","",IFERROR(VLOOKUP(Q112,Consulta1[],4,0),"-"))</f>
        <v>DT FFP AMC</v>
      </c>
      <c r="U112" s="45" t="str">
        <f>+IF(Q112="","",IFERROR(VLOOKUP(Q112,Consulta1[],5,0),"-"))</f>
        <v>SALDARRIAGA BIANT TIFFANI MELISSA</v>
      </c>
      <c r="V112" s="45" t="str">
        <f>+IF(Q112="","",IFERROR(VLOOKUP(Q112,Consulta1[],6,0),"-"))</f>
        <v>ROJAS LEGUIZAMO ANDRES FELIPE</v>
      </c>
      <c r="W112" s="45">
        <f t="shared" si="8"/>
        <v>1</v>
      </c>
      <c r="X112" s="51">
        <f>+IF(T112="SWAT HB",800,IF(R112="-","",IFERROR(IF(T112="-","",VLOOKUP(T112,'SKILL PERFIL'!$A$2:$B$37,2,0)),"")))</f>
        <v>646</v>
      </c>
      <c r="Y112" s="51">
        <f t="shared" si="10"/>
        <v>1386</v>
      </c>
      <c r="Z112" s="46">
        <f t="shared" si="11"/>
        <v>1386</v>
      </c>
      <c r="AA112" s="45">
        <f t="shared" si="12"/>
        <v>4876062</v>
      </c>
      <c r="AB112" s="45">
        <f t="shared" si="9"/>
        <v>1</v>
      </c>
      <c r="AC112" s="45" t="str">
        <f>+IF(Q112="","",IFERROR(VLOOKUP(Q112,Consulta1[],7,0),"-"))</f>
        <v>&gt;30 y &lt;=60</v>
      </c>
      <c r="AD112" s="45" t="str">
        <f>+IF(Q112="","",IFERROR(VLOOKUP(Q112,Consulta1[],9,0),"-"))</f>
        <v>LATAM MED</v>
      </c>
      <c r="AE112" s="1">
        <f t="shared" si="13"/>
        <v>46275</v>
      </c>
    </row>
    <row r="113" spans="1:31">
      <c r="A113" s="55">
        <v>46275</v>
      </c>
      <c r="B113" s="55">
        <v>46276</v>
      </c>
      <c r="C113" t="b">
        <v>0</v>
      </c>
      <c r="D113" t="s">
        <v>1770</v>
      </c>
      <c r="E113" t="s">
        <v>1771</v>
      </c>
      <c r="F113" t="s">
        <v>2164</v>
      </c>
      <c r="G113" t="s">
        <v>2165</v>
      </c>
      <c r="H113">
        <v>2</v>
      </c>
      <c r="I113">
        <v>2</v>
      </c>
      <c r="J113" t="s">
        <v>2486</v>
      </c>
      <c r="K113" t="s">
        <v>2487</v>
      </c>
      <c r="M113" t="s">
        <v>2488</v>
      </c>
      <c r="O113">
        <v>1</v>
      </c>
      <c r="P113" s="54"/>
      <c r="Q113" s="45">
        <f t="shared" si="7"/>
        <v>4879314</v>
      </c>
      <c r="R113" s="45">
        <f>+IF(Q113="","",IFERROR(VLOOKUP(Q113,Consulta1[],2,0),"-"))</f>
        <v>20149557</v>
      </c>
      <c r="S113" s="45" t="str">
        <f>+IF(Q113="","",IFERROR(VLOOKUP(Q113,Consulta1[],3,0),"-"))</f>
        <v>VILLADIEGO PAJARO YESSICA YULIETH</v>
      </c>
      <c r="T113" s="45" t="str">
        <f>+IF(Q113="","",IFERROR(VLOOKUP(Q113,Consulta1[],4,0),"-"))</f>
        <v>DT FFP AMC</v>
      </c>
      <c r="U113" s="45" t="str">
        <f>+IF(Q113="","",IFERROR(VLOOKUP(Q113,Consulta1[],5,0),"-"))</f>
        <v>SILVA ECHAVARRIA ANGELA MARIA</v>
      </c>
      <c r="V113" s="45" t="str">
        <f>+IF(Q113="","",IFERROR(VLOOKUP(Q113,Consulta1[],6,0),"-"))</f>
        <v>ROJAS LEGUIZAMO ANDRES FELIPE</v>
      </c>
      <c r="W113" s="45">
        <f t="shared" si="8"/>
        <v>2</v>
      </c>
      <c r="X113" s="51">
        <f>+IF(T113="SWAT HB",800,IF(R113="-","",IFERROR(IF(T113="-","",VLOOKUP(T113,'SKILL PERFIL'!$A$2:$B$37,2,0)),"")))</f>
        <v>646</v>
      </c>
      <c r="Y113" s="51">
        <f t="shared" si="10"/>
        <v>542</v>
      </c>
      <c r="Z113" s="46">
        <f t="shared" si="11"/>
        <v>1084</v>
      </c>
      <c r="AA113" s="45">
        <f t="shared" si="12"/>
        <v>4879314</v>
      </c>
      <c r="AB113" s="45">
        <f t="shared" si="9"/>
        <v>1</v>
      </c>
      <c r="AC113" s="45" t="str">
        <f>+IF(Q113="","",IFERROR(VLOOKUP(Q113,Consulta1[],7,0),"-"))</f>
        <v>&gt;15 y &lt;=30</v>
      </c>
      <c r="AD113" s="45" t="str">
        <f>+IF(Q113="","",IFERROR(VLOOKUP(Q113,Consulta1[],9,0),"-"))</f>
        <v>LATAM MED</v>
      </c>
      <c r="AE113" s="1">
        <f t="shared" si="13"/>
        <v>46275</v>
      </c>
    </row>
    <row r="114" spans="1:31">
      <c r="A114" s="55">
        <v>46275</v>
      </c>
      <c r="B114" s="55">
        <v>46276</v>
      </c>
      <c r="C114" t="b">
        <v>0</v>
      </c>
      <c r="D114" t="s">
        <v>1770</v>
      </c>
      <c r="E114" t="s">
        <v>1771</v>
      </c>
      <c r="F114" t="s">
        <v>2489</v>
      </c>
      <c r="G114" t="s">
        <v>2490</v>
      </c>
      <c r="H114">
        <v>2</v>
      </c>
      <c r="I114">
        <v>1</v>
      </c>
      <c r="J114" t="s">
        <v>2491</v>
      </c>
      <c r="K114" t="s">
        <v>2492</v>
      </c>
      <c r="L114" t="s">
        <v>2493</v>
      </c>
      <c r="M114" t="s">
        <v>2494</v>
      </c>
      <c r="N114">
        <v>1</v>
      </c>
      <c r="P114" s="54"/>
      <c r="Q114" s="45">
        <f t="shared" si="7"/>
        <v>4879325</v>
      </c>
      <c r="R114" s="45">
        <f>+IF(Q114="","",IFERROR(VLOOKUP(Q114,Consulta1[],2,0),"-"))</f>
        <v>20149547</v>
      </c>
      <c r="S114" s="45" t="str">
        <f>+IF(Q114="","",IFERROR(VLOOKUP(Q114,Consulta1[],3,0),"-"))</f>
        <v>BENITEZ MARTINEZ MARENA ESTHER</v>
      </c>
      <c r="T114" s="45" t="str">
        <f>+IF(Q114="","",IFERROR(VLOOKUP(Q114,Consulta1[],4,0),"-"))</f>
        <v>DT FFP AMC</v>
      </c>
      <c r="U114" s="45" t="str">
        <f>+IF(Q114="","",IFERROR(VLOOKUP(Q114,Consulta1[],5,0),"-"))</f>
        <v>RUA OLAYA JUAN PABLO</v>
      </c>
      <c r="V114" s="45" t="str">
        <f>+IF(Q114="","",IFERROR(VLOOKUP(Q114,Consulta1[],6,0),"-"))</f>
        <v>ROJAS LEGUIZAMO ANDRES FELIPE</v>
      </c>
      <c r="W114" s="45">
        <f t="shared" si="8"/>
        <v>1</v>
      </c>
      <c r="X114" s="51">
        <f>+IF(T114="SWAT HB",800,IF(R114="-","",IFERROR(IF(T114="-","",VLOOKUP(T114,'SKILL PERFIL'!$A$2:$B$37,2,0)),"")))</f>
        <v>646</v>
      </c>
      <c r="Y114" s="51">
        <f t="shared" si="10"/>
        <v>209</v>
      </c>
      <c r="Z114" s="46">
        <f t="shared" si="11"/>
        <v>209</v>
      </c>
      <c r="AA114" s="45">
        <f t="shared" si="12"/>
        <v>4879325</v>
      </c>
      <c r="AB114" s="45">
        <f t="shared" si="9"/>
        <v>1</v>
      </c>
      <c r="AC114" s="45" t="str">
        <f>+IF(Q114="","",IFERROR(VLOOKUP(Q114,Consulta1[],7,0),"-"))</f>
        <v>&gt;15 y &lt;=30</v>
      </c>
      <c r="AD114" s="45" t="str">
        <f>+IF(Q114="","",IFERROR(VLOOKUP(Q114,Consulta1[],9,0),"-"))</f>
        <v>LATAM MED</v>
      </c>
      <c r="AE114" s="1">
        <f t="shared" si="13"/>
        <v>46275</v>
      </c>
    </row>
    <row r="115" spans="1:31">
      <c r="A115" s="55">
        <v>46275</v>
      </c>
      <c r="B115" s="55">
        <v>46276</v>
      </c>
      <c r="C115" t="b">
        <v>0</v>
      </c>
      <c r="D115" t="s">
        <v>1770</v>
      </c>
      <c r="E115" t="s">
        <v>1771</v>
      </c>
      <c r="F115" t="s">
        <v>2495</v>
      </c>
      <c r="G115" t="s">
        <v>2496</v>
      </c>
      <c r="H115">
        <v>1</v>
      </c>
      <c r="P115" s="54"/>
      <c r="Q115" s="45">
        <f t="shared" si="7"/>
        <v>4879335</v>
      </c>
      <c r="R115" s="45">
        <f>+IF(Q115="","",IFERROR(VLOOKUP(Q115,Consulta1[],2,0),"-"))</f>
        <v>20145633</v>
      </c>
      <c r="S115" s="45" t="str">
        <f>+IF(Q115="","",IFERROR(VLOOKUP(Q115,Consulta1[],3,0),"-"))</f>
        <v>RESTREPO NARANJO MARIANA</v>
      </c>
      <c r="T115" s="45" t="str">
        <f>+IF(Q115="","",IFERROR(VLOOKUP(Q115,Consulta1[],4,0),"-"))</f>
        <v>DT FFP AMC</v>
      </c>
      <c r="U115" s="45" t="str">
        <f>+IF(Q115="","",IFERROR(VLOOKUP(Q115,Consulta1[],5,0),"-"))</f>
        <v>RUA OLAYA JUAN PABLO</v>
      </c>
      <c r="V115" s="45" t="str">
        <f>+IF(Q115="","",IFERROR(VLOOKUP(Q115,Consulta1[],6,0),"-"))</f>
        <v>ROJAS LEGUIZAMO ANDRES FELIPE</v>
      </c>
      <c r="W115" s="45">
        <f t="shared" si="8"/>
        <v>0</v>
      </c>
      <c r="X115" s="51">
        <f>+IF(T115="SWAT HB",800,IF(R115="-","",IFERROR(IF(T115="-","",VLOOKUP(T115,'SKILL PERFIL'!$A$2:$B$37,2,0)),"")))</f>
        <v>646</v>
      </c>
      <c r="Y115" s="51" t="str">
        <f t="shared" si="10"/>
        <v/>
      </c>
      <c r="Z115" s="46" t="str">
        <f t="shared" si="11"/>
        <v/>
      </c>
      <c r="AA115" s="45">
        <f t="shared" si="12"/>
        <v>4879335</v>
      </c>
      <c r="AB115" s="45">
        <f t="shared" si="9"/>
        <v>1</v>
      </c>
      <c r="AC115" s="45" t="str">
        <f>+IF(Q115="","",IFERROR(VLOOKUP(Q115,Consulta1[],7,0),"-"))</f>
        <v>&gt;15 y &lt;=30</v>
      </c>
      <c r="AD115" s="45" t="str">
        <f>+IF(Q115="","",IFERROR(VLOOKUP(Q115,Consulta1[],9,0),"-"))</f>
        <v>LATAM MED</v>
      </c>
      <c r="AE115" s="1">
        <f t="shared" si="13"/>
        <v>46275</v>
      </c>
    </row>
    <row r="116" spans="1:31">
      <c r="A116" s="55">
        <v>46275</v>
      </c>
      <c r="B116" s="55">
        <v>46276</v>
      </c>
      <c r="C116" t="b">
        <v>0</v>
      </c>
      <c r="D116" t="s">
        <v>1770</v>
      </c>
      <c r="E116" t="s">
        <v>1771</v>
      </c>
      <c r="F116" t="s">
        <v>2497</v>
      </c>
      <c r="G116" t="s">
        <v>2498</v>
      </c>
      <c r="H116">
        <v>3</v>
      </c>
      <c r="I116">
        <v>2</v>
      </c>
      <c r="J116" t="s">
        <v>2499</v>
      </c>
      <c r="K116" t="s">
        <v>2500</v>
      </c>
      <c r="L116" t="s">
        <v>2501</v>
      </c>
      <c r="M116" t="s">
        <v>2502</v>
      </c>
      <c r="N116">
        <v>1</v>
      </c>
      <c r="P116" s="54"/>
      <c r="Q116" s="45">
        <f t="shared" si="7"/>
        <v>4879337</v>
      </c>
      <c r="R116" s="45">
        <f>+IF(Q116="","",IFERROR(VLOOKUP(Q116,Consulta1[],2,0),"-"))</f>
        <v>20149534</v>
      </c>
      <c r="S116" s="45" t="str">
        <f>+IF(Q116="","",IFERROR(VLOOKUP(Q116,Consulta1[],3,0),"-"))</f>
        <v>MEJIA SALAZAR JUAN JOSE</v>
      </c>
      <c r="T116" s="45" t="str">
        <f>+IF(Q116="","",IFERROR(VLOOKUP(Q116,Consulta1[],4,0),"-"))</f>
        <v>LUA AMC ING</v>
      </c>
      <c r="U116" s="45" t="str">
        <f>+IF(Q116="","",IFERROR(VLOOKUP(Q116,Consulta1[],5,0),"-"))</f>
        <v>CEGUERI ACEVEDO DANY JAVIER</v>
      </c>
      <c r="V116" s="45" t="str">
        <f>+IF(Q116="","",IFERROR(VLOOKUP(Q116,Consulta1[],6,0),"-"))</f>
        <v>CARBONO PEDROZA YINEIDIS YESENIA</v>
      </c>
      <c r="W116" s="45">
        <f t="shared" si="8"/>
        <v>2</v>
      </c>
      <c r="X116" s="51">
        <f>+IF(T116="SWAT HB",800,IF(R116="-","",IFERROR(IF(T116="-","",VLOOKUP(T116,'SKILL PERFIL'!$A$2:$B$37,2,0)),"")))</f>
        <v>900</v>
      </c>
      <c r="Y116" s="51">
        <f t="shared" si="10"/>
        <v>261</v>
      </c>
      <c r="Z116" s="46">
        <f t="shared" si="11"/>
        <v>522</v>
      </c>
      <c r="AA116" s="45">
        <f t="shared" si="12"/>
        <v>4879337</v>
      </c>
      <c r="AB116" s="45">
        <f t="shared" si="9"/>
        <v>1</v>
      </c>
      <c r="AC116" s="45" t="str">
        <f>+IF(Q116="","",IFERROR(VLOOKUP(Q116,Consulta1[],7,0),"-"))</f>
        <v>&gt;15 y &lt;=30</v>
      </c>
      <c r="AD116" s="45" t="str">
        <f>+IF(Q116="","",IFERROR(VLOOKUP(Q116,Consulta1[],9,0),"-"))</f>
        <v>LATAM MED</v>
      </c>
      <c r="AE116" s="1">
        <f t="shared" si="13"/>
        <v>46275</v>
      </c>
    </row>
    <row r="117" spans="1:31">
      <c r="A117" s="55">
        <v>46275</v>
      </c>
      <c r="B117" s="55">
        <v>46276</v>
      </c>
      <c r="C117" t="b">
        <v>0</v>
      </c>
      <c r="D117" t="s">
        <v>1770</v>
      </c>
      <c r="E117" t="s">
        <v>1771</v>
      </c>
      <c r="F117" t="s">
        <v>2503</v>
      </c>
      <c r="G117" t="s">
        <v>2504</v>
      </c>
      <c r="H117">
        <v>1</v>
      </c>
      <c r="I117">
        <v>1</v>
      </c>
      <c r="J117" t="s">
        <v>2505</v>
      </c>
      <c r="K117" t="s">
        <v>2506</v>
      </c>
      <c r="L117" t="s">
        <v>2507</v>
      </c>
      <c r="M117" t="s">
        <v>2508</v>
      </c>
      <c r="N117">
        <v>1</v>
      </c>
      <c r="P117" s="54"/>
      <c r="Q117" s="45">
        <f t="shared" si="7"/>
        <v>4879353</v>
      </c>
      <c r="R117" s="45">
        <f>+IF(Q117="","",IFERROR(VLOOKUP(Q117,Consulta1[],2,0),"-"))</f>
        <v>20149536</v>
      </c>
      <c r="S117" s="45" t="str">
        <f>+IF(Q117="","",IFERROR(VLOOKUP(Q117,Consulta1[],3,0),"-"))</f>
        <v>ORTIZ MURIEL VICTOR MANUEL</v>
      </c>
      <c r="T117" s="45" t="str">
        <f>+IF(Q117="","",IFERROR(VLOOKUP(Q117,Consulta1[],4,0),"-"))</f>
        <v>DT FFP AMC ING</v>
      </c>
      <c r="U117" s="45" t="str">
        <f>+IF(Q117="","",IFERROR(VLOOKUP(Q117,Consulta1[],5,0),"-"))</f>
        <v>RUA OLAYA JUAN PABLO</v>
      </c>
      <c r="V117" s="45" t="str">
        <f>+IF(Q117="","",IFERROR(VLOOKUP(Q117,Consulta1[],6,0),"-"))</f>
        <v>ROJAS LEGUIZAMO ANDRES FELIPE</v>
      </c>
      <c r="W117" s="45">
        <f t="shared" si="8"/>
        <v>1</v>
      </c>
      <c r="X117" s="51" t="str">
        <f>+IF(T117="SWAT HB",800,IF(R117="-","",IFERROR(IF(T117="-","",VLOOKUP(T117,'SKILL PERFIL'!$A$2:$B$37,2,0)),"")))</f>
        <v/>
      </c>
      <c r="Y117" s="51">
        <f t="shared" si="10"/>
        <v>1891.0000000000002</v>
      </c>
      <c r="Z117" s="46">
        <f t="shared" si="11"/>
        <v>1891.0000000000002</v>
      </c>
      <c r="AA117" s="45">
        <f t="shared" si="12"/>
        <v>4879353</v>
      </c>
      <c r="AB117" s="45">
        <f t="shared" si="9"/>
        <v>1</v>
      </c>
      <c r="AC117" s="45" t="str">
        <f>+IF(Q117="","",IFERROR(VLOOKUP(Q117,Consulta1[],7,0),"-"))</f>
        <v>&gt;15 y &lt;=30</v>
      </c>
      <c r="AD117" s="45" t="str">
        <f>+IF(Q117="","",IFERROR(VLOOKUP(Q117,Consulta1[],9,0),"-"))</f>
        <v>LATAM MED</v>
      </c>
      <c r="AE117" s="1">
        <f t="shared" si="13"/>
        <v>46275</v>
      </c>
    </row>
    <row r="118" spans="1:31">
      <c r="A118" s="55">
        <v>46275</v>
      </c>
      <c r="B118" s="55">
        <v>46276</v>
      </c>
      <c r="C118" t="b">
        <v>0</v>
      </c>
      <c r="D118" t="s">
        <v>1770</v>
      </c>
      <c r="E118" t="s">
        <v>1771</v>
      </c>
      <c r="F118" t="s">
        <v>2509</v>
      </c>
      <c r="G118" t="s">
        <v>2510</v>
      </c>
      <c r="H118">
        <v>2</v>
      </c>
      <c r="I118">
        <v>1</v>
      </c>
      <c r="J118" t="s">
        <v>2511</v>
      </c>
      <c r="K118" t="s">
        <v>2512</v>
      </c>
      <c r="M118" t="s">
        <v>2513</v>
      </c>
      <c r="P118" s="54"/>
      <c r="Q118" s="45">
        <f t="shared" si="7"/>
        <v>4879355</v>
      </c>
      <c r="R118" s="45">
        <f>+IF(Q118="","",IFERROR(VLOOKUP(Q118,Consulta1[],2,0),"-"))</f>
        <v>20149535</v>
      </c>
      <c r="S118" s="45" t="str">
        <f>+IF(Q118="","",IFERROR(VLOOKUP(Q118,Consulta1[],3,0),"-"))</f>
        <v>ANGULO ARAGON DIEGO ANDRES</v>
      </c>
      <c r="T118" s="45" t="str">
        <f>+IF(Q118="","",IFERROR(VLOOKUP(Q118,Consulta1[],4,0),"-"))</f>
        <v>LUA AMC ING</v>
      </c>
      <c r="U118" s="45" t="str">
        <f>+IF(Q118="","",IFERROR(VLOOKUP(Q118,Consulta1[],5,0),"-"))</f>
        <v>CEGUERI ACEVEDO DANY JAVIER</v>
      </c>
      <c r="V118" s="45" t="str">
        <f>+IF(Q118="","",IFERROR(VLOOKUP(Q118,Consulta1[],6,0),"-"))</f>
        <v>CARBONO PEDROZA YINEIDIS YESENIA</v>
      </c>
      <c r="W118" s="45">
        <f t="shared" si="8"/>
        <v>1</v>
      </c>
      <c r="X118" s="51">
        <f>+IF(T118="SWAT HB",800,IF(R118="-","",IFERROR(IF(T118="-","",VLOOKUP(T118,'SKILL PERFIL'!$A$2:$B$37,2,0)),"")))</f>
        <v>900</v>
      </c>
      <c r="Y118" s="51">
        <f t="shared" si="10"/>
        <v>690</v>
      </c>
      <c r="Z118" s="46">
        <f t="shared" si="11"/>
        <v>690</v>
      </c>
      <c r="AA118" s="45">
        <f t="shared" si="12"/>
        <v>4879355</v>
      </c>
      <c r="AB118" s="45">
        <f t="shared" si="9"/>
        <v>1</v>
      </c>
      <c r="AC118" s="45" t="str">
        <f>+IF(Q118="","",IFERROR(VLOOKUP(Q118,Consulta1[],7,0),"-"))</f>
        <v>&gt;15 y &lt;=30</v>
      </c>
      <c r="AD118" s="45" t="str">
        <f>+IF(Q118="","",IFERROR(VLOOKUP(Q118,Consulta1[],9,0),"-"))</f>
        <v>LATAM MED</v>
      </c>
      <c r="AE118" s="1">
        <f t="shared" si="13"/>
        <v>46275</v>
      </c>
    </row>
    <row r="119" spans="1:31">
      <c r="A119" s="55">
        <v>46275</v>
      </c>
      <c r="B119" s="55">
        <v>46276</v>
      </c>
      <c r="C119" t="b">
        <v>0</v>
      </c>
      <c r="D119" t="s">
        <v>1770</v>
      </c>
      <c r="E119" t="s">
        <v>1771</v>
      </c>
      <c r="F119" t="s">
        <v>2166</v>
      </c>
      <c r="G119" t="s">
        <v>2167</v>
      </c>
      <c r="H119">
        <v>2</v>
      </c>
      <c r="I119">
        <v>1</v>
      </c>
      <c r="J119" t="s">
        <v>2514</v>
      </c>
      <c r="K119" t="s">
        <v>2515</v>
      </c>
      <c r="L119" t="s">
        <v>2516</v>
      </c>
      <c r="M119" t="s">
        <v>1803</v>
      </c>
      <c r="N119">
        <v>1</v>
      </c>
      <c r="O119">
        <v>1</v>
      </c>
      <c r="P119" s="54"/>
      <c r="Q119" s="45">
        <f t="shared" si="7"/>
        <v>4882858</v>
      </c>
      <c r="R119" s="45">
        <f>+IF(Q119="","",IFERROR(VLOOKUP(Q119,Consulta1[],2,0),"-"))</f>
        <v>20149608</v>
      </c>
      <c r="S119" s="45" t="str">
        <f>+IF(Q119="","",IFERROR(VLOOKUP(Q119,Consulta1[],3,0),"-"))</f>
        <v>LEDESMA RAMIREZ JHOJAN ALEXIS</v>
      </c>
      <c r="T119" s="45" t="str">
        <f>+IF(Q119="","",IFERROR(VLOOKUP(Q119,Consulta1[],4,0),"-"))</f>
        <v>LUA AMC</v>
      </c>
      <c r="U119" s="45" t="str">
        <f>+IF(Q119="","",IFERROR(VLOOKUP(Q119,Consulta1[],5,0),"-"))</f>
        <v>OROPEZA OROPEZA NIEVES HERYMAR</v>
      </c>
      <c r="V119" s="45" t="str">
        <f>+IF(Q119="","",IFERROR(VLOOKUP(Q119,Consulta1[],6,0),"-"))</f>
        <v>CARBONO PEDROZA YINEIDIS YESENIA</v>
      </c>
      <c r="W119" s="45">
        <f t="shared" si="8"/>
        <v>1</v>
      </c>
      <c r="X119" s="51">
        <f>+IF(T119="SWAT HB",800,IF(R119="-","",IFERROR(IF(T119="-","",VLOOKUP(T119,'SKILL PERFIL'!$A$2:$B$37,2,0)),"")))</f>
        <v>800</v>
      </c>
      <c r="Y119" s="51">
        <f t="shared" si="10"/>
        <v>1227</v>
      </c>
      <c r="Z119" s="46">
        <f t="shared" si="11"/>
        <v>1227</v>
      </c>
      <c r="AA119" s="45">
        <f t="shared" si="12"/>
        <v>4882858</v>
      </c>
      <c r="AB119" s="45">
        <f t="shared" si="9"/>
        <v>1</v>
      </c>
      <c r="AC119" s="45" t="str">
        <f>+IF(Q119="","",IFERROR(VLOOKUP(Q119,Consulta1[],7,0),"-"))</f>
        <v>&lt; 7 días</v>
      </c>
      <c r="AD119" s="45" t="str">
        <f>+IF(Q119="","",IFERROR(VLOOKUP(Q119,Consulta1[],9,0),"-"))</f>
        <v>LATAM MED</v>
      </c>
      <c r="AE119" s="1">
        <f t="shared" si="13"/>
        <v>46275</v>
      </c>
    </row>
    <row r="120" spans="1:31">
      <c r="A120" s="55">
        <v>46275</v>
      </c>
      <c r="B120" s="55">
        <v>46276</v>
      </c>
      <c r="C120" t="b">
        <v>0</v>
      </c>
      <c r="D120" t="s">
        <v>1770</v>
      </c>
      <c r="E120" t="s">
        <v>1771</v>
      </c>
      <c r="F120" t="s">
        <v>2168</v>
      </c>
      <c r="G120" t="s">
        <v>2169</v>
      </c>
      <c r="H120">
        <v>3</v>
      </c>
      <c r="I120">
        <v>2</v>
      </c>
      <c r="J120" t="s">
        <v>2517</v>
      </c>
      <c r="K120" t="s">
        <v>2518</v>
      </c>
      <c r="L120" t="s">
        <v>2519</v>
      </c>
      <c r="M120" t="s">
        <v>2520</v>
      </c>
      <c r="N120">
        <v>2</v>
      </c>
      <c r="P120" s="54"/>
      <c r="Q120" s="45">
        <f t="shared" si="7"/>
        <v>4882874</v>
      </c>
      <c r="R120" s="45">
        <f>+IF(Q120="","",IFERROR(VLOOKUP(Q120,Consulta1[],2,0),"-"))</f>
        <v>20149649</v>
      </c>
      <c r="S120" s="45" t="str">
        <f>+IF(Q120="","",IFERROR(VLOOKUP(Q120,Consulta1[],3,0),"-"))</f>
        <v>DAVID CORREA NATALY LUCERO</v>
      </c>
      <c r="T120" s="45" t="str">
        <f>+IF(Q120="","",IFERROR(VLOOKUP(Q120,Consulta1[],4,0),"-"))</f>
        <v>LUA AMC</v>
      </c>
      <c r="U120" s="45" t="str">
        <f>+IF(Q120="","",IFERROR(VLOOKUP(Q120,Consulta1[],5,0),"-"))</f>
        <v>OROPEZA OROPEZA NIEVES HERYMAR</v>
      </c>
      <c r="V120" s="45" t="str">
        <f>+IF(Q120="","",IFERROR(VLOOKUP(Q120,Consulta1[],6,0),"-"))</f>
        <v>CARBONO PEDROZA YINEIDIS YESENIA</v>
      </c>
      <c r="W120" s="45">
        <f t="shared" si="8"/>
        <v>2</v>
      </c>
      <c r="X120" s="51">
        <f>+IF(T120="SWAT HB",800,IF(R120="-","",IFERROR(IF(T120="-","",VLOOKUP(T120,'SKILL PERFIL'!$A$2:$B$37,2,0)),"")))</f>
        <v>800</v>
      </c>
      <c r="Y120" s="51">
        <f t="shared" si="10"/>
        <v>3054</v>
      </c>
      <c r="Z120" s="46">
        <f t="shared" si="11"/>
        <v>6108</v>
      </c>
      <c r="AA120" s="45">
        <f t="shared" si="12"/>
        <v>4882874</v>
      </c>
      <c r="AB120" s="45">
        <f t="shared" si="9"/>
        <v>1</v>
      </c>
      <c r="AC120" s="45" t="str">
        <f>+IF(Q120="","",IFERROR(VLOOKUP(Q120,Consulta1[],7,0),"-"))</f>
        <v>&lt; 7 días</v>
      </c>
      <c r="AD120" s="45" t="str">
        <f>+IF(Q120="","",IFERROR(VLOOKUP(Q120,Consulta1[],9,0),"-"))</f>
        <v>LATAM MED</v>
      </c>
      <c r="AE120" s="1">
        <f t="shared" si="13"/>
        <v>46275</v>
      </c>
    </row>
    <row r="121" spans="1:31">
      <c r="A121" s="55">
        <v>46275</v>
      </c>
      <c r="B121" s="55">
        <v>46276</v>
      </c>
      <c r="C121" t="b">
        <v>0</v>
      </c>
      <c r="D121" t="s">
        <v>1770</v>
      </c>
      <c r="E121" t="s">
        <v>1771</v>
      </c>
      <c r="F121" t="s">
        <v>2521</v>
      </c>
      <c r="G121" t="s">
        <v>2522</v>
      </c>
      <c r="H121">
        <v>1</v>
      </c>
      <c r="I121">
        <v>1</v>
      </c>
      <c r="J121" t="s">
        <v>2523</v>
      </c>
      <c r="K121" t="s">
        <v>2524</v>
      </c>
      <c r="M121" t="s">
        <v>1803</v>
      </c>
      <c r="P121" s="54"/>
      <c r="Q121" s="45">
        <f t="shared" si="7"/>
        <v>4883787</v>
      </c>
      <c r="R121" s="45">
        <f>+IF(Q121="","",IFERROR(VLOOKUP(Q121,Consulta1[],2,0),"-"))</f>
        <v>20149738</v>
      </c>
      <c r="S121" s="45" t="str">
        <f>+IF(Q121="","",IFERROR(VLOOKUP(Q121,Consulta1[],3,0),"-"))</f>
        <v>FONNEGRA LOPEZ DAVID ALEXANDER</v>
      </c>
      <c r="T121" s="45" t="str">
        <f>+IF(Q121="","",IFERROR(VLOOKUP(Q121,Consulta1[],4,0),"-"))</f>
        <v>LUA AMC</v>
      </c>
      <c r="U121" s="45" t="str">
        <f>+IF(Q121="","",IFERROR(VLOOKUP(Q121,Consulta1[],5,0),"-"))</f>
        <v>OROPEZA OROPEZA NIEVES HERYMAR</v>
      </c>
      <c r="V121" s="45" t="str">
        <f>+IF(Q121="","",IFERROR(VLOOKUP(Q121,Consulta1[],6,0),"-"))</f>
        <v>CARBONO PEDROZA YINEIDIS YESENIA</v>
      </c>
      <c r="W121" s="45">
        <f t="shared" si="8"/>
        <v>1</v>
      </c>
      <c r="X121" s="51">
        <f>+IF(T121="SWAT HB",800,IF(R121="-","",IFERROR(IF(T121="-","",VLOOKUP(T121,'SKILL PERFIL'!$A$2:$B$37,2,0)),"")))</f>
        <v>800</v>
      </c>
      <c r="Y121" s="51">
        <f t="shared" si="10"/>
        <v>1180</v>
      </c>
      <c r="Z121" s="46">
        <f t="shared" si="11"/>
        <v>1180</v>
      </c>
      <c r="AA121" s="45">
        <f t="shared" si="12"/>
        <v>4883787</v>
      </c>
      <c r="AB121" s="45">
        <f t="shared" si="9"/>
        <v>1</v>
      </c>
      <c r="AC121" s="45" t="str">
        <f>+IF(Q121="","",IFERROR(VLOOKUP(Q121,Consulta1[],7,0),"-"))</f>
        <v>n/d</v>
      </c>
      <c r="AD121" s="45" t="str">
        <f>+IF(Q121="","",IFERROR(VLOOKUP(Q121,Consulta1[],9,0),"-"))</f>
        <v>LATAM MED</v>
      </c>
      <c r="AE121" s="1">
        <f t="shared" si="13"/>
        <v>46275</v>
      </c>
    </row>
    <row r="122" spans="1:31">
      <c r="A122" s="55">
        <v>46275</v>
      </c>
      <c r="B122" s="55">
        <v>46276</v>
      </c>
      <c r="C122" t="b">
        <v>0</v>
      </c>
      <c r="D122" t="s">
        <v>1770</v>
      </c>
      <c r="E122" t="s">
        <v>1771</v>
      </c>
      <c r="F122" t="s">
        <v>2525</v>
      </c>
      <c r="G122" t="s">
        <v>2526</v>
      </c>
      <c r="H122">
        <v>2</v>
      </c>
      <c r="I122">
        <v>1</v>
      </c>
      <c r="J122" t="s">
        <v>2527</v>
      </c>
      <c r="K122" t="s">
        <v>2528</v>
      </c>
      <c r="L122" t="s">
        <v>2529</v>
      </c>
      <c r="M122" t="s">
        <v>2530</v>
      </c>
      <c r="N122">
        <v>1</v>
      </c>
      <c r="P122" s="54"/>
      <c r="Q122" s="45">
        <f t="shared" si="7"/>
        <v>4883789</v>
      </c>
      <c r="R122" s="45">
        <f>+IF(Q122="","",IFERROR(VLOOKUP(Q122,Consulta1[],2,0),"-"))</f>
        <v>20149718</v>
      </c>
      <c r="S122" s="45" t="str">
        <f>+IF(Q122="","",IFERROR(VLOOKUP(Q122,Consulta1[],3,0),"-"))</f>
        <v>SUESCUN LOPEZ RAINER STIWAR</v>
      </c>
      <c r="T122" s="45" t="str">
        <f>+IF(Q122="","",IFERROR(VLOOKUP(Q122,Consulta1[],4,0),"-"))</f>
        <v>LUA AMC</v>
      </c>
      <c r="U122" s="45" t="str">
        <f>+IF(Q122="","",IFERROR(VLOOKUP(Q122,Consulta1[],5,0),"-"))</f>
        <v>OROPEZA OROPEZA NIEVES HERYMAR</v>
      </c>
      <c r="V122" s="45" t="str">
        <f>+IF(Q122="","",IFERROR(VLOOKUP(Q122,Consulta1[],6,0),"-"))</f>
        <v>CARBONO PEDROZA YINEIDIS YESENIA</v>
      </c>
      <c r="W122" s="45">
        <f t="shared" si="8"/>
        <v>1</v>
      </c>
      <c r="X122" s="51">
        <f>+IF(T122="SWAT HB",800,IF(R122="-","",IFERROR(IF(T122="-","",VLOOKUP(T122,'SKILL PERFIL'!$A$2:$B$37,2,0)),"")))</f>
        <v>800</v>
      </c>
      <c r="Y122" s="51">
        <f t="shared" si="10"/>
        <v>520</v>
      </c>
      <c r="Z122" s="46">
        <f t="shared" si="11"/>
        <v>520</v>
      </c>
      <c r="AA122" s="45">
        <f t="shared" si="12"/>
        <v>4883789</v>
      </c>
      <c r="AB122" s="45">
        <f t="shared" si="9"/>
        <v>1</v>
      </c>
      <c r="AC122" s="45" t="str">
        <f>+IF(Q122="","",IFERROR(VLOOKUP(Q122,Consulta1[],7,0),"-"))</f>
        <v>n/d</v>
      </c>
      <c r="AD122" s="45" t="str">
        <f>+IF(Q122="","",IFERROR(VLOOKUP(Q122,Consulta1[],9,0),"-"))</f>
        <v>LATAM MED</v>
      </c>
      <c r="AE122" s="1">
        <f t="shared" si="13"/>
        <v>46275</v>
      </c>
    </row>
    <row r="123" spans="1:31">
      <c r="A123" s="55">
        <v>46275</v>
      </c>
      <c r="B123" s="55">
        <v>46276</v>
      </c>
      <c r="C123" t="b">
        <v>0</v>
      </c>
      <c r="D123" t="s">
        <v>1770</v>
      </c>
      <c r="E123" t="s">
        <v>1771</v>
      </c>
      <c r="F123" t="s">
        <v>2531</v>
      </c>
      <c r="G123" t="s">
        <v>2532</v>
      </c>
      <c r="H123">
        <v>2</v>
      </c>
      <c r="I123">
        <v>1</v>
      </c>
      <c r="J123" t="s">
        <v>2533</v>
      </c>
      <c r="K123" t="s">
        <v>2534</v>
      </c>
      <c r="M123" t="s">
        <v>2535</v>
      </c>
      <c r="P123" s="54"/>
      <c r="Q123" s="45">
        <f t="shared" si="7"/>
        <v>4883791</v>
      </c>
      <c r="R123" s="45">
        <f>+IF(Q123="","",IFERROR(VLOOKUP(Q123,Consulta1[],2,0),"-"))</f>
        <v>20149680</v>
      </c>
      <c r="S123" s="45" t="str">
        <f>+IF(Q123="","",IFERROR(VLOOKUP(Q123,Consulta1[],3,0),"-"))</f>
        <v>OSORNO PEREZ GUSTAVO ADOLFO</v>
      </c>
      <c r="T123" s="45" t="str">
        <f>+IF(Q123="","",IFERROR(VLOOKUP(Q123,Consulta1[],4,0),"-"))</f>
        <v>LUA AMC</v>
      </c>
      <c r="U123" s="45" t="str">
        <f>+IF(Q123="","",IFERROR(VLOOKUP(Q123,Consulta1[],5,0),"-"))</f>
        <v>OROPEZA OROPEZA NIEVES HERYMAR</v>
      </c>
      <c r="V123" s="45" t="str">
        <f>+IF(Q123="","",IFERROR(VLOOKUP(Q123,Consulta1[],6,0),"-"))</f>
        <v>CARBONO PEDROZA YINEIDIS YESENIA</v>
      </c>
      <c r="W123" s="45">
        <f t="shared" si="8"/>
        <v>1</v>
      </c>
      <c r="X123" s="51">
        <f>+IF(T123="SWAT HB",800,IF(R123="-","",IFERROR(IF(T123="-","",VLOOKUP(T123,'SKILL PERFIL'!$A$2:$B$37,2,0)),"")))</f>
        <v>800</v>
      </c>
      <c r="Y123" s="51">
        <f t="shared" si="10"/>
        <v>262</v>
      </c>
      <c r="Z123" s="46">
        <f t="shared" si="11"/>
        <v>262</v>
      </c>
      <c r="AA123" s="45">
        <f t="shared" si="12"/>
        <v>4883791</v>
      </c>
      <c r="AB123" s="45">
        <f t="shared" si="9"/>
        <v>1</v>
      </c>
      <c r="AC123" s="45" t="str">
        <f>+IF(Q123="","",IFERROR(VLOOKUP(Q123,Consulta1[],7,0),"-"))</f>
        <v>n/d</v>
      </c>
      <c r="AD123" s="45" t="str">
        <f>+IF(Q123="","",IFERROR(VLOOKUP(Q123,Consulta1[],9,0),"-"))</f>
        <v>LATAM MED</v>
      </c>
      <c r="AE123" s="1">
        <f t="shared" si="13"/>
        <v>46275</v>
      </c>
    </row>
    <row r="124" spans="1:31">
      <c r="A124" s="55">
        <v>46275</v>
      </c>
      <c r="B124" s="55">
        <v>46276</v>
      </c>
      <c r="C124" t="b">
        <v>0</v>
      </c>
      <c r="D124" t="s">
        <v>1770</v>
      </c>
      <c r="E124" t="s">
        <v>1771</v>
      </c>
      <c r="F124" t="s">
        <v>2536</v>
      </c>
      <c r="G124" t="s">
        <v>2537</v>
      </c>
      <c r="H124">
        <v>2</v>
      </c>
      <c r="I124">
        <v>1</v>
      </c>
      <c r="J124" t="s">
        <v>2538</v>
      </c>
      <c r="K124" t="s">
        <v>2539</v>
      </c>
      <c r="L124" t="s">
        <v>2540</v>
      </c>
      <c r="M124" t="s">
        <v>1803</v>
      </c>
      <c r="N124">
        <v>1</v>
      </c>
      <c r="P124" s="54"/>
      <c r="Q124" s="45">
        <f t="shared" si="7"/>
        <v>4883792</v>
      </c>
      <c r="R124" s="45">
        <f>+IF(Q124="","",IFERROR(VLOOKUP(Q124,Consulta1[],2,0),"-"))</f>
        <v>20149735</v>
      </c>
      <c r="S124" s="45" t="str">
        <f>+IF(Q124="","",IFERROR(VLOOKUP(Q124,Consulta1[],3,0),"-"))</f>
        <v>PAYARES MACHADO CARLOS ANDRES</v>
      </c>
      <c r="T124" s="45" t="str">
        <f>+IF(Q124="","",IFERROR(VLOOKUP(Q124,Consulta1[],4,0),"-"))</f>
        <v>LUA AMC</v>
      </c>
      <c r="U124" s="45" t="str">
        <f>+IF(Q124="","",IFERROR(VLOOKUP(Q124,Consulta1[],5,0),"-"))</f>
        <v>OROPEZA OROPEZA NIEVES HERYMAR</v>
      </c>
      <c r="V124" s="45" t="str">
        <f>+IF(Q124="","",IFERROR(VLOOKUP(Q124,Consulta1[],6,0),"-"))</f>
        <v>CARBONO PEDROZA YINEIDIS YESENIA</v>
      </c>
      <c r="W124" s="45">
        <f t="shared" si="8"/>
        <v>1</v>
      </c>
      <c r="X124" s="51">
        <f>+IF(T124="SWAT HB",800,IF(R124="-","",IFERROR(IF(T124="-","",VLOOKUP(T124,'SKILL PERFIL'!$A$2:$B$37,2,0)),"")))</f>
        <v>800</v>
      </c>
      <c r="Y124" s="51">
        <f t="shared" si="10"/>
        <v>269</v>
      </c>
      <c r="Z124" s="46">
        <f t="shared" si="11"/>
        <v>269</v>
      </c>
      <c r="AA124" s="45">
        <f t="shared" si="12"/>
        <v>4883792</v>
      </c>
      <c r="AB124" s="45">
        <f t="shared" si="9"/>
        <v>1</v>
      </c>
      <c r="AC124" s="45" t="str">
        <f>+IF(Q124="","",IFERROR(VLOOKUP(Q124,Consulta1[],7,0),"-"))</f>
        <v>n/d</v>
      </c>
      <c r="AD124" s="45" t="str">
        <f>+IF(Q124="","",IFERROR(VLOOKUP(Q124,Consulta1[],9,0),"-"))</f>
        <v>LATAM MED</v>
      </c>
      <c r="AE124" s="1">
        <f t="shared" si="13"/>
        <v>46275</v>
      </c>
    </row>
    <row r="125" spans="1:31">
      <c r="A125" s="55">
        <v>46275</v>
      </c>
      <c r="B125" s="55">
        <v>46276</v>
      </c>
      <c r="C125" t="b">
        <v>0</v>
      </c>
      <c r="D125" t="s">
        <v>1770</v>
      </c>
      <c r="E125" t="s">
        <v>1771</v>
      </c>
      <c r="F125" t="s">
        <v>2541</v>
      </c>
      <c r="G125" t="s">
        <v>2542</v>
      </c>
      <c r="H125">
        <v>2</v>
      </c>
      <c r="I125">
        <v>1</v>
      </c>
      <c r="J125" t="s">
        <v>2543</v>
      </c>
      <c r="K125" t="s">
        <v>2544</v>
      </c>
      <c r="M125" t="s">
        <v>1803</v>
      </c>
      <c r="P125" s="54"/>
      <c r="Q125" s="45">
        <f t="shared" si="7"/>
        <v>4883794</v>
      </c>
      <c r="R125" s="45">
        <f>+IF(Q125="","",IFERROR(VLOOKUP(Q125,Consulta1[],2,0),"-"))</f>
        <v>20149703</v>
      </c>
      <c r="S125" s="45" t="str">
        <f>+IF(Q125="","",IFERROR(VLOOKUP(Q125,Consulta1[],3,0),"-"))</f>
        <v>BETTER PATERNINA LAURA VANESSA</v>
      </c>
      <c r="T125" s="45" t="str">
        <f>+IF(Q125="","",IFERROR(VLOOKUP(Q125,Consulta1[],4,0),"-"))</f>
        <v>LUA AMC</v>
      </c>
      <c r="U125" s="45" t="str">
        <f>+IF(Q125="","",IFERROR(VLOOKUP(Q125,Consulta1[],5,0),"-"))</f>
        <v>OROPEZA OROPEZA NIEVES HERYMAR</v>
      </c>
      <c r="V125" s="45" t="str">
        <f>+IF(Q125="","",IFERROR(VLOOKUP(Q125,Consulta1[],6,0),"-"))</f>
        <v>CARBONO PEDROZA YINEIDIS YESENIA</v>
      </c>
      <c r="W125" s="45">
        <f t="shared" si="8"/>
        <v>1</v>
      </c>
      <c r="X125" s="51">
        <f>+IF(T125="SWAT HB",800,IF(R125="-","",IFERROR(IF(T125="-","",VLOOKUP(T125,'SKILL PERFIL'!$A$2:$B$37,2,0)),"")))</f>
        <v>800</v>
      </c>
      <c r="Y125" s="51">
        <f t="shared" si="10"/>
        <v>561.99999999999989</v>
      </c>
      <c r="Z125" s="46">
        <f t="shared" si="11"/>
        <v>561.99999999999989</v>
      </c>
      <c r="AA125" s="45">
        <f t="shared" si="12"/>
        <v>4883794</v>
      </c>
      <c r="AB125" s="45">
        <f t="shared" si="9"/>
        <v>1</v>
      </c>
      <c r="AC125" s="45" t="str">
        <f>+IF(Q125="","",IFERROR(VLOOKUP(Q125,Consulta1[],7,0),"-"))</f>
        <v>n/d</v>
      </c>
      <c r="AD125" s="45" t="str">
        <f>+IF(Q125="","",IFERROR(VLOOKUP(Q125,Consulta1[],9,0),"-"))</f>
        <v>LATAM MED</v>
      </c>
      <c r="AE125" s="1">
        <f t="shared" si="13"/>
        <v>46275</v>
      </c>
    </row>
    <row r="126" spans="1:31">
      <c r="A126" s="55">
        <v>46275</v>
      </c>
      <c r="B126" s="55">
        <v>46276</v>
      </c>
      <c r="C126" t="b">
        <v>0</v>
      </c>
      <c r="D126" t="s">
        <v>1770</v>
      </c>
      <c r="E126" t="s">
        <v>1771</v>
      </c>
      <c r="F126" t="s">
        <v>2545</v>
      </c>
      <c r="G126" t="s">
        <v>2546</v>
      </c>
      <c r="H126">
        <v>3</v>
      </c>
      <c r="I126">
        <v>2</v>
      </c>
      <c r="J126" t="s">
        <v>2547</v>
      </c>
      <c r="K126" t="s">
        <v>2548</v>
      </c>
      <c r="M126" t="s">
        <v>2549</v>
      </c>
      <c r="P126" s="54"/>
      <c r="Q126" s="45">
        <f t="shared" si="7"/>
        <v>4885213</v>
      </c>
      <c r="R126" s="45">
        <f>+IF(Q126="","",IFERROR(VLOOKUP(Q126,Consulta1[],2,0),"-"))</f>
        <v>20149773</v>
      </c>
      <c r="S126" s="45" t="str">
        <f>+IF(Q126="","",IFERROR(VLOOKUP(Q126,Consulta1[],3,0),"-"))</f>
        <v>CRUZ BARRERA ANGELO STEVEN</v>
      </c>
      <c r="T126" s="45" t="str">
        <f>+IF(Q126="","",IFERROR(VLOOKUP(Q126,Consulta1[],4,0),"-"))</f>
        <v>AGY N3 ESP CHAT</v>
      </c>
      <c r="U126" s="45" t="str">
        <f>+IF(Q126="","",IFERROR(VLOOKUP(Q126,Consulta1[],5,0),"-"))</f>
        <v>MORENO HURTADO DEINER ANDRES</v>
      </c>
      <c r="V126" s="45" t="str">
        <f>+IF(Q126="","",IFERROR(VLOOKUP(Q126,Consulta1[],6,0),"-"))</f>
        <v>CARDONA RAMIREZ MARELYN</v>
      </c>
      <c r="W126" s="45">
        <f t="shared" si="8"/>
        <v>2</v>
      </c>
      <c r="X126" s="51" t="str">
        <f>+IF(T126="SWAT HB",800,IF(R126="-","",IFERROR(IF(T126="-","",VLOOKUP(T126,'SKILL PERFIL'!$A$2:$B$37,2,0)),"")))</f>
        <v/>
      </c>
      <c r="Y126" s="51">
        <f t="shared" si="10"/>
        <v>47</v>
      </c>
      <c r="Z126" s="46">
        <f t="shared" si="11"/>
        <v>94</v>
      </c>
      <c r="AA126" s="45">
        <f t="shared" si="12"/>
        <v>4885213</v>
      </c>
      <c r="AB126" s="45">
        <f t="shared" si="9"/>
        <v>1</v>
      </c>
      <c r="AC126" s="45" t="str">
        <f>+IF(Q126="","",IFERROR(VLOOKUP(Q126,Consulta1[],7,0),"-"))</f>
        <v>&lt; 7 días</v>
      </c>
      <c r="AD126" s="45" t="str">
        <f>+IF(Q126="","",IFERROR(VLOOKUP(Q126,Consulta1[],9,0),"-"))</f>
        <v>LATAM MED</v>
      </c>
      <c r="AE126" s="1">
        <f t="shared" si="13"/>
        <v>46275</v>
      </c>
    </row>
    <row r="127" spans="1:31">
      <c r="A127" s="55">
        <v>46275</v>
      </c>
      <c r="B127" s="55">
        <v>46276</v>
      </c>
      <c r="C127" t="b">
        <v>0</v>
      </c>
      <c r="D127" t="s">
        <v>1770</v>
      </c>
      <c r="E127" t="s">
        <v>1771</v>
      </c>
      <c r="F127" t="s">
        <v>2550</v>
      </c>
      <c r="G127" t="s">
        <v>2551</v>
      </c>
      <c r="H127">
        <v>1</v>
      </c>
      <c r="P127" s="54"/>
      <c r="Q127" s="45">
        <f t="shared" si="7"/>
        <v>4885216</v>
      </c>
      <c r="R127" s="45">
        <f>+IF(Q127="","",IFERROR(VLOOKUP(Q127,Consulta1[],2,0),"-"))</f>
        <v>20149774</v>
      </c>
      <c r="S127" s="45" t="str">
        <f>+IF(Q127="","",IFERROR(VLOOKUP(Q127,Consulta1[],3,0),"-"))</f>
        <v>WHITE VALENCIA STEFANIA</v>
      </c>
      <c r="T127" s="45" t="str">
        <f>+IF(Q127="","",IFERROR(VLOOKUP(Q127,Consulta1[],4,0),"-"))</f>
        <v>AGY N3 ESP CHAT</v>
      </c>
      <c r="U127" s="45" t="str">
        <f>+IF(Q127="","",IFERROR(VLOOKUP(Q127,Consulta1[],5,0),"-"))</f>
        <v>MORENO HURTADO DEINER ANDRES</v>
      </c>
      <c r="V127" s="45" t="str">
        <f>+IF(Q127="","",IFERROR(VLOOKUP(Q127,Consulta1[],6,0),"-"))</f>
        <v>CARDONA RAMIREZ MARELYN</v>
      </c>
      <c r="W127" s="45">
        <f t="shared" si="8"/>
        <v>0</v>
      </c>
      <c r="X127" s="51" t="str">
        <f>+IF(T127="SWAT HB",800,IF(R127="-","",IFERROR(IF(T127="-","",VLOOKUP(T127,'SKILL PERFIL'!$A$2:$B$37,2,0)),"")))</f>
        <v/>
      </c>
      <c r="Y127" s="51" t="str">
        <f t="shared" si="10"/>
        <v/>
      </c>
      <c r="Z127" s="46" t="str">
        <f t="shared" si="11"/>
        <v/>
      </c>
      <c r="AA127" s="45">
        <f t="shared" si="12"/>
        <v>4885216</v>
      </c>
      <c r="AB127" s="45">
        <f t="shared" si="9"/>
        <v>1</v>
      </c>
      <c r="AC127" s="45" t="str">
        <f>+IF(Q127="","",IFERROR(VLOOKUP(Q127,Consulta1[],7,0),"-"))</f>
        <v>&lt; 7 días</v>
      </c>
      <c r="AD127" s="45" t="str">
        <f>+IF(Q127="","",IFERROR(VLOOKUP(Q127,Consulta1[],9,0),"-"))</f>
        <v>LATAM MED</v>
      </c>
      <c r="AE127" s="1">
        <f t="shared" si="13"/>
        <v>46275</v>
      </c>
    </row>
    <row r="128" spans="1:31">
      <c r="A128" s="55">
        <v>46275</v>
      </c>
      <c r="B128" s="55">
        <v>46276</v>
      </c>
      <c r="C128" t="b">
        <v>0</v>
      </c>
      <c r="D128" t="s">
        <v>1770</v>
      </c>
      <c r="E128" t="s">
        <v>1771</v>
      </c>
      <c r="F128" t="s">
        <v>2552</v>
      </c>
      <c r="G128" t="s">
        <v>2553</v>
      </c>
      <c r="H128">
        <v>1</v>
      </c>
      <c r="P128" s="54"/>
      <c r="Q128" s="45">
        <f t="shared" si="7"/>
        <v>4885232</v>
      </c>
      <c r="R128" s="45">
        <f>+IF(Q128="","",IFERROR(VLOOKUP(Q128,Consulta1[],2,0),"-"))</f>
        <v>20149755</v>
      </c>
      <c r="S128" s="45" t="str">
        <f>+IF(Q128="","",IFERROR(VLOOKUP(Q128,Consulta1[],3,0),"-"))</f>
        <v>HENAO ANGEL SANTIAGO</v>
      </c>
      <c r="T128" s="45" t="str">
        <f>+IF(Q128="","",IFERROR(VLOOKUP(Q128,Consulta1[],4,0),"-"))</f>
        <v>AGY N1 ESP VOZ</v>
      </c>
      <c r="U128" s="45" t="str">
        <f>+IF(Q128="","",IFERROR(VLOOKUP(Q128,Consulta1[],5,0),"-"))</f>
        <v>MORENO HURTADO DEINER ANDRES</v>
      </c>
      <c r="V128" s="45" t="str">
        <f>+IF(Q128="","",IFERROR(VLOOKUP(Q128,Consulta1[],6,0),"-"))</f>
        <v>CARDONA RAMIREZ MARELYN</v>
      </c>
      <c r="W128" s="45">
        <f t="shared" si="8"/>
        <v>0</v>
      </c>
      <c r="X128" s="51" t="str">
        <f>+IF(T128="SWAT HB",800,IF(R128="-","",IFERROR(IF(T128="-","",VLOOKUP(T128,'SKILL PERFIL'!$A$2:$B$37,2,0)),"")))</f>
        <v/>
      </c>
      <c r="Y128" s="51" t="str">
        <f t="shared" si="10"/>
        <v/>
      </c>
      <c r="Z128" s="46" t="str">
        <f t="shared" si="11"/>
        <v/>
      </c>
      <c r="AA128" s="45">
        <f t="shared" si="12"/>
        <v>4885232</v>
      </c>
      <c r="AB128" s="45">
        <f t="shared" si="9"/>
        <v>1</v>
      </c>
      <c r="AC128" s="45" t="str">
        <f>+IF(Q128="","",IFERROR(VLOOKUP(Q128,Consulta1[],7,0),"-"))</f>
        <v>&lt; 7 días</v>
      </c>
      <c r="AD128" s="45" t="str">
        <f>+IF(Q128="","",IFERROR(VLOOKUP(Q128,Consulta1[],9,0),"-"))</f>
        <v>LATAM MED</v>
      </c>
      <c r="AE128" s="1">
        <f t="shared" si="13"/>
        <v>46275</v>
      </c>
    </row>
    <row r="129" spans="1:31">
      <c r="A129" s="55">
        <v>46275</v>
      </c>
      <c r="B129" s="55">
        <v>46276</v>
      </c>
      <c r="C129" t="b">
        <v>0</v>
      </c>
      <c r="D129" t="s">
        <v>1770</v>
      </c>
      <c r="E129" t="s">
        <v>1771</v>
      </c>
      <c r="F129" t="s">
        <v>2554</v>
      </c>
      <c r="G129" t="s">
        <v>2555</v>
      </c>
      <c r="H129">
        <v>1</v>
      </c>
      <c r="P129" s="54"/>
      <c r="Q129" s="45">
        <f t="shared" si="7"/>
        <v>4885235</v>
      </c>
      <c r="R129" s="45">
        <f>+IF(Q129="","",IFERROR(VLOOKUP(Q129,Consulta1[],2,0),"-"))</f>
        <v>20149802</v>
      </c>
      <c r="S129" s="45" t="str">
        <f>+IF(Q129="","",IFERROR(VLOOKUP(Q129,Consulta1[],3,0),"-"))</f>
        <v>PARRA MORALES KATY LUZ</v>
      </c>
      <c r="T129" s="45" t="str">
        <f>+IF(Q129="","",IFERROR(VLOOKUP(Q129,Consulta1[],4,0),"-"))</f>
        <v>AGY N3 ESP VOZ</v>
      </c>
      <c r="U129" s="45" t="str">
        <f>+IF(Q129="","",IFERROR(VLOOKUP(Q129,Consulta1[],5,0),"-"))</f>
        <v>MORENO HURTADO DEINER ANDRES</v>
      </c>
      <c r="V129" s="45" t="str">
        <f>+IF(Q129="","",IFERROR(VLOOKUP(Q129,Consulta1[],6,0),"-"))</f>
        <v>CARDONA RAMIREZ MARELYN</v>
      </c>
      <c r="W129" s="45">
        <f t="shared" si="8"/>
        <v>0</v>
      </c>
      <c r="X129" s="51" t="str">
        <f>+IF(T129="SWAT HB",800,IF(R129="-","",IFERROR(IF(T129="-","",VLOOKUP(T129,'SKILL PERFIL'!$A$2:$B$37,2,0)),"")))</f>
        <v/>
      </c>
      <c r="Y129" s="51" t="str">
        <f t="shared" si="10"/>
        <v/>
      </c>
      <c r="Z129" s="46" t="str">
        <f t="shared" si="11"/>
        <v/>
      </c>
      <c r="AA129" s="45">
        <f t="shared" si="12"/>
        <v>4885235</v>
      </c>
      <c r="AB129" s="45">
        <f t="shared" si="9"/>
        <v>1</v>
      </c>
      <c r="AC129" s="45" t="str">
        <f>+IF(Q129="","",IFERROR(VLOOKUP(Q129,Consulta1[],7,0),"-"))</f>
        <v>&lt; 7 días</v>
      </c>
      <c r="AD129" s="45" t="str">
        <f>+IF(Q129="","",IFERROR(VLOOKUP(Q129,Consulta1[],9,0),"-"))</f>
        <v>LATAM MED</v>
      </c>
      <c r="AE129" s="1">
        <f t="shared" si="13"/>
        <v>46275</v>
      </c>
    </row>
    <row r="130" spans="1:31">
      <c r="A130" s="55">
        <v>46275</v>
      </c>
      <c r="B130" s="55">
        <v>46276</v>
      </c>
      <c r="C130" t="b">
        <v>0</v>
      </c>
      <c r="D130" t="s">
        <v>1770</v>
      </c>
      <c r="E130" t="s">
        <v>1771</v>
      </c>
      <c r="F130" t="s">
        <v>2556</v>
      </c>
      <c r="G130" t="s">
        <v>2557</v>
      </c>
      <c r="H130">
        <v>1</v>
      </c>
      <c r="P130" s="54"/>
      <c r="Q130" s="45">
        <f t="shared" ref="Q130:Q193" si="14">+IFERROR(IF(G130="","",LEFT(G130,7))*1,"")</f>
        <v>4885236</v>
      </c>
      <c r="R130" s="45">
        <f>+IF(Q130="","",IFERROR(VLOOKUP(Q130,Consulta1[],2,0),"-"))</f>
        <v>20149777</v>
      </c>
      <c r="S130" s="45" t="str">
        <f>+IF(Q130="","",IFERROR(VLOOKUP(Q130,Consulta1[],3,0),"-"))</f>
        <v>RODRIGUEZ ABRAHAM CRISTOPHER JAKOB</v>
      </c>
      <c r="T130" s="45" t="str">
        <f>+IF(Q130="","",IFERROR(VLOOKUP(Q130,Consulta1[],4,0),"-"))</f>
        <v>AGY N3 ESP VOZ</v>
      </c>
      <c r="U130" s="45" t="str">
        <f>+IF(Q130="","",IFERROR(VLOOKUP(Q130,Consulta1[],5,0),"-"))</f>
        <v>MORENO HURTADO DEINER ANDRES</v>
      </c>
      <c r="V130" s="45" t="str">
        <f>+IF(Q130="","",IFERROR(VLOOKUP(Q130,Consulta1[],6,0),"-"))</f>
        <v>CARDONA RAMIREZ MARELYN</v>
      </c>
      <c r="W130" s="45">
        <f t="shared" ref="W130:W193" si="15">+IF(G130="","",IF(R130="-","",I130))</f>
        <v>0</v>
      </c>
      <c r="X130" s="51" t="str">
        <f>+IF(T130="SWAT HB",800,IF(R130="-","",IFERROR(IF(T130="-","",VLOOKUP(T130,'SKILL PERFIL'!$A$2:$B$37,2,0)),"")))</f>
        <v/>
      </c>
      <c r="Y130" s="51" t="str">
        <f t="shared" si="10"/>
        <v/>
      </c>
      <c r="Z130" s="46" t="str">
        <f t="shared" si="11"/>
        <v/>
      </c>
      <c r="AA130" s="45">
        <f t="shared" si="12"/>
        <v>4885236</v>
      </c>
      <c r="AB130" s="45">
        <f t="shared" ref="AB130:AB193" si="16">+IF(G130="","",IF(R130="-",0,1))</f>
        <v>1</v>
      </c>
      <c r="AC130" s="45" t="str">
        <f>+IF(Q130="","",IFERROR(VLOOKUP(Q130,Consulta1[],7,0),"-"))</f>
        <v>&lt; 7 días</v>
      </c>
      <c r="AD130" s="45" t="str">
        <f>+IF(Q130="","",IFERROR(VLOOKUP(Q130,Consulta1[],9,0),"-"))</f>
        <v>LATAM MED</v>
      </c>
      <c r="AE130" s="1">
        <f t="shared" si="13"/>
        <v>46275</v>
      </c>
    </row>
    <row r="131" spans="1:31">
      <c r="A131" s="55">
        <v>46275</v>
      </c>
      <c r="B131" s="55">
        <v>46276</v>
      </c>
      <c r="C131" t="b">
        <v>0</v>
      </c>
      <c r="D131" t="s">
        <v>1770</v>
      </c>
      <c r="E131" t="s">
        <v>1985</v>
      </c>
      <c r="F131" t="s">
        <v>1986</v>
      </c>
      <c r="G131" t="s">
        <v>1987</v>
      </c>
      <c r="H131">
        <v>10</v>
      </c>
      <c r="I131">
        <v>14</v>
      </c>
      <c r="J131" t="s">
        <v>1988</v>
      </c>
      <c r="K131" t="s">
        <v>1989</v>
      </c>
      <c r="L131" t="s">
        <v>1990</v>
      </c>
      <c r="M131" t="s">
        <v>1991</v>
      </c>
      <c r="N131">
        <v>8</v>
      </c>
      <c r="O131">
        <v>14</v>
      </c>
      <c r="P131" s="54"/>
      <c r="Q131" s="45">
        <f t="shared" si="14"/>
        <v>4405544</v>
      </c>
      <c r="R131" s="45">
        <f>+IF(Q131="","",IFERROR(VLOOKUP(Q131,Consulta1[],2,0),"-"))</f>
        <v>2005731</v>
      </c>
      <c r="S131" s="45" t="str">
        <f>+IF(Q131="","",IFERROR(VLOOKUP(Q131,Consulta1[],3,0),"-"))</f>
        <v>ESCOBAR VERGARA CARLOS ESTEBAN</v>
      </c>
      <c r="T131" s="45" t="str">
        <f>+IF(Q131="","",IFERROR(VLOOKUP(Q131,Consulta1[],4,0),"-"))</f>
        <v>WPP LUA AMC</v>
      </c>
      <c r="U131" s="45" t="str">
        <f>+IF(Q131="","",IFERROR(VLOOKUP(Q131,Consulta1[],5,0),"-"))</f>
        <v>RIOS RAMIREZ JUAN ESTEBAN</v>
      </c>
      <c r="V131" s="45" t="str">
        <f>+IF(Q131="","",IFERROR(VLOOKUP(Q131,Consulta1[],6,0),"-"))</f>
        <v>CARBONO PEDROZA YINEIDIS YESENIA</v>
      </c>
      <c r="W131" s="45">
        <f t="shared" si="15"/>
        <v>14</v>
      </c>
      <c r="X131" s="51">
        <f>+IF(T131="SWAT HB",800,IF(R131="-","",IFERROR(IF(T131="-","",VLOOKUP(T131,'SKILL PERFIL'!$A$2:$B$37,2,0)),"")))</f>
        <v>1700</v>
      </c>
      <c r="Y131" s="51">
        <f t="shared" ref="Y131:Y194" si="17">+IFERROR(IF(R131="-","",MID(J131,2,8)*24*3600),"")</f>
        <v>1608</v>
      </c>
      <c r="Z131" s="46">
        <f t="shared" ref="Z131:Z194" si="18">+IFERROR(W131*Y131,"")</f>
        <v>22512</v>
      </c>
      <c r="AA131" s="45">
        <f t="shared" ref="AA131:AA194" si="19">+IF(Q131="","",Q131)</f>
        <v>4405544</v>
      </c>
      <c r="AB131" s="45">
        <f t="shared" si="16"/>
        <v>1</v>
      </c>
      <c r="AC131" s="45" t="str">
        <f>+IF(Q131="","",IFERROR(VLOOKUP(Q131,Consulta1[],7,0),"-"))</f>
        <v>&gt;360</v>
      </c>
      <c r="AD131" s="45" t="str">
        <f>+IF(Q131="","",IFERROR(VLOOKUP(Q131,Consulta1[],9,0),"-"))</f>
        <v>LATAM MED</v>
      </c>
      <c r="AE131" s="1">
        <f t="shared" ref="AE131:AE194" si="20">DATE(YEAR(A131),MONTH(A131),DAY(A131))</f>
        <v>46275</v>
      </c>
    </row>
    <row r="132" spans="1:31">
      <c r="A132" s="55">
        <v>46275</v>
      </c>
      <c r="B132" s="55">
        <v>46276</v>
      </c>
      <c r="C132" t="b">
        <v>0</v>
      </c>
      <c r="D132" t="s">
        <v>1770</v>
      </c>
      <c r="E132" t="s">
        <v>1985</v>
      </c>
      <c r="F132" t="s">
        <v>1992</v>
      </c>
      <c r="G132" t="s">
        <v>1993</v>
      </c>
      <c r="H132">
        <v>5</v>
      </c>
      <c r="I132">
        <v>5</v>
      </c>
      <c r="J132" t="s">
        <v>2558</v>
      </c>
      <c r="K132" t="s">
        <v>2559</v>
      </c>
      <c r="L132" t="s">
        <v>2560</v>
      </c>
      <c r="M132" t="s">
        <v>2561</v>
      </c>
      <c r="N132">
        <v>4</v>
      </c>
      <c r="O132">
        <v>5</v>
      </c>
      <c r="P132" s="54"/>
      <c r="Q132" s="45">
        <f t="shared" si="14"/>
        <v>4483552</v>
      </c>
      <c r="R132" s="45">
        <f>+IF(Q132="","",IFERROR(VLOOKUP(Q132,Consulta1[],2,0),"-"))</f>
        <v>2009063</v>
      </c>
      <c r="S132" s="45" t="str">
        <f>+IF(Q132="","",IFERROR(VLOOKUP(Q132,Consulta1[],3,0),"-"))</f>
        <v>SUAZA CASTAÑEDA NATALIA ANDREA</v>
      </c>
      <c r="T132" s="45" t="str">
        <f>+IF(Q132="","",IFERROR(VLOOKUP(Q132,Consulta1[],4,0),"-"))</f>
        <v>DT FFP AMC</v>
      </c>
      <c r="U132" s="45" t="str">
        <f>+IF(Q132="","",IFERROR(VLOOKUP(Q132,Consulta1[],5,0),"-"))</f>
        <v>SILVA ECHAVARRIA ANGELA MARIA</v>
      </c>
      <c r="V132" s="45" t="str">
        <f>+IF(Q132="","",IFERROR(VLOOKUP(Q132,Consulta1[],6,0),"-"))</f>
        <v>ROJAS LEGUIZAMO ANDRES FELIPE</v>
      </c>
      <c r="W132" s="45">
        <f t="shared" si="15"/>
        <v>5</v>
      </c>
      <c r="X132" s="51">
        <f>+IF(T132="SWAT HB",800,IF(R132="-","",IFERROR(IF(T132="-","",VLOOKUP(T132,'SKILL PERFIL'!$A$2:$B$37,2,0)),"")))</f>
        <v>646</v>
      </c>
      <c r="Y132" s="51">
        <f t="shared" si="17"/>
        <v>1361.0000000000002</v>
      </c>
      <c r="Z132" s="46">
        <f t="shared" si="18"/>
        <v>6805.0000000000009</v>
      </c>
      <c r="AA132" s="45">
        <f t="shared" si="19"/>
        <v>4483552</v>
      </c>
      <c r="AB132" s="45">
        <f t="shared" si="16"/>
        <v>1</v>
      </c>
      <c r="AC132" s="45" t="str">
        <f>+IF(Q132="","",IFERROR(VLOOKUP(Q132,Consulta1[],7,0),"-"))</f>
        <v>&gt;360</v>
      </c>
      <c r="AD132" s="45" t="str">
        <f>+IF(Q132="","",IFERROR(VLOOKUP(Q132,Consulta1[],9,0),"-"))</f>
        <v>LATAM MED</v>
      </c>
      <c r="AE132" s="1">
        <f t="shared" si="20"/>
        <v>46275</v>
      </c>
    </row>
    <row r="133" spans="1:31">
      <c r="A133" s="55">
        <v>46275</v>
      </c>
      <c r="B133" s="55">
        <v>46276</v>
      </c>
      <c r="C133" t="b">
        <v>0</v>
      </c>
      <c r="D133" t="s">
        <v>1770</v>
      </c>
      <c r="E133" t="s">
        <v>1985</v>
      </c>
      <c r="F133" s="37" t="s">
        <v>1994</v>
      </c>
      <c r="G133" t="s">
        <v>1995</v>
      </c>
      <c r="H133">
        <v>10</v>
      </c>
      <c r="I133">
        <v>10</v>
      </c>
      <c r="J133" t="s">
        <v>2562</v>
      </c>
      <c r="K133" t="s">
        <v>2563</v>
      </c>
      <c r="L133" t="s">
        <v>2564</v>
      </c>
      <c r="M133" t="s">
        <v>2565</v>
      </c>
      <c r="N133">
        <v>9</v>
      </c>
      <c r="O133">
        <v>10</v>
      </c>
      <c r="P133" s="54"/>
      <c r="Q133" s="45">
        <f t="shared" si="14"/>
        <v>4507526</v>
      </c>
      <c r="R133" s="45">
        <f>+IF(Q133="","",IFERROR(VLOOKUP(Q133,Consulta1[],2,0),"-"))</f>
        <v>2009696</v>
      </c>
      <c r="S133" s="45" t="str">
        <f>+IF(Q133="","",IFERROR(VLOOKUP(Q133,Consulta1[],3,0),"-"))</f>
        <v>MARTINEZ MATALLAN HEIDY YULIZA</v>
      </c>
      <c r="T133" s="45" t="str">
        <f>+IF(Q133="","",IFERROR(VLOOKUP(Q133,Consulta1[],4,0),"-"))</f>
        <v>WPP LUA AMC</v>
      </c>
      <c r="U133" s="45" t="str">
        <f>+IF(Q133="","",IFERROR(VLOOKUP(Q133,Consulta1[],5,0),"-"))</f>
        <v>AGUDELO BARRIENTOS MARIA CAMILA</v>
      </c>
      <c r="V133" s="45" t="str">
        <f>+IF(Q133="","",IFERROR(VLOOKUP(Q133,Consulta1[],6,0),"-"))</f>
        <v>CARBONO PEDROZA YINEIDIS YESENIA</v>
      </c>
      <c r="W133" s="45">
        <f t="shared" si="15"/>
        <v>10</v>
      </c>
      <c r="X133" s="51">
        <f>+IF(T133="SWAT HB",800,IF(R133="-","",IFERROR(IF(T133="-","",VLOOKUP(T133,'SKILL PERFIL'!$A$2:$B$37,2,0)),"")))</f>
        <v>1700</v>
      </c>
      <c r="Y133" s="51">
        <f t="shared" si="17"/>
        <v>1208</v>
      </c>
      <c r="Z133" s="46">
        <f t="shared" si="18"/>
        <v>12080</v>
      </c>
      <c r="AA133" s="45">
        <f t="shared" si="19"/>
        <v>4507526</v>
      </c>
      <c r="AB133" s="45">
        <f t="shared" si="16"/>
        <v>1</v>
      </c>
      <c r="AC133" s="45" t="str">
        <f>+IF(Q133="","",IFERROR(VLOOKUP(Q133,Consulta1[],7,0),"-"))</f>
        <v>&gt;360</v>
      </c>
      <c r="AD133" s="45" t="str">
        <f>+IF(Q133="","",IFERROR(VLOOKUP(Q133,Consulta1[],9,0),"-"))</f>
        <v>LATAM MED</v>
      </c>
      <c r="AE133" s="1">
        <f t="shared" si="20"/>
        <v>46275</v>
      </c>
    </row>
    <row r="134" spans="1:31">
      <c r="A134" s="55">
        <v>46275</v>
      </c>
      <c r="B134" s="55">
        <v>46276</v>
      </c>
      <c r="C134" t="b">
        <v>0</v>
      </c>
      <c r="D134" t="s">
        <v>1770</v>
      </c>
      <c r="E134" t="s">
        <v>1985</v>
      </c>
      <c r="F134" t="s">
        <v>1996</v>
      </c>
      <c r="G134" t="s">
        <v>1997</v>
      </c>
      <c r="H134">
        <v>1</v>
      </c>
      <c r="I134">
        <v>4</v>
      </c>
      <c r="J134" t="s">
        <v>1998</v>
      </c>
      <c r="K134" t="s">
        <v>1999</v>
      </c>
      <c r="L134" t="s">
        <v>2000</v>
      </c>
      <c r="M134" t="s">
        <v>2001</v>
      </c>
      <c r="N134">
        <v>3</v>
      </c>
      <c r="O134">
        <v>4</v>
      </c>
      <c r="P134" s="54"/>
      <c r="Q134" s="45">
        <f t="shared" si="14"/>
        <v>4601733</v>
      </c>
      <c r="R134" s="45">
        <f>+IF(Q134="","",IFERROR(VLOOKUP(Q134,Consulta1[],2,0),"-"))</f>
        <v>2010405</v>
      </c>
      <c r="S134" s="45" t="str">
        <f>+IF(Q134="","",IFERROR(VLOOKUP(Q134,Consulta1[],3,0),"-"))</f>
        <v>TORRES CASTELLANOS JEAN CARLOS</v>
      </c>
      <c r="T134" s="45" t="str">
        <f>+IF(Q134="","",IFERROR(VLOOKUP(Q134,Consulta1[],4,0),"-"))</f>
        <v>CHAT VENTAS AMC</v>
      </c>
      <c r="U134" s="45" t="str">
        <f>+IF(Q134="","",IFERROR(VLOOKUP(Q134,Consulta1[],5,0),"-"))</f>
        <v>RIOS CELESTINO GERSON DARIO</v>
      </c>
      <c r="V134" s="45" t="str">
        <f>+IF(Q134="","",IFERROR(VLOOKUP(Q134,Consulta1[],6,0),"-"))</f>
        <v>LOBO VERA LADY VANESSA</v>
      </c>
      <c r="W134" s="45">
        <f t="shared" si="15"/>
        <v>4</v>
      </c>
      <c r="X134" s="51">
        <f>+IF(T134="SWAT HB",800,IF(R134="-","",IFERROR(IF(T134="-","",VLOOKUP(T134,'SKILL PERFIL'!$A$2:$B$37,2,0)),"")))</f>
        <v>1411.8916037432809</v>
      </c>
      <c r="Y134" s="51">
        <f t="shared" si="17"/>
        <v>1370</v>
      </c>
      <c r="Z134" s="46">
        <f t="shared" si="18"/>
        <v>5480</v>
      </c>
      <c r="AA134" s="45">
        <f t="shared" si="19"/>
        <v>4601733</v>
      </c>
      <c r="AB134" s="45">
        <f t="shared" si="16"/>
        <v>1</v>
      </c>
      <c r="AC134" s="45" t="str">
        <f>+IF(Q134="","",IFERROR(VLOOKUP(Q134,Consulta1[],7,0),"-"))</f>
        <v>&gt;360</v>
      </c>
      <c r="AD134" s="45" t="str">
        <f>+IF(Q134="","",IFERROR(VLOOKUP(Q134,Consulta1[],9,0),"-"))</f>
        <v>LATAM MED</v>
      </c>
      <c r="AE134" s="1">
        <f t="shared" si="20"/>
        <v>46275</v>
      </c>
    </row>
    <row r="135" spans="1:31">
      <c r="A135" s="55">
        <v>46275</v>
      </c>
      <c r="B135" s="55">
        <v>46276</v>
      </c>
      <c r="C135" t="b">
        <v>0</v>
      </c>
      <c r="D135" t="s">
        <v>1770</v>
      </c>
      <c r="E135" t="s">
        <v>1985</v>
      </c>
      <c r="F135" t="s">
        <v>2002</v>
      </c>
      <c r="G135" t="s">
        <v>2003</v>
      </c>
      <c r="H135">
        <v>26</v>
      </c>
      <c r="I135">
        <v>29</v>
      </c>
      <c r="J135" t="s">
        <v>2004</v>
      </c>
      <c r="K135" t="s">
        <v>2005</v>
      </c>
      <c r="L135" t="s">
        <v>2006</v>
      </c>
      <c r="M135" t="s">
        <v>2007</v>
      </c>
      <c r="N135">
        <v>27</v>
      </c>
      <c r="O135">
        <v>29</v>
      </c>
      <c r="P135" s="54"/>
      <c r="Q135" s="45">
        <f t="shared" si="14"/>
        <v>4609810</v>
      </c>
      <c r="R135" s="45">
        <f>+IF(Q135="","",IFERROR(VLOOKUP(Q135,Consulta1[],2,0),"-"))</f>
        <v>2010474</v>
      </c>
      <c r="S135" s="45" t="str">
        <f>+IF(Q135="","",IFERROR(VLOOKUP(Q135,Consulta1[],3,0),"-"))</f>
        <v>MORENO YOTAGRI JOSE IGNACIO</v>
      </c>
      <c r="T135" s="45" t="str">
        <f>+IF(Q135="","",IFERROR(VLOOKUP(Q135,Consulta1[],4,0),"-"))</f>
        <v>WPP EQUIPAJES AMC</v>
      </c>
      <c r="U135" s="45" t="str">
        <f>+IF(Q135="","",IFERROR(VLOOKUP(Q135,Consulta1[],5,0),"-"))</f>
        <v>GIRALDO ARROYAVE GERALDIN</v>
      </c>
      <c r="V135" s="45" t="str">
        <f>+IF(Q135="","",IFERROR(VLOOKUP(Q135,Consulta1[],6,0),"-"))</f>
        <v>LOBO VERA LADY VANESSA</v>
      </c>
      <c r="W135" s="45">
        <f t="shared" si="15"/>
        <v>29</v>
      </c>
      <c r="X135" s="51">
        <f>+IF(T135="SWAT HB",800,IF(R135="-","",IFERROR(IF(T135="-","",VLOOKUP(T135,'SKILL PERFIL'!$A$2:$B$37,2,0)),"")))</f>
        <v>1231</v>
      </c>
      <c r="Y135" s="51">
        <f t="shared" si="17"/>
        <v>859</v>
      </c>
      <c r="Z135" s="46">
        <f t="shared" si="18"/>
        <v>24911</v>
      </c>
      <c r="AA135" s="45">
        <f t="shared" si="19"/>
        <v>4609810</v>
      </c>
      <c r="AB135" s="45">
        <f t="shared" si="16"/>
        <v>1</v>
      </c>
      <c r="AC135" s="45" t="str">
        <f>+IF(Q135="","",IFERROR(VLOOKUP(Q135,Consulta1[],7,0),"-"))</f>
        <v>&gt;360</v>
      </c>
      <c r="AD135" s="45" t="str">
        <f>+IF(Q135="","",IFERROR(VLOOKUP(Q135,Consulta1[],9,0),"-"))</f>
        <v>LATAM MED</v>
      </c>
      <c r="AE135" s="1">
        <f t="shared" si="20"/>
        <v>46275</v>
      </c>
    </row>
    <row r="136" spans="1:31">
      <c r="A136" s="55">
        <v>46275</v>
      </c>
      <c r="B136" s="55">
        <v>46276</v>
      </c>
      <c r="C136" t="b">
        <v>0</v>
      </c>
      <c r="D136" t="s">
        <v>1770</v>
      </c>
      <c r="E136" t="s">
        <v>1985</v>
      </c>
      <c r="F136" t="s">
        <v>2008</v>
      </c>
      <c r="G136" t="s">
        <v>2009</v>
      </c>
      <c r="H136">
        <v>12</v>
      </c>
      <c r="I136">
        <v>12</v>
      </c>
      <c r="J136" t="s">
        <v>2566</v>
      </c>
      <c r="K136" t="s">
        <v>2567</v>
      </c>
      <c r="L136" t="s">
        <v>2568</v>
      </c>
      <c r="M136" t="s">
        <v>2569</v>
      </c>
      <c r="N136">
        <v>12</v>
      </c>
      <c r="O136">
        <v>11</v>
      </c>
      <c r="P136" s="54"/>
      <c r="Q136" s="45">
        <f t="shared" si="14"/>
        <v>4612348</v>
      </c>
      <c r="R136" s="45">
        <f>+IF(Q136="","",IFERROR(VLOOKUP(Q136,Consulta1[],2,0),"-"))</f>
        <v>2010677</v>
      </c>
      <c r="S136" s="45" t="str">
        <f>+IF(Q136="","",IFERROR(VLOOKUP(Q136,Consulta1[],3,0),"-"))</f>
        <v>SALAS PORTO MARIA CAMILA</v>
      </c>
      <c r="T136" s="45" t="str">
        <f>+IF(Q136="","",IFERROR(VLOOKUP(Q136,Consulta1[],4,0),"-"))</f>
        <v>WPP EQUIPAJES AMC</v>
      </c>
      <c r="U136" s="45" t="str">
        <f>+IF(Q136="","",IFERROR(VLOOKUP(Q136,Consulta1[],5,0),"-"))</f>
        <v>GIRALDO ARROYAVE GERALDIN</v>
      </c>
      <c r="V136" s="45" t="str">
        <f>+IF(Q136="","",IFERROR(VLOOKUP(Q136,Consulta1[],6,0),"-"))</f>
        <v>LOBO VERA LADY VANESSA</v>
      </c>
      <c r="W136" s="45">
        <f t="shared" si="15"/>
        <v>12</v>
      </c>
      <c r="X136" s="51">
        <f>+IF(T136="SWAT HB",800,IF(R136="-","",IFERROR(IF(T136="-","",VLOOKUP(T136,'SKILL PERFIL'!$A$2:$B$37,2,0)),"")))</f>
        <v>1231</v>
      </c>
      <c r="Y136" s="51">
        <f t="shared" si="17"/>
        <v>1610</v>
      </c>
      <c r="Z136" s="46">
        <f t="shared" si="18"/>
        <v>19320</v>
      </c>
      <c r="AA136" s="45">
        <f t="shared" si="19"/>
        <v>4612348</v>
      </c>
      <c r="AB136" s="45">
        <f t="shared" si="16"/>
        <v>1</v>
      </c>
      <c r="AC136" s="45" t="str">
        <f>+IF(Q136="","",IFERROR(VLOOKUP(Q136,Consulta1[],7,0),"-"))</f>
        <v>&gt;360</v>
      </c>
      <c r="AD136" s="45" t="str">
        <f>+IF(Q136="","",IFERROR(VLOOKUP(Q136,Consulta1[],9,0),"-"))</f>
        <v>LATAM MED</v>
      </c>
      <c r="AE136" s="1">
        <f t="shared" si="20"/>
        <v>46275</v>
      </c>
    </row>
    <row r="137" spans="1:31">
      <c r="A137" s="55">
        <v>46275</v>
      </c>
      <c r="B137" s="55">
        <v>46276</v>
      </c>
      <c r="C137" t="b">
        <v>0</v>
      </c>
      <c r="D137" t="s">
        <v>1770</v>
      </c>
      <c r="E137" t="s">
        <v>1985</v>
      </c>
      <c r="F137" t="s">
        <v>2170</v>
      </c>
      <c r="G137" t="s">
        <v>2171</v>
      </c>
      <c r="H137">
        <v>2</v>
      </c>
      <c r="I137">
        <v>2</v>
      </c>
      <c r="J137" t="s">
        <v>2570</v>
      </c>
      <c r="K137" t="s">
        <v>2571</v>
      </c>
      <c r="M137" t="s">
        <v>2572</v>
      </c>
      <c r="O137">
        <v>2</v>
      </c>
      <c r="P137" s="54"/>
      <c r="Q137" s="45">
        <f t="shared" si="14"/>
        <v>4627565</v>
      </c>
      <c r="R137" s="45">
        <f>+IF(Q137="","",IFERROR(VLOOKUP(Q137,Consulta1[],2,0),"-"))</f>
        <v>2011167</v>
      </c>
      <c r="S137" s="45" t="str">
        <f>+IF(Q137="","",IFERROR(VLOOKUP(Q137,Consulta1[],3,0),"-"))</f>
        <v>RAMIREZ CARTAGENA FELIPE</v>
      </c>
      <c r="T137" s="45" t="str">
        <f>+IF(Q137="","",IFERROR(VLOOKUP(Q137,Consulta1[],4,0),"-"))</f>
        <v>CHAT VENTAS AMC</v>
      </c>
      <c r="U137" s="45" t="str">
        <f>+IF(Q137="","",IFERROR(VLOOKUP(Q137,Consulta1[],5,0),"-"))</f>
        <v>RIOS CELESTINO GERSON DARIO</v>
      </c>
      <c r="V137" s="45" t="str">
        <f>+IF(Q137="","",IFERROR(VLOOKUP(Q137,Consulta1[],6,0),"-"))</f>
        <v>LOBO VERA LADY VANESSA</v>
      </c>
      <c r="W137" s="45">
        <f t="shared" si="15"/>
        <v>2</v>
      </c>
      <c r="X137" s="51">
        <f>+IF(T137="SWAT HB",800,IF(R137="-","",IFERROR(IF(T137="-","",VLOOKUP(T137,'SKILL PERFIL'!$A$2:$B$37,2,0)),"")))</f>
        <v>1411.8916037432809</v>
      </c>
      <c r="Y137" s="51">
        <f t="shared" si="17"/>
        <v>1006</v>
      </c>
      <c r="Z137" s="46">
        <f t="shared" si="18"/>
        <v>2012</v>
      </c>
      <c r="AA137" s="45">
        <f t="shared" si="19"/>
        <v>4627565</v>
      </c>
      <c r="AB137" s="45">
        <f t="shared" si="16"/>
        <v>1</v>
      </c>
      <c r="AC137" s="45" t="str">
        <f>+IF(Q137="","",IFERROR(VLOOKUP(Q137,Consulta1[],7,0),"-"))</f>
        <v>&gt;360</v>
      </c>
      <c r="AD137" s="45" t="str">
        <f>+IF(Q137="","",IFERROR(VLOOKUP(Q137,Consulta1[],9,0),"-"))</f>
        <v>LATAM MED</v>
      </c>
      <c r="AE137" s="1">
        <f t="shared" si="20"/>
        <v>46275</v>
      </c>
    </row>
    <row r="138" spans="1:31">
      <c r="A138" s="55">
        <v>46275</v>
      </c>
      <c r="B138" s="55">
        <v>46276</v>
      </c>
      <c r="C138" t="b">
        <v>0</v>
      </c>
      <c r="D138" t="s">
        <v>1770</v>
      </c>
      <c r="E138" t="s">
        <v>1985</v>
      </c>
      <c r="F138" t="s">
        <v>2172</v>
      </c>
      <c r="G138" t="s">
        <v>2173</v>
      </c>
      <c r="H138">
        <v>6</v>
      </c>
      <c r="I138">
        <v>6</v>
      </c>
      <c r="J138" t="s">
        <v>2573</v>
      </c>
      <c r="K138" t="s">
        <v>2574</v>
      </c>
      <c r="L138" t="s">
        <v>2575</v>
      </c>
      <c r="M138" t="s">
        <v>2576</v>
      </c>
      <c r="N138">
        <v>6</v>
      </c>
      <c r="O138">
        <v>6</v>
      </c>
      <c r="P138" s="54"/>
      <c r="Q138" s="45">
        <f t="shared" si="14"/>
        <v>4630305</v>
      </c>
      <c r="R138" s="45">
        <f>+IF(Q138="","",IFERROR(VLOOKUP(Q138,Consulta1[],2,0),"-"))</f>
        <v>2011287</v>
      </c>
      <c r="S138" s="45" t="str">
        <f>+IF(Q138="","",IFERROR(VLOOKUP(Q138,Consulta1[],3,0),"-"))</f>
        <v>SALAZAR MORALES JUAN ESTEBAN</v>
      </c>
      <c r="T138" s="45" t="str">
        <f>+IF(Q138="","",IFERROR(VLOOKUP(Q138,Consulta1[],4,0),"-"))</f>
        <v>CHAT VENTAS AMC</v>
      </c>
      <c r="U138" s="45" t="str">
        <f>+IF(Q138="","",IFERROR(VLOOKUP(Q138,Consulta1[],5,0),"-"))</f>
        <v>TORRES PEREZ YEFERSON</v>
      </c>
      <c r="V138" s="45" t="str">
        <f>+IF(Q138="","",IFERROR(VLOOKUP(Q138,Consulta1[],6,0),"-"))</f>
        <v>LOBO VERA LADY VANESSA</v>
      </c>
      <c r="W138" s="45">
        <f t="shared" si="15"/>
        <v>6</v>
      </c>
      <c r="X138" s="51">
        <f>+IF(T138="SWAT HB",800,IF(R138="-","",IFERROR(IF(T138="-","",VLOOKUP(T138,'SKILL PERFIL'!$A$2:$B$37,2,0)),"")))</f>
        <v>1411.8916037432809</v>
      </c>
      <c r="Y138" s="51">
        <f t="shared" si="17"/>
        <v>1874.9999999999998</v>
      </c>
      <c r="Z138" s="46">
        <f t="shared" si="18"/>
        <v>11249.999999999998</v>
      </c>
      <c r="AA138" s="45">
        <f t="shared" si="19"/>
        <v>4630305</v>
      </c>
      <c r="AB138" s="45">
        <f t="shared" si="16"/>
        <v>1</v>
      </c>
      <c r="AC138" s="45" t="str">
        <f>+IF(Q138="","",IFERROR(VLOOKUP(Q138,Consulta1[],7,0),"-"))</f>
        <v>&gt;360</v>
      </c>
      <c r="AD138" s="45" t="str">
        <f>+IF(Q138="","",IFERROR(VLOOKUP(Q138,Consulta1[],9,0),"-"))</f>
        <v>LATAM MED</v>
      </c>
      <c r="AE138" s="1">
        <f t="shared" si="20"/>
        <v>46275</v>
      </c>
    </row>
    <row r="139" spans="1:31">
      <c r="A139" s="55">
        <v>46275</v>
      </c>
      <c r="B139" s="55">
        <v>46276</v>
      </c>
      <c r="C139" t="b">
        <v>0</v>
      </c>
      <c r="D139" t="s">
        <v>1770</v>
      </c>
      <c r="E139" t="s">
        <v>1985</v>
      </c>
      <c r="F139" t="s">
        <v>2174</v>
      </c>
      <c r="G139" t="s">
        <v>2175</v>
      </c>
      <c r="H139">
        <v>13</v>
      </c>
      <c r="I139">
        <v>13</v>
      </c>
      <c r="J139" t="s">
        <v>2577</v>
      </c>
      <c r="K139" t="s">
        <v>2578</v>
      </c>
      <c r="L139" t="s">
        <v>2579</v>
      </c>
      <c r="M139" t="s">
        <v>2580</v>
      </c>
      <c r="N139">
        <v>11</v>
      </c>
      <c r="O139">
        <v>13</v>
      </c>
      <c r="P139" s="54"/>
      <c r="Q139" s="45">
        <f t="shared" si="14"/>
        <v>4633412</v>
      </c>
      <c r="R139" s="45">
        <f>+IF(Q139="","",IFERROR(VLOOKUP(Q139,Consulta1[],2,0),"-"))</f>
        <v>2011443</v>
      </c>
      <c r="S139" s="45" t="str">
        <f>+IF(Q139="","",IFERROR(VLOOKUP(Q139,Consulta1[],3,0),"-"))</f>
        <v>VARELAS HERNANDEZ LEIDY YOHANA</v>
      </c>
      <c r="T139" s="45" t="str">
        <f>+IF(Q139="","",IFERROR(VLOOKUP(Q139,Consulta1[],4,0),"-"))</f>
        <v>WPP LUA AMC</v>
      </c>
      <c r="U139" s="45" t="str">
        <f>+IF(Q139="","",IFERROR(VLOOKUP(Q139,Consulta1[],5,0),"-"))</f>
        <v>AGUDELO BARRIENTOS MARIA CAMILA</v>
      </c>
      <c r="V139" s="45" t="str">
        <f>+IF(Q139="","",IFERROR(VLOOKUP(Q139,Consulta1[],6,0),"-"))</f>
        <v>CARBONO PEDROZA YINEIDIS YESENIA</v>
      </c>
      <c r="W139" s="45">
        <f t="shared" si="15"/>
        <v>13</v>
      </c>
      <c r="X139" s="51">
        <f>+IF(T139="SWAT HB",800,IF(R139="-","",IFERROR(IF(T139="-","",VLOOKUP(T139,'SKILL PERFIL'!$A$2:$B$37,2,0)),"")))</f>
        <v>1700</v>
      </c>
      <c r="Y139" s="51">
        <f t="shared" si="17"/>
        <v>668</v>
      </c>
      <c r="Z139" s="46">
        <f t="shared" si="18"/>
        <v>8684</v>
      </c>
      <c r="AA139" s="45">
        <f t="shared" si="19"/>
        <v>4633412</v>
      </c>
      <c r="AB139" s="45">
        <f t="shared" si="16"/>
        <v>1</v>
      </c>
      <c r="AC139" s="45" t="str">
        <f>+IF(Q139="","",IFERROR(VLOOKUP(Q139,Consulta1[],7,0),"-"))</f>
        <v>&gt;360</v>
      </c>
      <c r="AD139" s="45" t="str">
        <f>+IF(Q139="","",IFERROR(VLOOKUP(Q139,Consulta1[],9,0),"-"))</f>
        <v>LATAM MED</v>
      </c>
      <c r="AE139" s="1">
        <f t="shared" si="20"/>
        <v>46275</v>
      </c>
    </row>
    <row r="140" spans="1:31">
      <c r="A140" s="55">
        <v>46275</v>
      </c>
      <c r="B140" s="55">
        <v>46276</v>
      </c>
      <c r="C140" t="b">
        <v>0</v>
      </c>
      <c r="D140" t="s">
        <v>1770</v>
      </c>
      <c r="E140" t="s">
        <v>1985</v>
      </c>
      <c r="F140" t="s">
        <v>2010</v>
      </c>
      <c r="G140" t="s">
        <v>2011</v>
      </c>
      <c r="H140"/>
      <c r="I140">
        <v>3</v>
      </c>
      <c r="J140" t="s">
        <v>2012</v>
      </c>
      <c r="K140" t="s">
        <v>2013</v>
      </c>
      <c r="L140" t="s">
        <v>2014</v>
      </c>
      <c r="M140" t="s">
        <v>2015</v>
      </c>
      <c r="N140">
        <v>3</v>
      </c>
      <c r="O140">
        <v>3</v>
      </c>
      <c r="P140" s="54"/>
      <c r="Q140" s="45">
        <f t="shared" si="14"/>
        <v>4634678</v>
      </c>
      <c r="R140" s="45">
        <f>+IF(Q140="","",IFERROR(VLOOKUP(Q140,Consulta1[],2,0),"-"))</f>
        <v>2011503</v>
      </c>
      <c r="S140" s="45" t="str">
        <f>+IF(Q140="","",IFERROR(VLOOKUP(Q140,Consulta1[],3,0),"-"))</f>
        <v>ATEHORTUA TOBON MARITZA</v>
      </c>
      <c r="T140" s="45" t="str">
        <f>+IF(Q140="","",IFERROR(VLOOKUP(Q140,Consulta1[],4,0),"-"))</f>
        <v>CHAT VENTAS AMC</v>
      </c>
      <c r="U140" s="45" t="str">
        <f>+IF(Q140="","",IFERROR(VLOOKUP(Q140,Consulta1[],5,0),"-"))</f>
        <v>TORRES PEREZ YEFERSON</v>
      </c>
      <c r="V140" s="45" t="str">
        <f>+IF(Q140="","",IFERROR(VLOOKUP(Q140,Consulta1[],6,0),"-"))</f>
        <v>LOBO VERA LADY VANESSA</v>
      </c>
      <c r="W140" s="45">
        <f t="shared" si="15"/>
        <v>3</v>
      </c>
      <c r="X140" s="51">
        <f>+IF(T140="SWAT HB",800,IF(R140="-","",IFERROR(IF(T140="-","",VLOOKUP(T140,'SKILL PERFIL'!$A$2:$B$37,2,0)),"")))</f>
        <v>1411.8916037432809</v>
      </c>
      <c r="Y140" s="51">
        <f t="shared" si="17"/>
        <v>4195</v>
      </c>
      <c r="Z140" s="46">
        <f t="shared" si="18"/>
        <v>12585</v>
      </c>
      <c r="AA140" s="45">
        <f t="shared" si="19"/>
        <v>4634678</v>
      </c>
      <c r="AB140" s="45">
        <f t="shared" si="16"/>
        <v>1</v>
      </c>
      <c r="AC140" s="45" t="str">
        <f>+IF(Q140="","",IFERROR(VLOOKUP(Q140,Consulta1[],7,0),"-"))</f>
        <v>&gt;360</v>
      </c>
      <c r="AD140" s="45" t="str">
        <f>+IF(Q140="","",IFERROR(VLOOKUP(Q140,Consulta1[],9,0),"-"))</f>
        <v>LATAM MED</v>
      </c>
      <c r="AE140" s="1">
        <f t="shared" si="20"/>
        <v>46275</v>
      </c>
    </row>
    <row r="141" spans="1:31">
      <c r="A141" s="55">
        <v>46275</v>
      </c>
      <c r="B141" s="55">
        <v>46276</v>
      </c>
      <c r="C141" t="b">
        <v>0</v>
      </c>
      <c r="D141" t="s">
        <v>1770</v>
      </c>
      <c r="E141" t="s">
        <v>1985</v>
      </c>
      <c r="F141" t="s">
        <v>2016</v>
      </c>
      <c r="G141" t="s">
        <v>2017</v>
      </c>
      <c r="H141">
        <v>16</v>
      </c>
      <c r="I141">
        <v>19</v>
      </c>
      <c r="J141" t="s">
        <v>2018</v>
      </c>
      <c r="K141" t="s">
        <v>2019</v>
      </c>
      <c r="L141" t="s">
        <v>2020</v>
      </c>
      <c r="M141" t="s">
        <v>2021</v>
      </c>
      <c r="N141">
        <v>17</v>
      </c>
      <c r="O141">
        <v>19</v>
      </c>
      <c r="P141" s="54"/>
      <c r="Q141" s="45">
        <f t="shared" si="14"/>
        <v>4636670</v>
      </c>
      <c r="R141" s="45">
        <f>+IF(Q141="","",IFERROR(VLOOKUP(Q141,Consulta1[],2,0),"-"))</f>
        <v>2011574</v>
      </c>
      <c r="S141" s="45" t="str">
        <f>+IF(Q141="","",IFERROR(VLOOKUP(Q141,Consulta1[],3,0),"-"))</f>
        <v>ARANGO MARIANA</v>
      </c>
      <c r="T141" s="45" t="str">
        <f>+IF(Q141="","",IFERROR(VLOOKUP(Q141,Consulta1[],4,0),"-"))</f>
        <v>WPP VENTAS AMC</v>
      </c>
      <c r="U141" s="45" t="str">
        <f>+IF(Q141="","",IFERROR(VLOOKUP(Q141,Consulta1[],5,0),"-"))</f>
        <v>RIOS CELESTINO GERSON DARIO</v>
      </c>
      <c r="V141" s="45" t="str">
        <f>+IF(Q141="","",IFERROR(VLOOKUP(Q141,Consulta1[],6,0),"-"))</f>
        <v>LOBO VERA LADY VANESSA</v>
      </c>
      <c r="W141" s="45">
        <f t="shared" si="15"/>
        <v>19</v>
      </c>
      <c r="X141" s="51">
        <f>+IF(T141="SWAT HB",800,IF(R141="-","",IFERROR(IF(T141="-","",VLOOKUP(T141,'SKILL PERFIL'!$A$2:$B$37,2,0)),"")))</f>
        <v>1700</v>
      </c>
      <c r="Y141" s="51">
        <f t="shared" si="17"/>
        <v>1693</v>
      </c>
      <c r="Z141" s="46">
        <f t="shared" si="18"/>
        <v>32167</v>
      </c>
      <c r="AA141" s="45">
        <f t="shared" si="19"/>
        <v>4636670</v>
      </c>
      <c r="AB141" s="45">
        <f t="shared" si="16"/>
        <v>1</v>
      </c>
      <c r="AC141" s="45" t="str">
        <f>+IF(Q141="","",IFERROR(VLOOKUP(Q141,Consulta1[],7,0),"-"))</f>
        <v>&gt;360</v>
      </c>
      <c r="AD141" s="45" t="str">
        <f>+IF(Q141="","",IFERROR(VLOOKUP(Q141,Consulta1[],9,0),"-"))</f>
        <v>LATAM MED</v>
      </c>
      <c r="AE141" s="1">
        <f t="shared" si="20"/>
        <v>46275</v>
      </c>
    </row>
    <row r="142" spans="1:31">
      <c r="A142" s="55">
        <v>46275</v>
      </c>
      <c r="B142" s="55">
        <v>46276</v>
      </c>
      <c r="C142" t="b">
        <v>0</v>
      </c>
      <c r="D142" t="s">
        <v>1770</v>
      </c>
      <c r="E142" t="s">
        <v>1985</v>
      </c>
      <c r="F142" t="s">
        <v>2022</v>
      </c>
      <c r="G142" t="s">
        <v>2023</v>
      </c>
      <c r="H142">
        <v>10</v>
      </c>
      <c r="I142">
        <v>12</v>
      </c>
      <c r="J142" t="s">
        <v>2024</v>
      </c>
      <c r="K142" t="s">
        <v>2025</v>
      </c>
      <c r="L142" t="s">
        <v>2026</v>
      </c>
      <c r="M142" t="s">
        <v>2027</v>
      </c>
      <c r="N142">
        <v>10</v>
      </c>
      <c r="O142">
        <v>12</v>
      </c>
      <c r="P142" s="54"/>
      <c r="Q142" s="45">
        <f t="shared" si="14"/>
        <v>4641421</v>
      </c>
      <c r="R142" s="45">
        <f>+IF(Q142="","",IFERROR(VLOOKUP(Q142,Consulta1[],2,0),"-"))</f>
        <v>2012373</v>
      </c>
      <c r="S142" s="45" t="str">
        <f>+IF(Q142="","",IFERROR(VLOOKUP(Q142,Consulta1[],3,0),"-"))</f>
        <v>ESALAS CANTILLO SANDRA MILENA</v>
      </c>
      <c r="T142" s="45" t="str">
        <f>+IF(Q142="","",IFERROR(VLOOKUP(Q142,Consulta1[],4,0),"-"))</f>
        <v>DT FFP AMC</v>
      </c>
      <c r="U142" s="45" t="str">
        <f>+IF(Q142="","",IFERROR(VLOOKUP(Q142,Consulta1[],5,0),"-"))</f>
        <v>SILVA ECHAVARRIA ANGELA MARIA</v>
      </c>
      <c r="V142" s="45" t="str">
        <f>+IF(Q142="","",IFERROR(VLOOKUP(Q142,Consulta1[],6,0),"-"))</f>
        <v>ROJAS LEGUIZAMO ANDRES FELIPE</v>
      </c>
      <c r="W142" s="45">
        <f t="shared" si="15"/>
        <v>12</v>
      </c>
      <c r="X142" s="51">
        <f>+IF(T142="SWAT HB",800,IF(R142="-","",IFERROR(IF(T142="-","",VLOOKUP(T142,'SKILL PERFIL'!$A$2:$B$37,2,0)),"")))</f>
        <v>646</v>
      </c>
      <c r="Y142" s="51">
        <f t="shared" si="17"/>
        <v>998.00000000000011</v>
      </c>
      <c r="Z142" s="46">
        <f t="shared" si="18"/>
        <v>11976.000000000002</v>
      </c>
      <c r="AA142" s="45">
        <f t="shared" si="19"/>
        <v>4641421</v>
      </c>
      <c r="AB142" s="45">
        <f t="shared" si="16"/>
        <v>1</v>
      </c>
      <c r="AC142" s="45" t="str">
        <f>+IF(Q142="","",IFERROR(VLOOKUP(Q142,Consulta1[],7,0),"-"))</f>
        <v>&gt;360</v>
      </c>
      <c r="AD142" s="45" t="str">
        <f>+IF(Q142="","",IFERROR(VLOOKUP(Q142,Consulta1[],9,0),"-"))</f>
        <v>LATAM MED</v>
      </c>
      <c r="AE142" s="1">
        <f t="shared" si="20"/>
        <v>46275</v>
      </c>
    </row>
    <row r="143" spans="1:31">
      <c r="A143" s="55">
        <v>46275</v>
      </c>
      <c r="B143" s="55">
        <v>46276</v>
      </c>
      <c r="C143" t="b">
        <v>0</v>
      </c>
      <c r="D143" t="s">
        <v>1770</v>
      </c>
      <c r="E143" t="s">
        <v>1985</v>
      </c>
      <c r="F143" t="s">
        <v>2028</v>
      </c>
      <c r="G143" t="s">
        <v>2029</v>
      </c>
      <c r="H143">
        <v>12</v>
      </c>
      <c r="I143">
        <v>15</v>
      </c>
      <c r="J143" t="s">
        <v>2030</v>
      </c>
      <c r="K143" t="s">
        <v>2031</v>
      </c>
      <c r="L143" t="s">
        <v>2032</v>
      </c>
      <c r="M143" t="s">
        <v>2033</v>
      </c>
      <c r="N143">
        <v>15</v>
      </c>
      <c r="O143">
        <v>14</v>
      </c>
      <c r="P143" s="54"/>
      <c r="Q143" s="45">
        <f t="shared" si="14"/>
        <v>4710288</v>
      </c>
      <c r="R143" s="45">
        <f>+IF(Q143="","",IFERROR(VLOOKUP(Q143,Consulta1[],2,0),"-"))</f>
        <v>20140021</v>
      </c>
      <c r="S143" s="45" t="str">
        <f>+IF(Q143="","",IFERROR(VLOOKUP(Q143,Consulta1[],3,0),"-"))</f>
        <v>PATIÑO ARENAS JUAN IGNACIO</v>
      </c>
      <c r="T143" s="45" t="str">
        <f>+IF(Q143="","",IFERROR(VLOOKUP(Q143,Consulta1[],4,0),"-"))</f>
        <v>WPP VENTAS AMC</v>
      </c>
      <c r="U143" s="45" t="str">
        <f>+IF(Q143="","",IFERROR(VLOOKUP(Q143,Consulta1[],5,0),"-"))</f>
        <v>TORRES PEREZ YEFERSON</v>
      </c>
      <c r="V143" s="45" t="str">
        <f>+IF(Q143="","",IFERROR(VLOOKUP(Q143,Consulta1[],6,0),"-"))</f>
        <v>LOBO VERA LADY VANESSA</v>
      </c>
      <c r="W143" s="45">
        <f t="shared" si="15"/>
        <v>15</v>
      </c>
      <c r="X143" s="51">
        <f>+IF(T143="SWAT HB",800,IF(R143="-","",IFERROR(IF(T143="-","",VLOOKUP(T143,'SKILL PERFIL'!$A$2:$B$37,2,0)),"")))</f>
        <v>1700</v>
      </c>
      <c r="Y143" s="51">
        <f t="shared" si="17"/>
        <v>2777</v>
      </c>
      <c r="Z143" s="46">
        <f t="shared" si="18"/>
        <v>41655</v>
      </c>
      <c r="AA143" s="45">
        <f t="shared" si="19"/>
        <v>4710288</v>
      </c>
      <c r="AB143" s="45">
        <f t="shared" si="16"/>
        <v>1</v>
      </c>
      <c r="AC143" s="45" t="str">
        <f>+IF(Q143="","",IFERROR(VLOOKUP(Q143,Consulta1[],7,0),"-"))</f>
        <v>&gt;360</v>
      </c>
      <c r="AD143" s="45" t="str">
        <f>+IF(Q143="","",IFERROR(VLOOKUP(Q143,Consulta1[],9,0),"-"))</f>
        <v>LATAM MED</v>
      </c>
      <c r="AE143" s="1">
        <f t="shared" si="20"/>
        <v>46275</v>
      </c>
    </row>
    <row r="144" spans="1:31">
      <c r="A144" s="55">
        <v>46275</v>
      </c>
      <c r="B144" s="55">
        <v>46276</v>
      </c>
      <c r="C144" t="b">
        <v>0</v>
      </c>
      <c r="D144" t="s">
        <v>1770</v>
      </c>
      <c r="E144" t="s">
        <v>1985</v>
      </c>
      <c r="F144" t="s">
        <v>2176</v>
      </c>
      <c r="G144" t="s">
        <v>2177</v>
      </c>
      <c r="H144">
        <v>8</v>
      </c>
      <c r="I144">
        <v>5</v>
      </c>
      <c r="J144" t="s">
        <v>2581</v>
      </c>
      <c r="K144" t="s">
        <v>2582</v>
      </c>
      <c r="L144" t="s">
        <v>2583</v>
      </c>
      <c r="M144" t="s">
        <v>2584</v>
      </c>
      <c r="N144">
        <v>5</v>
      </c>
      <c r="O144">
        <v>5</v>
      </c>
      <c r="P144" s="54"/>
      <c r="Q144" s="45">
        <f t="shared" si="14"/>
        <v>4717997</v>
      </c>
      <c r="R144" s="45">
        <f>+IF(Q144="","",IFERROR(VLOOKUP(Q144,Consulta1[],2,0),"-"))</f>
        <v>20140390</v>
      </c>
      <c r="S144" s="45" t="str">
        <f>+IF(Q144="","",IFERROR(VLOOKUP(Q144,Consulta1[],3,0),"-"))</f>
        <v>MONTOYA PEREZ VALENTINA</v>
      </c>
      <c r="T144" s="45" t="str">
        <f>+IF(Q144="","",IFERROR(VLOOKUP(Q144,Consulta1[],4,0),"-"))</f>
        <v>CHAT VENTAS AMC</v>
      </c>
      <c r="U144" s="45" t="str">
        <f>+IF(Q144="","",IFERROR(VLOOKUP(Q144,Consulta1[],5,0),"-"))</f>
        <v>RIOS CELESTINO GERSON DARIO</v>
      </c>
      <c r="V144" s="45" t="str">
        <f>+IF(Q144="","",IFERROR(VLOOKUP(Q144,Consulta1[],6,0),"-"))</f>
        <v>LOBO VERA LADY VANESSA</v>
      </c>
      <c r="W144" s="45">
        <f t="shared" si="15"/>
        <v>5</v>
      </c>
      <c r="X144" s="51">
        <f>+IF(T144="SWAT HB",800,IF(R144="-","",IFERROR(IF(T144="-","",VLOOKUP(T144,'SKILL PERFIL'!$A$2:$B$37,2,0)),"")))</f>
        <v>1411.8916037432809</v>
      </c>
      <c r="Y144" s="51">
        <f t="shared" si="17"/>
        <v>995.00000000000011</v>
      </c>
      <c r="Z144" s="46">
        <f t="shared" si="18"/>
        <v>4975.0000000000009</v>
      </c>
      <c r="AA144" s="45">
        <f t="shared" si="19"/>
        <v>4717997</v>
      </c>
      <c r="AB144" s="45">
        <f t="shared" si="16"/>
        <v>1</v>
      </c>
      <c r="AC144" s="45" t="str">
        <f>+IF(Q144="","",IFERROR(VLOOKUP(Q144,Consulta1[],7,0),"-"))</f>
        <v>&gt;360</v>
      </c>
      <c r="AD144" s="45" t="str">
        <f>+IF(Q144="","",IFERROR(VLOOKUP(Q144,Consulta1[],9,0),"-"))</f>
        <v>LATAM MED</v>
      </c>
      <c r="AE144" s="1">
        <f t="shared" si="20"/>
        <v>46275</v>
      </c>
    </row>
    <row r="145" spans="1:31">
      <c r="A145" s="55">
        <v>46275</v>
      </c>
      <c r="B145" s="55">
        <v>46276</v>
      </c>
      <c r="C145" t="b">
        <v>0</v>
      </c>
      <c r="D145" t="s">
        <v>1770</v>
      </c>
      <c r="E145" t="s">
        <v>1985</v>
      </c>
      <c r="F145" t="s">
        <v>2585</v>
      </c>
      <c r="G145" t="s">
        <v>2586</v>
      </c>
      <c r="H145">
        <v>5</v>
      </c>
      <c r="I145">
        <v>2</v>
      </c>
      <c r="J145" t="s">
        <v>2587</v>
      </c>
      <c r="K145" t="s">
        <v>2588</v>
      </c>
      <c r="L145" t="s">
        <v>2589</v>
      </c>
      <c r="M145" t="s">
        <v>2590</v>
      </c>
      <c r="N145">
        <v>2</v>
      </c>
      <c r="O145">
        <v>2</v>
      </c>
      <c r="P145" s="54"/>
      <c r="Q145" s="45">
        <f t="shared" si="14"/>
        <v>4728374</v>
      </c>
      <c r="R145" s="45">
        <f>+IF(Q145="","",IFERROR(VLOOKUP(Q145,Consulta1[],2,0),"-"))</f>
        <v>20141183</v>
      </c>
      <c r="S145" s="45" t="str">
        <f>+IF(Q145="","",IFERROR(VLOOKUP(Q145,Consulta1[],3,0),"-"))</f>
        <v>PALACIOS RESTREPO ANDRES FELIPE</v>
      </c>
      <c r="T145" s="45" t="str">
        <f>+IF(Q145="","",IFERROR(VLOOKUP(Q145,Consulta1[],4,0),"-"))</f>
        <v>WPP VENTAS AMC</v>
      </c>
      <c r="U145" s="45" t="str">
        <f>+IF(Q145="","",IFERROR(VLOOKUP(Q145,Consulta1[],5,0),"-"))</f>
        <v>RIOS CELESTINO GERSON DARIO</v>
      </c>
      <c r="V145" s="45" t="str">
        <f>+IF(Q145="","",IFERROR(VLOOKUP(Q145,Consulta1[],6,0),"-"))</f>
        <v>LOBO VERA LADY VANESSA</v>
      </c>
      <c r="W145" s="45">
        <f t="shared" si="15"/>
        <v>2</v>
      </c>
      <c r="X145" s="51">
        <f>+IF(T145="SWAT HB",800,IF(R145="-","",IFERROR(IF(T145="-","",VLOOKUP(T145,'SKILL PERFIL'!$A$2:$B$37,2,0)),"")))</f>
        <v>1700</v>
      </c>
      <c r="Y145" s="51">
        <f t="shared" si="17"/>
        <v>686.99999999999989</v>
      </c>
      <c r="Z145" s="46">
        <f t="shared" si="18"/>
        <v>1373.9999999999998</v>
      </c>
      <c r="AA145" s="45">
        <f t="shared" si="19"/>
        <v>4728374</v>
      </c>
      <c r="AB145" s="45">
        <f t="shared" si="16"/>
        <v>1</v>
      </c>
      <c r="AC145" s="45" t="str">
        <f>+IF(Q145="","",IFERROR(VLOOKUP(Q145,Consulta1[],7,0),"-"))</f>
        <v>&gt;360</v>
      </c>
      <c r="AD145" s="45" t="str">
        <f>+IF(Q145="","",IFERROR(VLOOKUP(Q145,Consulta1[],9,0),"-"))</f>
        <v>LATAM MED</v>
      </c>
      <c r="AE145" s="1">
        <f t="shared" si="20"/>
        <v>46275</v>
      </c>
    </row>
    <row r="146" spans="1:31">
      <c r="A146" s="55">
        <v>46275</v>
      </c>
      <c r="B146" s="55">
        <v>46276</v>
      </c>
      <c r="C146" t="b">
        <v>0</v>
      </c>
      <c r="D146" t="s">
        <v>1770</v>
      </c>
      <c r="E146" t="s">
        <v>1985</v>
      </c>
      <c r="F146" t="s">
        <v>2034</v>
      </c>
      <c r="G146" t="s">
        <v>2035</v>
      </c>
      <c r="H146">
        <v>18</v>
      </c>
      <c r="I146">
        <v>20</v>
      </c>
      <c r="J146" t="s">
        <v>2036</v>
      </c>
      <c r="K146" t="s">
        <v>2037</v>
      </c>
      <c r="L146" t="s">
        <v>2038</v>
      </c>
      <c r="M146" t="s">
        <v>2039</v>
      </c>
      <c r="N146">
        <v>17</v>
      </c>
      <c r="O146">
        <v>20</v>
      </c>
      <c r="P146" s="54"/>
      <c r="Q146" s="45">
        <f t="shared" si="14"/>
        <v>4741896</v>
      </c>
      <c r="R146" s="45">
        <f>+IF(Q146="","",IFERROR(VLOOKUP(Q146,Consulta1[],2,0),"-"))</f>
        <v>0</v>
      </c>
      <c r="S146" s="45" t="str">
        <f>+IF(Q146="","",IFERROR(VLOOKUP(Q146,Consulta1[],3,0),"-"))</f>
        <v>NARVAEZ MARTINEZ LUIS DANIEL</v>
      </c>
      <c r="T146" s="45" t="str">
        <f>+IF(Q146="","",IFERROR(VLOOKUP(Q146,Consulta1[],4,0),"-"))</f>
        <v>DT FFP AMC</v>
      </c>
      <c r="U146" s="45" t="str">
        <f>+IF(Q146="","",IFERROR(VLOOKUP(Q146,Consulta1[],5,0),"-"))</f>
        <v>SILVA ECHAVARRIA ANGELA MARIA</v>
      </c>
      <c r="V146" s="45" t="str">
        <f>+IF(Q146="","",IFERROR(VLOOKUP(Q146,Consulta1[],6,0),"-"))</f>
        <v>ROJAS LEGUIZAMO ANDRES FELIPE</v>
      </c>
      <c r="W146" s="45">
        <f t="shared" si="15"/>
        <v>20</v>
      </c>
      <c r="X146" s="51">
        <f>+IF(T146="SWAT HB",800,IF(R146="-","",IFERROR(IF(T146="-","",VLOOKUP(T146,'SKILL PERFIL'!$A$2:$B$37,2,0)),"")))</f>
        <v>646</v>
      </c>
      <c r="Y146" s="51">
        <f t="shared" si="17"/>
        <v>1539</v>
      </c>
      <c r="Z146" s="46">
        <f t="shared" si="18"/>
        <v>30780</v>
      </c>
      <c r="AA146" s="45">
        <f t="shared" si="19"/>
        <v>4741896</v>
      </c>
      <c r="AB146" s="45">
        <f t="shared" si="16"/>
        <v>1</v>
      </c>
      <c r="AC146" s="45" t="str">
        <f>+IF(Q146="","",IFERROR(VLOOKUP(Q146,Consulta1[],7,0),"-"))</f>
        <v>&gt;360</v>
      </c>
      <c r="AD146" s="45" t="str">
        <f>+IF(Q146="","",IFERROR(VLOOKUP(Q146,Consulta1[],9,0),"-"))</f>
        <v>LATAM MED</v>
      </c>
      <c r="AE146" s="1">
        <f t="shared" si="20"/>
        <v>46275</v>
      </c>
    </row>
    <row r="147" spans="1:31">
      <c r="A147" s="55">
        <v>46275</v>
      </c>
      <c r="B147" s="55">
        <v>46276</v>
      </c>
      <c r="C147" t="b">
        <v>0</v>
      </c>
      <c r="D147" t="s">
        <v>1770</v>
      </c>
      <c r="E147" t="s">
        <v>1985</v>
      </c>
      <c r="F147" t="s">
        <v>2040</v>
      </c>
      <c r="G147" t="s">
        <v>2041</v>
      </c>
      <c r="H147">
        <v>9</v>
      </c>
      <c r="I147">
        <v>10</v>
      </c>
      <c r="J147" t="s">
        <v>2042</v>
      </c>
      <c r="K147" t="s">
        <v>2043</v>
      </c>
      <c r="L147" t="s">
        <v>2044</v>
      </c>
      <c r="M147" t="s">
        <v>2045</v>
      </c>
      <c r="N147">
        <v>9</v>
      </c>
      <c r="O147">
        <v>10</v>
      </c>
      <c r="P147" s="54"/>
      <c r="Q147" s="45">
        <f t="shared" si="14"/>
        <v>4757342</v>
      </c>
      <c r="R147" s="45">
        <f>+IF(Q147="","",IFERROR(VLOOKUP(Q147,Consulta1[],2,0),"-"))</f>
        <v>20142366</v>
      </c>
      <c r="S147" s="45" t="str">
        <f>+IF(Q147="","",IFERROR(VLOOKUP(Q147,Consulta1[],3,0),"-"))</f>
        <v>MATHEUS RIVERA ELIZABETH DANIELA</v>
      </c>
      <c r="T147" s="45" t="str">
        <f>+IF(Q147="","",IFERROR(VLOOKUP(Q147,Consulta1[],4,0),"-"))</f>
        <v>DT FFP AMC</v>
      </c>
      <c r="U147" s="45" t="str">
        <f>+IF(Q147="","",IFERROR(VLOOKUP(Q147,Consulta1[],5,0),"-"))</f>
        <v>SILVA ECHAVARRIA ANGELA MARIA</v>
      </c>
      <c r="V147" s="45" t="str">
        <f>+IF(Q147="","",IFERROR(VLOOKUP(Q147,Consulta1[],6,0),"-"))</f>
        <v>ROJAS LEGUIZAMO ANDRES FELIPE</v>
      </c>
      <c r="W147" s="45">
        <f t="shared" si="15"/>
        <v>10</v>
      </c>
      <c r="X147" s="51">
        <f>+IF(T147="SWAT HB",800,IF(R147="-","",IFERROR(IF(T147="-","",VLOOKUP(T147,'SKILL PERFIL'!$A$2:$B$37,2,0)),"")))</f>
        <v>646</v>
      </c>
      <c r="Y147" s="51">
        <f t="shared" si="17"/>
        <v>652</v>
      </c>
      <c r="Z147" s="46">
        <f>+IFERROR(W147*Y147,"")</f>
        <v>6520</v>
      </c>
      <c r="AA147" s="45">
        <f t="shared" si="19"/>
        <v>4757342</v>
      </c>
      <c r="AB147" s="45">
        <f t="shared" si="16"/>
        <v>1</v>
      </c>
      <c r="AC147" s="45" t="str">
        <f>+IF(Q147="","",IFERROR(VLOOKUP(Q147,Consulta1[],7,0),"-"))</f>
        <v>&gt;360</v>
      </c>
      <c r="AD147" s="45" t="str">
        <f>+IF(Q147="","",IFERROR(VLOOKUP(Q147,Consulta1[],9,0),"-"))</f>
        <v>LATAM MED</v>
      </c>
      <c r="AE147" s="1">
        <f t="shared" si="20"/>
        <v>46275</v>
      </c>
    </row>
    <row r="148" spans="1:31">
      <c r="A148" s="55">
        <v>46275</v>
      </c>
      <c r="B148" s="55">
        <v>46276</v>
      </c>
      <c r="C148" t="b">
        <v>0</v>
      </c>
      <c r="D148" t="s">
        <v>1770</v>
      </c>
      <c r="E148" t="s">
        <v>1985</v>
      </c>
      <c r="F148" t="s">
        <v>2046</v>
      </c>
      <c r="G148" t="s">
        <v>2047</v>
      </c>
      <c r="H148">
        <v>51</v>
      </c>
      <c r="I148">
        <v>51</v>
      </c>
      <c r="J148" t="s">
        <v>2048</v>
      </c>
      <c r="K148" t="s">
        <v>2049</v>
      </c>
      <c r="L148" t="s">
        <v>2050</v>
      </c>
      <c r="M148" t="s">
        <v>2051</v>
      </c>
      <c r="N148">
        <v>49</v>
      </c>
      <c r="O148">
        <v>51</v>
      </c>
      <c r="P148" s="54"/>
      <c r="Q148" s="45">
        <f t="shared" si="14"/>
        <v>4772186</v>
      </c>
      <c r="R148" s="45">
        <f>+IF(Q148="","",IFERROR(VLOOKUP(Q148,Consulta1[],2,0),"-"))</f>
        <v>20143713</v>
      </c>
      <c r="S148" s="45" t="str">
        <f>+IF(Q148="","",IFERROR(VLOOKUP(Q148,Consulta1[],3,0),"-"))</f>
        <v>AGUDELO RINCON SEBASTIAN</v>
      </c>
      <c r="T148" s="45" t="str">
        <f>+IF(Q148="","",IFERROR(VLOOKUP(Q148,Consulta1[],4,0),"-"))</f>
        <v>WPP EQUIPAJES AMC</v>
      </c>
      <c r="U148" s="45" t="str">
        <f>+IF(Q148="","",IFERROR(VLOOKUP(Q148,Consulta1[],5,0),"-"))</f>
        <v>GIRALDO ARROYAVE GERALDIN</v>
      </c>
      <c r="V148" s="45" t="str">
        <f>+IF(Q148="","",IFERROR(VLOOKUP(Q148,Consulta1[],6,0),"-"))</f>
        <v>LOBO VERA LADY VANESSA</v>
      </c>
      <c r="W148" s="45">
        <f t="shared" si="15"/>
        <v>51</v>
      </c>
      <c r="X148" s="51">
        <f>+IF(T148="SWAT HB",800,IF(R148="-","",IFERROR(IF(T148="-","",VLOOKUP(T148,'SKILL PERFIL'!$A$2:$B$37,2,0)),"")))</f>
        <v>1231</v>
      </c>
      <c r="Y148" s="51">
        <f t="shared" si="17"/>
        <v>732.00000000000011</v>
      </c>
      <c r="Z148" s="46">
        <f>+IFERROR(W148*Y148,"")</f>
        <v>37332.000000000007</v>
      </c>
      <c r="AA148" s="45">
        <f t="shared" si="19"/>
        <v>4772186</v>
      </c>
      <c r="AB148" s="45">
        <f t="shared" si="16"/>
        <v>1</v>
      </c>
      <c r="AC148" s="45" t="str">
        <f>+IF(Q148="","",IFERROR(VLOOKUP(Q148,Consulta1[],7,0),"-"))</f>
        <v>&gt;360</v>
      </c>
      <c r="AD148" s="45" t="str">
        <f>+IF(Q148="","",IFERROR(VLOOKUP(Q148,Consulta1[],9,0),"-"))</f>
        <v>LATAM MED</v>
      </c>
      <c r="AE148" s="1">
        <f t="shared" si="20"/>
        <v>46275</v>
      </c>
    </row>
    <row r="149" spans="1:31">
      <c r="A149" s="55">
        <v>46275</v>
      </c>
      <c r="B149" s="55">
        <v>46276</v>
      </c>
      <c r="C149" t="b">
        <v>0</v>
      </c>
      <c r="D149" t="s">
        <v>1770</v>
      </c>
      <c r="E149" t="s">
        <v>1985</v>
      </c>
      <c r="F149" t="s">
        <v>2052</v>
      </c>
      <c r="G149" t="s">
        <v>2053</v>
      </c>
      <c r="H149">
        <v>17</v>
      </c>
      <c r="I149">
        <v>16</v>
      </c>
      <c r="J149" t="s">
        <v>2591</v>
      </c>
      <c r="K149" t="s">
        <v>2592</v>
      </c>
      <c r="L149" t="s">
        <v>2593</v>
      </c>
      <c r="M149" t="s">
        <v>2594</v>
      </c>
      <c r="N149">
        <v>16</v>
      </c>
      <c r="O149">
        <v>16</v>
      </c>
      <c r="P149" s="54"/>
      <c r="Q149" s="45">
        <f t="shared" si="14"/>
        <v>4772189</v>
      </c>
      <c r="R149" s="45">
        <f>+IF(Q149="","",IFERROR(VLOOKUP(Q149,Consulta1[],2,0),"-"))</f>
        <v>20143771</v>
      </c>
      <c r="S149" s="45" t="str">
        <f>+IF(Q149="","",IFERROR(VLOOKUP(Q149,Consulta1[],3,0),"-"))</f>
        <v>HERRERA VALENCIA JHON GERONIMO</v>
      </c>
      <c r="T149" s="45" t="str">
        <f>+IF(Q149="","",IFERROR(VLOOKUP(Q149,Consulta1[],4,0),"-"))</f>
        <v>WPP EQUIPAJES AMC</v>
      </c>
      <c r="U149" s="45" t="str">
        <f>+IF(Q149="","",IFERROR(VLOOKUP(Q149,Consulta1[],5,0),"-"))</f>
        <v>SANDOVAL VARGAS JONATHAN</v>
      </c>
      <c r="V149" s="45" t="str">
        <f>+IF(Q149="","",IFERROR(VLOOKUP(Q149,Consulta1[],6,0),"-"))</f>
        <v>LOBO VERA LADY VANESSA</v>
      </c>
      <c r="W149" s="45">
        <f t="shared" si="15"/>
        <v>16</v>
      </c>
      <c r="X149" s="51">
        <f>+IF(T149="SWAT HB",800,IF(R149="-","",IFERROR(IF(T149="-","",VLOOKUP(T149,'SKILL PERFIL'!$A$2:$B$37,2,0)),"")))</f>
        <v>1231</v>
      </c>
      <c r="Y149" s="51">
        <f t="shared" si="17"/>
        <v>752</v>
      </c>
      <c r="Z149" s="46">
        <f t="shared" si="18"/>
        <v>12032</v>
      </c>
      <c r="AA149" s="45">
        <f t="shared" si="19"/>
        <v>4772189</v>
      </c>
      <c r="AB149" s="45">
        <f t="shared" si="16"/>
        <v>1</v>
      </c>
      <c r="AC149" s="45" t="str">
        <f>+IF(Q149="","",IFERROR(VLOOKUP(Q149,Consulta1[],7,0),"-"))</f>
        <v>&gt;360</v>
      </c>
      <c r="AD149" s="45" t="str">
        <f>+IF(Q149="","",IFERROR(VLOOKUP(Q149,Consulta1[],9,0),"-"))</f>
        <v>LATAM MED</v>
      </c>
      <c r="AE149" s="1">
        <f t="shared" si="20"/>
        <v>46275</v>
      </c>
    </row>
    <row r="150" spans="1:31">
      <c r="A150" s="55">
        <v>46275</v>
      </c>
      <c r="B150" s="55">
        <v>46276</v>
      </c>
      <c r="C150" t="b">
        <v>0</v>
      </c>
      <c r="D150" t="s">
        <v>1770</v>
      </c>
      <c r="E150" t="s">
        <v>1985</v>
      </c>
      <c r="F150" t="s">
        <v>2178</v>
      </c>
      <c r="G150" t="s">
        <v>2179</v>
      </c>
      <c r="H150">
        <v>22</v>
      </c>
      <c r="I150">
        <v>18</v>
      </c>
      <c r="J150" t="s">
        <v>2595</v>
      </c>
      <c r="K150" t="s">
        <v>2596</v>
      </c>
      <c r="L150" t="s">
        <v>2597</v>
      </c>
      <c r="M150" t="s">
        <v>2598</v>
      </c>
      <c r="N150">
        <v>18</v>
      </c>
      <c r="O150">
        <v>18</v>
      </c>
      <c r="P150" s="54"/>
      <c r="Q150" s="45">
        <f t="shared" si="14"/>
        <v>4772194</v>
      </c>
      <c r="R150" s="45">
        <f>+IF(Q150="","",IFERROR(VLOOKUP(Q150,Consulta1[],2,0),"-"))</f>
        <v>20143761</v>
      </c>
      <c r="S150" s="45" t="str">
        <f>+IF(Q150="","",IFERROR(VLOOKUP(Q150,Consulta1[],3,0),"-"))</f>
        <v>JARAMILLO TORRES JHOJAN</v>
      </c>
      <c r="T150" s="45" t="str">
        <f>+IF(Q150="","",IFERROR(VLOOKUP(Q150,Consulta1[],4,0),"-"))</f>
        <v>WPP EQUIPAJES AMC</v>
      </c>
      <c r="U150" s="45" t="str">
        <f>+IF(Q150="","",IFERROR(VLOOKUP(Q150,Consulta1[],5,0),"-"))</f>
        <v>GIRALDO ARROYAVE GERALDIN</v>
      </c>
      <c r="V150" s="45" t="str">
        <f>+IF(Q150="","",IFERROR(VLOOKUP(Q150,Consulta1[],6,0),"-"))</f>
        <v>LOBO VERA LADY VANESSA</v>
      </c>
      <c r="W150" s="45">
        <f t="shared" si="15"/>
        <v>18</v>
      </c>
      <c r="X150" s="51">
        <f>+IF(T150="SWAT HB",800,IF(R150="-","",IFERROR(IF(T150="-","",VLOOKUP(T150,'SKILL PERFIL'!$A$2:$B$37,2,0)),"")))</f>
        <v>1231</v>
      </c>
      <c r="Y150" s="51">
        <f t="shared" si="17"/>
        <v>954</v>
      </c>
      <c r="Z150" s="46">
        <f t="shared" si="18"/>
        <v>17172</v>
      </c>
      <c r="AA150" s="45">
        <f t="shared" si="19"/>
        <v>4772194</v>
      </c>
      <c r="AB150" s="45">
        <f t="shared" si="16"/>
        <v>1</v>
      </c>
      <c r="AC150" s="45" t="str">
        <f>+IF(Q150="","",IFERROR(VLOOKUP(Q150,Consulta1[],7,0),"-"))</f>
        <v>&gt;360</v>
      </c>
      <c r="AD150" s="45" t="str">
        <f>+IF(Q150="","",IFERROR(VLOOKUP(Q150,Consulta1[],9,0),"-"))</f>
        <v>LATAM MED</v>
      </c>
      <c r="AE150" s="1">
        <f t="shared" si="20"/>
        <v>46275</v>
      </c>
    </row>
    <row r="151" spans="1:31">
      <c r="A151" s="55">
        <v>46275</v>
      </c>
      <c r="B151" s="55">
        <v>46276</v>
      </c>
      <c r="C151" t="b">
        <v>0</v>
      </c>
      <c r="D151" t="s">
        <v>1770</v>
      </c>
      <c r="E151" t="s">
        <v>1985</v>
      </c>
      <c r="F151" t="s">
        <v>2599</v>
      </c>
      <c r="G151" t="s">
        <v>2600</v>
      </c>
      <c r="H151">
        <v>5</v>
      </c>
      <c r="I151">
        <v>3</v>
      </c>
      <c r="J151" t="s">
        <v>2601</v>
      </c>
      <c r="K151" t="s">
        <v>2602</v>
      </c>
      <c r="L151" t="s">
        <v>2603</v>
      </c>
      <c r="M151" t="s">
        <v>2604</v>
      </c>
      <c r="N151">
        <v>3</v>
      </c>
      <c r="O151">
        <v>3</v>
      </c>
      <c r="P151" s="54"/>
      <c r="Q151" s="45">
        <f t="shared" si="14"/>
        <v>4773548</v>
      </c>
      <c r="R151" s="45">
        <f>+IF(Q151="","",IFERROR(VLOOKUP(Q151,Consulta1[],2,0),"-"))</f>
        <v>20143820</v>
      </c>
      <c r="S151" s="45" t="str">
        <f>+IF(Q151="","",IFERROR(VLOOKUP(Q151,Consulta1[],3,0),"-"))</f>
        <v>ZULUAGA OSORIO MARIA ISABEL</v>
      </c>
      <c r="T151" s="45" t="str">
        <f>+IF(Q151="","",IFERROR(VLOOKUP(Q151,Consulta1[],4,0),"-"))</f>
        <v>DT FFP AMC</v>
      </c>
      <c r="U151" s="45" t="str">
        <f>+IF(Q151="","",IFERROR(VLOOKUP(Q151,Consulta1[],5,0),"-"))</f>
        <v>SALDARRIAGA BIANT TIFFANI MELISSA</v>
      </c>
      <c r="V151" s="45" t="str">
        <f>+IF(Q151="","",IFERROR(VLOOKUP(Q151,Consulta1[],6,0),"-"))</f>
        <v>ROJAS LEGUIZAMO ANDRES FELIPE</v>
      </c>
      <c r="W151" s="45">
        <f t="shared" si="15"/>
        <v>3</v>
      </c>
      <c r="X151" s="51">
        <f>+IF(T151="SWAT HB",800,IF(R151="-","",IFERROR(IF(T151="-","",VLOOKUP(T151,'SKILL PERFIL'!$A$2:$B$37,2,0)),"")))</f>
        <v>646</v>
      </c>
      <c r="Y151" s="51">
        <f t="shared" si="17"/>
        <v>918</v>
      </c>
      <c r="Z151" s="46">
        <f t="shared" si="18"/>
        <v>2754</v>
      </c>
      <c r="AA151" s="45">
        <f t="shared" si="19"/>
        <v>4773548</v>
      </c>
      <c r="AB151" s="45">
        <f t="shared" si="16"/>
        <v>1</v>
      </c>
      <c r="AC151" s="45" t="str">
        <f>+IF(Q151="","",IFERROR(VLOOKUP(Q151,Consulta1[],7,0),"-"))</f>
        <v>&gt;360</v>
      </c>
      <c r="AD151" s="45" t="str">
        <f>+IF(Q151="","",IFERROR(VLOOKUP(Q151,Consulta1[],9,0),"-"))</f>
        <v>LATAM MED</v>
      </c>
      <c r="AE151" s="1">
        <f t="shared" si="20"/>
        <v>46275</v>
      </c>
    </row>
    <row r="152" spans="1:31">
      <c r="A152" s="55">
        <v>46275</v>
      </c>
      <c r="B152" s="55">
        <v>46276</v>
      </c>
      <c r="C152" t="b">
        <v>0</v>
      </c>
      <c r="D152" t="s">
        <v>1770</v>
      </c>
      <c r="E152" t="s">
        <v>1985</v>
      </c>
      <c r="F152" t="s">
        <v>2180</v>
      </c>
      <c r="G152" t="s">
        <v>2181</v>
      </c>
      <c r="H152">
        <v>7</v>
      </c>
      <c r="I152">
        <v>7</v>
      </c>
      <c r="J152" t="s">
        <v>2605</v>
      </c>
      <c r="K152" t="s">
        <v>2606</v>
      </c>
      <c r="L152" t="s">
        <v>2607</v>
      </c>
      <c r="M152" t="s">
        <v>2608</v>
      </c>
      <c r="N152">
        <v>5</v>
      </c>
      <c r="O152">
        <v>7</v>
      </c>
      <c r="P152" s="54"/>
      <c r="Q152" s="45">
        <f t="shared" si="14"/>
        <v>4775398</v>
      </c>
      <c r="R152" s="45">
        <f>+IF(Q152="","",IFERROR(VLOOKUP(Q152,Consulta1[],2,0),"-"))</f>
        <v>20143214</v>
      </c>
      <c r="S152" s="45" t="str">
        <f>+IF(Q152="","",IFERROR(VLOOKUP(Q152,Consulta1[],3,0),"-"))</f>
        <v>ORREGO HINCAPIE KAREN YULISA</v>
      </c>
      <c r="T152" s="45" t="str">
        <f>+IF(Q152="","",IFERROR(VLOOKUP(Q152,Consulta1[],4,0),"-"))</f>
        <v>WPP LUA AMC</v>
      </c>
      <c r="U152" s="45" t="str">
        <f>+IF(Q152="","",IFERROR(VLOOKUP(Q152,Consulta1[],5,0),"-"))</f>
        <v>AGUDELO BARRIENTOS MARIA CAMILA</v>
      </c>
      <c r="V152" s="45" t="str">
        <f>+IF(Q152="","",IFERROR(VLOOKUP(Q152,Consulta1[],6,0),"-"))</f>
        <v>CARBONO PEDROZA YINEIDIS YESENIA</v>
      </c>
      <c r="W152" s="45">
        <f t="shared" si="15"/>
        <v>7</v>
      </c>
      <c r="X152" s="51">
        <f>+IF(T152="SWAT HB",800,IF(R152="-","",IFERROR(IF(T152="-","",VLOOKUP(T152,'SKILL PERFIL'!$A$2:$B$37,2,0)),"")))</f>
        <v>1700</v>
      </c>
      <c r="Y152" s="51">
        <f t="shared" si="17"/>
        <v>872</v>
      </c>
      <c r="Z152" s="46">
        <f t="shared" si="18"/>
        <v>6104</v>
      </c>
      <c r="AA152" s="45">
        <f t="shared" si="19"/>
        <v>4775398</v>
      </c>
      <c r="AB152" s="45">
        <f t="shared" si="16"/>
        <v>1</v>
      </c>
      <c r="AC152" s="45" t="str">
        <f>+IF(Q152="","",IFERROR(VLOOKUP(Q152,Consulta1[],7,0),"-"))</f>
        <v>&gt;360</v>
      </c>
      <c r="AD152" s="45" t="str">
        <f>+IF(Q152="","",IFERROR(VLOOKUP(Q152,Consulta1[],9,0),"-"))</f>
        <v>LATAM MED</v>
      </c>
      <c r="AE152" s="1">
        <f t="shared" si="20"/>
        <v>46275</v>
      </c>
    </row>
    <row r="153" spans="1:31">
      <c r="A153" s="55">
        <v>46275</v>
      </c>
      <c r="B153" s="55">
        <v>46276</v>
      </c>
      <c r="C153" t="b">
        <v>0</v>
      </c>
      <c r="D153" t="s">
        <v>1770</v>
      </c>
      <c r="E153" t="s">
        <v>1985</v>
      </c>
      <c r="F153" t="s">
        <v>2054</v>
      </c>
      <c r="G153" t="s">
        <v>2055</v>
      </c>
      <c r="H153">
        <v>12</v>
      </c>
      <c r="I153">
        <v>14</v>
      </c>
      <c r="J153" t="s">
        <v>2056</v>
      </c>
      <c r="K153" t="s">
        <v>2057</v>
      </c>
      <c r="L153" t="s">
        <v>2058</v>
      </c>
      <c r="M153" t="s">
        <v>2059</v>
      </c>
      <c r="N153">
        <v>12</v>
      </c>
      <c r="O153">
        <v>14</v>
      </c>
      <c r="P153" s="54"/>
      <c r="Q153" s="45">
        <f t="shared" si="14"/>
        <v>4775472</v>
      </c>
      <c r="R153" s="45">
        <f>+IF(Q153="","",IFERROR(VLOOKUP(Q153,Consulta1[],2,0),"-"))</f>
        <v>20144061</v>
      </c>
      <c r="S153" s="45" t="str">
        <f>+IF(Q153="","",IFERROR(VLOOKUP(Q153,Consulta1[],3,0),"-"))</f>
        <v>RIVERO GONZALEZ GABRIELA SINAI</v>
      </c>
      <c r="T153" s="45" t="str">
        <f>+IF(Q153="","",IFERROR(VLOOKUP(Q153,Consulta1[],4,0),"-"))</f>
        <v>WPP LUA AMC</v>
      </c>
      <c r="U153" s="45" t="str">
        <f>+IF(Q153="","",IFERROR(VLOOKUP(Q153,Consulta1[],5,0),"-"))</f>
        <v>RIOS RAMIREZ JUAN ESTEBAN</v>
      </c>
      <c r="V153" s="45" t="str">
        <f>+IF(Q153="","",IFERROR(VLOOKUP(Q153,Consulta1[],6,0),"-"))</f>
        <v>CARBONO PEDROZA YINEIDIS YESENIA</v>
      </c>
      <c r="W153" s="45">
        <f t="shared" si="15"/>
        <v>14</v>
      </c>
      <c r="X153" s="51">
        <f>+IF(T153="SWAT HB",800,IF(R153="-","",IFERROR(IF(T153="-","",VLOOKUP(T153,'SKILL PERFIL'!$A$2:$B$37,2,0)),"")))</f>
        <v>1700</v>
      </c>
      <c r="Y153" s="51">
        <f t="shared" si="17"/>
        <v>1038</v>
      </c>
      <c r="Z153" s="46">
        <f t="shared" si="18"/>
        <v>14532</v>
      </c>
      <c r="AA153" s="45">
        <f t="shared" si="19"/>
        <v>4775472</v>
      </c>
      <c r="AB153" s="45">
        <f t="shared" si="16"/>
        <v>1</v>
      </c>
      <c r="AC153" s="45" t="str">
        <f>+IF(Q153="","",IFERROR(VLOOKUP(Q153,Consulta1[],7,0),"-"))</f>
        <v>&gt;360</v>
      </c>
      <c r="AD153" s="45" t="str">
        <f>+IF(Q153="","",IFERROR(VLOOKUP(Q153,Consulta1[],9,0),"-"))</f>
        <v>LATAM MED</v>
      </c>
      <c r="AE153" s="1">
        <f t="shared" si="20"/>
        <v>46275</v>
      </c>
    </row>
    <row r="154" spans="1:31">
      <c r="A154" s="55">
        <v>46275</v>
      </c>
      <c r="B154" s="55">
        <v>46276</v>
      </c>
      <c r="C154" t="b">
        <v>0</v>
      </c>
      <c r="D154" t="s">
        <v>1770</v>
      </c>
      <c r="E154" t="s">
        <v>1985</v>
      </c>
      <c r="F154" t="s">
        <v>2609</v>
      </c>
      <c r="G154" t="s">
        <v>2610</v>
      </c>
      <c r="H154">
        <v>3</v>
      </c>
      <c r="P154" s="54"/>
      <c r="Q154" s="45">
        <f t="shared" si="14"/>
        <v>4789949</v>
      </c>
      <c r="R154" s="45">
        <f>+IF(Q154="","",IFERROR(VLOOKUP(Q154,Consulta1[],2,0),"-"))</f>
        <v>20145168</v>
      </c>
      <c r="S154" s="45" t="str">
        <f>+IF(Q154="","",IFERROR(VLOOKUP(Q154,Consulta1[],3,0),"-"))</f>
        <v>ROSALES TRILLO ISMERY DANIELA</v>
      </c>
      <c r="T154" s="45" t="str">
        <f>+IF(Q154="","",IFERROR(VLOOKUP(Q154,Consulta1[],4,0),"-"))</f>
        <v>WPP LUA AMC</v>
      </c>
      <c r="U154" s="45" t="str">
        <f>+IF(Q154="","",IFERROR(VLOOKUP(Q154,Consulta1[],5,0),"-"))</f>
        <v>AGUDELO BARRIENTOS MARIA CAMILA</v>
      </c>
      <c r="V154" s="45" t="str">
        <f>+IF(Q154="","",IFERROR(VLOOKUP(Q154,Consulta1[],6,0),"-"))</f>
        <v>CARBONO PEDROZA YINEIDIS YESENIA</v>
      </c>
      <c r="W154" s="45">
        <f t="shared" si="15"/>
        <v>0</v>
      </c>
      <c r="X154" s="51">
        <f>+IF(T154="SWAT HB",800,IF(R154="-","",IFERROR(IF(T154="-","",VLOOKUP(T154,'SKILL PERFIL'!$A$2:$B$37,2,0)),"")))</f>
        <v>1700</v>
      </c>
      <c r="Y154" s="51" t="str">
        <f t="shared" si="17"/>
        <v/>
      </c>
      <c r="Z154" s="46" t="str">
        <f t="shared" si="18"/>
        <v/>
      </c>
      <c r="AA154" s="45">
        <f t="shared" si="19"/>
        <v>4789949</v>
      </c>
      <c r="AB154" s="45">
        <f t="shared" si="16"/>
        <v>1</v>
      </c>
      <c r="AC154" s="45" t="str">
        <f>+IF(Q154="","",IFERROR(VLOOKUP(Q154,Consulta1[],7,0),"-"))</f>
        <v>&gt;360</v>
      </c>
      <c r="AD154" s="45" t="str">
        <f>+IF(Q154="","",IFERROR(VLOOKUP(Q154,Consulta1[],9,0),"-"))</f>
        <v>LATAM MED</v>
      </c>
      <c r="AE154" s="1">
        <f t="shared" si="20"/>
        <v>46275</v>
      </c>
    </row>
    <row r="155" spans="1:31">
      <c r="A155" s="55">
        <v>46275</v>
      </c>
      <c r="B155" s="55">
        <v>46276</v>
      </c>
      <c r="C155" t="b">
        <v>0</v>
      </c>
      <c r="D155" t="s">
        <v>1770</v>
      </c>
      <c r="E155" t="s">
        <v>1985</v>
      </c>
      <c r="F155" t="s">
        <v>2060</v>
      </c>
      <c r="G155" t="s">
        <v>2061</v>
      </c>
      <c r="H155">
        <v>15</v>
      </c>
      <c r="I155">
        <v>12</v>
      </c>
      <c r="J155" t="s">
        <v>2611</v>
      </c>
      <c r="K155" t="s">
        <v>2612</v>
      </c>
      <c r="L155" t="s">
        <v>2613</v>
      </c>
      <c r="M155" t="s">
        <v>2614</v>
      </c>
      <c r="N155">
        <v>12</v>
      </c>
      <c r="O155">
        <v>12</v>
      </c>
      <c r="P155" s="54"/>
      <c r="Q155" s="45">
        <f t="shared" si="14"/>
        <v>4790019</v>
      </c>
      <c r="R155" s="45">
        <f>+IF(Q155="","",IFERROR(VLOOKUP(Q155,Consulta1[],2,0),"-"))</f>
        <v>20145258</v>
      </c>
      <c r="S155" s="45" t="str">
        <f>+IF(Q155="","",IFERROR(VLOOKUP(Q155,Consulta1[],3,0),"-"))</f>
        <v>AGUDELO RUA YOJAN ESTEBAN</v>
      </c>
      <c r="T155" s="45" t="str">
        <f>+IF(Q155="","",IFERROR(VLOOKUP(Q155,Consulta1[],4,0),"-"))</f>
        <v>WPP VENTAS AMC</v>
      </c>
      <c r="U155" s="45" t="str">
        <f>+IF(Q155="","",IFERROR(VLOOKUP(Q155,Consulta1[],5,0),"-"))</f>
        <v>RIOS CELESTINO GERSON DARIO</v>
      </c>
      <c r="V155" s="45" t="str">
        <f>+IF(Q155="","",IFERROR(VLOOKUP(Q155,Consulta1[],6,0),"-"))</f>
        <v>LOBO VERA LADY VANESSA</v>
      </c>
      <c r="W155" s="45">
        <f t="shared" si="15"/>
        <v>12</v>
      </c>
      <c r="X155" s="51">
        <f>+IF(T155="SWAT HB",800,IF(R155="-","",IFERROR(IF(T155="-","",VLOOKUP(T155,'SKILL PERFIL'!$A$2:$B$37,2,0)),"")))</f>
        <v>1700</v>
      </c>
      <c r="Y155" s="51">
        <f t="shared" si="17"/>
        <v>1458</v>
      </c>
      <c r="Z155" s="46">
        <f t="shared" si="18"/>
        <v>17496</v>
      </c>
      <c r="AA155" s="45">
        <f t="shared" si="19"/>
        <v>4790019</v>
      </c>
      <c r="AB155" s="45">
        <f t="shared" si="16"/>
        <v>1</v>
      </c>
      <c r="AC155" s="45" t="str">
        <f>+IF(Q155="","",IFERROR(VLOOKUP(Q155,Consulta1[],7,0),"-"))</f>
        <v>&gt;360</v>
      </c>
      <c r="AD155" s="45" t="str">
        <f>+IF(Q155="","",IFERROR(VLOOKUP(Q155,Consulta1[],9,0),"-"))</f>
        <v>LATAM MED</v>
      </c>
      <c r="AE155" s="1">
        <f t="shared" si="20"/>
        <v>46275</v>
      </c>
    </row>
    <row r="156" spans="1:31">
      <c r="A156" s="55">
        <v>46275</v>
      </c>
      <c r="B156" s="55">
        <v>46276</v>
      </c>
      <c r="C156" t="b">
        <v>0</v>
      </c>
      <c r="D156" t="s">
        <v>1770</v>
      </c>
      <c r="E156" t="s">
        <v>1985</v>
      </c>
      <c r="F156" t="s">
        <v>2615</v>
      </c>
      <c r="G156" t="s">
        <v>2616</v>
      </c>
      <c r="H156">
        <v>3</v>
      </c>
      <c r="I156">
        <v>3</v>
      </c>
      <c r="J156" t="s">
        <v>2617</v>
      </c>
      <c r="K156" t="s">
        <v>2618</v>
      </c>
      <c r="L156" t="s">
        <v>2619</v>
      </c>
      <c r="M156" t="s">
        <v>2620</v>
      </c>
      <c r="N156">
        <v>3</v>
      </c>
      <c r="O156">
        <v>3</v>
      </c>
      <c r="P156" s="54"/>
      <c r="Q156" s="45">
        <f t="shared" si="14"/>
        <v>4803846</v>
      </c>
      <c r="R156" s="45">
        <f>+IF(Q156="","",IFERROR(VLOOKUP(Q156,Consulta1[],2,0),"-"))</f>
        <v>20145671</v>
      </c>
      <c r="S156" s="45" t="str">
        <f>+IF(Q156="","",IFERROR(VLOOKUP(Q156,Consulta1[],3,0),"-"))</f>
        <v>RODELO MEZA RAFAEL JOSE</v>
      </c>
      <c r="T156" s="45" t="str">
        <f>+IF(Q156="","",IFERROR(VLOOKUP(Q156,Consulta1[],4,0),"-"))</f>
        <v>WPP LUA AMC</v>
      </c>
      <c r="U156" s="45" t="str">
        <f>+IF(Q156="","",IFERROR(VLOOKUP(Q156,Consulta1[],5,0),"-"))</f>
        <v>AGUDELO BARRIENTOS MARIA CAMILA</v>
      </c>
      <c r="V156" s="45" t="str">
        <f>+IF(Q156="","",IFERROR(VLOOKUP(Q156,Consulta1[],6,0),"-"))</f>
        <v>CARBONO PEDROZA YINEIDIS YESENIA</v>
      </c>
      <c r="W156" s="45">
        <f t="shared" si="15"/>
        <v>3</v>
      </c>
      <c r="X156" s="51">
        <f>+IF(T156="SWAT HB",800,IF(R156="-","",IFERROR(IF(T156="-","",VLOOKUP(T156,'SKILL PERFIL'!$A$2:$B$37,2,0)),"")))</f>
        <v>1700</v>
      </c>
      <c r="Y156" s="51">
        <f t="shared" si="17"/>
        <v>1224</v>
      </c>
      <c r="Z156" s="46">
        <f t="shared" si="18"/>
        <v>3672</v>
      </c>
      <c r="AA156" s="45">
        <f t="shared" si="19"/>
        <v>4803846</v>
      </c>
      <c r="AB156" s="45">
        <f t="shared" si="16"/>
        <v>1</v>
      </c>
      <c r="AC156" s="45" t="str">
        <f>+IF(Q156="","",IFERROR(VLOOKUP(Q156,Consulta1[],7,0),"-"))</f>
        <v>&gt;360</v>
      </c>
      <c r="AD156" s="45" t="str">
        <f>+IF(Q156="","",IFERROR(VLOOKUP(Q156,Consulta1[],9,0),"-"))</f>
        <v>LATAM MED</v>
      </c>
      <c r="AE156" s="1">
        <f t="shared" si="20"/>
        <v>46275</v>
      </c>
    </row>
    <row r="157" spans="1:31">
      <c r="A157" s="55">
        <v>46275</v>
      </c>
      <c r="B157" s="55">
        <v>46276</v>
      </c>
      <c r="C157" t="b">
        <v>0</v>
      </c>
      <c r="D157" t="s">
        <v>1770</v>
      </c>
      <c r="E157" t="s">
        <v>1985</v>
      </c>
      <c r="F157" t="s">
        <v>2062</v>
      </c>
      <c r="G157" t="s">
        <v>2063</v>
      </c>
      <c r="H157">
        <v>13</v>
      </c>
      <c r="I157">
        <v>16</v>
      </c>
      <c r="J157" t="s">
        <v>2064</v>
      </c>
      <c r="K157" t="s">
        <v>2065</v>
      </c>
      <c r="L157" t="s">
        <v>2066</v>
      </c>
      <c r="M157" t="s">
        <v>2067</v>
      </c>
      <c r="N157">
        <v>9</v>
      </c>
      <c r="O157">
        <v>16</v>
      </c>
      <c r="P157" s="54"/>
      <c r="Q157" s="45">
        <f t="shared" si="14"/>
        <v>4805559</v>
      </c>
      <c r="R157" s="45">
        <f>+IF(Q157="","",IFERROR(VLOOKUP(Q157,Consulta1[],2,0),"-"))</f>
        <v>20145818</v>
      </c>
      <c r="S157" s="45" t="str">
        <f>+IF(Q157="","",IFERROR(VLOOKUP(Q157,Consulta1[],3,0),"-"))</f>
        <v>FONSECA CHAPARRO INGRID MARCELA</v>
      </c>
      <c r="T157" s="45" t="str">
        <f>+IF(Q157="","",IFERROR(VLOOKUP(Q157,Consulta1[],4,0),"-"))</f>
        <v>WPP LUA AMC</v>
      </c>
      <c r="U157" s="45" t="str">
        <f>+IF(Q157="","",IFERROR(VLOOKUP(Q157,Consulta1[],5,0),"-"))</f>
        <v>RIOS RAMIREZ JUAN ESTEBAN</v>
      </c>
      <c r="V157" s="45" t="str">
        <f>+IF(Q157="","",IFERROR(VLOOKUP(Q157,Consulta1[],6,0),"-"))</f>
        <v>CARBONO PEDROZA YINEIDIS YESENIA</v>
      </c>
      <c r="W157" s="45">
        <f t="shared" si="15"/>
        <v>16</v>
      </c>
      <c r="X157" s="51">
        <f>+IF(T157="SWAT HB",800,IF(R157="-","",IFERROR(IF(T157="-","",VLOOKUP(T157,'SKILL PERFIL'!$A$2:$B$37,2,0)),"")))</f>
        <v>1700</v>
      </c>
      <c r="Y157" s="51">
        <f t="shared" si="17"/>
        <v>1070</v>
      </c>
      <c r="Z157" s="46">
        <f t="shared" si="18"/>
        <v>17120</v>
      </c>
      <c r="AA157" s="45">
        <f t="shared" si="19"/>
        <v>4805559</v>
      </c>
      <c r="AB157" s="45">
        <f t="shared" si="16"/>
        <v>1</v>
      </c>
      <c r="AC157" s="45" t="str">
        <f>+IF(Q157="","",IFERROR(VLOOKUP(Q157,Consulta1[],7,0),"-"))</f>
        <v>&gt;360</v>
      </c>
      <c r="AD157" s="45" t="str">
        <f>+IF(Q157="","",IFERROR(VLOOKUP(Q157,Consulta1[],9,0),"-"))</f>
        <v>LATAM MED</v>
      </c>
      <c r="AE157" s="1">
        <f t="shared" si="20"/>
        <v>46275</v>
      </c>
    </row>
    <row r="158" spans="1:31">
      <c r="A158" s="55">
        <v>46275</v>
      </c>
      <c r="B158" s="55">
        <v>46276</v>
      </c>
      <c r="C158" t="b">
        <v>0</v>
      </c>
      <c r="D158" t="s">
        <v>1770</v>
      </c>
      <c r="E158" t="s">
        <v>1985</v>
      </c>
      <c r="F158" t="s">
        <v>2621</v>
      </c>
      <c r="G158" t="s">
        <v>2622</v>
      </c>
      <c r="H158">
        <v>4</v>
      </c>
      <c r="I158">
        <v>2</v>
      </c>
      <c r="J158" t="s">
        <v>2623</v>
      </c>
      <c r="K158" t="s">
        <v>2624</v>
      </c>
      <c r="L158" t="s">
        <v>2625</v>
      </c>
      <c r="M158" t="s">
        <v>2626</v>
      </c>
      <c r="N158">
        <v>2</v>
      </c>
      <c r="O158">
        <v>2</v>
      </c>
      <c r="P158" s="54"/>
      <c r="Q158" s="45">
        <f t="shared" si="14"/>
        <v>4805564</v>
      </c>
      <c r="R158" s="45">
        <f>+IF(Q158="","",IFERROR(VLOOKUP(Q158,Consulta1[],2,0),"-"))</f>
        <v>20145730</v>
      </c>
      <c r="S158" s="45" t="str">
        <f>+IF(Q158="","",IFERROR(VLOOKUP(Q158,Consulta1[],3,0),"-"))</f>
        <v>FERNANDEZ SEPULVEDA LIZ YERED</v>
      </c>
      <c r="T158" s="45" t="str">
        <f>+IF(Q158="","",IFERROR(VLOOKUP(Q158,Consulta1[],4,0),"-"))</f>
        <v>WPP LUA AMC</v>
      </c>
      <c r="U158" s="45" t="str">
        <f>+IF(Q158="","",IFERROR(VLOOKUP(Q158,Consulta1[],5,0),"-"))</f>
        <v>AGUDELO BARRIENTOS MARIA CAMILA</v>
      </c>
      <c r="V158" s="45" t="str">
        <f>+IF(Q158="","",IFERROR(VLOOKUP(Q158,Consulta1[],6,0),"-"))</f>
        <v>CARBONO PEDROZA YINEIDIS YESENIA</v>
      </c>
      <c r="W158" s="45">
        <f t="shared" si="15"/>
        <v>2</v>
      </c>
      <c r="X158" s="51">
        <f>+IF(T158="SWAT HB",800,IF(R158="-","",IFERROR(IF(T158="-","",VLOOKUP(T158,'SKILL PERFIL'!$A$2:$B$37,2,0)),"")))</f>
        <v>1700</v>
      </c>
      <c r="Y158" s="51">
        <f t="shared" si="17"/>
        <v>942.99999999999989</v>
      </c>
      <c r="Z158" s="46">
        <f t="shared" si="18"/>
        <v>1885.9999999999998</v>
      </c>
      <c r="AA158" s="45">
        <f t="shared" si="19"/>
        <v>4805564</v>
      </c>
      <c r="AB158" s="45">
        <f t="shared" si="16"/>
        <v>1</v>
      </c>
      <c r="AC158" s="45" t="str">
        <f>+IF(Q158="","",IFERROR(VLOOKUP(Q158,Consulta1[],7,0),"-"))</f>
        <v>&gt;360</v>
      </c>
      <c r="AD158" s="45" t="str">
        <f>+IF(Q158="","",IFERROR(VLOOKUP(Q158,Consulta1[],9,0),"-"))</f>
        <v>LATAM MED</v>
      </c>
      <c r="AE158" s="1">
        <f t="shared" si="20"/>
        <v>46275</v>
      </c>
    </row>
    <row r="159" spans="1:31">
      <c r="A159" s="55">
        <v>46275</v>
      </c>
      <c r="B159" s="55">
        <v>46276</v>
      </c>
      <c r="C159" t="b">
        <v>0</v>
      </c>
      <c r="D159" t="s">
        <v>1770</v>
      </c>
      <c r="E159" t="s">
        <v>1985</v>
      </c>
      <c r="F159" t="s">
        <v>2068</v>
      </c>
      <c r="G159" t="s">
        <v>2069</v>
      </c>
      <c r="H159">
        <v>30</v>
      </c>
      <c r="I159">
        <v>28</v>
      </c>
      <c r="J159" t="s">
        <v>2627</v>
      </c>
      <c r="K159" t="s">
        <v>2628</v>
      </c>
      <c r="L159" t="s">
        <v>2629</v>
      </c>
      <c r="M159" t="s">
        <v>2630</v>
      </c>
      <c r="N159">
        <v>28</v>
      </c>
      <c r="O159">
        <v>28</v>
      </c>
      <c r="P159" s="54"/>
      <c r="Q159" s="45">
        <f t="shared" si="14"/>
        <v>4807260</v>
      </c>
      <c r="R159" s="45">
        <f>+IF(Q159="","",IFERROR(VLOOKUP(Q159,Consulta1[],2,0),"-"))</f>
        <v>20145855</v>
      </c>
      <c r="S159" s="45" t="str">
        <f>+IF(Q159="","",IFERROR(VLOOKUP(Q159,Consulta1[],3,0),"-"))</f>
        <v>CASTILLO ZAPA LUISA FERNANDA</v>
      </c>
      <c r="T159" s="45" t="str">
        <f>+IF(Q159="","",IFERROR(VLOOKUP(Q159,Consulta1[],4,0),"-"))</f>
        <v>WPP EQUIPAJES AMC</v>
      </c>
      <c r="U159" s="45" t="str">
        <f>+IF(Q159="","",IFERROR(VLOOKUP(Q159,Consulta1[],5,0),"-"))</f>
        <v>SANDOVAL VARGAS JONATHAN</v>
      </c>
      <c r="V159" s="45" t="str">
        <f>+IF(Q159="","",IFERROR(VLOOKUP(Q159,Consulta1[],6,0),"-"))</f>
        <v>LOBO VERA LADY VANESSA</v>
      </c>
      <c r="W159" s="45">
        <f t="shared" si="15"/>
        <v>28</v>
      </c>
      <c r="X159" s="51">
        <f>+IF(T159="SWAT HB",800,IF(R159="-","",IFERROR(IF(T159="-","",VLOOKUP(T159,'SKILL PERFIL'!$A$2:$B$37,2,0)),"")))</f>
        <v>1231</v>
      </c>
      <c r="Y159" s="51">
        <f t="shared" si="17"/>
        <v>994.00000000000011</v>
      </c>
      <c r="Z159" s="46">
        <f t="shared" si="18"/>
        <v>27832.000000000004</v>
      </c>
      <c r="AA159" s="45">
        <f t="shared" si="19"/>
        <v>4807260</v>
      </c>
      <c r="AB159" s="45">
        <f t="shared" si="16"/>
        <v>1</v>
      </c>
      <c r="AC159" s="45" t="str">
        <f>+IF(Q159="","",IFERROR(VLOOKUP(Q159,Consulta1[],7,0),"-"))</f>
        <v>&gt;360</v>
      </c>
      <c r="AD159" s="45" t="str">
        <f>+IF(Q159="","",IFERROR(VLOOKUP(Q159,Consulta1[],9,0),"-"))</f>
        <v>LATAM MED</v>
      </c>
      <c r="AE159" s="1">
        <f t="shared" si="20"/>
        <v>46275</v>
      </c>
    </row>
    <row r="160" spans="1:31">
      <c r="A160" s="55">
        <v>46275</v>
      </c>
      <c r="B160" s="55">
        <v>46276</v>
      </c>
      <c r="C160" t="b">
        <v>0</v>
      </c>
      <c r="D160" t="s">
        <v>1770</v>
      </c>
      <c r="E160" t="s">
        <v>1985</v>
      </c>
      <c r="F160" t="s">
        <v>2182</v>
      </c>
      <c r="G160" t="s">
        <v>2183</v>
      </c>
      <c r="H160">
        <v>5</v>
      </c>
      <c r="I160">
        <v>5</v>
      </c>
      <c r="J160" t="s">
        <v>2631</v>
      </c>
      <c r="K160" t="s">
        <v>2632</v>
      </c>
      <c r="L160" t="s">
        <v>2633</v>
      </c>
      <c r="M160" t="s">
        <v>2634</v>
      </c>
      <c r="N160">
        <v>5</v>
      </c>
      <c r="O160">
        <v>5</v>
      </c>
      <c r="P160" s="54"/>
      <c r="Q160" s="45">
        <f t="shared" si="14"/>
        <v>4812150</v>
      </c>
      <c r="R160" s="45">
        <f>+IF(Q160="","",IFERROR(VLOOKUP(Q160,Consulta1[],2,0),"-"))</f>
        <v>20146170</v>
      </c>
      <c r="S160" s="45" t="str">
        <f>+IF(Q160="","",IFERROR(VLOOKUP(Q160,Consulta1[],3,0),"-"))</f>
        <v>VASQUEZ OLIVERO VALENTINA</v>
      </c>
      <c r="T160" s="45" t="str">
        <f>+IF(Q160="","",IFERROR(VLOOKUP(Q160,Consulta1[],4,0),"-"))</f>
        <v>DT FFP AMC</v>
      </c>
      <c r="U160" s="45" t="str">
        <f>+IF(Q160="","",IFERROR(VLOOKUP(Q160,Consulta1[],5,0),"-"))</f>
        <v>SILVA ECHAVARRIA ANGELA MARIA</v>
      </c>
      <c r="V160" s="45" t="str">
        <f>+IF(Q160="","",IFERROR(VLOOKUP(Q160,Consulta1[],6,0),"-"))</f>
        <v>ROJAS LEGUIZAMO ANDRES FELIPE</v>
      </c>
      <c r="W160" s="45">
        <f t="shared" si="15"/>
        <v>5</v>
      </c>
      <c r="X160" s="51">
        <f>+IF(T160="SWAT HB",800,IF(R160="-","",IFERROR(IF(T160="-","",VLOOKUP(T160,'SKILL PERFIL'!$A$2:$B$37,2,0)),"")))</f>
        <v>646</v>
      </c>
      <c r="Y160" s="51">
        <f t="shared" si="17"/>
        <v>1912</v>
      </c>
      <c r="Z160" s="46">
        <f t="shared" si="18"/>
        <v>9560</v>
      </c>
      <c r="AA160" s="45">
        <f t="shared" si="19"/>
        <v>4812150</v>
      </c>
      <c r="AB160" s="45">
        <f t="shared" si="16"/>
        <v>1</v>
      </c>
      <c r="AC160" s="45" t="str">
        <f>+IF(Q160="","",IFERROR(VLOOKUP(Q160,Consulta1[],7,0),"-"))</f>
        <v>&gt;360</v>
      </c>
      <c r="AD160" s="45" t="str">
        <f>+IF(Q160="","",IFERROR(VLOOKUP(Q160,Consulta1[],9,0),"-"))</f>
        <v>LATAM MED</v>
      </c>
      <c r="AE160" s="1">
        <f t="shared" si="20"/>
        <v>46275</v>
      </c>
    </row>
    <row r="161" spans="1:31">
      <c r="A161" s="55">
        <v>46275</v>
      </c>
      <c r="B161" s="55">
        <v>46276</v>
      </c>
      <c r="C161" t="b">
        <v>0</v>
      </c>
      <c r="D161" t="s">
        <v>1770</v>
      </c>
      <c r="E161" t="s">
        <v>1985</v>
      </c>
      <c r="F161" t="s">
        <v>2070</v>
      </c>
      <c r="G161" t="s">
        <v>2071</v>
      </c>
      <c r="H161">
        <v>17</v>
      </c>
      <c r="I161">
        <v>16</v>
      </c>
      <c r="J161" t="s">
        <v>2635</v>
      </c>
      <c r="K161" t="s">
        <v>2636</v>
      </c>
      <c r="L161" t="s">
        <v>2637</v>
      </c>
      <c r="M161" t="s">
        <v>2638</v>
      </c>
      <c r="N161">
        <v>16</v>
      </c>
      <c r="O161">
        <v>16</v>
      </c>
      <c r="P161" s="54"/>
      <c r="Q161" s="45">
        <f t="shared" si="14"/>
        <v>4812151</v>
      </c>
      <c r="R161" s="45">
        <f>+IF(Q161="","",IFERROR(VLOOKUP(Q161,Consulta1[],2,0),"-"))</f>
        <v>20146136</v>
      </c>
      <c r="S161" s="45" t="str">
        <f>+IF(Q161="","",IFERROR(VLOOKUP(Q161,Consulta1[],3,0),"-"))</f>
        <v>MONTENEGRO GANEN KAROL LINETH</v>
      </c>
      <c r="T161" s="45" t="str">
        <f>+IF(Q161="","",IFERROR(VLOOKUP(Q161,Consulta1[],4,0),"-"))</f>
        <v>WPP EQUIPAJES AMC</v>
      </c>
      <c r="U161" s="45" t="str">
        <f>+IF(Q161="","",IFERROR(VLOOKUP(Q161,Consulta1[],5,0),"-"))</f>
        <v>SANDOVAL VARGAS JONATHAN</v>
      </c>
      <c r="V161" s="45" t="str">
        <f>+IF(Q161="","",IFERROR(VLOOKUP(Q161,Consulta1[],6,0),"-"))</f>
        <v>LOBO VERA LADY VANESSA</v>
      </c>
      <c r="W161" s="45">
        <f t="shared" si="15"/>
        <v>16</v>
      </c>
      <c r="X161" s="51">
        <f>+IF(T161="SWAT HB",800,IF(R161="-","",IFERROR(IF(T161="-","",VLOOKUP(T161,'SKILL PERFIL'!$A$2:$B$37,2,0)),"")))</f>
        <v>1231</v>
      </c>
      <c r="Y161" s="51">
        <f t="shared" si="17"/>
        <v>1258</v>
      </c>
      <c r="Z161" s="46">
        <f t="shared" si="18"/>
        <v>20128</v>
      </c>
      <c r="AA161" s="45">
        <f t="shared" si="19"/>
        <v>4812151</v>
      </c>
      <c r="AB161" s="45">
        <f t="shared" si="16"/>
        <v>1</v>
      </c>
      <c r="AC161" s="45" t="str">
        <f>+IF(Q161="","",IFERROR(VLOOKUP(Q161,Consulta1[],7,0),"-"))</f>
        <v>&gt;360</v>
      </c>
      <c r="AD161" s="45" t="str">
        <f>+IF(Q161="","",IFERROR(VLOOKUP(Q161,Consulta1[],9,0),"-"))</f>
        <v>LATAM MED</v>
      </c>
      <c r="AE161" s="1">
        <f t="shared" si="20"/>
        <v>46275</v>
      </c>
    </row>
    <row r="162" spans="1:31">
      <c r="A162" s="55">
        <v>46275</v>
      </c>
      <c r="B162" s="55">
        <v>46276</v>
      </c>
      <c r="C162" t="b">
        <v>0</v>
      </c>
      <c r="D162" t="s">
        <v>1770</v>
      </c>
      <c r="E162" t="s">
        <v>1985</v>
      </c>
      <c r="F162" t="s">
        <v>2184</v>
      </c>
      <c r="G162" t="s">
        <v>2185</v>
      </c>
      <c r="H162">
        <v>5</v>
      </c>
      <c r="I162">
        <v>2</v>
      </c>
      <c r="J162" t="s">
        <v>2639</v>
      </c>
      <c r="K162" t="s">
        <v>2640</v>
      </c>
      <c r="L162" t="s">
        <v>2641</v>
      </c>
      <c r="M162" t="s">
        <v>2642</v>
      </c>
      <c r="N162">
        <v>1</v>
      </c>
      <c r="O162">
        <v>2</v>
      </c>
      <c r="P162" s="54"/>
      <c r="Q162" s="45">
        <f t="shared" si="14"/>
        <v>4812161</v>
      </c>
      <c r="R162" s="45">
        <f>+IF(Q162="","",IFERROR(VLOOKUP(Q162,Consulta1[],2,0),"-"))</f>
        <v>20146165</v>
      </c>
      <c r="S162" s="45" t="str">
        <f>+IF(Q162="","",IFERROR(VLOOKUP(Q162,Consulta1[],3,0),"-"))</f>
        <v>MONTENEGRO GANEN LEIDY JOHANA</v>
      </c>
      <c r="T162" s="45" t="str">
        <f>+IF(Q162="","",IFERROR(VLOOKUP(Q162,Consulta1[],4,0),"-"))</f>
        <v>DT FFP AMC</v>
      </c>
      <c r="U162" s="45" t="str">
        <f>+IF(Q162="","",IFERROR(VLOOKUP(Q162,Consulta1[],5,0),"-"))</f>
        <v>SALDARRIAGA BIANT TIFFANI MELISSA</v>
      </c>
      <c r="V162" s="45" t="str">
        <f>+IF(Q162="","",IFERROR(VLOOKUP(Q162,Consulta1[],6,0),"-"))</f>
        <v>ROJAS LEGUIZAMO ANDRES FELIPE</v>
      </c>
      <c r="W162" s="45">
        <f t="shared" si="15"/>
        <v>2</v>
      </c>
      <c r="X162" s="51">
        <f>+IF(T162="SWAT HB",800,IF(R162="-","",IFERROR(IF(T162="-","",VLOOKUP(T162,'SKILL PERFIL'!$A$2:$B$37,2,0)),"")))</f>
        <v>646</v>
      </c>
      <c r="Y162" s="51">
        <f t="shared" si="17"/>
        <v>1499</v>
      </c>
      <c r="Z162" s="46">
        <f t="shared" si="18"/>
        <v>2998</v>
      </c>
      <c r="AA162" s="45">
        <f t="shared" si="19"/>
        <v>4812161</v>
      </c>
      <c r="AB162" s="45">
        <f t="shared" si="16"/>
        <v>1</v>
      </c>
      <c r="AC162" s="45" t="str">
        <f>+IF(Q162="","",IFERROR(VLOOKUP(Q162,Consulta1[],7,0),"-"))</f>
        <v>&gt;360</v>
      </c>
      <c r="AD162" s="45" t="str">
        <f>+IF(Q162="","",IFERROR(VLOOKUP(Q162,Consulta1[],9,0),"-"))</f>
        <v>LATAM MED</v>
      </c>
      <c r="AE162" s="1">
        <f t="shared" si="20"/>
        <v>46275</v>
      </c>
    </row>
    <row r="163" spans="1:31">
      <c r="A163" s="55">
        <v>46275</v>
      </c>
      <c r="B163" s="55">
        <v>46276</v>
      </c>
      <c r="C163" t="b">
        <v>0</v>
      </c>
      <c r="D163" t="s">
        <v>1770</v>
      </c>
      <c r="E163" t="s">
        <v>1985</v>
      </c>
      <c r="F163" t="s">
        <v>2643</v>
      </c>
      <c r="G163" t="s">
        <v>2644</v>
      </c>
      <c r="H163">
        <v>5</v>
      </c>
      <c r="I163">
        <v>3</v>
      </c>
      <c r="J163" t="s">
        <v>2645</v>
      </c>
      <c r="K163" t="s">
        <v>2646</v>
      </c>
      <c r="L163" t="s">
        <v>2647</v>
      </c>
      <c r="M163" t="s">
        <v>2648</v>
      </c>
      <c r="N163">
        <v>3</v>
      </c>
      <c r="O163">
        <v>3</v>
      </c>
      <c r="P163" s="54"/>
      <c r="Q163" s="45">
        <f t="shared" si="14"/>
        <v>4812170</v>
      </c>
      <c r="R163" s="45">
        <f>+IF(Q163="","",IFERROR(VLOOKUP(Q163,Consulta1[],2,0),"-"))</f>
        <v>20145727</v>
      </c>
      <c r="S163" s="45" t="str">
        <f>+IF(Q163="","",IFERROR(VLOOKUP(Q163,Consulta1[],3,0),"-"))</f>
        <v>PATIÑO ECHAVARRIA SALOME</v>
      </c>
      <c r="T163" s="45" t="str">
        <f>+IF(Q163="","",IFERROR(VLOOKUP(Q163,Consulta1[],4,0),"-"))</f>
        <v>WPP LUA AMC</v>
      </c>
      <c r="U163" s="45" t="str">
        <f>+IF(Q163="","",IFERROR(VLOOKUP(Q163,Consulta1[],5,0),"-"))</f>
        <v>AGUDELO BARRIENTOS MARIA CAMILA</v>
      </c>
      <c r="V163" s="45" t="str">
        <f>+IF(Q163="","",IFERROR(VLOOKUP(Q163,Consulta1[],6,0),"-"))</f>
        <v>CARBONO PEDROZA YINEIDIS YESENIA</v>
      </c>
      <c r="W163" s="45">
        <f t="shared" si="15"/>
        <v>3</v>
      </c>
      <c r="X163" s="51">
        <f>+IF(T163="SWAT HB",800,IF(R163="-","",IFERROR(IF(T163="-","",VLOOKUP(T163,'SKILL PERFIL'!$A$2:$B$37,2,0)),"")))</f>
        <v>1700</v>
      </c>
      <c r="Y163" s="51">
        <f t="shared" si="17"/>
        <v>1023</v>
      </c>
      <c r="Z163" s="46">
        <f t="shared" si="18"/>
        <v>3069</v>
      </c>
      <c r="AA163" s="45">
        <f t="shared" si="19"/>
        <v>4812170</v>
      </c>
      <c r="AB163" s="45">
        <f t="shared" si="16"/>
        <v>1</v>
      </c>
      <c r="AC163" s="45" t="str">
        <f>+IF(Q163="","",IFERROR(VLOOKUP(Q163,Consulta1[],7,0),"-"))</f>
        <v>&gt;360</v>
      </c>
      <c r="AD163" s="45" t="str">
        <f>+IF(Q163="","",IFERROR(VLOOKUP(Q163,Consulta1[],9,0),"-"))</f>
        <v>LATAM MED</v>
      </c>
      <c r="AE163" s="1">
        <f t="shared" si="20"/>
        <v>46275</v>
      </c>
    </row>
    <row r="164" spans="1:31">
      <c r="A164" s="55">
        <v>46275</v>
      </c>
      <c r="B164" s="55">
        <v>46276</v>
      </c>
      <c r="C164" t="b">
        <v>0</v>
      </c>
      <c r="D164" t="s">
        <v>1770</v>
      </c>
      <c r="E164" t="s">
        <v>1985</v>
      </c>
      <c r="F164" t="s">
        <v>2186</v>
      </c>
      <c r="G164" t="s">
        <v>2187</v>
      </c>
      <c r="H164">
        <v>5</v>
      </c>
      <c r="I164">
        <v>5</v>
      </c>
      <c r="J164" t="s">
        <v>2649</v>
      </c>
      <c r="K164" t="s">
        <v>2650</v>
      </c>
      <c r="L164" t="s">
        <v>2651</v>
      </c>
      <c r="M164" t="s">
        <v>2652</v>
      </c>
      <c r="N164">
        <v>5</v>
      </c>
      <c r="O164">
        <v>5</v>
      </c>
      <c r="P164" s="54"/>
      <c r="Q164" s="45">
        <f t="shared" si="14"/>
        <v>4812173</v>
      </c>
      <c r="R164" s="45">
        <f>+IF(Q164="","",IFERROR(VLOOKUP(Q164,Consulta1[],2,0),"-"))</f>
        <v>20146200</v>
      </c>
      <c r="S164" s="45" t="str">
        <f>+IF(Q164="","",IFERROR(VLOOKUP(Q164,Consulta1[],3,0),"-"))</f>
        <v>VARGAS TRUJILLO ERIC THOMAS</v>
      </c>
      <c r="T164" s="45" t="str">
        <f>+IF(Q164="","",IFERROR(VLOOKUP(Q164,Consulta1[],4,0),"-"))</f>
        <v>DT FFP AMC</v>
      </c>
      <c r="U164" s="45" t="str">
        <f>+IF(Q164="","",IFERROR(VLOOKUP(Q164,Consulta1[],5,0),"-"))</f>
        <v>SILVA ECHAVARRIA ANGELA MARIA</v>
      </c>
      <c r="V164" s="45" t="str">
        <f>+IF(Q164="","",IFERROR(VLOOKUP(Q164,Consulta1[],6,0),"-"))</f>
        <v>ROJAS LEGUIZAMO ANDRES FELIPE</v>
      </c>
      <c r="W164" s="45">
        <f t="shared" si="15"/>
        <v>5</v>
      </c>
      <c r="X164" s="51">
        <f>+IF(T164="SWAT HB",800,IF(R164="-","",IFERROR(IF(T164="-","",VLOOKUP(T164,'SKILL PERFIL'!$A$2:$B$37,2,0)),"")))</f>
        <v>646</v>
      </c>
      <c r="Y164" s="51">
        <f t="shared" si="17"/>
        <v>1545</v>
      </c>
      <c r="Z164" s="46">
        <f t="shared" si="18"/>
        <v>7725</v>
      </c>
      <c r="AA164" s="45">
        <f t="shared" si="19"/>
        <v>4812173</v>
      </c>
      <c r="AB164" s="45">
        <f t="shared" si="16"/>
        <v>1</v>
      </c>
      <c r="AC164" s="45" t="str">
        <f>+IF(Q164="","",IFERROR(VLOOKUP(Q164,Consulta1[],7,0),"-"))</f>
        <v>&gt;360</v>
      </c>
      <c r="AD164" s="45" t="str">
        <f>+IF(Q164="","",IFERROR(VLOOKUP(Q164,Consulta1[],9,0),"-"))</f>
        <v>LATAM MED</v>
      </c>
      <c r="AE164" s="1">
        <f t="shared" si="20"/>
        <v>46275</v>
      </c>
    </row>
    <row r="165" spans="1:31">
      <c r="A165" s="55">
        <v>46275</v>
      </c>
      <c r="B165" s="55">
        <v>46276</v>
      </c>
      <c r="C165" t="b">
        <v>0</v>
      </c>
      <c r="D165" t="s">
        <v>1770</v>
      </c>
      <c r="E165" t="s">
        <v>1985</v>
      </c>
      <c r="F165" t="s">
        <v>2188</v>
      </c>
      <c r="G165" t="s">
        <v>2189</v>
      </c>
      <c r="H165">
        <v>6</v>
      </c>
      <c r="I165">
        <v>3</v>
      </c>
      <c r="J165" t="s">
        <v>2653</v>
      </c>
      <c r="K165" t="s">
        <v>2654</v>
      </c>
      <c r="L165" t="s">
        <v>2655</v>
      </c>
      <c r="M165" t="s">
        <v>2656</v>
      </c>
      <c r="N165">
        <v>3</v>
      </c>
      <c r="O165">
        <v>3</v>
      </c>
      <c r="P165" s="54"/>
      <c r="Q165" s="45">
        <f t="shared" si="14"/>
        <v>4817239</v>
      </c>
      <c r="R165" s="45">
        <f>+IF(Q165="","",IFERROR(VLOOKUP(Q165,Consulta1[],2,0),"-"))</f>
        <v>20146367</v>
      </c>
      <c r="S165" s="45" t="str">
        <f>+IF(Q165="","",IFERROR(VLOOKUP(Q165,Consulta1[],3,0),"-"))</f>
        <v>MURILLO BENITEZ MARIA YULISA</v>
      </c>
      <c r="T165" s="45" t="str">
        <f>+IF(Q165="","",IFERROR(VLOOKUP(Q165,Consulta1[],4,0),"-"))</f>
        <v>WPP LUA AMC</v>
      </c>
      <c r="U165" s="45" t="str">
        <f>+IF(Q165="","",IFERROR(VLOOKUP(Q165,Consulta1[],5,0),"-"))</f>
        <v>AGUDELO BARRIENTOS MARIA CAMILA</v>
      </c>
      <c r="V165" s="45" t="str">
        <f>+IF(Q165="","",IFERROR(VLOOKUP(Q165,Consulta1[],6,0),"-"))</f>
        <v>CARBONO PEDROZA YINEIDIS YESENIA</v>
      </c>
      <c r="W165" s="45">
        <f t="shared" si="15"/>
        <v>3</v>
      </c>
      <c r="X165" s="51">
        <f>+IF(T165="SWAT HB",800,IF(R165="-","",IFERROR(IF(T165="-","",VLOOKUP(T165,'SKILL PERFIL'!$A$2:$B$37,2,0)),"")))</f>
        <v>1700</v>
      </c>
      <c r="Y165" s="51">
        <f t="shared" si="17"/>
        <v>1005</v>
      </c>
      <c r="Z165" s="46">
        <f t="shared" si="18"/>
        <v>3015</v>
      </c>
      <c r="AA165" s="45">
        <f t="shared" si="19"/>
        <v>4817239</v>
      </c>
      <c r="AB165" s="45">
        <f t="shared" si="16"/>
        <v>1</v>
      </c>
      <c r="AC165" s="45" t="str">
        <f>+IF(Q165="","",IFERROR(VLOOKUP(Q165,Consulta1[],7,0),"-"))</f>
        <v>&gt;360</v>
      </c>
      <c r="AD165" s="45" t="str">
        <f>+IF(Q165="","",IFERROR(VLOOKUP(Q165,Consulta1[],9,0),"-"))</f>
        <v>LATAM MED</v>
      </c>
      <c r="AE165" s="1">
        <f t="shared" si="20"/>
        <v>46275</v>
      </c>
    </row>
    <row r="166" spans="1:31">
      <c r="A166" s="55">
        <v>46275</v>
      </c>
      <c r="B166" s="55">
        <v>46276</v>
      </c>
      <c r="C166" t="b">
        <v>0</v>
      </c>
      <c r="D166" t="s">
        <v>1770</v>
      </c>
      <c r="E166" t="s">
        <v>1985</v>
      </c>
      <c r="F166" s="37" t="s">
        <v>2190</v>
      </c>
      <c r="G166" t="s">
        <v>2191</v>
      </c>
      <c r="H166">
        <v>10</v>
      </c>
      <c r="I166">
        <v>7</v>
      </c>
      <c r="J166" t="s">
        <v>2657</v>
      </c>
      <c r="K166" t="s">
        <v>2658</v>
      </c>
      <c r="L166" t="s">
        <v>2659</v>
      </c>
      <c r="M166" t="s">
        <v>2660</v>
      </c>
      <c r="N166">
        <v>6</v>
      </c>
      <c r="O166">
        <v>7</v>
      </c>
      <c r="P166" s="54"/>
      <c r="Q166" s="45">
        <f t="shared" si="14"/>
        <v>4820144</v>
      </c>
      <c r="R166" s="45">
        <f>+IF(Q166="","",IFERROR(VLOOKUP(Q166,Consulta1[],2,0),"-"))</f>
        <v>20146778</v>
      </c>
      <c r="S166" s="45" t="str">
        <f>+IF(Q166="","",IFERROR(VLOOKUP(Q166,Consulta1[],3,0),"-"))</f>
        <v>PEREZ ALVAREZ SANTIAGO</v>
      </c>
      <c r="T166" s="45" t="str">
        <f>+IF(Q166="","",IFERROR(VLOOKUP(Q166,Consulta1[],4,0),"-"))</f>
        <v>VENTAS AMC</v>
      </c>
      <c r="U166" s="45" t="str">
        <f>+IF(Q166="","",IFERROR(VLOOKUP(Q166,Consulta1[],5,0),"-"))</f>
        <v>TORRES PEREZ YEFERSON</v>
      </c>
      <c r="V166" s="45" t="str">
        <f>+IF(Q166="","",IFERROR(VLOOKUP(Q166,Consulta1[],6,0),"-"))</f>
        <v>LOBO VERA LADY VANESSA</v>
      </c>
      <c r="W166" s="45">
        <f t="shared" si="15"/>
        <v>7</v>
      </c>
      <c r="X166" s="51">
        <f>+IF(T166="SWAT HB",800,IF(R166="-","",IFERROR(IF(T166="-","",VLOOKUP(T166,'SKILL PERFIL'!$A$2:$B$37,2,0)),"")))</f>
        <v>780</v>
      </c>
      <c r="Y166" s="51">
        <f t="shared" si="17"/>
        <v>1542</v>
      </c>
      <c r="Z166" s="46">
        <f t="shared" si="18"/>
        <v>10794</v>
      </c>
      <c r="AA166" s="45">
        <f t="shared" si="19"/>
        <v>4820144</v>
      </c>
      <c r="AB166" s="45">
        <f t="shared" si="16"/>
        <v>1</v>
      </c>
      <c r="AC166" s="45" t="str">
        <f>+IF(Q166="","",IFERROR(VLOOKUP(Q166,Consulta1[],7,0),"-"))</f>
        <v>&gt;360</v>
      </c>
      <c r="AD166" s="45" t="str">
        <f>+IF(Q166="","",IFERROR(VLOOKUP(Q166,Consulta1[],9,0),"-"))</f>
        <v>LATAM MED</v>
      </c>
      <c r="AE166" s="1">
        <f t="shared" si="20"/>
        <v>46275</v>
      </c>
    </row>
    <row r="167" spans="1:31">
      <c r="A167" s="55">
        <v>46275</v>
      </c>
      <c r="B167" s="55">
        <v>46276</v>
      </c>
      <c r="C167" t="b">
        <v>0</v>
      </c>
      <c r="D167" t="s">
        <v>1770</v>
      </c>
      <c r="E167" t="s">
        <v>1985</v>
      </c>
      <c r="F167" t="s">
        <v>2661</v>
      </c>
      <c r="G167" t="s">
        <v>2662</v>
      </c>
      <c r="H167">
        <v>5</v>
      </c>
      <c r="I167">
        <v>3</v>
      </c>
      <c r="J167" t="s">
        <v>2663</v>
      </c>
      <c r="K167" t="s">
        <v>2664</v>
      </c>
      <c r="L167" t="s">
        <v>2665</v>
      </c>
      <c r="M167" t="s">
        <v>2666</v>
      </c>
      <c r="N167">
        <v>3</v>
      </c>
      <c r="O167">
        <v>3</v>
      </c>
      <c r="P167" s="54"/>
      <c r="Q167" s="45">
        <f t="shared" si="14"/>
        <v>4830840</v>
      </c>
      <c r="R167" s="45">
        <f>+IF(Q167="","",IFERROR(VLOOKUP(Q167,Consulta1[],2,0),"-"))</f>
        <v>20147491</v>
      </c>
      <c r="S167" s="45" t="str">
        <f>+IF(Q167="","",IFERROR(VLOOKUP(Q167,Consulta1[],3,0),"-"))</f>
        <v>GUTIERREZ QUINTERO MAURICIO</v>
      </c>
      <c r="T167" s="45" t="str">
        <f>+IF(Q167="","",IFERROR(VLOOKUP(Q167,Consulta1[],4,0),"-"))</f>
        <v>WPP LUA AMC</v>
      </c>
      <c r="U167" s="45" t="str">
        <f>+IF(Q167="","",IFERROR(VLOOKUP(Q167,Consulta1[],5,0),"-"))</f>
        <v>AGUDELO BARRIENTOS MARIA CAMILA</v>
      </c>
      <c r="V167" s="45" t="str">
        <f>+IF(Q167="","",IFERROR(VLOOKUP(Q167,Consulta1[],6,0),"-"))</f>
        <v>CARBONO PEDROZA YINEIDIS YESENIA</v>
      </c>
      <c r="W167" s="45">
        <f t="shared" si="15"/>
        <v>3</v>
      </c>
      <c r="X167" s="51">
        <f>+IF(T167="SWAT HB",800,IF(R167="-","",IFERROR(IF(T167="-","",VLOOKUP(T167,'SKILL PERFIL'!$A$2:$B$37,2,0)),"")))</f>
        <v>1700</v>
      </c>
      <c r="Y167" s="51">
        <f t="shared" si="17"/>
        <v>894.00000000000011</v>
      </c>
      <c r="Z167" s="46">
        <f t="shared" si="18"/>
        <v>2682.0000000000005</v>
      </c>
      <c r="AA167" s="45">
        <f t="shared" si="19"/>
        <v>4830840</v>
      </c>
      <c r="AB167" s="45">
        <f t="shared" si="16"/>
        <v>1</v>
      </c>
      <c r="AC167" s="45" t="str">
        <f>+IF(Q167="","",IFERROR(VLOOKUP(Q167,Consulta1[],7,0),"-"))</f>
        <v>&gt;180 y &lt;=360</v>
      </c>
      <c r="AD167" s="45" t="str">
        <f>+IF(Q167="","",IFERROR(VLOOKUP(Q167,Consulta1[],9,0),"-"))</f>
        <v>LATAM MED</v>
      </c>
      <c r="AE167" s="1">
        <f t="shared" si="20"/>
        <v>46275</v>
      </c>
    </row>
    <row r="168" spans="1:31">
      <c r="A168" s="55">
        <v>46275</v>
      </c>
      <c r="B168" s="55">
        <v>46276</v>
      </c>
      <c r="C168" t="b">
        <v>0</v>
      </c>
      <c r="D168" t="s">
        <v>1770</v>
      </c>
      <c r="E168" t="s">
        <v>1985</v>
      </c>
      <c r="F168" t="s">
        <v>2072</v>
      </c>
      <c r="G168" t="s">
        <v>2073</v>
      </c>
      <c r="H168">
        <v>7</v>
      </c>
      <c r="I168">
        <v>6</v>
      </c>
      <c r="J168" t="s">
        <v>2667</v>
      </c>
      <c r="K168" t="s">
        <v>2668</v>
      </c>
      <c r="L168" t="s">
        <v>2669</v>
      </c>
      <c r="M168" t="s">
        <v>2670</v>
      </c>
      <c r="N168">
        <v>3</v>
      </c>
      <c r="O168">
        <v>6</v>
      </c>
      <c r="P168" s="54"/>
      <c r="Q168" s="45">
        <f t="shared" si="14"/>
        <v>4838869</v>
      </c>
      <c r="R168" s="45">
        <f>+IF(Q168="","",IFERROR(VLOOKUP(Q168,Consulta1[],2,0),"-"))</f>
        <v>20148152</v>
      </c>
      <c r="S168" s="45" t="str">
        <f>+IF(Q168="","",IFERROR(VLOOKUP(Q168,Consulta1[],3,0),"-"))</f>
        <v>CORCHO OROZCO SEBASTIAN</v>
      </c>
      <c r="T168" s="45" t="str">
        <f>+IF(Q168="","",IFERROR(VLOOKUP(Q168,Consulta1[],4,0),"-"))</f>
        <v>DT FFP AMC</v>
      </c>
      <c r="U168" s="45" t="str">
        <f>+IF(Q168="","",IFERROR(VLOOKUP(Q168,Consulta1[],5,0),"-"))</f>
        <v>RUA OLAYA JUAN PABLO</v>
      </c>
      <c r="V168" s="45" t="str">
        <f>+IF(Q168="","",IFERROR(VLOOKUP(Q168,Consulta1[],6,0),"-"))</f>
        <v>ROJAS LEGUIZAMO ANDRES FELIPE</v>
      </c>
      <c r="W168" s="45">
        <f t="shared" si="15"/>
        <v>6</v>
      </c>
      <c r="X168" s="51">
        <f>+IF(T168="SWAT HB",800,IF(R168="-","",IFERROR(IF(T168="-","",VLOOKUP(T168,'SKILL PERFIL'!$A$2:$B$37,2,0)),"")))</f>
        <v>646</v>
      </c>
      <c r="Y168" s="51">
        <f t="shared" si="17"/>
        <v>455</v>
      </c>
      <c r="Z168" s="46">
        <f t="shared" si="18"/>
        <v>2730</v>
      </c>
      <c r="AA168" s="45">
        <f t="shared" si="19"/>
        <v>4838869</v>
      </c>
      <c r="AB168" s="45">
        <f t="shared" si="16"/>
        <v>1</v>
      </c>
      <c r="AC168" s="45" t="str">
        <f>+IF(Q168="","",IFERROR(VLOOKUP(Q168,Consulta1[],7,0),"-"))</f>
        <v>&gt;180 y &lt;=360</v>
      </c>
      <c r="AD168" s="45" t="str">
        <f>+IF(Q168="","",IFERROR(VLOOKUP(Q168,Consulta1[],9,0),"-"))</f>
        <v>LATAM MED</v>
      </c>
      <c r="AE168" s="1">
        <f t="shared" si="20"/>
        <v>46275</v>
      </c>
    </row>
    <row r="169" spans="1:31">
      <c r="A169" s="55">
        <v>46275</v>
      </c>
      <c r="B169" s="55">
        <v>46276</v>
      </c>
      <c r="C169" t="b">
        <v>0</v>
      </c>
      <c r="D169" t="s">
        <v>1770</v>
      </c>
      <c r="E169" t="s">
        <v>1985</v>
      </c>
      <c r="F169" t="s">
        <v>2074</v>
      </c>
      <c r="G169" t="s">
        <v>2075</v>
      </c>
      <c r="H169">
        <v>4</v>
      </c>
      <c r="I169">
        <v>4</v>
      </c>
      <c r="J169" t="s">
        <v>2671</v>
      </c>
      <c r="K169" t="s">
        <v>2672</v>
      </c>
      <c r="L169" t="s">
        <v>2673</v>
      </c>
      <c r="M169" t="s">
        <v>2674</v>
      </c>
      <c r="N169">
        <v>2</v>
      </c>
      <c r="O169">
        <v>4</v>
      </c>
      <c r="P169" s="54"/>
      <c r="Q169" s="45">
        <f t="shared" si="14"/>
        <v>4838876</v>
      </c>
      <c r="R169" s="45">
        <f>+IF(Q169="","",IFERROR(VLOOKUP(Q169,Consulta1[],2,0),"-"))</f>
        <v>20148100</v>
      </c>
      <c r="S169" s="45" t="str">
        <f>+IF(Q169="","",IFERROR(VLOOKUP(Q169,Consulta1[],3,0),"-"))</f>
        <v>CORDOBA RIVAS CRISTIN ALEXA</v>
      </c>
      <c r="T169" s="45" t="str">
        <f>+IF(Q169="","",IFERROR(VLOOKUP(Q169,Consulta1[],4,0),"-"))</f>
        <v>DT FFP AMC</v>
      </c>
      <c r="U169" s="45" t="str">
        <f>+IF(Q169="","",IFERROR(VLOOKUP(Q169,Consulta1[],5,0),"-"))</f>
        <v>RUA OLAYA JUAN PABLO</v>
      </c>
      <c r="V169" s="45" t="str">
        <f>+IF(Q169="","",IFERROR(VLOOKUP(Q169,Consulta1[],6,0),"-"))</f>
        <v>ROJAS LEGUIZAMO ANDRES FELIPE</v>
      </c>
      <c r="W169" s="45">
        <f t="shared" si="15"/>
        <v>4</v>
      </c>
      <c r="X169" s="51">
        <f>+IF(T169="SWAT HB",800,IF(R169="-","",IFERROR(IF(T169="-","",VLOOKUP(T169,'SKILL PERFIL'!$A$2:$B$37,2,0)),"")))</f>
        <v>646</v>
      </c>
      <c r="Y169" s="51">
        <f t="shared" si="17"/>
        <v>1575</v>
      </c>
      <c r="Z169" s="46">
        <f t="shared" si="18"/>
        <v>6300</v>
      </c>
      <c r="AA169" s="45">
        <f t="shared" si="19"/>
        <v>4838876</v>
      </c>
      <c r="AB169" s="45">
        <f t="shared" si="16"/>
        <v>1</v>
      </c>
      <c r="AC169" s="45" t="str">
        <f>+IF(Q169="","",IFERROR(VLOOKUP(Q169,Consulta1[],7,0),"-"))</f>
        <v>&gt;180 y &lt;=360</v>
      </c>
      <c r="AD169" s="45" t="str">
        <f>+IF(Q169="","",IFERROR(VLOOKUP(Q169,Consulta1[],9,0),"-"))</f>
        <v>LATAM MED</v>
      </c>
      <c r="AE169" s="1">
        <f t="shared" si="20"/>
        <v>46275</v>
      </c>
    </row>
    <row r="170" spans="1:31">
      <c r="A170" s="55">
        <v>46275</v>
      </c>
      <c r="B170" s="55">
        <v>46276</v>
      </c>
      <c r="C170" t="b">
        <v>0</v>
      </c>
      <c r="D170" t="s">
        <v>1770</v>
      </c>
      <c r="E170" t="s">
        <v>1985</v>
      </c>
      <c r="F170" t="s">
        <v>2675</v>
      </c>
      <c r="G170" t="s">
        <v>2676</v>
      </c>
      <c r="H170">
        <v>10</v>
      </c>
      <c r="I170">
        <v>5</v>
      </c>
      <c r="J170" t="s">
        <v>2677</v>
      </c>
      <c r="K170" t="s">
        <v>2678</v>
      </c>
      <c r="L170" t="s">
        <v>2679</v>
      </c>
      <c r="M170" t="s">
        <v>2680</v>
      </c>
      <c r="N170">
        <v>5</v>
      </c>
      <c r="O170">
        <v>5</v>
      </c>
      <c r="P170" s="54"/>
      <c r="Q170" s="45">
        <f t="shared" si="14"/>
        <v>4844636</v>
      </c>
      <c r="R170" s="45">
        <f>+IF(Q170="","",IFERROR(VLOOKUP(Q170,Consulta1[],2,0),"-"))</f>
        <v>20148618</v>
      </c>
      <c r="S170" s="45" t="str">
        <f>+IF(Q170="","",IFERROR(VLOOKUP(Q170,Consulta1[],3,0),"-"))</f>
        <v>ZULUAGA PEREZ MIGUEL ANGEL</v>
      </c>
      <c r="T170" s="45" t="str">
        <f>+IF(Q170="","",IFERROR(VLOOKUP(Q170,Consulta1[],4,0),"-"))</f>
        <v>WPP EQUIPAJES AMC</v>
      </c>
      <c r="U170" s="45" t="str">
        <f>+IF(Q170="","",IFERROR(VLOOKUP(Q170,Consulta1[],5,0),"-"))</f>
        <v>GIRALDO ARROYAVE GERALDIN</v>
      </c>
      <c r="V170" s="45" t="str">
        <f>+IF(Q170="","",IFERROR(VLOOKUP(Q170,Consulta1[],6,0),"-"))</f>
        <v>LOBO VERA LADY VANESSA</v>
      </c>
      <c r="W170" s="45">
        <f t="shared" si="15"/>
        <v>5</v>
      </c>
      <c r="X170" s="51">
        <f>+IF(T170="SWAT HB",800,IF(R170="-","",IFERROR(IF(T170="-","",VLOOKUP(T170,'SKILL PERFIL'!$A$2:$B$37,2,0)),"")))</f>
        <v>1231</v>
      </c>
      <c r="Y170" s="51">
        <f t="shared" si="17"/>
        <v>685</v>
      </c>
      <c r="Z170" s="46">
        <f t="shared" si="18"/>
        <v>3425</v>
      </c>
      <c r="AA170" s="45">
        <f t="shared" si="19"/>
        <v>4844636</v>
      </c>
      <c r="AB170" s="45">
        <f t="shared" si="16"/>
        <v>1</v>
      </c>
      <c r="AC170" s="45" t="str">
        <f>+IF(Q170="","",IFERROR(VLOOKUP(Q170,Consulta1[],7,0),"-"))</f>
        <v>&gt;180 y &lt;=360</v>
      </c>
      <c r="AD170" s="45" t="str">
        <f>+IF(Q170="","",IFERROR(VLOOKUP(Q170,Consulta1[],9,0),"-"))</f>
        <v>LATAM MED</v>
      </c>
      <c r="AE170" s="1">
        <f t="shared" si="20"/>
        <v>46275</v>
      </c>
    </row>
    <row r="171" spans="1:31">
      <c r="A171" s="55">
        <v>46275</v>
      </c>
      <c r="B171" s="55">
        <v>46276</v>
      </c>
      <c r="C171" t="b">
        <v>0</v>
      </c>
      <c r="D171" t="s">
        <v>1770</v>
      </c>
      <c r="E171" t="s">
        <v>1985</v>
      </c>
      <c r="F171" t="s">
        <v>2681</v>
      </c>
      <c r="G171" t="s">
        <v>2682</v>
      </c>
      <c r="H171">
        <v>7</v>
      </c>
      <c r="I171">
        <v>2</v>
      </c>
      <c r="J171" t="s">
        <v>2683</v>
      </c>
      <c r="K171" t="s">
        <v>2684</v>
      </c>
      <c r="L171" t="s">
        <v>2685</v>
      </c>
      <c r="M171" t="s">
        <v>2686</v>
      </c>
      <c r="N171">
        <v>2</v>
      </c>
      <c r="O171">
        <v>2</v>
      </c>
      <c r="P171" s="54"/>
      <c r="Q171" s="45">
        <f t="shared" si="14"/>
        <v>4844637</v>
      </c>
      <c r="R171" s="45">
        <f>+IF(Q171="","",IFERROR(VLOOKUP(Q171,Consulta1[],2,0),"-"))</f>
        <v>20148594</v>
      </c>
      <c r="S171" s="45" t="str">
        <f>+IF(Q171="","",IFERROR(VLOOKUP(Q171,Consulta1[],3,0),"-"))</f>
        <v>MEDINA VILLEGAS MARIANGEL</v>
      </c>
      <c r="T171" s="45" t="str">
        <f>+IF(Q171="","",IFERROR(VLOOKUP(Q171,Consulta1[],4,0),"-"))</f>
        <v>WPP EQUIPAJES AMC</v>
      </c>
      <c r="U171" s="45" t="str">
        <f>+IF(Q171="","",IFERROR(VLOOKUP(Q171,Consulta1[],5,0),"-"))</f>
        <v>GIRALDO ARROYAVE GERALDIN</v>
      </c>
      <c r="V171" s="45" t="str">
        <f>+IF(Q171="","",IFERROR(VLOOKUP(Q171,Consulta1[],6,0),"-"))</f>
        <v>LOBO VERA LADY VANESSA</v>
      </c>
      <c r="W171" s="45">
        <f t="shared" si="15"/>
        <v>2</v>
      </c>
      <c r="X171" s="51">
        <f>+IF(T171="SWAT HB",800,IF(R171="-","",IFERROR(IF(T171="-","",VLOOKUP(T171,'SKILL PERFIL'!$A$2:$B$37,2,0)),"")))</f>
        <v>1231</v>
      </c>
      <c r="Y171" s="51">
        <f t="shared" si="17"/>
        <v>675</v>
      </c>
      <c r="Z171" s="46">
        <f t="shared" si="18"/>
        <v>1350</v>
      </c>
      <c r="AA171" s="45">
        <f t="shared" si="19"/>
        <v>4844637</v>
      </c>
      <c r="AB171" s="45">
        <f t="shared" si="16"/>
        <v>1</v>
      </c>
      <c r="AC171" s="45" t="str">
        <f>+IF(Q171="","",IFERROR(VLOOKUP(Q171,Consulta1[],7,0),"-"))</f>
        <v>&gt;180 y &lt;=360</v>
      </c>
      <c r="AD171" s="45" t="str">
        <f>+IF(Q171="","",IFERROR(VLOOKUP(Q171,Consulta1[],9,0),"-"))</f>
        <v>LATAM MED</v>
      </c>
      <c r="AE171" s="1">
        <f t="shared" si="20"/>
        <v>46275</v>
      </c>
    </row>
    <row r="172" spans="1:31">
      <c r="A172" s="55">
        <v>46275</v>
      </c>
      <c r="B172" s="55">
        <v>46276</v>
      </c>
      <c r="C172" t="b">
        <v>0</v>
      </c>
      <c r="D172" t="s">
        <v>1770</v>
      </c>
      <c r="E172" t="s">
        <v>1985</v>
      </c>
      <c r="F172" t="s">
        <v>2192</v>
      </c>
      <c r="G172" t="s">
        <v>2193</v>
      </c>
      <c r="H172">
        <v>2</v>
      </c>
      <c r="I172">
        <v>2</v>
      </c>
      <c r="J172" t="s">
        <v>2687</v>
      </c>
      <c r="K172" t="s">
        <v>2688</v>
      </c>
      <c r="L172" t="s">
        <v>2689</v>
      </c>
      <c r="M172" t="s">
        <v>2690</v>
      </c>
      <c r="N172">
        <v>1</v>
      </c>
      <c r="O172">
        <v>2</v>
      </c>
      <c r="P172" s="54"/>
      <c r="Q172" s="45">
        <f t="shared" si="14"/>
        <v>4850509</v>
      </c>
      <c r="R172" s="45">
        <f>+IF(Q172="","",IFERROR(VLOOKUP(Q172,Consulta1[],2,0),"-"))</f>
        <v>20148792</v>
      </c>
      <c r="S172" s="45" t="str">
        <f>+IF(Q172="","",IFERROR(VLOOKUP(Q172,Consulta1[],3,0),"-"))</f>
        <v>BUITRAGO HENAO JUAN JOSE</v>
      </c>
      <c r="T172" s="45" t="str">
        <f>+IF(Q172="","",IFERROR(VLOOKUP(Q172,Consulta1[],4,0),"-"))</f>
        <v>DT FFP AMC</v>
      </c>
      <c r="U172" s="45" t="str">
        <f>+IF(Q172="","",IFERROR(VLOOKUP(Q172,Consulta1[],5,0),"-"))</f>
        <v>RUA OLAYA JUAN PABLO</v>
      </c>
      <c r="V172" s="45" t="str">
        <f>+IF(Q172="","",IFERROR(VLOOKUP(Q172,Consulta1[],6,0),"-"))</f>
        <v>ROJAS LEGUIZAMO ANDRES FELIPE</v>
      </c>
      <c r="W172" s="45">
        <f t="shared" si="15"/>
        <v>2</v>
      </c>
      <c r="X172" s="51">
        <f>+IF(T172="SWAT HB",800,IF(R172="-","",IFERROR(IF(T172="-","",VLOOKUP(T172,'SKILL PERFIL'!$A$2:$B$37,2,0)),"")))</f>
        <v>646</v>
      </c>
      <c r="Y172" s="51">
        <f t="shared" si="17"/>
        <v>996</v>
      </c>
      <c r="Z172" s="46">
        <f t="shared" si="18"/>
        <v>1992</v>
      </c>
      <c r="AA172" s="45">
        <f t="shared" si="19"/>
        <v>4850509</v>
      </c>
      <c r="AB172" s="45">
        <f t="shared" si="16"/>
        <v>1</v>
      </c>
      <c r="AC172" s="45" t="str">
        <f>+IF(Q172="","",IFERROR(VLOOKUP(Q172,Consulta1[],7,0),"-"))</f>
        <v>&gt;180 y &lt;=360</v>
      </c>
      <c r="AD172" s="45" t="str">
        <f>+IF(Q172="","",IFERROR(VLOOKUP(Q172,Consulta1[],9,0),"-"))</f>
        <v>LATAM MED</v>
      </c>
      <c r="AE172" s="1">
        <f t="shared" si="20"/>
        <v>46275</v>
      </c>
    </row>
    <row r="173" spans="1:31">
      <c r="A173" s="55">
        <v>46275</v>
      </c>
      <c r="B173" s="55">
        <v>46276</v>
      </c>
      <c r="C173" t="b">
        <v>0</v>
      </c>
      <c r="D173" t="s">
        <v>1770</v>
      </c>
      <c r="E173" t="s">
        <v>1985</v>
      </c>
      <c r="F173" t="s">
        <v>2691</v>
      </c>
      <c r="G173" t="s">
        <v>2692</v>
      </c>
      <c r="H173">
        <v>4</v>
      </c>
      <c r="I173">
        <v>3</v>
      </c>
      <c r="J173" t="s">
        <v>2693</v>
      </c>
      <c r="K173" t="s">
        <v>2694</v>
      </c>
      <c r="L173" t="s">
        <v>2695</v>
      </c>
      <c r="M173" t="s">
        <v>2696</v>
      </c>
      <c r="N173">
        <v>3</v>
      </c>
      <c r="O173">
        <v>3</v>
      </c>
      <c r="P173" s="54"/>
      <c r="Q173" s="45">
        <f t="shared" si="14"/>
        <v>4853834</v>
      </c>
      <c r="R173" s="45">
        <f>+IF(Q173="","",IFERROR(VLOOKUP(Q173,Consulta1[],2,0),"-"))</f>
        <v>20148886</v>
      </c>
      <c r="S173" s="45" t="str">
        <f>+IF(Q173="","",IFERROR(VLOOKUP(Q173,Consulta1[],3,0),"-"))</f>
        <v>HERRERA OSPINA YULIANA</v>
      </c>
      <c r="T173" s="45" t="str">
        <f>+IF(Q173="","",IFERROR(VLOOKUP(Q173,Consulta1[],4,0),"-"))</f>
        <v>WPP LUA AMC</v>
      </c>
      <c r="U173" s="45" t="str">
        <f>+IF(Q173="","",IFERROR(VLOOKUP(Q173,Consulta1[],5,0),"-"))</f>
        <v>AGUDELO BARRIENTOS MARIA CAMILA</v>
      </c>
      <c r="V173" s="45" t="str">
        <f>+IF(Q173="","",IFERROR(VLOOKUP(Q173,Consulta1[],6,0),"-"))</f>
        <v>CARBONO PEDROZA YINEIDIS YESENIA</v>
      </c>
      <c r="W173" s="45">
        <f t="shared" si="15"/>
        <v>3</v>
      </c>
      <c r="X173" s="51">
        <f>+IF(T173="SWAT HB",800,IF(R173="-","",IFERROR(IF(T173="-","",VLOOKUP(T173,'SKILL PERFIL'!$A$2:$B$37,2,0)),"")))</f>
        <v>1700</v>
      </c>
      <c r="Y173" s="51">
        <f t="shared" si="17"/>
        <v>813</v>
      </c>
      <c r="Z173" s="46">
        <f t="shared" si="18"/>
        <v>2439</v>
      </c>
      <c r="AA173" s="45">
        <f t="shared" si="19"/>
        <v>4853834</v>
      </c>
      <c r="AB173" s="45">
        <f t="shared" si="16"/>
        <v>1</v>
      </c>
      <c r="AC173" s="45" t="str">
        <f>+IF(Q173="","",IFERROR(VLOOKUP(Q173,Consulta1[],7,0),"-"))</f>
        <v>&gt;180 y &lt;=360</v>
      </c>
      <c r="AD173" s="45" t="str">
        <f>+IF(Q173="","",IFERROR(VLOOKUP(Q173,Consulta1[],9,0),"-"))</f>
        <v>LATAM MED</v>
      </c>
      <c r="AE173" s="1">
        <f t="shared" si="20"/>
        <v>46275</v>
      </c>
    </row>
    <row r="174" spans="1:31">
      <c r="A174" s="55">
        <v>46275</v>
      </c>
      <c r="B174" s="55">
        <v>46276</v>
      </c>
      <c r="C174" t="b">
        <v>0</v>
      </c>
      <c r="D174" t="s">
        <v>1770</v>
      </c>
      <c r="E174" t="s">
        <v>1985</v>
      </c>
      <c r="F174" t="s">
        <v>2194</v>
      </c>
      <c r="G174" t="s">
        <v>2195</v>
      </c>
      <c r="H174">
        <v>5</v>
      </c>
      <c r="I174">
        <v>5</v>
      </c>
      <c r="J174" t="s">
        <v>2697</v>
      </c>
      <c r="K174" t="s">
        <v>2698</v>
      </c>
      <c r="L174" t="s">
        <v>2699</v>
      </c>
      <c r="M174" t="s">
        <v>2700</v>
      </c>
      <c r="N174">
        <v>4</v>
      </c>
      <c r="O174">
        <v>5</v>
      </c>
      <c r="P174" s="54"/>
      <c r="Q174" s="45">
        <f t="shared" si="14"/>
        <v>4854979</v>
      </c>
      <c r="R174" s="45">
        <f>+IF(Q174="","",IFERROR(VLOOKUP(Q174,Consulta1[],2,0),"-"))</f>
        <v>20148943</v>
      </c>
      <c r="S174" s="45" t="str">
        <f>+IF(Q174="","",IFERROR(VLOOKUP(Q174,Consulta1[],3,0),"-"))</f>
        <v>LOPEZ VALENCIA JUAN DAVID</v>
      </c>
      <c r="T174" s="45" t="str">
        <f>+IF(Q174="","",IFERROR(VLOOKUP(Q174,Consulta1[],4,0),"-"))</f>
        <v>DT FFP AMC</v>
      </c>
      <c r="U174" s="45" t="str">
        <f>+IF(Q174="","",IFERROR(VLOOKUP(Q174,Consulta1[],5,0),"-"))</f>
        <v>SILVA ECHAVARRIA ANGELA MARIA</v>
      </c>
      <c r="V174" s="45" t="str">
        <f>+IF(Q174="","",IFERROR(VLOOKUP(Q174,Consulta1[],6,0),"-"))</f>
        <v>ROJAS LEGUIZAMO ANDRES FELIPE</v>
      </c>
      <c r="W174" s="45">
        <f t="shared" si="15"/>
        <v>5</v>
      </c>
      <c r="X174" s="51">
        <f>+IF(T174="SWAT HB",800,IF(R174="-","",IFERROR(IF(T174="-","",VLOOKUP(T174,'SKILL PERFIL'!$A$2:$B$37,2,0)),"")))</f>
        <v>646</v>
      </c>
      <c r="Y174" s="51">
        <f t="shared" si="17"/>
        <v>1501</v>
      </c>
      <c r="Z174" s="46">
        <f t="shared" si="18"/>
        <v>7505</v>
      </c>
      <c r="AA174" s="45">
        <f t="shared" si="19"/>
        <v>4854979</v>
      </c>
      <c r="AB174" s="45">
        <f t="shared" si="16"/>
        <v>1</v>
      </c>
      <c r="AC174" s="45" t="str">
        <f>+IF(Q174="","",IFERROR(VLOOKUP(Q174,Consulta1[],7,0),"-"))</f>
        <v>&gt;120 y &lt;=180</v>
      </c>
      <c r="AD174" s="45" t="str">
        <f>+IF(Q174="","",IFERROR(VLOOKUP(Q174,Consulta1[],9,0),"-"))</f>
        <v>LATAM MED</v>
      </c>
      <c r="AE174" s="1">
        <f t="shared" si="20"/>
        <v>46275</v>
      </c>
    </row>
    <row r="175" spans="1:31">
      <c r="A175" s="55">
        <v>46275</v>
      </c>
      <c r="B175" s="55">
        <v>46276</v>
      </c>
      <c r="C175" t="b">
        <v>0</v>
      </c>
      <c r="D175" t="s">
        <v>1770</v>
      </c>
      <c r="E175" t="s">
        <v>1985</v>
      </c>
      <c r="F175" t="s">
        <v>2701</v>
      </c>
      <c r="G175" t="s">
        <v>2702</v>
      </c>
      <c r="H175">
        <v>2</v>
      </c>
      <c r="P175" s="54"/>
      <c r="Q175" s="45">
        <f t="shared" si="14"/>
        <v>4854983</v>
      </c>
      <c r="R175" s="45">
        <f>+IF(Q175="","",IFERROR(VLOOKUP(Q175,Consulta1[],2,0),"-"))</f>
        <v>20149003</v>
      </c>
      <c r="S175" s="45" t="str">
        <f>+IF(Q175="","",IFERROR(VLOOKUP(Q175,Consulta1[],3,0),"-"))</f>
        <v>CONTRERAS MENDOZA MILETH PAOLA</v>
      </c>
      <c r="T175" s="45" t="str">
        <f>+IF(Q175="","",IFERROR(VLOOKUP(Q175,Consulta1[],4,0),"-"))</f>
        <v>DT FFP AMC</v>
      </c>
      <c r="U175" s="45" t="str">
        <f>+IF(Q175="","",IFERROR(VLOOKUP(Q175,Consulta1[],5,0),"-"))</f>
        <v>RUA OLAYA JUAN PABLO</v>
      </c>
      <c r="V175" s="45" t="str">
        <f>+IF(Q175="","",IFERROR(VLOOKUP(Q175,Consulta1[],6,0),"-"))</f>
        <v>ROJAS LEGUIZAMO ANDRES FELIPE</v>
      </c>
      <c r="W175" s="45">
        <f t="shared" si="15"/>
        <v>0</v>
      </c>
      <c r="X175" s="51">
        <f>+IF(T175="SWAT HB",800,IF(R175="-","",IFERROR(IF(T175="-","",VLOOKUP(T175,'SKILL PERFIL'!$A$2:$B$37,2,0)),"")))</f>
        <v>646</v>
      </c>
      <c r="Y175" s="51" t="str">
        <f t="shared" si="17"/>
        <v/>
      </c>
      <c r="Z175" s="46" t="str">
        <f t="shared" si="18"/>
        <v/>
      </c>
      <c r="AA175" s="45">
        <f t="shared" si="19"/>
        <v>4854983</v>
      </c>
      <c r="AB175" s="45">
        <f t="shared" si="16"/>
        <v>1</v>
      </c>
      <c r="AC175" s="45" t="str">
        <f>+IF(Q175="","",IFERROR(VLOOKUP(Q175,Consulta1[],7,0),"-"))</f>
        <v>&gt;120 y &lt;=180</v>
      </c>
      <c r="AD175" s="45" t="str">
        <f>+IF(Q175="","",IFERROR(VLOOKUP(Q175,Consulta1[],9,0),"-"))</f>
        <v>LATAM MED</v>
      </c>
      <c r="AE175" s="1">
        <f t="shared" si="20"/>
        <v>46275</v>
      </c>
    </row>
    <row r="176" spans="1:31">
      <c r="A176" s="55">
        <v>46275</v>
      </c>
      <c r="B176" s="55">
        <v>46276</v>
      </c>
      <c r="C176" t="b">
        <v>0</v>
      </c>
      <c r="D176" t="s">
        <v>1770</v>
      </c>
      <c r="E176" t="s">
        <v>1985</v>
      </c>
      <c r="F176" t="s">
        <v>2076</v>
      </c>
      <c r="G176" t="s">
        <v>2077</v>
      </c>
      <c r="H176">
        <v>20</v>
      </c>
      <c r="I176">
        <v>16</v>
      </c>
      <c r="J176" t="s">
        <v>2703</v>
      </c>
      <c r="K176" t="s">
        <v>2704</v>
      </c>
      <c r="L176" t="s">
        <v>2705</v>
      </c>
      <c r="M176" t="s">
        <v>2706</v>
      </c>
      <c r="N176">
        <v>15</v>
      </c>
      <c r="O176">
        <v>9</v>
      </c>
      <c r="P176" s="54"/>
      <c r="Q176" s="45">
        <f t="shared" si="14"/>
        <v>4856360</v>
      </c>
      <c r="R176" s="45">
        <f>+IF(Q176="","",IFERROR(VLOOKUP(Q176,Consulta1[],2,0),"-"))</f>
        <v>20149112</v>
      </c>
      <c r="S176" s="45" t="str">
        <f>+IF(Q176="","",IFERROR(VLOOKUP(Q176,Consulta1[],3,0),"-"))</f>
        <v>MORENO RANGEL CAMILA</v>
      </c>
      <c r="T176" s="45" t="str">
        <f>+IF(Q176="","",IFERROR(VLOOKUP(Q176,Consulta1[],4,0),"-"))</f>
        <v>WPP EQUIPAJES AMC</v>
      </c>
      <c r="U176" s="45" t="str">
        <f>+IF(Q176="","",IFERROR(VLOOKUP(Q176,Consulta1[],5,0),"-"))</f>
        <v>GIRALDO ARROYAVE GERALDIN</v>
      </c>
      <c r="V176" s="45" t="str">
        <f>+IF(Q176="","",IFERROR(VLOOKUP(Q176,Consulta1[],6,0),"-"))</f>
        <v>LOBO VERA LADY VANESSA</v>
      </c>
      <c r="W176" s="45">
        <f t="shared" si="15"/>
        <v>16</v>
      </c>
      <c r="X176" s="51">
        <f>+IF(T176="SWAT HB",800,IF(R176="-","",IFERROR(IF(T176="-","",VLOOKUP(T176,'SKILL PERFIL'!$A$2:$B$37,2,0)),"")))</f>
        <v>1231</v>
      </c>
      <c r="Y176" s="51">
        <f t="shared" si="17"/>
        <v>830</v>
      </c>
      <c r="Z176" s="46">
        <f t="shared" si="18"/>
        <v>13280</v>
      </c>
      <c r="AA176" s="45">
        <f t="shared" si="19"/>
        <v>4856360</v>
      </c>
      <c r="AB176" s="45">
        <f t="shared" si="16"/>
        <v>1</v>
      </c>
      <c r="AC176" s="45" t="str">
        <f>+IF(Q176="","",IFERROR(VLOOKUP(Q176,Consulta1[],7,0),"-"))</f>
        <v>&gt;180 y &lt;=360</v>
      </c>
      <c r="AD176" s="45" t="str">
        <f>+IF(Q176="","",IFERROR(VLOOKUP(Q176,Consulta1[],9,0),"-"))</f>
        <v>LATAM MED</v>
      </c>
      <c r="AE176" s="1">
        <f t="shared" si="20"/>
        <v>46275</v>
      </c>
    </row>
    <row r="177" spans="1:31">
      <c r="A177" s="55">
        <v>46275</v>
      </c>
      <c r="B177" s="55">
        <v>46276</v>
      </c>
      <c r="C177" t="b">
        <v>0</v>
      </c>
      <c r="D177" t="s">
        <v>1770</v>
      </c>
      <c r="E177" t="s">
        <v>1985</v>
      </c>
      <c r="F177" t="s">
        <v>2707</v>
      </c>
      <c r="G177" t="s">
        <v>2708</v>
      </c>
      <c r="H177">
        <v>4</v>
      </c>
      <c r="I177">
        <v>4</v>
      </c>
      <c r="J177" t="s">
        <v>2709</v>
      </c>
      <c r="K177" t="s">
        <v>2710</v>
      </c>
      <c r="L177" t="s">
        <v>2711</v>
      </c>
      <c r="M177" t="s">
        <v>2712</v>
      </c>
      <c r="N177">
        <v>4</v>
      </c>
      <c r="O177">
        <v>4</v>
      </c>
      <c r="P177" s="54"/>
      <c r="Q177" s="45">
        <f t="shared" si="14"/>
        <v>4856462</v>
      </c>
      <c r="R177" s="45">
        <f>+IF(Q177="","",IFERROR(VLOOKUP(Q177,Consulta1[],2,0),"-"))</f>
        <v>20149147</v>
      </c>
      <c r="S177" s="45" t="str">
        <f>+IF(Q177="","",IFERROR(VLOOKUP(Q177,Consulta1[],3,0),"-"))</f>
        <v>VALENCIA LONDONO VALERIA MARIA</v>
      </c>
      <c r="T177" s="45" t="str">
        <f>+IF(Q177="","",IFERROR(VLOOKUP(Q177,Consulta1[],4,0),"-"))</f>
        <v>WPP LUA AMC</v>
      </c>
      <c r="U177" s="45" t="str">
        <f>+IF(Q177="","",IFERROR(VLOOKUP(Q177,Consulta1[],5,0),"-"))</f>
        <v>JARAMILLO VASQUEZ DAVID</v>
      </c>
      <c r="V177" s="45" t="str">
        <f>+IF(Q177="","",IFERROR(VLOOKUP(Q177,Consulta1[],6,0),"-"))</f>
        <v>CARBONO PEDROZA YINEIDIS YESENIA</v>
      </c>
      <c r="W177" s="45">
        <f t="shared" si="15"/>
        <v>4</v>
      </c>
      <c r="X177" s="51">
        <f>+IF(T177="SWAT HB",800,IF(R177="-","",IFERROR(IF(T177="-","",VLOOKUP(T177,'SKILL PERFIL'!$A$2:$B$37,2,0)),"")))</f>
        <v>1700</v>
      </c>
      <c r="Y177" s="51">
        <f t="shared" si="17"/>
        <v>705.00000000000011</v>
      </c>
      <c r="Z177" s="46">
        <f t="shared" si="18"/>
        <v>2820.0000000000005</v>
      </c>
      <c r="AA177" s="45">
        <f t="shared" si="19"/>
        <v>4856462</v>
      </c>
      <c r="AB177" s="45">
        <f t="shared" si="16"/>
        <v>1</v>
      </c>
      <c r="AC177" s="45" t="str">
        <f>+IF(Q177="","",IFERROR(VLOOKUP(Q177,Consulta1[],7,0),"-"))</f>
        <v>&gt;120 y &lt;=180</v>
      </c>
      <c r="AD177" s="45" t="str">
        <f>+IF(Q177="","",IFERROR(VLOOKUP(Q177,Consulta1[],9,0),"-"))</f>
        <v>LATAM MED</v>
      </c>
      <c r="AE177" s="1">
        <f t="shared" si="20"/>
        <v>46275</v>
      </c>
    </row>
    <row r="178" spans="1:31">
      <c r="A178" s="55">
        <v>46275</v>
      </c>
      <c r="B178" s="55">
        <v>46276</v>
      </c>
      <c r="C178" t="b">
        <v>0</v>
      </c>
      <c r="D178" t="s">
        <v>1770</v>
      </c>
      <c r="E178" t="s">
        <v>1985</v>
      </c>
      <c r="F178" t="s">
        <v>2713</v>
      </c>
      <c r="G178" t="s">
        <v>2714</v>
      </c>
      <c r="H178">
        <v>1</v>
      </c>
      <c r="P178" s="54"/>
      <c r="Q178" s="45">
        <f t="shared" si="14"/>
        <v>4876023</v>
      </c>
      <c r="R178" s="45">
        <f>+IF(Q178="","",IFERROR(VLOOKUP(Q178,Consulta1[],2,0),"-"))</f>
        <v>20149502</v>
      </c>
      <c r="S178" s="45" t="str">
        <f>+IF(Q178="","",IFERROR(VLOOKUP(Q178,Consulta1[],3,0),"-"))</f>
        <v>SOLAR CASTILLO DANIELA</v>
      </c>
      <c r="T178" s="45" t="str">
        <f>+IF(Q178="","",IFERROR(VLOOKUP(Q178,Consulta1[],4,0),"-"))</f>
        <v>WPP LUA AMC</v>
      </c>
      <c r="U178" s="45" t="str">
        <f>+IF(Q178="","",IFERROR(VLOOKUP(Q178,Consulta1[],5,0),"-"))</f>
        <v>AGUDELO BARRIENTOS MARIA CAMILA</v>
      </c>
      <c r="V178" s="45" t="str">
        <f>+IF(Q178="","",IFERROR(VLOOKUP(Q178,Consulta1[],6,0),"-"))</f>
        <v>CARBONO PEDROZA YINEIDIS YESENIA</v>
      </c>
      <c r="W178" s="45">
        <f t="shared" si="15"/>
        <v>0</v>
      </c>
      <c r="X178" s="51">
        <f>+IF(T178="SWAT HB",800,IF(R178="-","",IFERROR(IF(T178="-","",VLOOKUP(T178,'SKILL PERFIL'!$A$2:$B$37,2,0)),"")))</f>
        <v>1700</v>
      </c>
      <c r="Y178" s="51" t="str">
        <f t="shared" si="17"/>
        <v/>
      </c>
      <c r="Z178" s="46" t="str">
        <f t="shared" si="18"/>
        <v/>
      </c>
      <c r="AA178" s="45">
        <f t="shared" si="19"/>
        <v>4876023</v>
      </c>
      <c r="AB178" s="45">
        <f t="shared" si="16"/>
        <v>1</v>
      </c>
      <c r="AC178" s="45" t="str">
        <f>+IF(Q178="","",IFERROR(VLOOKUP(Q178,Consulta1[],7,0),"-"))</f>
        <v>&gt;30 y &lt;=60</v>
      </c>
      <c r="AD178" s="45" t="str">
        <f>+IF(Q178="","",IFERROR(VLOOKUP(Q178,Consulta1[],9,0),"-"))</f>
        <v>LATAM MED</v>
      </c>
      <c r="AE178" s="1">
        <f t="shared" si="20"/>
        <v>46275</v>
      </c>
    </row>
    <row r="179" spans="1:31">
      <c r="A179" s="55">
        <v>46275</v>
      </c>
      <c r="B179" s="55">
        <v>46276</v>
      </c>
      <c r="C179" t="b">
        <v>0</v>
      </c>
      <c r="D179" t="s">
        <v>1770</v>
      </c>
      <c r="E179" t="s">
        <v>1985</v>
      </c>
      <c r="F179" t="s">
        <v>2715</v>
      </c>
      <c r="G179" t="s">
        <v>2716</v>
      </c>
      <c r="H179">
        <v>4</v>
      </c>
      <c r="I179">
        <v>2</v>
      </c>
      <c r="J179" t="s">
        <v>2717</v>
      </c>
      <c r="K179" t="s">
        <v>2718</v>
      </c>
      <c r="L179" t="s">
        <v>2719</v>
      </c>
      <c r="M179" t="s">
        <v>2720</v>
      </c>
      <c r="N179">
        <v>2</v>
      </c>
      <c r="O179">
        <v>2</v>
      </c>
      <c r="P179" s="54"/>
      <c r="Q179" s="45">
        <f t="shared" si="14"/>
        <v>4876032</v>
      </c>
      <c r="R179" s="45">
        <f>+IF(Q179="","",IFERROR(VLOOKUP(Q179,Consulta1[],2,0),"-"))</f>
        <v>20149503</v>
      </c>
      <c r="S179" s="45" t="str">
        <f>+IF(Q179="","",IFERROR(VLOOKUP(Q179,Consulta1[],3,0),"-"))</f>
        <v>ARBOLEDA RAMIREZ NICOL</v>
      </c>
      <c r="T179" s="45" t="str">
        <f>+IF(Q179="","",IFERROR(VLOOKUP(Q179,Consulta1[],4,0),"-"))</f>
        <v>DT FFP AMC</v>
      </c>
      <c r="U179" s="45" t="str">
        <f>+IF(Q179="","",IFERROR(VLOOKUP(Q179,Consulta1[],5,0),"-"))</f>
        <v>SALDARRIAGA BIANT TIFFANI MELISSA</v>
      </c>
      <c r="V179" s="45" t="str">
        <f>+IF(Q179="","",IFERROR(VLOOKUP(Q179,Consulta1[],6,0),"-"))</f>
        <v>ROJAS LEGUIZAMO ANDRES FELIPE</v>
      </c>
      <c r="W179" s="45">
        <f t="shared" si="15"/>
        <v>2</v>
      </c>
      <c r="X179" s="51">
        <f>+IF(T179="SWAT HB",800,IF(R179="-","",IFERROR(IF(T179="-","",VLOOKUP(T179,'SKILL PERFIL'!$A$2:$B$37,2,0)),"")))</f>
        <v>646</v>
      </c>
      <c r="Y179" s="51">
        <f t="shared" si="17"/>
        <v>2133</v>
      </c>
      <c r="Z179" s="46">
        <f t="shared" si="18"/>
        <v>4266</v>
      </c>
      <c r="AA179" s="45">
        <f t="shared" si="19"/>
        <v>4876032</v>
      </c>
      <c r="AB179" s="45">
        <f t="shared" si="16"/>
        <v>1</v>
      </c>
      <c r="AC179" s="45" t="str">
        <f>+IF(Q179="","",IFERROR(VLOOKUP(Q179,Consulta1[],7,0),"-"))</f>
        <v>&gt;30 y &lt;=60</v>
      </c>
      <c r="AD179" s="45" t="str">
        <f>+IF(Q179="","",IFERROR(VLOOKUP(Q179,Consulta1[],9,0),"-"))</f>
        <v>LATAM MED</v>
      </c>
      <c r="AE179" s="1">
        <f t="shared" si="20"/>
        <v>46275</v>
      </c>
    </row>
    <row r="180" spans="1:31">
      <c r="A180" s="55">
        <v>46275</v>
      </c>
      <c r="B180" s="55">
        <v>46276</v>
      </c>
      <c r="C180" t="b">
        <v>0</v>
      </c>
      <c r="D180" t="s">
        <v>1770</v>
      </c>
      <c r="E180" t="s">
        <v>1985</v>
      </c>
      <c r="F180" t="s">
        <v>2078</v>
      </c>
      <c r="G180" t="s">
        <v>2079</v>
      </c>
      <c r="H180">
        <v>5</v>
      </c>
      <c r="I180">
        <v>4</v>
      </c>
      <c r="J180" t="s">
        <v>2721</v>
      </c>
      <c r="K180" t="s">
        <v>2722</v>
      </c>
      <c r="L180" t="s">
        <v>2723</v>
      </c>
      <c r="M180" t="s">
        <v>2724</v>
      </c>
      <c r="N180">
        <v>4</v>
      </c>
      <c r="O180">
        <v>4</v>
      </c>
      <c r="P180" s="54"/>
      <c r="Q180" s="45">
        <f t="shared" si="14"/>
        <v>4876045</v>
      </c>
      <c r="R180" s="45">
        <f>+IF(Q180="","",IFERROR(VLOOKUP(Q180,Consulta1[],2,0),"-"))</f>
        <v>20149505</v>
      </c>
      <c r="S180" s="45" t="str">
        <f>+IF(Q180="","",IFERROR(VLOOKUP(Q180,Consulta1[],3,0),"-"))</f>
        <v>MARTINEZ MONTOYA JUAN CAMILO</v>
      </c>
      <c r="T180" s="45" t="str">
        <f>+IF(Q180="","",IFERROR(VLOOKUP(Q180,Consulta1[],4,0),"-"))</f>
        <v>DT FFP AMC</v>
      </c>
      <c r="U180" s="45" t="str">
        <f>+IF(Q180="","",IFERROR(VLOOKUP(Q180,Consulta1[],5,0),"-"))</f>
        <v>SALDARRIAGA BIANT TIFFANI MELISSA</v>
      </c>
      <c r="V180" s="45" t="str">
        <f>+IF(Q180="","",IFERROR(VLOOKUP(Q180,Consulta1[],6,0),"-"))</f>
        <v>ROJAS LEGUIZAMO ANDRES FELIPE</v>
      </c>
      <c r="W180" s="45">
        <f t="shared" si="15"/>
        <v>4</v>
      </c>
      <c r="X180" s="51">
        <f>+IF(T180="SWAT HB",800,IF(R180="-","",IFERROR(IF(T180="-","",VLOOKUP(T180,'SKILL PERFIL'!$A$2:$B$37,2,0)),"")))</f>
        <v>646</v>
      </c>
      <c r="Y180" s="51">
        <f t="shared" si="17"/>
        <v>2083</v>
      </c>
      <c r="Z180" s="46">
        <f t="shared" si="18"/>
        <v>8332</v>
      </c>
      <c r="AA180" s="45">
        <f t="shared" si="19"/>
        <v>4876045</v>
      </c>
      <c r="AB180" s="45">
        <f t="shared" si="16"/>
        <v>1</v>
      </c>
      <c r="AC180" s="45" t="str">
        <f>+IF(Q180="","",IFERROR(VLOOKUP(Q180,Consulta1[],7,0),"-"))</f>
        <v>&gt;30 y &lt;=60</v>
      </c>
      <c r="AD180" s="45" t="str">
        <f>+IF(Q180="","",IFERROR(VLOOKUP(Q180,Consulta1[],9,0),"-"))</f>
        <v>LATAM MED</v>
      </c>
      <c r="AE180" s="1">
        <f t="shared" si="20"/>
        <v>46275</v>
      </c>
    </row>
    <row r="181" spans="1:31">
      <c r="A181" s="55">
        <v>46275</v>
      </c>
      <c r="B181" s="55">
        <v>46276</v>
      </c>
      <c r="C181" t="b">
        <v>0</v>
      </c>
      <c r="D181" t="s">
        <v>1770</v>
      </c>
      <c r="E181" t="s">
        <v>1985</v>
      </c>
      <c r="F181" t="s">
        <v>2725</v>
      </c>
      <c r="G181" t="s">
        <v>2726</v>
      </c>
      <c r="H181">
        <v>3</v>
      </c>
      <c r="I181">
        <v>2</v>
      </c>
      <c r="J181" t="s">
        <v>2727</v>
      </c>
      <c r="K181" t="s">
        <v>2728</v>
      </c>
      <c r="L181" t="s">
        <v>2729</v>
      </c>
      <c r="M181" t="s">
        <v>2730</v>
      </c>
      <c r="N181">
        <v>2</v>
      </c>
      <c r="O181">
        <v>2</v>
      </c>
      <c r="P181" s="54"/>
      <c r="Q181" s="45">
        <f t="shared" si="14"/>
        <v>4876046</v>
      </c>
      <c r="R181" s="45">
        <f>+IF(Q181="","",IFERROR(VLOOKUP(Q181,Consulta1[],2,0),"-"))</f>
        <v>20149509</v>
      </c>
      <c r="S181" s="45" t="str">
        <f>+IF(Q181="","",IFERROR(VLOOKUP(Q181,Consulta1[],3,0),"-"))</f>
        <v>ALZATE GARCIA JESUS SANTIAGO</v>
      </c>
      <c r="T181" s="45" t="str">
        <f>+IF(Q181="","",IFERROR(VLOOKUP(Q181,Consulta1[],4,0),"-"))</f>
        <v>DT FFP AMC</v>
      </c>
      <c r="U181" s="45" t="str">
        <f>+IF(Q181="","",IFERROR(VLOOKUP(Q181,Consulta1[],5,0),"-"))</f>
        <v>SALDARRIAGA BIANT TIFFANI MELISSA</v>
      </c>
      <c r="V181" s="45" t="str">
        <f>+IF(Q181="","",IFERROR(VLOOKUP(Q181,Consulta1[],6,0),"-"))</f>
        <v>ROJAS LEGUIZAMO ANDRES FELIPE</v>
      </c>
      <c r="W181" s="45">
        <f t="shared" si="15"/>
        <v>2</v>
      </c>
      <c r="X181" s="51">
        <f>+IF(T181="SWAT HB",800,IF(R181="-","",IFERROR(IF(T181="-","",VLOOKUP(T181,'SKILL PERFIL'!$A$2:$B$37,2,0)),"")))</f>
        <v>646</v>
      </c>
      <c r="Y181" s="51">
        <f t="shared" si="17"/>
        <v>2023.9999999999998</v>
      </c>
      <c r="Z181" s="46">
        <f t="shared" si="18"/>
        <v>4047.9999999999995</v>
      </c>
      <c r="AA181" s="45">
        <f t="shared" si="19"/>
        <v>4876046</v>
      </c>
      <c r="AB181" s="45">
        <f t="shared" si="16"/>
        <v>1</v>
      </c>
      <c r="AC181" s="45" t="str">
        <f>+IF(Q181="","",IFERROR(VLOOKUP(Q181,Consulta1[],7,0),"-"))</f>
        <v>&gt;30 y &lt;=60</v>
      </c>
      <c r="AD181" s="45" t="str">
        <f>+IF(Q181="","",IFERROR(VLOOKUP(Q181,Consulta1[],9,0),"-"))</f>
        <v>LATAM MED</v>
      </c>
      <c r="AE181" s="1">
        <f t="shared" si="20"/>
        <v>46275</v>
      </c>
    </row>
    <row r="182" spans="1:31">
      <c r="A182" s="55">
        <v>46275</v>
      </c>
      <c r="B182" s="55">
        <v>46276</v>
      </c>
      <c r="C182" t="b">
        <v>0</v>
      </c>
      <c r="D182" t="s">
        <v>1770</v>
      </c>
      <c r="E182" t="s">
        <v>1985</v>
      </c>
      <c r="F182" t="s">
        <v>2080</v>
      </c>
      <c r="G182" t="s">
        <v>2081</v>
      </c>
      <c r="H182">
        <v>7</v>
      </c>
      <c r="I182">
        <v>7</v>
      </c>
      <c r="J182" t="s">
        <v>2731</v>
      </c>
      <c r="K182" t="s">
        <v>2732</v>
      </c>
      <c r="L182" t="s">
        <v>2733</v>
      </c>
      <c r="M182" t="s">
        <v>2734</v>
      </c>
      <c r="N182">
        <v>7</v>
      </c>
      <c r="O182">
        <v>7</v>
      </c>
      <c r="P182" s="54"/>
      <c r="Q182" s="45">
        <f t="shared" si="14"/>
        <v>4876050</v>
      </c>
      <c r="R182" s="45">
        <f>+IF(Q182="","",IFERROR(VLOOKUP(Q182,Consulta1[],2,0),"-"))</f>
        <v>20149511</v>
      </c>
      <c r="S182" s="45" t="str">
        <f>+IF(Q182="","",IFERROR(VLOOKUP(Q182,Consulta1[],3,0),"-"))</f>
        <v>MERCHAN RINCON MANUEL SANTIAGO</v>
      </c>
      <c r="T182" s="45" t="str">
        <f>+IF(Q182="","",IFERROR(VLOOKUP(Q182,Consulta1[],4,0),"-"))</f>
        <v>WPP LUA AMC</v>
      </c>
      <c r="U182" s="45" t="str">
        <f>+IF(Q182="","",IFERROR(VLOOKUP(Q182,Consulta1[],5,0),"-"))</f>
        <v>AGUDELO BARRIENTOS MARIA CAMILA</v>
      </c>
      <c r="V182" s="45" t="str">
        <f>+IF(Q182="","",IFERROR(VLOOKUP(Q182,Consulta1[],6,0),"-"))</f>
        <v>CARBONO PEDROZA YINEIDIS YESENIA</v>
      </c>
      <c r="W182" s="45">
        <f t="shared" si="15"/>
        <v>7</v>
      </c>
      <c r="X182" s="51">
        <f>+IF(T182="SWAT HB",800,IF(R182="-","",IFERROR(IF(T182="-","",VLOOKUP(T182,'SKILL PERFIL'!$A$2:$B$37,2,0)),"")))</f>
        <v>1700</v>
      </c>
      <c r="Y182" s="51">
        <f t="shared" si="17"/>
        <v>2272.0000000000005</v>
      </c>
      <c r="Z182" s="46">
        <f t="shared" si="18"/>
        <v>15904.000000000004</v>
      </c>
      <c r="AA182" s="45">
        <f t="shared" si="19"/>
        <v>4876050</v>
      </c>
      <c r="AB182" s="45">
        <f t="shared" si="16"/>
        <v>1</v>
      </c>
      <c r="AC182" s="45" t="str">
        <f>+IF(Q182="","",IFERROR(VLOOKUP(Q182,Consulta1[],7,0),"-"))</f>
        <v>&gt;30 y &lt;=60</v>
      </c>
      <c r="AD182" s="45" t="str">
        <f>+IF(Q182="","",IFERROR(VLOOKUP(Q182,Consulta1[],9,0),"-"))</f>
        <v>LATAM MED</v>
      </c>
      <c r="AE182" s="1">
        <f t="shared" si="20"/>
        <v>46275</v>
      </c>
    </row>
    <row r="183" spans="1:31">
      <c r="A183" s="55">
        <v>46275</v>
      </c>
      <c r="B183" s="55">
        <v>46276</v>
      </c>
      <c r="C183" t="b">
        <v>0</v>
      </c>
      <c r="D183" t="s">
        <v>1770</v>
      </c>
      <c r="E183" t="s">
        <v>1985</v>
      </c>
      <c r="F183" t="s">
        <v>2196</v>
      </c>
      <c r="G183" t="s">
        <v>2197</v>
      </c>
      <c r="H183">
        <v>6</v>
      </c>
      <c r="I183">
        <v>6</v>
      </c>
      <c r="J183" t="s">
        <v>2735</v>
      </c>
      <c r="K183" t="s">
        <v>2736</v>
      </c>
      <c r="L183" t="s">
        <v>2737</v>
      </c>
      <c r="M183" t="s">
        <v>2738</v>
      </c>
      <c r="N183">
        <v>5</v>
      </c>
      <c r="O183">
        <v>6</v>
      </c>
      <c r="P183" s="54"/>
      <c r="Q183" s="45">
        <f t="shared" si="14"/>
        <v>4879327</v>
      </c>
      <c r="R183" s="45">
        <f>+IF(Q183="","",IFERROR(VLOOKUP(Q183,Consulta1[],2,0),"-"))</f>
        <v>20149567</v>
      </c>
      <c r="S183" s="45" t="str">
        <f>+IF(Q183="","",IFERROR(VLOOKUP(Q183,Consulta1[],3,0),"-"))</f>
        <v>DIAZ VANEGAS SEBASTIAN</v>
      </c>
      <c r="T183" s="45" t="str">
        <f>+IF(Q183="","",IFERROR(VLOOKUP(Q183,Consulta1[],4,0),"-"))</f>
        <v>DT FFP AMC</v>
      </c>
      <c r="U183" s="45" t="str">
        <f>+IF(Q183="","",IFERROR(VLOOKUP(Q183,Consulta1[],5,0),"-"))</f>
        <v>RUA OLAYA JUAN PABLO</v>
      </c>
      <c r="V183" s="45" t="str">
        <f>+IF(Q183="","",IFERROR(VLOOKUP(Q183,Consulta1[],6,0),"-"))</f>
        <v>ROJAS LEGUIZAMO ANDRES FELIPE</v>
      </c>
      <c r="W183" s="45">
        <f t="shared" si="15"/>
        <v>6</v>
      </c>
      <c r="X183" s="51">
        <f>+IF(T183="SWAT HB",800,IF(R183="-","",IFERROR(IF(T183="-","",VLOOKUP(T183,'SKILL PERFIL'!$A$2:$B$37,2,0)),"")))</f>
        <v>646</v>
      </c>
      <c r="Y183" s="51">
        <f t="shared" si="17"/>
        <v>1172</v>
      </c>
      <c r="Z183" s="46">
        <f t="shared" si="18"/>
        <v>7032</v>
      </c>
      <c r="AA183" s="45">
        <f t="shared" si="19"/>
        <v>4879327</v>
      </c>
      <c r="AB183" s="45">
        <f t="shared" si="16"/>
        <v>1</v>
      </c>
      <c r="AC183" s="45" t="str">
        <f>+IF(Q183="","",IFERROR(VLOOKUP(Q183,Consulta1[],7,0),"-"))</f>
        <v>&gt;15 y &lt;=30</v>
      </c>
      <c r="AD183" s="45" t="str">
        <f>+IF(Q183="","",IFERROR(VLOOKUP(Q183,Consulta1[],9,0),"-"))</f>
        <v>LATAM MED</v>
      </c>
      <c r="AE183" s="1">
        <f t="shared" si="20"/>
        <v>46275</v>
      </c>
    </row>
    <row r="184" spans="1:31">
      <c r="A184" s="55"/>
      <c r="B184" s="55"/>
      <c r="H184"/>
      <c r="P184" s="54"/>
      <c r="Q184" s="45" t="str">
        <f t="shared" si="14"/>
        <v/>
      </c>
      <c r="R184" s="45" t="str">
        <f>+IF(Q184="","",IFERROR(VLOOKUP(Q184,Consulta1[],2,0),"-"))</f>
        <v/>
      </c>
      <c r="S184" s="45" t="str">
        <f>+IF(Q184="","",IFERROR(VLOOKUP(Q184,Consulta1[],3,0),"-"))</f>
        <v/>
      </c>
      <c r="T184" s="45" t="str">
        <f>+IF(Q184="","",IFERROR(VLOOKUP(Q184,Consulta1[],4,0),"-"))</f>
        <v/>
      </c>
      <c r="U184" s="45" t="str">
        <f>+IF(Q184="","",IFERROR(VLOOKUP(Q184,Consulta1[],5,0),"-"))</f>
        <v/>
      </c>
      <c r="V184" s="45" t="str">
        <f>+IF(Q184="","",IFERROR(VLOOKUP(Q184,Consulta1[],6,0),"-"))</f>
        <v/>
      </c>
      <c r="W184" s="45" t="str">
        <f t="shared" si="15"/>
        <v/>
      </c>
      <c r="X184" s="51" t="str">
        <f>+IF(T184="SWAT HB",800,IF(R184="-","",IFERROR(IF(T184="-","",VLOOKUP(T184,'SKILL PERFIL'!$A$2:$B$37,2,0)),"")))</f>
        <v/>
      </c>
      <c r="Y184" s="51" t="str">
        <f t="shared" si="17"/>
        <v/>
      </c>
      <c r="Z184" s="46" t="str">
        <f t="shared" si="18"/>
        <v/>
      </c>
      <c r="AA184" s="45" t="str">
        <f t="shared" si="19"/>
        <v/>
      </c>
      <c r="AB184" s="45" t="str">
        <f t="shared" si="16"/>
        <v/>
      </c>
      <c r="AC184" s="45" t="str">
        <f>+IF(Q184="","",IFERROR(VLOOKUP(Q184,Consulta1[],7,0),"-"))</f>
        <v/>
      </c>
      <c r="AD184" s="45" t="str">
        <f>+IF(Q184="","",IFERROR(VLOOKUP(Q184,Consulta1[],9,0),"-"))</f>
        <v/>
      </c>
      <c r="AE184" s="1">
        <f t="shared" si="20"/>
        <v>0</v>
      </c>
    </row>
    <row r="185" spans="1:31">
      <c r="A185" s="55"/>
      <c r="B185" s="55"/>
      <c r="H185"/>
      <c r="P185" s="54"/>
      <c r="Q185" s="45" t="str">
        <f t="shared" si="14"/>
        <v/>
      </c>
      <c r="R185" s="45" t="str">
        <f>+IF(Q185="","",IFERROR(VLOOKUP(Q185,Consulta1[],2,0),"-"))</f>
        <v/>
      </c>
      <c r="S185" s="45" t="str">
        <f>+IF(Q185="","",IFERROR(VLOOKUP(Q185,Consulta1[],3,0),"-"))</f>
        <v/>
      </c>
      <c r="T185" s="45" t="str">
        <f>+IF(Q185="","",IFERROR(VLOOKUP(Q185,Consulta1[],4,0),"-"))</f>
        <v/>
      </c>
      <c r="U185" s="45" t="str">
        <f>+IF(Q185="","",IFERROR(VLOOKUP(Q185,Consulta1[],5,0),"-"))</f>
        <v/>
      </c>
      <c r="V185" s="45" t="str">
        <f>+IF(Q185="","",IFERROR(VLOOKUP(Q185,Consulta1[],6,0),"-"))</f>
        <v/>
      </c>
      <c r="W185" s="45" t="str">
        <f t="shared" si="15"/>
        <v/>
      </c>
      <c r="X185" s="51" t="str">
        <f>+IF(T185="SWAT HB",800,IF(R185="-","",IFERROR(IF(T185="-","",VLOOKUP(T185,'SKILL PERFIL'!$A$2:$B$37,2,0)),"")))</f>
        <v/>
      </c>
      <c r="Y185" s="51" t="str">
        <f t="shared" si="17"/>
        <v/>
      </c>
      <c r="Z185" s="46" t="str">
        <f t="shared" si="18"/>
        <v/>
      </c>
      <c r="AA185" s="45" t="str">
        <f t="shared" si="19"/>
        <v/>
      </c>
      <c r="AB185" s="45" t="str">
        <f t="shared" si="16"/>
        <v/>
      </c>
      <c r="AC185" s="45" t="str">
        <f>+IF(Q185="","",IFERROR(VLOOKUP(Q185,Consulta1[],7,0),"-"))</f>
        <v/>
      </c>
      <c r="AD185" s="45" t="str">
        <f>+IF(Q185="","",IFERROR(VLOOKUP(Q185,Consulta1[],9,0),"-"))</f>
        <v/>
      </c>
      <c r="AE185" s="1">
        <f t="shared" si="20"/>
        <v>0</v>
      </c>
    </row>
    <row r="186" spans="1:31">
      <c r="A186" s="55"/>
      <c r="B186" s="55"/>
      <c r="H186"/>
      <c r="P186" s="54"/>
      <c r="Q186" s="45" t="str">
        <f t="shared" si="14"/>
        <v/>
      </c>
      <c r="R186" s="45" t="str">
        <f>+IF(Q186="","",IFERROR(VLOOKUP(Q186,Consulta1[],2,0),"-"))</f>
        <v/>
      </c>
      <c r="S186" s="45" t="str">
        <f>+IF(Q186="","",IFERROR(VLOOKUP(Q186,Consulta1[],3,0),"-"))</f>
        <v/>
      </c>
      <c r="T186" s="45" t="str">
        <f>+IF(Q186="","",IFERROR(VLOOKUP(Q186,Consulta1[],4,0),"-"))</f>
        <v/>
      </c>
      <c r="U186" s="45" t="str">
        <f>+IF(Q186="","",IFERROR(VLOOKUP(Q186,Consulta1[],5,0),"-"))</f>
        <v/>
      </c>
      <c r="V186" s="45" t="str">
        <f>+IF(Q186="","",IFERROR(VLOOKUP(Q186,Consulta1[],6,0),"-"))</f>
        <v/>
      </c>
      <c r="W186" s="45" t="str">
        <f t="shared" si="15"/>
        <v/>
      </c>
      <c r="X186" s="51" t="str">
        <f>+IF(T186="SWAT HB",800,IF(R186="-","",IFERROR(IF(T186="-","",VLOOKUP(T186,'SKILL PERFIL'!$A$2:$B$37,2,0)),"")))</f>
        <v/>
      </c>
      <c r="Y186" s="51" t="str">
        <f t="shared" si="17"/>
        <v/>
      </c>
      <c r="Z186" s="46" t="str">
        <f t="shared" si="18"/>
        <v/>
      </c>
      <c r="AA186" s="45" t="str">
        <f t="shared" si="19"/>
        <v/>
      </c>
      <c r="AB186" s="45" t="str">
        <f t="shared" si="16"/>
        <v/>
      </c>
      <c r="AC186" s="45" t="str">
        <f>+IF(Q186="","",IFERROR(VLOOKUP(Q186,Consulta1[],7,0),"-"))</f>
        <v/>
      </c>
      <c r="AD186" s="45" t="str">
        <f>+IF(Q186="","",IFERROR(VLOOKUP(Q186,Consulta1[],9,0),"-"))</f>
        <v/>
      </c>
      <c r="AE186" s="1">
        <f t="shared" si="20"/>
        <v>0</v>
      </c>
    </row>
    <row r="187" spans="1:31">
      <c r="A187" s="55"/>
      <c r="B187" s="55"/>
      <c r="H187"/>
      <c r="P187" s="54"/>
      <c r="Q187" s="45" t="str">
        <f t="shared" si="14"/>
        <v/>
      </c>
      <c r="R187" s="45" t="str">
        <f>+IF(Q187="","",IFERROR(VLOOKUP(Q187,Consulta1[],2,0),"-"))</f>
        <v/>
      </c>
      <c r="S187" s="45" t="str">
        <f>+IF(Q187="","",IFERROR(VLOOKUP(Q187,Consulta1[],3,0),"-"))</f>
        <v/>
      </c>
      <c r="T187" s="45" t="str">
        <f>+IF(Q187="","",IFERROR(VLOOKUP(Q187,Consulta1[],4,0),"-"))</f>
        <v/>
      </c>
      <c r="U187" s="45" t="str">
        <f>+IF(Q187="","",IFERROR(VLOOKUP(Q187,Consulta1[],5,0),"-"))</f>
        <v/>
      </c>
      <c r="V187" s="45" t="str">
        <f>+IF(Q187="","",IFERROR(VLOOKUP(Q187,Consulta1[],6,0),"-"))</f>
        <v/>
      </c>
      <c r="W187" s="45" t="str">
        <f t="shared" si="15"/>
        <v/>
      </c>
      <c r="X187" s="51" t="str">
        <f>+IF(T187="SWAT HB",800,IF(R187="-","",IFERROR(IF(T187="-","",VLOOKUP(T187,'SKILL PERFIL'!$A$2:$B$37,2,0)),"")))</f>
        <v/>
      </c>
      <c r="Y187" s="51" t="str">
        <f t="shared" si="17"/>
        <v/>
      </c>
      <c r="Z187" s="46" t="str">
        <f t="shared" si="18"/>
        <v/>
      </c>
      <c r="AA187" s="45" t="str">
        <f t="shared" si="19"/>
        <v/>
      </c>
      <c r="AB187" s="45" t="str">
        <f t="shared" si="16"/>
        <v/>
      </c>
      <c r="AC187" s="45" t="str">
        <f>+IF(Q187="","",IFERROR(VLOOKUP(Q187,Consulta1[],7,0),"-"))</f>
        <v/>
      </c>
      <c r="AD187" s="45" t="str">
        <f>+IF(Q187="","",IFERROR(VLOOKUP(Q187,Consulta1[],9,0),"-"))</f>
        <v/>
      </c>
      <c r="AE187" s="1">
        <f t="shared" si="20"/>
        <v>0</v>
      </c>
    </row>
    <row r="188" spans="1:31">
      <c r="A188" s="55"/>
      <c r="B188" s="55"/>
      <c r="H188"/>
      <c r="P188" s="54"/>
      <c r="Q188" s="45" t="str">
        <f t="shared" si="14"/>
        <v/>
      </c>
      <c r="R188" s="45" t="str">
        <f>+IF(Q188="","",IFERROR(VLOOKUP(Q188,Consulta1[],2,0),"-"))</f>
        <v/>
      </c>
      <c r="S188" s="45" t="str">
        <f>+IF(Q188="","",IFERROR(VLOOKUP(Q188,Consulta1[],3,0),"-"))</f>
        <v/>
      </c>
      <c r="T188" s="45" t="str">
        <f>+IF(Q188="","",IFERROR(VLOOKUP(Q188,Consulta1[],4,0),"-"))</f>
        <v/>
      </c>
      <c r="U188" s="45" t="str">
        <f>+IF(Q188="","",IFERROR(VLOOKUP(Q188,Consulta1[],5,0),"-"))</f>
        <v/>
      </c>
      <c r="V188" s="45" t="str">
        <f>+IF(Q188="","",IFERROR(VLOOKUP(Q188,Consulta1[],6,0),"-"))</f>
        <v/>
      </c>
      <c r="W188" s="45" t="str">
        <f t="shared" si="15"/>
        <v/>
      </c>
      <c r="X188" s="51" t="str">
        <f>+IF(T188="SWAT HB",800,IF(R188="-","",IFERROR(IF(T188="-","",VLOOKUP(T188,'SKILL PERFIL'!$A$2:$B$37,2,0)),"")))</f>
        <v/>
      </c>
      <c r="Y188" s="51" t="str">
        <f t="shared" si="17"/>
        <v/>
      </c>
      <c r="Z188" s="46" t="str">
        <f t="shared" si="18"/>
        <v/>
      </c>
      <c r="AA188" s="45" t="str">
        <f t="shared" si="19"/>
        <v/>
      </c>
      <c r="AB188" s="45" t="str">
        <f t="shared" si="16"/>
        <v/>
      </c>
      <c r="AC188" s="45" t="str">
        <f>+IF(Q188="","",IFERROR(VLOOKUP(Q188,Consulta1[],7,0),"-"))</f>
        <v/>
      </c>
      <c r="AD188" s="45" t="str">
        <f>+IF(Q188="","",IFERROR(VLOOKUP(Q188,Consulta1[],9,0),"-"))</f>
        <v/>
      </c>
      <c r="AE188" s="1">
        <f t="shared" si="20"/>
        <v>0</v>
      </c>
    </row>
    <row r="189" spans="1:31">
      <c r="A189" s="55"/>
      <c r="B189" s="55"/>
      <c r="H189"/>
      <c r="P189" s="54"/>
      <c r="Q189" s="45" t="str">
        <f t="shared" si="14"/>
        <v/>
      </c>
      <c r="R189" s="45" t="str">
        <f>+IF(Q189="","",IFERROR(VLOOKUP(Q189,Consulta1[],2,0),"-"))</f>
        <v/>
      </c>
      <c r="S189" s="45" t="str">
        <f>+IF(Q189="","",IFERROR(VLOOKUP(Q189,Consulta1[],3,0),"-"))</f>
        <v/>
      </c>
      <c r="T189" s="45" t="str">
        <f>+IF(Q189="","",IFERROR(VLOOKUP(Q189,Consulta1[],4,0),"-"))</f>
        <v/>
      </c>
      <c r="U189" s="45" t="str">
        <f>+IF(Q189="","",IFERROR(VLOOKUP(Q189,Consulta1[],5,0),"-"))</f>
        <v/>
      </c>
      <c r="V189" s="45" t="str">
        <f>+IF(Q189="","",IFERROR(VLOOKUP(Q189,Consulta1[],6,0),"-"))</f>
        <v/>
      </c>
      <c r="W189" s="45" t="str">
        <f t="shared" si="15"/>
        <v/>
      </c>
      <c r="X189" s="51" t="str">
        <f>+IF(T189="SWAT HB",800,IF(R189="-","",IFERROR(IF(T189="-","",VLOOKUP(T189,'SKILL PERFIL'!$A$2:$B$37,2,0)),"")))</f>
        <v/>
      </c>
      <c r="Y189" s="51" t="str">
        <f t="shared" si="17"/>
        <v/>
      </c>
      <c r="Z189" s="46" t="str">
        <f t="shared" si="18"/>
        <v/>
      </c>
      <c r="AA189" s="45" t="str">
        <f t="shared" si="19"/>
        <v/>
      </c>
      <c r="AB189" s="45" t="str">
        <f t="shared" si="16"/>
        <v/>
      </c>
      <c r="AC189" s="45" t="str">
        <f>+IF(Q189="","",IFERROR(VLOOKUP(Q189,Consulta1[],7,0),"-"))</f>
        <v/>
      </c>
      <c r="AD189" s="45" t="str">
        <f>+IF(Q189="","",IFERROR(VLOOKUP(Q189,Consulta1[],9,0),"-"))</f>
        <v/>
      </c>
      <c r="AE189" s="1">
        <f t="shared" si="20"/>
        <v>0</v>
      </c>
    </row>
    <row r="190" spans="1:31">
      <c r="A190" s="55"/>
      <c r="B190" s="55"/>
      <c r="H190"/>
      <c r="P190" s="54"/>
      <c r="Q190" s="45" t="str">
        <f t="shared" si="14"/>
        <v/>
      </c>
      <c r="R190" s="45" t="str">
        <f>+IF(Q190="","",IFERROR(VLOOKUP(Q190,Consulta1[],2,0),"-"))</f>
        <v/>
      </c>
      <c r="S190" s="45" t="str">
        <f>+IF(Q190="","",IFERROR(VLOOKUP(Q190,Consulta1[],3,0),"-"))</f>
        <v/>
      </c>
      <c r="T190" s="45" t="str">
        <f>+IF(Q190="","",IFERROR(VLOOKUP(Q190,Consulta1[],4,0),"-"))</f>
        <v/>
      </c>
      <c r="U190" s="45" t="str">
        <f>+IF(Q190="","",IFERROR(VLOOKUP(Q190,Consulta1[],5,0),"-"))</f>
        <v/>
      </c>
      <c r="V190" s="45" t="str">
        <f>+IF(Q190="","",IFERROR(VLOOKUP(Q190,Consulta1[],6,0),"-"))</f>
        <v/>
      </c>
      <c r="W190" s="45" t="str">
        <f t="shared" si="15"/>
        <v/>
      </c>
      <c r="X190" s="51" t="str">
        <f>+IF(T190="SWAT HB",800,IF(R190="-","",IFERROR(IF(T190="-","",VLOOKUP(T190,'SKILL PERFIL'!$A$2:$B$37,2,0)),"")))</f>
        <v/>
      </c>
      <c r="Y190" s="51" t="str">
        <f t="shared" si="17"/>
        <v/>
      </c>
      <c r="Z190" s="46" t="str">
        <f t="shared" si="18"/>
        <v/>
      </c>
      <c r="AA190" s="45" t="str">
        <f t="shared" si="19"/>
        <v/>
      </c>
      <c r="AB190" s="45" t="str">
        <f t="shared" si="16"/>
        <v/>
      </c>
      <c r="AC190" s="45" t="str">
        <f>+IF(Q190="","",IFERROR(VLOOKUP(Q190,Consulta1[],7,0),"-"))</f>
        <v/>
      </c>
      <c r="AD190" s="45" t="str">
        <f>+IF(Q190="","",IFERROR(VLOOKUP(Q190,Consulta1[],9,0),"-"))</f>
        <v/>
      </c>
      <c r="AE190" s="1">
        <f t="shared" si="20"/>
        <v>0</v>
      </c>
    </row>
    <row r="191" spans="1:31">
      <c r="A191" s="55"/>
      <c r="B191" s="55"/>
      <c r="H191"/>
      <c r="P191" s="54"/>
      <c r="Q191" s="45" t="str">
        <f t="shared" si="14"/>
        <v/>
      </c>
      <c r="R191" s="45" t="str">
        <f>+IF(Q191="","",IFERROR(VLOOKUP(Q191,Consulta1[],2,0),"-"))</f>
        <v/>
      </c>
      <c r="S191" s="45" t="str">
        <f>+IF(Q191="","",IFERROR(VLOOKUP(Q191,Consulta1[],3,0),"-"))</f>
        <v/>
      </c>
      <c r="T191" s="45" t="str">
        <f>+IF(Q191="","",IFERROR(VLOOKUP(Q191,Consulta1[],4,0),"-"))</f>
        <v/>
      </c>
      <c r="U191" s="45" t="str">
        <f>+IF(Q191="","",IFERROR(VLOOKUP(Q191,Consulta1[],5,0),"-"))</f>
        <v/>
      </c>
      <c r="V191" s="45" t="str">
        <f>+IF(Q191="","",IFERROR(VLOOKUP(Q191,Consulta1[],6,0),"-"))</f>
        <v/>
      </c>
      <c r="W191" s="45" t="str">
        <f t="shared" si="15"/>
        <v/>
      </c>
      <c r="X191" s="51" t="str">
        <f>+IF(T191="SWAT HB",800,IF(R191="-","",IFERROR(IF(T191="-","",VLOOKUP(T191,'SKILL PERFIL'!$A$2:$B$37,2,0)),"")))</f>
        <v/>
      </c>
      <c r="Y191" s="51" t="str">
        <f t="shared" si="17"/>
        <v/>
      </c>
      <c r="Z191" s="46" t="str">
        <f t="shared" si="18"/>
        <v/>
      </c>
      <c r="AA191" s="45" t="str">
        <f t="shared" si="19"/>
        <v/>
      </c>
      <c r="AB191" s="45" t="str">
        <f t="shared" si="16"/>
        <v/>
      </c>
      <c r="AC191" s="45" t="str">
        <f>+IF(Q191="","",IFERROR(VLOOKUP(Q191,Consulta1[],7,0),"-"))</f>
        <v/>
      </c>
      <c r="AD191" s="45" t="str">
        <f>+IF(Q191="","",IFERROR(VLOOKUP(Q191,Consulta1[],9,0),"-"))</f>
        <v/>
      </c>
      <c r="AE191" s="1">
        <f t="shared" si="20"/>
        <v>0</v>
      </c>
    </row>
    <row r="192" spans="1:31">
      <c r="A192" s="55"/>
      <c r="B192" s="55"/>
      <c r="H192"/>
      <c r="P192" s="54"/>
      <c r="Q192" s="45" t="str">
        <f t="shared" si="14"/>
        <v/>
      </c>
      <c r="R192" s="45" t="str">
        <f>+IF(Q192="","",IFERROR(VLOOKUP(Q192,Consulta1[],2,0),"-"))</f>
        <v/>
      </c>
      <c r="S192" s="45" t="str">
        <f>+IF(Q192="","",IFERROR(VLOOKUP(Q192,Consulta1[],3,0),"-"))</f>
        <v/>
      </c>
      <c r="T192" s="45" t="str">
        <f>+IF(Q192="","",IFERROR(VLOOKUP(Q192,Consulta1[],4,0),"-"))</f>
        <v/>
      </c>
      <c r="U192" s="45" t="str">
        <f>+IF(Q192="","",IFERROR(VLOOKUP(Q192,Consulta1[],5,0),"-"))</f>
        <v/>
      </c>
      <c r="V192" s="45" t="str">
        <f>+IF(Q192="","",IFERROR(VLOOKUP(Q192,Consulta1[],6,0),"-"))</f>
        <v/>
      </c>
      <c r="W192" s="45" t="str">
        <f t="shared" si="15"/>
        <v/>
      </c>
      <c r="X192" s="51" t="str">
        <f>+IF(T192="SWAT HB",800,IF(R192="-","",IFERROR(IF(T192="-","",VLOOKUP(T192,'SKILL PERFIL'!$A$2:$B$37,2,0)),"")))</f>
        <v/>
      </c>
      <c r="Y192" s="51" t="str">
        <f t="shared" si="17"/>
        <v/>
      </c>
      <c r="Z192" s="46" t="str">
        <f t="shared" si="18"/>
        <v/>
      </c>
      <c r="AA192" s="45" t="str">
        <f t="shared" si="19"/>
        <v/>
      </c>
      <c r="AB192" s="45" t="str">
        <f t="shared" si="16"/>
        <v/>
      </c>
      <c r="AC192" s="45" t="str">
        <f>+IF(Q192="","",IFERROR(VLOOKUP(Q192,Consulta1[],7,0),"-"))</f>
        <v/>
      </c>
      <c r="AD192" s="45" t="str">
        <f>+IF(Q192="","",IFERROR(VLOOKUP(Q192,Consulta1[],9,0),"-"))</f>
        <v/>
      </c>
      <c r="AE192" s="1">
        <f t="shared" si="20"/>
        <v>0</v>
      </c>
    </row>
    <row r="193" spans="1:31">
      <c r="A193" s="55"/>
      <c r="B193" s="55"/>
      <c r="H193"/>
      <c r="P193" s="54"/>
      <c r="Q193" s="45" t="str">
        <f t="shared" si="14"/>
        <v/>
      </c>
      <c r="R193" s="45" t="str">
        <f>+IF(Q193="","",IFERROR(VLOOKUP(Q193,Consulta1[],2,0),"-"))</f>
        <v/>
      </c>
      <c r="S193" s="45" t="str">
        <f>+IF(Q193="","",IFERROR(VLOOKUP(Q193,Consulta1[],3,0),"-"))</f>
        <v/>
      </c>
      <c r="T193" s="45" t="str">
        <f>+IF(Q193="","",IFERROR(VLOOKUP(Q193,Consulta1[],4,0),"-"))</f>
        <v/>
      </c>
      <c r="U193" s="45" t="str">
        <f>+IF(Q193="","",IFERROR(VLOOKUP(Q193,Consulta1[],5,0),"-"))</f>
        <v/>
      </c>
      <c r="V193" s="45" t="str">
        <f>+IF(Q193="","",IFERROR(VLOOKUP(Q193,Consulta1[],6,0),"-"))</f>
        <v/>
      </c>
      <c r="W193" s="45" t="str">
        <f t="shared" si="15"/>
        <v/>
      </c>
      <c r="X193" s="51" t="str">
        <f>+IF(T193="SWAT HB",800,IF(R193="-","",IFERROR(IF(T193="-","",VLOOKUP(T193,'SKILL PERFIL'!$A$2:$B$37,2,0)),"")))</f>
        <v/>
      </c>
      <c r="Y193" s="51" t="str">
        <f t="shared" si="17"/>
        <v/>
      </c>
      <c r="Z193" s="46" t="str">
        <f t="shared" si="18"/>
        <v/>
      </c>
      <c r="AA193" s="45" t="str">
        <f t="shared" si="19"/>
        <v/>
      </c>
      <c r="AB193" s="45" t="str">
        <f t="shared" si="16"/>
        <v/>
      </c>
      <c r="AC193" s="45" t="str">
        <f>+IF(Q193="","",IFERROR(VLOOKUP(Q193,Consulta1[],7,0),"-"))</f>
        <v/>
      </c>
      <c r="AD193" s="45" t="str">
        <f>+IF(Q193="","",IFERROR(VLOOKUP(Q193,Consulta1[],9,0),"-"))</f>
        <v/>
      </c>
      <c r="AE193" s="1">
        <f t="shared" si="20"/>
        <v>0</v>
      </c>
    </row>
    <row r="194" spans="1:31">
      <c r="A194" s="55"/>
      <c r="B194" s="55"/>
      <c r="H194"/>
      <c r="P194" s="54"/>
      <c r="Q194" s="45" t="str">
        <f t="shared" ref="Q194:Q258" si="21">+IFERROR(IF(G194="","",LEFT(G194,7))*1,"")</f>
        <v/>
      </c>
      <c r="R194" s="45" t="str">
        <f>+IF(Q194="","",IFERROR(VLOOKUP(Q194,Consulta1[],2,0),"-"))</f>
        <v/>
      </c>
      <c r="S194" s="45" t="str">
        <f>+IF(Q194="","",IFERROR(VLOOKUP(Q194,Consulta1[],3,0),"-"))</f>
        <v/>
      </c>
      <c r="T194" s="45" t="str">
        <f>+IF(Q194="","",IFERROR(VLOOKUP(Q194,Consulta1[],4,0),"-"))</f>
        <v/>
      </c>
      <c r="U194" s="45" t="str">
        <f>+IF(Q194="","",IFERROR(VLOOKUP(Q194,Consulta1[],5,0),"-"))</f>
        <v/>
      </c>
      <c r="V194" s="45" t="str">
        <f>+IF(Q194="","",IFERROR(VLOOKUP(Q194,Consulta1[],6,0),"-"))</f>
        <v/>
      </c>
      <c r="W194" s="45" t="str">
        <f t="shared" ref="W194:W258" si="22">+IF(G194="","",IF(R194="-","",I194))</f>
        <v/>
      </c>
      <c r="X194" s="51" t="str">
        <f>+IF(T194="SWAT HB",800,IF(R194="-","",IFERROR(IF(T194="-","",VLOOKUP(T194,'SKILL PERFIL'!$A$2:$B$37,2,0)),"")))</f>
        <v/>
      </c>
      <c r="Y194" s="51" t="str">
        <f t="shared" si="17"/>
        <v/>
      </c>
      <c r="Z194" s="46" t="str">
        <f t="shared" si="18"/>
        <v/>
      </c>
      <c r="AA194" s="45" t="str">
        <f t="shared" si="19"/>
        <v/>
      </c>
      <c r="AB194" s="45" t="str">
        <f t="shared" ref="AB194:AB258" si="23">+IF(G194="","",IF(R194="-",0,1))</f>
        <v/>
      </c>
      <c r="AC194" s="45" t="str">
        <f>+IF(Q194="","",IFERROR(VLOOKUP(Q194,Consulta1[],7,0),"-"))</f>
        <v/>
      </c>
      <c r="AD194" s="45" t="str">
        <f>+IF(Q194="","",IFERROR(VLOOKUP(Q194,Consulta1[],9,0),"-"))</f>
        <v/>
      </c>
      <c r="AE194" s="1">
        <f t="shared" si="20"/>
        <v>0</v>
      </c>
    </row>
    <row r="195" spans="1:31">
      <c r="A195" s="55"/>
      <c r="B195" s="55"/>
      <c r="H195"/>
      <c r="P195" s="54"/>
      <c r="Q195" s="45" t="str">
        <f t="shared" si="21"/>
        <v/>
      </c>
      <c r="R195" s="45" t="str">
        <f>+IF(Q195="","",IFERROR(VLOOKUP(Q195,Consulta1[],2,0),"-"))</f>
        <v/>
      </c>
      <c r="S195" s="45" t="str">
        <f>+IF(Q195="","",IFERROR(VLOOKUP(Q195,Consulta1[],3,0),"-"))</f>
        <v/>
      </c>
      <c r="T195" s="45" t="str">
        <f>+IF(Q195="","",IFERROR(VLOOKUP(Q195,Consulta1[],4,0),"-"))</f>
        <v/>
      </c>
      <c r="U195" s="45" t="str">
        <f>+IF(Q195="","",IFERROR(VLOOKUP(Q195,Consulta1[],5,0),"-"))</f>
        <v/>
      </c>
      <c r="V195" s="45" t="str">
        <f>+IF(Q195="","",IFERROR(VLOOKUP(Q195,Consulta1[],6,0),"-"))</f>
        <v/>
      </c>
      <c r="W195" s="45" t="str">
        <f t="shared" si="22"/>
        <v/>
      </c>
      <c r="X195" s="51" t="str">
        <f>+IF(T195="SWAT HB",800,IF(R195="-","",IFERROR(IF(T195="-","",VLOOKUP(T195,'SKILL PERFIL'!$A$2:$B$37,2,0)),"")))</f>
        <v/>
      </c>
      <c r="Y195" s="51" t="str">
        <f t="shared" ref="Y195:Y258" si="24">+IFERROR(IF(R195="-","",MID(J195,2,8)*24*3600),"")</f>
        <v/>
      </c>
      <c r="Z195" s="46" t="str">
        <f t="shared" ref="Z195:Z258" si="25">+IFERROR(W195*Y195,"")</f>
        <v/>
      </c>
      <c r="AA195" s="45" t="str">
        <f t="shared" ref="AA195:AA258" si="26">+IF(Q195="","",Q195)</f>
        <v/>
      </c>
      <c r="AB195" s="45" t="str">
        <f t="shared" si="23"/>
        <v/>
      </c>
      <c r="AC195" s="45" t="str">
        <f>+IF(Q195="","",IFERROR(VLOOKUP(Q195,Consulta1[],7,0),"-"))</f>
        <v/>
      </c>
      <c r="AD195" s="45" t="str">
        <f>+IF(Q195="","",IFERROR(VLOOKUP(Q195,Consulta1[],9,0),"-"))</f>
        <v/>
      </c>
      <c r="AE195" s="1">
        <f t="shared" ref="AE195:AE258" si="27">DATE(YEAR(A195),MONTH(A195),DAY(A195))</f>
        <v>0</v>
      </c>
    </row>
    <row r="196" spans="1:31">
      <c r="A196" s="55"/>
      <c r="B196" s="55"/>
      <c r="H196"/>
      <c r="P196" s="54"/>
      <c r="Q196" s="45" t="str">
        <f t="shared" si="21"/>
        <v/>
      </c>
      <c r="R196" s="45" t="str">
        <f>+IF(Q196="","",IFERROR(VLOOKUP(Q196,Consulta1[],2,0),"-"))</f>
        <v/>
      </c>
      <c r="S196" s="45" t="str">
        <f>+IF(Q196="","",IFERROR(VLOOKUP(Q196,Consulta1[],3,0),"-"))</f>
        <v/>
      </c>
      <c r="T196" s="45" t="str">
        <f>+IF(Q196="","",IFERROR(VLOOKUP(Q196,Consulta1[],4,0),"-"))</f>
        <v/>
      </c>
      <c r="U196" s="45" t="str">
        <f>+IF(Q196="","",IFERROR(VLOOKUP(Q196,Consulta1[],5,0),"-"))</f>
        <v/>
      </c>
      <c r="V196" s="45" t="str">
        <f>+IF(Q196="","",IFERROR(VLOOKUP(Q196,Consulta1[],6,0),"-"))</f>
        <v/>
      </c>
      <c r="W196" s="45" t="str">
        <f t="shared" si="22"/>
        <v/>
      </c>
      <c r="X196" s="51" t="str">
        <f>+IF(T196="SWAT HB",800,IF(R196="-","",IFERROR(IF(T196="-","",VLOOKUP(T196,'SKILL PERFIL'!$A$2:$B$37,2,0)),"")))</f>
        <v/>
      </c>
      <c r="Y196" s="51" t="str">
        <f t="shared" si="24"/>
        <v/>
      </c>
      <c r="Z196" s="46" t="str">
        <f t="shared" si="25"/>
        <v/>
      </c>
      <c r="AA196" s="45" t="str">
        <f t="shared" si="26"/>
        <v/>
      </c>
      <c r="AB196" s="45" t="str">
        <f t="shared" si="23"/>
        <v/>
      </c>
      <c r="AC196" s="45" t="str">
        <f>+IF(Q196="","",IFERROR(VLOOKUP(Q196,Consulta1[],7,0),"-"))</f>
        <v/>
      </c>
      <c r="AD196" s="45" t="str">
        <f>+IF(Q196="","",IFERROR(VLOOKUP(Q196,Consulta1[],9,0),"-"))</f>
        <v/>
      </c>
      <c r="AE196" s="1">
        <f t="shared" si="27"/>
        <v>0</v>
      </c>
    </row>
    <row r="197" spans="1:31">
      <c r="A197" s="55"/>
      <c r="B197" s="55"/>
      <c r="H197"/>
      <c r="P197" s="54"/>
      <c r="Q197" s="45" t="str">
        <f t="shared" si="21"/>
        <v/>
      </c>
      <c r="R197" s="45" t="str">
        <f>+IF(Q197="","",IFERROR(VLOOKUP(Q197,Consulta1[],2,0),"-"))</f>
        <v/>
      </c>
      <c r="S197" s="45" t="str">
        <f>+IF(Q197="","",IFERROR(VLOOKUP(Q197,Consulta1[],3,0),"-"))</f>
        <v/>
      </c>
      <c r="T197" s="45" t="str">
        <f>+IF(Q197="","",IFERROR(VLOOKUP(Q197,Consulta1[],4,0),"-"))</f>
        <v/>
      </c>
      <c r="U197" s="45" t="str">
        <f>+IF(Q197="","",IFERROR(VLOOKUP(Q197,Consulta1[],5,0),"-"))</f>
        <v/>
      </c>
      <c r="V197" s="45" t="str">
        <f>+IF(Q197="","",IFERROR(VLOOKUP(Q197,Consulta1[],6,0),"-"))</f>
        <v/>
      </c>
      <c r="W197" s="45" t="str">
        <f t="shared" si="22"/>
        <v/>
      </c>
      <c r="X197" s="51" t="str">
        <f>+IF(T197="SWAT HB",800,IF(R197="-","",IFERROR(IF(T197="-","",VLOOKUP(T197,'SKILL PERFIL'!$A$2:$B$37,2,0)),"")))</f>
        <v/>
      </c>
      <c r="Y197" s="51" t="str">
        <f t="shared" si="24"/>
        <v/>
      </c>
      <c r="Z197" s="46" t="str">
        <f t="shared" si="25"/>
        <v/>
      </c>
      <c r="AA197" s="45" t="str">
        <f t="shared" si="26"/>
        <v/>
      </c>
      <c r="AB197" s="45" t="str">
        <f t="shared" si="23"/>
        <v/>
      </c>
      <c r="AC197" s="45" t="str">
        <f>+IF(Q197="","",IFERROR(VLOOKUP(Q197,Consulta1[],7,0),"-"))</f>
        <v/>
      </c>
      <c r="AD197" s="45" t="str">
        <f>+IF(Q197="","",IFERROR(VLOOKUP(Q197,Consulta1[],9,0),"-"))</f>
        <v/>
      </c>
      <c r="AE197" s="1">
        <f t="shared" si="27"/>
        <v>0</v>
      </c>
    </row>
    <row r="198" spans="1:31">
      <c r="A198" s="55"/>
      <c r="B198" s="55"/>
      <c r="H198"/>
      <c r="P198" s="54"/>
      <c r="Q198" s="45" t="str">
        <f t="shared" si="21"/>
        <v/>
      </c>
      <c r="R198" s="45" t="str">
        <f>+IF(Q198="","",IFERROR(VLOOKUP(Q198,Consulta1[],2,0),"-"))</f>
        <v/>
      </c>
      <c r="S198" s="45" t="str">
        <f>+IF(Q198="","",IFERROR(VLOOKUP(Q198,Consulta1[],3,0),"-"))</f>
        <v/>
      </c>
      <c r="T198" s="45" t="str">
        <f>+IF(Q198="","",IFERROR(VLOOKUP(Q198,Consulta1[],4,0),"-"))</f>
        <v/>
      </c>
      <c r="U198" s="45" t="str">
        <f>+IF(Q198="","",IFERROR(VLOOKUP(Q198,Consulta1[],5,0),"-"))</f>
        <v/>
      </c>
      <c r="V198" s="45" t="str">
        <f>+IF(Q198="","",IFERROR(VLOOKUP(Q198,Consulta1[],6,0),"-"))</f>
        <v/>
      </c>
      <c r="W198" s="45" t="str">
        <f t="shared" si="22"/>
        <v/>
      </c>
      <c r="X198" s="51" t="str">
        <f>+IF(T198="SWAT HB",800,IF(R198="-","",IFERROR(IF(T198="-","",VLOOKUP(T198,'SKILL PERFIL'!$A$2:$B$37,2,0)),"")))</f>
        <v/>
      </c>
      <c r="Y198" s="51" t="str">
        <f t="shared" si="24"/>
        <v/>
      </c>
      <c r="Z198" s="46" t="str">
        <f t="shared" si="25"/>
        <v/>
      </c>
      <c r="AA198" s="45" t="str">
        <f t="shared" si="26"/>
        <v/>
      </c>
      <c r="AB198" s="45" t="str">
        <f t="shared" si="23"/>
        <v/>
      </c>
      <c r="AC198" s="45" t="str">
        <f>+IF(Q198="","",IFERROR(VLOOKUP(Q198,Consulta1[],7,0),"-"))</f>
        <v/>
      </c>
      <c r="AD198" s="45" t="str">
        <f>+IF(Q198="","",IFERROR(VLOOKUP(Q198,Consulta1[],9,0),"-"))</f>
        <v/>
      </c>
      <c r="AE198" s="1">
        <f t="shared" si="27"/>
        <v>0</v>
      </c>
    </row>
    <row r="199" spans="1:31">
      <c r="A199" s="55"/>
      <c r="B199" s="55"/>
      <c r="H199"/>
      <c r="P199" s="54"/>
      <c r="Q199" s="45" t="str">
        <f t="shared" si="21"/>
        <v/>
      </c>
      <c r="R199" s="45" t="str">
        <f>+IF(Q199="","",IFERROR(VLOOKUP(Q199,Consulta1[],2,0),"-"))</f>
        <v/>
      </c>
      <c r="S199" s="45" t="str">
        <f>+IF(Q199="","",IFERROR(VLOOKUP(Q199,Consulta1[],3,0),"-"))</f>
        <v/>
      </c>
      <c r="T199" s="45" t="str">
        <f>+IF(Q199="","",IFERROR(VLOOKUP(Q199,Consulta1[],4,0),"-"))</f>
        <v/>
      </c>
      <c r="U199" s="45" t="str">
        <f>+IF(Q199="","",IFERROR(VLOOKUP(Q199,Consulta1[],5,0),"-"))</f>
        <v/>
      </c>
      <c r="V199" s="45" t="str">
        <f>+IF(Q199="","",IFERROR(VLOOKUP(Q199,Consulta1[],6,0),"-"))</f>
        <v/>
      </c>
      <c r="W199" s="45" t="str">
        <f t="shared" si="22"/>
        <v/>
      </c>
      <c r="X199" s="51" t="str">
        <f>+IF(T199="SWAT HB",800,IF(R199="-","",IFERROR(IF(T199="-","",VLOOKUP(T199,'SKILL PERFIL'!$A$2:$B$37,2,0)),"")))</f>
        <v/>
      </c>
      <c r="Y199" s="51" t="str">
        <f t="shared" si="24"/>
        <v/>
      </c>
      <c r="Z199" s="46" t="str">
        <f t="shared" si="25"/>
        <v/>
      </c>
      <c r="AA199" s="45" t="str">
        <f t="shared" si="26"/>
        <v/>
      </c>
      <c r="AB199" s="45" t="str">
        <f t="shared" si="23"/>
        <v/>
      </c>
      <c r="AC199" s="45" t="str">
        <f>+IF(Q199="","",IFERROR(VLOOKUP(Q199,Consulta1[],7,0),"-"))</f>
        <v/>
      </c>
      <c r="AD199" s="45" t="str">
        <f>+IF(Q199="","",IFERROR(VLOOKUP(Q199,Consulta1[],9,0),"-"))</f>
        <v/>
      </c>
      <c r="AE199" s="1">
        <f t="shared" si="27"/>
        <v>0</v>
      </c>
    </row>
    <row r="200" spans="1:31">
      <c r="A200" s="55"/>
      <c r="B200" s="55"/>
      <c r="H200"/>
      <c r="P200" s="54"/>
      <c r="Q200" s="45" t="str">
        <f t="shared" si="21"/>
        <v/>
      </c>
      <c r="R200" s="45" t="str">
        <f>+IF(Q200="","",IFERROR(VLOOKUP(Q200,Consulta1[],2,0),"-"))</f>
        <v/>
      </c>
      <c r="S200" s="45" t="str">
        <f>+IF(Q200="","",IFERROR(VLOOKUP(Q200,Consulta1[],3,0),"-"))</f>
        <v/>
      </c>
      <c r="T200" s="45" t="str">
        <f>+IF(Q200="","",IFERROR(VLOOKUP(Q200,Consulta1[],4,0),"-"))</f>
        <v/>
      </c>
      <c r="U200" s="45" t="str">
        <f>+IF(Q200="","",IFERROR(VLOOKUP(Q200,Consulta1[],5,0),"-"))</f>
        <v/>
      </c>
      <c r="V200" s="45" t="str">
        <f>+IF(Q200="","",IFERROR(VLOOKUP(Q200,Consulta1[],6,0),"-"))</f>
        <v/>
      </c>
      <c r="W200" s="45" t="str">
        <f t="shared" si="22"/>
        <v/>
      </c>
      <c r="X200" s="51" t="str">
        <f>+IF(T200="SWAT HB",800,IF(R200="-","",IFERROR(IF(T200="-","",VLOOKUP(T200,'SKILL PERFIL'!$A$2:$B$37,2,0)),"")))</f>
        <v/>
      </c>
      <c r="Y200" s="51" t="str">
        <f t="shared" si="24"/>
        <v/>
      </c>
      <c r="Z200" s="46" t="str">
        <f t="shared" si="25"/>
        <v/>
      </c>
      <c r="AA200" s="45" t="str">
        <f t="shared" si="26"/>
        <v/>
      </c>
      <c r="AB200" s="45" t="str">
        <f t="shared" si="23"/>
        <v/>
      </c>
      <c r="AC200" s="45" t="str">
        <f>+IF(Q200="","",IFERROR(VLOOKUP(Q200,Consulta1[],7,0),"-"))</f>
        <v/>
      </c>
      <c r="AD200" s="45" t="str">
        <f>+IF(Q200="","",IFERROR(VLOOKUP(Q200,Consulta1[],9,0),"-"))</f>
        <v/>
      </c>
      <c r="AE200" s="1">
        <f t="shared" si="27"/>
        <v>0</v>
      </c>
    </row>
    <row r="201" spans="1:31">
      <c r="A201" s="55"/>
      <c r="B201" s="55"/>
      <c r="H201"/>
      <c r="P201" s="54"/>
      <c r="Q201" s="45" t="str">
        <f t="shared" si="21"/>
        <v/>
      </c>
      <c r="R201" s="45" t="str">
        <f>+IF(Q201="","",IFERROR(VLOOKUP(Q201,Consulta1[],2,0),"-"))</f>
        <v/>
      </c>
      <c r="S201" s="45" t="str">
        <f>+IF(Q201="","",IFERROR(VLOOKUP(Q201,Consulta1[],3,0),"-"))</f>
        <v/>
      </c>
      <c r="T201" s="45" t="str">
        <f>+IF(Q201="","",IFERROR(VLOOKUP(Q201,Consulta1[],4,0),"-"))</f>
        <v/>
      </c>
      <c r="U201" s="45" t="str">
        <f>+IF(Q201="","",IFERROR(VLOOKUP(Q201,Consulta1[],5,0),"-"))</f>
        <v/>
      </c>
      <c r="V201" s="45" t="str">
        <f>+IF(Q201="","",IFERROR(VLOOKUP(Q201,Consulta1[],6,0),"-"))</f>
        <v/>
      </c>
      <c r="W201" s="45" t="str">
        <f t="shared" si="22"/>
        <v/>
      </c>
      <c r="X201" s="51" t="str">
        <f>+IF(T201="SWAT HB",800,IF(R201="-","",IFERROR(IF(T201="-","",VLOOKUP(T201,'SKILL PERFIL'!$A$2:$B$37,2,0)),"")))</f>
        <v/>
      </c>
      <c r="Y201" s="51" t="str">
        <f t="shared" si="24"/>
        <v/>
      </c>
      <c r="Z201" s="46" t="str">
        <f t="shared" si="25"/>
        <v/>
      </c>
      <c r="AA201" s="45" t="str">
        <f t="shared" si="26"/>
        <v/>
      </c>
      <c r="AB201" s="45" t="str">
        <f t="shared" si="23"/>
        <v/>
      </c>
      <c r="AC201" s="45" t="str">
        <f>+IF(Q201="","",IFERROR(VLOOKUP(Q201,Consulta1[],7,0),"-"))</f>
        <v/>
      </c>
      <c r="AD201" s="45" t="str">
        <f>+IF(Q201="","",IFERROR(VLOOKUP(Q201,Consulta1[],9,0),"-"))</f>
        <v/>
      </c>
      <c r="AE201" s="1">
        <f t="shared" si="27"/>
        <v>0</v>
      </c>
    </row>
    <row r="202" spans="1:31">
      <c r="A202" s="55"/>
      <c r="B202" s="55"/>
      <c r="H202"/>
      <c r="P202" s="54"/>
      <c r="Q202" s="45" t="str">
        <f t="shared" si="21"/>
        <v/>
      </c>
      <c r="R202" s="45" t="str">
        <f>+IF(Q202="","",IFERROR(VLOOKUP(Q202,Consulta1[],2,0),"-"))</f>
        <v/>
      </c>
      <c r="S202" s="45" t="str">
        <f>+IF(Q202="","",IFERROR(VLOOKUP(Q202,Consulta1[],3,0),"-"))</f>
        <v/>
      </c>
      <c r="T202" s="45" t="str">
        <f>+IF(Q202="","",IFERROR(VLOOKUP(Q202,Consulta1[],4,0),"-"))</f>
        <v/>
      </c>
      <c r="U202" s="45" t="str">
        <f>+IF(Q202="","",IFERROR(VLOOKUP(Q202,Consulta1[],5,0),"-"))</f>
        <v/>
      </c>
      <c r="V202" s="45" t="str">
        <f>+IF(Q202="","",IFERROR(VLOOKUP(Q202,Consulta1[],6,0),"-"))</f>
        <v/>
      </c>
      <c r="W202" s="45" t="str">
        <f t="shared" si="22"/>
        <v/>
      </c>
      <c r="X202" s="51" t="str">
        <f>+IF(T202="SWAT HB",800,IF(R202="-","",IFERROR(IF(T202="-","",VLOOKUP(T202,'SKILL PERFIL'!$A$2:$B$37,2,0)),"")))</f>
        <v/>
      </c>
      <c r="Y202" s="51" t="str">
        <f t="shared" si="24"/>
        <v/>
      </c>
      <c r="Z202" s="46" t="str">
        <f t="shared" si="25"/>
        <v/>
      </c>
      <c r="AA202" s="45" t="str">
        <f t="shared" si="26"/>
        <v/>
      </c>
      <c r="AB202" s="45" t="str">
        <f t="shared" si="23"/>
        <v/>
      </c>
      <c r="AC202" s="45" t="str">
        <f>+IF(Q202="","",IFERROR(VLOOKUP(Q202,Consulta1[],7,0),"-"))</f>
        <v/>
      </c>
      <c r="AD202" s="45" t="str">
        <f>+IF(Q202="","",IFERROR(VLOOKUP(Q202,Consulta1[],9,0),"-"))</f>
        <v/>
      </c>
      <c r="AE202" s="1">
        <f t="shared" si="27"/>
        <v>0</v>
      </c>
    </row>
    <row r="203" spans="1:31">
      <c r="A203" s="55"/>
      <c r="B203" s="55"/>
      <c r="H203"/>
      <c r="P203" s="54"/>
      <c r="Q203" s="45" t="str">
        <f t="shared" si="21"/>
        <v/>
      </c>
      <c r="R203" s="45" t="str">
        <f>+IF(Q203="","",IFERROR(VLOOKUP(Q203,Consulta1[],2,0),"-"))</f>
        <v/>
      </c>
      <c r="S203" s="45" t="str">
        <f>+IF(Q203="","",IFERROR(VLOOKUP(Q203,Consulta1[],3,0),"-"))</f>
        <v/>
      </c>
      <c r="T203" s="45" t="str">
        <f>+IF(Q203="","",IFERROR(VLOOKUP(Q203,Consulta1[],4,0),"-"))</f>
        <v/>
      </c>
      <c r="U203" s="45" t="str">
        <f>+IF(Q203="","",IFERROR(VLOOKUP(Q203,Consulta1[],5,0),"-"))</f>
        <v/>
      </c>
      <c r="V203" s="45" t="str">
        <f>+IF(Q203="","",IFERROR(VLOOKUP(Q203,Consulta1[],6,0),"-"))</f>
        <v/>
      </c>
      <c r="W203" s="45" t="str">
        <f t="shared" si="22"/>
        <v/>
      </c>
      <c r="X203" s="51" t="str">
        <f>+IF(T203="SWAT HB",800,IF(R203="-","",IFERROR(IF(T203="-","",VLOOKUP(T203,'SKILL PERFIL'!$A$2:$B$37,2,0)),"")))</f>
        <v/>
      </c>
      <c r="Y203" s="51" t="str">
        <f t="shared" si="24"/>
        <v/>
      </c>
      <c r="Z203" s="46" t="str">
        <f t="shared" si="25"/>
        <v/>
      </c>
      <c r="AA203" s="45" t="str">
        <f t="shared" si="26"/>
        <v/>
      </c>
      <c r="AB203" s="45" t="str">
        <f t="shared" si="23"/>
        <v/>
      </c>
      <c r="AC203" s="45" t="str">
        <f>+IF(Q203="","",IFERROR(VLOOKUP(Q203,Consulta1[],7,0),"-"))</f>
        <v/>
      </c>
      <c r="AD203" s="45" t="str">
        <f>+IF(Q203="","",IFERROR(VLOOKUP(Q203,Consulta1[],9,0),"-"))</f>
        <v/>
      </c>
      <c r="AE203" s="1">
        <f t="shared" si="27"/>
        <v>0</v>
      </c>
    </row>
    <row r="204" spans="1:31">
      <c r="A204" s="55"/>
      <c r="B204" s="55"/>
      <c r="H204"/>
      <c r="P204" s="54"/>
      <c r="Q204" s="45" t="str">
        <f t="shared" si="21"/>
        <v/>
      </c>
      <c r="R204" s="45" t="str">
        <f>+IF(Q204="","",IFERROR(VLOOKUP(Q204,Consulta1[],2,0),"-"))</f>
        <v/>
      </c>
      <c r="S204" s="45" t="str">
        <f>+IF(Q204="","",IFERROR(VLOOKUP(Q204,Consulta1[],3,0),"-"))</f>
        <v/>
      </c>
      <c r="T204" s="45" t="str">
        <f>+IF(Q204="","",IFERROR(VLOOKUP(Q204,Consulta1[],4,0),"-"))</f>
        <v/>
      </c>
      <c r="U204" s="45" t="str">
        <f>+IF(Q204="","",IFERROR(VLOOKUP(Q204,Consulta1[],5,0),"-"))</f>
        <v/>
      </c>
      <c r="V204" s="45" t="str">
        <f>+IF(Q204="","",IFERROR(VLOOKUP(Q204,Consulta1[],6,0),"-"))</f>
        <v/>
      </c>
      <c r="W204" s="45" t="str">
        <f t="shared" si="22"/>
        <v/>
      </c>
      <c r="X204" s="51" t="str">
        <f>+IF(T204="SWAT HB",800,IF(R204="-","",IFERROR(IF(T204="-","",VLOOKUP(T204,'SKILL PERFIL'!$A$2:$B$37,2,0)),"")))</f>
        <v/>
      </c>
      <c r="Y204" s="51" t="str">
        <f t="shared" si="24"/>
        <v/>
      </c>
      <c r="Z204" s="46" t="str">
        <f>+IFERROR(W204*Y204,"")</f>
        <v/>
      </c>
      <c r="AA204" s="45" t="str">
        <f t="shared" si="26"/>
        <v/>
      </c>
      <c r="AB204" s="45" t="str">
        <f t="shared" si="23"/>
        <v/>
      </c>
      <c r="AC204" s="45" t="str">
        <f>+IF(Q204="","",IFERROR(VLOOKUP(Q204,Consulta1[],7,0),"-"))</f>
        <v/>
      </c>
      <c r="AD204" s="45" t="str">
        <f>+IF(Q204="","",IFERROR(VLOOKUP(Q204,Consulta1[],9,0),"-"))</f>
        <v/>
      </c>
      <c r="AE204" s="1">
        <f t="shared" si="27"/>
        <v>0</v>
      </c>
    </row>
    <row r="205" spans="1:31">
      <c r="A205" s="55"/>
      <c r="B205" s="55"/>
      <c r="H205"/>
      <c r="P205" s="54"/>
      <c r="Q205" s="45" t="str">
        <f t="shared" si="21"/>
        <v/>
      </c>
      <c r="R205" s="45" t="str">
        <f>+IF(Q205="","",IFERROR(VLOOKUP(Q205,Consulta1[],2,0),"-"))</f>
        <v/>
      </c>
      <c r="S205" s="45" t="str">
        <f>+IF(Q205="","",IFERROR(VLOOKUP(Q205,Consulta1[],3,0),"-"))</f>
        <v/>
      </c>
      <c r="T205" s="45" t="str">
        <f>+IF(Q205="","",IFERROR(VLOOKUP(Q205,Consulta1[],4,0),"-"))</f>
        <v/>
      </c>
      <c r="U205" s="45" t="str">
        <f>+IF(Q205="","",IFERROR(VLOOKUP(Q205,Consulta1[],5,0),"-"))</f>
        <v/>
      </c>
      <c r="V205" s="45" t="str">
        <f>+IF(Q205="","",IFERROR(VLOOKUP(Q205,Consulta1[],6,0),"-"))</f>
        <v/>
      </c>
      <c r="W205" s="45" t="str">
        <f t="shared" si="22"/>
        <v/>
      </c>
      <c r="X205" s="51" t="str">
        <f>+IF(T205="SWAT HB",800,IF(R205="-","",IFERROR(IF(T205="-","",VLOOKUP(T205,'SKILL PERFIL'!$A$2:$B$37,2,0)),"")))</f>
        <v/>
      </c>
      <c r="Y205" s="51" t="str">
        <f t="shared" si="24"/>
        <v/>
      </c>
      <c r="Z205" s="46" t="str">
        <f t="shared" si="25"/>
        <v/>
      </c>
      <c r="AA205" s="45" t="str">
        <f t="shared" si="26"/>
        <v/>
      </c>
      <c r="AB205" s="45" t="str">
        <f t="shared" si="23"/>
        <v/>
      </c>
      <c r="AC205" s="45" t="str">
        <f>+IF(Q205="","",IFERROR(VLOOKUP(Q205,Consulta1[],7,0),"-"))</f>
        <v/>
      </c>
      <c r="AD205" s="45" t="str">
        <f>+IF(Q205="","",IFERROR(VLOOKUP(Q205,Consulta1[],9,0),"-"))</f>
        <v/>
      </c>
      <c r="AE205" s="1">
        <f t="shared" si="27"/>
        <v>0</v>
      </c>
    </row>
    <row r="206" spans="1:31">
      <c r="A206" s="55"/>
      <c r="B206" s="55"/>
      <c r="H206"/>
      <c r="P206" s="54"/>
      <c r="Q206" s="45" t="str">
        <f t="shared" si="21"/>
        <v/>
      </c>
      <c r="R206" s="45" t="str">
        <f>+IF(Q206="","",IFERROR(VLOOKUP(Q206,Consulta1[],2,0),"-"))</f>
        <v/>
      </c>
      <c r="S206" s="45" t="str">
        <f>+IF(Q206="","",IFERROR(VLOOKUP(Q206,Consulta1[],3,0),"-"))</f>
        <v/>
      </c>
      <c r="T206" s="45" t="str">
        <f>+IF(Q206="","",IFERROR(VLOOKUP(Q206,Consulta1[],4,0),"-"))</f>
        <v/>
      </c>
      <c r="U206" s="45" t="str">
        <f>+IF(Q206="","",IFERROR(VLOOKUP(Q206,Consulta1[],5,0),"-"))</f>
        <v/>
      </c>
      <c r="V206" s="45" t="str">
        <f>+IF(Q206="","",IFERROR(VLOOKUP(Q206,Consulta1[],6,0),"-"))</f>
        <v/>
      </c>
      <c r="W206" s="45" t="str">
        <f t="shared" si="22"/>
        <v/>
      </c>
      <c r="X206" s="51" t="str">
        <f>+IF(T206="SWAT HB",800,IF(R206="-","",IFERROR(IF(T206="-","",VLOOKUP(T206,'SKILL PERFIL'!$A$2:$B$37,2,0)),"")))</f>
        <v/>
      </c>
      <c r="Y206" s="51" t="str">
        <f t="shared" si="24"/>
        <v/>
      </c>
      <c r="Z206" s="46" t="str">
        <f t="shared" si="25"/>
        <v/>
      </c>
      <c r="AA206" s="45" t="str">
        <f t="shared" si="26"/>
        <v/>
      </c>
      <c r="AB206" s="45" t="str">
        <f t="shared" si="23"/>
        <v/>
      </c>
      <c r="AC206" s="45" t="str">
        <f>+IF(Q206="","",IFERROR(VLOOKUP(Q206,Consulta1[],7,0),"-"))</f>
        <v/>
      </c>
      <c r="AD206" s="45" t="str">
        <f>+IF(Q206="","",IFERROR(VLOOKUP(Q206,Consulta1[],9,0),"-"))</f>
        <v/>
      </c>
      <c r="AE206" s="1">
        <f t="shared" si="27"/>
        <v>0</v>
      </c>
    </row>
    <row r="207" spans="1:31">
      <c r="A207" s="55"/>
      <c r="B207" s="55"/>
      <c r="H207"/>
      <c r="P207" s="54"/>
      <c r="Q207" s="45" t="str">
        <f t="shared" si="21"/>
        <v/>
      </c>
      <c r="R207" s="45" t="str">
        <f>+IF(Q207="","",IFERROR(VLOOKUP(Q207,Consulta1[],2,0),"-"))</f>
        <v/>
      </c>
      <c r="S207" s="45" t="str">
        <f>+IF(Q207="","",IFERROR(VLOOKUP(Q207,Consulta1[],3,0),"-"))</f>
        <v/>
      </c>
      <c r="T207" s="45" t="str">
        <f>+IF(Q207="","",IFERROR(VLOOKUP(Q207,Consulta1[],4,0),"-"))</f>
        <v/>
      </c>
      <c r="U207" s="45" t="str">
        <f>+IF(Q207="","",IFERROR(VLOOKUP(Q207,Consulta1[],5,0),"-"))</f>
        <v/>
      </c>
      <c r="V207" s="45" t="str">
        <f>+IF(Q207="","",IFERROR(VLOOKUP(Q207,Consulta1[],6,0),"-"))</f>
        <v/>
      </c>
      <c r="W207" s="45" t="str">
        <f t="shared" si="22"/>
        <v/>
      </c>
      <c r="X207" s="51" t="str">
        <f>+IF(T207="SWAT HB",800,IF(R207="-","",IFERROR(IF(T207="-","",VLOOKUP(T207,'SKILL PERFIL'!$A$2:$B$37,2,0)),"")))</f>
        <v/>
      </c>
      <c r="Y207" s="51" t="str">
        <f t="shared" si="24"/>
        <v/>
      </c>
      <c r="Z207" s="46" t="str">
        <f t="shared" si="25"/>
        <v/>
      </c>
      <c r="AA207" s="45" t="str">
        <f t="shared" si="26"/>
        <v/>
      </c>
      <c r="AB207" s="45" t="str">
        <f t="shared" si="23"/>
        <v/>
      </c>
      <c r="AC207" s="45" t="str">
        <f>+IF(Q207="","",IFERROR(VLOOKUP(Q207,Consulta1[],7,0),"-"))</f>
        <v/>
      </c>
      <c r="AD207" s="45" t="str">
        <f>+IF(Q207="","",IFERROR(VLOOKUP(Q207,Consulta1[],9,0),"-"))</f>
        <v/>
      </c>
      <c r="AE207" s="1">
        <f t="shared" si="27"/>
        <v>0</v>
      </c>
    </row>
    <row r="208" spans="1:31">
      <c r="A208" s="55"/>
      <c r="B208" s="55"/>
      <c r="H208"/>
      <c r="P208" s="54"/>
      <c r="Q208" s="45" t="str">
        <f t="shared" si="21"/>
        <v/>
      </c>
      <c r="R208" s="45" t="str">
        <f>+IF(Q208="","",IFERROR(VLOOKUP(Q208,Consulta1[],2,0),"-"))</f>
        <v/>
      </c>
      <c r="S208" s="45" t="str">
        <f>+IF(Q208="","",IFERROR(VLOOKUP(Q208,Consulta1[],3,0),"-"))</f>
        <v/>
      </c>
      <c r="T208" s="45" t="str">
        <f>+IF(Q208="","",IFERROR(VLOOKUP(Q208,Consulta1[],4,0),"-"))</f>
        <v/>
      </c>
      <c r="U208" s="45" t="str">
        <f>+IF(Q208="","",IFERROR(VLOOKUP(Q208,Consulta1[],5,0),"-"))</f>
        <v/>
      </c>
      <c r="V208" s="45" t="str">
        <f>+IF(Q208="","",IFERROR(VLOOKUP(Q208,Consulta1[],6,0),"-"))</f>
        <v/>
      </c>
      <c r="W208" s="45" t="str">
        <f t="shared" si="22"/>
        <v/>
      </c>
      <c r="X208" s="51" t="str">
        <f>+IF(T208="SWAT HB",800,IF(R208="-","",IFERROR(IF(T208="-","",VLOOKUP(T208,'SKILL PERFIL'!$A$2:$B$37,2,0)),"")))</f>
        <v/>
      </c>
      <c r="Y208" s="51" t="str">
        <f t="shared" si="24"/>
        <v/>
      </c>
      <c r="Z208" s="46" t="str">
        <f t="shared" si="25"/>
        <v/>
      </c>
      <c r="AA208" s="45" t="str">
        <f t="shared" si="26"/>
        <v/>
      </c>
      <c r="AB208" s="45" t="str">
        <f t="shared" si="23"/>
        <v/>
      </c>
      <c r="AC208" s="45" t="str">
        <f>+IF(Q208="","",IFERROR(VLOOKUP(Q208,Consulta1[],7,0),"-"))</f>
        <v/>
      </c>
      <c r="AD208" s="45" t="str">
        <f>+IF(Q208="","",IFERROR(VLOOKUP(Q208,Consulta1[],9,0),"-"))</f>
        <v/>
      </c>
      <c r="AE208" s="1">
        <f t="shared" si="27"/>
        <v>0</v>
      </c>
    </row>
    <row r="209" spans="1:31">
      <c r="A209" s="55"/>
      <c r="B209" s="55"/>
      <c r="H209"/>
      <c r="P209" s="54"/>
      <c r="Q209" s="45" t="str">
        <f t="shared" si="21"/>
        <v/>
      </c>
      <c r="R209" s="45" t="str">
        <f>+IF(Q209="","",IFERROR(VLOOKUP(Q209,Consulta1[],2,0),"-"))</f>
        <v/>
      </c>
      <c r="S209" s="45" t="str">
        <f>+IF(Q209="","",IFERROR(VLOOKUP(Q209,Consulta1[],3,0),"-"))</f>
        <v/>
      </c>
      <c r="T209" s="45" t="str">
        <f>+IF(Q209="","",IFERROR(VLOOKUP(Q209,Consulta1[],4,0),"-"))</f>
        <v/>
      </c>
      <c r="U209" s="45" t="str">
        <f>+IF(Q209="","",IFERROR(VLOOKUP(Q209,Consulta1[],5,0),"-"))</f>
        <v/>
      </c>
      <c r="V209" s="45" t="str">
        <f>+IF(Q209="","",IFERROR(VLOOKUP(Q209,Consulta1[],6,0),"-"))</f>
        <v/>
      </c>
      <c r="W209" s="45" t="str">
        <f t="shared" si="22"/>
        <v/>
      </c>
      <c r="X209" s="51" t="str">
        <f>+IF(T209="SWAT HB",800,IF(R209="-","",IFERROR(IF(T209="-","",VLOOKUP(T209,'SKILL PERFIL'!$A$2:$B$37,2,0)),"")))</f>
        <v/>
      </c>
      <c r="Y209" s="51" t="str">
        <f t="shared" si="24"/>
        <v/>
      </c>
      <c r="Z209" s="46" t="str">
        <f t="shared" si="25"/>
        <v/>
      </c>
      <c r="AA209" s="45" t="str">
        <f t="shared" si="26"/>
        <v/>
      </c>
      <c r="AB209" s="45" t="str">
        <f t="shared" si="23"/>
        <v/>
      </c>
      <c r="AC209" s="45" t="str">
        <f>+IF(Q209="","",IFERROR(VLOOKUP(Q209,Consulta1[],7,0),"-"))</f>
        <v/>
      </c>
      <c r="AD209" s="45" t="str">
        <f>+IF(Q209="","",IFERROR(VLOOKUP(Q209,Consulta1[],9,0),"-"))</f>
        <v/>
      </c>
      <c r="AE209" s="1">
        <f t="shared" si="27"/>
        <v>0</v>
      </c>
    </row>
    <row r="210" spans="1:31">
      <c r="A210" s="55"/>
      <c r="B210" s="55"/>
      <c r="H210"/>
      <c r="P210" s="54"/>
      <c r="Q210" s="45" t="str">
        <f t="shared" si="21"/>
        <v/>
      </c>
      <c r="R210" s="45" t="str">
        <f>+IF(Q210="","",IFERROR(VLOOKUP(Q210,Consulta1[],2,0),"-"))</f>
        <v/>
      </c>
      <c r="S210" s="45" t="str">
        <f>+IF(Q210="","",IFERROR(VLOOKUP(Q210,Consulta1[],3,0),"-"))</f>
        <v/>
      </c>
      <c r="T210" s="45" t="str">
        <f>+IF(Q210="","",IFERROR(VLOOKUP(Q210,Consulta1[],4,0),"-"))</f>
        <v/>
      </c>
      <c r="U210" s="45" t="str">
        <f>+IF(Q210="","",IFERROR(VLOOKUP(Q210,Consulta1[],5,0),"-"))</f>
        <v/>
      </c>
      <c r="V210" s="45" t="str">
        <f>+IF(Q210="","",IFERROR(VLOOKUP(Q210,Consulta1[],6,0),"-"))</f>
        <v/>
      </c>
      <c r="W210" s="45" t="str">
        <f t="shared" si="22"/>
        <v/>
      </c>
      <c r="X210" s="51" t="str">
        <f>+IF(T210="SWAT HB",800,IF(R210="-","",IFERROR(IF(T210="-","",VLOOKUP(T210,'SKILL PERFIL'!$A$2:$B$37,2,0)),"")))</f>
        <v/>
      </c>
      <c r="Y210" s="51" t="str">
        <f t="shared" si="24"/>
        <v/>
      </c>
      <c r="Z210" s="46" t="str">
        <f t="shared" si="25"/>
        <v/>
      </c>
      <c r="AA210" s="45" t="str">
        <f t="shared" si="26"/>
        <v/>
      </c>
      <c r="AB210" s="45" t="str">
        <f t="shared" si="23"/>
        <v/>
      </c>
      <c r="AC210" s="45" t="str">
        <f>+IF(Q210="","",IFERROR(VLOOKUP(Q210,Consulta1[],7,0),"-"))</f>
        <v/>
      </c>
      <c r="AD210" s="45" t="str">
        <f>+IF(Q210="","",IFERROR(VLOOKUP(Q210,Consulta1[],9,0),"-"))</f>
        <v/>
      </c>
      <c r="AE210" s="1">
        <f t="shared" si="27"/>
        <v>0</v>
      </c>
    </row>
    <row r="211" spans="1:31">
      <c r="A211" s="55"/>
      <c r="B211" s="55"/>
      <c r="H211"/>
      <c r="P211" s="54"/>
      <c r="Q211" s="45" t="str">
        <f t="shared" si="21"/>
        <v/>
      </c>
      <c r="R211" s="45" t="str">
        <f>+IF(Q211="","",IFERROR(VLOOKUP(Q211,Consulta1[],2,0),"-"))</f>
        <v/>
      </c>
      <c r="S211" s="45" t="str">
        <f>+IF(Q211="","",IFERROR(VLOOKUP(Q211,Consulta1[],3,0),"-"))</f>
        <v/>
      </c>
      <c r="T211" s="45" t="str">
        <f>+IF(Q211="","",IFERROR(VLOOKUP(Q211,Consulta1[],4,0),"-"))</f>
        <v/>
      </c>
      <c r="U211" s="45" t="str">
        <f>+IF(Q211="","",IFERROR(VLOOKUP(Q211,Consulta1[],5,0),"-"))</f>
        <v/>
      </c>
      <c r="V211" s="45" t="str">
        <f>+IF(Q211="","",IFERROR(VLOOKUP(Q211,Consulta1[],6,0),"-"))</f>
        <v/>
      </c>
      <c r="W211" s="45" t="str">
        <f t="shared" si="22"/>
        <v/>
      </c>
      <c r="X211" s="51" t="str">
        <f>+IF(T211="SWAT HB",800,IF(R211="-","",IFERROR(IF(T211="-","",VLOOKUP(T211,'SKILL PERFIL'!$A$2:$B$37,2,0)),"")))</f>
        <v/>
      </c>
      <c r="Y211" s="51" t="str">
        <f t="shared" si="24"/>
        <v/>
      </c>
      <c r="Z211" s="46" t="str">
        <f t="shared" si="25"/>
        <v/>
      </c>
      <c r="AA211" s="45" t="str">
        <f t="shared" si="26"/>
        <v/>
      </c>
      <c r="AB211" s="45" t="str">
        <f t="shared" si="23"/>
        <v/>
      </c>
      <c r="AC211" s="45" t="str">
        <f>+IF(Q211="","",IFERROR(VLOOKUP(Q211,Consulta1[],7,0),"-"))</f>
        <v/>
      </c>
      <c r="AD211" s="45" t="str">
        <f>+IF(Q211="","",IFERROR(VLOOKUP(Q211,Consulta1[],9,0),"-"))</f>
        <v/>
      </c>
      <c r="AE211" s="1">
        <f t="shared" si="27"/>
        <v>0</v>
      </c>
    </row>
    <row r="212" spans="1:31">
      <c r="A212" s="55"/>
      <c r="B212" s="55"/>
      <c r="H212"/>
      <c r="P212" s="54"/>
      <c r="Q212" s="45" t="str">
        <f t="shared" si="21"/>
        <v/>
      </c>
      <c r="R212" s="45" t="str">
        <f>+IF(Q212="","",IFERROR(VLOOKUP(Q212,Consulta1[],2,0),"-"))</f>
        <v/>
      </c>
      <c r="S212" s="45" t="str">
        <f>+IF(Q212="","",IFERROR(VLOOKUP(Q212,Consulta1[],3,0),"-"))</f>
        <v/>
      </c>
      <c r="T212" s="45" t="str">
        <f>+IF(Q212="","",IFERROR(VLOOKUP(Q212,Consulta1[],4,0),"-"))</f>
        <v/>
      </c>
      <c r="U212" s="45" t="str">
        <f>+IF(Q212="","",IFERROR(VLOOKUP(Q212,Consulta1[],5,0),"-"))</f>
        <v/>
      </c>
      <c r="V212" s="45" t="str">
        <f>+IF(Q212="","",IFERROR(VLOOKUP(Q212,Consulta1[],6,0),"-"))</f>
        <v/>
      </c>
      <c r="W212" s="45" t="str">
        <f t="shared" si="22"/>
        <v/>
      </c>
      <c r="X212" s="51" t="str">
        <f>+IF(T212="SWAT HB",800,IF(R212="-","",IFERROR(IF(T212="-","",VLOOKUP(T212,'SKILL PERFIL'!$A$2:$B$37,2,0)),"")))</f>
        <v/>
      </c>
      <c r="Y212" s="51" t="str">
        <f t="shared" si="24"/>
        <v/>
      </c>
      <c r="Z212" s="46" t="str">
        <f t="shared" si="25"/>
        <v/>
      </c>
      <c r="AA212" s="45" t="str">
        <f t="shared" si="26"/>
        <v/>
      </c>
      <c r="AB212" s="45" t="str">
        <f t="shared" si="23"/>
        <v/>
      </c>
      <c r="AC212" s="45" t="str">
        <f>+IF(Q212="","",IFERROR(VLOOKUP(Q212,Consulta1[],7,0),"-"))</f>
        <v/>
      </c>
      <c r="AD212" s="45" t="str">
        <f>+IF(Q212="","",IFERROR(VLOOKUP(Q212,Consulta1[],9,0),"-"))</f>
        <v/>
      </c>
      <c r="AE212" s="1">
        <f t="shared" si="27"/>
        <v>0</v>
      </c>
    </row>
    <row r="213" spans="1:31">
      <c r="A213" s="55"/>
      <c r="B213" s="55"/>
      <c r="H213"/>
      <c r="P213" s="54"/>
      <c r="Q213" s="45" t="str">
        <f t="shared" si="21"/>
        <v/>
      </c>
      <c r="R213" s="45" t="str">
        <f>+IF(Q213="","",IFERROR(VLOOKUP(Q213,Consulta1[],2,0),"-"))</f>
        <v/>
      </c>
      <c r="S213" s="45" t="str">
        <f>+IF(Q213="","",IFERROR(VLOOKUP(Q213,Consulta1[],3,0),"-"))</f>
        <v/>
      </c>
      <c r="T213" s="45" t="str">
        <f>+IF(Q213="","",IFERROR(VLOOKUP(Q213,Consulta1[],4,0),"-"))</f>
        <v/>
      </c>
      <c r="U213" s="45" t="str">
        <f>+IF(Q213="","",IFERROR(VLOOKUP(Q213,Consulta1[],5,0),"-"))</f>
        <v/>
      </c>
      <c r="V213" s="45" t="str">
        <f>+IF(Q213="","",IFERROR(VLOOKUP(Q213,Consulta1[],6,0),"-"))</f>
        <v/>
      </c>
      <c r="W213" s="45" t="str">
        <f t="shared" si="22"/>
        <v/>
      </c>
      <c r="X213" s="51" t="str">
        <f>+IF(T213="SWAT HB",800,IF(R213="-","",IFERROR(IF(T213="-","",VLOOKUP(T213,'SKILL PERFIL'!$A$2:$B$37,2,0)),"")))</f>
        <v/>
      </c>
      <c r="Y213" s="51" t="str">
        <f t="shared" si="24"/>
        <v/>
      </c>
      <c r="Z213" s="46" t="str">
        <f t="shared" si="25"/>
        <v/>
      </c>
      <c r="AA213" s="45" t="str">
        <f t="shared" si="26"/>
        <v/>
      </c>
      <c r="AB213" s="45" t="str">
        <f t="shared" si="23"/>
        <v/>
      </c>
      <c r="AC213" s="45" t="str">
        <f>+IF(Q213="","",IFERROR(VLOOKUP(Q213,Consulta1[],7,0),"-"))</f>
        <v/>
      </c>
      <c r="AD213" s="45" t="str">
        <f>+IF(Q213="","",IFERROR(VLOOKUP(Q213,Consulta1[],9,0),"-"))</f>
        <v/>
      </c>
      <c r="AE213" s="1">
        <f t="shared" si="27"/>
        <v>0</v>
      </c>
    </row>
    <row r="214" spans="1:31">
      <c r="A214" s="55"/>
      <c r="B214" s="55"/>
      <c r="H214"/>
      <c r="P214" s="54"/>
      <c r="Q214" s="45" t="str">
        <f t="shared" si="21"/>
        <v/>
      </c>
      <c r="R214" s="45" t="str">
        <f>+IF(Q214="","",IFERROR(VLOOKUP(Q214,Consulta1[],2,0),"-"))</f>
        <v/>
      </c>
      <c r="S214" s="45" t="str">
        <f>+IF(Q214="","",IFERROR(VLOOKUP(Q214,Consulta1[],3,0),"-"))</f>
        <v/>
      </c>
      <c r="T214" s="45" t="str">
        <f>+IF(Q214="","",IFERROR(VLOOKUP(Q214,Consulta1[],4,0),"-"))</f>
        <v/>
      </c>
      <c r="U214" s="45" t="str">
        <f>+IF(Q214="","",IFERROR(VLOOKUP(Q214,Consulta1[],5,0),"-"))</f>
        <v/>
      </c>
      <c r="V214" s="45" t="str">
        <f>+IF(Q214="","",IFERROR(VLOOKUP(Q214,Consulta1[],6,0),"-"))</f>
        <v/>
      </c>
      <c r="W214" s="45" t="str">
        <f t="shared" si="22"/>
        <v/>
      </c>
      <c r="X214" s="51" t="str">
        <f>+IF(T214="SWAT HB",800,IF(R214="-","",IFERROR(IF(T214="-","",VLOOKUP(T214,'SKILL PERFIL'!$A$2:$B$37,2,0)),"")))</f>
        <v/>
      </c>
      <c r="Y214" s="51" t="str">
        <f t="shared" si="24"/>
        <v/>
      </c>
      <c r="Z214" s="46" t="str">
        <f t="shared" si="25"/>
        <v/>
      </c>
      <c r="AA214" s="45" t="str">
        <f t="shared" si="26"/>
        <v/>
      </c>
      <c r="AB214" s="45" t="str">
        <f t="shared" si="23"/>
        <v/>
      </c>
      <c r="AC214" s="45" t="str">
        <f>+IF(Q214="","",IFERROR(VLOOKUP(Q214,Consulta1[],7,0),"-"))</f>
        <v/>
      </c>
      <c r="AD214" s="45" t="str">
        <f>+IF(Q214="","",IFERROR(VLOOKUP(Q214,Consulta1[],9,0),"-"))</f>
        <v/>
      </c>
      <c r="AE214" s="1">
        <f t="shared" si="27"/>
        <v>0</v>
      </c>
    </row>
    <row r="215" spans="1:31">
      <c r="A215" s="55"/>
      <c r="B215" s="55"/>
      <c r="H215"/>
      <c r="P215" s="54"/>
      <c r="Q215" s="45" t="str">
        <f t="shared" si="21"/>
        <v/>
      </c>
      <c r="R215" s="45" t="str">
        <f>+IF(Q215="","",IFERROR(VLOOKUP(Q215,Consulta1[],2,0),"-"))</f>
        <v/>
      </c>
      <c r="S215" s="45" t="str">
        <f>+IF(Q215="","",IFERROR(VLOOKUP(Q215,Consulta1[],3,0),"-"))</f>
        <v/>
      </c>
      <c r="T215" s="45" t="str">
        <f>+IF(Q215="","",IFERROR(VLOOKUP(Q215,Consulta1[],4,0),"-"))</f>
        <v/>
      </c>
      <c r="U215" s="45" t="str">
        <f>+IF(Q215="","",IFERROR(VLOOKUP(Q215,Consulta1[],5,0),"-"))</f>
        <v/>
      </c>
      <c r="V215" s="45" t="str">
        <f>+IF(Q215="","",IFERROR(VLOOKUP(Q215,Consulta1[],6,0),"-"))</f>
        <v/>
      </c>
      <c r="W215" s="45" t="str">
        <f t="shared" si="22"/>
        <v/>
      </c>
      <c r="X215" s="51" t="str">
        <f>+IF(T215="SWAT HB",800,IF(R215="-","",IFERROR(IF(T215="-","",VLOOKUP(T215,'SKILL PERFIL'!$A$2:$B$37,2,0)),"")))</f>
        <v/>
      </c>
      <c r="Y215" s="51" t="str">
        <f t="shared" si="24"/>
        <v/>
      </c>
      <c r="Z215" s="46" t="str">
        <f t="shared" si="25"/>
        <v/>
      </c>
      <c r="AA215" s="45" t="str">
        <f t="shared" si="26"/>
        <v/>
      </c>
      <c r="AB215" s="45" t="str">
        <f t="shared" si="23"/>
        <v/>
      </c>
      <c r="AC215" s="45" t="str">
        <f>+IF(Q215="","",IFERROR(VLOOKUP(Q215,Consulta1[],7,0),"-"))</f>
        <v/>
      </c>
      <c r="AD215" s="45" t="str">
        <f>+IF(Q215="","",IFERROR(VLOOKUP(Q215,Consulta1[],9,0),"-"))</f>
        <v/>
      </c>
      <c r="AE215" s="1">
        <f t="shared" si="27"/>
        <v>0</v>
      </c>
    </row>
    <row r="216" spans="1:31">
      <c r="A216" s="55"/>
      <c r="B216" s="55"/>
      <c r="H216"/>
      <c r="P216" s="54"/>
      <c r="Q216" s="45" t="str">
        <f t="shared" si="21"/>
        <v/>
      </c>
      <c r="R216" s="45" t="str">
        <f>+IF(Q216="","",IFERROR(VLOOKUP(Q216,Consulta1[],2,0),"-"))</f>
        <v/>
      </c>
      <c r="S216" s="45" t="str">
        <f>+IF(Q216="","",IFERROR(VLOOKUP(Q216,Consulta1[],3,0),"-"))</f>
        <v/>
      </c>
      <c r="T216" s="45" t="str">
        <f>+IF(Q216="","",IFERROR(VLOOKUP(Q216,Consulta1[],4,0),"-"))</f>
        <v/>
      </c>
      <c r="U216" s="45" t="str">
        <f>+IF(Q216="","",IFERROR(VLOOKUP(Q216,Consulta1[],5,0),"-"))</f>
        <v/>
      </c>
      <c r="V216" s="45" t="str">
        <f>+IF(Q216="","",IFERROR(VLOOKUP(Q216,Consulta1[],6,0),"-"))</f>
        <v/>
      </c>
      <c r="W216" s="45" t="str">
        <f t="shared" si="22"/>
        <v/>
      </c>
      <c r="X216" s="51" t="str">
        <f>+IF(T216="SWAT HB",800,IF(R216="-","",IFERROR(IF(T216="-","",VLOOKUP(T216,'SKILL PERFIL'!$A$2:$B$37,2,0)),"")))</f>
        <v/>
      </c>
      <c r="Y216" s="51" t="str">
        <f t="shared" si="24"/>
        <v/>
      </c>
      <c r="Z216" s="46" t="str">
        <f t="shared" si="25"/>
        <v/>
      </c>
      <c r="AA216" s="45" t="str">
        <f t="shared" si="26"/>
        <v/>
      </c>
      <c r="AB216" s="45" t="str">
        <f t="shared" si="23"/>
        <v/>
      </c>
      <c r="AC216" s="45" t="str">
        <f>+IF(Q216="","",IFERROR(VLOOKUP(Q216,Consulta1[],7,0),"-"))</f>
        <v/>
      </c>
      <c r="AD216" s="45" t="str">
        <f>+IF(Q216="","",IFERROR(VLOOKUP(Q216,Consulta1[],9,0),"-"))</f>
        <v/>
      </c>
      <c r="AE216" s="1">
        <f t="shared" si="27"/>
        <v>0</v>
      </c>
    </row>
    <row r="217" spans="1:31">
      <c r="A217" s="55"/>
      <c r="B217" s="55"/>
      <c r="H217"/>
      <c r="P217" s="54"/>
      <c r="Q217" s="45" t="str">
        <f t="shared" si="21"/>
        <v/>
      </c>
      <c r="R217" s="45" t="str">
        <f>+IF(Q217="","",IFERROR(VLOOKUP(Q217,Consulta1[],2,0),"-"))</f>
        <v/>
      </c>
      <c r="S217" s="45" t="str">
        <f>+IF(Q217="","",IFERROR(VLOOKUP(Q217,Consulta1[],3,0),"-"))</f>
        <v/>
      </c>
      <c r="T217" s="45" t="str">
        <f>+IF(Q217="","",IFERROR(VLOOKUP(Q217,Consulta1[],4,0),"-"))</f>
        <v/>
      </c>
      <c r="U217" s="45" t="str">
        <f>+IF(Q217="","",IFERROR(VLOOKUP(Q217,Consulta1[],5,0),"-"))</f>
        <v/>
      </c>
      <c r="V217" s="45" t="str">
        <f>+IF(Q217="","",IFERROR(VLOOKUP(Q217,Consulta1[],6,0),"-"))</f>
        <v/>
      </c>
      <c r="W217" s="45" t="str">
        <f t="shared" si="22"/>
        <v/>
      </c>
      <c r="X217" s="51" t="str">
        <f>+IF(T217="SWAT HB",800,IF(R217="-","",IFERROR(IF(T217="-","",VLOOKUP(T217,'SKILL PERFIL'!$A$2:$B$37,2,0)),"")))</f>
        <v/>
      </c>
      <c r="Y217" s="51" t="str">
        <f t="shared" si="24"/>
        <v/>
      </c>
      <c r="Z217" s="46" t="str">
        <f t="shared" si="25"/>
        <v/>
      </c>
      <c r="AA217" s="45" t="str">
        <f t="shared" si="26"/>
        <v/>
      </c>
      <c r="AB217" s="45" t="str">
        <f t="shared" si="23"/>
        <v/>
      </c>
      <c r="AC217" s="45" t="str">
        <f>+IF(Q217="","",IFERROR(VLOOKUP(Q217,Consulta1[],7,0),"-"))</f>
        <v/>
      </c>
      <c r="AD217" s="45" t="str">
        <f>+IF(Q217="","",IFERROR(VLOOKUP(Q217,Consulta1[],9,0),"-"))</f>
        <v/>
      </c>
      <c r="AE217" s="1">
        <f t="shared" si="27"/>
        <v>0</v>
      </c>
    </row>
    <row r="218" spans="1:31">
      <c r="A218" s="55"/>
      <c r="B218" s="55"/>
      <c r="H218"/>
      <c r="P218" s="54"/>
      <c r="Q218" s="45" t="str">
        <f t="shared" si="21"/>
        <v/>
      </c>
      <c r="R218" s="45" t="str">
        <f>+IF(Q218="","",IFERROR(VLOOKUP(Q218,Consulta1[],2,0),"-"))</f>
        <v/>
      </c>
      <c r="S218" s="45" t="str">
        <f>+IF(Q218="","",IFERROR(VLOOKUP(Q218,Consulta1[],3,0),"-"))</f>
        <v/>
      </c>
      <c r="T218" s="45" t="str">
        <f>+IF(Q218="","",IFERROR(VLOOKUP(Q218,Consulta1[],4,0),"-"))</f>
        <v/>
      </c>
      <c r="U218" s="45" t="str">
        <f>+IF(Q218="","",IFERROR(VLOOKUP(Q218,Consulta1[],5,0),"-"))</f>
        <v/>
      </c>
      <c r="V218" s="45" t="str">
        <f>+IF(Q218="","",IFERROR(VLOOKUP(Q218,Consulta1[],6,0),"-"))</f>
        <v/>
      </c>
      <c r="W218" s="45" t="str">
        <f t="shared" si="22"/>
        <v/>
      </c>
      <c r="X218" s="51" t="str">
        <f>+IF(T218="SWAT HB",800,IF(R218="-","",IFERROR(IF(T218="-","",VLOOKUP(T218,'SKILL PERFIL'!$A$2:$B$37,2,0)),"")))</f>
        <v/>
      </c>
      <c r="Y218" s="51" t="str">
        <f t="shared" si="24"/>
        <v/>
      </c>
      <c r="Z218" s="46" t="str">
        <f t="shared" si="25"/>
        <v/>
      </c>
      <c r="AA218" s="45" t="str">
        <f t="shared" si="26"/>
        <v/>
      </c>
      <c r="AB218" s="45" t="str">
        <f t="shared" si="23"/>
        <v/>
      </c>
      <c r="AC218" s="45" t="str">
        <f>+IF(Q218="","",IFERROR(VLOOKUP(Q218,Consulta1[],7,0),"-"))</f>
        <v/>
      </c>
      <c r="AD218" s="45" t="str">
        <f>+IF(Q218="","",IFERROR(VLOOKUP(Q218,Consulta1[],9,0),"-"))</f>
        <v/>
      </c>
      <c r="AE218" s="1">
        <f t="shared" si="27"/>
        <v>0</v>
      </c>
    </row>
    <row r="219" spans="1:31">
      <c r="A219" s="55"/>
      <c r="B219" s="55"/>
      <c r="H219"/>
      <c r="P219" s="54"/>
      <c r="Q219" s="45" t="str">
        <f t="shared" si="21"/>
        <v/>
      </c>
      <c r="R219" s="45" t="str">
        <f>+IF(Q219="","",IFERROR(VLOOKUP(Q219,Consulta1[],2,0),"-"))</f>
        <v/>
      </c>
      <c r="S219" s="45" t="str">
        <f>+IF(Q219="","",IFERROR(VLOOKUP(Q219,Consulta1[],3,0),"-"))</f>
        <v/>
      </c>
      <c r="T219" s="45" t="str">
        <f>+IF(Q219="","",IFERROR(VLOOKUP(Q219,Consulta1[],4,0),"-"))</f>
        <v/>
      </c>
      <c r="U219" s="45" t="str">
        <f>+IF(Q219="","",IFERROR(VLOOKUP(Q219,Consulta1[],5,0),"-"))</f>
        <v/>
      </c>
      <c r="V219" s="45" t="str">
        <f>+IF(Q219="","",IFERROR(VLOOKUP(Q219,Consulta1[],6,0),"-"))</f>
        <v/>
      </c>
      <c r="W219" s="45" t="str">
        <f t="shared" si="22"/>
        <v/>
      </c>
      <c r="X219" s="51" t="str">
        <f>+IF(T219="SWAT HB",800,IF(R219="-","",IFERROR(IF(T219="-","",VLOOKUP(T219,'SKILL PERFIL'!$A$2:$B$37,2,0)),"")))</f>
        <v/>
      </c>
      <c r="Y219" s="51" t="str">
        <f t="shared" si="24"/>
        <v/>
      </c>
      <c r="Z219" s="46" t="str">
        <f t="shared" si="25"/>
        <v/>
      </c>
      <c r="AA219" s="45" t="str">
        <f t="shared" si="26"/>
        <v/>
      </c>
      <c r="AB219" s="45" t="str">
        <f t="shared" si="23"/>
        <v/>
      </c>
      <c r="AC219" s="45" t="str">
        <f>+IF(Q219="","",IFERROR(VLOOKUP(Q219,Consulta1[],7,0),"-"))</f>
        <v/>
      </c>
      <c r="AD219" s="45" t="str">
        <f>+IF(Q219="","",IFERROR(VLOOKUP(Q219,Consulta1[],9,0),"-"))</f>
        <v/>
      </c>
      <c r="AE219" s="1">
        <f t="shared" si="27"/>
        <v>0</v>
      </c>
    </row>
    <row r="220" spans="1:31">
      <c r="A220" s="55"/>
      <c r="B220" s="55"/>
      <c r="H220"/>
      <c r="P220" s="54"/>
      <c r="Q220" s="45" t="str">
        <f t="shared" si="21"/>
        <v/>
      </c>
      <c r="R220" s="45" t="str">
        <f>+IF(Q220="","",IFERROR(VLOOKUP(Q220,Consulta1[],2,0),"-"))</f>
        <v/>
      </c>
      <c r="S220" s="45" t="str">
        <f>+IF(Q220="","",IFERROR(VLOOKUP(Q220,Consulta1[],3,0),"-"))</f>
        <v/>
      </c>
      <c r="T220" s="45" t="str">
        <f>+IF(Q220="","",IFERROR(VLOOKUP(Q220,Consulta1[],4,0),"-"))</f>
        <v/>
      </c>
      <c r="U220" s="45" t="str">
        <f>+IF(Q220="","",IFERROR(VLOOKUP(Q220,Consulta1[],5,0),"-"))</f>
        <v/>
      </c>
      <c r="V220" s="45" t="str">
        <f>+IF(Q220="","",IFERROR(VLOOKUP(Q220,Consulta1[],6,0),"-"))</f>
        <v/>
      </c>
      <c r="W220" s="45" t="str">
        <f t="shared" si="22"/>
        <v/>
      </c>
      <c r="X220" s="51" t="str">
        <f>+IF(T220="SWAT HB",800,IF(R220="-","",IFERROR(IF(T220="-","",VLOOKUP(T220,'SKILL PERFIL'!$A$2:$B$37,2,0)),"")))</f>
        <v/>
      </c>
      <c r="Y220" s="51" t="str">
        <f t="shared" si="24"/>
        <v/>
      </c>
      <c r="Z220" s="46" t="str">
        <f t="shared" si="25"/>
        <v/>
      </c>
      <c r="AA220" s="45" t="str">
        <f t="shared" si="26"/>
        <v/>
      </c>
      <c r="AB220" s="45" t="str">
        <f t="shared" si="23"/>
        <v/>
      </c>
      <c r="AC220" s="45" t="str">
        <f>+IF(Q220="","",IFERROR(VLOOKUP(Q220,Consulta1[],7,0),"-"))</f>
        <v/>
      </c>
      <c r="AD220" s="45" t="str">
        <f>+IF(Q220="","",IFERROR(VLOOKUP(Q220,Consulta1[],9,0),"-"))</f>
        <v/>
      </c>
      <c r="AE220" s="1">
        <f t="shared" si="27"/>
        <v>0</v>
      </c>
    </row>
    <row r="221" spans="1:31">
      <c r="A221" s="55"/>
      <c r="B221" s="55"/>
      <c r="H221"/>
      <c r="P221" s="54"/>
      <c r="Q221" s="45" t="str">
        <f t="shared" si="21"/>
        <v/>
      </c>
      <c r="R221" s="45" t="str">
        <f>+IF(Q221="","",IFERROR(VLOOKUP(Q221,Consulta1[],2,0),"-"))</f>
        <v/>
      </c>
      <c r="S221" s="45" t="str">
        <f>+IF(Q221="","",IFERROR(VLOOKUP(Q221,Consulta1[],3,0),"-"))</f>
        <v/>
      </c>
      <c r="T221" s="45" t="str">
        <f>+IF(Q221="","",IFERROR(VLOOKUP(Q221,Consulta1[],4,0),"-"))</f>
        <v/>
      </c>
      <c r="U221" s="45" t="str">
        <f>+IF(Q221="","",IFERROR(VLOOKUP(Q221,Consulta1[],5,0),"-"))</f>
        <v/>
      </c>
      <c r="V221" s="45" t="str">
        <f>+IF(Q221="","",IFERROR(VLOOKUP(Q221,Consulta1[],6,0),"-"))</f>
        <v/>
      </c>
      <c r="W221" s="45" t="str">
        <f t="shared" si="22"/>
        <v/>
      </c>
      <c r="X221" s="51" t="str">
        <f>+IF(T221="SWAT HB",800,IF(R221="-","",IFERROR(IF(T221="-","",VLOOKUP(T221,'SKILL PERFIL'!$A$2:$B$37,2,0)),"")))</f>
        <v/>
      </c>
      <c r="Y221" s="51" t="str">
        <f t="shared" si="24"/>
        <v/>
      </c>
      <c r="Z221" s="46" t="str">
        <f t="shared" si="25"/>
        <v/>
      </c>
      <c r="AA221" s="45" t="str">
        <f t="shared" si="26"/>
        <v/>
      </c>
      <c r="AB221" s="45" t="str">
        <f t="shared" si="23"/>
        <v/>
      </c>
      <c r="AC221" s="45" t="str">
        <f>+IF(Q221="","",IFERROR(VLOOKUP(Q221,Consulta1[],7,0),"-"))</f>
        <v/>
      </c>
      <c r="AD221" s="45" t="str">
        <f>+IF(Q221="","",IFERROR(VLOOKUP(Q221,Consulta1[],9,0),"-"))</f>
        <v/>
      </c>
      <c r="AE221" s="1">
        <f t="shared" si="27"/>
        <v>0</v>
      </c>
    </row>
    <row r="222" spans="1:31">
      <c r="A222" s="55"/>
      <c r="B222" s="55"/>
      <c r="H222"/>
      <c r="P222" s="54"/>
      <c r="Q222" s="45" t="str">
        <f t="shared" si="21"/>
        <v/>
      </c>
      <c r="R222" s="45" t="str">
        <f>+IF(Q222="","",IFERROR(VLOOKUP(Q222,Consulta1[],2,0),"-"))</f>
        <v/>
      </c>
      <c r="S222" s="45" t="str">
        <f>+IF(Q222="","",IFERROR(VLOOKUP(Q222,Consulta1[],3,0),"-"))</f>
        <v/>
      </c>
      <c r="T222" s="45" t="str">
        <f>+IF(Q222="","",IFERROR(VLOOKUP(Q222,Consulta1[],4,0),"-"))</f>
        <v/>
      </c>
      <c r="U222" s="45" t="str">
        <f>+IF(Q222="","",IFERROR(VLOOKUP(Q222,Consulta1[],5,0),"-"))</f>
        <v/>
      </c>
      <c r="V222" s="45" t="str">
        <f>+IF(Q222="","",IFERROR(VLOOKUP(Q222,Consulta1[],6,0),"-"))</f>
        <v/>
      </c>
      <c r="W222" s="45" t="str">
        <f t="shared" si="22"/>
        <v/>
      </c>
      <c r="X222" s="51" t="str">
        <f>+IF(T222="SWAT HB",800,IF(R222="-","",IFERROR(IF(T222="-","",VLOOKUP(T222,'SKILL PERFIL'!$A$2:$B$37,2,0)),"")))</f>
        <v/>
      </c>
      <c r="Y222" s="51" t="str">
        <f t="shared" si="24"/>
        <v/>
      </c>
      <c r="Z222" s="46" t="str">
        <f t="shared" si="25"/>
        <v/>
      </c>
      <c r="AA222" s="45" t="str">
        <f t="shared" si="26"/>
        <v/>
      </c>
      <c r="AB222" s="45" t="str">
        <f t="shared" si="23"/>
        <v/>
      </c>
      <c r="AC222" s="45" t="str">
        <f>+IF(Q222="","",IFERROR(VLOOKUP(Q222,Consulta1[],7,0),"-"))</f>
        <v/>
      </c>
      <c r="AD222" s="45" t="str">
        <f>+IF(Q222="","",IFERROR(VLOOKUP(Q222,Consulta1[],9,0),"-"))</f>
        <v/>
      </c>
      <c r="AE222" s="1">
        <f t="shared" si="27"/>
        <v>0</v>
      </c>
    </row>
    <row r="223" spans="1:31">
      <c r="A223" s="55"/>
      <c r="B223" s="55"/>
      <c r="H223"/>
      <c r="P223" s="54"/>
      <c r="Q223" s="45" t="str">
        <f t="shared" si="21"/>
        <v/>
      </c>
      <c r="R223" s="45" t="str">
        <f>+IF(Q223="","",IFERROR(VLOOKUP(Q223,Consulta1[],2,0),"-"))</f>
        <v/>
      </c>
      <c r="S223" s="45" t="str">
        <f>+IF(Q223="","",IFERROR(VLOOKUP(Q223,Consulta1[],3,0),"-"))</f>
        <v/>
      </c>
      <c r="T223" s="45" t="str">
        <f>+IF(Q223="","",IFERROR(VLOOKUP(Q223,Consulta1[],4,0),"-"))</f>
        <v/>
      </c>
      <c r="U223" s="45" t="str">
        <f>+IF(Q223="","",IFERROR(VLOOKUP(Q223,Consulta1[],5,0),"-"))</f>
        <v/>
      </c>
      <c r="V223" s="45" t="str">
        <f>+IF(Q223="","",IFERROR(VLOOKUP(Q223,Consulta1[],6,0),"-"))</f>
        <v/>
      </c>
      <c r="W223" s="45" t="str">
        <f t="shared" si="22"/>
        <v/>
      </c>
      <c r="X223" s="51" t="str">
        <f>+IF(T223="SWAT HB",800,IF(R223="-","",IFERROR(IF(T223="-","",VLOOKUP(T223,'SKILL PERFIL'!$A$2:$B$37,2,0)),"")))</f>
        <v/>
      </c>
      <c r="Y223" s="51" t="str">
        <f t="shared" si="24"/>
        <v/>
      </c>
      <c r="Z223" s="46" t="str">
        <f>+IFERROR(W223*Y223,"")</f>
        <v/>
      </c>
      <c r="AA223" s="45" t="str">
        <f t="shared" si="26"/>
        <v/>
      </c>
      <c r="AB223" s="45" t="str">
        <f t="shared" si="23"/>
        <v/>
      </c>
      <c r="AC223" s="45" t="str">
        <f>+IF(Q223="","",IFERROR(VLOOKUP(Q223,Consulta1[],7,0),"-"))</f>
        <v/>
      </c>
      <c r="AD223" s="45" t="str">
        <f>+IF(Q223="","",IFERROR(VLOOKUP(Q223,Consulta1[],9,0),"-"))</f>
        <v/>
      </c>
      <c r="AE223" s="1">
        <f t="shared" si="27"/>
        <v>0</v>
      </c>
    </row>
    <row r="224" spans="1:31">
      <c r="A224" s="55"/>
      <c r="B224" s="55"/>
      <c r="H224"/>
      <c r="P224" s="54"/>
      <c r="Q224" s="45" t="str">
        <f t="shared" si="21"/>
        <v/>
      </c>
      <c r="R224" s="45" t="str">
        <f>+IF(Q224="","",IFERROR(VLOOKUP(Q224,Consulta1[],2,0),"-"))</f>
        <v/>
      </c>
      <c r="S224" s="45" t="str">
        <f>+IF(Q224="","",IFERROR(VLOOKUP(Q224,Consulta1[],3,0),"-"))</f>
        <v/>
      </c>
      <c r="T224" s="45" t="str">
        <f>+IF(Q224="","",IFERROR(VLOOKUP(Q224,Consulta1[],4,0),"-"))</f>
        <v/>
      </c>
      <c r="U224" s="45" t="str">
        <f>+IF(Q224="","",IFERROR(VLOOKUP(Q224,Consulta1[],5,0),"-"))</f>
        <v/>
      </c>
      <c r="V224" s="45" t="str">
        <f>+IF(Q224="","",IFERROR(VLOOKUP(Q224,Consulta1[],6,0),"-"))</f>
        <v/>
      </c>
      <c r="W224" s="45" t="str">
        <f t="shared" si="22"/>
        <v/>
      </c>
      <c r="X224" s="51" t="str">
        <f>+IF(T224="SWAT HB",800,IF(R224="-","",IFERROR(IF(T224="-","",VLOOKUP(T224,'SKILL PERFIL'!$A$2:$B$37,2,0)),"")))</f>
        <v/>
      </c>
      <c r="Y224" s="51" t="str">
        <f t="shared" si="24"/>
        <v/>
      </c>
      <c r="Z224" s="46" t="str">
        <f>+IFERROR(W224*Y224,"")</f>
        <v/>
      </c>
      <c r="AA224" s="45" t="str">
        <f t="shared" si="26"/>
        <v/>
      </c>
      <c r="AB224" s="45" t="str">
        <f t="shared" si="23"/>
        <v/>
      </c>
      <c r="AC224" s="45" t="str">
        <f>+IF(Q224="","",IFERROR(VLOOKUP(Q224,Consulta1[],7,0),"-"))</f>
        <v/>
      </c>
      <c r="AD224" s="45" t="str">
        <f>+IF(Q224="","",IFERROR(VLOOKUP(Q224,Consulta1[],9,0),"-"))</f>
        <v/>
      </c>
      <c r="AE224" s="1">
        <f t="shared" si="27"/>
        <v>0</v>
      </c>
    </row>
    <row r="225" spans="1:31">
      <c r="A225" s="55"/>
      <c r="B225" s="55"/>
      <c r="H225"/>
      <c r="P225" s="54"/>
      <c r="Q225" s="45" t="str">
        <f t="shared" si="21"/>
        <v/>
      </c>
      <c r="R225" s="45" t="str">
        <f>+IF(Q225="","",IFERROR(VLOOKUP(Q225,Consulta1[],2,0),"-"))</f>
        <v/>
      </c>
      <c r="S225" s="45" t="str">
        <f>+IF(Q225="","",IFERROR(VLOOKUP(Q225,Consulta1[],3,0),"-"))</f>
        <v/>
      </c>
      <c r="T225" s="45" t="str">
        <f>+IF(Q225="","",IFERROR(VLOOKUP(Q225,Consulta1[],4,0),"-"))</f>
        <v/>
      </c>
      <c r="U225" s="45" t="str">
        <f>+IF(Q225="","",IFERROR(VLOOKUP(Q225,Consulta1[],5,0),"-"))</f>
        <v/>
      </c>
      <c r="V225" s="45" t="str">
        <f>+IF(Q225="","",IFERROR(VLOOKUP(Q225,Consulta1[],6,0),"-"))</f>
        <v/>
      </c>
      <c r="W225" s="45" t="str">
        <f t="shared" si="22"/>
        <v/>
      </c>
      <c r="X225" s="51" t="str">
        <f>+IF(T225="SWAT HB",800,IF(R225="-","",IFERROR(IF(T225="-","",VLOOKUP(T225,'SKILL PERFIL'!$A$2:$B$37,2,0)),"")))</f>
        <v/>
      </c>
      <c r="Y225" s="51" t="str">
        <f t="shared" si="24"/>
        <v/>
      </c>
      <c r="Z225" s="46" t="str">
        <f t="shared" si="25"/>
        <v/>
      </c>
      <c r="AA225" s="45" t="str">
        <f t="shared" si="26"/>
        <v/>
      </c>
      <c r="AB225" s="45" t="str">
        <f t="shared" si="23"/>
        <v/>
      </c>
      <c r="AC225" s="45" t="str">
        <f>+IF(Q225="","",IFERROR(VLOOKUP(Q225,Consulta1[],7,0),"-"))</f>
        <v/>
      </c>
      <c r="AD225" s="45" t="str">
        <f>+IF(Q225="","",IFERROR(VLOOKUP(Q225,Consulta1[],9,0),"-"))</f>
        <v/>
      </c>
      <c r="AE225" s="1">
        <f t="shared" si="27"/>
        <v>0</v>
      </c>
    </row>
    <row r="226" spans="1:31">
      <c r="A226" s="55"/>
      <c r="B226" s="55"/>
      <c r="H226"/>
      <c r="P226" s="54"/>
      <c r="Q226" s="45" t="str">
        <f t="shared" si="21"/>
        <v/>
      </c>
      <c r="R226" s="45" t="str">
        <f>+IF(Q226="","",IFERROR(VLOOKUP(Q226,Consulta1[],2,0),"-"))</f>
        <v/>
      </c>
      <c r="S226" s="45" t="str">
        <f>+IF(Q226="","",IFERROR(VLOOKUP(Q226,Consulta1[],3,0),"-"))</f>
        <v/>
      </c>
      <c r="T226" s="45" t="str">
        <f>+IF(Q226="","",IFERROR(VLOOKUP(Q226,Consulta1[],4,0),"-"))</f>
        <v/>
      </c>
      <c r="U226" s="45" t="str">
        <f>+IF(Q226="","",IFERROR(VLOOKUP(Q226,Consulta1[],5,0),"-"))</f>
        <v/>
      </c>
      <c r="V226" s="45" t="str">
        <f>+IF(Q226="","",IFERROR(VLOOKUP(Q226,Consulta1[],6,0),"-"))</f>
        <v/>
      </c>
      <c r="W226" s="45" t="str">
        <f t="shared" si="22"/>
        <v/>
      </c>
      <c r="X226" s="51" t="str">
        <f>+IF(T226="SWAT HB",800,IF(R226="-","",IFERROR(IF(T226="-","",VLOOKUP(T226,'SKILL PERFIL'!$A$2:$B$37,2,0)),"")))</f>
        <v/>
      </c>
      <c r="Y226" s="51" t="str">
        <f t="shared" si="24"/>
        <v/>
      </c>
      <c r="Z226" s="46" t="str">
        <f t="shared" si="25"/>
        <v/>
      </c>
      <c r="AA226" s="45" t="str">
        <f t="shared" si="26"/>
        <v/>
      </c>
      <c r="AB226" s="45" t="str">
        <f t="shared" si="23"/>
        <v/>
      </c>
      <c r="AC226" s="45" t="str">
        <f>+IF(Q226="","",IFERROR(VLOOKUP(Q226,Consulta1[],7,0),"-"))</f>
        <v/>
      </c>
      <c r="AD226" s="45" t="str">
        <f>+IF(Q226="","",IFERROR(VLOOKUP(Q226,Consulta1[],9,0),"-"))</f>
        <v/>
      </c>
      <c r="AE226" s="1">
        <f t="shared" si="27"/>
        <v>0</v>
      </c>
    </row>
    <row r="227" spans="1:31">
      <c r="A227" s="55"/>
      <c r="B227" s="55"/>
      <c r="H227"/>
      <c r="P227" s="54"/>
      <c r="Q227" s="45" t="str">
        <f t="shared" si="21"/>
        <v/>
      </c>
      <c r="R227" s="45" t="str">
        <f>+IF(Q227="","",IFERROR(VLOOKUP(Q227,Consulta1[],2,0),"-"))</f>
        <v/>
      </c>
      <c r="S227" s="45" t="str">
        <f>+IF(Q227="","",IFERROR(VLOOKUP(Q227,Consulta1[],3,0),"-"))</f>
        <v/>
      </c>
      <c r="T227" s="45" t="str">
        <f>+IF(Q227="","",IFERROR(VLOOKUP(Q227,Consulta1[],4,0),"-"))</f>
        <v/>
      </c>
      <c r="U227" s="45" t="str">
        <f>+IF(Q227="","",IFERROR(VLOOKUP(Q227,Consulta1[],5,0),"-"))</f>
        <v/>
      </c>
      <c r="V227" s="45" t="str">
        <f>+IF(Q227="","",IFERROR(VLOOKUP(Q227,Consulta1[],6,0),"-"))</f>
        <v/>
      </c>
      <c r="W227" s="45" t="str">
        <f t="shared" si="22"/>
        <v/>
      </c>
      <c r="X227" s="51" t="str">
        <f>+IF(T227="SWAT HB",800,IF(R227="-","",IFERROR(IF(T227="-","",VLOOKUP(T227,'SKILL PERFIL'!$A$2:$B$37,2,0)),"")))</f>
        <v/>
      </c>
      <c r="Y227" s="51" t="str">
        <f t="shared" si="24"/>
        <v/>
      </c>
      <c r="Z227" s="46" t="str">
        <f t="shared" si="25"/>
        <v/>
      </c>
      <c r="AA227" s="45" t="str">
        <f t="shared" si="26"/>
        <v/>
      </c>
      <c r="AB227" s="45" t="str">
        <f t="shared" si="23"/>
        <v/>
      </c>
      <c r="AC227" s="45" t="str">
        <f>+IF(Q227="","",IFERROR(VLOOKUP(Q227,Consulta1[],7,0),"-"))</f>
        <v/>
      </c>
      <c r="AD227" s="45" t="str">
        <f>+IF(Q227="","",IFERROR(VLOOKUP(Q227,Consulta1[],9,0),"-"))</f>
        <v/>
      </c>
      <c r="AE227" s="1">
        <f t="shared" si="27"/>
        <v>0</v>
      </c>
    </row>
    <row r="228" spans="1:31">
      <c r="A228" s="55"/>
      <c r="B228" s="55"/>
      <c r="H228"/>
      <c r="P228" s="54"/>
      <c r="Q228" s="45" t="str">
        <f t="shared" si="21"/>
        <v/>
      </c>
      <c r="R228" s="45" t="str">
        <f>+IF(Q228="","",IFERROR(VLOOKUP(Q228,Consulta1[],2,0),"-"))</f>
        <v/>
      </c>
      <c r="S228" s="45" t="str">
        <f>+IF(Q228="","",IFERROR(VLOOKUP(Q228,Consulta1[],3,0),"-"))</f>
        <v/>
      </c>
      <c r="T228" s="45" t="str">
        <f>+IF(Q228="","",IFERROR(VLOOKUP(Q228,Consulta1[],4,0),"-"))</f>
        <v/>
      </c>
      <c r="U228" s="45" t="str">
        <f>+IF(Q228="","",IFERROR(VLOOKUP(Q228,Consulta1[],5,0),"-"))</f>
        <v/>
      </c>
      <c r="V228" s="45" t="str">
        <f>+IF(Q228="","",IFERROR(VLOOKUP(Q228,Consulta1[],6,0),"-"))</f>
        <v/>
      </c>
      <c r="W228" s="45" t="str">
        <f t="shared" si="22"/>
        <v/>
      </c>
      <c r="X228" s="51" t="str">
        <f>+IF(T228="SWAT HB",800,IF(R228="-","",IFERROR(IF(T228="-","",VLOOKUP(T228,'SKILL PERFIL'!$A$2:$B$37,2,0)),"")))</f>
        <v/>
      </c>
      <c r="Y228" s="51" t="str">
        <f t="shared" si="24"/>
        <v/>
      </c>
      <c r="Z228" s="46" t="str">
        <f t="shared" si="25"/>
        <v/>
      </c>
      <c r="AA228" s="45" t="str">
        <f t="shared" si="26"/>
        <v/>
      </c>
      <c r="AB228" s="45" t="str">
        <f t="shared" si="23"/>
        <v/>
      </c>
      <c r="AC228" s="45" t="str">
        <f>+IF(Q228="","",IFERROR(VLOOKUP(Q228,Consulta1[],7,0),"-"))</f>
        <v/>
      </c>
      <c r="AD228" s="45" t="str">
        <f>+IF(Q228="","",IFERROR(VLOOKUP(Q228,Consulta1[],9,0),"-"))</f>
        <v/>
      </c>
      <c r="AE228" s="1">
        <f t="shared" si="27"/>
        <v>0</v>
      </c>
    </row>
    <row r="229" spans="1:31">
      <c r="A229" s="55"/>
      <c r="B229" s="55"/>
      <c r="H229"/>
      <c r="P229" s="54"/>
      <c r="Q229" s="45" t="str">
        <f t="shared" si="21"/>
        <v/>
      </c>
      <c r="R229" s="45" t="str">
        <f>+IF(Q229="","",IFERROR(VLOOKUP(Q229,Consulta1[],2,0),"-"))</f>
        <v/>
      </c>
      <c r="S229" s="45" t="str">
        <f>+IF(Q229="","",IFERROR(VLOOKUP(Q229,Consulta1[],3,0),"-"))</f>
        <v/>
      </c>
      <c r="T229" s="45" t="str">
        <f>+IF(Q229="","",IFERROR(VLOOKUP(Q229,Consulta1[],4,0),"-"))</f>
        <v/>
      </c>
      <c r="U229" s="45" t="str">
        <f>+IF(Q229="","",IFERROR(VLOOKUP(Q229,Consulta1[],5,0),"-"))</f>
        <v/>
      </c>
      <c r="V229" s="45" t="str">
        <f>+IF(Q229="","",IFERROR(VLOOKUP(Q229,Consulta1[],6,0),"-"))</f>
        <v/>
      </c>
      <c r="W229" s="45" t="str">
        <f t="shared" si="22"/>
        <v/>
      </c>
      <c r="X229" s="51" t="str">
        <f>+IF(T229="SWAT HB",800,IF(R229="-","",IFERROR(IF(T229="-","",VLOOKUP(T229,'SKILL PERFIL'!$A$2:$B$37,2,0)),"")))</f>
        <v/>
      </c>
      <c r="Y229" s="51" t="str">
        <f t="shared" si="24"/>
        <v/>
      </c>
      <c r="Z229" s="46" t="str">
        <f t="shared" si="25"/>
        <v/>
      </c>
      <c r="AA229" s="45" t="str">
        <f t="shared" si="26"/>
        <v/>
      </c>
      <c r="AB229" s="45" t="str">
        <f t="shared" si="23"/>
        <v/>
      </c>
      <c r="AC229" s="45" t="str">
        <f>+IF(Q229="","",IFERROR(VLOOKUP(Q229,Consulta1[],7,0),"-"))</f>
        <v/>
      </c>
      <c r="AD229" s="45" t="str">
        <f>+IF(Q229="","",IFERROR(VLOOKUP(Q229,Consulta1[],9,0),"-"))</f>
        <v/>
      </c>
      <c r="AE229" s="1">
        <f t="shared" si="27"/>
        <v>0</v>
      </c>
    </row>
    <row r="230" spans="1:31">
      <c r="A230" s="55"/>
      <c r="B230" s="55"/>
      <c r="H230"/>
      <c r="P230" s="54"/>
      <c r="Q230" s="45" t="str">
        <f t="shared" si="21"/>
        <v/>
      </c>
      <c r="R230" s="45" t="str">
        <f>+IF(Q230="","",IFERROR(VLOOKUP(Q230,Consulta1[],2,0),"-"))</f>
        <v/>
      </c>
      <c r="S230" s="45" t="str">
        <f>+IF(Q230="","",IFERROR(VLOOKUP(Q230,Consulta1[],3,0),"-"))</f>
        <v/>
      </c>
      <c r="T230" s="45" t="str">
        <f>+IF(Q230="","",IFERROR(VLOOKUP(Q230,Consulta1[],4,0),"-"))</f>
        <v/>
      </c>
      <c r="U230" s="45" t="str">
        <f>+IF(Q230="","",IFERROR(VLOOKUP(Q230,Consulta1[],5,0),"-"))</f>
        <v/>
      </c>
      <c r="V230" s="45" t="str">
        <f>+IF(Q230="","",IFERROR(VLOOKUP(Q230,Consulta1[],6,0),"-"))</f>
        <v/>
      </c>
      <c r="W230" s="45" t="str">
        <f t="shared" si="22"/>
        <v/>
      </c>
      <c r="X230" s="51" t="str">
        <f>+IF(T230="SWAT HB",800,IF(R230="-","",IFERROR(IF(T230="-","",VLOOKUP(T230,'SKILL PERFIL'!$A$2:$B$37,2,0)),"")))</f>
        <v/>
      </c>
      <c r="Y230" s="51" t="str">
        <f t="shared" si="24"/>
        <v/>
      </c>
      <c r="Z230" s="46" t="str">
        <f t="shared" si="25"/>
        <v/>
      </c>
      <c r="AA230" s="45" t="str">
        <f t="shared" si="26"/>
        <v/>
      </c>
      <c r="AB230" s="45" t="str">
        <f t="shared" si="23"/>
        <v/>
      </c>
      <c r="AC230" s="45" t="str">
        <f>+IF(Q230="","",IFERROR(VLOOKUP(Q230,Consulta1[],7,0),"-"))</f>
        <v/>
      </c>
      <c r="AD230" s="45" t="str">
        <f>+IF(Q230="","",IFERROR(VLOOKUP(Q230,Consulta1[],9,0),"-"))</f>
        <v/>
      </c>
      <c r="AE230" s="1">
        <f t="shared" si="27"/>
        <v>0</v>
      </c>
    </row>
    <row r="231" spans="1:31">
      <c r="A231" s="55"/>
      <c r="B231" s="55"/>
      <c r="H231"/>
      <c r="P231" s="54"/>
      <c r="Q231" s="45" t="str">
        <f t="shared" si="21"/>
        <v/>
      </c>
      <c r="R231" s="45" t="str">
        <f>+IF(Q231="","",IFERROR(VLOOKUP(Q231,Consulta1[],2,0),"-"))</f>
        <v/>
      </c>
      <c r="S231" s="45" t="str">
        <f>+IF(Q231="","",IFERROR(VLOOKUP(Q231,Consulta1[],3,0),"-"))</f>
        <v/>
      </c>
      <c r="T231" s="45" t="str">
        <f>+IF(Q231="","",IFERROR(VLOOKUP(Q231,Consulta1[],4,0),"-"))</f>
        <v/>
      </c>
      <c r="U231" s="45" t="str">
        <f>+IF(Q231="","",IFERROR(VLOOKUP(Q231,Consulta1[],5,0),"-"))</f>
        <v/>
      </c>
      <c r="V231" s="45" t="str">
        <f>+IF(Q231="","",IFERROR(VLOOKUP(Q231,Consulta1[],6,0),"-"))</f>
        <v/>
      </c>
      <c r="W231" s="45" t="str">
        <f t="shared" si="22"/>
        <v/>
      </c>
      <c r="X231" s="51" t="str">
        <f>+IF(T231="SWAT HB",800,IF(R231="-","",IFERROR(IF(T231="-","",VLOOKUP(T231,'SKILL PERFIL'!$A$2:$B$37,2,0)),"")))</f>
        <v/>
      </c>
      <c r="Y231" s="51" t="str">
        <f t="shared" si="24"/>
        <v/>
      </c>
      <c r="Z231" s="46" t="str">
        <f t="shared" si="25"/>
        <v/>
      </c>
      <c r="AA231" s="45" t="str">
        <f t="shared" si="26"/>
        <v/>
      </c>
      <c r="AB231" s="45" t="str">
        <f t="shared" si="23"/>
        <v/>
      </c>
      <c r="AC231" s="45" t="str">
        <f>+IF(Q231="","",IFERROR(VLOOKUP(Q231,Consulta1[],7,0),"-"))</f>
        <v/>
      </c>
      <c r="AD231" s="45" t="str">
        <f>+IF(Q231="","",IFERROR(VLOOKUP(Q231,Consulta1[],9,0),"-"))</f>
        <v/>
      </c>
      <c r="AE231" s="1">
        <f t="shared" si="27"/>
        <v>0</v>
      </c>
    </row>
    <row r="232" spans="1:31">
      <c r="A232" s="55"/>
      <c r="B232" s="55"/>
      <c r="H232"/>
      <c r="P232" s="54"/>
      <c r="Q232" s="45" t="str">
        <f t="shared" si="21"/>
        <v/>
      </c>
      <c r="R232" s="45" t="str">
        <f>+IF(Q232="","",IFERROR(VLOOKUP(Q232,Consulta1[],2,0),"-"))</f>
        <v/>
      </c>
      <c r="S232" s="45" t="str">
        <f>+IF(Q232="","",IFERROR(VLOOKUP(Q232,Consulta1[],3,0),"-"))</f>
        <v/>
      </c>
      <c r="T232" s="45" t="str">
        <f>+IF(Q232="","",IFERROR(VLOOKUP(Q232,Consulta1[],4,0),"-"))</f>
        <v/>
      </c>
      <c r="U232" s="45" t="str">
        <f>+IF(Q232="","",IFERROR(VLOOKUP(Q232,Consulta1[],5,0),"-"))</f>
        <v/>
      </c>
      <c r="V232" s="45" t="str">
        <f>+IF(Q232="","",IFERROR(VLOOKUP(Q232,Consulta1[],6,0),"-"))</f>
        <v/>
      </c>
      <c r="W232" s="45" t="str">
        <f t="shared" si="22"/>
        <v/>
      </c>
      <c r="X232" s="51" t="str">
        <f>+IF(T232="SWAT HB",800,IF(R232="-","",IFERROR(IF(T232="-","",VLOOKUP(T232,'SKILL PERFIL'!$A$2:$B$37,2,0)),"")))</f>
        <v/>
      </c>
      <c r="Y232" s="51" t="str">
        <f t="shared" si="24"/>
        <v/>
      </c>
      <c r="Z232" s="46" t="str">
        <f t="shared" si="25"/>
        <v/>
      </c>
      <c r="AA232" s="45" t="str">
        <f t="shared" si="26"/>
        <v/>
      </c>
      <c r="AB232" s="45" t="str">
        <f t="shared" si="23"/>
        <v/>
      </c>
      <c r="AC232" s="45" t="str">
        <f>+IF(Q232="","",IFERROR(VLOOKUP(Q232,Consulta1[],7,0),"-"))</f>
        <v/>
      </c>
      <c r="AD232" s="45" t="str">
        <f>+IF(Q232="","",IFERROR(VLOOKUP(Q232,Consulta1[],9,0),"-"))</f>
        <v/>
      </c>
      <c r="AE232" s="1">
        <f t="shared" si="27"/>
        <v>0</v>
      </c>
    </row>
    <row r="233" spans="1:31">
      <c r="A233" s="55"/>
      <c r="B233" s="55"/>
      <c r="H233"/>
      <c r="P233" s="54"/>
      <c r="Q233" s="45" t="str">
        <f t="shared" si="21"/>
        <v/>
      </c>
      <c r="R233" s="45" t="str">
        <f>+IF(Q233="","",IFERROR(VLOOKUP(Q233,Consulta1[],2,0),"-"))</f>
        <v/>
      </c>
      <c r="S233" s="45" t="str">
        <f>+IF(Q233="","",IFERROR(VLOOKUP(Q233,Consulta1[],3,0),"-"))</f>
        <v/>
      </c>
      <c r="T233" s="45" t="str">
        <f>+IF(Q233="","",IFERROR(VLOOKUP(Q233,Consulta1[],4,0),"-"))</f>
        <v/>
      </c>
      <c r="U233" s="45" t="str">
        <f>+IF(Q233="","",IFERROR(VLOOKUP(Q233,Consulta1[],5,0),"-"))</f>
        <v/>
      </c>
      <c r="V233" s="45" t="str">
        <f>+IF(Q233="","",IFERROR(VLOOKUP(Q233,Consulta1[],6,0),"-"))</f>
        <v/>
      </c>
      <c r="W233" s="45" t="str">
        <f t="shared" si="22"/>
        <v/>
      </c>
      <c r="X233" s="51" t="str">
        <f>+IF(T233="SWAT HB",800,IF(R233="-","",IFERROR(IF(T233="-","",VLOOKUP(T233,'SKILL PERFIL'!$A$2:$B$37,2,0)),"")))</f>
        <v/>
      </c>
      <c r="Y233" s="51" t="str">
        <f t="shared" si="24"/>
        <v/>
      </c>
      <c r="Z233" s="46" t="str">
        <f t="shared" si="25"/>
        <v/>
      </c>
      <c r="AA233" s="45" t="str">
        <f t="shared" si="26"/>
        <v/>
      </c>
      <c r="AB233" s="45" t="str">
        <f t="shared" si="23"/>
        <v/>
      </c>
      <c r="AC233" s="45" t="str">
        <f>+IF(Q233="","",IFERROR(VLOOKUP(Q233,Consulta1[],7,0),"-"))</f>
        <v/>
      </c>
      <c r="AD233" s="45" t="str">
        <f>+IF(Q233="","",IFERROR(VLOOKUP(Q233,Consulta1[],9,0),"-"))</f>
        <v/>
      </c>
      <c r="AE233" s="1">
        <f t="shared" si="27"/>
        <v>0</v>
      </c>
    </row>
    <row r="234" spans="1:31">
      <c r="A234" s="55"/>
      <c r="B234" s="55"/>
      <c r="H234"/>
      <c r="P234" s="54"/>
      <c r="Q234" s="45" t="str">
        <f t="shared" si="21"/>
        <v/>
      </c>
      <c r="R234" s="45" t="str">
        <f>+IF(Q234="","",IFERROR(VLOOKUP(Q234,Consulta1[],2,0),"-"))</f>
        <v/>
      </c>
      <c r="S234" s="45" t="str">
        <f>+IF(Q234="","",IFERROR(VLOOKUP(Q234,Consulta1[],3,0),"-"))</f>
        <v/>
      </c>
      <c r="T234" s="45" t="str">
        <f>+IF(Q234="","",IFERROR(VLOOKUP(Q234,Consulta1[],4,0),"-"))</f>
        <v/>
      </c>
      <c r="U234" s="45" t="str">
        <f>+IF(Q234="","",IFERROR(VLOOKUP(Q234,Consulta1[],5,0),"-"))</f>
        <v/>
      </c>
      <c r="V234" s="45" t="str">
        <f>+IF(Q234="","",IFERROR(VLOOKUP(Q234,Consulta1[],6,0),"-"))</f>
        <v/>
      </c>
      <c r="W234" s="45" t="str">
        <f t="shared" si="22"/>
        <v/>
      </c>
      <c r="X234" s="51" t="str">
        <f>+IF(T234="SWAT HB",800,IF(R234="-","",IFERROR(IF(T234="-","",VLOOKUP(T234,'SKILL PERFIL'!$A$2:$B$37,2,0)),"")))</f>
        <v/>
      </c>
      <c r="Y234" s="51" t="str">
        <f t="shared" si="24"/>
        <v/>
      </c>
      <c r="Z234" s="46" t="str">
        <f t="shared" si="25"/>
        <v/>
      </c>
      <c r="AA234" s="45" t="str">
        <f t="shared" si="26"/>
        <v/>
      </c>
      <c r="AB234" s="45" t="str">
        <f t="shared" si="23"/>
        <v/>
      </c>
      <c r="AC234" s="45" t="str">
        <f>+IF(Q234="","",IFERROR(VLOOKUP(Q234,Consulta1[],7,0),"-"))</f>
        <v/>
      </c>
      <c r="AD234" s="45" t="str">
        <f>+IF(Q234="","",IFERROR(VLOOKUP(Q234,Consulta1[],9,0),"-"))</f>
        <v/>
      </c>
      <c r="AE234" s="1">
        <f t="shared" si="27"/>
        <v>0</v>
      </c>
    </row>
    <row r="235" spans="1:31">
      <c r="A235" s="55"/>
      <c r="B235" s="55"/>
      <c r="H235"/>
      <c r="P235" s="54"/>
      <c r="Q235" s="45" t="str">
        <f t="shared" si="21"/>
        <v/>
      </c>
      <c r="R235" s="45" t="str">
        <f>+IF(Q235="","",IFERROR(VLOOKUP(Q235,Consulta1[],2,0),"-"))</f>
        <v/>
      </c>
      <c r="S235" s="45" t="str">
        <f>+IF(Q235="","",IFERROR(VLOOKUP(Q235,Consulta1[],3,0),"-"))</f>
        <v/>
      </c>
      <c r="T235" s="45" t="str">
        <f>+IF(Q235="","",IFERROR(VLOOKUP(Q235,Consulta1[],4,0),"-"))</f>
        <v/>
      </c>
      <c r="U235" s="45" t="str">
        <f>+IF(Q235="","",IFERROR(VLOOKUP(Q235,Consulta1[],5,0),"-"))</f>
        <v/>
      </c>
      <c r="V235" s="45" t="str">
        <f>+IF(Q235="","",IFERROR(VLOOKUP(Q235,Consulta1[],6,0),"-"))</f>
        <v/>
      </c>
      <c r="W235" s="45" t="str">
        <f t="shared" si="22"/>
        <v/>
      </c>
      <c r="X235" s="51" t="str">
        <f>+IF(T235="SWAT HB",800,IF(R235="-","",IFERROR(IF(T235="-","",VLOOKUP(T235,'SKILL PERFIL'!$A$2:$B$37,2,0)),"")))</f>
        <v/>
      </c>
      <c r="Y235" s="51" t="str">
        <f t="shared" si="24"/>
        <v/>
      </c>
      <c r="Z235" s="46" t="str">
        <f t="shared" si="25"/>
        <v/>
      </c>
      <c r="AA235" s="45" t="str">
        <f t="shared" si="26"/>
        <v/>
      </c>
      <c r="AB235" s="45" t="str">
        <f t="shared" si="23"/>
        <v/>
      </c>
      <c r="AC235" s="45" t="str">
        <f>+IF(Q235="","",IFERROR(VLOOKUP(Q235,Consulta1[],7,0),"-"))</f>
        <v/>
      </c>
      <c r="AD235" s="45" t="str">
        <f>+IF(Q235="","",IFERROR(VLOOKUP(Q235,Consulta1[],9,0),"-"))</f>
        <v/>
      </c>
      <c r="AE235" s="1">
        <f t="shared" si="27"/>
        <v>0</v>
      </c>
    </row>
    <row r="236" spans="1:31">
      <c r="A236" s="55"/>
      <c r="B236" s="55"/>
      <c r="H236"/>
      <c r="P236" s="54"/>
      <c r="Q236" s="45" t="str">
        <f t="shared" si="21"/>
        <v/>
      </c>
      <c r="R236" s="45" t="str">
        <f>+IF(Q236="","",IFERROR(VLOOKUP(Q236,Consulta1[],2,0),"-"))</f>
        <v/>
      </c>
      <c r="S236" s="45" t="str">
        <f>+IF(Q236="","",IFERROR(VLOOKUP(Q236,Consulta1[],3,0),"-"))</f>
        <v/>
      </c>
      <c r="T236" s="45" t="str">
        <f>+IF(Q236="","",IFERROR(VLOOKUP(Q236,Consulta1[],4,0),"-"))</f>
        <v/>
      </c>
      <c r="U236" s="45" t="str">
        <f>+IF(Q236="","",IFERROR(VLOOKUP(Q236,Consulta1[],5,0),"-"))</f>
        <v/>
      </c>
      <c r="V236" s="45" t="str">
        <f>+IF(Q236="","",IFERROR(VLOOKUP(Q236,Consulta1[],6,0),"-"))</f>
        <v/>
      </c>
      <c r="W236" s="45" t="str">
        <f t="shared" si="22"/>
        <v/>
      </c>
      <c r="X236" s="51" t="str">
        <f>+IF(T236="SWAT HB",800,IF(R236="-","",IFERROR(IF(T236="-","",VLOOKUP(T236,'SKILL PERFIL'!$A$2:$B$37,2,0)),"")))</f>
        <v/>
      </c>
      <c r="Y236" s="51" t="str">
        <f t="shared" si="24"/>
        <v/>
      </c>
      <c r="Z236" s="46" t="str">
        <f t="shared" si="25"/>
        <v/>
      </c>
      <c r="AA236" s="45" t="str">
        <f t="shared" si="26"/>
        <v/>
      </c>
      <c r="AB236" s="45" t="str">
        <f t="shared" si="23"/>
        <v/>
      </c>
      <c r="AC236" s="45" t="str">
        <f>+IF(Q236="","",IFERROR(VLOOKUP(Q236,Consulta1[],7,0),"-"))</f>
        <v/>
      </c>
      <c r="AD236" s="45" t="str">
        <f>+IF(Q236="","",IFERROR(VLOOKUP(Q236,Consulta1[],9,0),"-"))</f>
        <v/>
      </c>
      <c r="AE236" s="1">
        <f t="shared" si="27"/>
        <v>0</v>
      </c>
    </row>
    <row r="237" spans="1:31">
      <c r="A237" s="55"/>
      <c r="B237" s="55"/>
      <c r="H237"/>
      <c r="P237" s="54"/>
      <c r="Q237" s="45" t="str">
        <f t="shared" si="21"/>
        <v/>
      </c>
      <c r="R237" s="45" t="str">
        <f>+IF(Q237="","",IFERROR(VLOOKUP(Q237,Consulta1[],2,0),"-"))</f>
        <v/>
      </c>
      <c r="S237" s="45" t="str">
        <f>+IF(Q237="","",IFERROR(VLOOKUP(Q237,Consulta1[],3,0),"-"))</f>
        <v/>
      </c>
      <c r="T237" s="45" t="str">
        <f>+IF(Q237="","",IFERROR(VLOOKUP(Q237,Consulta1[],4,0),"-"))</f>
        <v/>
      </c>
      <c r="U237" s="45" t="str">
        <f>+IF(Q237="","",IFERROR(VLOOKUP(Q237,Consulta1[],5,0),"-"))</f>
        <v/>
      </c>
      <c r="V237" s="45" t="str">
        <f>+IF(Q237="","",IFERROR(VLOOKUP(Q237,Consulta1[],6,0),"-"))</f>
        <v/>
      </c>
      <c r="W237" s="45" t="str">
        <f t="shared" si="22"/>
        <v/>
      </c>
      <c r="X237" s="51" t="str">
        <f>+IF(T237="SWAT HB",800,IF(R237="-","",IFERROR(IF(T237="-","",VLOOKUP(T237,'SKILL PERFIL'!$A$2:$B$37,2,0)),"")))</f>
        <v/>
      </c>
      <c r="Y237" s="51" t="str">
        <f t="shared" si="24"/>
        <v/>
      </c>
      <c r="Z237" s="46" t="str">
        <f t="shared" si="25"/>
        <v/>
      </c>
      <c r="AA237" s="45" t="str">
        <f t="shared" si="26"/>
        <v/>
      </c>
      <c r="AB237" s="45" t="str">
        <f t="shared" si="23"/>
        <v/>
      </c>
      <c r="AC237" s="45" t="str">
        <f>+IF(Q237="","",IFERROR(VLOOKUP(Q237,Consulta1[],7,0),"-"))</f>
        <v/>
      </c>
      <c r="AD237" s="45" t="str">
        <f>+IF(Q237="","",IFERROR(VLOOKUP(Q237,Consulta1[],9,0),"-"))</f>
        <v/>
      </c>
      <c r="AE237" s="1">
        <f t="shared" si="27"/>
        <v>0</v>
      </c>
    </row>
    <row r="238" spans="1:31">
      <c r="A238" s="55"/>
      <c r="B238" s="55"/>
      <c r="H238"/>
      <c r="P238" s="54"/>
      <c r="Q238" s="45" t="str">
        <f t="shared" si="21"/>
        <v/>
      </c>
      <c r="R238" s="45" t="str">
        <f>+IF(Q238="","",IFERROR(VLOOKUP(Q238,Consulta1[],2,0),"-"))</f>
        <v/>
      </c>
      <c r="S238" s="45" t="str">
        <f>+IF(Q238="","",IFERROR(VLOOKUP(Q238,Consulta1[],3,0),"-"))</f>
        <v/>
      </c>
      <c r="T238" s="45" t="str">
        <f>+IF(Q238="","",IFERROR(VLOOKUP(Q238,Consulta1[],4,0),"-"))</f>
        <v/>
      </c>
      <c r="U238" s="45" t="str">
        <f>+IF(Q238="","",IFERROR(VLOOKUP(Q238,Consulta1[],5,0),"-"))</f>
        <v/>
      </c>
      <c r="V238" s="45" t="str">
        <f>+IF(Q238="","",IFERROR(VLOOKUP(Q238,Consulta1[],6,0),"-"))</f>
        <v/>
      </c>
      <c r="W238" s="45" t="str">
        <f t="shared" si="22"/>
        <v/>
      </c>
      <c r="X238" s="51" t="str">
        <f>+IF(T238="SWAT HB",800,IF(R238="-","",IFERROR(IF(T238="-","",VLOOKUP(T238,'SKILL PERFIL'!$A$2:$B$37,2,0)),"")))</f>
        <v/>
      </c>
      <c r="Y238" s="51" t="str">
        <f t="shared" si="24"/>
        <v/>
      </c>
      <c r="Z238" s="46" t="str">
        <f t="shared" si="25"/>
        <v/>
      </c>
      <c r="AA238" s="45" t="str">
        <f t="shared" si="26"/>
        <v/>
      </c>
      <c r="AB238" s="45" t="str">
        <f t="shared" si="23"/>
        <v/>
      </c>
      <c r="AC238" s="45" t="str">
        <f>+IF(Q238="","",IFERROR(VLOOKUP(Q238,Consulta1[],7,0),"-"))</f>
        <v/>
      </c>
      <c r="AD238" s="45" t="str">
        <f>+IF(Q238="","",IFERROR(VLOOKUP(Q238,Consulta1[],9,0),"-"))</f>
        <v/>
      </c>
      <c r="AE238" s="1">
        <f t="shared" si="27"/>
        <v>0</v>
      </c>
    </row>
    <row r="239" spans="1:31">
      <c r="A239" s="55"/>
      <c r="B239" s="55"/>
      <c r="H239"/>
      <c r="P239" s="54"/>
      <c r="Q239" s="45" t="str">
        <f t="shared" si="21"/>
        <v/>
      </c>
      <c r="R239" s="45" t="str">
        <f>+IF(Q239="","",IFERROR(VLOOKUP(Q239,Consulta1[],2,0),"-"))</f>
        <v/>
      </c>
      <c r="S239" s="45" t="str">
        <f>+IF(Q239="","",IFERROR(VLOOKUP(Q239,Consulta1[],3,0),"-"))</f>
        <v/>
      </c>
      <c r="T239" s="45" t="str">
        <f>+IF(Q239="","",IFERROR(VLOOKUP(Q239,Consulta1[],4,0),"-"))</f>
        <v/>
      </c>
      <c r="U239" s="45" t="str">
        <f>+IF(Q239="","",IFERROR(VLOOKUP(Q239,Consulta1[],5,0),"-"))</f>
        <v/>
      </c>
      <c r="V239" s="45" t="str">
        <f>+IF(Q239="","",IFERROR(VLOOKUP(Q239,Consulta1[],6,0),"-"))</f>
        <v/>
      </c>
      <c r="W239" s="45" t="str">
        <f t="shared" si="22"/>
        <v/>
      </c>
      <c r="X239" s="51" t="str">
        <f>+IF(T239="SWAT HB",800,IF(R239="-","",IFERROR(IF(T239="-","",VLOOKUP(T239,'SKILL PERFIL'!$A$2:$B$37,2,0)),"")))</f>
        <v/>
      </c>
      <c r="Y239" s="51" t="str">
        <f t="shared" si="24"/>
        <v/>
      </c>
      <c r="Z239" s="46" t="str">
        <f t="shared" si="25"/>
        <v/>
      </c>
      <c r="AA239" s="45" t="str">
        <f t="shared" si="26"/>
        <v/>
      </c>
      <c r="AB239" s="45" t="str">
        <f t="shared" si="23"/>
        <v/>
      </c>
      <c r="AC239" s="45" t="str">
        <f>+IF(Q239="","",IFERROR(VLOOKUP(Q239,Consulta1[],7,0),"-"))</f>
        <v/>
      </c>
      <c r="AD239" s="45" t="str">
        <f>+IF(Q239="","",IFERROR(VLOOKUP(Q239,Consulta1[],9,0),"-"))</f>
        <v/>
      </c>
      <c r="AE239" s="1">
        <f t="shared" si="27"/>
        <v>0</v>
      </c>
    </row>
    <row r="240" spans="1:31">
      <c r="A240" s="55"/>
      <c r="B240" s="55"/>
      <c r="H240"/>
      <c r="P240" s="54"/>
      <c r="Q240" s="45" t="str">
        <f t="shared" si="21"/>
        <v/>
      </c>
      <c r="R240" s="45" t="str">
        <f>+IF(Q240="","",IFERROR(VLOOKUP(Q240,Consulta1[],2,0),"-"))</f>
        <v/>
      </c>
      <c r="S240" s="45" t="str">
        <f>+IF(Q240="","",IFERROR(VLOOKUP(Q240,Consulta1[],3,0),"-"))</f>
        <v/>
      </c>
      <c r="T240" s="45" t="str">
        <f>+IF(Q240="","",IFERROR(VLOOKUP(Q240,Consulta1[],4,0),"-"))</f>
        <v/>
      </c>
      <c r="U240" s="45" t="str">
        <f>+IF(Q240="","",IFERROR(VLOOKUP(Q240,Consulta1[],5,0),"-"))</f>
        <v/>
      </c>
      <c r="V240" s="45" t="str">
        <f>+IF(Q240="","",IFERROR(VLOOKUP(Q240,Consulta1[],6,0),"-"))</f>
        <v/>
      </c>
      <c r="W240" s="45" t="str">
        <f t="shared" si="22"/>
        <v/>
      </c>
      <c r="X240" s="51" t="str">
        <f>+IF(T240="SWAT HB",800,IF(R240="-","",IFERROR(IF(T240="-","",VLOOKUP(T240,'SKILL PERFIL'!$A$2:$B$37,2,0)),"")))</f>
        <v/>
      </c>
      <c r="Y240" s="51" t="str">
        <f t="shared" si="24"/>
        <v/>
      </c>
      <c r="Z240" s="46" t="str">
        <f t="shared" si="25"/>
        <v/>
      </c>
      <c r="AA240" s="45" t="str">
        <f t="shared" si="26"/>
        <v/>
      </c>
      <c r="AB240" s="45" t="str">
        <f t="shared" si="23"/>
        <v/>
      </c>
      <c r="AC240" s="45" t="str">
        <f>+IF(Q240="","",IFERROR(VLOOKUP(Q240,Consulta1[],7,0),"-"))</f>
        <v/>
      </c>
      <c r="AD240" s="45" t="str">
        <f>+IF(Q240="","",IFERROR(VLOOKUP(Q240,Consulta1[],9,0),"-"))</f>
        <v/>
      </c>
      <c r="AE240" s="1">
        <f t="shared" si="27"/>
        <v>0</v>
      </c>
    </row>
    <row r="241" spans="1:31">
      <c r="A241" s="55"/>
      <c r="B241" s="55"/>
      <c r="H241"/>
      <c r="P241" s="54"/>
      <c r="Q241" s="45" t="str">
        <f t="shared" si="21"/>
        <v/>
      </c>
      <c r="R241" s="45" t="str">
        <f>+IF(Q241="","",IFERROR(VLOOKUP(Q241,Consulta1[],2,0),"-"))</f>
        <v/>
      </c>
      <c r="S241" s="45" t="str">
        <f>+IF(Q241="","",IFERROR(VLOOKUP(Q241,Consulta1[],3,0),"-"))</f>
        <v/>
      </c>
      <c r="T241" s="45" t="str">
        <f>+IF(Q241="","",IFERROR(VLOOKUP(Q241,Consulta1[],4,0),"-"))</f>
        <v/>
      </c>
      <c r="U241" s="45" t="str">
        <f>+IF(Q241="","",IFERROR(VLOOKUP(Q241,Consulta1[],5,0),"-"))</f>
        <v/>
      </c>
      <c r="V241" s="45" t="str">
        <f>+IF(Q241="","",IFERROR(VLOOKUP(Q241,Consulta1[],6,0),"-"))</f>
        <v/>
      </c>
      <c r="W241" s="45" t="str">
        <f t="shared" si="22"/>
        <v/>
      </c>
      <c r="X241" s="51" t="str">
        <f>+IF(T241="SWAT HB",800,IF(R241="-","",IFERROR(IF(T241="-","",VLOOKUP(T241,'SKILL PERFIL'!$A$2:$B$37,2,0)),"")))</f>
        <v/>
      </c>
      <c r="Y241" s="51" t="str">
        <f t="shared" si="24"/>
        <v/>
      </c>
      <c r="Z241" s="46" t="str">
        <f t="shared" si="25"/>
        <v/>
      </c>
      <c r="AA241" s="45" t="str">
        <f t="shared" si="26"/>
        <v/>
      </c>
      <c r="AB241" s="45" t="str">
        <f t="shared" si="23"/>
        <v/>
      </c>
      <c r="AC241" s="45" t="str">
        <f>+IF(Q241="","",IFERROR(VLOOKUP(Q241,Consulta1[],7,0),"-"))</f>
        <v/>
      </c>
      <c r="AD241" s="45" t="str">
        <f>+IF(Q241="","",IFERROR(VLOOKUP(Q241,Consulta1[],9,0),"-"))</f>
        <v/>
      </c>
      <c r="AE241" s="1">
        <f t="shared" si="27"/>
        <v>0</v>
      </c>
    </row>
    <row r="242" spans="1:31">
      <c r="A242" s="55"/>
      <c r="B242" s="55"/>
      <c r="H242"/>
      <c r="P242" s="54"/>
      <c r="Q242" s="45" t="str">
        <f t="shared" si="21"/>
        <v/>
      </c>
      <c r="R242" s="45" t="str">
        <f>+IF(Q242="","",IFERROR(VLOOKUP(Q242,Consulta1[],2,0),"-"))</f>
        <v/>
      </c>
      <c r="S242" s="45" t="str">
        <f>+IF(Q242="","",IFERROR(VLOOKUP(Q242,Consulta1[],3,0),"-"))</f>
        <v/>
      </c>
      <c r="T242" s="45" t="str">
        <f>+IF(Q242="","",IFERROR(VLOOKUP(Q242,Consulta1[],4,0),"-"))</f>
        <v/>
      </c>
      <c r="U242" s="45" t="str">
        <f>+IF(Q242="","",IFERROR(VLOOKUP(Q242,Consulta1[],5,0),"-"))</f>
        <v/>
      </c>
      <c r="V242" s="45" t="str">
        <f>+IF(Q242="","",IFERROR(VLOOKUP(Q242,Consulta1[],6,0),"-"))</f>
        <v/>
      </c>
      <c r="W242" s="45" t="str">
        <f t="shared" si="22"/>
        <v/>
      </c>
      <c r="X242" s="51" t="str">
        <f>+IF(T242="SWAT HB",800,IF(R242="-","",IFERROR(IF(T242="-","",VLOOKUP(T242,'SKILL PERFIL'!$A$2:$B$37,2,0)),"")))</f>
        <v/>
      </c>
      <c r="Y242" s="51" t="str">
        <f t="shared" si="24"/>
        <v/>
      </c>
      <c r="Z242" s="46" t="str">
        <f t="shared" si="25"/>
        <v/>
      </c>
      <c r="AA242" s="45" t="str">
        <f t="shared" si="26"/>
        <v/>
      </c>
      <c r="AB242" s="45" t="str">
        <f t="shared" si="23"/>
        <v/>
      </c>
      <c r="AC242" s="45" t="str">
        <f>+IF(Q242="","",IFERROR(VLOOKUP(Q242,Consulta1[],7,0),"-"))</f>
        <v/>
      </c>
      <c r="AD242" s="45" t="str">
        <f>+IF(Q242="","",IFERROR(VLOOKUP(Q242,Consulta1[],9,0),"-"))</f>
        <v/>
      </c>
      <c r="AE242" s="1">
        <f t="shared" si="27"/>
        <v>0</v>
      </c>
    </row>
    <row r="243" spans="1:31">
      <c r="A243" s="55"/>
      <c r="B243" s="55"/>
      <c r="H243"/>
      <c r="P243" s="54"/>
      <c r="Q243" s="45" t="str">
        <f t="shared" si="21"/>
        <v/>
      </c>
      <c r="R243" s="45" t="str">
        <f>+IF(Q243="","",IFERROR(VLOOKUP(Q243,Consulta1[],2,0),"-"))</f>
        <v/>
      </c>
      <c r="S243" s="45" t="str">
        <f>+IF(Q243="","",IFERROR(VLOOKUP(Q243,Consulta1[],3,0),"-"))</f>
        <v/>
      </c>
      <c r="T243" s="45" t="str">
        <f>+IF(Q243="","",IFERROR(VLOOKUP(Q243,Consulta1[],4,0),"-"))</f>
        <v/>
      </c>
      <c r="U243" s="45" t="str">
        <f>+IF(Q243="","",IFERROR(VLOOKUP(Q243,Consulta1[],5,0),"-"))</f>
        <v/>
      </c>
      <c r="V243" s="45" t="str">
        <f>+IF(Q243="","",IFERROR(VLOOKUP(Q243,Consulta1[],6,0),"-"))</f>
        <v/>
      </c>
      <c r="W243" s="45" t="str">
        <f t="shared" si="22"/>
        <v/>
      </c>
      <c r="X243" s="51" t="str">
        <f>+IF(T243="SWAT HB",800,IF(R243="-","",IFERROR(IF(T243="-","",VLOOKUP(T243,'SKILL PERFIL'!$A$2:$B$37,2,0)),"")))</f>
        <v/>
      </c>
      <c r="Y243" s="51" t="str">
        <f t="shared" si="24"/>
        <v/>
      </c>
      <c r="Z243" s="46" t="str">
        <f t="shared" si="25"/>
        <v/>
      </c>
      <c r="AA243" s="45" t="str">
        <f t="shared" si="26"/>
        <v/>
      </c>
      <c r="AB243" s="45" t="str">
        <f t="shared" si="23"/>
        <v/>
      </c>
      <c r="AC243" s="45" t="str">
        <f>+IF(Q243="","",IFERROR(VLOOKUP(Q243,Consulta1[],7,0),"-"))</f>
        <v/>
      </c>
      <c r="AD243" s="45" t="str">
        <f>+IF(Q243="","",IFERROR(VLOOKUP(Q243,Consulta1[],9,0),"-"))</f>
        <v/>
      </c>
      <c r="AE243" s="1">
        <f t="shared" si="27"/>
        <v>0</v>
      </c>
    </row>
    <row r="244" spans="1:31">
      <c r="A244" s="55"/>
      <c r="B244" s="55"/>
      <c r="H244"/>
      <c r="P244" s="54"/>
      <c r="Q244" s="45" t="str">
        <f t="shared" si="21"/>
        <v/>
      </c>
      <c r="R244" s="45" t="str">
        <f>+IF(Q244="","",IFERROR(VLOOKUP(Q244,Consulta1[],2,0),"-"))</f>
        <v/>
      </c>
      <c r="S244" s="45" t="str">
        <f>+IF(Q244="","",IFERROR(VLOOKUP(Q244,Consulta1[],3,0),"-"))</f>
        <v/>
      </c>
      <c r="T244" s="45" t="str">
        <f>+IF(Q244="","",IFERROR(VLOOKUP(Q244,Consulta1[],4,0),"-"))</f>
        <v/>
      </c>
      <c r="U244" s="45" t="str">
        <f>+IF(Q244="","",IFERROR(VLOOKUP(Q244,Consulta1[],5,0),"-"))</f>
        <v/>
      </c>
      <c r="V244" s="45" t="str">
        <f>+IF(Q244="","",IFERROR(VLOOKUP(Q244,Consulta1[],6,0),"-"))</f>
        <v/>
      </c>
      <c r="W244" s="45" t="str">
        <f t="shared" si="22"/>
        <v/>
      </c>
      <c r="X244" s="51" t="str">
        <f>+IF(T244="SWAT HB",800,IF(R244="-","",IFERROR(IF(T244="-","",VLOOKUP(T244,'SKILL PERFIL'!$A$2:$B$37,2,0)),"")))</f>
        <v/>
      </c>
      <c r="Y244" s="51" t="str">
        <f t="shared" si="24"/>
        <v/>
      </c>
      <c r="Z244" s="46" t="str">
        <f t="shared" si="25"/>
        <v/>
      </c>
      <c r="AA244" s="45" t="str">
        <f t="shared" si="26"/>
        <v/>
      </c>
      <c r="AB244" s="45" t="str">
        <f t="shared" si="23"/>
        <v/>
      </c>
      <c r="AC244" s="45" t="str">
        <f>+IF(Q244="","",IFERROR(VLOOKUP(Q244,Consulta1[],7,0),"-"))</f>
        <v/>
      </c>
      <c r="AD244" s="45" t="str">
        <f>+IF(Q244="","",IFERROR(VLOOKUP(Q244,Consulta1[],9,0),"-"))</f>
        <v/>
      </c>
      <c r="AE244" s="1">
        <f t="shared" si="27"/>
        <v>0</v>
      </c>
    </row>
    <row r="245" spans="1:31">
      <c r="A245" s="55"/>
      <c r="B245" s="55"/>
      <c r="H245"/>
      <c r="P245" s="54"/>
      <c r="Q245" s="45" t="str">
        <f t="shared" si="21"/>
        <v/>
      </c>
      <c r="R245" s="45" t="str">
        <f>+IF(Q245="","",IFERROR(VLOOKUP(Q245,Consulta1[],2,0),"-"))</f>
        <v/>
      </c>
      <c r="S245" s="45" t="str">
        <f>+IF(Q245="","",IFERROR(VLOOKUP(Q245,Consulta1[],3,0),"-"))</f>
        <v/>
      </c>
      <c r="T245" s="45" t="str">
        <f>+IF(Q245="","",IFERROR(VLOOKUP(Q245,Consulta1[],4,0),"-"))</f>
        <v/>
      </c>
      <c r="U245" s="45" t="str">
        <f>+IF(Q245="","",IFERROR(VLOOKUP(Q245,Consulta1[],5,0),"-"))</f>
        <v/>
      </c>
      <c r="V245" s="45" t="str">
        <f>+IF(Q245="","",IFERROR(VLOOKUP(Q245,Consulta1[],6,0),"-"))</f>
        <v/>
      </c>
      <c r="W245" s="45" t="str">
        <f t="shared" si="22"/>
        <v/>
      </c>
      <c r="X245" s="51" t="str">
        <f>+IF(T245="SWAT HB",800,IF(R245="-","",IFERROR(IF(T245="-","",VLOOKUP(T245,'SKILL PERFIL'!$A$2:$B$37,2,0)),"")))</f>
        <v/>
      </c>
      <c r="Y245" s="51" t="str">
        <f t="shared" si="24"/>
        <v/>
      </c>
      <c r="Z245" s="46" t="str">
        <f t="shared" si="25"/>
        <v/>
      </c>
      <c r="AA245" s="45" t="str">
        <f t="shared" si="26"/>
        <v/>
      </c>
      <c r="AB245" s="45" t="str">
        <f t="shared" si="23"/>
        <v/>
      </c>
      <c r="AC245" s="45" t="str">
        <f>+IF(Q245="","",IFERROR(VLOOKUP(Q245,Consulta1[],7,0),"-"))</f>
        <v/>
      </c>
      <c r="AD245" s="45" t="str">
        <f>+IF(Q245="","",IFERROR(VLOOKUP(Q245,Consulta1[],9,0),"-"))</f>
        <v/>
      </c>
      <c r="AE245" s="1">
        <f t="shared" si="27"/>
        <v>0</v>
      </c>
    </row>
    <row r="246" spans="1:31">
      <c r="A246" s="55"/>
      <c r="B246" s="55"/>
      <c r="H246"/>
      <c r="P246" s="54"/>
      <c r="Q246" s="45" t="str">
        <f t="shared" si="21"/>
        <v/>
      </c>
      <c r="R246" s="45" t="str">
        <f>+IF(Q246="","",IFERROR(VLOOKUP(Q246,Consulta1[],2,0),"-"))</f>
        <v/>
      </c>
      <c r="S246" s="45" t="str">
        <f>+IF(Q246="","",IFERROR(VLOOKUP(Q246,Consulta1[],3,0),"-"))</f>
        <v/>
      </c>
      <c r="T246" s="45" t="str">
        <f>+IF(Q246="","",IFERROR(VLOOKUP(Q246,Consulta1[],4,0),"-"))</f>
        <v/>
      </c>
      <c r="U246" s="45" t="str">
        <f>+IF(Q246="","",IFERROR(VLOOKUP(Q246,Consulta1[],5,0),"-"))</f>
        <v/>
      </c>
      <c r="V246" s="45" t="str">
        <f>+IF(Q246="","",IFERROR(VLOOKUP(Q246,Consulta1[],6,0),"-"))</f>
        <v/>
      </c>
      <c r="W246" s="45" t="str">
        <f t="shared" si="22"/>
        <v/>
      </c>
      <c r="X246" s="51" t="str">
        <f>+IF(T246="SWAT HB",800,IF(R246="-","",IFERROR(IF(T246="-","",VLOOKUP(T246,'SKILL PERFIL'!$A$2:$B$37,2,0)),"")))</f>
        <v/>
      </c>
      <c r="Y246" s="51" t="str">
        <f t="shared" si="24"/>
        <v/>
      </c>
      <c r="Z246" s="46" t="str">
        <f t="shared" si="25"/>
        <v/>
      </c>
      <c r="AA246" s="45" t="str">
        <f t="shared" si="26"/>
        <v/>
      </c>
      <c r="AB246" s="45" t="str">
        <f t="shared" si="23"/>
        <v/>
      </c>
      <c r="AC246" s="45" t="str">
        <f>+IF(Q246="","",IFERROR(VLOOKUP(Q246,Consulta1[],7,0),"-"))</f>
        <v/>
      </c>
      <c r="AD246" s="45" t="str">
        <f>+IF(Q246="","",IFERROR(VLOOKUP(Q246,Consulta1[],9,0),"-"))</f>
        <v/>
      </c>
      <c r="AE246" s="1">
        <f t="shared" si="27"/>
        <v>0</v>
      </c>
    </row>
    <row r="247" spans="1:31">
      <c r="A247" s="55"/>
      <c r="B247" s="55"/>
      <c r="H247"/>
      <c r="P247" s="54"/>
      <c r="Q247" s="45" t="str">
        <f t="shared" si="21"/>
        <v/>
      </c>
      <c r="R247" s="45" t="str">
        <f>+IF(Q247="","",IFERROR(VLOOKUP(Q247,Consulta1[],2,0),"-"))</f>
        <v/>
      </c>
      <c r="S247" s="45" t="str">
        <f>+IF(Q247="","",IFERROR(VLOOKUP(Q247,Consulta1[],3,0),"-"))</f>
        <v/>
      </c>
      <c r="T247" s="45" t="str">
        <f>+IF(Q247="","",IFERROR(VLOOKUP(Q247,Consulta1[],4,0),"-"))</f>
        <v/>
      </c>
      <c r="U247" s="45" t="str">
        <f>+IF(Q247="","",IFERROR(VLOOKUP(Q247,Consulta1[],5,0),"-"))</f>
        <v/>
      </c>
      <c r="V247" s="45" t="str">
        <f>+IF(Q247="","",IFERROR(VLOOKUP(Q247,Consulta1[],6,0),"-"))</f>
        <v/>
      </c>
      <c r="W247" s="45" t="str">
        <f t="shared" si="22"/>
        <v/>
      </c>
      <c r="X247" s="51" t="str">
        <f>+IF(T247="SWAT HB",800,IF(R247="-","",IFERROR(IF(T247="-","",VLOOKUP(T247,'SKILL PERFIL'!$A$2:$B$37,2,0)),"")))</f>
        <v/>
      </c>
      <c r="Y247" s="51" t="str">
        <f t="shared" si="24"/>
        <v/>
      </c>
      <c r="Z247" s="46" t="str">
        <f t="shared" si="25"/>
        <v/>
      </c>
      <c r="AA247" s="45" t="str">
        <f t="shared" si="26"/>
        <v/>
      </c>
      <c r="AB247" s="45" t="str">
        <f t="shared" si="23"/>
        <v/>
      </c>
      <c r="AC247" s="45" t="str">
        <f>+IF(Q247="","",IFERROR(VLOOKUP(Q247,Consulta1[],7,0),"-"))</f>
        <v/>
      </c>
      <c r="AD247" s="45" t="str">
        <f>+IF(Q247="","",IFERROR(VLOOKUP(Q247,Consulta1[],9,0),"-"))</f>
        <v/>
      </c>
      <c r="AE247" s="1">
        <f t="shared" si="27"/>
        <v>0</v>
      </c>
    </row>
    <row r="248" spans="1:31">
      <c r="A248" s="55"/>
      <c r="B248" s="55"/>
      <c r="H248"/>
      <c r="P248" s="54"/>
      <c r="Q248" s="45" t="str">
        <f t="shared" si="21"/>
        <v/>
      </c>
      <c r="R248" s="45" t="str">
        <f>+IF(Q248="","",IFERROR(VLOOKUP(Q248,Consulta1[],2,0),"-"))</f>
        <v/>
      </c>
      <c r="S248" s="45" t="str">
        <f>+IF(Q248="","",IFERROR(VLOOKUP(Q248,Consulta1[],3,0),"-"))</f>
        <v/>
      </c>
      <c r="T248" s="45" t="str">
        <f>+IF(Q248="","",IFERROR(VLOOKUP(Q248,Consulta1[],4,0),"-"))</f>
        <v/>
      </c>
      <c r="U248" s="45" t="str">
        <f>+IF(Q248="","",IFERROR(VLOOKUP(Q248,Consulta1[],5,0),"-"))</f>
        <v/>
      </c>
      <c r="V248" s="45" t="str">
        <f>+IF(Q248="","",IFERROR(VLOOKUP(Q248,Consulta1[],6,0),"-"))</f>
        <v/>
      </c>
      <c r="W248" s="45" t="str">
        <f t="shared" si="22"/>
        <v/>
      </c>
      <c r="X248" s="51" t="str">
        <f>+IF(T248="SWAT HB",800,IF(R248="-","",IFERROR(IF(T248="-","",VLOOKUP(T248,'SKILL PERFIL'!$A$2:$B$37,2,0)),"")))</f>
        <v/>
      </c>
      <c r="Y248" s="51" t="str">
        <f t="shared" si="24"/>
        <v/>
      </c>
      <c r="Z248" s="46" t="str">
        <f t="shared" si="25"/>
        <v/>
      </c>
      <c r="AA248" s="45" t="str">
        <f t="shared" si="26"/>
        <v/>
      </c>
      <c r="AB248" s="45" t="str">
        <f t="shared" si="23"/>
        <v/>
      </c>
      <c r="AC248" s="45" t="str">
        <f>+IF(Q248="","",IFERROR(VLOOKUP(Q248,Consulta1[],7,0),"-"))</f>
        <v/>
      </c>
      <c r="AD248" s="45" t="str">
        <f>+IF(Q248="","",IFERROR(VLOOKUP(Q248,Consulta1[],9,0),"-"))</f>
        <v/>
      </c>
      <c r="AE248" s="1">
        <f t="shared" si="27"/>
        <v>0</v>
      </c>
    </row>
    <row r="249" spans="1:31">
      <c r="A249" s="55"/>
      <c r="B249" s="55"/>
      <c r="H249"/>
      <c r="P249" s="54"/>
      <c r="Q249" s="45" t="str">
        <f t="shared" si="21"/>
        <v/>
      </c>
      <c r="R249" s="45" t="str">
        <f>+IF(Q249="","",IFERROR(VLOOKUP(Q249,Consulta1[],2,0),"-"))</f>
        <v/>
      </c>
      <c r="S249" s="45" t="str">
        <f>+IF(Q249="","",IFERROR(VLOOKUP(Q249,Consulta1[],3,0),"-"))</f>
        <v/>
      </c>
      <c r="T249" s="45" t="str">
        <f>+IF(Q249="","",IFERROR(VLOOKUP(Q249,Consulta1[],4,0),"-"))</f>
        <v/>
      </c>
      <c r="U249" s="45" t="str">
        <f>+IF(Q249="","",IFERROR(VLOOKUP(Q249,Consulta1[],5,0),"-"))</f>
        <v/>
      </c>
      <c r="V249" s="45" t="str">
        <f>+IF(Q249="","",IFERROR(VLOOKUP(Q249,Consulta1[],6,0),"-"))</f>
        <v/>
      </c>
      <c r="W249" s="45" t="str">
        <f t="shared" si="22"/>
        <v/>
      </c>
      <c r="X249" s="51" t="str">
        <f>+IF(T249="SWAT HB",800,IF(R249="-","",IFERROR(IF(T249="-","",VLOOKUP(T249,'SKILL PERFIL'!$A$2:$B$37,2,0)),"")))</f>
        <v/>
      </c>
      <c r="Y249" s="51" t="str">
        <f t="shared" si="24"/>
        <v/>
      </c>
      <c r="Z249" s="46" t="str">
        <f t="shared" si="25"/>
        <v/>
      </c>
      <c r="AA249" s="45" t="str">
        <f t="shared" si="26"/>
        <v/>
      </c>
      <c r="AB249" s="45" t="str">
        <f t="shared" si="23"/>
        <v/>
      </c>
      <c r="AC249" s="45" t="str">
        <f>+IF(Q249="","",IFERROR(VLOOKUP(Q249,Consulta1[],7,0),"-"))</f>
        <v/>
      </c>
      <c r="AD249" s="45" t="str">
        <f>+IF(Q249="","",IFERROR(VLOOKUP(Q249,Consulta1[],9,0),"-"))</f>
        <v/>
      </c>
      <c r="AE249" s="1">
        <f t="shared" si="27"/>
        <v>0</v>
      </c>
    </row>
    <row r="250" spans="1:31">
      <c r="A250" s="55"/>
      <c r="B250" s="55"/>
      <c r="H250"/>
      <c r="P250" s="54"/>
      <c r="Q250" s="45" t="str">
        <f t="shared" si="21"/>
        <v/>
      </c>
      <c r="R250" s="45" t="str">
        <f>+IF(Q250="","",IFERROR(VLOOKUP(Q250,Consulta1[],2,0),"-"))</f>
        <v/>
      </c>
      <c r="S250" s="45" t="str">
        <f>+IF(Q250="","",IFERROR(VLOOKUP(Q250,Consulta1[],3,0),"-"))</f>
        <v/>
      </c>
      <c r="T250" s="45" t="str">
        <f>+IF(Q250="","",IFERROR(VLOOKUP(Q250,Consulta1[],4,0),"-"))</f>
        <v/>
      </c>
      <c r="U250" s="45" t="str">
        <f>+IF(Q250="","",IFERROR(VLOOKUP(Q250,Consulta1[],5,0),"-"))</f>
        <v/>
      </c>
      <c r="V250" s="45" t="str">
        <f>+IF(Q250="","",IFERROR(VLOOKUP(Q250,Consulta1[],6,0),"-"))</f>
        <v/>
      </c>
      <c r="W250" s="45" t="str">
        <f t="shared" si="22"/>
        <v/>
      </c>
      <c r="X250" s="51" t="str">
        <f>+IF(T250="SWAT HB",800,IF(R250="-","",IFERROR(IF(T250="-","",VLOOKUP(T250,'SKILL PERFIL'!$A$2:$B$37,2,0)),"")))</f>
        <v/>
      </c>
      <c r="Y250" s="51" t="str">
        <f t="shared" si="24"/>
        <v/>
      </c>
      <c r="Z250" s="46" t="str">
        <f t="shared" si="25"/>
        <v/>
      </c>
      <c r="AA250" s="45" t="str">
        <f t="shared" si="26"/>
        <v/>
      </c>
      <c r="AB250" s="45" t="str">
        <f t="shared" si="23"/>
        <v/>
      </c>
      <c r="AC250" s="45" t="str">
        <f>+IF(Q250="","",IFERROR(VLOOKUP(Q250,Consulta1[],7,0),"-"))</f>
        <v/>
      </c>
      <c r="AD250" s="45" t="str">
        <f>+IF(Q250="","",IFERROR(VLOOKUP(Q250,Consulta1[],9,0),"-"))</f>
        <v/>
      </c>
      <c r="AE250" s="1">
        <f t="shared" si="27"/>
        <v>0</v>
      </c>
    </row>
    <row r="251" spans="1:31">
      <c r="A251" s="55"/>
      <c r="B251" s="55"/>
      <c r="H251"/>
      <c r="P251" s="54"/>
      <c r="Q251" s="45" t="str">
        <f t="shared" si="21"/>
        <v/>
      </c>
      <c r="R251" s="45" t="str">
        <f>+IF(Q251="","",IFERROR(VLOOKUP(Q251,Consulta1[],2,0),"-"))</f>
        <v/>
      </c>
      <c r="S251" s="45" t="str">
        <f>+IF(Q251="","",IFERROR(VLOOKUP(Q251,Consulta1[],3,0),"-"))</f>
        <v/>
      </c>
      <c r="T251" s="45" t="str">
        <f>+IF(Q251="","",IFERROR(VLOOKUP(Q251,Consulta1[],4,0),"-"))</f>
        <v/>
      </c>
      <c r="U251" s="45" t="str">
        <f>+IF(Q251="","",IFERROR(VLOOKUP(Q251,Consulta1[],5,0),"-"))</f>
        <v/>
      </c>
      <c r="V251" s="45" t="str">
        <f>+IF(Q251="","",IFERROR(VLOOKUP(Q251,Consulta1[],6,0),"-"))</f>
        <v/>
      </c>
      <c r="W251" s="45" t="str">
        <f t="shared" si="22"/>
        <v/>
      </c>
      <c r="X251" s="51" t="str">
        <f>+IF(T251="SWAT HB",800,IF(R251="-","",IFERROR(IF(T251="-","",VLOOKUP(T251,'SKILL PERFIL'!$A$2:$B$37,2,0)),"")))</f>
        <v/>
      </c>
      <c r="Y251" s="51" t="str">
        <f t="shared" si="24"/>
        <v/>
      </c>
      <c r="Z251" s="46" t="str">
        <f t="shared" si="25"/>
        <v/>
      </c>
      <c r="AA251" s="45" t="str">
        <f t="shared" si="26"/>
        <v/>
      </c>
      <c r="AB251" s="45" t="str">
        <f t="shared" si="23"/>
        <v/>
      </c>
      <c r="AC251" s="45" t="str">
        <f>+IF(Q251="","",IFERROR(VLOOKUP(Q251,Consulta1[],7,0),"-"))</f>
        <v/>
      </c>
      <c r="AD251" s="45" t="str">
        <f>+IF(Q251="","",IFERROR(VLOOKUP(Q251,Consulta1[],9,0),"-"))</f>
        <v/>
      </c>
      <c r="AE251" s="1">
        <f t="shared" si="27"/>
        <v>0</v>
      </c>
    </row>
    <row r="252" spans="1:31">
      <c r="A252" s="55"/>
      <c r="B252" s="55"/>
      <c r="H252"/>
      <c r="P252" s="54"/>
      <c r="Q252" s="45" t="str">
        <f t="shared" si="21"/>
        <v/>
      </c>
      <c r="R252" s="45" t="str">
        <f>+IF(Q252="","",IFERROR(VLOOKUP(Q252,Consulta1[],2,0),"-"))</f>
        <v/>
      </c>
      <c r="S252" s="45" t="str">
        <f>+IF(Q252="","",IFERROR(VLOOKUP(Q252,Consulta1[],3,0),"-"))</f>
        <v/>
      </c>
      <c r="T252" s="45" t="str">
        <f>+IF(Q252="","",IFERROR(VLOOKUP(Q252,Consulta1[],4,0),"-"))</f>
        <v/>
      </c>
      <c r="U252" s="45" t="str">
        <f>+IF(Q252="","",IFERROR(VLOOKUP(Q252,Consulta1[],5,0),"-"))</f>
        <v/>
      </c>
      <c r="V252" s="45" t="str">
        <f>+IF(Q252="","",IFERROR(VLOOKUP(Q252,Consulta1[],6,0),"-"))</f>
        <v/>
      </c>
      <c r="W252" s="45" t="str">
        <f t="shared" si="22"/>
        <v/>
      </c>
      <c r="X252" s="51" t="str">
        <f>+IF(T252="SWAT HB",800,IF(R252="-","",IFERROR(IF(T252="-","",VLOOKUP(T252,'SKILL PERFIL'!$A$2:$B$37,2,0)),"")))</f>
        <v/>
      </c>
      <c r="Y252" s="51" t="str">
        <f t="shared" si="24"/>
        <v/>
      </c>
      <c r="Z252" s="46" t="str">
        <f t="shared" si="25"/>
        <v/>
      </c>
      <c r="AA252" s="45" t="str">
        <f t="shared" si="26"/>
        <v/>
      </c>
      <c r="AB252" s="45" t="str">
        <f t="shared" si="23"/>
        <v/>
      </c>
      <c r="AC252" s="45" t="str">
        <f>+IF(Q252="","",IFERROR(VLOOKUP(Q252,Consulta1[],7,0),"-"))</f>
        <v/>
      </c>
      <c r="AD252" s="45" t="str">
        <f>+IF(Q252="","",IFERROR(VLOOKUP(Q252,Consulta1[],9,0),"-"))</f>
        <v/>
      </c>
      <c r="AE252" s="1">
        <f t="shared" si="27"/>
        <v>0</v>
      </c>
    </row>
    <row r="253" spans="1:31">
      <c r="A253" s="55"/>
      <c r="B253" s="55"/>
      <c r="H253"/>
      <c r="P253" s="54"/>
      <c r="Q253" s="45" t="str">
        <f t="shared" si="21"/>
        <v/>
      </c>
      <c r="R253" s="45" t="str">
        <f>+IF(Q253="","",IFERROR(VLOOKUP(Q253,Consulta1[],2,0),"-"))</f>
        <v/>
      </c>
      <c r="S253" s="45" t="str">
        <f>+IF(Q253="","",IFERROR(VLOOKUP(Q253,Consulta1[],3,0),"-"))</f>
        <v/>
      </c>
      <c r="T253" s="45" t="str">
        <f>+IF(Q253="","",IFERROR(VLOOKUP(Q253,Consulta1[],4,0),"-"))</f>
        <v/>
      </c>
      <c r="U253" s="45" t="str">
        <f>+IF(Q253="","",IFERROR(VLOOKUP(Q253,Consulta1[],5,0),"-"))</f>
        <v/>
      </c>
      <c r="V253" s="45" t="str">
        <f>+IF(Q253="","",IFERROR(VLOOKUP(Q253,Consulta1[],6,0),"-"))</f>
        <v/>
      </c>
      <c r="W253" s="45" t="str">
        <f t="shared" si="22"/>
        <v/>
      </c>
      <c r="X253" s="51" t="str">
        <f>+IF(T253="SWAT HB",800,IF(R253="-","",IFERROR(IF(T253="-","",VLOOKUP(T253,'SKILL PERFIL'!$A$2:$B$37,2,0)),"")))</f>
        <v/>
      </c>
      <c r="Y253" s="51" t="str">
        <f t="shared" si="24"/>
        <v/>
      </c>
      <c r="Z253" s="46" t="str">
        <f t="shared" si="25"/>
        <v/>
      </c>
      <c r="AA253" s="45" t="str">
        <f t="shared" si="26"/>
        <v/>
      </c>
      <c r="AB253" s="45" t="str">
        <f t="shared" si="23"/>
        <v/>
      </c>
      <c r="AC253" s="45" t="str">
        <f>+IF(Q253="","",IFERROR(VLOOKUP(Q253,Consulta1[],7,0),"-"))</f>
        <v/>
      </c>
      <c r="AD253" s="45" t="str">
        <f>+IF(Q253="","",IFERROR(VLOOKUP(Q253,Consulta1[],9,0),"-"))</f>
        <v/>
      </c>
      <c r="AE253" s="1">
        <f t="shared" si="27"/>
        <v>0</v>
      </c>
    </row>
    <row r="254" spans="1:31">
      <c r="A254" s="55"/>
      <c r="B254" s="55"/>
      <c r="H254"/>
      <c r="P254" s="54"/>
      <c r="Q254" s="45" t="str">
        <f t="shared" si="21"/>
        <v/>
      </c>
      <c r="R254" s="45" t="str">
        <f>+IF(Q254="","",IFERROR(VLOOKUP(Q254,Consulta1[],2,0),"-"))</f>
        <v/>
      </c>
      <c r="S254" s="45" t="str">
        <f>+IF(Q254="","",IFERROR(VLOOKUP(Q254,Consulta1[],3,0),"-"))</f>
        <v/>
      </c>
      <c r="T254" s="45" t="str">
        <f>+IF(Q254="","",IFERROR(VLOOKUP(Q254,Consulta1[],4,0),"-"))</f>
        <v/>
      </c>
      <c r="U254" s="45" t="str">
        <f>+IF(Q254="","",IFERROR(VLOOKUP(Q254,Consulta1[],5,0),"-"))</f>
        <v/>
      </c>
      <c r="V254" s="45" t="str">
        <f>+IF(Q254="","",IFERROR(VLOOKUP(Q254,Consulta1[],6,0),"-"))</f>
        <v/>
      </c>
      <c r="W254" s="45" t="str">
        <f t="shared" si="22"/>
        <v/>
      </c>
      <c r="X254" s="51" t="str">
        <f>+IF(T254="SWAT HB",800,IF(R254="-","",IFERROR(IF(T254="-","",VLOOKUP(T254,'SKILL PERFIL'!$A$2:$B$37,2,0)),"")))</f>
        <v/>
      </c>
      <c r="Y254" s="51" t="str">
        <f t="shared" si="24"/>
        <v/>
      </c>
      <c r="Z254" s="46" t="str">
        <f t="shared" si="25"/>
        <v/>
      </c>
      <c r="AA254" s="45" t="str">
        <f t="shared" si="26"/>
        <v/>
      </c>
      <c r="AB254" s="45" t="str">
        <f t="shared" si="23"/>
        <v/>
      </c>
      <c r="AC254" s="45" t="str">
        <f>+IF(Q254="","",IFERROR(VLOOKUP(Q254,Consulta1[],7,0),"-"))</f>
        <v/>
      </c>
      <c r="AD254" s="45" t="str">
        <f>+IF(Q254="","",IFERROR(VLOOKUP(Q254,Consulta1[],9,0),"-"))</f>
        <v/>
      </c>
      <c r="AE254" s="1">
        <f t="shared" si="27"/>
        <v>0</v>
      </c>
    </row>
    <row r="255" spans="1:31">
      <c r="A255" s="55"/>
      <c r="B255" s="55"/>
      <c r="H255"/>
      <c r="P255" s="54"/>
      <c r="Q255" s="45" t="str">
        <f t="shared" si="21"/>
        <v/>
      </c>
      <c r="R255" s="45" t="str">
        <f>+IF(Q255="","",IFERROR(VLOOKUP(Q255,Consulta1[],2,0),"-"))</f>
        <v/>
      </c>
      <c r="S255" s="45" t="str">
        <f>+IF(Q255="","",IFERROR(VLOOKUP(Q255,Consulta1[],3,0),"-"))</f>
        <v/>
      </c>
      <c r="T255" s="45" t="str">
        <f>+IF(Q255="","",IFERROR(VLOOKUP(Q255,Consulta1[],4,0),"-"))</f>
        <v/>
      </c>
      <c r="U255" s="45" t="str">
        <f>+IF(Q255="","",IFERROR(VLOOKUP(Q255,Consulta1[],5,0),"-"))</f>
        <v/>
      </c>
      <c r="V255" s="45" t="str">
        <f>+IF(Q255="","",IFERROR(VLOOKUP(Q255,Consulta1[],6,0),"-"))</f>
        <v/>
      </c>
      <c r="W255" s="45" t="str">
        <f t="shared" si="22"/>
        <v/>
      </c>
      <c r="X255" s="51" t="str">
        <f>+IF(T255="SWAT HB",800,IF(R255="-","",IFERROR(IF(T255="-","",VLOOKUP(T255,'SKILL PERFIL'!$A$2:$B$37,2,0)),"")))</f>
        <v/>
      </c>
      <c r="Y255" s="51" t="str">
        <f t="shared" si="24"/>
        <v/>
      </c>
      <c r="Z255" s="46" t="str">
        <f t="shared" si="25"/>
        <v/>
      </c>
      <c r="AA255" s="45" t="str">
        <f t="shared" si="26"/>
        <v/>
      </c>
      <c r="AB255" s="45" t="str">
        <f t="shared" si="23"/>
        <v/>
      </c>
      <c r="AC255" s="45" t="str">
        <f>+IF(Q255="","",IFERROR(VLOOKUP(Q255,Consulta1[],7,0),"-"))</f>
        <v/>
      </c>
      <c r="AD255" s="45" t="str">
        <f>+IF(Q255="","",IFERROR(VLOOKUP(Q255,Consulta1[],9,0),"-"))</f>
        <v/>
      </c>
      <c r="AE255" s="1">
        <f t="shared" si="27"/>
        <v>0</v>
      </c>
    </row>
    <row r="256" spans="1:31">
      <c r="A256" s="55"/>
      <c r="B256" s="55"/>
      <c r="H256"/>
      <c r="P256" s="54"/>
      <c r="Q256" s="45" t="str">
        <f t="shared" si="21"/>
        <v/>
      </c>
      <c r="R256" s="45" t="str">
        <f>+IF(Q256="","",IFERROR(VLOOKUP(Q256,Consulta1[],2,0),"-"))</f>
        <v/>
      </c>
      <c r="S256" s="45" t="str">
        <f>+IF(Q256="","",IFERROR(VLOOKUP(Q256,Consulta1[],3,0),"-"))</f>
        <v/>
      </c>
      <c r="T256" s="45" t="str">
        <f>+IF(Q256="","",IFERROR(VLOOKUP(Q256,Consulta1[],4,0),"-"))</f>
        <v/>
      </c>
      <c r="U256" s="45" t="str">
        <f>+IF(Q256="","",IFERROR(VLOOKUP(Q256,Consulta1[],5,0),"-"))</f>
        <v/>
      </c>
      <c r="V256" s="45" t="str">
        <f>+IF(Q256="","",IFERROR(VLOOKUP(Q256,Consulta1[],6,0),"-"))</f>
        <v/>
      </c>
      <c r="W256" s="45" t="str">
        <f t="shared" si="22"/>
        <v/>
      </c>
      <c r="X256" s="51" t="str">
        <f>+IF(T256="SWAT HB",800,IF(R256="-","",IFERROR(IF(T256="-","",VLOOKUP(T256,'SKILL PERFIL'!$A$2:$B$37,2,0)),"")))</f>
        <v/>
      </c>
      <c r="Y256" s="51" t="str">
        <f t="shared" si="24"/>
        <v/>
      </c>
      <c r="Z256" s="46" t="str">
        <f t="shared" si="25"/>
        <v/>
      </c>
      <c r="AA256" s="45" t="str">
        <f t="shared" si="26"/>
        <v/>
      </c>
      <c r="AB256" s="45" t="str">
        <f t="shared" si="23"/>
        <v/>
      </c>
      <c r="AC256" s="45" t="str">
        <f>+IF(Q256="","",IFERROR(VLOOKUP(Q256,Consulta1[],7,0),"-"))</f>
        <v/>
      </c>
      <c r="AD256" s="45" t="str">
        <f>+IF(Q256="","",IFERROR(VLOOKUP(Q256,Consulta1[],9,0),"-"))</f>
        <v/>
      </c>
      <c r="AE256" s="1">
        <f t="shared" si="27"/>
        <v>0</v>
      </c>
    </row>
    <row r="257" spans="1:31">
      <c r="A257" s="55"/>
      <c r="B257" s="55"/>
      <c r="H257"/>
      <c r="P257" s="54"/>
      <c r="Q257" s="45" t="str">
        <f t="shared" si="21"/>
        <v/>
      </c>
      <c r="R257" s="45" t="str">
        <f>+IF(Q257="","",IFERROR(VLOOKUP(Q257,Consulta1[],2,0),"-"))</f>
        <v/>
      </c>
      <c r="S257" s="45" t="str">
        <f>+IF(Q257="","",IFERROR(VLOOKUP(Q257,Consulta1[],3,0),"-"))</f>
        <v/>
      </c>
      <c r="T257" s="45" t="str">
        <f>+IF(Q257="","",IFERROR(VLOOKUP(Q257,Consulta1[],4,0),"-"))</f>
        <v/>
      </c>
      <c r="U257" s="45" t="str">
        <f>+IF(Q257="","",IFERROR(VLOOKUP(Q257,Consulta1[],5,0),"-"))</f>
        <v/>
      </c>
      <c r="V257" s="45" t="str">
        <f>+IF(Q257="","",IFERROR(VLOOKUP(Q257,Consulta1[],6,0),"-"))</f>
        <v/>
      </c>
      <c r="W257" s="45" t="str">
        <f t="shared" si="22"/>
        <v/>
      </c>
      <c r="X257" s="51" t="str">
        <f>+IF(T257="SWAT HB",800,IF(R257="-","",IFERROR(IF(T257="-","",VLOOKUP(T257,'SKILL PERFIL'!$A$2:$B$37,2,0)),"")))</f>
        <v/>
      </c>
      <c r="Y257" s="51" t="str">
        <f t="shared" si="24"/>
        <v/>
      </c>
      <c r="Z257" s="46" t="str">
        <f t="shared" si="25"/>
        <v/>
      </c>
      <c r="AA257" s="45" t="str">
        <f t="shared" si="26"/>
        <v/>
      </c>
      <c r="AB257" s="45" t="str">
        <f t="shared" si="23"/>
        <v/>
      </c>
      <c r="AC257" s="45" t="str">
        <f>+IF(Q257="","",IFERROR(VLOOKUP(Q257,Consulta1[],7,0),"-"))</f>
        <v/>
      </c>
      <c r="AD257" s="45" t="str">
        <f>+IF(Q257="","",IFERROR(VLOOKUP(Q257,Consulta1[],9,0),"-"))</f>
        <v/>
      </c>
      <c r="AE257" s="1">
        <f t="shared" si="27"/>
        <v>0</v>
      </c>
    </row>
    <row r="258" spans="1:31">
      <c r="A258" s="55"/>
      <c r="B258" s="55"/>
      <c r="H258"/>
      <c r="P258" s="54"/>
      <c r="Q258" s="45" t="str">
        <f t="shared" si="21"/>
        <v/>
      </c>
      <c r="R258" s="45" t="str">
        <f>+IF(Q258="","",IFERROR(VLOOKUP(Q258,Consulta1[],2,0),"-"))</f>
        <v/>
      </c>
      <c r="S258" s="45" t="str">
        <f>+IF(Q258="","",IFERROR(VLOOKUP(Q258,Consulta1[],3,0),"-"))</f>
        <v/>
      </c>
      <c r="T258" s="45" t="str">
        <f>+IF(Q258="","",IFERROR(VLOOKUP(Q258,Consulta1[],4,0),"-"))</f>
        <v/>
      </c>
      <c r="U258" s="45" t="str">
        <f>+IF(Q258="","",IFERROR(VLOOKUP(Q258,Consulta1[],5,0),"-"))</f>
        <v/>
      </c>
      <c r="V258" s="45" t="str">
        <f>+IF(Q258="","",IFERROR(VLOOKUP(Q258,Consulta1[],6,0),"-"))</f>
        <v/>
      </c>
      <c r="W258" s="45" t="str">
        <f t="shared" si="22"/>
        <v/>
      </c>
      <c r="X258" s="51" t="str">
        <f>+IF(T258="SWAT HB",800,IF(R258="-","",IFERROR(IF(T258="-","",VLOOKUP(T258,'SKILL PERFIL'!$A$2:$B$37,2,0)),"")))</f>
        <v/>
      </c>
      <c r="Y258" s="51" t="str">
        <f t="shared" si="24"/>
        <v/>
      </c>
      <c r="Z258" s="46" t="str">
        <f t="shared" si="25"/>
        <v/>
      </c>
      <c r="AA258" s="45" t="str">
        <f t="shared" si="26"/>
        <v/>
      </c>
      <c r="AB258" s="45" t="str">
        <f t="shared" si="23"/>
        <v/>
      </c>
      <c r="AC258" s="45" t="str">
        <f>+IF(Q258="","",IFERROR(VLOOKUP(Q258,Consulta1[],7,0),"-"))</f>
        <v/>
      </c>
      <c r="AD258" s="45" t="str">
        <f>+IF(Q258="","",IFERROR(VLOOKUP(Q258,Consulta1[],9,0),"-"))</f>
        <v/>
      </c>
      <c r="AE258" s="1">
        <f t="shared" si="27"/>
        <v>0</v>
      </c>
    </row>
    <row r="259" spans="1:31">
      <c r="A259" s="55"/>
      <c r="B259" s="55"/>
      <c r="H259"/>
      <c r="P259" s="54"/>
      <c r="Q259" s="45" t="str">
        <f t="shared" ref="Q259:Q322" si="28">+IFERROR(IF(G259="","",LEFT(G259,7))*1,"")</f>
        <v/>
      </c>
      <c r="R259" s="45" t="str">
        <f>+IF(Q259="","",IFERROR(VLOOKUP(Q259,Consulta1[],2,0),"-"))</f>
        <v/>
      </c>
      <c r="S259" s="45" t="str">
        <f>+IF(Q259="","",IFERROR(VLOOKUP(Q259,Consulta1[],3,0),"-"))</f>
        <v/>
      </c>
      <c r="T259" s="45" t="str">
        <f>+IF(Q259="","",IFERROR(VLOOKUP(Q259,Consulta1[],4,0),"-"))</f>
        <v/>
      </c>
      <c r="U259" s="45" t="str">
        <f>+IF(Q259="","",IFERROR(VLOOKUP(Q259,Consulta1[],5,0),"-"))</f>
        <v/>
      </c>
      <c r="V259" s="45" t="str">
        <f>+IF(Q259="","",IFERROR(VLOOKUP(Q259,Consulta1[],6,0),"-"))</f>
        <v/>
      </c>
      <c r="W259" s="45" t="str">
        <f t="shared" ref="W259:W322" si="29">+IF(G259="","",IF(R259="-","",I259))</f>
        <v/>
      </c>
      <c r="X259" s="51" t="str">
        <f>+IF(T259="SWAT HB",800,IF(R259="-","",IFERROR(IF(T259="-","",VLOOKUP(T259,'SKILL PERFIL'!$A$2:$B$37,2,0)),"")))</f>
        <v/>
      </c>
      <c r="Y259" s="51" t="str">
        <f t="shared" ref="Y259:Y322" si="30">+IFERROR(IF(R259="-","",MID(J259,2,8)*24*3600),"")</f>
        <v/>
      </c>
      <c r="Z259" s="46" t="str">
        <f t="shared" ref="Z259:Z322" si="31">+IFERROR(W259*Y259,"")</f>
        <v/>
      </c>
      <c r="AA259" s="45" t="str">
        <f t="shared" ref="AA259:AA322" si="32">+IF(Q259="","",Q259)</f>
        <v/>
      </c>
      <c r="AB259" s="45" t="str">
        <f t="shared" ref="AB259:AB322" si="33">+IF(G259="","",IF(R259="-",0,1))</f>
        <v/>
      </c>
      <c r="AC259" s="45" t="str">
        <f>+IF(Q259="","",IFERROR(VLOOKUP(Q259,Consulta1[],7,0),"-"))</f>
        <v/>
      </c>
      <c r="AD259" s="45" t="str">
        <f>+IF(Q259="","",IFERROR(VLOOKUP(Q259,Consulta1[],9,0),"-"))</f>
        <v/>
      </c>
      <c r="AE259" s="1">
        <f t="shared" ref="AE259:AE322" si="34">DATE(YEAR(A259),MONTH(A259),DAY(A259))</f>
        <v>0</v>
      </c>
    </row>
    <row r="260" spans="1:31">
      <c r="A260" s="55"/>
      <c r="B260" s="55"/>
      <c r="H260"/>
      <c r="P260" s="54"/>
      <c r="Q260" s="45" t="str">
        <f t="shared" si="28"/>
        <v/>
      </c>
      <c r="R260" s="45" t="str">
        <f>+IF(Q260="","",IFERROR(VLOOKUP(Q260,Consulta1[],2,0),"-"))</f>
        <v/>
      </c>
      <c r="S260" s="45" t="str">
        <f>+IF(Q260="","",IFERROR(VLOOKUP(Q260,Consulta1[],3,0),"-"))</f>
        <v/>
      </c>
      <c r="T260" s="45" t="str">
        <f>+IF(Q260="","",IFERROR(VLOOKUP(Q260,Consulta1[],4,0),"-"))</f>
        <v/>
      </c>
      <c r="U260" s="45" t="str">
        <f>+IF(Q260="","",IFERROR(VLOOKUP(Q260,Consulta1[],5,0),"-"))</f>
        <v/>
      </c>
      <c r="V260" s="45" t="str">
        <f>+IF(Q260="","",IFERROR(VLOOKUP(Q260,Consulta1[],6,0),"-"))</f>
        <v/>
      </c>
      <c r="W260" s="45" t="str">
        <f t="shared" si="29"/>
        <v/>
      </c>
      <c r="X260" s="51" t="str">
        <f>+IF(T260="SWAT HB",800,IF(R260="-","",IFERROR(IF(T260="-","",VLOOKUP(T260,'SKILL PERFIL'!$A$2:$B$37,2,0)),"")))</f>
        <v/>
      </c>
      <c r="Y260" s="51" t="str">
        <f t="shared" si="30"/>
        <v/>
      </c>
      <c r="Z260" s="46" t="str">
        <f t="shared" si="31"/>
        <v/>
      </c>
      <c r="AA260" s="45" t="str">
        <f t="shared" si="32"/>
        <v/>
      </c>
      <c r="AB260" s="45" t="str">
        <f t="shared" si="33"/>
        <v/>
      </c>
      <c r="AC260" s="45" t="str">
        <f>+IF(Q260="","",IFERROR(VLOOKUP(Q260,Consulta1[],7,0),"-"))</f>
        <v/>
      </c>
      <c r="AD260" s="45" t="str">
        <f>+IF(Q260="","",IFERROR(VLOOKUP(Q260,Consulta1[],9,0),"-"))</f>
        <v/>
      </c>
      <c r="AE260" s="1">
        <f t="shared" si="34"/>
        <v>0</v>
      </c>
    </row>
    <row r="261" spans="1:31">
      <c r="A261" s="55"/>
      <c r="B261" s="55"/>
      <c r="H261"/>
      <c r="P261" s="54"/>
      <c r="Q261" s="45" t="str">
        <f t="shared" si="28"/>
        <v/>
      </c>
      <c r="R261" s="45" t="str">
        <f>+IF(Q261="","",IFERROR(VLOOKUP(Q261,Consulta1[],2,0),"-"))</f>
        <v/>
      </c>
      <c r="S261" s="45" t="str">
        <f>+IF(Q261="","",IFERROR(VLOOKUP(Q261,Consulta1[],3,0),"-"))</f>
        <v/>
      </c>
      <c r="T261" s="45" t="str">
        <f>+IF(Q261="","",IFERROR(VLOOKUP(Q261,Consulta1[],4,0),"-"))</f>
        <v/>
      </c>
      <c r="U261" s="45" t="str">
        <f>+IF(Q261="","",IFERROR(VLOOKUP(Q261,Consulta1[],5,0),"-"))</f>
        <v/>
      </c>
      <c r="V261" s="45" t="str">
        <f>+IF(Q261="","",IFERROR(VLOOKUP(Q261,Consulta1[],6,0),"-"))</f>
        <v/>
      </c>
      <c r="W261" s="45" t="str">
        <f t="shared" si="29"/>
        <v/>
      </c>
      <c r="X261" s="51" t="str">
        <f>+IF(T261="SWAT HB",800,IF(R261="-","",IFERROR(IF(T261="-","",VLOOKUP(T261,'SKILL PERFIL'!$A$2:$B$37,2,0)),"")))</f>
        <v/>
      </c>
      <c r="Y261" s="51" t="str">
        <f t="shared" si="30"/>
        <v/>
      </c>
      <c r="Z261" s="46" t="str">
        <f t="shared" si="31"/>
        <v/>
      </c>
      <c r="AA261" s="45" t="str">
        <f t="shared" si="32"/>
        <v/>
      </c>
      <c r="AB261" s="45" t="str">
        <f t="shared" si="33"/>
        <v/>
      </c>
      <c r="AC261" s="45" t="str">
        <f>+IF(Q261="","",IFERROR(VLOOKUP(Q261,Consulta1[],7,0),"-"))</f>
        <v/>
      </c>
      <c r="AD261" s="45" t="str">
        <f>+IF(Q261="","",IFERROR(VLOOKUP(Q261,Consulta1[],9,0),"-"))</f>
        <v/>
      </c>
      <c r="AE261" s="1">
        <f t="shared" si="34"/>
        <v>0</v>
      </c>
    </row>
    <row r="262" spans="1:31">
      <c r="A262" s="55"/>
      <c r="B262" s="55"/>
      <c r="H262"/>
      <c r="P262" s="54"/>
      <c r="Q262" s="45" t="str">
        <f t="shared" si="28"/>
        <v/>
      </c>
      <c r="R262" s="45" t="str">
        <f>+IF(Q262="","",IFERROR(VLOOKUP(Q262,Consulta1[],2,0),"-"))</f>
        <v/>
      </c>
      <c r="S262" s="45" t="str">
        <f>+IF(Q262="","",IFERROR(VLOOKUP(Q262,Consulta1[],3,0),"-"))</f>
        <v/>
      </c>
      <c r="T262" s="45" t="str">
        <f>+IF(Q262="","",IFERROR(VLOOKUP(Q262,Consulta1[],4,0),"-"))</f>
        <v/>
      </c>
      <c r="U262" s="45" t="str">
        <f>+IF(Q262="","",IFERROR(VLOOKUP(Q262,Consulta1[],5,0),"-"))</f>
        <v/>
      </c>
      <c r="V262" s="45" t="str">
        <f>+IF(Q262="","",IFERROR(VLOOKUP(Q262,Consulta1[],6,0),"-"))</f>
        <v/>
      </c>
      <c r="W262" s="45" t="str">
        <f t="shared" si="29"/>
        <v/>
      </c>
      <c r="X262" s="51" t="str">
        <f>+IF(T262="SWAT HB",800,IF(R262="-","",IFERROR(IF(T262="-","",VLOOKUP(T262,'SKILL PERFIL'!$A$2:$B$37,2,0)),"")))</f>
        <v/>
      </c>
      <c r="Y262" s="51" t="str">
        <f t="shared" si="30"/>
        <v/>
      </c>
      <c r="Z262" s="46" t="str">
        <f t="shared" si="31"/>
        <v/>
      </c>
      <c r="AA262" s="45" t="str">
        <f t="shared" si="32"/>
        <v/>
      </c>
      <c r="AB262" s="45" t="str">
        <f t="shared" si="33"/>
        <v/>
      </c>
      <c r="AC262" s="45" t="str">
        <f>+IF(Q262="","",IFERROR(VLOOKUP(Q262,Consulta1[],7,0),"-"))</f>
        <v/>
      </c>
      <c r="AD262" s="45" t="str">
        <f>+IF(Q262="","",IFERROR(VLOOKUP(Q262,Consulta1[],9,0),"-"))</f>
        <v/>
      </c>
      <c r="AE262" s="1">
        <f t="shared" si="34"/>
        <v>0</v>
      </c>
    </row>
    <row r="263" spans="1:31">
      <c r="A263" s="55"/>
      <c r="B263" s="55"/>
      <c r="H263"/>
      <c r="P263" s="54"/>
      <c r="Q263" s="45" t="str">
        <f t="shared" si="28"/>
        <v/>
      </c>
      <c r="R263" s="45" t="str">
        <f>+IF(Q263="","",IFERROR(VLOOKUP(Q263,Consulta1[],2,0),"-"))</f>
        <v/>
      </c>
      <c r="S263" s="45" t="str">
        <f>+IF(Q263="","",IFERROR(VLOOKUP(Q263,Consulta1[],3,0),"-"))</f>
        <v/>
      </c>
      <c r="T263" s="45" t="str">
        <f>+IF(Q263="","",IFERROR(VLOOKUP(Q263,Consulta1[],4,0),"-"))</f>
        <v/>
      </c>
      <c r="U263" s="45" t="str">
        <f>+IF(Q263="","",IFERROR(VLOOKUP(Q263,Consulta1[],5,0),"-"))</f>
        <v/>
      </c>
      <c r="V263" s="45" t="str">
        <f>+IF(Q263="","",IFERROR(VLOOKUP(Q263,Consulta1[],6,0),"-"))</f>
        <v/>
      </c>
      <c r="W263" s="45" t="str">
        <f t="shared" si="29"/>
        <v/>
      </c>
      <c r="X263" s="51" t="str">
        <f>+IF(T263="SWAT HB",800,IF(R263="-","",IFERROR(IF(T263="-","",VLOOKUP(T263,'SKILL PERFIL'!$A$2:$B$37,2,0)),"")))</f>
        <v/>
      </c>
      <c r="Y263" s="51" t="str">
        <f t="shared" si="30"/>
        <v/>
      </c>
      <c r="Z263" s="46" t="str">
        <f t="shared" si="31"/>
        <v/>
      </c>
      <c r="AA263" s="45" t="str">
        <f t="shared" si="32"/>
        <v/>
      </c>
      <c r="AB263" s="45" t="str">
        <f t="shared" si="33"/>
        <v/>
      </c>
      <c r="AC263" s="45" t="str">
        <f>+IF(Q263="","",IFERROR(VLOOKUP(Q263,Consulta1[],7,0),"-"))</f>
        <v/>
      </c>
      <c r="AD263" s="45" t="str">
        <f>+IF(Q263="","",IFERROR(VLOOKUP(Q263,Consulta1[],9,0),"-"))</f>
        <v/>
      </c>
      <c r="AE263" s="1">
        <f t="shared" si="34"/>
        <v>0</v>
      </c>
    </row>
    <row r="264" spans="1:31">
      <c r="A264" s="55"/>
      <c r="B264" s="55"/>
      <c r="H264"/>
      <c r="P264" s="54"/>
      <c r="Q264" s="45" t="str">
        <f t="shared" si="28"/>
        <v/>
      </c>
      <c r="R264" s="45" t="str">
        <f>+IF(Q264="","",IFERROR(VLOOKUP(Q264,Consulta1[],2,0),"-"))</f>
        <v/>
      </c>
      <c r="S264" s="45" t="str">
        <f>+IF(Q264="","",IFERROR(VLOOKUP(Q264,Consulta1[],3,0),"-"))</f>
        <v/>
      </c>
      <c r="T264" s="45" t="str">
        <f>+IF(Q264="","",IFERROR(VLOOKUP(Q264,Consulta1[],4,0),"-"))</f>
        <v/>
      </c>
      <c r="U264" s="45" t="str">
        <f>+IF(Q264="","",IFERROR(VLOOKUP(Q264,Consulta1[],5,0),"-"))</f>
        <v/>
      </c>
      <c r="V264" s="45" t="str">
        <f>+IF(Q264="","",IFERROR(VLOOKUP(Q264,Consulta1[],6,0),"-"))</f>
        <v/>
      </c>
      <c r="W264" s="45" t="str">
        <f t="shared" si="29"/>
        <v/>
      </c>
      <c r="X264" s="51" t="str">
        <f>+IF(T264="SWAT HB",800,IF(R264="-","",IFERROR(IF(T264="-","",VLOOKUP(T264,'SKILL PERFIL'!$A$2:$B$37,2,0)),"")))</f>
        <v/>
      </c>
      <c r="Y264" s="51" t="str">
        <f t="shared" si="30"/>
        <v/>
      </c>
      <c r="Z264" s="46" t="str">
        <f t="shared" si="31"/>
        <v/>
      </c>
      <c r="AA264" s="45" t="str">
        <f t="shared" si="32"/>
        <v/>
      </c>
      <c r="AB264" s="45" t="str">
        <f t="shared" si="33"/>
        <v/>
      </c>
      <c r="AC264" s="45" t="str">
        <f>+IF(Q264="","",IFERROR(VLOOKUP(Q264,Consulta1[],7,0),"-"))</f>
        <v/>
      </c>
      <c r="AD264" s="45" t="str">
        <f>+IF(Q264="","",IFERROR(VLOOKUP(Q264,Consulta1[],9,0),"-"))</f>
        <v/>
      </c>
      <c r="AE264" s="1">
        <f t="shared" si="34"/>
        <v>0</v>
      </c>
    </row>
    <row r="265" spans="1:31">
      <c r="A265" s="55"/>
      <c r="B265" s="55"/>
      <c r="H265"/>
      <c r="P265" s="54"/>
      <c r="Q265" s="45" t="str">
        <f t="shared" si="28"/>
        <v/>
      </c>
      <c r="R265" s="45" t="str">
        <f>+IF(Q265="","",IFERROR(VLOOKUP(Q265,Consulta1[],2,0),"-"))</f>
        <v/>
      </c>
      <c r="S265" s="45" t="str">
        <f>+IF(Q265="","",IFERROR(VLOOKUP(Q265,Consulta1[],3,0),"-"))</f>
        <v/>
      </c>
      <c r="T265" s="45" t="str">
        <f>+IF(Q265="","",IFERROR(VLOOKUP(Q265,Consulta1[],4,0),"-"))</f>
        <v/>
      </c>
      <c r="U265" s="45" t="str">
        <f>+IF(Q265="","",IFERROR(VLOOKUP(Q265,Consulta1[],5,0),"-"))</f>
        <v/>
      </c>
      <c r="V265" s="45" t="str">
        <f>+IF(Q265="","",IFERROR(VLOOKUP(Q265,Consulta1[],6,0),"-"))</f>
        <v/>
      </c>
      <c r="W265" s="45" t="str">
        <f t="shared" si="29"/>
        <v/>
      </c>
      <c r="X265" s="51" t="str">
        <f>+IF(T265="SWAT HB",800,IF(R265="-","",IFERROR(IF(T265="-","",VLOOKUP(T265,'SKILL PERFIL'!$A$2:$B$37,2,0)),"")))</f>
        <v/>
      </c>
      <c r="Y265" s="51" t="str">
        <f t="shared" si="30"/>
        <v/>
      </c>
      <c r="Z265" s="46" t="str">
        <f t="shared" si="31"/>
        <v/>
      </c>
      <c r="AA265" s="45" t="str">
        <f t="shared" si="32"/>
        <v/>
      </c>
      <c r="AB265" s="45" t="str">
        <f t="shared" si="33"/>
        <v/>
      </c>
      <c r="AC265" s="45" t="str">
        <f>+IF(Q265="","",IFERROR(VLOOKUP(Q265,Consulta1[],7,0),"-"))</f>
        <v/>
      </c>
      <c r="AD265" s="45" t="str">
        <f>+IF(Q265="","",IFERROR(VLOOKUP(Q265,Consulta1[],9,0),"-"))</f>
        <v/>
      </c>
      <c r="AE265" s="1">
        <f t="shared" si="34"/>
        <v>0</v>
      </c>
    </row>
    <row r="266" spans="1:31">
      <c r="A266" s="55"/>
      <c r="B266" s="55"/>
      <c r="H266"/>
      <c r="P266" s="54"/>
      <c r="Q266" s="45" t="str">
        <f t="shared" si="28"/>
        <v/>
      </c>
      <c r="R266" s="45" t="str">
        <f>+IF(Q266="","",IFERROR(VLOOKUP(Q266,Consulta1[],2,0),"-"))</f>
        <v/>
      </c>
      <c r="S266" s="45" t="str">
        <f>+IF(Q266="","",IFERROR(VLOOKUP(Q266,Consulta1[],3,0),"-"))</f>
        <v/>
      </c>
      <c r="T266" s="45" t="str">
        <f>+IF(Q266="","",IFERROR(VLOOKUP(Q266,Consulta1[],4,0),"-"))</f>
        <v/>
      </c>
      <c r="U266" s="45" t="str">
        <f>+IF(Q266="","",IFERROR(VLOOKUP(Q266,Consulta1[],5,0),"-"))</f>
        <v/>
      </c>
      <c r="V266" s="45" t="str">
        <f>+IF(Q266="","",IFERROR(VLOOKUP(Q266,Consulta1[],6,0),"-"))</f>
        <v/>
      </c>
      <c r="W266" s="45" t="str">
        <f t="shared" si="29"/>
        <v/>
      </c>
      <c r="X266" s="51" t="str">
        <f>+IF(T266="SWAT HB",800,IF(R266="-","",IFERROR(IF(T266="-","",VLOOKUP(T266,'SKILL PERFIL'!$A$2:$B$37,2,0)),"")))</f>
        <v/>
      </c>
      <c r="Y266" s="51" t="str">
        <f t="shared" si="30"/>
        <v/>
      </c>
      <c r="Z266" s="46" t="str">
        <f t="shared" si="31"/>
        <v/>
      </c>
      <c r="AA266" s="45" t="str">
        <f t="shared" si="32"/>
        <v/>
      </c>
      <c r="AB266" s="45" t="str">
        <f t="shared" si="33"/>
        <v/>
      </c>
      <c r="AC266" s="45" t="str">
        <f>+IF(Q266="","",IFERROR(VLOOKUP(Q266,Consulta1[],7,0),"-"))</f>
        <v/>
      </c>
      <c r="AD266" s="45" t="str">
        <f>+IF(Q266="","",IFERROR(VLOOKUP(Q266,Consulta1[],9,0),"-"))</f>
        <v/>
      </c>
      <c r="AE266" s="1">
        <f t="shared" si="34"/>
        <v>0</v>
      </c>
    </row>
    <row r="267" spans="1:31">
      <c r="A267" s="55"/>
      <c r="B267" s="55"/>
      <c r="H267"/>
      <c r="P267" s="54"/>
      <c r="Q267" s="45" t="str">
        <f t="shared" si="28"/>
        <v/>
      </c>
      <c r="R267" s="45" t="str">
        <f>+IF(Q267="","",IFERROR(VLOOKUP(Q267,Consulta1[],2,0),"-"))</f>
        <v/>
      </c>
      <c r="S267" s="45" t="str">
        <f>+IF(Q267="","",IFERROR(VLOOKUP(Q267,Consulta1[],3,0),"-"))</f>
        <v/>
      </c>
      <c r="T267" s="45" t="str">
        <f>+IF(Q267="","",IFERROR(VLOOKUP(Q267,Consulta1[],4,0),"-"))</f>
        <v/>
      </c>
      <c r="U267" s="45" t="str">
        <f>+IF(Q267="","",IFERROR(VLOOKUP(Q267,Consulta1[],5,0),"-"))</f>
        <v/>
      </c>
      <c r="V267" s="45" t="str">
        <f>+IF(Q267="","",IFERROR(VLOOKUP(Q267,Consulta1[],6,0),"-"))</f>
        <v/>
      </c>
      <c r="W267" s="45" t="str">
        <f t="shared" si="29"/>
        <v/>
      </c>
      <c r="X267" s="51" t="str">
        <f>+IF(T267="SWAT HB",800,IF(R267="-","",IFERROR(IF(T267="-","",VLOOKUP(T267,'SKILL PERFIL'!$A$2:$B$37,2,0)),"")))</f>
        <v/>
      </c>
      <c r="Y267" s="51" t="str">
        <f t="shared" si="30"/>
        <v/>
      </c>
      <c r="Z267" s="46" t="str">
        <f t="shared" si="31"/>
        <v/>
      </c>
      <c r="AA267" s="45" t="str">
        <f t="shared" si="32"/>
        <v/>
      </c>
      <c r="AB267" s="45" t="str">
        <f t="shared" si="33"/>
        <v/>
      </c>
      <c r="AC267" s="45" t="str">
        <f>+IF(Q267="","",IFERROR(VLOOKUP(Q267,Consulta1[],7,0),"-"))</f>
        <v/>
      </c>
      <c r="AD267" s="45" t="str">
        <f>+IF(Q267="","",IFERROR(VLOOKUP(Q267,Consulta1[],9,0),"-"))</f>
        <v/>
      </c>
      <c r="AE267" s="1">
        <f t="shared" si="34"/>
        <v>0</v>
      </c>
    </row>
    <row r="268" spans="1:31">
      <c r="A268" s="55"/>
      <c r="B268" s="55"/>
      <c r="H268"/>
      <c r="P268" s="54"/>
      <c r="Q268" s="45" t="str">
        <f t="shared" si="28"/>
        <v/>
      </c>
      <c r="R268" s="45" t="str">
        <f>+IF(Q268="","",IFERROR(VLOOKUP(Q268,Consulta1[],2,0),"-"))</f>
        <v/>
      </c>
      <c r="S268" s="45" t="str">
        <f>+IF(Q268="","",IFERROR(VLOOKUP(Q268,Consulta1[],3,0),"-"))</f>
        <v/>
      </c>
      <c r="T268" s="45" t="str">
        <f>+IF(Q268="","",IFERROR(VLOOKUP(Q268,Consulta1[],4,0),"-"))</f>
        <v/>
      </c>
      <c r="U268" s="45" t="str">
        <f>+IF(Q268="","",IFERROR(VLOOKUP(Q268,Consulta1[],5,0),"-"))</f>
        <v/>
      </c>
      <c r="V268" s="45" t="str">
        <f>+IF(Q268="","",IFERROR(VLOOKUP(Q268,Consulta1[],6,0),"-"))</f>
        <v/>
      </c>
      <c r="W268" s="45" t="str">
        <f t="shared" si="29"/>
        <v/>
      </c>
      <c r="X268" s="51" t="str">
        <f>+IF(T268="SWAT HB",800,IF(R268="-","",IFERROR(IF(T268="-","",VLOOKUP(T268,'SKILL PERFIL'!$A$2:$B$37,2,0)),"")))</f>
        <v/>
      </c>
      <c r="Y268" s="51" t="str">
        <f t="shared" si="30"/>
        <v/>
      </c>
      <c r="Z268" s="46" t="str">
        <f t="shared" si="31"/>
        <v/>
      </c>
      <c r="AA268" s="45" t="str">
        <f t="shared" si="32"/>
        <v/>
      </c>
      <c r="AB268" s="45" t="str">
        <f t="shared" si="33"/>
        <v/>
      </c>
      <c r="AC268" s="45" t="str">
        <f>+IF(Q268="","",IFERROR(VLOOKUP(Q268,Consulta1[],7,0),"-"))</f>
        <v/>
      </c>
      <c r="AD268" s="45" t="str">
        <f>+IF(Q268="","",IFERROR(VLOOKUP(Q268,Consulta1[],9,0),"-"))</f>
        <v/>
      </c>
      <c r="AE268" s="1">
        <f t="shared" si="34"/>
        <v>0</v>
      </c>
    </row>
    <row r="269" spans="1:31">
      <c r="A269" s="55"/>
      <c r="B269" s="55"/>
      <c r="H269"/>
      <c r="P269" s="54"/>
      <c r="Q269" s="45" t="str">
        <f t="shared" si="28"/>
        <v/>
      </c>
      <c r="R269" s="45" t="str">
        <f>+IF(Q269="","",IFERROR(VLOOKUP(Q269,Consulta1[],2,0),"-"))</f>
        <v/>
      </c>
      <c r="S269" s="45" t="str">
        <f>+IF(Q269="","",IFERROR(VLOOKUP(Q269,Consulta1[],3,0),"-"))</f>
        <v/>
      </c>
      <c r="T269" s="45" t="str">
        <f>+IF(Q269="","",IFERROR(VLOOKUP(Q269,Consulta1[],4,0),"-"))</f>
        <v/>
      </c>
      <c r="U269" s="45" t="str">
        <f>+IF(Q269="","",IFERROR(VLOOKUP(Q269,Consulta1[],5,0),"-"))</f>
        <v/>
      </c>
      <c r="V269" s="45" t="str">
        <f>+IF(Q269="","",IFERROR(VLOOKUP(Q269,Consulta1[],6,0),"-"))</f>
        <v/>
      </c>
      <c r="W269" s="45" t="str">
        <f t="shared" si="29"/>
        <v/>
      </c>
      <c r="X269" s="51" t="str">
        <f>+IF(T269="SWAT HB",800,IF(R269="-","",IFERROR(IF(T269="-","",VLOOKUP(T269,'SKILL PERFIL'!$A$2:$B$37,2,0)),"")))</f>
        <v/>
      </c>
      <c r="Y269" s="51" t="str">
        <f t="shared" si="30"/>
        <v/>
      </c>
      <c r="Z269" s="46" t="str">
        <f t="shared" si="31"/>
        <v/>
      </c>
      <c r="AA269" s="45" t="str">
        <f t="shared" si="32"/>
        <v/>
      </c>
      <c r="AB269" s="45" t="str">
        <f t="shared" si="33"/>
        <v/>
      </c>
      <c r="AC269" s="45" t="str">
        <f>+IF(Q269="","",IFERROR(VLOOKUP(Q269,Consulta1[],7,0),"-"))</f>
        <v/>
      </c>
      <c r="AD269" s="45" t="str">
        <f>+IF(Q269="","",IFERROR(VLOOKUP(Q269,Consulta1[],9,0),"-"))</f>
        <v/>
      </c>
      <c r="AE269" s="1">
        <f t="shared" si="34"/>
        <v>0</v>
      </c>
    </row>
    <row r="270" spans="1:31">
      <c r="A270" s="55"/>
      <c r="B270" s="55"/>
      <c r="H270"/>
      <c r="P270" s="54"/>
      <c r="Q270" s="45" t="str">
        <f t="shared" si="28"/>
        <v/>
      </c>
      <c r="R270" s="45" t="str">
        <f>+IF(Q270="","",IFERROR(VLOOKUP(Q270,Consulta1[],2,0),"-"))</f>
        <v/>
      </c>
      <c r="S270" s="45" t="str">
        <f>+IF(Q270="","",IFERROR(VLOOKUP(Q270,Consulta1[],3,0),"-"))</f>
        <v/>
      </c>
      <c r="T270" s="45" t="str">
        <f>+IF(Q270="","",IFERROR(VLOOKUP(Q270,Consulta1[],4,0),"-"))</f>
        <v/>
      </c>
      <c r="U270" s="45" t="str">
        <f>+IF(Q270="","",IFERROR(VLOOKUP(Q270,Consulta1[],5,0),"-"))</f>
        <v/>
      </c>
      <c r="V270" s="45" t="str">
        <f>+IF(Q270="","",IFERROR(VLOOKUP(Q270,Consulta1[],6,0),"-"))</f>
        <v/>
      </c>
      <c r="W270" s="45" t="str">
        <f t="shared" si="29"/>
        <v/>
      </c>
      <c r="X270" s="51" t="str">
        <f>+IF(T270="SWAT HB",800,IF(R270="-","",IFERROR(IF(T270="-","",VLOOKUP(T270,'SKILL PERFIL'!$A$2:$B$37,2,0)),"")))</f>
        <v/>
      </c>
      <c r="Y270" s="51" t="str">
        <f t="shared" si="30"/>
        <v/>
      </c>
      <c r="Z270" s="46" t="str">
        <f t="shared" si="31"/>
        <v/>
      </c>
      <c r="AA270" s="45" t="str">
        <f t="shared" si="32"/>
        <v/>
      </c>
      <c r="AB270" s="45" t="str">
        <f t="shared" si="33"/>
        <v/>
      </c>
      <c r="AC270" s="45" t="str">
        <f>+IF(Q270="","",IFERROR(VLOOKUP(Q270,Consulta1[],7,0),"-"))</f>
        <v/>
      </c>
      <c r="AD270" s="45" t="str">
        <f>+IF(Q270="","",IFERROR(VLOOKUP(Q270,Consulta1[],9,0),"-"))</f>
        <v/>
      </c>
      <c r="AE270" s="1">
        <f t="shared" si="34"/>
        <v>0</v>
      </c>
    </row>
    <row r="271" spans="1:31">
      <c r="A271" s="55"/>
      <c r="B271" s="55"/>
      <c r="H271"/>
      <c r="P271" s="54"/>
      <c r="Q271" s="45" t="str">
        <f t="shared" si="28"/>
        <v/>
      </c>
      <c r="R271" s="45" t="str">
        <f>+IF(Q271="","",IFERROR(VLOOKUP(Q271,Consulta1[],2,0),"-"))</f>
        <v/>
      </c>
      <c r="S271" s="45" t="str">
        <f>+IF(Q271="","",IFERROR(VLOOKUP(Q271,Consulta1[],3,0),"-"))</f>
        <v/>
      </c>
      <c r="T271" s="45" t="str">
        <f>+IF(Q271="","",IFERROR(VLOOKUP(Q271,Consulta1[],4,0),"-"))</f>
        <v/>
      </c>
      <c r="U271" s="45" t="str">
        <f>+IF(Q271="","",IFERROR(VLOOKUP(Q271,Consulta1[],5,0),"-"))</f>
        <v/>
      </c>
      <c r="V271" s="45" t="str">
        <f>+IF(Q271="","",IFERROR(VLOOKUP(Q271,Consulta1[],6,0),"-"))</f>
        <v/>
      </c>
      <c r="W271" s="45" t="str">
        <f t="shared" si="29"/>
        <v/>
      </c>
      <c r="X271" s="51" t="str">
        <f>+IF(T271="SWAT HB",800,IF(R271="-","",IFERROR(IF(T271="-","",VLOOKUP(T271,'SKILL PERFIL'!$A$2:$B$37,2,0)),"")))</f>
        <v/>
      </c>
      <c r="Y271" s="51" t="str">
        <f t="shared" si="30"/>
        <v/>
      </c>
      <c r="Z271" s="46" t="str">
        <f t="shared" si="31"/>
        <v/>
      </c>
      <c r="AA271" s="45" t="str">
        <f t="shared" si="32"/>
        <v/>
      </c>
      <c r="AB271" s="45" t="str">
        <f t="shared" si="33"/>
        <v/>
      </c>
      <c r="AC271" s="45" t="str">
        <f>+IF(Q271="","",IFERROR(VLOOKUP(Q271,Consulta1[],7,0),"-"))</f>
        <v/>
      </c>
      <c r="AD271" s="45" t="str">
        <f>+IF(Q271="","",IFERROR(VLOOKUP(Q271,Consulta1[],9,0),"-"))</f>
        <v/>
      </c>
      <c r="AE271" s="1">
        <f t="shared" si="34"/>
        <v>0</v>
      </c>
    </row>
    <row r="272" spans="1:31">
      <c r="A272" s="55"/>
      <c r="B272" s="55"/>
      <c r="H272"/>
      <c r="P272" s="54"/>
      <c r="Q272" s="45" t="str">
        <f t="shared" si="28"/>
        <v/>
      </c>
      <c r="R272" s="45" t="str">
        <f>+IF(Q272="","",IFERROR(VLOOKUP(Q272,Consulta1[],2,0),"-"))</f>
        <v/>
      </c>
      <c r="S272" s="45" t="str">
        <f>+IF(Q272="","",IFERROR(VLOOKUP(Q272,Consulta1[],3,0),"-"))</f>
        <v/>
      </c>
      <c r="T272" s="45" t="str">
        <f>+IF(Q272="","",IFERROR(VLOOKUP(Q272,Consulta1[],4,0),"-"))</f>
        <v/>
      </c>
      <c r="U272" s="45" t="str">
        <f>+IF(Q272="","",IFERROR(VLOOKUP(Q272,Consulta1[],5,0),"-"))</f>
        <v/>
      </c>
      <c r="V272" s="45" t="str">
        <f>+IF(Q272="","",IFERROR(VLOOKUP(Q272,Consulta1[],6,0),"-"))</f>
        <v/>
      </c>
      <c r="W272" s="45" t="str">
        <f t="shared" si="29"/>
        <v/>
      </c>
      <c r="X272" s="51" t="str">
        <f>+IF(T272="SWAT HB",800,IF(R272="-","",IFERROR(IF(T272="-","",VLOOKUP(T272,'SKILL PERFIL'!$A$2:$B$37,2,0)),"")))</f>
        <v/>
      </c>
      <c r="Y272" s="51" t="str">
        <f t="shared" si="30"/>
        <v/>
      </c>
      <c r="Z272" s="46" t="str">
        <f t="shared" si="31"/>
        <v/>
      </c>
      <c r="AA272" s="45" t="str">
        <f t="shared" si="32"/>
        <v/>
      </c>
      <c r="AB272" s="45" t="str">
        <f t="shared" si="33"/>
        <v/>
      </c>
      <c r="AC272" s="45" t="str">
        <f>+IF(Q272="","",IFERROR(VLOOKUP(Q272,Consulta1[],7,0),"-"))</f>
        <v/>
      </c>
      <c r="AD272" s="45" t="str">
        <f>+IF(Q272="","",IFERROR(VLOOKUP(Q272,Consulta1[],9,0),"-"))</f>
        <v/>
      </c>
      <c r="AE272" s="1">
        <f t="shared" si="34"/>
        <v>0</v>
      </c>
    </row>
    <row r="273" spans="1:31">
      <c r="A273" s="55"/>
      <c r="B273" s="55"/>
      <c r="H273"/>
      <c r="P273" s="54"/>
      <c r="Q273" s="45" t="str">
        <f t="shared" si="28"/>
        <v/>
      </c>
      <c r="R273" s="45" t="str">
        <f>+IF(Q273="","",IFERROR(VLOOKUP(Q273,Consulta1[],2,0),"-"))</f>
        <v/>
      </c>
      <c r="S273" s="45" t="str">
        <f>+IF(Q273="","",IFERROR(VLOOKUP(Q273,Consulta1[],3,0),"-"))</f>
        <v/>
      </c>
      <c r="T273" s="45" t="str">
        <f>+IF(Q273="","",IFERROR(VLOOKUP(Q273,Consulta1[],4,0),"-"))</f>
        <v/>
      </c>
      <c r="U273" s="45" t="str">
        <f>+IF(Q273="","",IFERROR(VLOOKUP(Q273,Consulta1[],5,0),"-"))</f>
        <v/>
      </c>
      <c r="V273" s="45" t="str">
        <f>+IF(Q273="","",IFERROR(VLOOKUP(Q273,Consulta1[],6,0),"-"))</f>
        <v/>
      </c>
      <c r="W273" s="45" t="str">
        <f t="shared" si="29"/>
        <v/>
      </c>
      <c r="X273" s="51" t="str">
        <f>+IF(T273="SWAT HB",800,IF(R273="-","",IFERROR(IF(T273="-","",VLOOKUP(T273,'SKILL PERFIL'!$A$2:$B$37,2,0)),"")))</f>
        <v/>
      </c>
      <c r="Y273" s="51" t="str">
        <f t="shared" si="30"/>
        <v/>
      </c>
      <c r="Z273" s="46" t="str">
        <f t="shared" si="31"/>
        <v/>
      </c>
      <c r="AA273" s="45" t="str">
        <f t="shared" si="32"/>
        <v/>
      </c>
      <c r="AB273" s="45" t="str">
        <f t="shared" si="33"/>
        <v/>
      </c>
      <c r="AC273" s="45" t="str">
        <f>+IF(Q273="","",IFERROR(VLOOKUP(Q273,Consulta1[],7,0),"-"))</f>
        <v/>
      </c>
      <c r="AD273" s="45" t="str">
        <f>+IF(Q273="","",IFERROR(VLOOKUP(Q273,Consulta1[],9,0),"-"))</f>
        <v/>
      </c>
      <c r="AE273" s="1">
        <f t="shared" si="34"/>
        <v>0</v>
      </c>
    </row>
    <row r="274" spans="1:31">
      <c r="A274" s="55"/>
      <c r="B274" s="55"/>
      <c r="H274"/>
      <c r="P274" s="54"/>
      <c r="Q274" s="45" t="str">
        <f t="shared" si="28"/>
        <v/>
      </c>
      <c r="R274" s="45" t="str">
        <f>+IF(Q274="","",IFERROR(VLOOKUP(Q274,Consulta1[],2,0),"-"))</f>
        <v/>
      </c>
      <c r="S274" s="45" t="str">
        <f>+IF(Q274="","",IFERROR(VLOOKUP(Q274,Consulta1[],3,0),"-"))</f>
        <v/>
      </c>
      <c r="T274" s="45" t="str">
        <f>+IF(Q274="","",IFERROR(VLOOKUP(Q274,Consulta1[],4,0),"-"))</f>
        <v/>
      </c>
      <c r="U274" s="45" t="str">
        <f>+IF(Q274="","",IFERROR(VLOOKUP(Q274,Consulta1[],5,0),"-"))</f>
        <v/>
      </c>
      <c r="V274" s="45" t="str">
        <f>+IF(Q274="","",IFERROR(VLOOKUP(Q274,Consulta1[],6,0),"-"))</f>
        <v/>
      </c>
      <c r="W274" s="45" t="str">
        <f t="shared" si="29"/>
        <v/>
      </c>
      <c r="X274" s="51" t="str">
        <f>+IF(T274="SWAT HB",800,IF(R274="-","",IFERROR(IF(T274="-","",VLOOKUP(T274,'SKILL PERFIL'!$A$2:$B$37,2,0)),"")))</f>
        <v/>
      </c>
      <c r="Y274" s="51" t="str">
        <f t="shared" si="30"/>
        <v/>
      </c>
      <c r="Z274" s="46" t="str">
        <f t="shared" si="31"/>
        <v/>
      </c>
      <c r="AA274" s="45" t="str">
        <f t="shared" si="32"/>
        <v/>
      </c>
      <c r="AB274" s="45" t="str">
        <f t="shared" si="33"/>
        <v/>
      </c>
      <c r="AC274" s="45" t="str">
        <f>+IF(Q274="","",IFERROR(VLOOKUP(Q274,Consulta1[],7,0),"-"))</f>
        <v/>
      </c>
      <c r="AD274" s="45" t="str">
        <f>+IF(Q274="","",IFERROR(VLOOKUP(Q274,Consulta1[],9,0),"-"))</f>
        <v/>
      </c>
      <c r="AE274" s="1">
        <f t="shared" si="34"/>
        <v>0</v>
      </c>
    </row>
    <row r="275" spans="1:31">
      <c r="A275" s="55"/>
      <c r="B275" s="55"/>
      <c r="H275"/>
      <c r="P275" s="54"/>
      <c r="Q275" s="45" t="str">
        <f t="shared" si="28"/>
        <v/>
      </c>
      <c r="R275" s="45" t="str">
        <f>+IF(Q275="","",IFERROR(VLOOKUP(Q275,Consulta1[],2,0),"-"))</f>
        <v/>
      </c>
      <c r="S275" s="45" t="str">
        <f>+IF(Q275="","",IFERROR(VLOOKUP(Q275,Consulta1[],3,0),"-"))</f>
        <v/>
      </c>
      <c r="T275" s="45" t="str">
        <f>+IF(Q275="","",IFERROR(VLOOKUP(Q275,Consulta1[],4,0),"-"))</f>
        <v/>
      </c>
      <c r="U275" s="45" t="str">
        <f>+IF(Q275="","",IFERROR(VLOOKUP(Q275,Consulta1[],5,0),"-"))</f>
        <v/>
      </c>
      <c r="V275" s="45" t="str">
        <f>+IF(Q275="","",IFERROR(VLOOKUP(Q275,Consulta1[],6,0),"-"))</f>
        <v/>
      </c>
      <c r="W275" s="45" t="str">
        <f t="shared" si="29"/>
        <v/>
      </c>
      <c r="X275" s="51" t="str">
        <f>+IF(T275="SWAT HB",800,IF(R275="-","",IFERROR(IF(T275="-","",VLOOKUP(T275,'SKILL PERFIL'!$A$2:$B$37,2,0)),"")))</f>
        <v/>
      </c>
      <c r="Y275" s="51" t="str">
        <f t="shared" si="30"/>
        <v/>
      </c>
      <c r="Z275" s="46" t="str">
        <f t="shared" si="31"/>
        <v/>
      </c>
      <c r="AA275" s="45" t="str">
        <f t="shared" si="32"/>
        <v/>
      </c>
      <c r="AB275" s="45" t="str">
        <f t="shared" si="33"/>
        <v/>
      </c>
      <c r="AC275" s="45" t="str">
        <f>+IF(Q275="","",IFERROR(VLOOKUP(Q275,Consulta1[],7,0),"-"))</f>
        <v/>
      </c>
      <c r="AD275" s="45" t="str">
        <f>+IF(Q275="","",IFERROR(VLOOKUP(Q275,Consulta1[],9,0),"-"))</f>
        <v/>
      </c>
      <c r="AE275" s="1">
        <f t="shared" si="34"/>
        <v>0</v>
      </c>
    </row>
    <row r="276" spans="1:31">
      <c r="A276" s="55"/>
      <c r="B276" s="55"/>
      <c r="H276"/>
      <c r="P276" s="54"/>
      <c r="Q276" s="45" t="str">
        <f t="shared" si="28"/>
        <v/>
      </c>
      <c r="R276" s="45" t="str">
        <f>+IF(Q276="","",IFERROR(VLOOKUP(Q276,Consulta1[],2,0),"-"))</f>
        <v/>
      </c>
      <c r="S276" s="45" t="str">
        <f>+IF(Q276="","",IFERROR(VLOOKUP(Q276,Consulta1[],3,0),"-"))</f>
        <v/>
      </c>
      <c r="T276" s="45" t="str">
        <f>+IF(Q276="","",IFERROR(VLOOKUP(Q276,Consulta1[],4,0),"-"))</f>
        <v/>
      </c>
      <c r="U276" s="45" t="str">
        <f>+IF(Q276="","",IFERROR(VLOOKUP(Q276,Consulta1[],5,0),"-"))</f>
        <v/>
      </c>
      <c r="V276" s="45" t="str">
        <f>+IF(Q276="","",IFERROR(VLOOKUP(Q276,Consulta1[],6,0),"-"))</f>
        <v/>
      </c>
      <c r="W276" s="45" t="str">
        <f t="shared" si="29"/>
        <v/>
      </c>
      <c r="X276" s="51" t="str">
        <f>+IF(T276="SWAT HB",800,IF(R276="-","",IFERROR(IF(T276="-","",VLOOKUP(T276,'SKILL PERFIL'!$A$2:$B$37,2,0)),"")))</f>
        <v/>
      </c>
      <c r="Y276" s="51" t="str">
        <f t="shared" si="30"/>
        <v/>
      </c>
      <c r="Z276" s="46" t="str">
        <f t="shared" si="31"/>
        <v/>
      </c>
      <c r="AA276" s="45" t="str">
        <f t="shared" si="32"/>
        <v/>
      </c>
      <c r="AB276" s="45" t="str">
        <f t="shared" si="33"/>
        <v/>
      </c>
      <c r="AC276" s="45" t="str">
        <f>+IF(Q276="","",IFERROR(VLOOKUP(Q276,Consulta1[],7,0),"-"))</f>
        <v/>
      </c>
      <c r="AD276" s="45" t="str">
        <f>+IF(Q276="","",IFERROR(VLOOKUP(Q276,Consulta1[],9,0),"-"))</f>
        <v/>
      </c>
      <c r="AE276" s="1">
        <f t="shared" si="34"/>
        <v>0</v>
      </c>
    </row>
    <row r="277" spans="1:31">
      <c r="A277" s="55"/>
      <c r="B277" s="55"/>
      <c r="H277"/>
      <c r="P277" s="54"/>
      <c r="Q277" s="45" t="str">
        <f t="shared" si="28"/>
        <v/>
      </c>
      <c r="R277" s="45" t="str">
        <f>+IF(Q277="","",IFERROR(VLOOKUP(Q277,Consulta1[],2,0),"-"))</f>
        <v/>
      </c>
      <c r="S277" s="45" t="str">
        <f>+IF(Q277="","",IFERROR(VLOOKUP(Q277,Consulta1[],3,0),"-"))</f>
        <v/>
      </c>
      <c r="T277" s="45" t="str">
        <f>+IF(Q277="","",IFERROR(VLOOKUP(Q277,Consulta1[],4,0),"-"))</f>
        <v/>
      </c>
      <c r="U277" s="45" t="str">
        <f>+IF(Q277="","",IFERROR(VLOOKUP(Q277,Consulta1[],5,0),"-"))</f>
        <v/>
      </c>
      <c r="V277" s="45" t="str">
        <f>+IF(Q277="","",IFERROR(VLOOKUP(Q277,Consulta1[],6,0),"-"))</f>
        <v/>
      </c>
      <c r="W277" s="45" t="str">
        <f t="shared" si="29"/>
        <v/>
      </c>
      <c r="X277" s="51" t="str">
        <f>+IF(T277="SWAT HB",800,IF(R277="-","",IFERROR(IF(T277="-","",VLOOKUP(T277,'SKILL PERFIL'!$A$2:$B$37,2,0)),"")))</f>
        <v/>
      </c>
      <c r="Y277" s="51" t="str">
        <f t="shared" si="30"/>
        <v/>
      </c>
      <c r="Z277" s="46" t="str">
        <f t="shared" si="31"/>
        <v/>
      </c>
      <c r="AA277" s="45" t="str">
        <f t="shared" si="32"/>
        <v/>
      </c>
      <c r="AB277" s="45" t="str">
        <f t="shared" si="33"/>
        <v/>
      </c>
      <c r="AC277" s="45" t="str">
        <f>+IF(Q277="","",IFERROR(VLOOKUP(Q277,Consulta1[],7,0),"-"))</f>
        <v/>
      </c>
      <c r="AD277" s="45" t="str">
        <f>+IF(Q277="","",IFERROR(VLOOKUP(Q277,Consulta1[],9,0),"-"))</f>
        <v/>
      </c>
      <c r="AE277" s="1">
        <f t="shared" si="34"/>
        <v>0</v>
      </c>
    </row>
    <row r="278" spans="1:31">
      <c r="A278" s="55"/>
      <c r="B278" s="55"/>
      <c r="H278"/>
      <c r="P278" s="54"/>
      <c r="Q278" s="45" t="str">
        <f t="shared" si="28"/>
        <v/>
      </c>
      <c r="R278" s="45" t="str">
        <f>+IF(Q278="","",IFERROR(VLOOKUP(Q278,Consulta1[],2,0),"-"))</f>
        <v/>
      </c>
      <c r="S278" s="45" t="str">
        <f>+IF(Q278="","",IFERROR(VLOOKUP(Q278,Consulta1[],3,0),"-"))</f>
        <v/>
      </c>
      <c r="T278" s="45" t="str">
        <f>+IF(Q278="","",IFERROR(VLOOKUP(Q278,Consulta1[],4,0),"-"))</f>
        <v/>
      </c>
      <c r="U278" s="45" t="str">
        <f>+IF(Q278="","",IFERROR(VLOOKUP(Q278,Consulta1[],5,0),"-"))</f>
        <v/>
      </c>
      <c r="V278" s="45" t="str">
        <f>+IF(Q278="","",IFERROR(VLOOKUP(Q278,Consulta1[],6,0),"-"))</f>
        <v/>
      </c>
      <c r="W278" s="45" t="str">
        <f t="shared" si="29"/>
        <v/>
      </c>
      <c r="X278" s="51" t="str">
        <f>+IF(T278="SWAT HB",800,IF(R278="-","",IFERROR(IF(T278="-","",VLOOKUP(T278,'SKILL PERFIL'!$A$2:$B$37,2,0)),"")))</f>
        <v/>
      </c>
      <c r="Y278" s="51" t="str">
        <f t="shared" si="30"/>
        <v/>
      </c>
      <c r="Z278" s="46" t="str">
        <f t="shared" si="31"/>
        <v/>
      </c>
      <c r="AA278" s="45" t="str">
        <f t="shared" si="32"/>
        <v/>
      </c>
      <c r="AB278" s="45" t="str">
        <f t="shared" si="33"/>
        <v/>
      </c>
      <c r="AC278" s="45" t="str">
        <f>+IF(Q278="","",IFERROR(VLOOKUP(Q278,Consulta1[],7,0),"-"))</f>
        <v/>
      </c>
      <c r="AD278" s="45" t="str">
        <f>+IF(Q278="","",IFERROR(VLOOKUP(Q278,Consulta1[],9,0),"-"))</f>
        <v/>
      </c>
      <c r="AE278" s="1">
        <f t="shared" si="34"/>
        <v>0</v>
      </c>
    </row>
    <row r="279" spans="1:31">
      <c r="A279" s="55"/>
      <c r="B279" s="55"/>
      <c r="H279"/>
      <c r="P279" s="54"/>
      <c r="Q279" s="45" t="str">
        <f t="shared" si="28"/>
        <v/>
      </c>
      <c r="R279" s="45" t="str">
        <f>+IF(Q279="","",IFERROR(VLOOKUP(Q279,Consulta1[],2,0),"-"))</f>
        <v/>
      </c>
      <c r="S279" s="45" t="str">
        <f>+IF(Q279="","",IFERROR(VLOOKUP(Q279,Consulta1[],3,0),"-"))</f>
        <v/>
      </c>
      <c r="T279" s="45" t="str">
        <f>+IF(Q279="","",IFERROR(VLOOKUP(Q279,Consulta1[],4,0),"-"))</f>
        <v/>
      </c>
      <c r="U279" s="45" t="str">
        <f>+IF(Q279="","",IFERROR(VLOOKUP(Q279,Consulta1[],5,0),"-"))</f>
        <v/>
      </c>
      <c r="V279" s="45" t="str">
        <f>+IF(Q279="","",IFERROR(VLOOKUP(Q279,Consulta1[],6,0),"-"))</f>
        <v/>
      </c>
      <c r="W279" s="45" t="str">
        <f t="shared" si="29"/>
        <v/>
      </c>
      <c r="X279" s="51" t="str">
        <f>+IF(T279="SWAT HB",800,IF(R279="-","",IFERROR(IF(T279="-","",VLOOKUP(T279,'SKILL PERFIL'!$A$2:$B$37,2,0)),"")))</f>
        <v/>
      </c>
      <c r="Y279" s="51" t="str">
        <f t="shared" si="30"/>
        <v/>
      </c>
      <c r="Z279" s="46" t="str">
        <f t="shared" si="31"/>
        <v/>
      </c>
      <c r="AA279" s="45" t="str">
        <f t="shared" si="32"/>
        <v/>
      </c>
      <c r="AB279" s="45" t="str">
        <f t="shared" si="33"/>
        <v/>
      </c>
      <c r="AC279" s="45" t="str">
        <f>+IF(Q279="","",IFERROR(VLOOKUP(Q279,Consulta1[],7,0),"-"))</f>
        <v/>
      </c>
      <c r="AD279" s="45" t="str">
        <f>+IF(Q279="","",IFERROR(VLOOKUP(Q279,Consulta1[],9,0),"-"))</f>
        <v/>
      </c>
      <c r="AE279" s="1">
        <f t="shared" si="34"/>
        <v>0</v>
      </c>
    </row>
    <row r="280" spans="1:31">
      <c r="A280" s="55"/>
      <c r="B280" s="55"/>
      <c r="H280"/>
      <c r="P280" s="54"/>
      <c r="Q280" s="45" t="str">
        <f t="shared" si="28"/>
        <v/>
      </c>
      <c r="R280" s="45" t="str">
        <f>+IF(Q280="","",IFERROR(VLOOKUP(Q280,Consulta1[],2,0),"-"))</f>
        <v/>
      </c>
      <c r="S280" s="45" t="str">
        <f>+IF(Q280="","",IFERROR(VLOOKUP(Q280,Consulta1[],3,0),"-"))</f>
        <v/>
      </c>
      <c r="T280" s="45" t="str">
        <f>+IF(Q280="","",IFERROR(VLOOKUP(Q280,Consulta1[],4,0),"-"))</f>
        <v/>
      </c>
      <c r="U280" s="45" t="str">
        <f>+IF(Q280="","",IFERROR(VLOOKUP(Q280,Consulta1[],5,0),"-"))</f>
        <v/>
      </c>
      <c r="V280" s="45" t="str">
        <f>+IF(Q280="","",IFERROR(VLOOKUP(Q280,Consulta1[],6,0),"-"))</f>
        <v/>
      </c>
      <c r="W280" s="45" t="str">
        <f t="shared" si="29"/>
        <v/>
      </c>
      <c r="X280" s="51" t="str">
        <f>+IF(T280="SWAT HB",800,IF(R280="-","",IFERROR(IF(T280="-","",VLOOKUP(T280,'SKILL PERFIL'!$A$2:$B$37,2,0)),"")))</f>
        <v/>
      </c>
      <c r="Y280" s="51" t="str">
        <f t="shared" si="30"/>
        <v/>
      </c>
      <c r="Z280" s="46" t="str">
        <f t="shared" si="31"/>
        <v/>
      </c>
      <c r="AA280" s="45" t="str">
        <f t="shared" si="32"/>
        <v/>
      </c>
      <c r="AB280" s="45" t="str">
        <f t="shared" si="33"/>
        <v/>
      </c>
      <c r="AC280" s="45" t="str">
        <f>+IF(Q280="","",IFERROR(VLOOKUP(Q280,Consulta1[],7,0),"-"))</f>
        <v/>
      </c>
      <c r="AD280" s="45" t="str">
        <f>+IF(Q280="","",IFERROR(VLOOKUP(Q280,Consulta1[],9,0),"-"))</f>
        <v/>
      </c>
      <c r="AE280" s="1">
        <f t="shared" si="34"/>
        <v>0</v>
      </c>
    </row>
    <row r="281" spans="1:31">
      <c r="A281" s="55"/>
      <c r="B281" s="55"/>
      <c r="H281"/>
      <c r="P281" s="54"/>
      <c r="Q281" s="45" t="str">
        <f t="shared" si="28"/>
        <v/>
      </c>
      <c r="R281" s="45" t="str">
        <f>+IF(Q281="","",IFERROR(VLOOKUP(Q281,Consulta1[],2,0),"-"))</f>
        <v/>
      </c>
      <c r="S281" s="45" t="str">
        <f>+IF(Q281="","",IFERROR(VLOOKUP(Q281,Consulta1[],3,0),"-"))</f>
        <v/>
      </c>
      <c r="T281" s="45" t="str">
        <f>+IF(Q281="","",IFERROR(VLOOKUP(Q281,Consulta1[],4,0),"-"))</f>
        <v/>
      </c>
      <c r="U281" s="45" t="str">
        <f>+IF(Q281="","",IFERROR(VLOOKUP(Q281,Consulta1[],5,0),"-"))</f>
        <v/>
      </c>
      <c r="V281" s="45" t="str">
        <f>+IF(Q281="","",IFERROR(VLOOKUP(Q281,Consulta1[],6,0),"-"))</f>
        <v/>
      </c>
      <c r="W281" s="45" t="str">
        <f t="shared" si="29"/>
        <v/>
      </c>
      <c r="X281" s="51" t="str">
        <f>+IF(T281="SWAT HB",800,IF(R281="-","",IFERROR(IF(T281="-","",VLOOKUP(T281,'SKILL PERFIL'!$A$2:$B$37,2,0)),"")))</f>
        <v/>
      </c>
      <c r="Y281" s="51" t="str">
        <f t="shared" si="30"/>
        <v/>
      </c>
      <c r="Z281" s="46" t="str">
        <f t="shared" si="31"/>
        <v/>
      </c>
      <c r="AA281" s="45" t="str">
        <f t="shared" si="32"/>
        <v/>
      </c>
      <c r="AB281" s="45" t="str">
        <f t="shared" si="33"/>
        <v/>
      </c>
      <c r="AC281" s="45" t="str">
        <f>+IF(Q281="","",IFERROR(VLOOKUP(Q281,Consulta1[],7,0),"-"))</f>
        <v/>
      </c>
      <c r="AD281" s="45" t="str">
        <f>+IF(Q281="","",IFERROR(VLOOKUP(Q281,Consulta1[],9,0),"-"))</f>
        <v/>
      </c>
      <c r="AE281" s="1">
        <f t="shared" si="34"/>
        <v>0</v>
      </c>
    </row>
    <row r="282" spans="1:31">
      <c r="A282" s="55"/>
      <c r="B282" s="55"/>
      <c r="H282"/>
      <c r="P282" s="54"/>
      <c r="Q282" s="45" t="str">
        <f t="shared" si="28"/>
        <v/>
      </c>
      <c r="R282" s="45" t="str">
        <f>+IF(Q282="","",IFERROR(VLOOKUP(Q282,Consulta1[],2,0),"-"))</f>
        <v/>
      </c>
      <c r="S282" s="45" t="str">
        <f>+IF(Q282="","",IFERROR(VLOOKUP(Q282,Consulta1[],3,0),"-"))</f>
        <v/>
      </c>
      <c r="T282" s="45" t="str">
        <f>+IF(Q282="","",IFERROR(VLOOKUP(Q282,Consulta1[],4,0),"-"))</f>
        <v/>
      </c>
      <c r="U282" s="45" t="str">
        <f>+IF(Q282="","",IFERROR(VLOOKUP(Q282,Consulta1[],5,0),"-"))</f>
        <v/>
      </c>
      <c r="V282" s="45" t="str">
        <f>+IF(Q282="","",IFERROR(VLOOKUP(Q282,Consulta1[],6,0),"-"))</f>
        <v/>
      </c>
      <c r="W282" s="45" t="str">
        <f t="shared" si="29"/>
        <v/>
      </c>
      <c r="X282" s="51" t="str">
        <f>+IF(T282="SWAT HB",800,IF(R282="-","",IFERROR(IF(T282="-","",VLOOKUP(T282,'SKILL PERFIL'!$A$2:$B$37,2,0)),"")))</f>
        <v/>
      </c>
      <c r="Y282" s="51" t="str">
        <f t="shared" si="30"/>
        <v/>
      </c>
      <c r="Z282" s="46" t="str">
        <f t="shared" si="31"/>
        <v/>
      </c>
      <c r="AA282" s="45" t="str">
        <f t="shared" si="32"/>
        <v/>
      </c>
      <c r="AB282" s="45" t="str">
        <f t="shared" si="33"/>
        <v/>
      </c>
      <c r="AC282" s="45" t="str">
        <f>+IF(Q282="","",IFERROR(VLOOKUP(Q282,Consulta1[],7,0),"-"))</f>
        <v/>
      </c>
      <c r="AD282" s="45" t="str">
        <f>+IF(Q282="","",IFERROR(VLOOKUP(Q282,Consulta1[],9,0),"-"))</f>
        <v/>
      </c>
      <c r="AE282" s="1">
        <f t="shared" si="34"/>
        <v>0</v>
      </c>
    </row>
    <row r="283" spans="1:31">
      <c r="A283" s="55"/>
      <c r="B283" s="55"/>
      <c r="H283"/>
      <c r="P283" s="54"/>
      <c r="Q283" s="45" t="str">
        <f t="shared" si="28"/>
        <v/>
      </c>
      <c r="R283" s="45" t="str">
        <f>+IF(Q283="","",IFERROR(VLOOKUP(Q283,Consulta1[],2,0),"-"))</f>
        <v/>
      </c>
      <c r="S283" s="45" t="str">
        <f>+IF(Q283="","",IFERROR(VLOOKUP(Q283,Consulta1[],3,0),"-"))</f>
        <v/>
      </c>
      <c r="T283" s="45" t="str">
        <f>+IF(Q283="","",IFERROR(VLOOKUP(Q283,Consulta1[],4,0),"-"))</f>
        <v/>
      </c>
      <c r="U283" s="45" t="str">
        <f>+IF(Q283="","",IFERROR(VLOOKUP(Q283,Consulta1[],5,0),"-"))</f>
        <v/>
      </c>
      <c r="V283" s="45" t="str">
        <f>+IF(Q283="","",IFERROR(VLOOKUP(Q283,Consulta1[],6,0),"-"))</f>
        <v/>
      </c>
      <c r="W283" s="45" t="str">
        <f t="shared" si="29"/>
        <v/>
      </c>
      <c r="X283" s="51" t="str">
        <f>+IF(T283="SWAT HB",800,IF(R283="-","",IFERROR(IF(T283="-","",VLOOKUP(T283,'SKILL PERFIL'!$A$2:$B$37,2,0)),"")))</f>
        <v/>
      </c>
      <c r="Y283" s="51" t="str">
        <f t="shared" si="30"/>
        <v/>
      </c>
      <c r="Z283" s="46" t="str">
        <f t="shared" si="31"/>
        <v/>
      </c>
      <c r="AA283" s="45" t="str">
        <f t="shared" si="32"/>
        <v/>
      </c>
      <c r="AB283" s="45" t="str">
        <f t="shared" si="33"/>
        <v/>
      </c>
      <c r="AC283" s="45" t="str">
        <f>+IF(Q283="","",IFERROR(VLOOKUP(Q283,Consulta1[],7,0),"-"))</f>
        <v/>
      </c>
      <c r="AD283" s="45" t="str">
        <f>+IF(Q283="","",IFERROR(VLOOKUP(Q283,Consulta1[],9,0),"-"))</f>
        <v/>
      </c>
      <c r="AE283" s="1">
        <f t="shared" si="34"/>
        <v>0</v>
      </c>
    </row>
    <row r="284" spans="1:31">
      <c r="A284" s="55"/>
      <c r="B284" s="55"/>
      <c r="H284"/>
      <c r="P284" s="54"/>
      <c r="Q284" s="45" t="str">
        <f t="shared" si="28"/>
        <v/>
      </c>
      <c r="R284" s="45" t="str">
        <f>+IF(Q284="","",IFERROR(VLOOKUP(Q284,Consulta1[],2,0),"-"))</f>
        <v/>
      </c>
      <c r="S284" s="45" t="str">
        <f>+IF(Q284="","",IFERROR(VLOOKUP(Q284,Consulta1[],3,0),"-"))</f>
        <v/>
      </c>
      <c r="T284" s="45" t="str">
        <f>+IF(Q284="","",IFERROR(VLOOKUP(Q284,Consulta1[],4,0),"-"))</f>
        <v/>
      </c>
      <c r="U284" s="45" t="str">
        <f>+IF(Q284="","",IFERROR(VLOOKUP(Q284,Consulta1[],5,0),"-"))</f>
        <v/>
      </c>
      <c r="V284" s="45" t="str">
        <f>+IF(Q284="","",IFERROR(VLOOKUP(Q284,Consulta1[],6,0),"-"))</f>
        <v/>
      </c>
      <c r="W284" s="45" t="str">
        <f t="shared" si="29"/>
        <v/>
      </c>
      <c r="X284" s="51" t="str">
        <f>+IF(T284="SWAT HB",800,IF(R284="-","",IFERROR(IF(T284="-","",VLOOKUP(T284,'SKILL PERFIL'!$A$2:$B$37,2,0)),"")))</f>
        <v/>
      </c>
      <c r="Y284" s="51" t="str">
        <f t="shared" si="30"/>
        <v/>
      </c>
      <c r="Z284" s="46" t="str">
        <f t="shared" si="31"/>
        <v/>
      </c>
      <c r="AA284" s="45" t="str">
        <f t="shared" si="32"/>
        <v/>
      </c>
      <c r="AB284" s="45" t="str">
        <f t="shared" si="33"/>
        <v/>
      </c>
      <c r="AC284" s="45" t="str">
        <f>+IF(Q284="","",IFERROR(VLOOKUP(Q284,Consulta1[],7,0),"-"))</f>
        <v/>
      </c>
      <c r="AD284" s="45" t="str">
        <f>+IF(Q284="","",IFERROR(VLOOKUP(Q284,Consulta1[],9,0),"-"))</f>
        <v/>
      </c>
      <c r="AE284" s="1">
        <f t="shared" si="34"/>
        <v>0</v>
      </c>
    </row>
    <row r="285" spans="1:31">
      <c r="A285" s="55"/>
      <c r="B285" s="55"/>
      <c r="H285"/>
      <c r="P285" s="54"/>
      <c r="Q285" s="45" t="str">
        <f t="shared" si="28"/>
        <v/>
      </c>
      <c r="R285" s="45" t="str">
        <f>+IF(Q285="","",IFERROR(VLOOKUP(Q285,Consulta1[],2,0),"-"))</f>
        <v/>
      </c>
      <c r="S285" s="45" t="str">
        <f>+IF(Q285="","",IFERROR(VLOOKUP(Q285,Consulta1[],3,0),"-"))</f>
        <v/>
      </c>
      <c r="T285" s="45" t="str">
        <f>+IF(Q285="","",IFERROR(VLOOKUP(Q285,Consulta1[],4,0),"-"))</f>
        <v/>
      </c>
      <c r="U285" s="45" t="str">
        <f>+IF(Q285="","",IFERROR(VLOOKUP(Q285,Consulta1[],5,0),"-"))</f>
        <v/>
      </c>
      <c r="V285" s="45" t="str">
        <f>+IF(Q285="","",IFERROR(VLOOKUP(Q285,Consulta1[],6,0),"-"))</f>
        <v/>
      </c>
      <c r="W285" s="45" t="str">
        <f t="shared" si="29"/>
        <v/>
      </c>
      <c r="X285" s="51" t="str">
        <f>+IF(T285="SWAT HB",800,IF(R285="-","",IFERROR(IF(T285="-","",VLOOKUP(T285,'SKILL PERFIL'!$A$2:$B$37,2,0)),"")))</f>
        <v/>
      </c>
      <c r="Y285" s="51" t="str">
        <f t="shared" si="30"/>
        <v/>
      </c>
      <c r="Z285" s="46" t="str">
        <f t="shared" si="31"/>
        <v/>
      </c>
      <c r="AA285" s="45" t="str">
        <f t="shared" si="32"/>
        <v/>
      </c>
      <c r="AB285" s="45" t="str">
        <f t="shared" si="33"/>
        <v/>
      </c>
      <c r="AC285" s="45" t="str">
        <f>+IF(Q285="","",IFERROR(VLOOKUP(Q285,Consulta1[],7,0),"-"))</f>
        <v/>
      </c>
      <c r="AD285" s="45" t="str">
        <f>+IF(Q285="","",IFERROR(VLOOKUP(Q285,Consulta1[],9,0),"-"))</f>
        <v/>
      </c>
      <c r="AE285" s="1">
        <f t="shared" si="34"/>
        <v>0</v>
      </c>
    </row>
    <row r="286" spans="1:31">
      <c r="A286" s="55"/>
      <c r="B286" s="55"/>
      <c r="H286"/>
      <c r="P286" s="54"/>
      <c r="Q286" s="45" t="str">
        <f t="shared" si="28"/>
        <v/>
      </c>
      <c r="R286" s="45" t="str">
        <f>+IF(Q286="","",IFERROR(VLOOKUP(Q286,Consulta1[],2,0),"-"))</f>
        <v/>
      </c>
      <c r="S286" s="45" t="str">
        <f>+IF(Q286="","",IFERROR(VLOOKUP(Q286,Consulta1[],3,0),"-"))</f>
        <v/>
      </c>
      <c r="T286" s="45" t="str">
        <f>+IF(Q286="","",IFERROR(VLOOKUP(Q286,Consulta1[],4,0),"-"))</f>
        <v/>
      </c>
      <c r="U286" s="45" t="str">
        <f>+IF(Q286="","",IFERROR(VLOOKUP(Q286,Consulta1[],5,0),"-"))</f>
        <v/>
      </c>
      <c r="V286" s="45" t="str">
        <f>+IF(Q286="","",IFERROR(VLOOKUP(Q286,Consulta1[],6,0),"-"))</f>
        <v/>
      </c>
      <c r="W286" s="45" t="str">
        <f t="shared" si="29"/>
        <v/>
      </c>
      <c r="X286" s="51" t="str">
        <f>+IF(T286="SWAT HB",800,IF(R286="-","",IFERROR(IF(T286="-","",VLOOKUP(T286,'SKILL PERFIL'!$A$2:$B$37,2,0)),"")))</f>
        <v/>
      </c>
      <c r="Y286" s="51" t="str">
        <f t="shared" si="30"/>
        <v/>
      </c>
      <c r="Z286" s="46" t="str">
        <f t="shared" si="31"/>
        <v/>
      </c>
      <c r="AA286" s="45" t="str">
        <f t="shared" si="32"/>
        <v/>
      </c>
      <c r="AB286" s="45" t="str">
        <f t="shared" si="33"/>
        <v/>
      </c>
      <c r="AC286" s="45" t="str">
        <f>+IF(Q286="","",IFERROR(VLOOKUP(Q286,Consulta1[],7,0),"-"))</f>
        <v/>
      </c>
      <c r="AD286" s="45" t="str">
        <f>+IF(Q286="","",IFERROR(VLOOKUP(Q286,Consulta1[],9,0),"-"))</f>
        <v/>
      </c>
      <c r="AE286" s="1">
        <f t="shared" si="34"/>
        <v>0</v>
      </c>
    </row>
    <row r="287" spans="1:31">
      <c r="A287" s="55"/>
      <c r="B287" s="55"/>
      <c r="H287"/>
      <c r="P287" s="54"/>
      <c r="Q287" s="45" t="str">
        <f t="shared" si="28"/>
        <v/>
      </c>
      <c r="R287" s="45" t="str">
        <f>+IF(Q287="","",IFERROR(VLOOKUP(Q287,Consulta1[],2,0),"-"))</f>
        <v/>
      </c>
      <c r="S287" s="45" t="str">
        <f>+IF(Q287="","",IFERROR(VLOOKUP(Q287,Consulta1[],3,0),"-"))</f>
        <v/>
      </c>
      <c r="T287" s="45" t="str">
        <f>+IF(Q287="","",IFERROR(VLOOKUP(Q287,Consulta1[],4,0),"-"))</f>
        <v/>
      </c>
      <c r="U287" s="45" t="str">
        <f>+IF(Q287="","",IFERROR(VLOOKUP(Q287,Consulta1[],5,0),"-"))</f>
        <v/>
      </c>
      <c r="V287" s="45" t="str">
        <f>+IF(Q287="","",IFERROR(VLOOKUP(Q287,Consulta1[],6,0),"-"))</f>
        <v/>
      </c>
      <c r="W287" s="45" t="str">
        <f t="shared" si="29"/>
        <v/>
      </c>
      <c r="X287" s="51" t="str">
        <f>+IF(T287="SWAT HB",800,IF(R287="-","",IFERROR(IF(T287="-","",VLOOKUP(T287,'SKILL PERFIL'!$A$2:$B$37,2,0)),"")))</f>
        <v/>
      </c>
      <c r="Y287" s="51" t="str">
        <f t="shared" si="30"/>
        <v/>
      </c>
      <c r="Z287" s="46" t="str">
        <f t="shared" si="31"/>
        <v/>
      </c>
      <c r="AA287" s="45" t="str">
        <f t="shared" si="32"/>
        <v/>
      </c>
      <c r="AB287" s="45" t="str">
        <f t="shared" si="33"/>
        <v/>
      </c>
      <c r="AC287" s="45" t="str">
        <f>+IF(Q287="","",IFERROR(VLOOKUP(Q287,Consulta1[],7,0),"-"))</f>
        <v/>
      </c>
      <c r="AD287" s="45" t="str">
        <f>+IF(Q287="","",IFERROR(VLOOKUP(Q287,Consulta1[],9,0),"-"))</f>
        <v/>
      </c>
      <c r="AE287" s="1">
        <f t="shared" si="34"/>
        <v>0</v>
      </c>
    </row>
    <row r="288" spans="1:31">
      <c r="A288" s="55"/>
      <c r="B288" s="55"/>
      <c r="H288"/>
      <c r="P288" s="54"/>
      <c r="Q288" s="45" t="str">
        <f t="shared" si="28"/>
        <v/>
      </c>
      <c r="R288" s="45" t="str">
        <f>+IF(Q288="","",IFERROR(VLOOKUP(Q288,Consulta1[],2,0),"-"))</f>
        <v/>
      </c>
      <c r="S288" s="45" t="str">
        <f>+IF(Q288="","",IFERROR(VLOOKUP(Q288,Consulta1[],3,0),"-"))</f>
        <v/>
      </c>
      <c r="T288" s="45" t="str">
        <f>+IF(Q288="","",IFERROR(VLOOKUP(Q288,Consulta1[],4,0),"-"))</f>
        <v/>
      </c>
      <c r="U288" s="45" t="str">
        <f>+IF(Q288="","",IFERROR(VLOOKUP(Q288,Consulta1[],5,0),"-"))</f>
        <v/>
      </c>
      <c r="V288" s="45" t="str">
        <f>+IF(Q288="","",IFERROR(VLOOKUP(Q288,Consulta1[],6,0),"-"))</f>
        <v/>
      </c>
      <c r="W288" s="45" t="str">
        <f t="shared" si="29"/>
        <v/>
      </c>
      <c r="X288" s="51" t="str">
        <f>+IF(T288="SWAT HB",800,IF(R288="-","",IFERROR(IF(T288="-","",VLOOKUP(T288,'SKILL PERFIL'!$A$2:$B$37,2,0)),"")))</f>
        <v/>
      </c>
      <c r="Y288" s="51" t="str">
        <f t="shared" si="30"/>
        <v/>
      </c>
      <c r="Z288" s="46" t="str">
        <f t="shared" si="31"/>
        <v/>
      </c>
      <c r="AA288" s="45" t="str">
        <f t="shared" si="32"/>
        <v/>
      </c>
      <c r="AB288" s="45" t="str">
        <f t="shared" si="33"/>
        <v/>
      </c>
      <c r="AC288" s="45" t="str">
        <f>+IF(Q288="","",IFERROR(VLOOKUP(Q288,Consulta1[],7,0),"-"))</f>
        <v/>
      </c>
      <c r="AD288" s="45" t="str">
        <f>+IF(Q288="","",IFERROR(VLOOKUP(Q288,Consulta1[],9,0),"-"))</f>
        <v/>
      </c>
      <c r="AE288" s="1">
        <f t="shared" si="34"/>
        <v>0</v>
      </c>
    </row>
    <row r="289" spans="1:31">
      <c r="A289" s="55"/>
      <c r="B289" s="55"/>
      <c r="H289"/>
      <c r="P289" s="54"/>
      <c r="Q289" s="45" t="str">
        <f t="shared" si="28"/>
        <v/>
      </c>
      <c r="R289" s="45" t="str">
        <f>+IF(Q289="","",IFERROR(VLOOKUP(Q289,Consulta1[],2,0),"-"))</f>
        <v/>
      </c>
      <c r="S289" s="45" t="str">
        <f>+IF(Q289="","",IFERROR(VLOOKUP(Q289,Consulta1[],3,0),"-"))</f>
        <v/>
      </c>
      <c r="T289" s="45" t="str">
        <f>+IF(Q289="","",IFERROR(VLOOKUP(Q289,Consulta1[],4,0),"-"))</f>
        <v/>
      </c>
      <c r="U289" s="45" t="str">
        <f>+IF(Q289="","",IFERROR(VLOOKUP(Q289,Consulta1[],5,0),"-"))</f>
        <v/>
      </c>
      <c r="V289" s="45" t="str">
        <f>+IF(Q289="","",IFERROR(VLOOKUP(Q289,Consulta1[],6,0),"-"))</f>
        <v/>
      </c>
      <c r="W289" s="45" t="str">
        <f t="shared" si="29"/>
        <v/>
      </c>
      <c r="X289" s="51" t="str">
        <f>+IF(T289="SWAT HB",800,IF(R289="-","",IFERROR(IF(T289="-","",VLOOKUP(T289,'SKILL PERFIL'!$A$2:$B$37,2,0)),"")))</f>
        <v/>
      </c>
      <c r="Y289" s="51" t="str">
        <f t="shared" si="30"/>
        <v/>
      </c>
      <c r="Z289" s="46" t="str">
        <f t="shared" si="31"/>
        <v/>
      </c>
      <c r="AA289" s="45" t="str">
        <f t="shared" si="32"/>
        <v/>
      </c>
      <c r="AB289" s="45" t="str">
        <f t="shared" si="33"/>
        <v/>
      </c>
      <c r="AC289" s="45" t="str">
        <f>+IF(Q289="","",IFERROR(VLOOKUP(Q289,Consulta1[],7,0),"-"))</f>
        <v/>
      </c>
      <c r="AD289" s="45" t="str">
        <f>+IF(Q289="","",IFERROR(VLOOKUP(Q289,Consulta1[],9,0),"-"))</f>
        <v/>
      </c>
      <c r="AE289" s="1">
        <f t="shared" si="34"/>
        <v>0</v>
      </c>
    </row>
    <row r="290" spans="1:31">
      <c r="A290" s="55"/>
      <c r="B290" s="55"/>
      <c r="H290"/>
      <c r="P290" s="54"/>
      <c r="Q290" s="45" t="str">
        <f t="shared" si="28"/>
        <v/>
      </c>
      <c r="R290" s="45" t="str">
        <f>+IF(Q290="","",IFERROR(VLOOKUP(Q290,Consulta1[],2,0),"-"))</f>
        <v/>
      </c>
      <c r="S290" s="45" t="str">
        <f>+IF(Q290="","",IFERROR(VLOOKUP(Q290,Consulta1[],3,0),"-"))</f>
        <v/>
      </c>
      <c r="T290" s="45" t="str">
        <f>+IF(Q290="","",IFERROR(VLOOKUP(Q290,Consulta1[],4,0),"-"))</f>
        <v/>
      </c>
      <c r="U290" s="45" t="str">
        <f>+IF(Q290="","",IFERROR(VLOOKUP(Q290,Consulta1[],5,0),"-"))</f>
        <v/>
      </c>
      <c r="V290" s="45" t="str">
        <f>+IF(Q290="","",IFERROR(VLOOKUP(Q290,Consulta1[],6,0),"-"))</f>
        <v/>
      </c>
      <c r="W290" s="45" t="str">
        <f t="shared" si="29"/>
        <v/>
      </c>
      <c r="X290" s="51" t="str">
        <f>+IF(T290="SWAT HB",800,IF(R290="-","",IFERROR(IF(T290="-","",VLOOKUP(T290,'SKILL PERFIL'!$A$2:$B$37,2,0)),"")))</f>
        <v/>
      </c>
      <c r="Y290" s="51" t="str">
        <f t="shared" si="30"/>
        <v/>
      </c>
      <c r="Z290" s="46" t="str">
        <f t="shared" si="31"/>
        <v/>
      </c>
      <c r="AA290" s="45" t="str">
        <f t="shared" si="32"/>
        <v/>
      </c>
      <c r="AB290" s="45" t="str">
        <f t="shared" si="33"/>
        <v/>
      </c>
      <c r="AC290" s="45" t="str">
        <f>+IF(Q290="","",IFERROR(VLOOKUP(Q290,Consulta1[],7,0),"-"))</f>
        <v/>
      </c>
      <c r="AD290" s="45" t="str">
        <f>+IF(Q290="","",IFERROR(VLOOKUP(Q290,Consulta1[],9,0),"-"))</f>
        <v/>
      </c>
      <c r="AE290" s="1">
        <f t="shared" si="34"/>
        <v>0</v>
      </c>
    </row>
    <row r="291" spans="1:31">
      <c r="A291" s="55"/>
      <c r="B291" s="55"/>
      <c r="H291"/>
      <c r="P291" s="54"/>
      <c r="Q291" s="45" t="str">
        <f t="shared" si="28"/>
        <v/>
      </c>
      <c r="R291" s="45" t="str">
        <f>+IF(Q291="","",IFERROR(VLOOKUP(Q291,Consulta1[],2,0),"-"))</f>
        <v/>
      </c>
      <c r="S291" s="45" t="str">
        <f>+IF(Q291="","",IFERROR(VLOOKUP(Q291,Consulta1[],3,0),"-"))</f>
        <v/>
      </c>
      <c r="T291" s="45" t="str">
        <f>+IF(Q291="","",IFERROR(VLOOKUP(Q291,Consulta1[],4,0),"-"))</f>
        <v/>
      </c>
      <c r="U291" s="45" t="str">
        <f>+IF(Q291="","",IFERROR(VLOOKUP(Q291,Consulta1[],5,0),"-"))</f>
        <v/>
      </c>
      <c r="V291" s="45" t="str">
        <f>+IF(Q291="","",IFERROR(VLOOKUP(Q291,Consulta1[],6,0),"-"))</f>
        <v/>
      </c>
      <c r="W291" s="45" t="str">
        <f t="shared" si="29"/>
        <v/>
      </c>
      <c r="X291" s="51" t="str">
        <f>+IF(T291="SWAT HB",800,IF(R291="-","",IFERROR(IF(T291="-","",VLOOKUP(T291,'SKILL PERFIL'!$A$2:$B$37,2,0)),"")))</f>
        <v/>
      </c>
      <c r="Y291" s="51" t="str">
        <f t="shared" si="30"/>
        <v/>
      </c>
      <c r="Z291" s="46" t="str">
        <f t="shared" si="31"/>
        <v/>
      </c>
      <c r="AA291" s="45" t="str">
        <f t="shared" si="32"/>
        <v/>
      </c>
      <c r="AB291" s="45" t="str">
        <f t="shared" si="33"/>
        <v/>
      </c>
      <c r="AC291" s="45" t="str">
        <f>+IF(Q291="","",IFERROR(VLOOKUP(Q291,Consulta1[],7,0),"-"))</f>
        <v/>
      </c>
      <c r="AD291" s="45" t="str">
        <f>+IF(Q291="","",IFERROR(VLOOKUP(Q291,Consulta1[],9,0),"-"))</f>
        <v/>
      </c>
      <c r="AE291" s="1">
        <f t="shared" si="34"/>
        <v>0</v>
      </c>
    </row>
    <row r="292" spans="1:31">
      <c r="A292" s="55"/>
      <c r="B292" s="55"/>
      <c r="H292"/>
      <c r="P292" s="54"/>
      <c r="Q292" s="45" t="str">
        <f t="shared" si="28"/>
        <v/>
      </c>
      <c r="R292" s="45" t="str">
        <f>+IF(Q292="","",IFERROR(VLOOKUP(Q292,Consulta1[],2,0),"-"))</f>
        <v/>
      </c>
      <c r="S292" s="45" t="str">
        <f>+IF(Q292="","",IFERROR(VLOOKUP(Q292,Consulta1[],3,0),"-"))</f>
        <v/>
      </c>
      <c r="T292" s="45" t="str">
        <f>+IF(Q292="","",IFERROR(VLOOKUP(Q292,Consulta1[],4,0),"-"))</f>
        <v/>
      </c>
      <c r="U292" s="45" t="str">
        <f>+IF(Q292="","",IFERROR(VLOOKUP(Q292,Consulta1[],5,0),"-"))</f>
        <v/>
      </c>
      <c r="V292" s="45" t="str">
        <f>+IF(Q292="","",IFERROR(VLOOKUP(Q292,Consulta1[],6,0),"-"))</f>
        <v/>
      </c>
      <c r="W292" s="45" t="str">
        <f t="shared" si="29"/>
        <v/>
      </c>
      <c r="X292" s="51" t="str">
        <f>+IF(T292="SWAT HB",800,IF(R292="-","",IFERROR(IF(T292="-","",VLOOKUP(T292,'SKILL PERFIL'!$A$2:$B$37,2,0)),"")))</f>
        <v/>
      </c>
      <c r="Y292" s="51" t="str">
        <f t="shared" si="30"/>
        <v/>
      </c>
      <c r="Z292" s="46" t="str">
        <f t="shared" si="31"/>
        <v/>
      </c>
      <c r="AA292" s="45" t="str">
        <f t="shared" si="32"/>
        <v/>
      </c>
      <c r="AB292" s="45" t="str">
        <f t="shared" si="33"/>
        <v/>
      </c>
      <c r="AC292" s="45" t="str">
        <f>+IF(Q292="","",IFERROR(VLOOKUP(Q292,Consulta1[],7,0),"-"))</f>
        <v/>
      </c>
      <c r="AD292" s="45" t="str">
        <f>+IF(Q292="","",IFERROR(VLOOKUP(Q292,Consulta1[],9,0),"-"))</f>
        <v/>
      </c>
      <c r="AE292" s="1">
        <f t="shared" si="34"/>
        <v>0</v>
      </c>
    </row>
    <row r="293" spans="1:31">
      <c r="A293" s="55"/>
      <c r="B293" s="55"/>
      <c r="H293"/>
      <c r="P293" s="54"/>
      <c r="Q293" s="45" t="str">
        <f t="shared" si="28"/>
        <v/>
      </c>
      <c r="R293" s="45" t="str">
        <f>+IF(Q293="","",IFERROR(VLOOKUP(Q293,Consulta1[],2,0),"-"))</f>
        <v/>
      </c>
      <c r="S293" s="45" t="str">
        <f>+IF(Q293="","",IFERROR(VLOOKUP(Q293,Consulta1[],3,0),"-"))</f>
        <v/>
      </c>
      <c r="T293" s="45" t="str">
        <f>+IF(Q293="","",IFERROR(VLOOKUP(Q293,Consulta1[],4,0),"-"))</f>
        <v/>
      </c>
      <c r="U293" s="45" t="str">
        <f>+IF(Q293="","",IFERROR(VLOOKUP(Q293,Consulta1[],5,0),"-"))</f>
        <v/>
      </c>
      <c r="V293" s="45" t="str">
        <f>+IF(Q293="","",IFERROR(VLOOKUP(Q293,Consulta1[],6,0),"-"))</f>
        <v/>
      </c>
      <c r="W293" s="45" t="str">
        <f t="shared" si="29"/>
        <v/>
      </c>
      <c r="X293" s="51" t="str">
        <f>+IF(T293="SWAT HB",800,IF(R293="-","",IFERROR(IF(T293="-","",VLOOKUP(T293,'SKILL PERFIL'!$A$2:$B$37,2,0)),"")))</f>
        <v/>
      </c>
      <c r="Y293" s="51" t="str">
        <f t="shared" si="30"/>
        <v/>
      </c>
      <c r="Z293" s="46" t="str">
        <f t="shared" si="31"/>
        <v/>
      </c>
      <c r="AA293" s="45" t="str">
        <f t="shared" si="32"/>
        <v/>
      </c>
      <c r="AB293" s="45" t="str">
        <f t="shared" si="33"/>
        <v/>
      </c>
      <c r="AC293" s="45" t="str">
        <f>+IF(Q293="","",IFERROR(VLOOKUP(Q293,Consulta1[],7,0),"-"))</f>
        <v/>
      </c>
      <c r="AD293" s="45" t="str">
        <f>+IF(Q293="","",IFERROR(VLOOKUP(Q293,Consulta1[],9,0),"-"))</f>
        <v/>
      </c>
      <c r="AE293" s="1">
        <f t="shared" si="34"/>
        <v>0</v>
      </c>
    </row>
    <row r="294" spans="1:31">
      <c r="A294" s="55"/>
      <c r="B294" s="55"/>
      <c r="H294"/>
      <c r="P294" s="54"/>
      <c r="Q294" s="45" t="str">
        <f t="shared" si="28"/>
        <v/>
      </c>
      <c r="R294" s="45" t="str">
        <f>+IF(Q294="","",IFERROR(VLOOKUP(Q294,Consulta1[],2,0),"-"))</f>
        <v/>
      </c>
      <c r="S294" s="45" t="str">
        <f>+IF(Q294="","",IFERROR(VLOOKUP(Q294,Consulta1[],3,0),"-"))</f>
        <v/>
      </c>
      <c r="T294" s="45" t="str">
        <f>+IF(Q294="","",IFERROR(VLOOKUP(Q294,Consulta1[],4,0),"-"))</f>
        <v/>
      </c>
      <c r="U294" s="45" t="str">
        <f>+IF(Q294="","",IFERROR(VLOOKUP(Q294,Consulta1[],5,0),"-"))</f>
        <v/>
      </c>
      <c r="V294" s="45" t="str">
        <f>+IF(Q294="","",IFERROR(VLOOKUP(Q294,Consulta1[],6,0),"-"))</f>
        <v/>
      </c>
      <c r="W294" s="45" t="str">
        <f t="shared" si="29"/>
        <v/>
      </c>
      <c r="X294" s="51" t="str">
        <f>+IF(T294="SWAT HB",800,IF(R294="-","",IFERROR(IF(T294="-","",VLOOKUP(T294,'SKILL PERFIL'!$A$2:$B$37,2,0)),"")))</f>
        <v/>
      </c>
      <c r="Y294" s="51" t="str">
        <f t="shared" si="30"/>
        <v/>
      </c>
      <c r="Z294" s="46" t="str">
        <f t="shared" si="31"/>
        <v/>
      </c>
      <c r="AA294" s="45" t="str">
        <f t="shared" si="32"/>
        <v/>
      </c>
      <c r="AB294" s="45" t="str">
        <f t="shared" si="33"/>
        <v/>
      </c>
      <c r="AC294" s="45" t="str">
        <f>+IF(Q294="","",IFERROR(VLOOKUP(Q294,Consulta1[],7,0),"-"))</f>
        <v/>
      </c>
      <c r="AD294" s="45" t="str">
        <f>+IF(Q294="","",IFERROR(VLOOKUP(Q294,Consulta1[],9,0),"-"))</f>
        <v/>
      </c>
      <c r="AE294" s="1">
        <f t="shared" si="34"/>
        <v>0</v>
      </c>
    </row>
    <row r="295" spans="1:31">
      <c r="A295" s="55"/>
      <c r="B295" s="55"/>
      <c r="H295"/>
      <c r="P295" s="54"/>
      <c r="Q295" s="45" t="str">
        <f t="shared" si="28"/>
        <v/>
      </c>
      <c r="R295" s="45" t="str">
        <f>+IF(Q295="","",IFERROR(VLOOKUP(Q295,Consulta1[],2,0),"-"))</f>
        <v/>
      </c>
      <c r="S295" s="45" t="str">
        <f>+IF(Q295="","",IFERROR(VLOOKUP(Q295,Consulta1[],3,0),"-"))</f>
        <v/>
      </c>
      <c r="T295" s="45" t="str">
        <f>+IF(Q295="","",IFERROR(VLOOKUP(Q295,Consulta1[],4,0),"-"))</f>
        <v/>
      </c>
      <c r="U295" s="45" t="str">
        <f>+IF(Q295="","",IFERROR(VLOOKUP(Q295,Consulta1[],5,0),"-"))</f>
        <v/>
      </c>
      <c r="V295" s="45" t="str">
        <f>+IF(Q295="","",IFERROR(VLOOKUP(Q295,Consulta1[],6,0),"-"))</f>
        <v/>
      </c>
      <c r="W295" s="45" t="str">
        <f t="shared" si="29"/>
        <v/>
      </c>
      <c r="X295" s="51" t="str">
        <f>+IF(T295="SWAT HB",800,IF(R295="-","",IFERROR(IF(T295="-","",VLOOKUP(T295,'SKILL PERFIL'!$A$2:$B$37,2,0)),"")))</f>
        <v/>
      </c>
      <c r="Y295" s="51" t="str">
        <f t="shared" si="30"/>
        <v/>
      </c>
      <c r="Z295" s="46" t="str">
        <f>+IFERROR(W295*Y295,"")</f>
        <v/>
      </c>
      <c r="AA295" s="45" t="str">
        <f t="shared" si="32"/>
        <v/>
      </c>
      <c r="AB295" s="45" t="str">
        <f t="shared" si="33"/>
        <v/>
      </c>
      <c r="AC295" s="45" t="str">
        <f>+IF(Q295="","",IFERROR(VLOOKUP(Q295,Consulta1[],7,0),"-"))</f>
        <v/>
      </c>
      <c r="AD295" s="45" t="str">
        <f>+IF(Q295="","",IFERROR(VLOOKUP(Q295,Consulta1[],9,0),"-"))</f>
        <v/>
      </c>
      <c r="AE295" s="1">
        <f t="shared" si="34"/>
        <v>0</v>
      </c>
    </row>
    <row r="296" spans="1:31">
      <c r="A296" s="55"/>
      <c r="B296" s="55"/>
      <c r="H296"/>
      <c r="P296" s="54"/>
      <c r="Q296" s="45" t="str">
        <f t="shared" si="28"/>
        <v/>
      </c>
      <c r="R296" s="45" t="str">
        <f>+IF(Q296="","",IFERROR(VLOOKUP(Q296,Consulta1[],2,0),"-"))</f>
        <v/>
      </c>
      <c r="S296" s="45" t="str">
        <f>+IF(Q296="","",IFERROR(VLOOKUP(Q296,Consulta1[],3,0),"-"))</f>
        <v/>
      </c>
      <c r="T296" s="45" t="str">
        <f>+IF(Q296="","",IFERROR(VLOOKUP(Q296,Consulta1[],4,0),"-"))</f>
        <v/>
      </c>
      <c r="U296" s="45" t="str">
        <f>+IF(Q296="","",IFERROR(VLOOKUP(Q296,Consulta1[],5,0),"-"))</f>
        <v/>
      </c>
      <c r="V296" s="45" t="str">
        <f>+IF(Q296="","",IFERROR(VLOOKUP(Q296,Consulta1[],6,0),"-"))</f>
        <v/>
      </c>
      <c r="W296" s="45" t="str">
        <f t="shared" si="29"/>
        <v/>
      </c>
      <c r="X296" s="51" t="str">
        <f>+IF(T296="SWAT HB",800,IF(R296="-","",IFERROR(IF(T296="-","",VLOOKUP(T296,'SKILL PERFIL'!$A$2:$B$37,2,0)),"")))</f>
        <v/>
      </c>
      <c r="Y296" s="51" t="str">
        <f t="shared" si="30"/>
        <v/>
      </c>
      <c r="Z296" s="46" t="str">
        <f t="shared" si="31"/>
        <v/>
      </c>
      <c r="AA296" s="45" t="str">
        <f t="shared" si="32"/>
        <v/>
      </c>
      <c r="AB296" s="45" t="str">
        <f t="shared" si="33"/>
        <v/>
      </c>
      <c r="AC296" s="45" t="str">
        <f>+IF(Q296="","",IFERROR(VLOOKUP(Q296,Consulta1[],7,0),"-"))</f>
        <v/>
      </c>
      <c r="AD296" s="45" t="str">
        <f>+IF(Q296="","",IFERROR(VLOOKUP(Q296,Consulta1[],9,0),"-"))</f>
        <v/>
      </c>
      <c r="AE296" s="1">
        <f t="shared" si="34"/>
        <v>0</v>
      </c>
    </row>
    <row r="297" spans="1:31">
      <c r="A297" s="55"/>
      <c r="B297" s="55"/>
      <c r="H297"/>
      <c r="P297" s="54"/>
      <c r="Q297" s="45" t="str">
        <f t="shared" si="28"/>
        <v/>
      </c>
      <c r="R297" s="45" t="str">
        <f>+IF(Q297="","",IFERROR(VLOOKUP(Q297,Consulta1[],2,0),"-"))</f>
        <v/>
      </c>
      <c r="S297" s="45" t="str">
        <f>+IF(Q297="","",IFERROR(VLOOKUP(Q297,Consulta1[],3,0),"-"))</f>
        <v/>
      </c>
      <c r="T297" s="45" t="str">
        <f>+IF(Q297="","",IFERROR(VLOOKUP(Q297,Consulta1[],4,0),"-"))</f>
        <v/>
      </c>
      <c r="U297" s="45" t="str">
        <f>+IF(Q297="","",IFERROR(VLOOKUP(Q297,Consulta1[],5,0),"-"))</f>
        <v/>
      </c>
      <c r="V297" s="45" t="str">
        <f>+IF(Q297="","",IFERROR(VLOOKUP(Q297,Consulta1[],6,0),"-"))</f>
        <v/>
      </c>
      <c r="W297" s="45" t="str">
        <f t="shared" si="29"/>
        <v/>
      </c>
      <c r="X297" s="51" t="str">
        <f>+IF(T297="SWAT HB",800,IF(R297="-","",IFERROR(IF(T297="-","",VLOOKUP(T297,'SKILL PERFIL'!$A$2:$B$37,2,0)),"")))</f>
        <v/>
      </c>
      <c r="Y297" s="51" t="str">
        <f t="shared" si="30"/>
        <v/>
      </c>
      <c r="Z297" s="46" t="str">
        <f t="shared" si="31"/>
        <v/>
      </c>
      <c r="AA297" s="45" t="str">
        <f t="shared" si="32"/>
        <v/>
      </c>
      <c r="AB297" s="45" t="str">
        <f t="shared" si="33"/>
        <v/>
      </c>
      <c r="AC297" s="45" t="str">
        <f>+IF(Q297="","",IFERROR(VLOOKUP(Q297,Consulta1[],7,0),"-"))</f>
        <v/>
      </c>
      <c r="AD297" s="45" t="str">
        <f>+IF(Q297="","",IFERROR(VLOOKUP(Q297,Consulta1[],9,0),"-"))</f>
        <v/>
      </c>
      <c r="AE297" s="1">
        <f t="shared" si="34"/>
        <v>0</v>
      </c>
    </row>
    <row r="298" spans="1:31">
      <c r="A298" s="55"/>
      <c r="B298" s="55"/>
      <c r="H298"/>
      <c r="P298" s="54"/>
      <c r="Q298" s="45" t="str">
        <f t="shared" si="28"/>
        <v/>
      </c>
      <c r="R298" s="45" t="str">
        <f>+IF(Q298="","",IFERROR(VLOOKUP(Q298,Consulta1[],2,0),"-"))</f>
        <v/>
      </c>
      <c r="S298" s="45" t="str">
        <f>+IF(Q298="","",IFERROR(VLOOKUP(Q298,Consulta1[],3,0),"-"))</f>
        <v/>
      </c>
      <c r="T298" s="45" t="str">
        <f>+IF(Q298="","",IFERROR(VLOOKUP(Q298,Consulta1[],4,0),"-"))</f>
        <v/>
      </c>
      <c r="U298" s="45" t="str">
        <f>+IF(Q298="","",IFERROR(VLOOKUP(Q298,Consulta1[],5,0),"-"))</f>
        <v/>
      </c>
      <c r="V298" s="45" t="str">
        <f>+IF(Q298="","",IFERROR(VLOOKUP(Q298,Consulta1[],6,0),"-"))</f>
        <v/>
      </c>
      <c r="W298" s="45" t="str">
        <f t="shared" si="29"/>
        <v/>
      </c>
      <c r="X298" s="51" t="str">
        <f>+IF(T298="SWAT HB",800,IF(R298="-","",IFERROR(IF(T298="-","",VLOOKUP(T298,'SKILL PERFIL'!$A$2:$B$37,2,0)),"")))</f>
        <v/>
      </c>
      <c r="Y298" s="51" t="str">
        <f t="shared" si="30"/>
        <v/>
      </c>
      <c r="Z298" s="46" t="str">
        <f t="shared" si="31"/>
        <v/>
      </c>
      <c r="AA298" s="45" t="str">
        <f t="shared" si="32"/>
        <v/>
      </c>
      <c r="AB298" s="45" t="str">
        <f t="shared" si="33"/>
        <v/>
      </c>
      <c r="AC298" s="45" t="str">
        <f>+IF(Q298="","",IFERROR(VLOOKUP(Q298,Consulta1[],7,0),"-"))</f>
        <v/>
      </c>
      <c r="AD298" s="45" t="str">
        <f>+IF(Q298="","",IFERROR(VLOOKUP(Q298,Consulta1[],9,0),"-"))</f>
        <v/>
      </c>
      <c r="AE298" s="1">
        <f t="shared" si="34"/>
        <v>0</v>
      </c>
    </row>
    <row r="299" spans="1:31">
      <c r="A299" s="55"/>
      <c r="B299" s="55"/>
      <c r="H299"/>
      <c r="P299" s="54"/>
      <c r="Q299" s="45" t="str">
        <f t="shared" si="28"/>
        <v/>
      </c>
      <c r="R299" s="45" t="str">
        <f>+IF(Q299="","",IFERROR(VLOOKUP(Q299,Consulta1[],2,0),"-"))</f>
        <v/>
      </c>
      <c r="S299" s="45" t="str">
        <f>+IF(Q299="","",IFERROR(VLOOKUP(Q299,Consulta1[],3,0),"-"))</f>
        <v/>
      </c>
      <c r="T299" s="45" t="str">
        <f>+IF(Q299="","",IFERROR(VLOOKUP(Q299,Consulta1[],4,0),"-"))</f>
        <v/>
      </c>
      <c r="U299" s="45" t="str">
        <f>+IF(Q299="","",IFERROR(VLOOKUP(Q299,Consulta1[],5,0),"-"))</f>
        <v/>
      </c>
      <c r="V299" s="45" t="str">
        <f>+IF(Q299="","",IFERROR(VLOOKUP(Q299,Consulta1[],6,0),"-"))</f>
        <v/>
      </c>
      <c r="W299" s="45" t="str">
        <f t="shared" si="29"/>
        <v/>
      </c>
      <c r="X299" s="51" t="str">
        <f>+IF(T299="SWAT HB",800,IF(R299="-","",IFERROR(IF(T299="-","",VLOOKUP(T299,'SKILL PERFIL'!$A$2:$B$37,2,0)),"")))</f>
        <v/>
      </c>
      <c r="Y299" s="51" t="str">
        <f t="shared" si="30"/>
        <v/>
      </c>
      <c r="Z299" s="46" t="str">
        <f t="shared" si="31"/>
        <v/>
      </c>
      <c r="AA299" s="45" t="str">
        <f t="shared" si="32"/>
        <v/>
      </c>
      <c r="AB299" s="45" t="str">
        <f t="shared" si="33"/>
        <v/>
      </c>
      <c r="AC299" s="45" t="str">
        <f>+IF(Q299="","",IFERROR(VLOOKUP(Q299,Consulta1[],7,0),"-"))</f>
        <v/>
      </c>
      <c r="AD299" s="45" t="str">
        <f>+IF(Q299="","",IFERROR(VLOOKUP(Q299,Consulta1[],9,0),"-"))</f>
        <v/>
      </c>
      <c r="AE299" s="1">
        <f t="shared" si="34"/>
        <v>0</v>
      </c>
    </row>
    <row r="300" spans="1:31">
      <c r="A300" s="55"/>
      <c r="B300" s="55"/>
      <c r="H300"/>
      <c r="P300" s="54"/>
      <c r="Q300" s="45" t="str">
        <f t="shared" si="28"/>
        <v/>
      </c>
      <c r="R300" s="45" t="str">
        <f>+IF(Q300="","",IFERROR(VLOOKUP(Q300,Consulta1[],2,0),"-"))</f>
        <v/>
      </c>
      <c r="S300" s="45" t="str">
        <f>+IF(Q300="","",IFERROR(VLOOKUP(Q300,Consulta1[],3,0),"-"))</f>
        <v/>
      </c>
      <c r="T300" s="45" t="str">
        <f>+IF(Q300="","",IFERROR(VLOOKUP(Q300,Consulta1[],4,0),"-"))</f>
        <v/>
      </c>
      <c r="U300" s="45" t="str">
        <f>+IF(Q300="","",IFERROR(VLOOKUP(Q300,Consulta1[],5,0),"-"))</f>
        <v/>
      </c>
      <c r="V300" s="45" t="str">
        <f>+IF(Q300="","",IFERROR(VLOOKUP(Q300,Consulta1[],6,0),"-"))</f>
        <v/>
      </c>
      <c r="W300" s="45" t="str">
        <f t="shared" si="29"/>
        <v/>
      </c>
      <c r="X300" s="51" t="str">
        <f>+IF(T300="SWAT HB",800,IF(R300="-","",IFERROR(IF(T300="-","",VLOOKUP(T300,'SKILL PERFIL'!$A$2:$B$37,2,0)),"")))</f>
        <v/>
      </c>
      <c r="Y300" s="51" t="str">
        <f t="shared" si="30"/>
        <v/>
      </c>
      <c r="Z300" s="46" t="str">
        <f t="shared" si="31"/>
        <v/>
      </c>
      <c r="AA300" s="45" t="str">
        <f t="shared" si="32"/>
        <v/>
      </c>
      <c r="AB300" s="45" t="str">
        <f t="shared" si="33"/>
        <v/>
      </c>
      <c r="AC300" s="45" t="str">
        <f>+IF(Q300="","",IFERROR(VLOOKUP(Q300,Consulta1[],7,0),"-"))</f>
        <v/>
      </c>
      <c r="AD300" s="45" t="str">
        <f>+IF(Q300="","",IFERROR(VLOOKUP(Q300,Consulta1[],9,0),"-"))</f>
        <v/>
      </c>
      <c r="AE300" s="1">
        <f t="shared" si="34"/>
        <v>0</v>
      </c>
    </row>
    <row r="301" spans="1:31">
      <c r="A301" s="55"/>
      <c r="B301" s="55"/>
      <c r="H301"/>
      <c r="P301" s="54"/>
      <c r="Q301" s="45" t="str">
        <f t="shared" si="28"/>
        <v/>
      </c>
      <c r="R301" s="45" t="str">
        <f>+IF(Q301="","",IFERROR(VLOOKUP(Q301,Consulta1[],2,0),"-"))</f>
        <v/>
      </c>
      <c r="S301" s="45" t="str">
        <f>+IF(Q301="","",IFERROR(VLOOKUP(Q301,Consulta1[],3,0),"-"))</f>
        <v/>
      </c>
      <c r="T301" s="45" t="str">
        <f>+IF(Q301="","",IFERROR(VLOOKUP(Q301,Consulta1[],4,0),"-"))</f>
        <v/>
      </c>
      <c r="U301" s="45" t="str">
        <f>+IF(Q301="","",IFERROR(VLOOKUP(Q301,Consulta1[],5,0),"-"))</f>
        <v/>
      </c>
      <c r="V301" s="45" t="str">
        <f>+IF(Q301="","",IFERROR(VLOOKUP(Q301,Consulta1[],6,0),"-"))</f>
        <v/>
      </c>
      <c r="W301" s="45" t="str">
        <f t="shared" si="29"/>
        <v/>
      </c>
      <c r="X301" s="51" t="str">
        <f>+IF(T301="SWAT HB",800,IF(R301="-","",IFERROR(IF(T301="-","",VLOOKUP(T301,'SKILL PERFIL'!$A$2:$B$37,2,0)),"")))</f>
        <v/>
      </c>
      <c r="Y301" s="51" t="str">
        <f t="shared" si="30"/>
        <v/>
      </c>
      <c r="Z301" s="46" t="str">
        <f t="shared" si="31"/>
        <v/>
      </c>
      <c r="AA301" s="45" t="str">
        <f t="shared" si="32"/>
        <v/>
      </c>
      <c r="AB301" s="45" t="str">
        <f t="shared" si="33"/>
        <v/>
      </c>
      <c r="AC301" s="45" t="str">
        <f>+IF(Q301="","",IFERROR(VLOOKUP(Q301,Consulta1[],7,0),"-"))</f>
        <v/>
      </c>
      <c r="AD301" s="45" t="str">
        <f>+IF(Q301="","",IFERROR(VLOOKUP(Q301,Consulta1[],9,0),"-"))</f>
        <v/>
      </c>
      <c r="AE301" s="1">
        <f t="shared" si="34"/>
        <v>0</v>
      </c>
    </row>
    <row r="302" spans="1:31">
      <c r="A302" s="55"/>
      <c r="B302" s="55"/>
      <c r="H302"/>
      <c r="P302" s="54"/>
      <c r="Q302" s="45" t="str">
        <f t="shared" si="28"/>
        <v/>
      </c>
      <c r="R302" s="45" t="str">
        <f>+IF(Q302="","",IFERROR(VLOOKUP(Q302,Consulta1[],2,0),"-"))</f>
        <v/>
      </c>
      <c r="S302" s="45" t="str">
        <f>+IF(Q302="","",IFERROR(VLOOKUP(Q302,Consulta1[],3,0),"-"))</f>
        <v/>
      </c>
      <c r="T302" s="45" t="str">
        <f>+IF(Q302="","",IFERROR(VLOOKUP(Q302,Consulta1[],4,0),"-"))</f>
        <v/>
      </c>
      <c r="U302" s="45" t="str">
        <f>+IF(Q302="","",IFERROR(VLOOKUP(Q302,Consulta1[],5,0),"-"))</f>
        <v/>
      </c>
      <c r="V302" s="45" t="str">
        <f>+IF(Q302="","",IFERROR(VLOOKUP(Q302,Consulta1[],6,0),"-"))</f>
        <v/>
      </c>
      <c r="W302" s="45" t="str">
        <f t="shared" si="29"/>
        <v/>
      </c>
      <c r="X302" s="51" t="str">
        <f>+IF(T302="SWAT HB",800,IF(R302="-","",IFERROR(IF(T302="-","",VLOOKUP(T302,'SKILL PERFIL'!$A$2:$B$37,2,0)),"")))</f>
        <v/>
      </c>
      <c r="Y302" s="51" t="str">
        <f t="shared" si="30"/>
        <v/>
      </c>
      <c r="Z302" s="46" t="str">
        <f t="shared" si="31"/>
        <v/>
      </c>
      <c r="AA302" s="45" t="str">
        <f t="shared" si="32"/>
        <v/>
      </c>
      <c r="AB302" s="45" t="str">
        <f t="shared" si="33"/>
        <v/>
      </c>
      <c r="AC302" s="45" t="str">
        <f>+IF(Q302="","",IFERROR(VLOOKUP(Q302,Consulta1[],7,0),"-"))</f>
        <v/>
      </c>
      <c r="AD302" s="45" t="str">
        <f>+IF(Q302="","",IFERROR(VLOOKUP(Q302,Consulta1[],9,0),"-"))</f>
        <v/>
      </c>
      <c r="AE302" s="1">
        <f t="shared" si="34"/>
        <v>0</v>
      </c>
    </row>
    <row r="303" spans="1:31">
      <c r="A303" s="55"/>
      <c r="B303" s="55"/>
      <c r="H303"/>
      <c r="P303" s="54"/>
      <c r="Q303" s="45" t="str">
        <f t="shared" si="28"/>
        <v/>
      </c>
      <c r="R303" s="45" t="str">
        <f>+IF(Q303="","",IFERROR(VLOOKUP(Q303,Consulta1[],2,0),"-"))</f>
        <v/>
      </c>
      <c r="S303" s="45" t="str">
        <f>+IF(Q303="","",IFERROR(VLOOKUP(Q303,Consulta1[],3,0),"-"))</f>
        <v/>
      </c>
      <c r="T303" s="45" t="str">
        <f>+IF(Q303="","",IFERROR(VLOOKUP(Q303,Consulta1[],4,0),"-"))</f>
        <v/>
      </c>
      <c r="U303" s="45" t="str">
        <f>+IF(Q303="","",IFERROR(VLOOKUP(Q303,Consulta1[],5,0),"-"))</f>
        <v/>
      </c>
      <c r="V303" s="45" t="str">
        <f>+IF(Q303="","",IFERROR(VLOOKUP(Q303,Consulta1[],6,0),"-"))</f>
        <v/>
      </c>
      <c r="W303" s="45" t="str">
        <f t="shared" si="29"/>
        <v/>
      </c>
      <c r="X303" s="51" t="str">
        <f>+IF(T303="SWAT HB",800,IF(R303="-","",IFERROR(IF(T303="-","",VLOOKUP(T303,'SKILL PERFIL'!$A$2:$B$37,2,0)),"")))</f>
        <v/>
      </c>
      <c r="Y303" s="51" t="str">
        <f t="shared" si="30"/>
        <v/>
      </c>
      <c r="Z303" s="46" t="str">
        <f t="shared" si="31"/>
        <v/>
      </c>
      <c r="AA303" s="45" t="str">
        <f t="shared" si="32"/>
        <v/>
      </c>
      <c r="AB303" s="45" t="str">
        <f t="shared" si="33"/>
        <v/>
      </c>
      <c r="AC303" s="45" t="str">
        <f>+IF(Q303="","",IFERROR(VLOOKUP(Q303,Consulta1[],7,0),"-"))</f>
        <v/>
      </c>
      <c r="AD303" s="45" t="str">
        <f>+IF(Q303="","",IFERROR(VLOOKUP(Q303,Consulta1[],9,0),"-"))</f>
        <v/>
      </c>
      <c r="AE303" s="1">
        <f t="shared" si="34"/>
        <v>0</v>
      </c>
    </row>
    <row r="304" spans="1:31">
      <c r="A304" s="55"/>
      <c r="B304" s="55"/>
      <c r="H304"/>
      <c r="P304" s="54"/>
      <c r="Q304" s="45" t="str">
        <f t="shared" si="28"/>
        <v/>
      </c>
      <c r="R304" s="45" t="str">
        <f>+IF(Q304="","",IFERROR(VLOOKUP(Q304,Consulta1[],2,0),"-"))</f>
        <v/>
      </c>
      <c r="S304" s="45" t="str">
        <f>+IF(Q304="","",IFERROR(VLOOKUP(Q304,Consulta1[],3,0),"-"))</f>
        <v/>
      </c>
      <c r="T304" s="45" t="str">
        <f>+IF(Q304="","",IFERROR(VLOOKUP(Q304,Consulta1[],4,0),"-"))</f>
        <v/>
      </c>
      <c r="U304" s="45" t="str">
        <f>+IF(Q304="","",IFERROR(VLOOKUP(Q304,Consulta1[],5,0),"-"))</f>
        <v/>
      </c>
      <c r="V304" s="45" t="str">
        <f>+IF(Q304="","",IFERROR(VLOOKUP(Q304,Consulta1[],6,0),"-"))</f>
        <v/>
      </c>
      <c r="W304" s="45" t="str">
        <f t="shared" si="29"/>
        <v/>
      </c>
      <c r="X304" s="51" t="str">
        <f>+IF(T304="SWAT HB",800,IF(R304="-","",IFERROR(IF(T304="-","",VLOOKUP(T304,'SKILL PERFIL'!$A$2:$B$37,2,0)),"")))</f>
        <v/>
      </c>
      <c r="Y304" s="51" t="str">
        <f t="shared" si="30"/>
        <v/>
      </c>
      <c r="Z304" s="46" t="str">
        <f t="shared" si="31"/>
        <v/>
      </c>
      <c r="AA304" s="45" t="str">
        <f t="shared" si="32"/>
        <v/>
      </c>
      <c r="AB304" s="45" t="str">
        <f t="shared" si="33"/>
        <v/>
      </c>
      <c r="AC304" s="45" t="str">
        <f>+IF(Q304="","",IFERROR(VLOOKUP(Q304,Consulta1[],7,0),"-"))</f>
        <v/>
      </c>
      <c r="AD304" s="45" t="str">
        <f>+IF(Q304="","",IFERROR(VLOOKUP(Q304,Consulta1[],9,0),"-"))</f>
        <v/>
      </c>
      <c r="AE304" s="1">
        <f t="shared" si="34"/>
        <v>0</v>
      </c>
    </row>
    <row r="305" spans="1:31">
      <c r="A305" s="55"/>
      <c r="B305" s="55"/>
      <c r="H305"/>
      <c r="P305" s="54"/>
      <c r="Q305" s="45" t="str">
        <f t="shared" si="28"/>
        <v/>
      </c>
      <c r="R305" s="45" t="str">
        <f>+IF(Q305="","",IFERROR(VLOOKUP(Q305,Consulta1[],2,0),"-"))</f>
        <v/>
      </c>
      <c r="S305" s="45" t="str">
        <f>+IF(Q305="","",IFERROR(VLOOKUP(Q305,Consulta1[],3,0),"-"))</f>
        <v/>
      </c>
      <c r="T305" s="45" t="str">
        <f>+IF(Q305="","",IFERROR(VLOOKUP(Q305,Consulta1[],4,0),"-"))</f>
        <v/>
      </c>
      <c r="U305" s="45" t="str">
        <f>+IF(Q305="","",IFERROR(VLOOKUP(Q305,Consulta1[],5,0),"-"))</f>
        <v/>
      </c>
      <c r="V305" s="45" t="str">
        <f>+IF(Q305="","",IFERROR(VLOOKUP(Q305,Consulta1[],6,0),"-"))</f>
        <v/>
      </c>
      <c r="W305" s="45" t="str">
        <f t="shared" si="29"/>
        <v/>
      </c>
      <c r="X305" s="51" t="str">
        <f>+IF(T305="SWAT HB",800,IF(R305="-","",IFERROR(IF(T305="-","",VLOOKUP(T305,'SKILL PERFIL'!$A$2:$B$37,2,0)),"")))</f>
        <v/>
      </c>
      <c r="Y305" s="51" t="str">
        <f t="shared" si="30"/>
        <v/>
      </c>
      <c r="Z305" s="46" t="str">
        <f t="shared" si="31"/>
        <v/>
      </c>
      <c r="AA305" s="45" t="str">
        <f t="shared" si="32"/>
        <v/>
      </c>
      <c r="AB305" s="45" t="str">
        <f t="shared" si="33"/>
        <v/>
      </c>
      <c r="AC305" s="45" t="str">
        <f>+IF(Q305="","",IFERROR(VLOOKUP(Q305,Consulta1[],7,0),"-"))</f>
        <v/>
      </c>
      <c r="AD305" s="45" t="str">
        <f>+IF(Q305="","",IFERROR(VLOOKUP(Q305,Consulta1[],9,0),"-"))</f>
        <v/>
      </c>
      <c r="AE305" s="1">
        <f t="shared" si="34"/>
        <v>0</v>
      </c>
    </row>
    <row r="306" spans="1:31">
      <c r="A306" s="55"/>
      <c r="B306" s="55"/>
      <c r="H306"/>
      <c r="P306" s="54"/>
      <c r="Q306" s="45" t="str">
        <f t="shared" si="28"/>
        <v/>
      </c>
      <c r="R306" s="45" t="str">
        <f>+IF(Q306="","",IFERROR(VLOOKUP(Q306,Consulta1[],2,0),"-"))</f>
        <v/>
      </c>
      <c r="S306" s="45" t="str">
        <f>+IF(Q306="","",IFERROR(VLOOKUP(Q306,Consulta1[],3,0),"-"))</f>
        <v/>
      </c>
      <c r="T306" s="45" t="str">
        <f>+IF(Q306="","",IFERROR(VLOOKUP(Q306,Consulta1[],4,0),"-"))</f>
        <v/>
      </c>
      <c r="U306" s="45" t="str">
        <f>+IF(Q306="","",IFERROR(VLOOKUP(Q306,Consulta1[],5,0),"-"))</f>
        <v/>
      </c>
      <c r="V306" s="45" t="str">
        <f>+IF(Q306="","",IFERROR(VLOOKUP(Q306,Consulta1[],6,0),"-"))</f>
        <v/>
      </c>
      <c r="W306" s="45" t="str">
        <f t="shared" si="29"/>
        <v/>
      </c>
      <c r="X306" s="51" t="str">
        <f>+IF(T306="SWAT HB",800,IF(R306="-","",IFERROR(IF(T306="-","",VLOOKUP(T306,'SKILL PERFIL'!$A$2:$B$37,2,0)),"")))</f>
        <v/>
      </c>
      <c r="Y306" s="51" t="str">
        <f t="shared" si="30"/>
        <v/>
      </c>
      <c r="Z306" s="46" t="str">
        <f t="shared" si="31"/>
        <v/>
      </c>
      <c r="AA306" s="45" t="str">
        <f t="shared" si="32"/>
        <v/>
      </c>
      <c r="AB306" s="45" t="str">
        <f t="shared" si="33"/>
        <v/>
      </c>
      <c r="AC306" s="45" t="str">
        <f>+IF(Q306="","",IFERROR(VLOOKUP(Q306,Consulta1[],7,0),"-"))</f>
        <v/>
      </c>
      <c r="AD306" s="45" t="str">
        <f>+IF(Q306="","",IFERROR(VLOOKUP(Q306,Consulta1[],9,0),"-"))</f>
        <v/>
      </c>
      <c r="AE306" s="1">
        <f t="shared" si="34"/>
        <v>0</v>
      </c>
    </row>
    <row r="307" spans="1:31">
      <c r="A307" s="55"/>
      <c r="B307" s="55"/>
      <c r="H307"/>
      <c r="P307" s="54"/>
      <c r="Q307" s="45" t="str">
        <f t="shared" si="28"/>
        <v/>
      </c>
      <c r="R307" s="45" t="str">
        <f>+IF(Q307="","",IFERROR(VLOOKUP(Q307,Consulta1[],2,0),"-"))</f>
        <v/>
      </c>
      <c r="S307" s="45" t="str">
        <f>+IF(Q307="","",IFERROR(VLOOKUP(Q307,Consulta1[],3,0),"-"))</f>
        <v/>
      </c>
      <c r="T307" s="45" t="str">
        <f>+IF(Q307="","",IFERROR(VLOOKUP(Q307,Consulta1[],4,0),"-"))</f>
        <v/>
      </c>
      <c r="U307" s="45" t="str">
        <f>+IF(Q307="","",IFERROR(VLOOKUP(Q307,Consulta1[],5,0),"-"))</f>
        <v/>
      </c>
      <c r="V307" s="45" t="str">
        <f>+IF(Q307="","",IFERROR(VLOOKUP(Q307,Consulta1[],6,0),"-"))</f>
        <v/>
      </c>
      <c r="W307" s="45" t="str">
        <f t="shared" si="29"/>
        <v/>
      </c>
      <c r="X307" s="51" t="str">
        <f>+IF(T307="SWAT HB",800,IF(R307="-","",IFERROR(IF(T307="-","",VLOOKUP(T307,'SKILL PERFIL'!$A$2:$B$37,2,0)),"")))</f>
        <v/>
      </c>
      <c r="Y307" s="51" t="str">
        <f t="shared" si="30"/>
        <v/>
      </c>
      <c r="Z307" s="46" t="str">
        <f t="shared" si="31"/>
        <v/>
      </c>
      <c r="AA307" s="45" t="str">
        <f t="shared" si="32"/>
        <v/>
      </c>
      <c r="AB307" s="45" t="str">
        <f t="shared" si="33"/>
        <v/>
      </c>
      <c r="AC307" s="45" t="str">
        <f>+IF(Q307="","",IFERROR(VLOOKUP(Q307,Consulta1[],7,0),"-"))</f>
        <v/>
      </c>
      <c r="AD307" s="45" t="str">
        <f>+IF(Q307="","",IFERROR(VLOOKUP(Q307,Consulta1[],9,0),"-"))</f>
        <v/>
      </c>
      <c r="AE307" s="1">
        <f t="shared" si="34"/>
        <v>0</v>
      </c>
    </row>
    <row r="308" spans="1:31">
      <c r="A308" s="55"/>
      <c r="B308" s="55"/>
      <c r="H308"/>
      <c r="P308" s="54"/>
      <c r="Q308" s="45" t="str">
        <f t="shared" si="28"/>
        <v/>
      </c>
      <c r="R308" s="45" t="str">
        <f>+IF(Q308="","",IFERROR(VLOOKUP(Q308,Consulta1[],2,0),"-"))</f>
        <v/>
      </c>
      <c r="S308" s="45" t="str">
        <f>+IF(Q308="","",IFERROR(VLOOKUP(Q308,Consulta1[],3,0),"-"))</f>
        <v/>
      </c>
      <c r="T308" s="45" t="str">
        <f>+IF(Q308="","",IFERROR(VLOOKUP(Q308,Consulta1[],4,0),"-"))</f>
        <v/>
      </c>
      <c r="U308" s="45" t="str">
        <f>+IF(Q308="","",IFERROR(VLOOKUP(Q308,Consulta1[],5,0),"-"))</f>
        <v/>
      </c>
      <c r="V308" s="45" t="str">
        <f>+IF(Q308="","",IFERROR(VLOOKUP(Q308,Consulta1[],6,0),"-"))</f>
        <v/>
      </c>
      <c r="W308" s="45" t="str">
        <f t="shared" si="29"/>
        <v/>
      </c>
      <c r="X308" s="51" t="str">
        <f>+IF(T308="SWAT HB",800,IF(R308="-","",IFERROR(IF(T308="-","",VLOOKUP(T308,'SKILL PERFIL'!$A$2:$B$37,2,0)),"")))</f>
        <v/>
      </c>
      <c r="Y308" s="51" t="str">
        <f t="shared" si="30"/>
        <v/>
      </c>
      <c r="Z308" s="46" t="str">
        <f t="shared" si="31"/>
        <v/>
      </c>
      <c r="AA308" s="45" t="str">
        <f t="shared" si="32"/>
        <v/>
      </c>
      <c r="AB308" s="45" t="str">
        <f t="shared" si="33"/>
        <v/>
      </c>
      <c r="AC308" s="45" t="str">
        <f>+IF(Q308="","",IFERROR(VLOOKUP(Q308,Consulta1[],7,0),"-"))</f>
        <v/>
      </c>
      <c r="AD308" s="45" t="str">
        <f>+IF(Q308="","",IFERROR(VLOOKUP(Q308,Consulta1[],9,0),"-"))</f>
        <v/>
      </c>
      <c r="AE308" s="1">
        <f t="shared" si="34"/>
        <v>0</v>
      </c>
    </row>
    <row r="309" spans="1:31">
      <c r="A309" s="55"/>
      <c r="B309" s="55"/>
      <c r="H309"/>
      <c r="P309" s="54"/>
      <c r="Q309" s="45" t="str">
        <f t="shared" si="28"/>
        <v/>
      </c>
      <c r="R309" s="45" t="str">
        <f>+IF(Q309="","",IFERROR(VLOOKUP(Q309,Consulta1[],2,0),"-"))</f>
        <v/>
      </c>
      <c r="S309" s="45" t="str">
        <f>+IF(Q309="","",IFERROR(VLOOKUP(Q309,Consulta1[],3,0),"-"))</f>
        <v/>
      </c>
      <c r="T309" s="45" t="str">
        <f>+IF(Q309="","",IFERROR(VLOOKUP(Q309,Consulta1[],4,0),"-"))</f>
        <v/>
      </c>
      <c r="U309" s="45" t="str">
        <f>+IF(Q309="","",IFERROR(VLOOKUP(Q309,Consulta1[],5,0),"-"))</f>
        <v/>
      </c>
      <c r="V309" s="45" t="str">
        <f>+IF(Q309="","",IFERROR(VLOOKUP(Q309,Consulta1[],6,0),"-"))</f>
        <v/>
      </c>
      <c r="W309" s="45" t="str">
        <f t="shared" si="29"/>
        <v/>
      </c>
      <c r="X309" s="51" t="str">
        <f>+IF(T309="SWAT HB",800,IF(R309="-","",IFERROR(IF(T309="-","",VLOOKUP(T309,'SKILL PERFIL'!$A$2:$B$37,2,0)),"")))</f>
        <v/>
      </c>
      <c r="Y309" s="51" t="str">
        <f t="shared" si="30"/>
        <v/>
      </c>
      <c r="Z309" s="46" t="str">
        <f t="shared" si="31"/>
        <v/>
      </c>
      <c r="AA309" s="45" t="str">
        <f t="shared" si="32"/>
        <v/>
      </c>
      <c r="AB309" s="45" t="str">
        <f t="shared" si="33"/>
        <v/>
      </c>
      <c r="AC309" s="45" t="str">
        <f>+IF(Q309="","",IFERROR(VLOOKUP(Q309,Consulta1[],7,0),"-"))</f>
        <v/>
      </c>
      <c r="AD309" s="45" t="str">
        <f>+IF(Q309="","",IFERROR(VLOOKUP(Q309,Consulta1[],9,0),"-"))</f>
        <v/>
      </c>
      <c r="AE309" s="1">
        <f t="shared" si="34"/>
        <v>0</v>
      </c>
    </row>
    <row r="310" spans="1:31">
      <c r="A310" s="55"/>
      <c r="B310" s="55"/>
      <c r="H310"/>
      <c r="P310" s="54"/>
      <c r="Q310" s="45" t="str">
        <f t="shared" si="28"/>
        <v/>
      </c>
      <c r="R310" s="45" t="str">
        <f>+IF(Q310="","",IFERROR(VLOOKUP(Q310,Consulta1[],2,0),"-"))</f>
        <v/>
      </c>
      <c r="S310" s="45" t="str">
        <f>+IF(Q310="","",IFERROR(VLOOKUP(Q310,Consulta1[],3,0),"-"))</f>
        <v/>
      </c>
      <c r="T310" s="45" t="str">
        <f>+IF(Q310="","",IFERROR(VLOOKUP(Q310,Consulta1[],4,0),"-"))</f>
        <v/>
      </c>
      <c r="U310" s="45" t="str">
        <f>+IF(Q310="","",IFERROR(VLOOKUP(Q310,Consulta1[],5,0),"-"))</f>
        <v/>
      </c>
      <c r="V310" s="45" t="str">
        <f>+IF(Q310="","",IFERROR(VLOOKUP(Q310,Consulta1[],6,0),"-"))</f>
        <v/>
      </c>
      <c r="W310" s="45" t="str">
        <f t="shared" si="29"/>
        <v/>
      </c>
      <c r="X310" s="51" t="str">
        <f>+IF(T310="SWAT HB",800,IF(R310="-","",IFERROR(IF(T310="-","",VLOOKUP(T310,'SKILL PERFIL'!$A$2:$B$37,2,0)),"")))</f>
        <v/>
      </c>
      <c r="Y310" s="51" t="str">
        <f t="shared" si="30"/>
        <v/>
      </c>
      <c r="Z310" s="46" t="str">
        <f t="shared" si="31"/>
        <v/>
      </c>
      <c r="AA310" s="45" t="str">
        <f t="shared" si="32"/>
        <v/>
      </c>
      <c r="AB310" s="45" t="str">
        <f t="shared" si="33"/>
        <v/>
      </c>
      <c r="AC310" s="45" t="str">
        <f>+IF(Q310="","",IFERROR(VLOOKUP(Q310,Consulta1[],7,0),"-"))</f>
        <v/>
      </c>
      <c r="AD310" s="45" t="str">
        <f>+IF(Q310="","",IFERROR(VLOOKUP(Q310,Consulta1[],9,0),"-"))</f>
        <v/>
      </c>
      <c r="AE310" s="1">
        <f t="shared" si="34"/>
        <v>0</v>
      </c>
    </row>
    <row r="311" spans="1:31">
      <c r="A311" s="55"/>
      <c r="B311" s="55"/>
      <c r="H311"/>
      <c r="P311" s="54"/>
      <c r="Q311" s="45" t="str">
        <f t="shared" si="28"/>
        <v/>
      </c>
      <c r="R311" s="45" t="str">
        <f>+IF(Q311="","",IFERROR(VLOOKUP(Q311,Consulta1[],2,0),"-"))</f>
        <v/>
      </c>
      <c r="S311" s="45" t="str">
        <f>+IF(Q311="","",IFERROR(VLOOKUP(Q311,Consulta1[],3,0),"-"))</f>
        <v/>
      </c>
      <c r="T311" s="45" t="str">
        <f>+IF(Q311="","",IFERROR(VLOOKUP(Q311,Consulta1[],4,0),"-"))</f>
        <v/>
      </c>
      <c r="U311" s="45" t="str">
        <f>+IF(Q311="","",IFERROR(VLOOKUP(Q311,Consulta1[],5,0),"-"))</f>
        <v/>
      </c>
      <c r="V311" s="45" t="str">
        <f>+IF(Q311="","",IFERROR(VLOOKUP(Q311,Consulta1[],6,0),"-"))</f>
        <v/>
      </c>
      <c r="W311" s="45" t="str">
        <f t="shared" si="29"/>
        <v/>
      </c>
      <c r="X311" s="51" t="str">
        <f>+IF(T311="SWAT HB",800,IF(R311="-","",IFERROR(IF(T311="-","",VLOOKUP(T311,'SKILL PERFIL'!$A$2:$B$37,2,0)),"")))</f>
        <v/>
      </c>
      <c r="Y311" s="51" t="str">
        <f t="shared" si="30"/>
        <v/>
      </c>
      <c r="Z311" s="46" t="str">
        <f t="shared" si="31"/>
        <v/>
      </c>
      <c r="AA311" s="45" t="str">
        <f t="shared" si="32"/>
        <v/>
      </c>
      <c r="AB311" s="45" t="str">
        <f t="shared" si="33"/>
        <v/>
      </c>
      <c r="AC311" s="45" t="str">
        <f>+IF(Q311="","",IFERROR(VLOOKUP(Q311,Consulta1[],7,0),"-"))</f>
        <v/>
      </c>
      <c r="AD311" s="45" t="str">
        <f>+IF(Q311="","",IFERROR(VLOOKUP(Q311,Consulta1[],9,0),"-"))</f>
        <v/>
      </c>
      <c r="AE311" s="1">
        <f t="shared" si="34"/>
        <v>0</v>
      </c>
    </row>
    <row r="312" spans="1:31">
      <c r="A312" s="55"/>
      <c r="B312" s="55"/>
      <c r="H312"/>
      <c r="P312" s="54"/>
      <c r="Q312" s="45" t="str">
        <f t="shared" si="28"/>
        <v/>
      </c>
      <c r="R312" s="45" t="str">
        <f>+IF(Q312="","",IFERROR(VLOOKUP(Q312,Consulta1[],2,0),"-"))</f>
        <v/>
      </c>
      <c r="S312" s="45" t="str">
        <f>+IF(Q312="","",IFERROR(VLOOKUP(Q312,Consulta1[],3,0),"-"))</f>
        <v/>
      </c>
      <c r="T312" s="45" t="str">
        <f>+IF(Q312="","",IFERROR(VLOOKUP(Q312,Consulta1[],4,0),"-"))</f>
        <v/>
      </c>
      <c r="U312" s="45" t="str">
        <f>+IF(Q312="","",IFERROR(VLOOKUP(Q312,Consulta1[],5,0),"-"))</f>
        <v/>
      </c>
      <c r="V312" s="45" t="str">
        <f>+IF(Q312="","",IFERROR(VLOOKUP(Q312,Consulta1[],6,0),"-"))</f>
        <v/>
      </c>
      <c r="W312" s="45" t="str">
        <f t="shared" si="29"/>
        <v/>
      </c>
      <c r="X312" s="51" t="str">
        <f>+IF(T312="SWAT HB",800,IF(R312="-","",IFERROR(IF(T312="-","",VLOOKUP(T312,'SKILL PERFIL'!$A$2:$B$37,2,0)),"")))</f>
        <v/>
      </c>
      <c r="Y312" s="51" t="str">
        <f t="shared" si="30"/>
        <v/>
      </c>
      <c r="Z312" s="46" t="str">
        <f t="shared" si="31"/>
        <v/>
      </c>
      <c r="AA312" s="45" t="str">
        <f t="shared" si="32"/>
        <v/>
      </c>
      <c r="AB312" s="45" t="str">
        <f t="shared" si="33"/>
        <v/>
      </c>
      <c r="AC312" s="45" t="str">
        <f>+IF(Q312="","",IFERROR(VLOOKUP(Q312,Consulta1[],7,0),"-"))</f>
        <v/>
      </c>
      <c r="AD312" s="45" t="str">
        <f>+IF(Q312="","",IFERROR(VLOOKUP(Q312,Consulta1[],9,0),"-"))</f>
        <v/>
      </c>
      <c r="AE312" s="1">
        <f t="shared" si="34"/>
        <v>0</v>
      </c>
    </row>
    <row r="313" spans="1:31">
      <c r="A313" s="55"/>
      <c r="B313" s="55"/>
      <c r="H313"/>
      <c r="P313" s="54"/>
      <c r="Q313" s="45" t="str">
        <f t="shared" si="28"/>
        <v/>
      </c>
      <c r="R313" s="45" t="str">
        <f>+IF(Q313="","",IFERROR(VLOOKUP(Q313,Consulta1[],2,0),"-"))</f>
        <v/>
      </c>
      <c r="S313" s="45" t="str">
        <f>+IF(Q313="","",IFERROR(VLOOKUP(Q313,Consulta1[],3,0),"-"))</f>
        <v/>
      </c>
      <c r="T313" s="45" t="str">
        <f>+IF(Q313="","",IFERROR(VLOOKUP(Q313,Consulta1[],4,0),"-"))</f>
        <v/>
      </c>
      <c r="U313" s="45" t="str">
        <f>+IF(Q313="","",IFERROR(VLOOKUP(Q313,Consulta1[],5,0),"-"))</f>
        <v/>
      </c>
      <c r="V313" s="45" t="str">
        <f>+IF(Q313="","",IFERROR(VLOOKUP(Q313,Consulta1[],6,0),"-"))</f>
        <v/>
      </c>
      <c r="W313" s="45" t="str">
        <f t="shared" si="29"/>
        <v/>
      </c>
      <c r="X313" s="51" t="str">
        <f>+IF(T313="SWAT HB",800,IF(R313="-","",IFERROR(IF(T313="-","",VLOOKUP(T313,'SKILL PERFIL'!$A$2:$B$37,2,0)),"")))</f>
        <v/>
      </c>
      <c r="Y313" s="51" t="str">
        <f t="shared" si="30"/>
        <v/>
      </c>
      <c r="Z313" s="46" t="str">
        <f t="shared" si="31"/>
        <v/>
      </c>
      <c r="AA313" s="45" t="str">
        <f t="shared" si="32"/>
        <v/>
      </c>
      <c r="AB313" s="45" t="str">
        <f t="shared" si="33"/>
        <v/>
      </c>
      <c r="AC313" s="45" t="str">
        <f>+IF(Q313="","",IFERROR(VLOOKUP(Q313,Consulta1[],7,0),"-"))</f>
        <v/>
      </c>
      <c r="AD313" s="45" t="str">
        <f>+IF(Q313="","",IFERROR(VLOOKUP(Q313,Consulta1[],9,0),"-"))</f>
        <v/>
      </c>
      <c r="AE313" s="1">
        <f t="shared" si="34"/>
        <v>0</v>
      </c>
    </row>
    <row r="314" spans="1:31">
      <c r="A314" s="55"/>
      <c r="B314" s="55"/>
      <c r="H314"/>
      <c r="P314" s="54"/>
      <c r="Q314" s="45" t="str">
        <f t="shared" si="28"/>
        <v/>
      </c>
      <c r="R314" s="45" t="str">
        <f>+IF(Q314="","",IFERROR(VLOOKUP(Q314,Consulta1[],2,0),"-"))</f>
        <v/>
      </c>
      <c r="S314" s="45" t="str">
        <f>+IF(Q314="","",IFERROR(VLOOKUP(Q314,Consulta1[],3,0),"-"))</f>
        <v/>
      </c>
      <c r="T314" s="45" t="str">
        <f>+IF(Q314="","",IFERROR(VLOOKUP(Q314,Consulta1[],4,0),"-"))</f>
        <v/>
      </c>
      <c r="U314" s="45" t="str">
        <f>+IF(Q314="","",IFERROR(VLOOKUP(Q314,Consulta1[],5,0),"-"))</f>
        <v/>
      </c>
      <c r="V314" s="45" t="str">
        <f>+IF(Q314="","",IFERROR(VLOOKUP(Q314,Consulta1[],6,0),"-"))</f>
        <v/>
      </c>
      <c r="W314" s="45" t="str">
        <f t="shared" si="29"/>
        <v/>
      </c>
      <c r="X314" s="51" t="str">
        <f>+IF(T314="SWAT HB",800,IF(R314="-","",IFERROR(IF(T314="-","",VLOOKUP(T314,'SKILL PERFIL'!$A$2:$B$37,2,0)),"")))</f>
        <v/>
      </c>
      <c r="Y314" s="51" t="str">
        <f t="shared" si="30"/>
        <v/>
      </c>
      <c r="Z314" s="46" t="str">
        <f t="shared" si="31"/>
        <v/>
      </c>
      <c r="AA314" s="45" t="str">
        <f t="shared" si="32"/>
        <v/>
      </c>
      <c r="AB314" s="45" t="str">
        <f t="shared" si="33"/>
        <v/>
      </c>
      <c r="AC314" s="45" t="str">
        <f>+IF(Q314="","",IFERROR(VLOOKUP(Q314,Consulta1[],7,0),"-"))</f>
        <v/>
      </c>
      <c r="AD314" s="45" t="str">
        <f>+IF(Q314="","",IFERROR(VLOOKUP(Q314,Consulta1[],9,0),"-"))</f>
        <v/>
      </c>
      <c r="AE314" s="1">
        <f t="shared" si="34"/>
        <v>0</v>
      </c>
    </row>
    <row r="315" spans="1:31">
      <c r="A315" s="55"/>
      <c r="B315" s="55"/>
      <c r="H315"/>
      <c r="P315" s="54"/>
      <c r="Q315" s="45" t="str">
        <f t="shared" si="28"/>
        <v/>
      </c>
      <c r="R315" s="45" t="str">
        <f>+IF(Q315="","",IFERROR(VLOOKUP(Q315,Consulta1[],2,0),"-"))</f>
        <v/>
      </c>
      <c r="S315" s="45" t="str">
        <f>+IF(Q315="","",IFERROR(VLOOKUP(Q315,Consulta1[],3,0),"-"))</f>
        <v/>
      </c>
      <c r="T315" s="45" t="str">
        <f>+IF(Q315="","",IFERROR(VLOOKUP(Q315,Consulta1[],4,0),"-"))</f>
        <v/>
      </c>
      <c r="U315" s="45" t="str">
        <f>+IF(Q315="","",IFERROR(VLOOKUP(Q315,Consulta1[],5,0),"-"))</f>
        <v/>
      </c>
      <c r="V315" s="45" t="str">
        <f>+IF(Q315="","",IFERROR(VLOOKUP(Q315,Consulta1[],6,0),"-"))</f>
        <v/>
      </c>
      <c r="W315" s="45" t="str">
        <f t="shared" si="29"/>
        <v/>
      </c>
      <c r="X315" s="51" t="str">
        <f>+IF(T315="SWAT HB",800,IF(R315="-","",IFERROR(IF(T315="-","",VLOOKUP(T315,'SKILL PERFIL'!$A$2:$B$37,2,0)),"")))</f>
        <v/>
      </c>
      <c r="Y315" s="51" t="str">
        <f t="shared" si="30"/>
        <v/>
      </c>
      <c r="Z315" s="46" t="str">
        <f t="shared" si="31"/>
        <v/>
      </c>
      <c r="AA315" s="45" t="str">
        <f t="shared" si="32"/>
        <v/>
      </c>
      <c r="AB315" s="45" t="str">
        <f t="shared" si="33"/>
        <v/>
      </c>
      <c r="AC315" s="45" t="str">
        <f>+IF(Q315="","",IFERROR(VLOOKUP(Q315,Consulta1[],7,0),"-"))</f>
        <v/>
      </c>
      <c r="AD315" s="45" t="str">
        <f>+IF(Q315="","",IFERROR(VLOOKUP(Q315,Consulta1[],9,0),"-"))</f>
        <v/>
      </c>
      <c r="AE315" s="1">
        <f t="shared" si="34"/>
        <v>0</v>
      </c>
    </row>
    <row r="316" spans="1:31">
      <c r="A316" s="55"/>
      <c r="B316" s="55"/>
      <c r="H316"/>
      <c r="P316" s="54"/>
      <c r="Q316" s="45" t="str">
        <f t="shared" si="28"/>
        <v/>
      </c>
      <c r="R316" s="45" t="str">
        <f>+IF(Q316="","",IFERROR(VLOOKUP(Q316,Consulta1[],2,0),"-"))</f>
        <v/>
      </c>
      <c r="S316" s="45" t="str">
        <f>+IF(Q316="","",IFERROR(VLOOKUP(Q316,Consulta1[],3,0),"-"))</f>
        <v/>
      </c>
      <c r="T316" s="45" t="str">
        <f>+IF(Q316="","",IFERROR(VLOOKUP(Q316,Consulta1[],4,0),"-"))</f>
        <v/>
      </c>
      <c r="U316" s="45" t="str">
        <f>+IF(Q316="","",IFERROR(VLOOKUP(Q316,Consulta1[],5,0),"-"))</f>
        <v/>
      </c>
      <c r="V316" s="45" t="str">
        <f>+IF(Q316="","",IFERROR(VLOOKUP(Q316,Consulta1[],6,0),"-"))</f>
        <v/>
      </c>
      <c r="W316" s="45" t="str">
        <f t="shared" si="29"/>
        <v/>
      </c>
      <c r="X316" s="51" t="str">
        <f>+IF(T316="SWAT HB",800,IF(R316="-","",IFERROR(IF(T316="-","",VLOOKUP(T316,'SKILL PERFIL'!$A$2:$B$37,2,0)),"")))</f>
        <v/>
      </c>
      <c r="Y316" s="51" t="str">
        <f t="shared" si="30"/>
        <v/>
      </c>
      <c r="Z316" s="46" t="str">
        <f t="shared" si="31"/>
        <v/>
      </c>
      <c r="AA316" s="45" t="str">
        <f t="shared" si="32"/>
        <v/>
      </c>
      <c r="AB316" s="45" t="str">
        <f t="shared" si="33"/>
        <v/>
      </c>
      <c r="AC316" s="45" t="str">
        <f>+IF(Q316="","",IFERROR(VLOOKUP(Q316,Consulta1[],7,0),"-"))</f>
        <v/>
      </c>
      <c r="AD316" s="45" t="str">
        <f>+IF(Q316="","",IFERROR(VLOOKUP(Q316,Consulta1[],9,0),"-"))</f>
        <v/>
      </c>
      <c r="AE316" s="1">
        <f t="shared" si="34"/>
        <v>0</v>
      </c>
    </row>
    <row r="317" spans="1:31">
      <c r="A317" s="55"/>
      <c r="B317" s="55"/>
      <c r="H317"/>
      <c r="P317" s="54"/>
      <c r="Q317" s="45" t="str">
        <f t="shared" si="28"/>
        <v/>
      </c>
      <c r="R317" s="45" t="str">
        <f>+IF(Q317="","",IFERROR(VLOOKUP(Q317,Consulta1[],2,0),"-"))</f>
        <v/>
      </c>
      <c r="S317" s="45" t="str">
        <f>+IF(Q317="","",IFERROR(VLOOKUP(Q317,Consulta1[],3,0),"-"))</f>
        <v/>
      </c>
      <c r="T317" s="45" t="str">
        <f>+IF(Q317="","",IFERROR(VLOOKUP(Q317,Consulta1[],4,0),"-"))</f>
        <v/>
      </c>
      <c r="U317" s="45" t="str">
        <f>+IF(Q317="","",IFERROR(VLOOKUP(Q317,Consulta1[],5,0),"-"))</f>
        <v/>
      </c>
      <c r="V317" s="45" t="str">
        <f>+IF(Q317="","",IFERROR(VLOOKUP(Q317,Consulta1[],6,0),"-"))</f>
        <v/>
      </c>
      <c r="W317" s="45" t="str">
        <f t="shared" si="29"/>
        <v/>
      </c>
      <c r="X317" s="51" t="str">
        <f>+IF(T317="SWAT HB",800,IF(R317="-","",IFERROR(IF(T317="-","",VLOOKUP(T317,'SKILL PERFIL'!$A$2:$B$37,2,0)),"")))</f>
        <v/>
      </c>
      <c r="Y317" s="51" t="str">
        <f t="shared" si="30"/>
        <v/>
      </c>
      <c r="Z317" s="46" t="str">
        <f t="shared" si="31"/>
        <v/>
      </c>
      <c r="AA317" s="45" t="str">
        <f t="shared" si="32"/>
        <v/>
      </c>
      <c r="AB317" s="45" t="str">
        <f t="shared" si="33"/>
        <v/>
      </c>
      <c r="AC317" s="45" t="str">
        <f>+IF(Q317="","",IFERROR(VLOOKUP(Q317,Consulta1[],7,0),"-"))</f>
        <v/>
      </c>
      <c r="AD317" s="45" t="str">
        <f>+IF(Q317="","",IFERROR(VLOOKUP(Q317,Consulta1[],9,0),"-"))</f>
        <v/>
      </c>
      <c r="AE317" s="1">
        <f t="shared" si="34"/>
        <v>0</v>
      </c>
    </row>
    <row r="318" spans="1:31">
      <c r="A318" s="55"/>
      <c r="B318" s="55"/>
      <c r="H318"/>
      <c r="P318" s="54"/>
      <c r="Q318" s="45" t="str">
        <f t="shared" si="28"/>
        <v/>
      </c>
      <c r="R318" s="45" t="str">
        <f>+IF(Q318="","",IFERROR(VLOOKUP(Q318,Consulta1[],2,0),"-"))</f>
        <v/>
      </c>
      <c r="S318" s="45" t="str">
        <f>+IF(Q318="","",IFERROR(VLOOKUP(Q318,Consulta1[],3,0),"-"))</f>
        <v/>
      </c>
      <c r="T318" s="45" t="str">
        <f>+IF(Q318="","",IFERROR(VLOOKUP(Q318,Consulta1[],4,0),"-"))</f>
        <v/>
      </c>
      <c r="U318" s="45" t="str">
        <f>+IF(Q318="","",IFERROR(VLOOKUP(Q318,Consulta1[],5,0),"-"))</f>
        <v/>
      </c>
      <c r="V318" s="45" t="str">
        <f>+IF(Q318="","",IFERROR(VLOOKUP(Q318,Consulta1[],6,0),"-"))</f>
        <v/>
      </c>
      <c r="W318" s="45" t="str">
        <f t="shared" si="29"/>
        <v/>
      </c>
      <c r="X318" s="51" t="str">
        <f>+IF(T318="SWAT HB",800,IF(R318="-","",IFERROR(IF(T318="-","",VLOOKUP(T318,'SKILL PERFIL'!$A$2:$B$37,2,0)),"")))</f>
        <v/>
      </c>
      <c r="Y318" s="51" t="str">
        <f t="shared" si="30"/>
        <v/>
      </c>
      <c r="Z318" s="46" t="str">
        <f>+IFERROR(W318*Y318,"")</f>
        <v/>
      </c>
      <c r="AA318" s="45" t="str">
        <f t="shared" si="32"/>
        <v/>
      </c>
      <c r="AB318" s="45" t="str">
        <f t="shared" si="33"/>
        <v/>
      </c>
      <c r="AC318" s="45" t="str">
        <f>+IF(Q318="","",IFERROR(VLOOKUP(Q318,Consulta1[],7,0),"-"))</f>
        <v/>
      </c>
      <c r="AD318" s="45" t="str">
        <f>+IF(Q318="","",IFERROR(VLOOKUP(Q318,Consulta1[],9,0),"-"))</f>
        <v/>
      </c>
      <c r="AE318" s="1">
        <f t="shared" si="34"/>
        <v>0</v>
      </c>
    </row>
    <row r="319" spans="1:31">
      <c r="A319" s="55"/>
      <c r="B319" s="55"/>
      <c r="H319"/>
      <c r="P319" s="54"/>
      <c r="Q319" s="45" t="str">
        <f t="shared" si="28"/>
        <v/>
      </c>
      <c r="R319" s="45" t="str">
        <f>+IF(Q319="","",IFERROR(VLOOKUP(Q319,Consulta1[],2,0),"-"))</f>
        <v/>
      </c>
      <c r="S319" s="45" t="str">
        <f>+IF(Q319="","",IFERROR(VLOOKUP(Q319,Consulta1[],3,0),"-"))</f>
        <v/>
      </c>
      <c r="T319" s="45" t="str">
        <f>+IF(Q319="","",IFERROR(VLOOKUP(Q319,Consulta1[],4,0),"-"))</f>
        <v/>
      </c>
      <c r="U319" s="45" t="str">
        <f>+IF(Q319="","",IFERROR(VLOOKUP(Q319,Consulta1[],5,0),"-"))</f>
        <v/>
      </c>
      <c r="V319" s="45" t="str">
        <f>+IF(Q319="","",IFERROR(VLOOKUP(Q319,Consulta1[],6,0),"-"))</f>
        <v/>
      </c>
      <c r="W319" s="45" t="str">
        <f t="shared" si="29"/>
        <v/>
      </c>
      <c r="X319" s="51" t="str">
        <f>+IF(T319="SWAT HB",800,IF(R319="-","",IFERROR(IF(T319="-","",VLOOKUP(T319,'SKILL PERFIL'!$A$2:$B$37,2,0)),"")))</f>
        <v/>
      </c>
      <c r="Y319" s="51" t="str">
        <f t="shared" si="30"/>
        <v/>
      </c>
      <c r="Z319" s="46" t="str">
        <f t="shared" si="31"/>
        <v/>
      </c>
      <c r="AA319" s="45" t="str">
        <f t="shared" si="32"/>
        <v/>
      </c>
      <c r="AB319" s="45" t="str">
        <f t="shared" si="33"/>
        <v/>
      </c>
      <c r="AC319" s="45" t="str">
        <f>+IF(Q319="","",IFERROR(VLOOKUP(Q319,Consulta1[],7,0),"-"))</f>
        <v/>
      </c>
      <c r="AD319" s="45" t="str">
        <f>+IF(Q319="","",IFERROR(VLOOKUP(Q319,Consulta1[],9,0),"-"))</f>
        <v/>
      </c>
      <c r="AE319" s="1">
        <f t="shared" si="34"/>
        <v>0</v>
      </c>
    </row>
    <row r="320" spans="1:31">
      <c r="A320" s="55"/>
      <c r="B320" s="55"/>
      <c r="H320"/>
      <c r="P320" s="54"/>
      <c r="Q320" s="45" t="str">
        <f t="shared" si="28"/>
        <v/>
      </c>
      <c r="R320" s="45" t="str">
        <f>+IF(Q320="","",IFERROR(VLOOKUP(Q320,Consulta1[],2,0),"-"))</f>
        <v/>
      </c>
      <c r="S320" s="45" t="str">
        <f>+IF(Q320="","",IFERROR(VLOOKUP(Q320,Consulta1[],3,0),"-"))</f>
        <v/>
      </c>
      <c r="T320" s="45" t="str">
        <f>+IF(Q320="","",IFERROR(VLOOKUP(Q320,Consulta1[],4,0),"-"))</f>
        <v/>
      </c>
      <c r="U320" s="45" t="str">
        <f>+IF(Q320="","",IFERROR(VLOOKUP(Q320,Consulta1[],5,0),"-"))</f>
        <v/>
      </c>
      <c r="V320" s="45" t="str">
        <f>+IF(Q320="","",IFERROR(VLOOKUP(Q320,Consulta1[],6,0),"-"))</f>
        <v/>
      </c>
      <c r="W320" s="45" t="str">
        <f t="shared" si="29"/>
        <v/>
      </c>
      <c r="X320" s="51" t="str">
        <f>+IF(T320="SWAT HB",800,IF(R320="-","",IFERROR(IF(T320="-","",VLOOKUP(T320,'SKILL PERFIL'!$A$2:$B$37,2,0)),"")))</f>
        <v/>
      </c>
      <c r="Y320" s="51" t="str">
        <f t="shared" si="30"/>
        <v/>
      </c>
      <c r="Z320" s="46" t="str">
        <f t="shared" si="31"/>
        <v/>
      </c>
      <c r="AA320" s="45" t="str">
        <f t="shared" si="32"/>
        <v/>
      </c>
      <c r="AB320" s="45" t="str">
        <f t="shared" si="33"/>
        <v/>
      </c>
      <c r="AC320" s="45" t="str">
        <f>+IF(Q320="","",IFERROR(VLOOKUP(Q320,Consulta1[],7,0),"-"))</f>
        <v/>
      </c>
      <c r="AD320" s="45" t="str">
        <f>+IF(Q320="","",IFERROR(VLOOKUP(Q320,Consulta1[],9,0),"-"))</f>
        <v/>
      </c>
      <c r="AE320" s="1">
        <f t="shared" si="34"/>
        <v>0</v>
      </c>
    </row>
    <row r="321" spans="1:31">
      <c r="A321" s="55"/>
      <c r="B321" s="55"/>
      <c r="H321"/>
      <c r="P321" s="54"/>
      <c r="Q321" s="45" t="str">
        <f t="shared" si="28"/>
        <v/>
      </c>
      <c r="R321" s="45" t="str">
        <f>+IF(Q321="","",IFERROR(VLOOKUP(Q321,Consulta1[],2,0),"-"))</f>
        <v/>
      </c>
      <c r="S321" s="45" t="str">
        <f>+IF(Q321="","",IFERROR(VLOOKUP(Q321,Consulta1[],3,0),"-"))</f>
        <v/>
      </c>
      <c r="T321" s="45" t="str">
        <f>+IF(Q321="","",IFERROR(VLOOKUP(Q321,Consulta1[],4,0),"-"))</f>
        <v/>
      </c>
      <c r="U321" s="45" t="str">
        <f>+IF(Q321="","",IFERROR(VLOOKUP(Q321,Consulta1[],5,0),"-"))</f>
        <v/>
      </c>
      <c r="V321" s="45" t="str">
        <f>+IF(Q321="","",IFERROR(VLOOKUP(Q321,Consulta1[],6,0),"-"))</f>
        <v/>
      </c>
      <c r="W321" s="45" t="str">
        <f t="shared" si="29"/>
        <v/>
      </c>
      <c r="X321" s="51" t="str">
        <f>+IF(T321="SWAT HB",800,IF(R321="-","",IFERROR(IF(T321="-","",VLOOKUP(T321,'SKILL PERFIL'!$A$2:$B$37,2,0)),"")))</f>
        <v/>
      </c>
      <c r="Y321" s="51" t="str">
        <f t="shared" si="30"/>
        <v/>
      </c>
      <c r="Z321" s="46" t="str">
        <f t="shared" si="31"/>
        <v/>
      </c>
      <c r="AA321" s="45" t="str">
        <f t="shared" si="32"/>
        <v/>
      </c>
      <c r="AB321" s="45" t="str">
        <f t="shared" si="33"/>
        <v/>
      </c>
      <c r="AC321" s="45" t="str">
        <f>+IF(Q321="","",IFERROR(VLOOKUP(Q321,Consulta1[],7,0),"-"))</f>
        <v/>
      </c>
      <c r="AD321" s="45" t="str">
        <f>+IF(Q321="","",IFERROR(VLOOKUP(Q321,Consulta1[],9,0),"-"))</f>
        <v/>
      </c>
      <c r="AE321" s="1">
        <f t="shared" si="34"/>
        <v>0</v>
      </c>
    </row>
    <row r="322" spans="1:31">
      <c r="A322" s="55"/>
      <c r="B322" s="55"/>
      <c r="H322"/>
      <c r="P322" s="54"/>
      <c r="Q322" s="45" t="str">
        <f t="shared" si="28"/>
        <v/>
      </c>
      <c r="R322" s="45" t="str">
        <f>+IF(Q322="","",IFERROR(VLOOKUP(Q322,Consulta1[],2,0),"-"))</f>
        <v/>
      </c>
      <c r="S322" s="45" t="str">
        <f>+IF(Q322="","",IFERROR(VLOOKUP(Q322,Consulta1[],3,0),"-"))</f>
        <v/>
      </c>
      <c r="T322" s="45" t="str">
        <f>+IF(Q322="","",IFERROR(VLOOKUP(Q322,Consulta1[],4,0),"-"))</f>
        <v/>
      </c>
      <c r="U322" s="45" t="str">
        <f>+IF(Q322="","",IFERROR(VLOOKUP(Q322,Consulta1[],5,0),"-"))</f>
        <v/>
      </c>
      <c r="V322" s="45" t="str">
        <f>+IF(Q322="","",IFERROR(VLOOKUP(Q322,Consulta1[],6,0),"-"))</f>
        <v/>
      </c>
      <c r="W322" s="45" t="str">
        <f t="shared" si="29"/>
        <v/>
      </c>
      <c r="X322" s="51" t="str">
        <f>+IF(T322="SWAT HB",800,IF(R322="-","",IFERROR(IF(T322="-","",VLOOKUP(T322,'SKILL PERFIL'!$A$2:$B$37,2,0)),"")))</f>
        <v/>
      </c>
      <c r="Y322" s="51" t="str">
        <f t="shared" si="30"/>
        <v/>
      </c>
      <c r="Z322" s="46" t="str">
        <f t="shared" si="31"/>
        <v/>
      </c>
      <c r="AA322" s="45" t="str">
        <f t="shared" si="32"/>
        <v/>
      </c>
      <c r="AB322" s="45" t="str">
        <f t="shared" si="33"/>
        <v/>
      </c>
      <c r="AC322" s="45" t="str">
        <f>+IF(Q322="","",IFERROR(VLOOKUP(Q322,Consulta1[],7,0),"-"))</f>
        <v/>
      </c>
      <c r="AD322" s="45" t="str">
        <f>+IF(Q322="","",IFERROR(VLOOKUP(Q322,Consulta1[],9,0),"-"))</f>
        <v/>
      </c>
      <c r="AE322" s="1">
        <f t="shared" si="34"/>
        <v>0</v>
      </c>
    </row>
    <row r="323" spans="1:31">
      <c r="A323" s="55"/>
      <c r="B323" s="55"/>
      <c r="H323"/>
      <c r="P323" s="54"/>
      <c r="Q323" s="45" t="str">
        <f t="shared" ref="Q323:Q386" si="35">+IFERROR(IF(G323="","",LEFT(G323,7))*1,"")</f>
        <v/>
      </c>
      <c r="R323" s="45" t="str">
        <f>+IF(Q323="","",IFERROR(VLOOKUP(Q323,Consulta1[],2,0),"-"))</f>
        <v/>
      </c>
      <c r="S323" s="45" t="str">
        <f>+IF(Q323="","",IFERROR(VLOOKUP(Q323,Consulta1[],3,0),"-"))</f>
        <v/>
      </c>
      <c r="T323" s="45" t="str">
        <f>+IF(Q323="","",IFERROR(VLOOKUP(Q323,Consulta1[],4,0),"-"))</f>
        <v/>
      </c>
      <c r="U323" s="45" t="str">
        <f>+IF(Q323="","",IFERROR(VLOOKUP(Q323,Consulta1[],5,0),"-"))</f>
        <v/>
      </c>
      <c r="V323" s="45" t="str">
        <f>+IF(Q323="","",IFERROR(VLOOKUP(Q323,Consulta1[],6,0),"-"))</f>
        <v/>
      </c>
      <c r="W323" s="45" t="str">
        <f t="shared" ref="W323:W386" si="36">+IF(G323="","",IF(R323="-","",I323))</f>
        <v/>
      </c>
      <c r="X323" s="51" t="str">
        <f>+IF(T323="SWAT HB",800,IF(R323="-","",IFERROR(IF(T323="-","",VLOOKUP(T323,'SKILL PERFIL'!$A$2:$B$37,2,0)),"")))</f>
        <v/>
      </c>
      <c r="Y323" s="51" t="str">
        <f t="shared" ref="Y323:Y386" si="37">+IFERROR(IF(R323="-","",MID(J323,2,8)*24*3600),"")</f>
        <v/>
      </c>
      <c r="Z323" s="46" t="str">
        <f t="shared" ref="Z323:Z386" si="38">+IFERROR(W323*Y323,"")</f>
        <v/>
      </c>
      <c r="AA323" s="45" t="str">
        <f t="shared" ref="AA323:AA386" si="39">+IF(Q323="","",Q323)</f>
        <v/>
      </c>
      <c r="AB323" s="45" t="str">
        <f t="shared" ref="AB323:AB386" si="40">+IF(G323="","",IF(R323="-",0,1))</f>
        <v/>
      </c>
      <c r="AC323" s="45" t="str">
        <f>+IF(Q323="","",IFERROR(VLOOKUP(Q323,Consulta1[],7,0),"-"))</f>
        <v/>
      </c>
      <c r="AD323" s="45" t="str">
        <f>+IF(Q323="","",IFERROR(VLOOKUP(Q323,Consulta1[],9,0),"-"))</f>
        <v/>
      </c>
      <c r="AE323" s="1">
        <f t="shared" ref="AE323:AE386" si="41">DATE(YEAR(A323),MONTH(A323),DAY(A323))</f>
        <v>0</v>
      </c>
    </row>
    <row r="324" spans="1:31">
      <c r="A324" s="55"/>
      <c r="B324" s="55"/>
      <c r="H324"/>
      <c r="P324" s="54"/>
      <c r="Q324" s="45" t="str">
        <f t="shared" si="35"/>
        <v/>
      </c>
      <c r="R324" s="45" t="str">
        <f>+IF(Q324="","",IFERROR(VLOOKUP(Q324,Consulta1[],2,0),"-"))</f>
        <v/>
      </c>
      <c r="S324" s="45" t="str">
        <f>+IF(Q324="","",IFERROR(VLOOKUP(Q324,Consulta1[],3,0),"-"))</f>
        <v/>
      </c>
      <c r="T324" s="45" t="str">
        <f>+IF(Q324="","",IFERROR(VLOOKUP(Q324,Consulta1[],4,0),"-"))</f>
        <v/>
      </c>
      <c r="U324" s="45" t="str">
        <f>+IF(Q324="","",IFERROR(VLOOKUP(Q324,Consulta1[],5,0),"-"))</f>
        <v/>
      </c>
      <c r="V324" s="45" t="str">
        <f>+IF(Q324="","",IFERROR(VLOOKUP(Q324,Consulta1[],6,0),"-"))</f>
        <v/>
      </c>
      <c r="W324" s="45" t="str">
        <f t="shared" si="36"/>
        <v/>
      </c>
      <c r="X324" s="51" t="str">
        <f>+IF(T324="SWAT HB",800,IF(R324="-","",IFERROR(IF(T324="-","",VLOOKUP(T324,'SKILL PERFIL'!$A$2:$B$37,2,0)),"")))</f>
        <v/>
      </c>
      <c r="Y324" s="51" t="str">
        <f t="shared" si="37"/>
        <v/>
      </c>
      <c r="Z324" s="46" t="str">
        <f t="shared" si="38"/>
        <v/>
      </c>
      <c r="AA324" s="45" t="str">
        <f t="shared" si="39"/>
        <v/>
      </c>
      <c r="AB324" s="45" t="str">
        <f t="shared" si="40"/>
        <v/>
      </c>
      <c r="AC324" s="45" t="str">
        <f>+IF(Q324="","",IFERROR(VLOOKUP(Q324,Consulta1[],7,0),"-"))</f>
        <v/>
      </c>
      <c r="AD324" s="45" t="str">
        <f>+IF(Q324="","",IFERROR(VLOOKUP(Q324,Consulta1[],9,0),"-"))</f>
        <v/>
      </c>
      <c r="AE324" s="1">
        <f t="shared" si="41"/>
        <v>0</v>
      </c>
    </row>
    <row r="325" spans="1:31">
      <c r="A325" s="55"/>
      <c r="B325" s="55"/>
      <c r="H325"/>
      <c r="P325" s="54"/>
      <c r="Q325" s="45" t="str">
        <f t="shared" si="35"/>
        <v/>
      </c>
      <c r="R325" s="45" t="str">
        <f>+IF(Q325="","",IFERROR(VLOOKUP(Q325,Consulta1[],2,0),"-"))</f>
        <v/>
      </c>
      <c r="S325" s="45" t="str">
        <f>+IF(Q325="","",IFERROR(VLOOKUP(Q325,Consulta1[],3,0),"-"))</f>
        <v/>
      </c>
      <c r="T325" s="45" t="str">
        <f>+IF(Q325="","",IFERROR(VLOOKUP(Q325,Consulta1[],4,0),"-"))</f>
        <v/>
      </c>
      <c r="U325" s="45" t="str">
        <f>+IF(Q325="","",IFERROR(VLOOKUP(Q325,Consulta1[],5,0),"-"))</f>
        <v/>
      </c>
      <c r="V325" s="45" t="str">
        <f>+IF(Q325="","",IFERROR(VLOOKUP(Q325,Consulta1[],6,0),"-"))</f>
        <v/>
      </c>
      <c r="W325" s="45" t="str">
        <f t="shared" si="36"/>
        <v/>
      </c>
      <c r="X325" s="51" t="str">
        <f>+IF(T325="SWAT HB",800,IF(R325="-","",IFERROR(IF(T325="-","",VLOOKUP(T325,'SKILL PERFIL'!$A$2:$B$37,2,0)),"")))</f>
        <v/>
      </c>
      <c r="Y325" s="51" t="str">
        <f t="shared" si="37"/>
        <v/>
      </c>
      <c r="Z325" s="46" t="str">
        <f t="shared" si="38"/>
        <v/>
      </c>
      <c r="AA325" s="45" t="str">
        <f t="shared" si="39"/>
        <v/>
      </c>
      <c r="AB325" s="45" t="str">
        <f t="shared" si="40"/>
        <v/>
      </c>
      <c r="AC325" s="45" t="str">
        <f>+IF(Q325="","",IFERROR(VLOOKUP(Q325,Consulta1[],7,0),"-"))</f>
        <v/>
      </c>
      <c r="AD325" s="45" t="str">
        <f>+IF(Q325="","",IFERROR(VLOOKUP(Q325,Consulta1[],9,0),"-"))</f>
        <v/>
      </c>
      <c r="AE325" s="1">
        <f t="shared" si="41"/>
        <v>0</v>
      </c>
    </row>
    <row r="326" spans="1:31">
      <c r="A326" s="55"/>
      <c r="B326" s="55"/>
      <c r="H326"/>
      <c r="P326" s="54"/>
      <c r="Q326" s="45" t="str">
        <f t="shared" si="35"/>
        <v/>
      </c>
      <c r="R326" s="45" t="str">
        <f>+IF(Q326="","",IFERROR(VLOOKUP(Q326,Consulta1[],2,0),"-"))</f>
        <v/>
      </c>
      <c r="S326" s="45" t="str">
        <f>+IF(Q326="","",IFERROR(VLOOKUP(Q326,Consulta1[],3,0),"-"))</f>
        <v/>
      </c>
      <c r="T326" s="45" t="str">
        <f>+IF(Q326="","",IFERROR(VLOOKUP(Q326,Consulta1[],4,0),"-"))</f>
        <v/>
      </c>
      <c r="U326" s="45" t="str">
        <f>+IF(Q326="","",IFERROR(VLOOKUP(Q326,Consulta1[],5,0),"-"))</f>
        <v/>
      </c>
      <c r="V326" s="45" t="str">
        <f>+IF(Q326="","",IFERROR(VLOOKUP(Q326,Consulta1[],6,0),"-"))</f>
        <v/>
      </c>
      <c r="W326" s="45" t="str">
        <f t="shared" si="36"/>
        <v/>
      </c>
      <c r="X326" s="51" t="str">
        <f>+IF(T326="SWAT HB",800,IF(R326="-","",IFERROR(IF(T326="-","",VLOOKUP(T326,'SKILL PERFIL'!$A$2:$B$37,2,0)),"")))</f>
        <v/>
      </c>
      <c r="Y326" s="51" t="str">
        <f t="shared" si="37"/>
        <v/>
      </c>
      <c r="Z326" s="46" t="str">
        <f t="shared" si="38"/>
        <v/>
      </c>
      <c r="AA326" s="45" t="str">
        <f t="shared" si="39"/>
        <v/>
      </c>
      <c r="AB326" s="45" t="str">
        <f t="shared" si="40"/>
        <v/>
      </c>
      <c r="AC326" s="45" t="str">
        <f>+IF(Q326="","",IFERROR(VLOOKUP(Q326,Consulta1[],7,0),"-"))</f>
        <v/>
      </c>
      <c r="AD326" s="45" t="str">
        <f>+IF(Q326="","",IFERROR(VLOOKUP(Q326,Consulta1[],9,0),"-"))</f>
        <v/>
      </c>
      <c r="AE326" s="1">
        <f t="shared" si="41"/>
        <v>0</v>
      </c>
    </row>
    <row r="327" spans="1:31">
      <c r="A327" s="55"/>
      <c r="B327" s="55"/>
      <c r="H327"/>
      <c r="P327" s="54"/>
      <c r="Q327" s="45" t="str">
        <f t="shared" si="35"/>
        <v/>
      </c>
      <c r="R327" s="45" t="str">
        <f>+IF(Q327="","",IFERROR(VLOOKUP(Q327,Consulta1[],2,0),"-"))</f>
        <v/>
      </c>
      <c r="S327" s="45" t="str">
        <f>+IF(Q327="","",IFERROR(VLOOKUP(Q327,Consulta1[],3,0),"-"))</f>
        <v/>
      </c>
      <c r="T327" s="45" t="str">
        <f>+IF(Q327="","",IFERROR(VLOOKUP(Q327,Consulta1[],4,0),"-"))</f>
        <v/>
      </c>
      <c r="U327" s="45" t="str">
        <f>+IF(Q327="","",IFERROR(VLOOKUP(Q327,Consulta1[],5,0),"-"))</f>
        <v/>
      </c>
      <c r="V327" s="45" t="str">
        <f>+IF(Q327="","",IFERROR(VLOOKUP(Q327,Consulta1[],6,0),"-"))</f>
        <v/>
      </c>
      <c r="W327" s="45" t="str">
        <f t="shared" si="36"/>
        <v/>
      </c>
      <c r="X327" s="51" t="str">
        <f>+IF(T327="SWAT HB",800,IF(R327="-","",IFERROR(IF(T327="-","",VLOOKUP(T327,'SKILL PERFIL'!$A$2:$B$37,2,0)),"")))</f>
        <v/>
      </c>
      <c r="Y327" s="51" t="str">
        <f t="shared" si="37"/>
        <v/>
      </c>
      <c r="Z327" s="46" t="str">
        <f t="shared" si="38"/>
        <v/>
      </c>
      <c r="AA327" s="45" t="str">
        <f t="shared" si="39"/>
        <v/>
      </c>
      <c r="AB327" s="45" t="str">
        <f t="shared" si="40"/>
        <v/>
      </c>
      <c r="AC327" s="45" t="str">
        <f>+IF(Q327="","",IFERROR(VLOOKUP(Q327,Consulta1[],7,0),"-"))</f>
        <v/>
      </c>
      <c r="AD327" s="45" t="str">
        <f>+IF(Q327="","",IFERROR(VLOOKUP(Q327,Consulta1[],9,0),"-"))</f>
        <v/>
      </c>
      <c r="AE327" s="1">
        <f t="shared" si="41"/>
        <v>0</v>
      </c>
    </row>
    <row r="328" spans="1:31">
      <c r="A328" s="55"/>
      <c r="B328" s="55"/>
      <c r="H328"/>
      <c r="P328" s="54"/>
      <c r="Q328" s="45" t="str">
        <f t="shared" si="35"/>
        <v/>
      </c>
      <c r="R328" s="45" t="str">
        <f>+IF(Q328="","",IFERROR(VLOOKUP(Q328,Consulta1[],2,0),"-"))</f>
        <v/>
      </c>
      <c r="S328" s="45" t="str">
        <f>+IF(Q328="","",IFERROR(VLOOKUP(Q328,Consulta1[],3,0),"-"))</f>
        <v/>
      </c>
      <c r="T328" s="45" t="str">
        <f>+IF(Q328="","",IFERROR(VLOOKUP(Q328,Consulta1[],4,0),"-"))</f>
        <v/>
      </c>
      <c r="U328" s="45" t="str">
        <f>+IF(Q328="","",IFERROR(VLOOKUP(Q328,Consulta1[],5,0),"-"))</f>
        <v/>
      </c>
      <c r="V328" s="45" t="str">
        <f>+IF(Q328="","",IFERROR(VLOOKUP(Q328,Consulta1[],6,0),"-"))</f>
        <v/>
      </c>
      <c r="W328" s="45" t="str">
        <f t="shared" si="36"/>
        <v/>
      </c>
      <c r="X328" s="51" t="str">
        <f>+IF(T328="SWAT HB",800,IF(R328="-","",IFERROR(IF(T328="-","",VLOOKUP(T328,'SKILL PERFIL'!$A$2:$B$37,2,0)),"")))</f>
        <v/>
      </c>
      <c r="Y328" s="51" t="str">
        <f t="shared" si="37"/>
        <v/>
      </c>
      <c r="Z328" s="46" t="str">
        <f t="shared" si="38"/>
        <v/>
      </c>
      <c r="AA328" s="45" t="str">
        <f t="shared" si="39"/>
        <v/>
      </c>
      <c r="AB328" s="45" t="str">
        <f t="shared" si="40"/>
        <v/>
      </c>
      <c r="AC328" s="45" t="str">
        <f>+IF(Q328="","",IFERROR(VLOOKUP(Q328,Consulta1[],7,0),"-"))</f>
        <v/>
      </c>
      <c r="AD328" s="45" t="str">
        <f>+IF(Q328="","",IFERROR(VLOOKUP(Q328,Consulta1[],9,0),"-"))</f>
        <v/>
      </c>
      <c r="AE328" s="1">
        <f t="shared" si="41"/>
        <v>0</v>
      </c>
    </row>
    <row r="329" spans="1:31">
      <c r="A329" s="55"/>
      <c r="B329" s="55"/>
      <c r="H329"/>
      <c r="P329" s="54"/>
      <c r="Q329" s="45" t="str">
        <f t="shared" si="35"/>
        <v/>
      </c>
      <c r="R329" s="45" t="str">
        <f>+IF(Q329="","",IFERROR(VLOOKUP(Q329,Consulta1[],2,0),"-"))</f>
        <v/>
      </c>
      <c r="S329" s="45" t="str">
        <f>+IF(Q329="","",IFERROR(VLOOKUP(Q329,Consulta1[],3,0),"-"))</f>
        <v/>
      </c>
      <c r="T329" s="45" t="str">
        <f>+IF(Q329="","",IFERROR(VLOOKUP(Q329,Consulta1[],4,0),"-"))</f>
        <v/>
      </c>
      <c r="U329" s="45" t="str">
        <f>+IF(Q329="","",IFERROR(VLOOKUP(Q329,Consulta1[],5,0),"-"))</f>
        <v/>
      </c>
      <c r="V329" s="45" t="str">
        <f>+IF(Q329="","",IFERROR(VLOOKUP(Q329,Consulta1[],6,0),"-"))</f>
        <v/>
      </c>
      <c r="W329" s="45" t="str">
        <f t="shared" si="36"/>
        <v/>
      </c>
      <c r="X329" s="51" t="str">
        <f>+IF(T329="SWAT HB",800,IF(R329="-","",IFERROR(IF(T329="-","",VLOOKUP(T329,'SKILL PERFIL'!$A$2:$B$37,2,0)),"")))</f>
        <v/>
      </c>
      <c r="Y329" s="51" t="str">
        <f t="shared" si="37"/>
        <v/>
      </c>
      <c r="Z329" s="46" t="str">
        <f t="shared" si="38"/>
        <v/>
      </c>
      <c r="AA329" s="45" t="str">
        <f t="shared" si="39"/>
        <v/>
      </c>
      <c r="AB329" s="45" t="str">
        <f t="shared" si="40"/>
        <v/>
      </c>
      <c r="AC329" s="45" t="str">
        <f>+IF(Q329="","",IFERROR(VLOOKUP(Q329,Consulta1[],7,0),"-"))</f>
        <v/>
      </c>
      <c r="AD329" s="45" t="str">
        <f>+IF(Q329="","",IFERROR(VLOOKUP(Q329,Consulta1[],9,0),"-"))</f>
        <v/>
      </c>
      <c r="AE329" s="1">
        <f t="shared" si="41"/>
        <v>0</v>
      </c>
    </row>
    <row r="330" spans="1:31">
      <c r="A330" s="55"/>
      <c r="B330" s="55"/>
      <c r="H330"/>
      <c r="P330" s="54"/>
      <c r="Q330" s="45" t="str">
        <f t="shared" si="35"/>
        <v/>
      </c>
      <c r="R330" s="45" t="str">
        <f>+IF(Q330="","",IFERROR(VLOOKUP(Q330,Consulta1[],2,0),"-"))</f>
        <v/>
      </c>
      <c r="S330" s="45" t="str">
        <f>+IF(Q330="","",IFERROR(VLOOKUP(Q330,Consulta1[],3,0),"-"))</f>
        <v/>
      </c>
      <c r="T330" s="45" t="str">
        <f>+IF(Q330="","",IFERROR(VLOOKUP(Q330,Consulta1[],4,0),"-"))</f>
        <v/>
      </c>
      <c r="U330" s="45" t="str">
        <f>+IF(Q330="","",IFERROR(VLOOKUP(Q330,Consulta1[],5,0),"-"))</f>
        <v/>
      </c>
      <c r="V330" s="45" t="str">
        <f>+IF(Q330="","",IFERROR(VLOOKUP(Q330,Consulta1[],6,0),"-"))</f>
        <v/>
      </c>
      <c r="W330" s="45" t="str">
        <f t="shared" si="36"/>
        <v/>
      </c>
      <c r="X330" s="51" t="str">
        <f>+IF(T330="SWAT HB",800,IF(R330="-","",IFERROR(IF(T330="-","",VLOOKUP(T330,'SKILL PERFIL'!$A$2:$B$37,2,0)),"")))</f>
        <v/>
      </c>
      <c r="Y330" s="51" t="str">
        <f t="shared" si="37"/>
        <v/>
      </c>
      <c r="Z330" s="46" t="str">
        <f t="shared" si="38"/>
        <v/>
      </c>
      <c r="AA330" s="45" t="str">
        <f t="shared" si="39"/>
        <v/>
      </c>
      <c r="AB330" s="45" t="str">
        <f t="shared" si="40"/>
        <v/>
      </c>
      <c r="AC330" s="45" t="str">
        <f>+IF(Q330="","",IFERROR(VLOOKUP(Q330,Consulta1[],7,0),"-"))</f>
        <v/>
      </c>
      <c r="AD330" s="45" t="str">
        <f>+IF(Q330="","",IFERROR(VLOOKUP(Q330,Consulta1[],9,0),"-"))</f>
        <v/>
      </c>
      <c r="AE330" s="1">
        <f t="shared" si="41"/>
        <v>0</v>
      </c>
    </row>
    <row r="331" spans="1:31">
      <c r="A331" s="55"/>
      <c r="B331" s="55"/>
      <c r="H331"/>
      <c r="P331" s="54"/>
      <c r="Q331" s="45" t="str">
        <f t="shared" si="35"/>
        <v/>
      </c>
      <c r="R331" s="45" t="str">
        <f>+IF(Q331="","",IFERROR(VLOOKUP(Q331,Consulta1[],2,0),"-"))</f>
        <v/>
      </c>
      <c r="S331" s="45" t="str">
        <f>+IF(Q331="","",IFERROR(VLOOKUP(Q331,Consulta1[],3,0),"-"))</f>
        <v/>
      </c>
      <c r="T331" s="45" t="str">
        <f>+IF(Q331="","",IFERROR(VLOOKUP(Q331,Consulta1[],4,0),"-"))</f>
        <v/>
      </c>
      <c r="U331" s="45" t="str">
        <f>+IF(Q331="","",IFERROR(VLOOKUP(Q331,Consulta1[],5,0),"-"))</f>
        <v/>
      </c>
      <c r="V331" s="45" t="str">
        <f>+IF(Q331="","",IFERROR(VLOOKUP(Q331,Consulta1[],6,0),"-"))</f>
        <v/>
      </c>
      <c r="W331" s="45" t="str">
        <f t="shared" si="36"/>
        <v/>
      </c>
      <c r="X331" s="51" t="str">
        <f>+IF(T331="SWAT HB",800,IF(R331="-","",IFERROR(IF(T331="-","",VLOOKUP(T331,'SKILL PERFIL'!$A$2:$B$37,2,0)),"")))</f>
        <v/>
      </c>
      <c r="Y331" s="51" t="str">
        <f t="shared" si="37"/>
        <v/>
      </c>
      <c r="Z331" s="46" t="str">
        <f t="shared" si="38"/>
        <v/>
      </c>
      <c r="AA331" s="45" t="str">
        <f t="shared" si="39"/>
        <v/>
      </c>
      <c r="AB331" s="45" t="str">
        <f t="shared" si="40"/>
        <v/>
      </c>
      <c r="AC331" s="45" t="str">
        <f>+IF(Q331="","",IFERROR(VLOOKUP(Q331,Consulta1[],7,0),"-"))</f>
        <v/>
      </c>
      <c r="AD331" s="45" t="str">
        <f>+IF(Q331="","",IFERROR(VLOOKUP(Q331,Consulta1[],9,0),"-"))</f>
        <v/>
      </c>
      <c r="AE331" s="1">
        <f t="shared" si="41"/>
        <v>0</v>
      </c>
    </row>
    <row r="332" spans="1:31">
      <c r="A332" s="55"/>
      <c r="B332" s="55"/>
      <c r="H332"/>
      <c r="P332" s="54"/>
      <c r="Q332" s="45" t="str">
        <f t="shared" si="35"/>
        <v/>
      </c>
      <c r="R332" s="45" t="str">
        <f>+IF(Q332="","",IFERROR(VLOOKUP(Q332,Consulta1[],2,0),"-"))</f>
        <v/>
      </c>
      <c r="S332" s="45" t="str">
        <f>+IF(Q332="","",IFERROR(VLOOKUP(Q332,Consulta1[],3,0),"-"))</f>
        <v/>
      </c>
      <c r="T332" s="45" t="str">
        <f>+IF(Q332="","",IFERROR(VLOOKUP(Q332,Consulta1[],4,0),"-"))</f>
        <v/>
      </c>
      <c r="U332" s="45" t="str">
        <f>+IF(Q332="","",IFERROR(VLOOKUP(Q332,Consulta1[],5,0),"-"))</f>
        <v/>
      </c>
      <c r="V332" s="45" t="str">
        <f>+IF(Q332="","",IFERROR(VLOOKUP(Q332,Consulta1[],6,0),"-"))</f>
        <v/>
      </c>
      <c r="W332" s="45" t="str">
        <f t="shared" si="36"/>
        <v/>
      </c>
      <c r="X332" s="51" t="str">
        <f>+IF(T332="SWAT HB",800,IF(R332="-","",IFERROR(IF(T332="-","",VLOOKUP(T332,'SKILL PERFIL'!$A$2:$B$37,2,0)),"")))</f>
        <v/>
      </c>
      <c r="Y332" s="51" t="str">
        <f t="shared" si="37"/>
        <v/>
      </c>
      <c r="Z332" s="46" t="str">
        <f t="shared" si="38"/>
        <v/>
      </c>
      <c r="AA332" s="45" t="str">
        <f t="shared" si="39"/>
        <v/>
      </c>
      <c r="AB332" s="45" t="str">
        <f t="shared" si="40"/>
        <v/>
      </c>
      <c r="AC332" s="45" t="str">
        <f>+IF(Q332="","",IFERROR(VLOOKUP(Q332,Consulta1[],7,0),"-"))</f>
        <v/>
      </c>
      <c r="AD332" s="45" t="str">
        <f>+IF(Q332="","",IFERROR(VLOOKUP(Q332,Consulta1[],9,0),"-"))</f>
        <v/>
      </c>
      <c r="AE332" s="1">
        <f t="shared" si="41"/>
        <v>0</v>
      </c>
    </row>
    <row r="333" spans="1:31">
      <c r="A333" s="55"/>
      <c r="B333" s="55"/>
      <c r="H333"/>
      <c r="P333" s="54"/>
      <c r="Q333" s="45" t="str">
        <f t="shared" si="35"/>
        <v/>
      </c>
      <c r="R333" s="45" t="str">
        <f>+IF(Q333="","",IFERROR(VLOOKUP(Q333,Consulta1[],2,0),"-"))</f>
        <v/>
      </c>
      <c r="S333" s="45" t="str">
        <f>+IF(Q333="","",IFERROR(VLOOKUP(Q333,Consulta1[],3,0),"-"))</f>
        <v/>
      </c>
      <c r="T333" s="45" t="str">
        <f>+IF(Q333="","",IFERROR(VLOOKUP(Q333,Consulta1[],4,0),"-"))</f>
        <v/>
      </c>
      <c r="U333" s="45" t="str">
        <f>+IF(Q333="","",IFERROR(VLOOKUP(Q333,Consulta1[],5,0),"-"))</f>
        <v/>
      </c>
      <c r="V333" s="45" t="str">
        <f>+IF(Q333="","",IFERROR(VLOOKUP(Q333,Consulta1[],6,0),"-"))</f>
        <v/>
      </c>
      <c r="W333" s="45" t="str">
        <f t="shared" si="36"/>
        <v/>
      </c>
      <c r="X333" s="51" t="str">
        <f>+IF(T333="SWAT HB",800,IF(R333="-","",IFERROR(IF(T333="-","",VLOOKUP(T333,'SKILL PERFIL'!$A$2:$B$37,2,0)),"")))</f>
        <v/>
      </c>
      <c r="Y333" s="51" t="str">
        <f t="shared" si="37"/>
        <v/>
      </c>
      <c r="Z333" s="46" t="str">
        <f t="shared" si="38"/>
        <v/>
      </c>
      <c r="AA333" s="45" t="str">
        <f t="shared" si="39"/>
        <v/>
      </c>
      <c r="AB333" s="45" t="str">
        <f t="shared" si="40"/>
        <v/>
      </c>
      <c r="AC333" s="45" t="str">
        <f>+IF(Q333="","",IFERROR(VLOOKUP(Q333,Consulta1[],7,0),"-"))</f>
        <v/>
      </c>
      <c r="AD333" s="45" t="str">
        <f>+IF(Q333="","",IFERROR(VLOOKUP(Q333,Consulta1[],9,0),"-"))</f>
        <v/>
      </c>
      <c r="AE333" s="1">
        <f t="shared" si="41"/>
        <v>0</v>
      </c>
    </row>
    <row r="334" spans="1:31">
      <c r="A334" s="55"/>
      <c r="B334" s="55"/>
      <c r="H334"/>
      <c r="P334" s="54"/>
      <c r="Q334" s="45" t="str">
        <f t="shared" si="35"/>
        <v/>
      </c>
      <c r="R334" s="45" t="str">
        <f>+IF(Q334="","",IFERROR(VLOOKUP(Q334,Consulta1[],2,0),"-"))</f>
        <v/>
      </c>
      <c r="S334" s="45" t="str">
        <f>+IF(Q334="","",IFERROR(VLOOKUP(Q334,Consulta1[],3,0),"-"))</f>
        <v/>
      </c>
      <c r="T334" s="45" t="str">
        <f>+IF(Q334="","",IFERROR(VLOOKUP(Q334,Consulta1[],4,0),"-"))</f>
        <v/>
      </c>
      <c r="U334" s="45" t="str">
        <f>+IF(Q334="","",IFERROR(VLOOKUP(Q334,Consulta1[],5,0),"-"))</f>
        <v/>
      </c>
      <c r="V334" s="45" t="str">
        <f>+IF(Q334="","",IFERROR(VLOOKUP(Q334,Consulta1[],6,0),"-"))</f>
        <v/>
      </c>
      <c r="W334" s="45" t="str">
        <f t="shared" si="36"/>
        <v/>
      </c>
      <c r="X334" s="51" t="str">
        <f>+IF(T334="SWAT HB",800,IF(R334="-","",IFERROR(IF(T334="-","",VLOOKUP(T334,'SKILL PERFIL'!$A$2:$B$37,2,0)),"")))</f>
        <v/>
      </c>
      <c r="Y334" s="51" t="str">
        <f t="shared" si="37"/>
        <v/>
      </c>
      <c r="Z334" s="46" t="str">
        <f t="shared" si="38"/>
        <v/>
      </c>
      <c r="AA334" s="45" t="str">
        <f t="shared" si="39"/>
        <v/>
      </c>
      <c r="AB334" s="45" t="str">
        <f t="shared" si="40"/>
        <v/>
      </c>
      <c r="AC334" s="45" t="str">
        <f>+IF(Q334="","",IFERROR(VLOOKUP(Q334,Consulta1[],7,0),"-"))</f>
        <v/>
      </c>
      <c r="AD334" s="45" t="str">
        <f>+IF(Q334="","",IFERROR(VLOOKUP(Q334,Consulta1[],9,0),"-"))</f>
        <v/>
      </c>
      <c r="AE334" s="1">
        <f t="shared" si="41"/>
        <v>0</v>
      </c>
    </row>
    <row r="335" spans="1:31">
      <c r="A335" s="55"/>
      <c r="B335" s="55"/>
      <c r="H335"/>
      <c r="P335" s="54"/>
      <c r="Q335" s="45" t="str">
        <f t="shared" si="35"/>
        <v/>
      </c>
      <c r="R335" s="45" t="str">
        <f>+IF(Q335="","",IFERROR(VLOOKUP(Q335,Consulta1[],2,0),"-"))</f>
        <v/>
      </c>
      <c r="S335" s="45" t="str">
        <f>+IF(Q335="","",IFERROR(VLOOKUP(Q335,Consulta1[],3,0),"-"))</f>
        <v/>
      </c>
      <c r="T335" s="45" t="str">
        <f>+IF(Q335="","",IFERROR(VLOOKUP(Q335,Consulta1[],4,0),"-"))</f>
        <v/>
      </c>
      <c r="U335" s="45" t="str">
        <f>+IF(Q335="","",IFERROR(VLOOKUP(Q335,Consulta1[],5,0),"-"))</f>
        <v/>
      </c>
      <c r="V335" s="45" t="str">
        <f>+IF(Q335="","",IFERROR(VLOOKUP(Q335,Consulta1[],6,0),"-"))</f>
        <v/>
      </c>
      <c r="W335" s="45" t="str">
        <f t="shared" si="36"/>
        <v/>
      </c>
      <c r="X335" s="51" t="str">
        <f>+IF(T335="SWAT HB",800,IF(R335="-","",IFERROR(IF(T335="-","",VLOOKUP(T335,'SKILL PERFIL'!$A$2:$B$37,2,0)),"")))</f>
        <v/>
      </c>
      <c r="Y335" s="51" t="str">
        <f t="shared" si="37"/>
        <v/>
      </c>
      <c r="Z335" s="46" t="str">
        <f t="shared" si="38"/>
        <v/>
      </c>
      <c r="AA335" s="45" t="str">
        <f t="shared" si="39"/>
        <v/>
      </c>
      <c r="AB335" s="45" t="str">
        <f t="shared" si="40"/>
        <v/>
      </c>
      <c r="AC335" s="45" t="str">
        <f>+IF(Q335="","",IFERROR(VLOOKUP(Q335,Consulta1[],7,0),"-"))</f>
        <v/>
      </c>
      <c r="AD335" s="45" t="str">
        <f>+IF(Q335="","",IFERROR(VLOOKUP(Q335,Consulta1[],9,0),"-"))</f>
        <v/>
      </c>
      <c r="AE335" s="1">
        <f t="shared" si="41"/>
        <v>0</v>
      </c>
    </row>
    <row r="336" spans="1:31">
      <c r="A336" s="55"/>
      <c r="B336" s="55"/>
      <c r="H336"/>
      <c r="P336" s="54"/>
      <c r="Q336" s="45" t="str">
        <f t="shared" si="35"/>
        <v/>
      </c>
      <c r="R336" s="45" t="str">
        <f>+IF(Q336="","",IFERROR(VLOOKUP(Q336,Consulta1[],2,0),"-"))</f>
        <v/>
      </c>
      <c r="S336" s="45" t="str">
        <f>+IF(Q336="","",IFERROR(VLOOKUP(Q336,Consulta1[],3,0),"-"))</f>
        <v/>
      </c>
      <c r="T336" s="45" t="str">
        <f>+IF(Q336="","",IFERROR(VLOOKUP(Q336,Consulta1[],4,0),"-"))</f>
        <v/>
      </c>
      <c r="U336" s="45" t="str">
        <f>+IF(Q336="","",IFERROR(VLOOKUP(Q336,Consulta1[],5,0),"-"))</f>
        <v/>
      </c>
      <c r="V336" s="45" t="str">
        <f>+IF(Q336="","",IFERROR(VLOOKUP(Q336,Consulta1[],6,0),"-"))</f>
        <v/>
      </c>
      <c r="W336" s="45" t="str">
        <f t="shared" si="36"/>
        <v/>
      </c>
      <c r="X336" s="51" t="str">
        <f>+IF(T336="SWAT HB",800,IF(R336="-","",IFERROR(IF(T336="-","",VLOOKUP(T336,'SKILL PERFIL'!$A$2:$B$37,2,0)),"")))</f>
        <v/>
      </c>
      <c r="Y336" s="51" t="str">
        <f t="shared" si="37"/>
        <v/>
      </c>
      <c r="Z336" s="46" t="str">
        <f t="shared" si="38"/>
        <v/>
      </c>
      <c r="AA336" s="45" t="str">
        <f t="shared" si="39"/>
        <v/>
      </c>
      <c r="AB336" s="45" t="str">
        <f t="shared" si="40"/>
        <v/>
      </c>
      <c r="AC336" s="45" t="str">
        <f>+IF(Q336="","",IFERROR(VLOOKUP(Q336,Consulta1[],7,0),"-"))</f>
        <v/>
      </c>
      <c r="AD336" s="45" t="str">
        <f>+IF(Q336="","",IFERROR(VLOOKUP(Q336,Consulta1[],9,0),"-"))</f>
        <v/>
      </c>
      <c r="AE336" s="1">
        <f t="shared" si="41"/>
        <v>0</v>
      </c>
    </row>
    <row r="337" spans="1:31">
      <c r="A337" s="55"/>
      <c r="B337" s="55"/>
      <c r="H337"/>
      <c r="P337" s="54"/>
      <c r="Q337" s="45" t="str">
        <f t="shared" si="35"/>
        <v/>
      </c>
      <c r="R337" s="45" t="str">
        <f>+IF(Q337="","",IFERROR(VLOOKUP(Q337,Consulta1[],2,0),"-"))</f>
        <v/>
      </c>
      <c r="S337" s="45" t="str">
        <f>+IF(Q337="","",IFERROR(VLOOKUP(Q337,Consulta1[],3,0),"-"))</f>
        <v/>
      </c>
      <c r="T337" s="45" t="str">
        <f>+IF(Q337="","",IFERROR(VLOOKUP(Q337,Consulta1[],4,0),"-"))</f>
        <v/>
      </c>
      <c r="U337" s="45" t="str">
        <f>+IF(Q337="","",IFERROR(VLOOKUP(Q337,Consulta1[],5,0),"-"))</f>
        <v/>
      </c>
      <c r="V337" s="45" t="str">
        <f>+IF(Q337="","",IFERROR(VLOOKUP(Q337,Consulta1[],6,0),"-"))</f>
        <v/>
      </c>
      <c r="W337" s="45" t="str">
        <f t="shared" si="36"/>
        <v/>
      </c>
      <c r="X337" s="51" t="str">
        <f>+IF(T337="SWAT HB",800,IF(R337="-","",IFERROR(IF(T337="-","",VLOOKUP(T337,'SKILL PERFIL'!$A$2:$B$37,2,0)),"")))</f>
        <v/>
      </c>
      <c r="Y337" s="51" t="str">
        <f t="shared" si="37"/>
        <v/>
      </c>
      <c r="Z337" s="46" t="str">
        <f t="shared" si="38"/>
        <v/>
      </c>
      <c r="AA337" s="45" t="str">
        <f t="shared" si="39"/>
        <v/>
      </c>
      <c r="AB337" s="45" t="str">
        <f t="shared" si="40"/>
        <v/>
      </c>
      <c r="AC337" s="45" t="str">
        <f>+IF(Q337="","",IFERROR(VLOOKUP(Q337,Consulta1[],7,0),"-"))</f>
        <v/>
      </c>
      <c r="AD337" s="45" t="str">
        <f>+IF(Q337="","",IFERROR(VLOOKUP(Q337,Consulta1[],9,0),"-"))</f>
        <v/>
      </c>
      <c r="AE337" s="1">
        <f t="shared" si="41"/>
        <v>0</v>
      </c>
    </row>
    <row r="338" spans="1:31">
      <c r="A338" s="55"/>
      <c r="B338" s="55"/>
      <c r="H338"/>
      <c r="P338" s="54"/>
      <c r="Q338" s="45" t="str">
        <f t="shared" si="35"/>
        <v/>
      </c>
      <c r="R338" s="45" t="str">
        <f>+IF(Q338="","",IFERROR(VLOOKUP(Q338,Consulta1[],2,0),"-"))</f>
        <v/>
      </c>
      <c r="S338" s="45" t="str">
        <f>+IF(Q338="","",IFERROR(VLOOKUP(Q338,Consulta1[],3,0),"-"))</f>
        <v/>
      </c>
      <c r="T338" s="45" t="str">
        <f>+IF(Q338="","",IFERROR(VLOOKUP(Q338,Consulta1[],4,0),"-"))</f>
        <v/>
      </c>
      <c r="U338" s="45" t="str">
        <f>+IF(Q338="","",IFERROR(VLOOKUP(Q338,Consulta1[],5,0),"-"))</f>
        <v/>
      </c>
      <c r="V338" s="45" t="str">
        <f>+IF(Q338="","",IFERROR(VLOOKUP(Q338,Consulta1[],6,0),"-"))</f>
        <v/>
      </c>
      <c r="W338" s="45" t="str">
        <f t="shared" si="36"/>
        <v/>
      </c>
      <c r="X338" s="51" t="str">
        <f>+IF(T338="SWAT HB",800,IF(R338="-","",IFERROR(IF(T338="-","",VLOOKUP(T338,'SKILL PERFIL'!$A$2:$B$37,2,0)),"")))</f>
        <v/>
      </c>
      <c r="Y338" s="51" t="str">
        <f t="shared" si="37"/>
        <v/>
      </c>
      <c r="Z338" s="46" t="str">
        <f t="shared" si="38"/>
        <v/>
      </c>
      <c r="AA338" s="45" t="str">
        <f t="shared" si="39"/>
        <v/>
      </c>
      <c r="AB338" s="45" t="str">
        <f t="shared" si="40"/>
        <v/>
      </c>
      <c r="AC338" s="45" t="str">
        <f>+IF(Q338="","",IFERROR(VLOOKUP(Q338,Consulta1[],7,0),"-"))</f>
        <v/>
      </c>
      <c r="AD338" s="45" t="str">
        <f>+IF(Q338="","",IFERROR(VLOOKUP(Q338,Consulta1[],9,0),"-"))</f>
        <v/>
      </c>
      <c r="AE338" s="1">
        <f t="shared" si="41"/>
        <v>0</v>
      </c>
    </row>
    <row r="339" spans="1:31">
      <c r="A339" s="55"/>
      <c r="B339" s="55"/>
      <c r="H339"/>
      <c r="P339" s="54"/>
      <c r="Q339" s="45" t="str">
        <f t="shared" si="35"/>
        <v/>
      </c>
      <c r="R339" s="45" t="str">
        <f>+IF(Q339="","",IFERROR(VLOOKUP(Q339,Consulta1[],2,0),"-"))</f>
        <v/>
      </c>
      <c r="S339" s="45" t="str">
        <f>+IF(Q339="","",IFERROR(VLOOKUP(Q339,Consulta1[],3,0),"-"))</f>
        <v/>
      </c>
      <c r="T339" s="45" t="str">
        <f>+IF(Q339="","",IFERROR(VLOOKUP(Q339,Consulta1[],4,0),"-"))</f>
        <v/>
      </c>
      <c r="U339" s="45" t="str">
        <f>+IF(Q339="","",IFERROR(VLOOKUP(Q339,Consulta1[],5,0),"-"))</f>
        <v/>
      </c>
      <c r="V339" s="45" t="str">
        <f>+IF(Q339="","",IFERROR(VLOOKUP(Q339,Consulta1[],6,0),"-"))</f>
        <v/>
      </c>
      <c r="W339" s="45" t="str">
        <f t="shared" si="36"/>
        <v/>
      </c>
      <c r="X339" s="51" t="str">
        <f>+IF(T339="SWAT HB",800,IF(R339="-","",IFERROR(IF(T339="-","",VLOOKUP(T339,'SKILL PERFIL'!$A$2:$B$37,2,0)),"")))</f>
        <v/>
      </c>
      <c r="Y339" s="51" t="str">
        <f t="shared" si="37"/>
        <v/>
      </c>
      <c r="Z339" s="46" t="str">
        <f t="shared" si="38"/>
        <v/>
      </c>
      <c r="AA339" s="45" t="str">
        <f t="shared" si="39"/>
        <v/>
      </c>
      <c r="AB339" s="45" t="str">
        <f t="shared" si="40"/>
        <v/>
      </c>
      <c r="AC339" s="45" t="str">
        <f>+IF(Q339="","",IFERROR(VLOOKUP(Q339,Consulta1[],7,0),"-"))</f>
        <v/>
      </c>
      <c r="AD339" s="45" t="str">
        <f>+IF(Q339="","",IFERROR(VLOOKUP(Q339,Consulta1[],9,0),"-"))</f>
        <v/>
      </c>
      <c r="AE339" s="1">
        <f t="shared" si="41"/>
        <v>0</v>
      </c>
    </row>
    <row r="340" spans="1:31">
      <c r="A340" s="55"/>
      <c r="B340" s="55"/>
      <c r="H340"/>
      <c r="P340" s="54"/>
      <c r="Q340" s="45" t="str">
        <f t="shared" si="35"/>
        <v/>
      </c>
      <c r="R340" s="45" t="str">
        <f>+IF(Q340="","",IFERROR(VLOOKUP(Q340,Consulta1[],2,0),"-"))</f>
        <v/>
      </c>
      <c r="S340" s="45" t="str">
        <f>+IF(Q340="","",IFERROR(VLOOKUP(Q340,Consulta1[],3,0),"-"))</f>
        <v/>
      </c>
      <c r="T340" s="45" t="str">
        <f>+IF(Q340="","",IFERROR(VLOOKUP(Q340,Consulta1[],4,0),"-"))</f>
        <v/>
      </c>
      <c r="U340" s="45" t="str">
        <f>+IF(Q340="","",IFERROR(VLOOKUP(Q340,Consulta1[],5,0),"-"))</f>
        <v/>
      </c>
      <c r="V340" s="45" t="str">
        <f>+IF(Q340="","",IFERROR(VLOOKUP(Q340,Consulta1[],6,0),"-"))</f>
        <v/>
      </c>
      <c r="W340" s="45" t="str">
        <f t="shared" si="36"/>
        <v/>
      </c>
      <c r="X340" s="51" t="str">
        <f>+IF(T340="SWAT HB",800,IF(R340="-","",IFERROR(IF(T340="-","",VLOOKUP(T340,'SKILL PERFIL'!$A$2:$B$37,2,0)),"")))</f>
        <v/>
      </c>
      <c r="Y340" s="51" t="str">
        <f t="shared" si="37"/>
        <v/>
      </c>
      <c r="Z340" s="46" t="str">
        <f t="shared" si="38"/>
        <v/>
      </c>
      <c r="AA340" s="45" t="str">
        <f t="shared" si="39"/>
        <v/>
      </c>
      <c r="AB340" s="45" t="str">
        <f t="shared" si="40"/>
        <v/>
      </c>
      <c r="AC340" s="45" t="str">
        <f>+IF(Q340="","",IFERROR(VLOOKUP(Q340,Consulta1[],7,0),"-"))</f>
        <v/>
      </c>
      <c r="AD340" s="45" t="str">
        <f>+IF(Q340="","",IFERROR(VLOOKUP(Q340,Consulta1[],9,0),"-"))</f>
        <v/>
      </c>
      <c r="AE340" s="1">
        <f t="shared" si="41"/>
        <v>0</v>
      </c>
    </row>
    <row r="341" spans="1:31">
      <c r="A341" s="55"/>
      <c r="B341" s="55"/>
      <c r="H341"/>
      <c r="P341" s="54"/>
      <c r="Q341" s="45" t="str">
        <f t="shared" si="35"/>
        <v/>
      </c>
      <c r="R341" s="45" t="str">
        <f>+IF(Q341="","",IFERROR(VLOOKUP(Q341,Consulta1[],2,0),"-"))</f>
        <v/>
      </c>
      <c r="S341" s="45" t="str">
        <f>+IF(Q341="","",IFERROR(VLOOKUP(Q341,Consulta1[],3,0),"-"))</f>
        <v/>
      </c>
      <c r="T341" s="45" t="str">
        <f>+IF(Q341="","",IFERROR(VLOOKUP(Q341,Consulta1[],4,0),"-"))</f>
        <v/>
      </c>
      <c r="U341" s="45" t="str">
        <f>+IF(Q341="","",IFERROR(VLOOKUP(Q341,Consulta1[],5,0),"-"))</f>
        <v/>
      </c>
      <c r="V341" s="45" t="str">
        <f>+IF(Q341="","",IFERROR(VLOOKUP(Q341,Consulta1[],6,0),"-"))</f>
        <v/>
      </c>
      <c r="W341" s="45" t="str">
        <f t="shared" si="36"/>
        <v/>
      </c>
      <c r="X341" s="51" t="str">
        <f>+IF(T341="SWAT HB",800,IF(R341="-","",IFERROR(IF(T341="-","",VLOOKUP(T341,'SKILL PERFIL'!$A$2:$B$37,2,0)),"")))</f>
        <v/>
      </c>
      <c r="Y341" s="51" t="str">
        <f t="shared" si="37"/>
        <v/>
      </c>
      <c r="Z341" s="46" t="str">
        <f t="shared" si="38"/>
        <v/>
      </c>
      <c r="AA341" s="45" t="str">
        <f t="shared" si="39"/>
        <v/>
      </c>
      <c r="AB341" s="45" t="str">
        <f t="shared" si="40"/>
        <v/>
      </c>
      <c r="AC341" s="45" t="str">
        <f>+IF(Q341="","",IFERROR(VLOOKUP(Q341,Consulta1[],7,0),"-"))</f>
        <v/>
      </c>
      <c r="AD341" s="45" t="str">
        <f>+IF(Q341="","",IFERROR(VLOOKUP(Q341,Consulta1[],9,0),"-"))</f>
        <v/>
      </c>
      <c r="AE341" s="1">
        <f t="shared" si="41"/>
        <v>0</v>
      </c>
    </row>
    <row r="342" spans="1:31">
      <c r="A342" s="55"/>
      <c r="B342" s="55"/>
      <c r="H342"/>
      <c r="P342" s="54"/>
      <c r="Q342" s="45" t="str">
        <f t="shared" si="35"/>
        <v/>
      </c>
      <c r="R342" s="45" t="str">
        <f>+IF(Q342="","",IFERROR(VLOOKUP(Q342,Consulta1[],2,0),"-"))</f>
        <v/>
      </c>
      <c r="S342" s="45" t="str">
        <f>+IF(Q342="","",IFERROR(VLOOKUP(Q342,Consulta1[],3,0),"-"))</f>
        <v/>
      </c>
      <c r="T342" s="45" t="str">
        <f>+IF(Q342="","",IFERROR(VLOOKUP(Q342,Consulta1[],4,0),"-"))</f>
        <v/>
      </c>
      <c r="U342" s="45" t="str">
        <f>+IF(Q342="","",IFERROR(VLOOKUP(Q342,Consulta1[],5,0),"-"))</f>
        <v/>
      </c>
      <c r="V342" s="45" t="str">
        <f>+IF(Q342="","",IFERROR(VLOOKUP(Q342,Consulta1[],6,0),"-"))</f>
        <v/>
      </c>
      <c r="W342" s="45" t="str">
        <f t="shared" si="36"/>
        <v/>
      </c>
      <c r="X342" s="51" t="str">
        <f>+IF(T342="SWAT HB",800,IF(R342="-","",IFERROR(IF(T342="-","",VLOOKUP(T342,'SKILL PERFIL'!$A$2:$B$37,2,0)),"")))</f>
        <v/>
      </c>
      <c r="Y342" s="51" t="str">
        <f t="shared" si="37"/>
        <v/>
      </c>
      <c r="Z342" s="46" t="str">
        <f t="shared" si="38"/>
        <v/>
      </c>
      <c r="AA342" s="45" t="str">
        <f t="shared" si="39"/>
        <v/>
      </c>
      <c r="AB342" s="45" t="str">
        <f t="shared" si="40"/>
        <v/>
      </c>
      <c r="AC342" s="45" t="str">
        <f>+IF(Q342="","",IFERROR(VLOOKUP(Q342,Consulta1[],7,0),"-"))</f>
        <v/>
      </c>
      <c r="AD342" s="45" t="str">
        <f>+IF(Q342="","",IFERROR(VLOOKUP(Q342,Consulta1[],9,0),"-"))</f>
        <v/>
      </c>
      <c r="AE342" s="1">
        <f t="shared" si="41"/>
        <v>0</v>
      </c>
    </row>
    <row r="343" spans="1:31">
      <c r="A343" s="55"/>
      <c r="B343" s="55"/>
      <c r="H343"/>
      <c r="P343" s="54"/>
      <c r="Q343" s="45" t="str">
        <f t="shared" si="35"/>
        <v/>
      </c>
      <c r="R343" s="45" t="str">
        <f>+IF(Q343="","",IFERROR(VLOOKUP(Q343,Consulta1[],2,0),"-"))</f>
        <v/>
      </c>
      <c r="S343" s="45" t="str">
        <f>+IF(Q343="","",IFERROR(VLOOKUP(Q343,Consulta1[],3,0),"-"))</f>
        <v/>
      </c>
      <c r="T343" s="45" t="str">
        <f>+IF(Q343="","",IFERROR(VLOOKUP(Q343,Consulta1[],4,0),"-"))</f>
        <v/>
      </c>
      <c r="U343" s="45" t="str">
        <f>+IF(Q343="","",IFERROR(VLOOKUP(Q343,Consulta1[],5,0),"-"))</f>
        <v/>
      </c>
      <c r="V343" s="45" t="str">
        <f>+IF(Q343="","",IFERROR(VLOOKUP(Q343,Consulta1[],6,0),"-"))</f>
        <v/>
      </c>
      <c r="W343" s="45" t="str">
        <f t="shared" si="36"/>
        <v/>
      </c>
      <c r="X343" s="51" t="str">
        <f>+IF(T343="SWAT HB",800,IF(R343="-","",IFERROR(IF(T343="-","",VLOOKUP(T343,'SKILL PERFIL'!$A$2:$B$37,2,0)),"")))</f>
        <v/>
      </c>
      <c r="Y343" s="51" t="str">
        <f t="shared" si="37"/>
        <v/>
      </c>
      <c r="Z343" s="46" t="str">
        <f t="shared" si="38"/>
        <v/>
      </c>
      <c r="AA343" s="45" t="str">
        <f t="shared" si="39"/>
        <v/>
      </c>
      <c r="AB343" s="45" t="str">
        <f t="shared" si="40"/>
        <v/>
      </c>
      <c r="AC343" s="45" t="str">
        <f>+IF(Q343="","",IFERROR(VLOOKUP(Q343,Consulta1[],7,0),"-"))</f>
        <v/>
      </c>
      <c r="AD343" s="45" t="str">
        <f>+IF(Q343="","",IFERROR(VLOOKUP(Q343,Consulta1[],9,0),"-"))</f>
        <v/>
      </c>
      <c r="AE343" s="1">
        <f t="shared" si="41"/>
        <v>0</v>
      </c>
    </row>
    <row r="344" spans="1:31">
      <c r="A344" s="55"/>
      <c r="B344" s="55"/>
      <c r="H344"/>
      <c r="P344" s="54"/>
      <c r="Q344" s="45" t="str">
        <f t="shared" si="35"/>
        <v/>
      </c>
      <c r="R344" s="45" t="str">
        <f>+IF(Q344="","",IFERROR(VLOOKUP(Q344,Consulta1[],2,0),"-"))</f>
        <v/>
      </c>
      <c r="S344" s="45" t="str">
        <f>+IF(Q344="","",IFERROR(VLOOKUP(Q344,Consulta1[],3,0),"-"))</f>
        <v/>
      </c>
      <c r="T344" s="45" t="str">
        <f>+IF(Q344="","",IFERROR(VLOOKUP(Q344,Consulta1[],4,0),"-"))</f>
        <v/>
      </c>
      <c r="U344" s="45" t="str">
        <f>+IF(Q344="","",IFERROR(VLOOKUP(Q344,Consulta1[],5,0),"-"))</f>
        <v/>
      </c>
      <c r="V344" s="45" t="str">
        <f>+IF(Q344="","",IFERROR(VLOOKUP(Q344,Consulta1[],6,0),"-"))</f>
        <v/>
      </c>
      <c r="W344" s="45" t="str">
        <f t="shared" si="36"/>
        <v/>
      </c>
      <c r="X344" s="51" t="str">
        <f>+IF(T344="SWAT HB",800,IF(R344="-","",IFERROR(IF(T344="-","",VLOOKUP(T344,'SKILL PERFIL'!$A$2:$B$37,2,0)),"")))</f>
        <v/>
      </c>
      <c r="Y344" s="51" t="str">
        <f t="shared" si="37"/>
        <v/>
      </c>
      <c r="Z344" s="46" t="str">
        <f t="shared" si="38"/>
        <v/>
      </c>
      <c r="AA344" s="45" t="str">
        <f t="shared" si="39"/>
        <v/>
      </c>
      <c r="AB344" s="45" t="str">
        <f t="shared" si="40"/>
        <v/>
      </c>
      <c r="AC344" s="45" t="str">
        <f>+IF(Q344="","",IFERROR(VLOOKUP(Q344,Consulta1[],7,0),"-"))</f>
        <v/>
      </c>
      <c r="AD344" s="45" t="str">
        <f>+IF(Q344="","",IFERROR(VLOOKUP(Q344,Consulta1[],9,0),"-"))</f>
        <v/>
      </c>
      <c r="AE344" s="1">
        <f t="shared" si="41"/>
        <v>0</v>
      </c>
    </row>
    <row r="345" spans="1:31">
      <c r="A345" s="55"/>
      <c r="B345" s="55"/>
      <c r="H345"/>
      <c r="P345" s="54"/>
      <c r="Q345" s="45" t="str">
        <f t="shared" si="35"/>
        <v/>
      </c>
      <c r="R345" s="45" t="str">
        <f>+IF(Q345="","",IFERROR(VLOOKUP(Q345,Consulta1[],2,0),"-"))</f>
        <v/>
      </c>
      <c r="S345" s="45" t="str">
        <f>+IF(Q345="","",IFERROR(VLOOKUP(Q345,Consulta1[],3,0),"-"))</f>
        <v/>
      </c>
      <c r="T345" s="45" t="str">
        <f>+IF(Q345="","",IFERROR(VLOOKUP(Q345,Consulta1[],4,0),"-"))</f>
        <v/>
      </c>
      <c r="U345" s="45" t="str">
        <f>+IF(Q345="","",IFERROR(VLOOKUP(Q345,Consulta1[],5,0),"-"))</f>
        <v/>
      </c>
      <c r="V345" s="45" t="str">
        <f>+IF(Q345="","",IFERROR(VLOOKUP(Q345,Consulta1[],6,0),"-"))</f>
        <v/>
      </c>
      <c r="W345" s="45" t="str">
        <f t="shared" si="36"/>
        <v/>
      </c>
      <c r="X345" s="51" t="str">
        <f>+IF(T345="SWAT HB",800,IF(R345="-","",IFERROR(IF(T345="-","",VLOOKUP(T345,'SKILL PERFIL'!$A$2:$B$37,2,0)),"")))</f>
        <v/>
      </c>
      <c r="Y345" s="51" t="str">
        <f t="shared" si="37"/>
        <v/>
      </c>
      <c r="Z345" s="46" t="str">
        <f t="shared" si="38"/>
        <v/>
      </c>
      <c r="AA345" s="45" t="str">
        <f t="shared" si="39"/>
        <v/>
      </c>
      <c r="AB345" s="45" t="str">
        <f t="shared" si="40"/>
        <v/>
      </c>
      <c r="AC345" s="45" t="str">
        <f>+IF(Q345="","",IFERROR(VLOOKUP(Q345,Consulta1[],7,0),"-"))</f>
        <v/>
      </c>
      <c r="AD345" s="45" t="str">
        <f>+IF(Q345="","",IFERROR(VLOOKUP(Q345,Consulta1[],9,0),"-"))</f>
        <v/>
      </c>
      <c r="AE345" s="1">
        <f t="shared" si="41"/>
        <v>0</v>
      </c>
    </row>
    <row r="346" spans="1:31">
      <c r="A346" s="55"/>
      <c r="B346" s="55"/>
      <c r="H346"/>
      <c r="P346" s="54"/>
      <c r="Q346" s="45" t="str">
        <f t="shared" si="35"/>
        <v/>
      </c>
      <c r="R346" s="45" t="str">
        <f>+IF(Q346="","",IFERROR(VLOOKUP(Q346,Consulta1[],2,0),"-"))</f>
        <v/>
      </c>
      <c r="S346" s="45" t="str">
        <f>+IF(Q346="","",IFERROR(VLOOKUP(Q346,Consulta1[],3,0),"-"))</f>
        <v/>
      </c>
      <c r="T346" s="45" t="str">
        <f>+IF(Q346="","",IFERROR(VLOOKUP(Q346,Consulta1[],4,0),"-"))</f>
        <v/>
      </c>
      <c r="U346" s="45" t="str">
        <f>+IF(Q346="","",IFERROR(VLOOKUP(Q346,Consulta1[],5,0),"-"))</f>
        <v/>
      </c>
      <c r="V346" s="45" t="str">
        <f>+IF(Q346="","",IFERROR(VLOOKUP(Q346,Consulta1[],6,0),"-"))</f>
        <v/>
      </c>
      <c r="W346" s="45" t="str">
        <f t="shared" si="36"/>
        <v/>
      </c>
      <c r="X346" s="51" t="str">
        <f>+IF(T346="SWAT HB",800,IF(R346="-","",IFERROR(IF(T346="-","",VLOOKUP(T346,'SKILL PERFIL'!$A$2:$B$37,2,0)),"")))</f>
        <v/>
      </c>
      <c r="Y346" s="51" t="str">
        <f t="shared" si="37"/>
        <v/>
      </c>
      <c r="Z346" s="46" t="str">
        <f t="shared" si="38"/>
        <v/>
      </c>
      <c r="AA346" s="45" t="str">
        <f t="shared" si="39"/>
        <v/>
      </c>
      <c r="AB346" s="45" t="str">
        <f t="shared" si="40"/>
        <v/>
      </c>
      <c r="AC346" s="45" t="str">
        <f>+IF(Q346="","",IFERROR(VLOOKUP(Q346,Consulta1[],7,0),"-"))</f>
        <v/>
      </c>
      <c r="AD346" s="45" t="str">
        <f>+IF(Q346="","",IFERROR(VLOOKUP(Q346,Consulta1[],9,0),"-"))</f>
        <v/>
      </c>
      <c r="AE346" s="1">
        <f t="shared" si="41"/>
        <v>0</v>
      </c>
    </row>
    <row r="347" spans="1:31">
      <c r="A347" s="55"/>
      <c r="B347" s="55"/>
      <c r="H347"/>
      <c r="P347" s="54"/>
      <c r="Q347" s="45" t="str">
        <f t="shared" si="35"/>
        <v/>
      </c>
      <c r="R347" s="45" t="str">
        <f>+IF(Q347="","",IFERROR(VLOOKUP(Q347,Consulta1[],2,0),"-"))</f>
        <v/>
      </c>
      <c r="S347" s="45" t="str">
        <f>+IF(Q347="","",IFERROR(VLOOKUP(Q347,Consulta1[],3,0),"-"))</f>
        <v/>
      </c>
      <c r="T347" s="45" t="str">
        <f>+IF(Q347="","",IFERROR(VLOOKUP(Q347,Consulta1[],4,0),"-"))</f>
        <v/>
      </c>
      <c r="U347" s="45" t="str">
        <f>+IF(Q347="","",IFERROR(VLOOKUP(Q347,Consulta1[],5,0),"-"))</f>
        <v/>
      </c>
      <c r="V347" s="45" t="str">
        <f>+IF(Q347="","",IFERROR(VLOOKUP(Q347,Consulta1[],6,0),"-"))</f>
        <v/>
      </c>
      <c r="W347" s="45" t="str">
        <f t="shared" si="36"/>
        <v/>
      </c>
      <c r="X347" s="51" t="str">
        <f>+IF(T347="SWAT HB",800,IF(R347="-","",IFERROR(IF(T347="-","",VLOOKUP(T347,'SKILL PERFIL'!$A$2:$B$37,2,0)),"")))</f>
        <v/>
      </c>
      <c r="Y347" s="51" t="str">
        <f t="shared" si="37"/>
        <v/>
      </c>
      <c r="Z347" s="46" t="str">
        <f t="shared" si="38"/>
        <v/>
      </c>
      <c r="AA347" s="45" t="str">
        <f t="shared" si="39"/>
        <v/>
      </c>
      <c r="AB347" s="45" t="str">
        <f t="shared" si="40"/>
        <v/>
      </c>
      <c r="AC347" s="45" t="str">
        <f>+IF(Q347="","",IFERROR(VLOOKUP(Q347,Consulta1[],7,0),"-"))</f>
        <v/>
      </c>
      <c r="AD347" s="45" t="str">
        <f>+IF(Q347="","",IFERROR(VLOOKUP(Q347,Consulta1[],9,0),"-"))</f>
        <v/>
      </c>
      <c r="AE347" s="1">
        <f t="shared" si="41"/>
        <v>0</v>
      </c>
    </row>
    <row r="348" spans="1:31">
      <c r="A348" s="55"/>
      <c r="B348" s="55"/>
      <c r="H348"/>
      <c r="P348" s="54"/>
      <c r="Q348" s="45" t="str">
        <f t="shared" si="35"/>
        <v/>
      </c>
      <c r="R348" s="45" t="str">
        <f>+IF(Q348="","",IFERROR(VLOOKUP(Q348,Consulta1[],2,0),"-"))</f>
        <v/>
      </c>
      <c r="S348" s="45" t="str">
        <f>+IF(Q348="","",IFERROR(VLOOKUP(Q348,Consulta1[],3,0),"-"))</f>
        <v/>
      </c>
      <c r="T348" s="45" t="str">
        <f>+IF(Q348="","",IFERROR(VLOOKUP(Q348,Consulta1[],4,0),"-"))</f>
        <v/>
      </c>
      <c r="U348" s="45" t="str">
        <f>+IF(Q348="","",IFERROR(VLOOKUP(Q348,Consulta1[],5,0),"-"))</f>
        <v/>
      </c>
      <c r="V348" s="45" t="str">
        <f>+IF(Q348="","",IFERROR(VLOOKUP(Q348,Consulta1[],6,0),"-"))</f>
        <v/>
      </c>
      <c r="W348" s="45" t="str">
        <f t="shared" si="36"/>
        <v/>
      </c>
      <c r="X348" s="51" t="str">
        <f>+IF(T348="SWAT HB",800,IF(R348="-","",IFERROR(IF(T348="-","",VLOOKUP(T348,'SKILL PERFIL'!$A$2:$B$37,2,0)),"")))</f>
        <v/>
      </c>
      <c r="Y348" s="51" t="str">
        <f t="shared" si="37"/>
        <v/>
      </c>
      <c r="Z348" s="46" t="str">
        <f t="shared" si="38"/>
        <v/>
      </c>
      <c r="AA348" s="45" t="str">
        <f t="shared" si="39"/>
        <v/>
      </c>
      <c r="AB348" s="45" t="str">
        <f t="shared" si="40"/>
        <v/>
      </c>
      <c r="AC348" s="45" t="str">
        <f>+IF(Q348="","",IFERROR(VLOOKUP(Q348,Consulta1[],7,0),"-"))</f>
        <v/>
      </c>
      <c r="AD348" s="45" t="str">
        <f>+IF(Q348="","",IFERROR(VLOOKUP(Q348,Consulta1[],9,0),"-"))</f>
        <v/>
      </c>
      <c r="AE348" s="1">
        <f t="shared" si="41"/>
        <v>0</v>
      </c>
    </row>
    <row r="349" spans="1:31">
      <c r="A349" s="55"/>
      <c r="B349" s="55"/>
      <c r="H349"/>
      <c r="P349" s="54"/>
      <c r="Q349" s="45" t="str">
        <f t="shared" si="35"/>
        <v/>
      </c>
      <c r="R349" s="45" t="str">
        <f>+IF(Q349="","",IFERROR(VLOOKUP(Q349,Consulta1[],2,0),"-"))</f>
        <v/>
      </c>
      <c r="S349" s="45" t="str">
        <f>+IF(Q349="","",IFERROR(VLOOKUP(Q349,Consulta1[],3,0),"-"))</f>
        <v/>
      </c>
      <c r="T349" s="45" t="str">
        <f>+IF(Q349="","",IFERROR(VLOOKUP(Q349,Consulta1[],4,0),"-"))</f>
        <v/>
      </c>
      <c r="U349" s="45" t="str">
        <f>+IF(Q349="","",IFERROR(VLOOKUP(Q349,Consulta1[],5,0),"-"))</f>
        <v/>
      </c>
      <c r="V349" s="45" t="str">
        <f>+IF(Q349="","",IFERROR(VLOOKUP(Q349,Consulta1[],6,0),"-"))</f>
        <v/>
      </c>
      <c r="W349" s="45" t="str">
        <f t="shared" si="36"/>
        <v/>
      </c>
      <c r="X349" s="51" t="str">
        <f>+IF(T349="SWAT HB",800,IF(R349="-","",IFERROR(IF(T349="-","",VLOOKUP(T349,'SKILL PERFIL'!$A$2:$B$37,2,0)),"")))</f>
        <v/>
      </c>
      <c r="Y349" s="51" t="str">
        <f t="shared" si="37"/>
        <v/>
      </c>
      <c r="Z349" s="46" t="str">
        <f t="shared" si="38"/>
        <v/>
      </c>
      <c r="AA349" s="45" t="str">
        <f t="shared" si="39"/>
        <v/>
      </c>
      <c r="AB349" s="45" t="str">
        <f t="shared" si="40"/>
        <v/>
      </c>
      <c r="AC349" s="45" t="str">
        <f>+IF(Q349="","",IFERROR(VLOOKUP(Q349,Consulta1[],7,0),"-"))</f>
        <v/>
      </c>
      <c r="AD349" s="45" t="str">
        <f>+IF(Q349="","",IFERROR(VLOOKUP(Q349,Consulta1[],9,0),"-"))</f>
        <v/>
      </c>
      <c r="AE349" s="1">
        <f t="shared" si="41"/>
        <v>0</v>
      </c>
    </row>
    <row r="350" spans="1:31">
      <c r="A350" s="55"/>
      <c r="B350" s="55"/>
      <c r="H350"/>
      <c r="P350" s="54"/>
      <c r="Q350" s="45" t="str">
        <f t="shared" si="35"/>
        <v/>
      </c>
      <c r="R350" s="45" t="str">
        <f>+IF(Q350="","",IFERROR(VLOOKUP(Q350,Consulta1[],2,0),"-"))</f>
        <v/>
      </c>
      <c r="S350" s="45" t="str">
        <f>+IF(Q350="","",IFERROR(VLOOKUP(Q350,Consulta1[],3,0),"-"))</f>
        <v/>
      </c>
      <c r="T350" s="45" t="str">
        <f>+IF(Q350="","",IFERROR(VLOOKUP(Q350,Consulta1[],4,0),"-"))</f>
        <v/>
      </c>
      <c r="U350" s="45" t="str">
        <f>+IF(Q350="","",IFERROR(VLOOKUP(Q350,Consulta1[],5,0),"-"))</f>
        <v/>
      </c>
      <c r="V350" s="45" t="str">
        <f>+IF(Q350="","",IFERROR(VLOOKUP(Q350,Consulta1[],6,0),"-"))</f>
        <v/>
      </c>
      <c r="W350" s="45" t="str">
        <f t="shared" si="36"/>
        <v/>
      </c>
      <c r="X350" s="51" t="str">
        <f>+IF(T350="SWAT HB",800,IF(R350="-","",IFERROR(IF(T350="-","",VLOOKUP(T350,'SKILL PERFIL'!$A$2:$B$37,2,0)),"")))</f>
        <v/>
      </c>
      <c r="Y350" s="51" t="str">
        <f t="shared" si="37"/>
        <v/>
      </c>
      <c r="Z350" s="46" t="str">
        <f t="shared" si="38"/>
        <v/>
      </c>
      <c r="AA350" s="45" t="str">
        <f t="shared" si="39"/>
        <v/>
      </c>
      <c r="AB350" s="45" t="str">
        <f t="shared" si="40"/>
        <v/>
      </c>
      <c r="AC350" s="45" t="str">
        <f>+IF(Q350="","",IFERROR(VLOOKUP(Q350,Consulta1[],7,0),"-"))</f>
        <v/>
      </c>
      <c r="AD350" s="45" t="str">
        <f>+IF(Q350="","",IFERROR(VLOOKUP(Q350,Consulta1[],9,0),"-"))</f>
        <v/>
      </c>
      <c r="AE350" s="1">
        <f t="shared" si="41"/>
        <v>0</v>
      </c>
    </row>
    <row r="351" spans="1:31">
      <c r="A351" s="55"/>
      <c r="B351" s="55"/>
      <c r="H351"/>
      <c r="P351" s="54"/>
      <c r="Q351" s="45" t="str">
        <f t="shared" si="35"/>
        <v/>
      </c>
      <c r="R351" s="45" t="str">
        <f>+IF(Q351="","",IFERROR(VLOOKUP(Q351,Consulta1[],2,0),"-"))</f>
        <v/>
      </c>
      <c r="S351" s="45" t="str">
        <f>+IF(Q351="","",IFERROR(VLOOKUP(Q351,Consulta1[],3,0),"-"))</f>
        <v/>
      </c>
      <c r="T351" s="45" t="str">
        <f>+IF(Q351="","",IFERROR(VLOOKUP(Q351,Consulta1[],4,0),"-"))</f>
        <v/>
      </c>
      <c r="U351" s="45" t="str">
        <f>+IF(Q351="","",IFERROR(VLOOKUP(Q351,Consulta1[],5,0),"-"))</f>
        <v/>
      </c>
      <c r="V351" s="45" t="str">
        <f>+IF(Q351="","",IFERROR(VLOOKUP(Q351,Consulta1[],6,0),"-"))</f>
        <v/>
      </c>
      <c r="W351" s="45" t="str">
        <f t="shared" si="36"/>
        <v/>
      </c>
      <c r="X351" s="51" t="str">
        <f>+IF(T351="SWAT HB",800,IF(R351="-","",IFERROR(IF(T351="-","",VLOOKUP(T351,'SKILL PERFIL'!$A$2:$B$37,2,0)),"")))</f>
        <v/>
      </c>
      <c r="Y351" s="51" t="str">
        <f t="shared" si="37"/>
        <v/>
      </c>
      <c r="Z351" s="46" t="str">
        <f t="shared" si="38"/>
        <v/>
      </c>
      <c r="AA351" s="45" t="str">
        <f t="shared" si="39"/>
        <v/>
      </c>
      <c r="AB351" s="45" t="str">
        <f t="shared" si="40"/>
        <v/>
      </c>
      <c r="AC351" s="45" t="str">
        <f>+IF(Q351="","",IFERROR(VLOOKUP(Q351,Consulta1[],7,0),"-"))</f>
        <v/>
      </c>
      <c r="AD351" s="45" t="str">
        <f>+IF(Q351="","",IFERROR(VLOOKUP(Q351,Consulta1[],9,0),"-"))</f>
        <v/>
      </c>
      <c r="AE351" s="1">
        <f t="shared" si="41"/>
        <v>0</v>
      </c>
    </row>
    <row r="352" spans="1:31">
      <c r="A352" s="55"/>
      <c r="B352" s="55"/>
      <c r="H352"/>
      <c r="P352" s="54"/>
      <c r="Q352" s="45" t="str">
        <f t="shared" si="35"/>
        <v/>
      </c>
      <c r="R352" s="45" t="str">
        <f>+IF(Q352="","",IFERROR(VLOOKUP(Q352,Consulta1[],2,0),"-"))</f>
        <v/>
      </c>
      <c r="S352" s="45" t="str">
        <f>+IF(Q352="","",IFERROR(VLOOKUP(Q352,Consulta1[],3,0),"-"))</f>
        <v/>
      </c>
      <c r="T352" s="45" t="str">
        <f>+IF(Q352="","",IFERROR(VLOOKUP(Q352,Consulta1[],4,0),"-"))</f>
        <v/>
      </c>
      <c r="U352" s="45" t="str">
        <f>+IF(Q352="","",IFERROR(VLOOKUP(Q352,Consulta1[],5,0),"-"))</f>
        <v/>
      </c>
      <c r="V352" s="45" t="str">
        <f>+IF(Q352="","",IFERROR(VLOOKUP(Q352,Consulta1[],6,0),"-"))</f>
        <v/>
      </c>
      <c r="W352" s="45" t="str">
        <f t="shared" si="36"/>
        <v/>
      </c>
      <c r="X352" s="51" t="str">
        <f>+IF(T352="SWAT HB",800,IF(R352="-","",IFERROR(IF(T352="-","",VLOOKUP(T352,'SKILL PERFIL'!$A$2:$B$37,2,0)),"")))</f>
        <v/>
      </c>
      <c r="Y352" s="51" t="str">
        <f t="shared" si="37"/>
        <v/>
      </c>
      <c r="Z352" s="46" t="str">
        <f t="shared" si="38"/>
        <v/>
      </c>
      <c r="AA352" s="45" t="str">
        <f t="shared" si="39"/>
        <v/>
      </c>
      <c r="AB352" s="45" t="str">
        <f t="shared" si="40"/>
        <v/>
      </c>
      <c r="AC352" s="45" t="str">
        <f>+IF(Q352="","",IFERROR(VLOOKUP(Q352,Consulta1[],7,0),"-"))</f>
        <v/>
      </c>
      <c r="AD352" s="45" t="str">
        <f>+IF(Q352="","",IFERROR(VLOOKUP(Q352,Consulta1[],9,0),"-"))</f>
        <v/>
      </c>
      <c r="AE352" s="1">
        <f t="shared" si="41"/>
        <v>0</v>
      </c>
    </row>
    <row r="353" spans="1:31">
      <c r="A353" s="55"/>
      <c r="B353" s="55"/>
      <c r="H353"/>
      <c r="P353" s="54"/>
      <c r="Q353" s="45" t="str">
        <f t="shared" si="35"/>
        <v/>
      </c>
      <c r="R353" s="45" t="str">
        <f>+IF(Q353="","",IFERROR(VLOOKUP(Q353,Consulta1[],2,0),"-"))</f>
        <v/>
      </c>
      <c r="S353" s="45" t="str">
        <f>+IF(Q353="","",IFERROR(VLOOKUP(Q353,Consulta1[],3,0),"-"))</f>
        <v/>
      </c>
      <c r="T353" s="45" t="str">
        <f>+IF(Q353="","",IFERROR(VLOOKUP(Q353,Consulta1[],4,0),"-"))</f>
        <v/>
      </c>
      <c r="U353" s="45" t="str">
        <f>+IF(Q353="","",IFERROR(VLOOKUP(Q353,Consulta1[],5,0),"-"))</f>
        <v/>
      </c>
      <c r="V353" s="45" t="str">
        <f>+IF(Q353="","",IFERROR(VLOOKUP(Q353,Consulta1[],6,0),"-"))</f>
        <v/>
      </c>
      <c r="W353" s="45" t="str">
        <f t="shared" si="36"/>
        <v/>
      </c>
      <c r="X353" s="51" t="str">
        <f>+IF(T353="SWAT HB",800,IF(R353="-","",IFERROR(IF(T353="-","",VLOOKUP(T353,'SKILL PERFIL'!$A$2:$B$37,2,0)),"")))</f>
        <v/>
      </c>
      <c r="Y353" s="51" t="str">
        <f t="shared" si="37"/>
        <v/>
      </c>
      <c r="Z353" s="46" t="str">
        <f t="shared" si="38"/>
        <v/>
      </c>
      <c r="AA353" s="45" t="str">
        <f t="shared" si="39"/>
        <v/>
      </c>
      <c r="AB353" s="45" t="str">
        <f t="shared" si="40"/>
        <v/>
      </c>
      <c r="AC353" s="45" t="str">
        <f>+IF(Q353="","",IFERROR(VLOOKUP(Q353,Consulta1[],7,0),"-"))</f>
        <v/>
      </c>
      <c r="AD353" s="45" t="str">
        <f>+IF(Q353="","",IFERROR(VLOOKUP(Q353,Consulta1[],9,0),"-"))</f>
        <v/>
      </c>
      <c r="AE353" s="1">
        <f t="shared" si="41"/>
        <v>0</v>
      </c>
    </row>
    <row r="354" spans="1:31">
      <c r="A354" s="55"/>
      <c r="B354" s="55"/>
      <c r="H354"/>
      <c r="P354" s="54"/>
      <c r="Q354" s="45" t="str">
        <f t="shared" si="35"/>
        <v/>
      </c>
      <c r="R354" s="45" t="str">
        <f>+IF(Q354="","",IFERROR(VLOOKUP(Q354,Consulta1[],2,0),"-"))</f>
        <v/>
      </c>
      <c r="S354" s="45" t="str">
        <f>+IF(Q354="","",IFERROR(VLOOKUP(Q354,Consulta1[],3,0),"-"))</f>
        <v/>
      </c>
      <c r="T354" s="45" t="str">
        <f>+IF(Q354="","",IFERROR(VLOOKUP(Q354,Consulta1[],4,0),"-"))</f>
        <v/>
      </c>
      <c r="U354" s="45" t="str">
        <f>+IF(Q354="","",IFERROR(VLOOKUP(Q354,Consulta1[],5,0),"-"))</f>
        <v/>
      </c>
      <c r="V354" s="45" t="str">
        <f>+IF(Q354="","",IFERROR(VLOOKUP(Q354,Consulta1[],6,0),"-"))</f>
        <v/>
      </c>
      <c r="W354" s="45" t="str">
        <f t="shared" si="36"/>
        <v/>
      </c>
      <c r="X354" s="51" t="str">
        <f>+IF(T354="SWAT HB",800,IF(R354="-","",IFERROR(IF(T354="-","",VLOOKUP(T354,'SKILL PERFIL'!$A$2:$B$37,2,0)),"")))</f>
        <v/>
      </c>
      <c r="Y354" s="51" t="str">
        <f t="shared" si="37"/>
        <v/>
      </c>
      <c r="Z354" s="46" t="str">
        <f t="shared" si="38"/>
        <v/>
      </c>
      <c r="AA354" s="45" t="str">
        <f t="shared" si="39"/>
        <v/>
      </c>
      <c r="AB354" s="45" t="str">
        <f t="shared" si="40"/>
        <v/>
      </c>
      <c r="AC354" s="45" t="str">
        <f>+IF(Q354="","",IFERROR(VLOOKUP(Q354,Consulta1[],7,0),"-"))</f>
        <v/>
      </c>
      <c r="AD354" s="45" t="str">
        <f>+IF(Q354="","",IFERROR(VLOOKUP(Q354,Consulta1[],9,0),"-"))</f>
        <v/>
      </c>
      <c r="AE354" s="1">
        <f t="shared" si="41"/>
        <v>0</v>
      </c>
    </row>
    <row r="355" spans="1:31">
      <c r="A355" s="55"/>
      <c r="B355" s="55"/>
      <c r="H355"/>
      <c r="P355" s="54"/>
      <c r="Q355" s="45" t="str">
        <f t="shared" si="35"/>
        <v/>
      </c>
      <c r="R355" s="45" t="str">
        <f>+IF(Q355="","",IFERROR(VLOOKUP(Q355,Consulta1[],2,0),"-"))</f>
        <v/>
      </c>
      <c r="S355" s="45" t="str">
        <f>+IF(Q355="","",IFERROR(VLOOKUP(Q355,Consulta1[],3,0),"-"))</f>
        <v/>
      </c>
      <c r="T355" s="45" t="str">
        <f>+IF(Q355="","",IFERROR(VLOOKUP(Q355,Consulta1[],4,0),"-"))</f>
        <v/>
      </c>
      <c r="U355" s="45" t="str">
        <f>+IF(Q355="","",IFERROR(VLOOKUP(Q355,Consulta1[],5,0),"-"))</f>
        <v/>
      </c>
      <c r="V355" s="45" t="str">
        <f>+IF(Q355="","",IFERROR(VLOOKUP(Q355,Consulta1[],6,0),"-"))</f>
        <v/>
      </c>
      <c r="W355" s="45" t="str">
        <f t="shared" si="36"/>
        <v/>
      </c>
      <c r="X355" s="51" t="str">
        <f>+IF(T355="SWAT HB",800,IF(R355="-","",IFERROR(IF(T355="-","",VLOOKUP(T355,'SKILL PERFIL'!$A$2:$B$37,2,0)),"")))</f>
        <v/>
      </c>
      <c r="Y355" s="51" t="str">
        <f t="shared" si="37"/>
        <v/>
      </c>
      <c r="Z355" s="46" t="str">
        <f>+IFERROR(W355*Y355,"")</f>
        <v/>
      </c>
      <c r="AA355" s="45" t="str">
        <f t="shared" si="39"/>
        <v/>
      </c>
      <c r="AB355" s="45" t="str">
        <f t="shared" si="40"/>
        <v/>
      </c>
      <c r="AC355" s="45" t="str">
        <f>+IF(Q355="","",IFERROR(VLOOKUP(Q355,Consulta1[],7,0),"-"))</f>
        <v/>
      </c>
      <c r="AD355" s="45" t="str">
        <f>+IF(Q355="","",IFERROR(VLOOKUP(Q355,Consulta1[],9,0),"-"))</f>
        <v/>
      </c>
      <c r="AE355" s="1">
        <f t="shared" si="41"/>
        <v>0</v>
      </c>
    </row>
    <row r="356" spans="1:31">
      <c r="A356" s="55"/>
      <c r="B356" s="55"/>
      <c r="H356"/>
      <c r="P356" s="54"/>
      <c r="Q356" s="45" t="str">
        <f t="shared" si="35"/>
        <v/>
      </c>
      <c r="R356" s="45" t="str">
        <f>+IF(Q356="","",IFERROR(VLOOKUP(Q356,Consulta1[],2,0),"-"))</f>
        <v/>
      </c>
      <c r="S356" s="45" t="str">
        <f>+IF(Q356="","",IFERROR(VLOOKUP(Q356,Consulta1[],3,0),"-"))</f>
        <v/>
      </c>
      <c r="T356" s="45" t="str">
        <f>+IF(Q356="","",IFERROR(VLOOKUP(Q356,Consulta1[],4,0),"-"))</f>
        <v/>
      </c>
      <c r="U356" s="45" t="str">
        <f>+IF(Q356="","",IFERROR(VLOOKUP(Q356,Consulta1[],5,0),"-"))</f>
        <v/>
      </c>
      <c r="V356" s="45" t="str">
        <f>+IF(Q356="","",IFERROR(VLOOKUP(Q356,Consulta1[],6,0),"-"))</f>
        <v/>
      </c>
      <c r="W356" s="45" t="str">
        <f t="shared" si="36"/>
        <v/>
      </c>
      <c r="X356" s="51" t="str">
        <f>+IF(T356="SWAT HB",800,IF(R356="-","",IFERROR(IF(T356="-","",VLOOKUP(T356,'SKILL PERFIL'!$A$2:$B$37,2,0)),"")))</f>
        <v/>
      </c>
      <c r="Y356" s="51" t="str">
        <f t="shared" si="37"/>
        <v/>
      </c>
      <c r="Z356" s="46" t="str">
        <f t="shared" si="38"/>
        <v/>
      </c>
      <c r="AA356" s="45" t="str">
        <f t="shared" si="39"/>
        <v/>
      </c>
      <c r="AB356" s="45" t="str">
        <f t="shared" si="40"/>
        <v/>
      </c>
      <c r="AC356" s="45" t="str">
        <f>+IF(Q356="","",IFERROR(VLOOKUP(Q356,Consulta1[],7,0),"-"))</f>
        <v/>
      </c>
      <c r="AD356" s="45" t="str">
        <f>+IF(Q356="","",IFERROR(VLOOKUP(Q356,Consulta1[],9,0),"-"))</f>
        <v/>
      </c>
      <c r="AE356" s="1">
        <f t="shared" si="41"/>
        <v>0</v>
      </c>
    </row>
    <row r="357" spans="1:31">
      <c r="A357" s="55"/>
      <c r="B357" s="55"/>
      <c r="H357"/>
      <c r="P357" s="54"/>
      <c r="Q357" s="45" t="str">
        <f t="shared" si="35"/>
        <v/>
      </c>
      <c r="R357" s="45" t="str">
        <f>+IF(Q357="","",IFERROR(VLOOKUP(Q357,Consulta1[],2,0),"-"))</f>
        <v/>
      </c>
      <c r="S357" s="45" t="str">
        <f>+IF(Q357="","",IFERROR(VLOOKUP(Q357,Consulta1[],3,0),"-"))</f>
        <v/>
      </c>
      <c r="T357" s="45" t="str">
        <f>+IF(Q357="","",IFERROR(VLOOKUP(Q357,Consulta1[],4,0),"-"))</f>
        <v/>
      </c>
      <c r="U357" s="45" t="str">
        <f>+IF(Q357="","",IFERROR(VLOOKUP(Q357,Consulta1[],5,0),"-"))</f>
        <v/>
      </c>
      <c r="V357" s="45" t="str">
        <f>+IF(Q357="","",IFERROR(VLOOKUP(Q357,Consulta1[],6,0),"-"))</f>
        <v/>
      </c>
      <c r="W357" s="45" t="str">
        <f t="shared" si="36"/>
        <v/>
      </c>
      <c r="X357" s="51" t="str">
        <f>+IF(T357="SWAT HB",800,IF(R357="-","",IFERROR(IF(T357="-","",VLOOKUP(T357,'SKILL PERFIL'!$A$2:$B$37,2,0)),"")))</f>
        <v/>
      </c>
      <c r="Y357" s="51" t="str">
        <f t="shared" si="37"/>
        <v/>
      </c>
      <c r="Z357" s="46" t="str">
        <f t="shared" si="38"/>
        <v/>
      </c>
      <c r="AA357" s="45" t="str">
        <f t="shared" si="39"/>
        <v/>
      </c>
      <c r="AB357" s="45" t="str">
        <f t="shared" si="40"/>
        <v/>
      </c>
      <c r="AC357" s="45" t="str">
        <f>+IF(Q357="","",IFERROR(VLOOKUP(Q357,Consulta1[],7,0),"-"))</f>
        <v/>
      </c>
      <c r="AD357" s="45" t="str">
        <f>+IF(Q357="","",IFERROR(VLOOKUP(Q357,Consulta1[],9,0),"-"))</f>
        <v/>
      </c>
      <c r="AE357" s="1">
        <f t="shared" si="41"/>
        <v>0</v>
      </c>
    </row>
    <row r="358" spans="1:31">
      <c r="A358" s="55"/>
      <c r="B358" s="55"/>
      <c r="H358"/>
      <c r="P358" s="54"/>
      <c r="Q358" s="45" t="str">
        <f t="shared" si="35"/>
        <v/>
      </c>
      <c r="R358" s="45" t="str">
        <f>+IF(Q358="","",IFERROR(VLOOKUP(Q358,Consulta1[],2,0),"-"))</f>
        <v/>
      </c>
      <c r="S358" s="45" t="str">
        <f>+IF(Q358="","",IFERROR(VLOOKUP(Q358,Consulta1[],3,0),"-"))</f>
        <v/>
      </c>
      <c r="T358" s="45" t="str">
        <f>+IF(Q358="","",IFERROR(VLOOKUP(Q358,Consulta1[],4,0),"-"))</f>
        <v/>
      </c>
      <c r="U358" s="45" t="str">
        <f>+IF(Q358="","",IFERROR(VLOOKUP(Q358,Consulta1[],5,0),"-"))</f>
        <v/>
      </c>
      <c r="V358" s="45" t="str">
        <f>+IF(Q358="","",IFERROR(VLOOKUP(Q358,Consulta1[],6,0),"-"))</f>
        <v/>
      </c>
      <c r="W358" s="45" t="str">
        <f t="shared" si="36"/>
        <v/>
      </c>
      <c r="X358" s="51" t="str">
        <f>+IF(T358="SWAT HB",800,IF(R358="-","",IFERROR(IF(T358="-","",VLOOKUP(T358,'SKILL PERFIL'!$A$2:$B$37,2,0)),"")))</f>
        <v/>
      </c>
      <c r="Y358" s="51" t="str">
        <f t="shared" si="37"/>
        <v/>
      </c>
      <c r="Z358" s="46" t="str">
        <f t="shared" si="38"/>
        <v/>
      </c>
      <c r="AA358" s="45" t="str">
        <f t="shared" si="39"/>
        <v/>
      </c>
      <c r="AB358" s="45" t="str">
        <f t="shared" si="40"/>
        <v/>
      </c>
      <c r="AC358" s="45" t="str">
        <f>+IF(Q358="","",IFERROR(VLOOKUP(Q358,Consulta1[],7,0),"-"))</f>
        <v/>
      </c>
      <c r="AD358" s="45" t="str">
        <f>+IF(Q358="","",IFERROR(VLOOKUP(Q358,Consulta1[],9,0),"-"))</f>
        <v/>
      </c>
      <c r="AE358" s="1">
        <f t="shared" si="41"/>
        <v>0</v>
      </c>
    </row>
    <row r="359" spans="1:31">
      <c r="A359" s="55"/>
      <c r="B359" s="55"/>
      <c r="H359"/>
      <c r="P359" s="54"/>
      <c r="Q359" s="45" t="str">
        <f t="shared" si="35"/>
        <v/>
      </c>
      <c r="R359" s="45" t="str">
        <f>+IF(Q359="","",IFERROR(VLOOKUP(Q359,Consulta1[],2,0),"-"))</f>
        <v/>
      </c>
      <c r="S359" s="45" t="str">
        <f>+IF(Q359="","",IFERROR(VLOOKUP(Q359,Consulta1[],3,0),"-"))</f>
        <v/>
      </c>
      <c r="T359" s="45" t="str">
        <f>+IF(Q359="","",IFERROR(VLOOKUP(Q359,Consulta1[],4,0),"-"))</f>
        <v/>
      </c>
      <c r="U359" s="45" t="str">
        <f>+IF(Q359="","",IFERROR(VLOOKUP(Q359,Consulta1[],5,0),"-"))</f>
        <v/>
      </c>
      <c r="V359" s="45" t="str">
        <f>+IF(Q359="","",IFERROR(VLOOKUP(Q359,Consulta1[],6,0),"-"))</f>
        <v/>
      </c>
      <c r="W359" s="45" t="str">
        <f t="shared" si="36"/>
        <v/>
      </c>
      <c r="X359" s="51" t="str">
        <f>+IF(T359="SWAT HB",800,IF(R359="-","",IFERROR(IF(T359="-","",VLOOKUP(T359,'SKILL PERFIL'!$A$2:$B$37,2,0)),"")))</f>
        <v/>
      </c>
      <c r="Y359" s="51" t="str">
        <f t="shared" si="37"/>
        <v/>
      </c>
      <c r="Z359" s="46" t="str">
        <f t="shared" si="38"/>
        <v/>
      </c>
      <c r="AA359" s="45" t="str">
        <f t="shared" si="39"/>
        <v/>
      </c>
      <c r="AB359" s="45" t="str">
        <f t="shared" si="40"/>
        <v/>
      </c>
      <c r="AC359" s="45" t="str">
        <f>+IF(Q359="","",IFERROR(VLOOKUP(Q359,Consulta1[],7,0),"-"))</f>
        <v/>
      </c>
      <c r="AD359" s="45" t="str">
        <f>+IF(Q359="","",IFERROR(VLOOKUP(Q359,Consulta1[],9,0),"-"))</f>
        <v/>
      </c>
      <c r="AE359" s="1">
        <f t="shared" si="41"/>
        <v>0</v>
      </c>
    </row>
    <row r="360" spans="1:31">
      <c r="A360" s="55"/>
      <c r="B360" s="55"/>
      <c r="H360"/>
      <c r="P360" s="54"/>
      <c r="Q360" s="45" t="str">
        <f t="shared" si="35"/>
        <v/>
      </c>
      <c r="R360" s="45" t="str">
        <f>+IF(Q360="","",IFERROR(VLOOKUP(Q360,Consulta1[],2,0),"-"))</f>
        <v/>
      </c>
      <c r="S360" s="45" t="str">
        <f>+IF(Q360="","",IFERROR(VLOOKUP(Q360,Consulta1[],3,0),"-"))</f>
        <v/>
      </c>
      <c r="T360" s="45" t="str">
        <f>+IF(Q360="","",IFERROR(VLOOKUP(Q360,Consulta1[],4,0),"-"))</f>
        <v/>
      </c>
      <c r="U360" s="45" t="str">
        <f>+IF(Q360="","",IFERROR(VLOOKUP(Q360,Consulta1[],5,0),"-"))</f>
        <v/>
      </c>
      <c r="V360" s="45" t="str">
        <f>+IF(Q360="","",IFERROR(VLOOKUP(Q360,Consulta1[],6,0),"-"))</f>
        <v/>
      </c>
      <c r="W360" s="45" t="str">
        <f t="shared" si="36"/>
        <v/>
      </c>
      <c r="X360" s="51" t="str">
        <f>+IF(T360="SWAT HB",800,IF(R360="-","",IFERROR(IF(T360="-","",VLOOKUP(T360,'SKILL PERFIL'!$A$2:$B$37,2,0)),"")))</f>
        <v/>
      </c>
      <c r="Y360" s="51" t="str">
        <f t="shared" si="37"/>
        <v/>
      </c>
      <c r="Z360" s="46" t="str">
        <f t="shared" si="38"/>
        <v/>
      </c>
      <c r="AA360" s="45" t="str">
        <f t="shared" si="39"/>
        <v/>
      </c>
      <c r="AB360" s="45" t="str">
        <f t="shared" si="40"/>
        <v/>
      </c>
      <c r="AC360" s="45" t="str">
        <f>+IF(Q360="","",IFERROR(VLOOKUP(Q360,Consulta1[],7,0),"-"))</f>
        <v/>
      </c>
      <c r="AD360" s="45" t="str">
        <f>+IF(Q360="","",IFERROR(VLOOKUP(Q360,Consulta1[],9,0),"-"))</f>
        <v/>
      </c>
      <c r="AE360" s="1">
        <f t="shared" si="41"/>
        <v>0</v>
      </c>
    </row>
    <row r="361" spans="1:31">
      <c r="A361" s="55"/>
      <c r="B361" s="55"/>
      <c r="H361"/>
      <c r="P361" s="54"/>
      <c r="Q361" s="45" t="str">
        <f t="shared" si="35"/>
        <v/>
      </c>
      <c r="R361" s="45" t="str">
        <f>+IF(Q361="","",IFERROR(VLOOKUP(Q361,Consulta1[],2,0),"-"))</f>
        <v/>
      </c>
      <c r="S361" s="45" t="str">
        <f>+IF(Q361="","",IFERROR(VLOOKUP(Q361,Consulta1[],3,0),"-"))</f>
        <v/>
      </c>
      <c r="T361" s="45" t="str">
        <f>+IF(Q361="","",IFERROR(VLOOKUP(Q361,Consulta1[],4,0),"-"))</f>
        <v/>
      </c>
      <c r="U361" s="45" t="str">
        <f>+IF(Q361="","",IFERROR(VLOOKUP(Q361,Consulta1[],5,0),"-"))</f>
        <v/>
      </c>
      <c r="V361" s="45" t="str">
        <f>+IF(Q361="","",IFERROR(VLOOKUP(Q361,Consulta1[],6,0),"-"))</f>
        <v/>
      </c>
      <c r="W361" s="45" t="str">
        <f t="shared" si="36"/>
        <v/>
      </c>
      <c r="X361" s="51" t="str">
        <f>+IF(T361="SWAT HB",800,IF(R361="-","",IFERROR(IF(T361="-","",VLOOKUP(T361,'SKILL PERFIL'!$A$2:$B$37,2,0)),"")))</f>
        <v/>
      </c>
      <c r="Y361" s="51" t="str">
        <f t="shared" si="37"/>
        <v/>
      </c>
      <c r="Z361" s="46" t="str">
        <f t="shared" si="38"/>
        <v/>
      </c>
      <c r="AA361" s="45" t="str">
        <f t="shared" si="39"/>
        <v/>
      </c>
      <c r="AB361" s="45" t="str">
        <f t="shared" si="40"/>
        <v/>
      </c>
      <c r="AC361" s="45" t="str">
        <f>+IF(Q361="","",IFERROR(VLOOKUP(Q361,Consulta1[],7,0),"-"))</f>
        <v/>
      </c>
      <c r="AD361" s="45" t="str">
        <f>+IF(Q361="","",IFERROR(VLOOKUP(Q361,Consulta1[],9,0),"-"))</f>
        <v/>
      </c>
      <c r="AE361" s="1">
        <f t="shared" si="41"/>
        <v>0</v>
      </c>
    </row>
    <row r="362" spans="1:31">
      <c r="A362" s="55"/>
      <c r="B362" s="55"/>
      <c r="H362"/>
      <c r="P362" s="54"/>
      <c r="Q362" s="45" t="str">
        <f t="shared" si="35"/>
        <v/>
      </c>
      <c r="R362" s="45" t="str">
        <f>+IF(Q362="","",IFERROR(VLOOKUP(Q362,Consulta1[],2,0),"-"))</f>
        <v/>
      </c>
      <c r="S362" s="45" t="str">
        <f>+IF(Q362="","",IFERROR(VLOOKUP(Q362,Consulta1[],3,0),"-"))</f>
        <v/>
      </c>
      <c r="T362" s="45" t="str">
        <f>+IF(Q362="","",IFERROR(VLOOKUP(Q362,Consulta1[],4,0),"-"))</f>
        <v/>
      </c>
      <c r="U362" s="45" t="str">
        <f>+IF(Q362="","",IFERROR(VLOOKUP(Q362,Consulta1[],5,0),"-"))</f>
        <v/>
      </c>
      <c r="V362" s="45" t="str">
        <f>+IF(Q362="","",IFERROR(VLOOKUP(Q362,Consulta1[],6,0),"-"))</f>
        <v/>
      </c>
      <c r="W362" s="45" t="str">
        <f t="shared" si="36"/>
        <v/>
      </c>
      <c r="X362" s="51" t="str">
        <f>+IF(T362="SWAT HB",800,IF(R362="-","",IFERROR(IF(T362="-","",VLOOKUP(T362,'SKILL PERFIL'!$A$2:$B$37,2,0)),"")))</f>
        <v/>
      </c>
      <c r="Y362" s="51" t="str">
        <f t="shared" si="37"/>
        <v/>
      </c>
      <c r="Z362" s="46" t="str">
        <f t="shared" si="38"/>
        <v/>
      </c>
      <c r="AA362" s="45" t="str">
        <f t="shared" si="39"/>
        <v/>
      </c>
      <c r="AB362" s="45" t="str">
        <f t="shared" si="40"/>
        <v/>
      </c>
      <c r="AC362" s="45" t="str">
        <f>+IF(Q362="","",IFERROR(VLOOKUP(Q362,Consulta1[],7,0),"-"))</f>
        <v/>
      </c>
      <c r="AD362" s="45" t="str">
        <f>+IF(Q362="","",IFERROR(VLOOKUP(Q362,Consulta1[],9,0),"-"))</f>
        <v/>
      </c>
      <c r="AE362" s="1">
        <f t="shared" si="41"/>
        <v>0</v>
      </c>
    </row>
    <row r="363" spans="1:31">
      <c r="A363" s="55"/>
      <c r="B363" s="55"/>
      <c r="H363"/>
      <c r="P363" s="54"/>
      <c r="Q363" s="45" t="str">
        <f t="shared" si="35"/>
        <v/>
      </c>
      <c r="R363" s="45" t="str">
        <f>+IF(Q363="","",IFERROR(VLOOKUP(Q363,Consulta1[],2,0),"-"))</f>
        <v/>
      </c>
      <c r="S363" s="45" t="str">
        <f>+IF(Q363="","",IFERROR(VLOOKUP(Q363,Consulta1[],3,0),"-"))</f>
        <v/>
      </c>
      <c r="T363" s="45" t="str">
        <f>+IF(Q363="","",IFERROR(VLOOKUP(Q363,Consulta1[],4,0),"-"))</f>
        <v/>
      </c>
      <c r="U363" s="45" t="str">
        <f>+IF(Q363="","",IFERROR(VLOOKUP(Q363,Consulta1[],5,0),"-"))</f>
        <v/>
      </c>
      <c r="V363" s="45" t="str">
        <f>+IF(Q363="","",IFERROR(VLOOKUP(Q363,Consulta1[],6,0),"-"))</f>
        <v/>
      </c>
      <c r="W363" s="45" t="str">
        <f t="shared" si="36"/>
        <v/>
      </c>
      <c r="X363" s="51" t="str">
        <f>+IF(T363="SWAT HB",800,IF(R363="-","",IFERROR(IF(T363="-","",VLOOKUP(T363,'SKILL PERFIL'!$A$2:$B$37,2,0)),"")))</f>
        <v/>
      </c>
      <c r="Y363" s="51" t="str">
        <f t="shared" si="37"/>
        <v/>
      </c>
      <c r="Z363" s="46" t="str">
        <f t="shared" si="38"/>
        <v/>
      </c>
      <c r="AA363" s="45" t="str">
        <f t="shared" si="39"/>
        <v/>
      </c>
      <c r="AB363" s="45" t="str">
        <f t="shared" si="40"/>
        <v/>
      </c>
      <c r="AC363" s="45" t="str">
        <f>+IF(Q363="","",IFERROR(VLOOKUP(Q363,Consulta1[],7,0),"-"))</f>
        <v/>
      </c>
      <c r="AD363" s="45" t="str">
        <f>+IF(Q363="","",IFERROR(VLOOKUP(Q363,Consulta1[],9,0),"-"))</f>
        <v/>
      </c>
      <c r="AE363" s="1">
        <f t="shared" si="41"/>
        <v>0</v>
      </c>
    </row>
    <row r="364" spans="1:31">
      <c r="A364" s="55"/>
      <c r="B364" s="55"/>
      <c r="H364"/>
      <c r="P364" s="54"/>
      <c r="Q364" s="45" t="str">
        <f t="shared" si="35"/>
        <v/>
      </c>
      <c r="R364" s="45" t="str">
        <f>+IF(Q364="","",IFERROR(VLOOKUP(Q364,Consulta1[],2,0),"-"))</f>
        <v/>
      </c>
      <c r="S364" s="45" t="str">
        <f>+IF(Q364="","",IFERROR(VLOOKUP(Q364,Consulta1[],3,0),"-"))</f>
        <v/>
      </c>
      <c r="T364" s="45" t="str">
        <f>+IF(Q364="","",IFERROR(VLOOKUP(Q364,Consulta1[],4,0),"-"))</f>
        <v/>
      </c>
      <c r="U364" s="45" t="str">
        <f>+IF(Q364="","",IFERROR(VLOOKUP(Q364,Consulta1[],5,0),"-"))</f>
        <v/>
      </c>
      <c r="V364" s="45" t="str">
        <f>+IF(Q364="","",IFERROR(VLOOKUP(Q364,Consulta1[],6,0),"-"))</f>
        <v/>
      </c>
      <c r="W364" s="45" t="str">
        <f t="shared" si="36"/>
        <v/>
      </c>
      <c r="X364" s="51" t="str">
        <f>+IF(T364="SWAT HB",800,IF(R364="-","",IFERROR(IF(T364="-","",VLOOKUP(T364,'SKILL PERFIL'!$A$2:$B$37,2,0)),"")))</f>
        <v/>
      </c>
      <c r="Y364" s="51" t="str">
        <f t="shared" si="37"/>
        <v/>
      </c>
      <c r="Z364" s="46" t="str">
        <f t="shared" si="38"/>
        <v/>
      </c>
      <c r="AA364" s="45" t="str">
        <f t="shared" si="39"/>
        <v/>
      </c>
      <c r="AB364" s="45" t="str">
        <f t="shared" si="40"/>
        <v/>
      </c>
      <c r="AC364" s="45" t="str">
        <f>+IF(Q364="","",IFERROR(VLOOKUP(Q364,Consulta1[],7,0),"-"))</f>
        <v/>
      </c>
      <c r="AD364" s="45" t="str">
        <f>+IF(Q364="","",IFERROR(VLOOKUP(Q364,Consulta1[],9,0),"-"))</f>
        <v/>
      </c>
      <c r="AE364" s="1">
        <f t="shared" si="41"/>
        <v>0</v>
      </c>
    </row>
    <row r="365" spans="1:31">
      <c r="A365" s="55"/>
      <c r="B365" s="55"/>
      <c r="H365"/>
      <c r="P365" s="54"/>
      <c r="Q365" s="45" t="str">
        <f t="shared" si="35"/>
        <v/>
      </c>
      <c r="R365" s="45" t="str">
        <f>+IF(Q365="","",IFERROR(VLOOKUP(Q365,Consulta1[],2,0),"-"))</f>
        <v/>
      </c>
      <c r="S365" s="45" t="str">
        <f>+IF(Q365="","",IFERROR(VLOOKUP(Q365,Consulta1[],3,0),"-"))</f>
        <v/>
      </c>
      <c r="T365" s="45" t="str">
        <f>+IF(Q365="","",IFERROR(VLOOKUP(Q365,Consulta1[],4,0),"-"))</f>
        <v/>
      </c>
      <c r="U365" s="45" t="str">
        <f>+IF(Q365="","",IFERROR(VLOOKUP(Q365,Consulta1[],5,0),"-"))</f>
        <v/>
      </c>
      <c r="V365" s="45" t="str">
        <f>+IF(Q365="","",IFERROR(VLOOKUP(Q365,Consulta1[],6,0),"-"))</f>
        <v/>
      </c>
      <c r="W365" s="45" t="str">
        <f t="shared" si="36"/>
        <v/>
      </c>
      <c r="X365" s="51" t="str">
        <f>+IF(T365="SWAT HB",800,IF(R365="-","",IFERROR(IF(T365="-","",VLOOKUP(T365,'SKILL PERFIL'!$A$2:$B$37,2,0)),"")))</f>
        <v/>
      </c>
      <c r="Y365" s="51" t="str">
        <f t="shared" si="37"/>
        <v/>
      </c>
      <c r="Z365" s="46" t="str">
        <f t="shared" si="38"/>
        <v/>
      </c>
      <c r="AA365" s="45" t="str">
        <f t="shared" si="39"/>
        <v/>
      </c>
      <c r="AB365" s="45" t="str">
        <f t="shared" si="40"/>
        <v/>
      </c>
      <c r="AC365" s="45" t="str">
        <f>+IF(Q365="","",IFERROR(VLOOKUP(Q365,Consulta1[],7,0),"-"))</f>
        <v/>
      </c>
      <c r="AD365" s="45" t="str">
        <f>+IF(Q365="","",IFERROR(VLOOKUP(Q365,Consulta1[],9,0),"-"))</f>
        <v/>
      </c>
      <c r="AE365" s="1">
        <f t="shared" si="41"/>
        <v>0</v>
      </c>
    </row>
    <row r="366" spans="1:31">
      <c r="A366" s="55"/>
      <c r="B366" s="55"/>
      <c r="H366"/>
      <c r="P366" s="54"/>
      <c r="Q366" s="45" t="str">
        <f t="shared" si="35"/>
        <v/>
      </c>
      <c r="R366" s="45" t="str">
        <f>+IF(Q366="","",IFERROR(VLOOKUP(Q366,Consulta1[],2,0),"-"))</f>
        <v/>
      </c>
      <c r="S366" s="45" t="str">
        <f>+IF(Q366="","",IFERROR(VLOOKUP(Q366,Consulta1[],3,0),"-"))</f>
        <v/>
      </c>
      <c r="T366" s="45" t="str">
        <f>+IF(Q366="","",IFERROR(VLOOKUP(Q366,Consulta1[],4,0),"-"))</f>
        <v/>
      </c>
      <c r="U366" s="45" t="str">
        <f>+IF(Q366="","",IFERROR(VLOOKUP(Q366,Consulta1[],5,0),"-"))</f>
        <v/>
      </c>
      <c r="V366" s="45" t="str">
        <f>+IF(Q366="","",IFERROR(VLOOKUP(Q366,Consulta1[],6,0),"-"))</f>
        <v/>
      </c>
      <c r="W366" s="45" t="str">
        <f t="shared" si="36"/>
        <v/>
      </c>
      <c r="X366" s="51" t="str">
        <f>+IF(T366="SWAT HB",800,IF(R366="-","",IFERROR(IF(T366="-","",VLOOKUP(T366,'SKILL PERFIL'!$A$2:$B$37,2,0)),"")))</f>
        <v/>
      </c>
      <c r="Y366" s="51" t="str">
        <f t="shared" si="37"/>
        <v/>
      </c>
      <c r="Z366" s="46" t="str">
        <f t="shared" si="38"/>
        <v/>
      </c>
      <c r="AA366" s="45" t="str">
        <f t="shared" si="39"/>
        <v/>
      </c>
      <c r="AB366" s="45" t="str">
        <f t="shared" si="40"/>
        <v/>
      </c>
      <c r="AC366" s="45" t="str">
        <f>+IF(Q366="","",IFERROR(VLOOKUP(Q366,Consulta1[],7,0),"-"))</f>
        <v/>
      </c>
      <c r="AD366" s="45" t="str">
        <f>+IF(Q366="","",IFERROR(VLOOKUP(Q366,Consulta1[],9,0),"-"))</f>
        <v/>
      </c>
      <c r="AE366" s="1">
        <f t="shared" si="41"/>
        <v>0</v>
      </c>
    </row>
    <row r="367" spans="1:31">
      <c r="A367" s="55"/>
      <c r="B367" s="55"/>
      <c r="H367"/>
      <c r="P367" s="54"/>
      <c r="Q367" s="45" t="str">
        <f t="shared" si="35"/>
        <v/>
      </c>
      <c r="R367" s="45" t="str">
        <f>+IF(Q367="","",IFERROR(VLOOKUP(Q367,Consulta1[],2,0),"-"))</f>
        <v/>
      </c>
      <c r="S367" s="45" t="str">
        <f>+IF(Q367="","",IFERROR(VLOOKUP(Q367,Consulta1[],3,0),"-"))</f>
        <v/>
      </c>
      <c r="T367" s="45" t="str">
        <f>+IF(Q367="","",IFERROR(VLOOKUP(Q367,Consulta1[],4,0),"-"))</f>
        <v/>
      </c>
      <c r="U367" s="45" t="str">
        <f>+IF(Q367="","",IFERROR(VLOOKUP(Q367,Consulta1[],5,0),"-"))</f>
        <v/>
      </c>
      <c r="V367" s="45" t="str">
        <f>+IF(Q367="","",IFERROR(VLOOKUP(Q367,Consulta1[],6,0),"-"))</f>
        <v/>
      </c>
      <c r="W367" s="45" t="str">
        <f t="shared" si="36"/>
        <v/>
      </c>
      <c r="X367" s="51" t="str">
        <f>+IF(T367="SWAT HB",800,IF(R367="-","",IFERROR(IF(T367="-","",VLOOKUP(T367,'SKILL PERFIL'!$A$2:$B$37,2,0)),"")))</f>
        <v/>
      </c>
      <c r="Y367" s="51" t="str">
        <f t="shared" si="37"/>
        <v/>
      </c>
      <c r="Z367" s="46" t="str">
        <f t="shared" si="38"/>
        <v/>
      </c>
      <c r="AA367" s="45" t="str">
        <f t="shared" si="39"/>
        <v/>
      </c>
      <c r="AB367" s="45" t="str">
        <f t="shared" si="40"/>
        <v/>
      </c>
      <c r="AC367" s="45" t="str">
        <f>+IF(Q367="","",IFERROR(VLOOKUP(Q367,Consulta1[],7,0),"-"))</f>
        <v/>
      </c>
      <c r="AD367" s="45" t="str">
        <f>+IF(Q367="","",IFERROR(VLOOKUP(Q367,Consulta1[],9,0),"-"))</f>
        <v/>
      </c>
      <c r="AE367" s="1">
        <f t="shared" si="41"/>
        <v>0</v>
      </c>
    </row>
    <row r="368" spans="1:31">
      <c r="A368" s="55"/>
      <c r="B368" s="55"/>
      <c r="H368"/>
      <c r="P368" s="54"/>
      <c r="Q368" s="45" t="str">
        <f t="shared" si="35"/>
        <v/>
      </c>
      <c r="R368" s="45" t="str">
        <f>+IF(Q368="","",IFERROR(VLOOKUP(Q368,Consulta1[],2,0),"-"))</f>
        <v/>
      </c>
      <c r="S368" s="45" t="str">
        <f>+IF(Q368="","",IFERROR(VLOOKUP(Q368,Consulta1[],3,0),"-"))</f>
        <v/>
      </c>
      <c r="T368" s="45" t="str">
        <f>+IF(Q368="","",IFERROR(VLOOKUP(Q368,Consulta1[],4,0),"-"))</f>
        <v/>
      </c>
      <c r="U368" s="45" t="str">
        <f>+IF(Q368="","",IFERROR(VLOOKUP(Q368,Consulta1[],5,0),"-"))</f>
        <v/>
      </c>
      <c r="V368" s="45" t="str">
        <f>+IF(Q368="","",IFERROR(VLOOKUP(Q368,Consulta1[],6,0),"-"))</f>
        <v/>
      </c>
      <c r="W368" s="45" t="str">
        <f t="shared" si="36"/>
        <v/>
      </c>
      <c r="X368" s="51" t="str">
        <f>+IF(T368="SWAT HB",800,IF(R368="-","",IFERROR(IF(T368="-","",VLOOKUP(T368,'SKILL PERFIL'!$A$2:$B$37,2,0)),"")))</f>
        <v/>
      </c>
      <c r="Y368" s="51" t="str">
        <f t="shared" si="37"/>
        <v/>
      </c>
      <c r="Z368" s="46" t="str">
        <f t="shared" si="38"/>
        <v/>
      </c>
      <c r="AA368" s="45" t="str">
        <f t="shared" si="39"/>
        <v/>
      </c>
      <c r="AB368" s="45" t="str">
        <f t="shared" si="40"/>
        <v/>
      </c>
      <c r="AC368" s="45" t="str">
        <f>+IF(Q368="","",IFERROR(VLOOKUP(Q368,Consulta1[],7,0),"-"))</f>
        <v/>
      </c>
      <c r="AD368" s="45" t="str">
        <f>+IF(Q368="","",IFERROR(VLOOKUP(Q368,Consulta1[],9,0),"-"))</f>
        <v/>
      </c>
      <c r="AE368" s="1">
        <f t="shared" si="41"/>
        <v>0</v>
      </c>
    </row>
    <row r="369" spans="1:31">
      <c r="A369" s="55"/>
      <c r="B369" s="55"/>
      <c r="H369"/>
      <c r="P369" s="54"/>
      <c r="Q369" s="45" t="str">
        <f t="shared" si="35"/>
        <v/>
      </c>
      <c r="R369" s="45" t="str">
        <f>+IF(Q369="","",IFERROR(VLOOKUP(Q369,Consulta1[],2,0),"-"))</f>
        <v/>
      </c>
      <c r="S369" s="45" t="str">
        <f>+IF(Q369="","",IFERROR(VLOOKUP(Q369,Consulta1[],3,0),"-"))</f>
        <v/>
      </c>
      <c r="T369" s="45" t="str">
        <f>+IF(Q369="","",IFERROR(VLOOKUP(Q369,Consulta1[],4,0),"-"))</f>
        <v/>
      </c>
      <c r="U369" s="45" t="str">
        <f>+IF(Q369="","",IFERROR(VLOOKUP(Q369,Consulta1[],5,0),"-"))</f>
        <v/>
      </c>
      <c r="V369" s="45" t="str">
        <f>+IF(Q369="","",IFERROR(VLOOKUP(Q369,Consulta1[],6,0),"-"))</f>
        <v/>
      </c>
      <c r="W369" s="45" t="str">
        <f t="shared" si="36"/>
        <v/>
      </c>
      <c r="X369" s="51" t="str">
        <f>+IF(T369="SWAT HB",800,IF(R369="-","",IFERROR(IF(T369="-","",VLOOKUP(T369,'SKILL PERFIL'!$A$2:$B$37,2,0)),"")))</f>
        <v/>
      </c>
      <c r="Y369" s="51" t="str">
        <f t="shared" si="37"/>
        <v/>
      </c>
      <c r="Z369" s="46" t="str">
        <f t="shared" si="38"/>
        <v/>
      </c>
      <c r="AA369" s="45" t="str">
        <f t="shared" si="39"/>
        <v/>
      </c>
      <c r="AB369" s="45" t="str">
        <f t="shared" si="40"/>
        <v/>
      </c>
      <c r="AC369" s="45" t="str">
        <f>+IF(Q369="","",IFERROR(VLOOKUP(Q369,Consulta1[],7,0),"-"))</f>
        <v/>
      </c>
      <c r="AD369" s="45" t="str">
        <f>+IF(Q369="","",IFERROR(VLOOKUP(Q369,Consulta1[],9,0),"-"))</f>
        <v/>
      </c>
      <c r="AE369" s="1">
        <f t="shared" si="41"/>
        <v>0</v>
      </c>
    </row>
    <row r="370" spans="1:31">
      <c r="A370" s="55"/>
      <c r="B370" s="55"/>
      <c r="H370"/>
      <c r="P370" s="54"/>
      <c r="Q370" s="45" t="str">
        <f t="shared" si="35"/>
        <v/>
      </c>
      <c r="R370" s="45" t="str">
        <f>+IF(Q370="","",IFERROR(VLOOKUP(Q370,Consulta1[],2,0),"-"))</f>
        <v/>
      </c>
      <c r="S370" s="45" t="str">
        <f>+IF(Q370="","",IFERROR(VLOOKUP(Q370,Consulta1[],3,0),"-"))</f>
        <v/>
      </c>
      <c r="T370" s="45" t="str">
        <f>+IF(Q370="","",IFERROR(VLOOKUP(Q370,Consulta1[],4,0),"-"))</f>
        <v/>
      </c>
      <c r="U370" s="45" t="str">
        <f>+IF(Q370="","",IFERROR(VLOOKUP(Q370,Consulta1[],5,0),"-"))</f>
        <v/>
      </c>
      <c r="V370" s="45" t="str">
        <f>+IF(Q370="","",IFERROR(VLOOKUP(Q370,Consulta1[],6,0),"-"))</f>
        <v/>
      </c>
      <c r="W370" s="45" t="str">
        <f t="shared" si="36"/>
        <v/>
      </c>
      <c r="X370" s="51" t="str">
        <f>+IF(T370="SWAT HB",800,IF(R370="-","",IFERROR(IF(T370="-","",VLOOKUP(T370,'SKILL PERFIL'!$A$2:$B$37,2,0)),"")))</f>
        <v/>
      </c>
      <c r="Y370" s="51" t="str">
        <f t="shared" si="37"/>
        <v/>
      </c>
      <c r="Z370" s="46" t="str">
        <f t="shared" si="38"/>
        <v/>
      </c>
      <c r="AA370" s="45" t="str">
        <f t="shared" si="39"/>
        <v/>
      </c>
      <c r="AB370" s="45" t="str">
        <f t="shared" si="40"/>
        <v/>
      </c>
      <c r="AC370" s="45" t="str">
        <f>+IF(Q370="","",IFERROR(VLOOKUP(Q370,Consulta1[],7,0),"-"))</f>
        <v/>
      </c>
      <c r="AD370" s="45" t="str">
        <f>+IF(Q370="","",IFERROR(VLOOKUP(Q370,Consulta1[],9,0),"-"))</f>
        <v/>
      </c>
      <c r="AE370" s="1">
        <f t="shared" si="41"/>
        <v>0</v>
      </c>
    </row>
    <row r="371" spans="1:31">
      <c r="A371" s="55"/>
      <c r="B371" s="55"/>
      <c r="H371"/>
      <c r="P371" s="54"/>
      <c r="Q371" s="45" t="str">
        <f t="shared" si="35"/>
        <v/>
      </c>
      <c r="R371" s="45" t="str">
        <f>+IF(Q371="","",IFERROR(VLOOKUP(Q371,Consulta1[],2,0),"-"))</f>
        <v/>
      </c>
      <c r="S371" s="45" t="str">
        <f>+IF(Q371="","",IFERROR(VLOOKUP(Q371,Consulta1[],3,0),"-"))</f>
        <v/>
      </c>
      <c r="T371" s="45" t="str">
        <f>+IF(Q371="","",IFERROR(VLOOKUP(Q371,Consulta1[],4,0),"-"))</f>
        <v/>
      </c>
      <c r="U371" s="45" t="str">
        <f>+IF(Q371="","",IFERROR(VLOOKUP(Q371,Consulta1[],5,0),"-"))</f>
        <v/>
      </c>
      <c r="V371" s="45" t="str">
        <f>+IF(Q371="","",IFERROR(VLOOKUP(Q371,Consulta1[],6,0),"-"))</f>
        <v/>
      </c>
      <c r="W371" s="45" t="str">
        <f t="shared" si="36"/>
        <v/>
      </c>
      <c r="X371" s="51" t="str">
        <f>+IF(T371="SWAT HB",800,IF(R371="-","",IFERROR(IF(T371="-","",VLOOKUP(T371,'SKILL PERFIL'!$A$2:$B$37,2,0)),"")))</f>
        <v/>
      </c>
      <c r="Y371" s="51" t="str">
        <f t="shared" si="37"/>
        <v/>
      </c>
      <c r="Z371" s="46" t="str">
        <f t="shared" si="38"/>
        <v/>
      </c>
      <c r="AA371" s="45" t="str">
        <f t="shared" si="39"/>
        <v/>
      </c>
      <c r="AB371" s="45" t="str">
        <f t="shared" si="40"/>
        <v/>
      </c>
      <c r="AC371" s="45" t="str">
        <f>+IF(Q371="","",IFERROR(VLOOKUP(Q371,Consulta1[],7,0),"-"))</f>
        <v/>
      </c>
      <c r="AD371" s="45" t="str">
        <f>+IF(Q371="","",IFERROR(VLOOKUP(Q371,Consulta1[],9,0),"-"))</f>
        <v/>
      </c>
      <c r="AE371" s="1">
        <f t="shared" si="41"/>
        <v>0</v>
      </c>
    </row>
    <row r="372" spans="1:31">
      <c r="A372" s="55"/>
      <c r="B372" s="55"/>
      <c r="H372"/>
      <c r="P372" s="54"/>
      <c r="Q372" s="45" t="str">
        <f t="shared" si="35"/>
        <v/>
      </c>
      <c r="R372" s="45" t="str">
        <f>+IF(Q372="","",IFERROR(VLOOKUP(Q372,Consulta1[],2,0),"-"))</f>
        <v/>
      </c>
      <c r="S372" s="45" t="str">
        <f>+IF(Q372="","",IFERROR(VLOOKUP(Q372,Consulta1[],3,0),"-"))</f>
        <v/>
      </c>
      <c r="T372" s="45" t="str">
        <f>+IF(Q372="","",IFERROR(VLOOKUP(Q372,Consulta1[],4,0),"-"))</f>
        <v/>
      </c>
      <c r="U372" s="45" t="str">
        <f>+IF(Q372="","",IFERROR(VLOOKUP(Q372,Consulta1[],5,0),"-"))</f>
        <v/>
      </c>
      <c r="V372" s="45" t="str">
        <f>+IF(Q372="","",IFERROR(VLOOKUP(Q372,Consulta1[],6,0),"-"))</f>
        <v/>
      </c>
      <c r="W372" s="45" t="str">
        <f t="shared" si="36"/>
        <v/>
      </c>
      <c r="X372" s="51" t="str">
        <f>+IF(T372="SWAT HB",800,IF(R372="-","",IFERROR(IF(T372="-","",VLOOKUP(T372,'SKILL PERFIL'!$A$2:$B$37,2,0)),"")))</f>
        <v/>
      </c>
      <c r="Y372" s="51" t="str">
        <f t="shared" si="37"/>
        <v/>
      </c>
      <c r="Z372" s="46" t="str">
        <f t="shared" si="38"/>
        <v/>
      </c>
      <c r="AA372" s="45" t="str">
        <f t="shared" si="39"/>
        <v/>
      </c>
      <c r="AB372" s="45" t="str">
        <f t="shared" si="40"/>
        <v/>
      </c>
      <c r="AC372" s="45" t="str">
        <f>+IF(Q372="","",IFERROR(VLOOKUP(Q372,Consulta1[],7,0),"-"))</f>
        <v/>
      </c>
      <c r="AD372" s="45" t="str">
        <f>+IF(Q372="","",IFERROR(VLOOKUP(Q372,Consulta1[],9,0),"-"))</f>
        <v/>
      </c>
      <c r="AE372" s="1">
        <f t="shared" si="41"/>
        <v>0</v>
      </c>
    </row>
    <row r="373" spans="1:31">
      <c r="A373" s="55"/>
      <c r="B373" s="55"/>
      <c r="H373"/>
      <c r="P373" s="54"/>
      <c r="Q373" s="45" t="str">
        <f t="shared" si="35"/>
        <v/>
      </c>
      <c r="R373" s="45" t="str">
        <f>+IF(Q373="","",IFERROR(VLOOKUP(Q373,Consulta1[],2,0),"-"))</f>
        <v/>
      </c>
      <c r="S373" s="45" t="str">
        <f>+IF(Q373="","",IFERROR(VLOOKUP(Q373,Consulta1[],3,0),"-"))</f>
        <v/>
      </c>
      <c r="T373" s="45" t="str">
        <f>+IF(Q373="","",IFERROR(VLOOKUP(Q373,Consulta1[],4,0),"-"))</f>
        <v/>
      </c>
      <c r="U373" s="45" t="str">
        <f>+IF(Q373="","",IFERROR(VLOOKUP(Q373,Consulta1[],5,0),"-"))</f>
        <v/>
      </c>
      <c r="V373" s="45" t="str">
        <f>+IF(Q373="","",IFERROR(VLOOKUP(Q373,Consulta1[],6,0),"-"))</f>
        <v/>
      </c>
      <c r="W373" s="45" t="str">
        <f t="shared" si="36"/>
        <v/>
      </c>
      <c r="X373" s="51" t="str">
        <f>+IF(T373="SWAT HB",800,IF(R373="-","",IFERROR(IF(T373="-","",VLOOKUP(T373,'SKILL PERFIL'!$A$2:$B$37,2,0)),"")))</f>
        <v/>
      </c>
      <c r="Y373" s="51" t="str">
        <f t="shared" si="37"/>
        <v/>
      </c>
      <c r="Z373" s="46" t="str">
        <f t="shared" si="38"/>
        <v/>
      </c>
      <c r="AA373" s="45" t="str">
        <f t="shared" si="39"/>
        <v/>
      </c>
      <c r="AB373" s="45" t="str">
        <f t="shared" si="40"/>
        <v/>
      </c>
      <c r="AC373" s="45" t="str">
        <f>+IF(Q373="","",IFERROR(VLOOKUP(Q373,Consulta1[],7,0),"-"))</f>
        <v/>
      </c>
      <c r="AD373" s="45" t="str">
        <f>+IF(Q373="","",IFERROR(VLOOKUP(Q373,Consulta1[],9,0),"-"))</f>
        <v/>
      </c>
      <c r="AE373" s="1">
        <f t="shared" si="41"/>
        <v>0</v>
      </c>
    </row>
    <row r="374" spans="1:31">
      <c r="A374" s="55"/>
      <c r="B374" s="55"/>
      <c r="H374"/>
      <c r="P374" s="54"/>
      <c r="Q374" s="45" t="str">
        <f t="shared" si="35"/>
        <v/>
      </c>
      <c r="R374" s="45" t="str">
        <f>+IF(Q374="","",IFERROR(VLOOKUP(Q374,Consulta1[],2,0),"-"))</f>
        <v/>
      </c>
      <c r="S374" s="45" t="str">
        <f>+IF(Q374="","",IFERROR(VLOOKUP(Q374,Consulta1[],3,0),"-"))</f>
        <v/>
      </c>
      <c r="T374" s="45" t="str">
        <f>+IF(Q374="","",IFERROR(VLOOKUP(Q374,Consulta1[],4,0),"-"))</f>
        <v/>
      </c>
      <c r="U374" s="45" t="str">
        <f>+IF(Q374="","",IFERROR(VLOOKUP(Q374,Consulta1[],5,0),"-"))</f>
        <v/>
      </c>
      <c r="V374" s="45" t="str">
        <f>+IF(Q374="","",IFERROR(VLOOKUP(Q374,Consulta1[],6,0),"-"))</f>
        <v/>
      </c>
      <c r="W374" s="45" t="str">
        <f t="shared" si="36"/>
        <v/>
      </c>
      <c r="X374" s="51" t="str">
        <f>+IF(T374="SWAT HB",800,IF(R374="-","",IFERROR(IF(T374="-","",VLOOKUP(T374,'SKILL PERFIL'!$A$2:$B$37,2,0)),"")))</f>
        <v/>
      </c>
      <c r="Y374" s="51" t="str">
        <f t="shared" si="37"/>
        <v/>
      </c>
      <c r="Z374" s="46" t="str">
        <f t="shared" si="38"/>
        <v/>
      </c>
      <c r="AA374" s="45" t="str">
        <f t="shared" si="39"/>
        <v/>
      </c>
      <c r="AB374" s="45" t="str">
        <f t="shared" si="40"/>
        <v/>
      </c>
      <c r="AC374" s="45" t="str">
        <f>+IF(Q374="","",IFERROR(VLOOKUP(Q374,Consulta1[],7,0),"-"))</f>
        <v/>
      </c>
      <c r="AD374" s="45" t="str">
        <f>+IF(Q374="","",IFERROR(VLOOKUP(Q374,Consulta1[],9,0),"-"))</f>
        <v/>
      </c>
      <c r="AE374" s="1">
        <f t="shared" si="41"/>
        <v>0</v>
      </c>
    </row>
    <row r="375" spans="1:31">
      <c r="A375" s="55"/>
      <c r="B375" s="55"/>
      <c r="H375"/>
      <c r="P375" s="54"/>
      <c r="Q375" s="45" t="str">
        <f t="shared" si="35"/>
        <v/>
      </c>
      <c r="R375" s="45" t="str">
        <f>+IF(Q375="","",IFERROR(VLOOKUP(Q375,Consulta1[],2,0),"-"))</f>
        <v/>
      </c>
      <c r="S375" s="45" t="str">
        <f>+IF(Q375="","",IFERROR(VLOOKUP(Q375,Consulta1[],3,0),"-"))</f>
        <v/>
      </c>
      <c r="T375" s="45" t="str">
        <f>+IF(Q375="","",IFERROR(VLOOKUP(Q375,Consulta1[],4,0),"-"))</f>
        <v/>
      </c>
      <c r="U375" s="45" t="str">
        <f>+IF(Q375="","",IFERROR(VLOOKUP(Q375,Consulta1[],5,0),"-"))</f>
        <v/>
      </c>
      <c r="V375" s="45" t="str">
        <f>+IF(Q375="","",IFERROR(VLOOKUP(Q375,Consulta1[],6,0),"-"))</f>
        <v/>
      </c>
      <c r="W375" s="45" t="str">
        <f t="shared" si="36"/>
        <v/>
      </c>
      <c r="X375" s="51" t="str">
        <f>+IF(T375="SWAT HB",800,IF(R375="-","",IFERROR(IF(T375="-","",VLOOKUP(T375,'SKILL PERFIL'!$A$2:$B$37,2,0)),"")))</f>
        <v/>
      </c>
      <c r="Y375" s="51" t="str">
        <f t="shared" si="37"/>
        <v/>
      </c>
      <c r="Z375" s="46" t="str">
        <f t="shared" si="38"/>
        <v/>
      </c>
      <c r="AA375" s="45" t="str">
        <f t="shared" si="39"/>
        <v/>
      </c>
      <c r="AB375" s="45" t="str">
        <f t="shared" si="40"/>
        <v/>
      </c>
      <c r="AC375" s="45" t="str">
        <f>+IF(Q375="","",IFERROR(VLOOKUP(Q375,Consulta1[],7,0),"-"))</f>
        <v/>
      </c>
      <c r="AD375" s="45" t="str">
        <f>+IF(Q375="","",IFERROR(VLOOKUP(Q375,Consulta1[],9,0),"-"))</f>
        <v/>
      </c>
      <c r="AE375" s="1">
        <f t="shared" si="41"/>
        <v>0</v>
      </c>
    </row>
    <row r="376" spans="1:31">
      <c r="A376" s="55"/>
      <c r="B376" s="55"/>
      <c r="H376"/>
      <c r="P376" s="54"/>
      <c r="Q376" s="45" t="str">
        <f t="shared" si="35"/>
        <v/>
      </c>
      <c r="R376" s="45" t="str">
        <f>+IF(Q376="","",IFERROR(VLOOKUP(Q376,Consulta1[],2,0),"-"))</f>
        <v/>
      </c>
      <c r="S376" s="45" t="str">
        <f>+IF(Q376="","",IFERROR(VLOOKUP(Q376,Consulta1[],3,0),"-"))</f>
        <v/>
      </c>
      <c r="T376" s="45" t="str">
        <f>+IF(Q376="","",IFERROR(VLOOKUP(Q376,Consulta1[],4,0),"-"))</f>
        <v/>
      </c>
      <c r="U376" s="45" t="str">
        <f>+IF(Q376="","",IFERROR(VLOOKUP(Q376,Consulta1[],5,0),"-"))</f>
        <v/>
      </c>
      <c r="V376" s="45" t="str">
        <f>+IF(Q376="","",IFERROR(VLOOKUP(Q376,Consulta1[],6,0),"-"))</f>
        <v/>
      </c>
      <c r="W376" s="45" t="str">
        <f t="shared" si="36"/>
        <v/>
      </c>
      <c r="X376" s="51" t="str">
        <f>+IF(T376="SWAT HB",800,IF(R376="-","",IFERROR(IF(T376="-","",VLOOKUP(T376,'SKILL PERFIL'!$A$2:$B$37,2,0)),"")))</f>
        <v/>
      </c>
      <c r="Y376" s="51" t="str">
        <f t="shared" si="37"/>
        <v/>
      </c>
      <c r="Z376" s="46" t="str">
        <f t="shared" si="38"/>
        <v/>
      </c>
      <c r="AA376" s="45" t="str">
        <f t="shared" si="39"/>
        <v/>
      </c>
      <c r="AB376" s="45" t="str">
        <f t="shared" si="40"/>
        <v/>
      </c>
      <c r="AC376" s="45" t="str">
        <f>+IF(Q376="","",IFERROR(VLOOKUP(Q376,Consulta1[],7,0),"-"))</f>
        <v/>
      </c>
      <c r="AD376" s="45" t="str">
        <f>+IF(Q376="","",IFERROR(VLOOKUP(Q376,Consulta1[],9,0),"-"))</f>
        <v/>
      </c>
      <c r="AE376" s="1">
        <f t="shared" si="41"/>
        <v>0</v>
      </c>
    </row>
    <row r="377" spans="1:31">
      <c r="A377" s="55"/>
      <c r="B377" s="55"/>
      <c r="H377"/>
      <c r="P377" s="54"/>
      <c r="Q377" s="45" t="str">
        <f t="shared" si="35"/>
        <v/>
      </c>
      <c r="R377" s="45" t="str">
        <f>+IF(Q377="","",IFERROR(VLOOKUP(Q377,Consulta1[],2,0),"-"))</f>
        <v/>
      </c>
      <c r="S377" s="45" t="str">
        <f>+IF(Q377="","",IFERROR(VLOOKUP(Q377,Consulta1[],3,0),"-"))</f>
        <v/>
      </c>
      <c r="T377" s="45" t="str">
        <f>+IF(Q377="","",IFERROR(VLOOKUP(Q377,Consulta1[],4,0),"-"))</f>
        <v/>
      </c>
      <c r="U377" s="45" t="str">
        <f>+IF(Q377="","",IFERROR(VLOOKUP(Q377,Consulta1[],5,0),"-"))</f>
        <v/>
      </c>
      <c r="V377" s="45" t="str">
        <f>+IF(Q377="","",IFERROR(VLOOKUP(Q377,Consulta1[],6,0),"-"))</f>
        <v/>
      </c>
      <c r="W377" s="45" t="str">
        <f t="shared" si="36"/>
        <v/>
      </c>
      <c r="X377" s="51" t="str">
        <f>+IF(T377="SWAT HB",800,IF(R377="-","",IFERROR(IF(T377="-","",VLOOKUP(T377,'SKILL PERFIL'!$A$2:$B$37,2,0)),"")))</f>
        <v/>
      </c>
      <c r="Y377" s="51" t="str">
        <f t="shared" si="37"/>
        <v/>
      </c>
      <c r="Z377" s="46" t="str">
        <f t="shared" si="38"/>
        <v/>
      </c>
      <c r="AA377" s="45" t="str">
        <f t="shared" si="39"/>
        <v/>
      </c>
      <c r="AB377" s="45" t="str">
        <f t="shared" si="40"/>
        <v/>
      </c>
      <c r="AC377" s="45" t="str">
        <f>+IF(Q377="","",IFERROR(VLOOKUP(Q377,Consulta1[],7,0),"-"))</f>
        <v/>
      </c>
      <c r="AD377" s="45" t="str">
        <f>+IF(Q377="","",IFERROR(VLOOKUP(Q377,Consulta1[],9,0),"-"))</f>
        <v/>
      </c>
      <c r="AE377" s="1">
        <f t="shared" si="41"/>
        <v>0</v>
      </c>
    </row>
    <row r="378" spans="1:31">
      <c r="A378" s="55"/>
      <c r="B378" s="55"/>
      <c r="H378"/>
      <c r="P378" s="54"/>
      <c r="Q378" s="45" t="str">
        <f t="shared" si="35"/>
        <v/>
      </c>
      <c r="R378" s="45" t="str">
        <f>+IF(Q378="","",IFERROR(VLOOKUP(Q378,Consulta1[],2,0),"-"))</f>
        <v/>
      </c>
      <c r="S378" s="45" t="str">
        <f>+IF(Q378="","",IFERROR(VLOOKUP(Q378,Consulta1[],3,0),"-"))</f>
        <v/>
      </c>
      <c r="T378" s="45" t="str">
        <f>+IF(Q378="","",IFERROR(VLOOKUP(Q378,Consulta1[],4,0),"-"))</f>
        <v/>
      </c>
      <c r="U378" s="45" t="str">
        <f>+IF(Q378="","",IFERROR(VLOOKUP(Q378,Consulta1[],5,0),"-"))</f>
        <v/>
      </c>
      <c r="V378" s="45" t="str">
        <f>+IF(Q378="","",IFERROR(VLOOKUP(Q378,Consulta1[],6,0),"-"))</f>
        <v/>
      </c>
      <c r="W378" s="45" t="str">
        <f t="shared" si="36"/>
        <v/>
      </c>
      <c r="X378" s="51" t="str">
        <f>+IF(T378="SWAT HB",800,IF(R378="-","",IFERROR(IF(T378="-","",VLOOKUP(T378,'SKILL PERFIL'!$A$2:$B$37,2,0)),"")))</f>
        <v/>
      </c>
      <c r="Y378" s="51" t="str">
        <f t="shared" si="37"/>
        <v/>
      </c>
      <c r="Z378" s="46" t="str">
        <f t="shared" si="38"/>
        <v/>
      </c>
      <c r="AA378" s="45" t="str">
        <f t="shared" si="39"/>
        <v/>
      </c>
      <c r="AB378" s="45" t="str">
        <f t="shared" si="40"/>
        <v/>
      </c>
      <c r="AC378" s="45" t="str">
        <f>+IF(Q378="","",IFERROR(VLOOKUP(Q378,Consulta1[],7,0),"-"))</f>
        <v/>
      </c>
      <c r="AD378" s="45" t="str">
        <f>+IF(Q378="","",IFERROR(VLOOKUP(Q378,Consulta1[],9,0),"-"))</f>
        <v/>
      </c>
      <c r="AE378" s="1">
        <f t="shared" si="41"/>
        <v>0</v>
      </c>
    </row>
    <row r="379" spans="1:31">
      <c r="A379" s="55"/>
      <c r="B379" s="55"/>
      <c r="H379"/>
      <c r="P379" s="54"/>
      <c r="Q379" s="45" t="str">
        <f t="shared" si="35"/>
        <v/>
      </c>
      <c r="R379" s="45" t="str">
        <f>+IF(Q379="","",IFERROR(VLOOKUP(Q379,Consulta1[],2,0),"-"))</f>
        <v/>
      </c>
      <c r="S379" s="45" t="str">
        <f>+IF(Q379="","",IFERROR(VLOOKUP(Q379,Consulta1[],3,0),"-"))</f>
        <v/>
      </c>
      <c r="T379" s="45" t="str">
        <f>+IF(Q379="","",IFERROR(VLOOKUP(Q379,Consulta1[],4,0),"-"))</f>
        <v/>
      </c>
      <c r="U379" s="45" t="str">
        <f>+IF(Q379="","",IFERROR(VLOOKUP(Q379,Consulta1[],5,0),"-"))</f>
        <v/>
      </c>
      <c r="V379" s="45" t="str">
        <f>+IF(Q379="","",IFERROR(VLOOKUP(Q379,Consulta1[],6,0),"-"))</f>
        <v/>
      </c>
      <c r="W379" s="45" t="str">
        <f t="shared" si="36"/>
        <v/>
      </c>
      <c r="X379" s="51" t="str">
        <f>+IF(T379="SWAT HB",800,IF(R379="-","",IFERROR(IF(T379="-","",VLOOKUP(T379,'SKILL PERFIL'!$A$2:$B$37,2,0)),"")))</f>
        <v/>
      </c>
      <c r="Y379" s="51" t="str">
        <f t="shared" si="37"/>
        <v/>
      </c>
      <c r="Z379" s="46" t="str">
        <f t="shared" si="38"/>
        <v/>
      </c>
      <c r="AA379" s="45" t="str">
        <f t="shared" si="39"/>
        <v/>
      </c>
      <c r="AB379" s="45" t="str">
        <f t="shared" si="40"/>
        <v/>
      </c>
      <c r="AC379" s="45" t="str">
        <f>+IF(Q379="","",IFERROR(VLOOKUP(Q379,Consulta1[],7,0),"-"))</f>
        <v/>
      </c>
      <c r="AD379" s="45" t="str">
        <f>+IF(Q379="","",IFERROR(VLOOKUP(Q379,Consulta1[],9,0),"-"))</f>
        <v/>
      </c>
      <c r="AE379" s="1">
        <f t="shared" si="41"/>
        <v>0</v>
      </c>
    </row>
    <row r="380" spans="1:31">
      <c r="A380" s="55"/>
      <c r="B380" s="55"/>
      <c r="H380"/>
      <c r="P380" s="54"/>
      <c r="Q380" s="45" t="str">
        <f t="shared" si="35"/>
        <v/>
      </c>
      <c r="R380" s="45" t="str">
        <f>+IF(Q380="","",IFERROR(VLOOKUP(Q380,Consulta1[],2,0),"-"))</f>
        <v/>
      </c>
      <c r="S380" s="45" t="str">
        <f>+IF(Q380="","",IFERROR(VLOOKUP(Q380,Consulta1[],3,0),"-"))</f>
        <v/>
      </c>
      <c r="T380" s="45" t="str">
        <f>+IF(Q380="","",IFERROR(VLOOKUP(Q380,Consulta1[],4,0),"-"))</f>
        <v/>
      </c>
      <c r="U380" s="45" t="str">
        <f>+IF(Q380="","",IFERROR(VLOOKUP(Q380,Consulta1[],5,0),"-"))</f>
        <v/>
      </c>
      <c r="V380" s="45" t="str">
        <f>+IF(Q380="","",IFERROR(VLOOKUP(Q380,Consulta1[],6,0),"-"))</f>
        <v/>
      </c>
      <c r="W380" s="45" t="str">
        <f t="shared" si="36"/>
        <v/>
      </c>
      <c r="X380" s="51" t="str">
        <f>+IF(T380="SWAT HB",800,IF(R380="-","",IFERROR(IF(T380="-","",VLOOKUP(T380,'SKILL PERFIL'!$A$2:$B$37,2,0)),"")))</f>
        <v/>
      </c>
      <c r="Y380" s="51" t="str">
        <f t="shared" si="37"/>
        <v/>
      </c>
      <c r="Z380" s="46" t="str">
        <f t="shared" si="38"/>
        <v/>
      </c>
      <c r="AA380" s="45" t="str">
        <f t="shared" si="39"/>
        <v/>
      </c>
      <c r="AB380" s="45" t="str">
        <f t="shared" si="40"/>
        <v/>
      </c>
      <c r="AC380" s="45" t="str">
        <f>+IF(Q380="","",IFERROR(VLOOKUP(Q380,Consulta1[],7,0),"-"))</f>
        <v/>
      </c>
      <c r="AD380" s="45" t="str">
        <f>+IF(Q380="","",IFERROR(VLOOKUP(Q380,Consulta1[],9,0),"-"))</f>
        <v/>
      </c>
      <c r="AE380" s="1">
        <f t="shared" si="41"/>
        <v>0</v>
      </c>
    </row>
    <row r="381" spans="1:31">
      <c r="A381" s="55"/>
      <c r="B381" s="55"/>
      <c r="H381"/>
      <c r="P381" s="54"/>
      <c r="Q381" s="45" t="str">
        <f t="shared" si="35"/>
        <v/>
      </c>
      <c r="R381" s="45" t="str">
        <f>+IF(Q381="","",IFERROR(VLOOKUP(Q381,Consulta1[],2,0),"-"))</f>
        <v/>
      </c>
      <c r="S381" s="45" t="str">
        <f>+IF(Q381="","",IFERROR(VLOOKUP(Q381,Consulta1[],3,0),"-"))</f>
        <v/>
      </c>
      <c r="T381" s="45" t="str">
        <f>+IF(Q381="","",IFERROR(VLOOKUP(Q381,Consulta1[],4,0),"-"))</f>
        <v/>
      </c>
      <c r="U381" s="45" t="str">
        <f>+IF(Q381="","",IFERROR(VLOOKUP(Q381,Consulta1[],5,0),"-"))</f>
        <v/>
      </c>
      <c r="V381" s="45" t="str">
        <f>+IF(Q381="","",IFERROR(VLOOKUP(Q381,Consulta1[],6,0),"-"))</f>
        <v/>
      </c>
      <c r="W381" s="45" t="str">
        <f t="shared" si="36"/>
        <v/>
      </c>
      <c r="X381" s="51" t="str">
        <f>+IF(T381="SWAT HB",800,IF(R381="-","",IFERROR(IF(T381="-","",VLOOKUP(T381,'SKILL PERFIL'!$A$2:$B$37,2,0)),"")))</f>
        <v/>
      </c>
      <c r="Y381" s="51" t="str">
        <f t="shared" si="37"/>
        <v/>
      </c>
      <c r="Z381" s="46" t="str">
        <f t="shared" si="38"/>
        <v/>
      </c>
      <c r="AA381" s="45" t="str">
        <f t="shared" si="39"/>
        <v/>
      </c>
      <c r="AB381" s="45" t="str">
        <f t="shared" si="40"/>
        <v/>
      </c>
      <c r="AC381" s="45" t="str">
        <f>+IF(Q381="","",IFERROR(VLOOKUP(Q381,Consulta1[],7,0),"-"))</f>
        <v/>
      </c>
      <c r="AD381" s="45" t="str">
        <f>+IF(Q381="","",IFERROR(VLOOKUP(Q381,Consulta1[],9,0),"-"))</f>
        <v/>
      </c>
      <c r="AE381" s="1">
        <f t="shared" si="41"/>
        <v>0</v>
      </c>
    </row>
    <row r="382" spans="1:31">
      <c r="A382" s="55"/>
      <c r="B382" s="55"/>
      <c r="H382"/>
      <c r="P382" s="54"/>
      <c r="Q382" s="45" t="str">
        <f t="shared" si="35"/>
        <v/>
      </c>
      <c r="R382" s="45" t="str">
        <f>+IF(Q382="","",IFERROR(VLOOKUP(Q382,Consulta1[],2,0),"-"))</f>
        <v/>
      </c>
      <c r="S382" s="45" t="str">
        <f>+IF(Q382="","",IFERROR(VLOOKUP(Q382,Consulta1[],3,0),"-"))</f>
        <v/>
      </c>
      <c r="T382" s="45" t="str">
        <f>+IF(Q382="","",IFERROR(VLOOKUP(Q382,Consulta1[],4,0),"-"))</f>
        <v/>
      </c>
      <c r="U382" s="45" t="str">
        <f>+IF(Q382="","",IFERROR(VLOOKUP(Q382,Consulta1[],5,0),"-"))</f>
        <v/>
      </c>
      <c r="V382" s="45" t="str">
        <f>+IF(Q382="","",IFERROR(VLOOKUP(Q382,Consulta1[],6,0),"-"))</f>
        <v/>
      </c>
      <c r="W382" s="45" t="str">
        <f t="shared" si="36"/>
        <v/>
      </c>
      <c r="X382" s="51" t="str">
        <f>+IF(T382="SWAT HB",800,IF(R382="-","",IFERROR(IF(T382="-","",VLOOKUP(T382,'SKILL PERFIL'!$A$2:$B$37,2,0)),"")))</f>
        <v/>
      </c>
      <c r="Y382" s="51" t="str">
        <f t="shared" si="37"/>
        <v/>
      </c>
      <c r="Z382" s="46" t="str">
        <f t="shared" si="38"/>
        <v/>
      </c>
      <c r="AA382" s="45" t="str">
        <f t="shared" si="39"/>
        <v/>
      </c>
      <c r="AB382" s="45" t="str">
        <f t="shared" si="40"/>
        <v/>
      </c>
      <c r="AC382" s="45" t="str">
        <f>+IF(Q382="","",IFERROR(VLOOKUP(Q382,Consulta1[],7,0),"-"))</f>
        <v/>
      </c>
      <c r="AD382" s="45" t="str">
        <f>+IF(Q382="","",IFERROR(VLOOKUP(Q382,Consulta1[],9,0),"-"))</f>
        <v/>
      </c>
      <c r="AE382" s="1">
        <f t="shared" si="41"/>
        <v>0</v>
      </c>
    </row>
    <row r="383" spans="1:31">
      <c r="A383" s="55"/>
      <c r="B383" s="55"/>
      <c r="H383"/>
      <c r="P383" s="54"/>
      <c r="Q383" s="45" t="str">
        <f t="shared" si="35"/>
        <v/>
      </c>
      <c r="R383" s="45" t="str">
        <f>+IF(Q383="","",IFERROR(VLOOKUP(Q383,Consulta1[],2,0),"-"))</f>
        <v/>
      </c>
      <c r="S383" s="45" t="str">
        <f>+IF(Q383="","",IFERROR(VLOOKUP(Q383,Consulta1[],3,0),"-"))</f>
        <v/>
      </c>
      <c r="T383" s="45" t="str">
        <f>+IF(Q383="","",IFERROR(VLOOKUP(Q383,Consulta1[],4,0),"-"))</f>
        <v/>
      </c>
      <c r="U383" s="45" t="str">
        <f>+IF(Q383="","",IFERROR(VLOOKUP(Q383,Consulta1[],5,0),"-"))</f>
        <v/>
      </c>
      <c r="V383" s="45" t="str">
        <f>+IF(Q383="","",IFERROR(VLOOKUP(Q383,Consulta1[],6,0),"-"))</f>
        <v/>
      </c>
      <c r="W383" s="45" t="str">
        <f t="shared" si="36"/>
        <v/>
      </c>
      <c r="X383" s="51" t="str">
        <f>+IF(T383="SWAT HB",800,IF(R383="-","",IFERROR(IF(T383="-","",VLOOKUP(T383,'SKILL PERFIL'!$A$2:$B$37,2,0)),"")))</f>
        <v/>
      </c>
      <c r="Y383" s="51" t="str">
        <f t="shared" si="37"/>
        <v/>
      </c>
      <c r="Z383" s="46" t="str">
        <f t="shared" si="38"/>
        <v/>
      </c>
      <c r="AA383" s="45" t="str">
        <f t="shared" si="39"/>
        <v/>
      </c>
      <c r="AB383" s="45" t="str">
        <f t="shared" si="40"/>
        <v/>
      </c>
      <c r="AC383" s="45" t="str">
        <f>+IF(Q383="","",IFERROR(VLOOKUP(Q383,Consulta1[],7,0),"-"))</f>
        <v/>
      </c>
      <c r="AD383" s="45" t="str">
        <f>+IF(Q383="","",IFERROR(VLOOKUP(Q383,Consulta1[],9,0),"-"))</f>
        <v/>
      </c>
      <c r="AE383" s="1">
        <f t="shared" si="41"/>
        <v>0</v>
      </c>
    </row>
    <row r="384" spans="1:31">
      <c r="A384" s="55"/>
      <c r="B384" s="55"/>
      <c r="H384"/>
      <c r="P384" s="54"/>
      <c r="Q384" s="45" t="str">
        <f t="shared" si="35"/>
        <v/>
      </c>
      <c r="R384" s="45" t="str">
        <f>+IF(Q384="","",IFERROR(VLOOKUP(Q384,Consulta1[],2,0),"-"))</f>
        <v/>
      </c>
      <c r="S384" s="45" t="str">
        <f>+IF(Q384="","",IFERROR(VLOOKUP(Q384,Consulta1[],3,0),"-"))</f>
        <v/>
      </c>
      <c r="T384" s="45" t="str">
        <f>+IF(Q384="","",IFERROR(VLOOKUP(Q384,Consulta1[],4,0),"-"))</f>
        <v/>
      </c>
      <c r="U384" s="45" t="str">
        <f>+IF(Q384="","",IFERROR(VLOOKUP(Q384,Consulta1[],5,0),"-"))</f>
        <v/>
      </c>
      <c r="V384" s="45" t="str">
        <f>+IF(Q384="","",IFERROR(VLOOKUP(Q384,Consulta1[],6,0),"-"))</f>
        <v/>
      </c>
      <c r="W384" s="45" t="str">
        <f t="shared" si="36"/>
        <v/>
      </c>
      <c r="X384" s="51" t="str">
        <f>+IF(T384="SWAT HB",800,IF(R384="-","",IFERROR(IF(T384="-","",VLOOKUP(T384,'SKILL PERFIL'!$A$2:$B$37,2,0)),"")))</f>
        <v/>
      </c>
      <c r="Y384" s="51" t="str">
        <f t="shared" si="37"/>
        <v/>
      </c>
      <c r="Z384" s="46" t="str">
        <f t="shared" si="38"/>
        <v/>
      </c>
      <c r="AA384" s="45" t="str">
        <f t="shared" si="39"/>
        <v/>
      </c>
      <c r="AB384" s="45" t="str">
        <f t="shared" si="40"/>
        <v/>
      </c>
      <c r="AC384" s="45" t="str">
        <f>+IF(Q384="","",IFERROR(VLOOKUP(Q384,Consulta1[],7,0),"-"))</f>
        <v/>
      </c>
      <c r="AD384" s="45" t="str">
        <f>+IF(Q384="","",IFERROR(VLOOKUP(Q384,Consulta1[],9,0),"-"))</f>
        <v/>
      </c>
      <c r="AE384" s="1">
        <f t="shared" si="41"/>
        <v>0</v>
      </c>
    </row>
    <row r="385" spans="1:31">
      <c r="A385" s="55"/>
      <c r="B385" s="55"/>
      <c r="H385"/>
      <c r="P385" s="54"/>
      <c r="Q385" s="45" t="str">
        <f t="shared" si="35"/>
        <v/>
      </c>
      <c r="R385" s="45" t="str">
        <f>+IF(Q385="","",IFERROR(VLOOKUP(Q385,Consulta1[],2,0),"-"))</f>
        <v/>
      </c>
      <c r="S385" s="45" t="str">
        <f>+IF(Q385="","",IFERROR(VLOOKUP(Q385,Consulta1[],3,0),"-"))</f>
        <v/>
      </c>
      <c r="T385" s="45" t="str">
        <f>+IF(Q385="","",IFERROR(VLOOKUP(Q385,Consulta1[],4,0),"-"))</f>
        <v/>
      </c>
      <c r="U385" s="45" t="str">
        <f>+IF(Q385="","",IFERROR(VLOOKUP(Q385,Consulta1[],5,0),"-"))</f>
        <v/>
      </c>
      <c r="V385" s="45" t="str">
        <f>+IF(Q385="","",IFERROR(VLOOKUP(Q385,Consulta1[],6,0),"-"))</f>
        <v/>
      </c>
      <c r="W385" s="45" t="str">
        <f t="shared" si="36"/>
        <v/>
      </c>
      <c r="X385" s="51" t="str">
        <f>+IF(T385="SWAT HB",800,IF(R385="-","",IFERROR(IF(T385="-","",VLOOKUP(T385,'SKILL PERFIL'!$A$2:$B$37,2,0)),"")))</f>
        <v/>
      </c>
      <c r="Y385" s="51" t="str">
        <f t="shared" si="37"/>
        <v/>
      </c>
      <c r="Z385" s="46" t="str">
        <f t="shared" si="38"/>
        <v/>
      </c>
      <c r="AA385" s="45" t="str">
        <f t="shared" si="39"/>
        <v/>
      </c>
      <c r="AB385" s="45" t="str">
        <f t="shared" si="40"/>
        <v/>
      </c>
      <c r="AC385" s="45" t="str">
        <f>+IF(Q385="","",IFERROR(VLOOKUP(Q385,Consulta1[],7,0),"-"))</f>
        <v/>
      </c>
      <c r="AD385" s="45" t="str">
        <f>+IF(Q385="","",IFERROR(VLOOKUP(Q385,Consulta1[],9,0),"-"))</f>
        <v/>
      </c>
      <c r="AE385" s="1">
        <f t="shared" si="41"/>
        <v>0</v>
      </c>
    </row>
    <row r="386" spans="1:31">
      <c r="A386" s="55"/>
      <c r="B386" s="55"/>
      <c r="H386"/>
      <c r="P386" s="54"/>
      <c r="Q386" s="45" t="str">
        <f t="shared" si="35"/>
        <v/>
      </c>
      <c r="R386" s="45" t="str">
        <f>+IF(Q386="","",IFERROR(VLOOKUP(Q386,Consulta1[],2,0),"-"))</f>
        <v/>
      </c>
      <c r="S386" s="45" t="str">
        <f>+IF(Q386="","",IFERROR(VLOOKUP(Q386,Consulta1[],3,0),"-"))</f>
        <v/>
      </c>
      <c r="T386" s="45" t="str">
        <f>+IF(Q386="","",IFERROR(VLOOKUP(Q386,Consulta1[],4,0),"-"))</f>
        <v/>
      </c>
      <c r="U386" s="45" t="str">
        <f>+IF(Q386="","",IFERROR(VLOOKUP(Q386,Consulta1[],5,0),"-"))</f>
        <v/>
      </c>
      <c r="V386" s="45" t="str">
        <f>+IF(Q386="","",IFERROR(VLOOKUP(Q386,Consulta1[],6,0),"-"))</f>
        <v/>
      </c>
      <c r="W386" s="45" t="str">
        <f t="shared" si="36"/>
        <v/>
      </c>
      <c r="X386" s="51" t="str">
        <f>+IF(T386="SWAT HB",800,IF(R386="-","",IFERROR(IF(T386="-","",VLOOKUP(T386,'SKILL PERFIL'!$A$2:$B$37,2,0)),"")))</f>
        <v/>
      </c>
      <c r="Y386" s="51" t="str">
        <f t="shared" si="37"/>
        <v/>
      </c>
      <c r="Z386" s="46" t="str">
        <f t="shared" si="38"/>
        <v/>
      </c>
      <c r="AA386" s="45" t="str">
        <f t="shared" si="39"/>
        <v/>
      </c>
      <c r="AB386" s="45" t="str">
        <f t="shared" si="40"/>
        <v/>
      </c>
      <c r="AC386" s="45" t="str">
        <f>+IF(Q386="","",IFERROR(VLOOKUP(Q386,Consulta1[],7,0),"-"))</f>
        <v/>
      </c>
      <c r="AD386" s="45" t="str">
        <f>+IF(Q386="","",IFERROR(VLOOKUP(Q386,Consulta1[],9,0),"-"))</f>
        <v/>
      </c>
      <c r="AE386" s="1">
        <f t="shared" si="41"/>
        <v>0</v>
      </c>
    </row>
    <row r="387" spans="1:31">
      <c r="A387" s="55"/>
      <c r="B387" s="55"/>
      <c r="H387"/>
      <c r="P387" s="54"/>
      <c r="Q387" s="45" t="str">
        <f t="shared" ref="Q387:Q450" si="42">+IFERROR(IF(G387="","",LEFT(G387,7))*1,"")</f>
        <v/>
      </c>
      <c r="R387" s="45" t="str">
        <f>+IF(Q387="","",IFERROR(VLOOKUP(Q387,Consulta1[],2,0),"-"))</f>
        <v/>
      </c>
      <c r="S387" s="45" t="str">
        <f>+IF(Q387="","",IFERROR(VLOOKUP(Q387,Consulta1[],3,0),"-"))</f>
        <v/>
      </c>
      <c r="T387" s="45" t="str">
        <f>+IF(Q387="","",IFERROR(VLOOKUP(Q387,Consulta1[],4,0),"-"))</f>
        <v/>
      </c>
      <c r="U387" s="45" t="str">
        <f>+IF(Q387="","",IFERROR(VLOOKUP(Q387,Consulta1[],5,0),"-"))</f>
        <v/>
      </c>
      <c r="V387" s="45" t="str">
        <f>+IF(Q387="","",IFERROR(VLOOKUP(Q387,Consulta1[],6,0),"-"))</f>
        <v/>
      </c>
      <c r="W387" s="45" t="str">
        <f t="shared" ref="W387:W450" si="43">+IF(G387="","",IF(R387="-","",I387))</f>
        <v/>
      </c>
      <c r="X387" s="51" t="str">
        <f>+IF(T387="SWAT HB",800,IF(R387="-","",IFERROR(IF(T387="-","",VLOOKUP(T387,'SKILL PERFIL'!$A$2:$B$37,2,0)),"")))</f>
        <v/>
      </c>
      <c r="Y387" s="51" t="str">
        <f t="shared" ref="Y387:Y450" si="44">+IFERROR(IF(R387="-","",MID(J387,2,8)*24*3600),"")</f>
        <v/>
      </c>
      <c r="Z387" s="46" t="str">
        <f t="shared" ref="Z387:Z450" si="45">+IFERROR(W387*Y387,"")</f>
        <v/>
      </c>
      <c r="AA387" s="45" t="str">
        <f t="shared" ref="AA387:AA450" si="46">+IF(Q387="","",Q387)</f>
        <v/>
      </c>
      <c r="AB387" s="45" t="str">
        <f t="shared" ref="AB387:AB450" si="47">+IF(G387="","",IF(R387="-",0,1))</f>
        <v/>
      </c>
      <c r="AC387" s="45" t="str">
        <f>+IF(Q387="","",IFERROR(VLOOKUP(Q387,Consulta1[],7,0),"-"))</f>
        <v/>
      </c>
      <c r="AD387" s="45" t="str">
        <f>+IF(Q387="","",IFERROR(VLOOKUP(Q387,Consulta1[],9,0),"-"))</f>
        <v/>
      </c>
      <c r="AE387" s="1">
        <f t="shared" ref="AE387:AE450" si="48">DATE(YEAR(A387),MONTH(A387),DAY(A387))</f>
        <v>0</v>
      </c>
    </row>
    <row r="388" spans="1:31">
      <c r="A388" s="55"/>
      <c r="B388" s="55"/>
      <c r="H388"/>
      <c r="P388" s="54"/>
      <c r="Q388" s="45" t="str">
        <f t="shared" si="42"/>
        <v/>
      </c>
      <c r="R388" s="45" t="str">
        <f>+IF(Q388="","",IFERROR(VLOOKUP(Q388,Consulta1[],2,0),"-"))</f>
        <v/>
      </c>
      <c r="S388" s="45" t="str">
        <f>+IF(Q388="","",IFERROR(VLOOKUP(Q388,Consulta1[],3,0),"-"))</f>
        <v/>
      </c>
      <c r="T388" s="45" t="str">
        <f>+IF(Q388="","",IFERROR(VLOOKUP(Q388,Consulta1[],4,0),"-"))</f>
        <v/>
      </c>
      <c r="U388" s="45" t="str">
        <f>+IF(Q388="","",IFERROR(VLOOKUP(Q388,Consulta1[],5,0),"-"))</f>
        <v/>
      </c>
      <c r="V388" s="45" t="str">
        <f>+IF(Q388="","",IFERROR(VLOOKUP(Q388,Consulta1[],6,0),"-"))</f>
        <v/>
      </c>
      <c r="W388" s="45" t="str">
        <f t="shared" si="43"/>
        <v/>
      </c>
      <c r="X388" s="51" t="str">
        <f>+IF(T388="SWAT HB",800,IF(R388="-","",IFERROR(IF(T388="-","",VLOOKUP(T388,'SKILL PERFIL'!$A$2:$B$37,2,0)),"")))</f>
        <v/>
      </c>
      <c r="Y388" s="51" t="str">
        <f t="shared" si="44"/>
        <v/>
      </c>
      <c r="Z388" s="46" t="str">
        <f t="shared" si="45"/>
        <v/>
      </c>
      <c r="AA388" s="45" t="str">
        <f t="shared" si="46"/>
        <v/>
      </c>
      <c r="AB388" s="45" t="str">
        <f t="shared" si="47"/>
        <v/>
      </c>
      <c r="AC388" s="45" t="str">
        <f>+IF(Q388="","",IFERROR(VLOOKUP(Q388,Consulta1[],7,0),"-"))</f>
        <v/>
      </c>
      <c r="AD388" s="45" t="str">
        <f>+IF(Q388="","",IFERROR(VLOOKUP(Q388,Consulta1[],9,0),"-"))</f>
        <v/>
      </c>
      <c r="AE388" s="1">
        <f t="shared" si="48"/>
        <v>0</v>
      </c>
    </row>
    <row r="389" spans="1:31">
      <c r="A389" s="55"/>
      <c r="B389" s="55"/>
      <c r="H389"/>
      <c r="P389" s="54"/>
      <c r="Q389" s="45" t="str">
        <f t="shared" si="42"/>
        <v/>
      </c>
      <c r="R389" s="45" t="str">
        <f>+IF(Q389="","",IFERROR(VLOOKUP(Q389,Consulta1[],2,0),"-"))</f>
        <v/>
      </c>
      <c r="S389" s="45" t="str">
        <f>+IF(Q389="","",IFERROR(VLOOKUP(Q389,Consulta1[],3,0),"-"))</f>
        <v/>
      </c>
      <c r="T389" s="45" t="str">
        <f>+IF(Q389="","",IFERROR(VLOOKUP(Q389,Consulta1[],4,0),"-"))</f>
        <v/>
      </c>
      <c r="U389" s="45" t="str">
        <f>+IF(Q389="","",IFERROR(VLOOKUP(Q389,Consulta1[],5,0),"-"))</f>
        <v/>
      </c>
      <c r="V389" s="45" t="str">
        <f>+IF(Q389="","",IFERROR(VLOOKUP(Q389,Consulta1[],6,0),"-"))</f>
        <v/>
      </c>
      <c r="W389" s="45" t="str">
        <f t="shared" si="43"/>
        <v/>
      </c>
      <c r="X389" s="51" t="str">
        <f>+IF(T389="SWAT HB",800,IF(R389="-","",IFERROR(IF(T389="-","",VLOOKUP(T389,'SKILL PERFIL'!$A$2:$B$37,2,0)),"")))</f>
        <v/>
      </c>
      <c r="Y389" s="51" t="str">
        <f t="shared" si="44"/>
        <v/>
      </c>
      <c r="Z389" s="46" t="str">
        <f t="shared" si="45"/>
        <v/>
      </c>
      <c r="AA389" s="45" t="str">
        <f t="shared" si="46"/>
        <v/>
      </c>
      <c r="AB389" s="45" t="str">
        <f t="shared" si="47"/>
        <v/>
      </c>
      <c r="AC389" s="45" t="str">
        <f>+IF(Q389="","",IFERROR(VLOOKUP(Q389,Consulta1[],7,0),"-"))</f>
        <v/>
      </c>
      <c r="AD389" s="45" t="str">
        <f>+IF(Q389="","",IFERROR(VLOOKUP(Q389,Consulta1[],9,0),"-"))</f>
        <v/>
      </c>
      <c r="AE389" s="1">
        <f t="shared" si="48"/>
        <v>0</v>
      </c>
    </row>
    <row r="390" spans="1:31">
      <c r="A390" s="55"/>
      <c r="B390" s="55"/>
      <c r="H390"/>
      <c r="P390" s="54"/>
      <c r="Q390" s="45" t="str">
        <f t="shared" si="42"/>
        <v/>
      </c>
      <c r="R390" s="45" t="str">
        <f>+IF(Q390="","",IFERROR(VLOOKUP(Q390,Consulta1[],2,0),"-"))</f>
        <v/>
      </c>
      <c r="S390" s="45" t="str">
        <f>+IF(Q390="","",IFERROR(VLOOKUP(Q390,Consulta1[],3,0),"-"))</f>
        <v/>
      </c>
      <c r="T390" s="45" t="str">
        <f>+IF(Q390="","",IFERROR(VLOOKUP(Q390,Consulta1[],4,0),"-"))</f>
        <v/>
      </c>
      <c r="U390" s="45" t="str">
        <f>+IF(Q390="","",IFERROR(VLOOKUP(Q390,Consulta1[],5,0),"-"))</f>
        <v/>
      </c>
      <c r="V390" s="45" t="str">
        <f>+IF(Q390="","",IFERROR(VLOOKUP(Q390,Consulta1[],6,0),"-"))</f>
        <v/>
      </c>
      <c r="W390" s="45" t="str">
        <f t="shared" si="43"/>
        <v/>
      </c>
      <c r="X390" s="51" t="str">
        <f>+IF(T390="SWAT HB",800,IF(R390="-","",IFERROR(IF(T390="-","",VLOOKUP(T390,'SKILL PERFIL'!$A$2:$B$37,2,0)),"")))</f>
        <v/>
      </c>
      <c r="Y390" s="51" t="str">
        <f t="shared" si="44"/>
        <v/>
      </c>
      <c r="Z390" s="46" t="str">
        <f t="shared" si="45"/>
        <v/>
      </c>
      <c r="AA390" s="45" t="str">
        <f t="shared" si="46"/>
        <v/>
      </c>
      <c r="AB390" s="45" t="str">
        <f t="shared" si="47"/>
        <v/>
      </c>
      <c r="AC390" s="45" t="str">
        <f>+IF(Q390="","",IFERROR(VLOOKUP(Q390,Consulta1[],7,0),"-"))</f>
        <v/>
      </c>
      <c r="AD390" s="45" t="str">
        <f>+IF(Q390="","",IFERROR(VLOOKUP(Q390,Consulta1[],9,0),"-"))</f>
        <v/>
      </c>
      <c r="AE390" s="1">
        <f t="shared" si="48"/>
        <v>0</v>
      </c>
    </row>
    <row r="391" spans="1:31">
      <c r="A391" s="55"/>
      <c r="B391" s="55"/>
      <c r="H391"/>
      <c r="P391" s="54"/>
      <c r="Q391" s="45" t="str">
        <f t="shared" si="42"/>
        <v/>
      </c>
      <c r="R391" s="45" t="str">
        <f>+IF(Q391="","",IFERROR(VLOOKUP(Q391,Consulta1[],2,0),"-"))</f>
        <v/>
      </c>
      <c r="S391" s="45" t="str">
        <f>+IF(Q391="","",IFERROR(VLOOKUP(Q391,Consulta1[],3,0),"-"))</f>
        <v/>
      </c>
      <c r="T391" s="45" t="str">
        <f>+IF(Q391="","",IFERROR(VLOOKUP(Q391,Consulta1[],4,0),"-"))</f>
        <v/>
      </c>
      <c r="U391" s="45" t="str">
        <f>+IF(Q391="","",IFERROR(VLOOKUP(Q391,Consulta1[],5,0),"-"))</f>
        <v/>
      </c>
      <c r="V391" s="45" t="str">
        <f>+IF(Q391="","",IFERROR(VLOOKUP(Q391,Consulta1[],6,0),"-"))</f>
        <v/>
      </c>
      <c r="W391" s="45" t="str">
        <f t="shared" si="43"/>
        <v/>
      </c>
      <c r="X391" s="51" t="str">
        <f>+IF(T391="SWAT HB",800,IF(R391="-","",IFERROR(IF(T391="-","",VLOOKUP(T391,'SKILL PERFIL'!$A$2:$B$37,2,0)),"")))</f>
        <v/>
      </c>
      <c r="Y391" s="51" t="str">
        <f t="shared" si="44"/>
        <v/>
      </c>
      <c r="Z391" s="46" t="str">
        <f t="shared" si="45"/>
        <v/>
      </c>
      <c r="AA391" s="45" t="str">
        <f t="shared" si="46"/>
        <v/>
      </c>
      <c r="AB391" s="45" t="str">
        <f t="shared" si="47"/>
        <v/>
      </c>
      <c r="AC391" s="45" t="str">
        <f>+IF(Q391="","",IFERROR(VLOOKUP(Q391,Consulta1[],7,0),"-"))</f>
        <v/>
      </c>
      <c r="AD391" s="45" t="str">
        <f>+IF(Q391="","",IFERROR(VLOOKUP(Q391,Consulta1[],9,0),"-"))</f>
        <v/>
      </c>
      <c r="AE391" s="1">
        <f t="shared" si="48"/>
        <v>0</v>
      </c>
    </row>
    <row r="392" spans="1:31">
      <c r="A392" s="55"/>
      <c r="B392" s="55"/>
      <c r="H392"/>
      <c r="P392" s="54"/>
      <c r="Q392" s="45" t="str">
        <f t="shared" si="42"/>
        <v/>
      </c>
      <c r="R392" s="45" t="str">
        <f>+IF(Q392="","",IFERROR(VLOOKUP(Q392,Consulta1[],2,0),"-"))</f>
        <v/>
      </c>
      <c r="S392" s="45" t="str">
        <f>+IF(Q392="","",IFERROR(VLOOKUP(Q392,Consulta1[],3,0),"-"))</f>
        <v/>
      </c>
      <c r="T392" s="45" t="str">
        <f>+IF(Q392="","",IFERROR(VLOOKUP(Q392,Consulta1[],4,0),"-"))</f>
        <v/>
      </c>
      <c r="U392" s="45" t="str">
        <f>+IF(Q392="","",IFERROR(VLOOKUP(Q392,Consulta1[],5,0),"-"))</f>
        <v/>
      </c>
      <c r="V392" s="45" t="str">
        <f>+IF(Q392="","",IFERROR(VLOOKUP(Q392,Consulta1[],6,0),"-"))</f>
        <v/>
      </c>
      <c r="W392" s="45" t="str">
        <f t="shared" si="43"/>
        <v/>
      </c>
      <c r="X392" s="51" t="str">
        <f>+IF(T392="SWAT HB",800,IF(R392="-","",IFERROR(IF(T392="-","",VLOOKUP(T392,'SKILL PERFIL'!$A$2:$B$37,2,0)),"")))</f>
        <v/>
      </c>
      <c r="Y392" s="51" t="str">
        <f t="shared" si="44"/>
        <v/>
      </c>
      <c r="Z392" s="46" t="str">
        <f t="shared" si="45"/>
        <v/>
      </c>
      <c r="AA392" s="45" t="str">
        <f t="shared" si="46"/>
        <v/>
      </c>
      <c r="AB392" s="45" t="str">
        <f t="shared" si="47"/>
        <v/>
      </c>
      <c r="AC392" s="45" t="str">
        <f>+IF(Q392="","",IFERROR(VLOOKUP(Q392,Consulta1[],7,0),"-"))</f>
        <v/>
      </c>
      <c r="AD392" s="45" t="str">
        <f>+IF(Q392="","",IFERROR(VLOOKUP(Q392,Consulta1[],9,0),"-"))</f>
        <v/>
      </c>
      <c r="AE392" s="1">
        <f t="shared" si="48"/>
        <v>0</v>
      </c>
    </row>
    <row r="393" spans="1:31">
      <c r="A393" s="55"/>
      <c r="B393" s="55"/>
      <c r="H393"/>
      <c r="P393" s="54"/>
      <c r="Q393" s="45" t="str">
        <f t="shared" si="42"/>
        <v/>
      </c>
      <c r="R393" s="45" t="str">
        <f>+IF(Q393="","",IFERROR(VLOOKUP(Q393,Consulta1[],2,0),"-"))</f>
        <v/>
      </c>
      <c r="S393" s="45" t="str">
        <f>+IF(Q393="","",IFERROR(VLOOKUP(Q393,Consulta1[],3,0),"-"))</f>
        <v/>
      </c>
      <c r="T393" s="45" t="str">
        <f>+IF(Q393="","",IFERROR(VLOOKUP(Q393,Consulta1[],4,0),"-"))</f>
        <v/>
      </c>
      <c r="U393" s="45" t="str">
        <f>+IF(Q393="","",IFERROR(VLOOKUP(Q393,Consulta1[],5,0),"-"))</f>
        <v/>
      </c>
      <c r="V393" s="45" t="str">
        <f>+IF(Q393="","",IFERROR(VLOOKUP(Q393,Consulta1[],6,0),"-"))</f>
        <v/>
      </c>
      <c r="W393" s="45" t="str">
        <f t="shared" si="43"/>
        <v/>
      </c>
      <c r="X393" s="51" t="str">
        <f>+IF(T393="SWAT HB",800,IF(R393="-","",IFERROR(IF(T393="-","",VLOOKUP(T393,'SKILL PERFIL'!$A$2:$B$37,2,0)),"")))</f>
        <v/>
      </c>
      <c r="Y393" s="51" t="str">
        <f t="shared" si="44"/>
        <v/>
      </c>
      <c r="Z393" s="46" t="str">
        <f t="shared" si="45"/>
        <v/>
      </c>
      <c r="AA393" s="45" t="str">
        <f t="shared" si="46"/>
        <v/>
      </c>
      <c r="AB393" s="45" t="str">
        <f t="shared" si="47"/>
        <v/>
      </c>
      <c r="AC393" s="45" t="str">
        <f>+IF(Q393="","",IFERROR(VLOOKUP(Q393,Consulta1[],7,0),"-"))</f>
        <v/>
      </c>
      <c r="AD393" s="45" t="str">
        <f>+IF(Q393="","",IFERROR(VLOOKUP(Q393,Consulta1[],9,0),"-"))</f>
        <v/>
      </c>
      <c r="AE393" s="1">
        <f t="shared" si="48"/>
        <v>0</v>
      </c>
    </row>
    <row r="394" spans="1:31">
      <c r="A394" s="55"/>
      <c r="B394" s="55"/>
      <c r="H394"/>
      <c r="P394" s="54"/>
      <c r="Q394" s="45" t="str">
        <f t="shared" si="42"/>
        <v/>
      </c>
      <c r="R394" s="45" t="str">
        <f>+IF(Q394="","",IFERROR(VLOOKUP(Q394,Consulta1[],2,0),"-"))</f>
        <v/>
      </c>
      <c r="S394" s="45" t="str">
        <f>+IF(Q394="","",IFERROR(VLOOKUP(Q394,Consulta1[],3,0),"-"))</f>
        <v/>
      </c>
      <c r="T394" s="45" t="str">
        <f>+IF(Q394="","",IFERROR(VLOOKUP(Q394,Consulta1[],4,0),"-"))</f>
        <v/>
      </c>
      <c r="U394" s="45" t="str">
        <f>+IF(Q394="","",IFERROR(VLOOKUP(Q394,Consulta1[],5,0),"-"))</f>
        <v/>
      </c>
      <c r="V394" s="45" t="str">
        <f>+IF(Q394="","",IFERROR(VLOOKUP(Q394,Consulta1[],6,0),"-"))</f>
        <v/>
      </c>
      <c r="W394" s="45" t="str">
        <f t="shared" si="43"/>
        <v/>
      </c>
      <c r="X394" s="51" t="str">
        <f>+IF(T394="SWAT HB",800,IF(R394="-","",IFERROR(IF(T394="-","",VLOOKUP(T394,'SKILL PERFIL'!$A$2:$B$37,2,0)),"")))</f>
        <v/>
      </c>
      <c r="Y394" s="51" t="str">
        <f t="shared" si="44"/>
        <v/>
      </c>
      <c r="Z394" s="46" t="str">
        <f t="shared" si="45"/>
        <v/>
      </c>
      <c r="AA394" s="45" t="str">
        <f t="shared" si="46"/>
        <v/>
      </c>
      <c r="AB394" s="45" t="str">
        <f t="shared" si="47"/>
        <v/>
      </c>
      <c r="AC394" s="45" t="str">
        <f>+IF(Q394="","",IFERROR(VLOOKUP(Q394,Consulta1[],7,0),"-"))</f>
        <v/>
      </c>
      <c r="AD394" s="45" t="str">
        <f>+IF(Q394="","",IFERROR(VLOOKUP(Q394,Consulta1[],9,0),"-"))</f>
        <v/>
      </c>
      <c r="AE394" s="1">
        <f t="shared" si="48"/>
        <v>0</v>
      </c>
    </row>
    <row r="395" spans="1:31">
      <c r="A395" s="55"/>
      <c r="B395" s="55"/>
      <c r="H395"/>
      <c r="P395" s="54"/>
      <c r="Q395" s="45" t="str">
        <f t="shared" si="42"/>
        <v/>
      </c>
      <c r="R395" s="45" t="str">
        <f>+IF(Q395="","",IFERROR(VLOOKUP(Q395,Consulta1[],2,0),"-"))</f>
        <v/>
      </c>
      <c r="S395" s="45" t="str">
        <f>+IF(Q395="","",IFERROR(VLOOKUP(Q395,Consulta1[],3,0),"-"))</f>
        <v/>
      </c>
      <c r="T395" s="45" t="str">
        <f>+IF(Q395="","",IFERROR(VLOOKUP(Q395,Consulta1[],4,0),"-"))</f>
        <v/>
      </c>
      <c r="U395" s="45" t="str">
        <f>+IF(Q395="","",IFERROR(VLOOKUP(Q395,Consulta1[],5,0),"-"))</f>
        <v/>
      </c>
      <c r="V395" s="45" t="str">
        <f>+IF(Q395="","",IFERROR(VLOOKUP(Q395,Consulta1[],6,0),"-"))</f>
        <v/>
      </c>
      <c r="W395" s="45" t="str">
        <f t="shared" si="43"/>
        <v/>
      </c>
      <c r="X395" s="51" t="str">
        <f>+IF(T395="SWAT HB",800,IF(R395="-","",IFERROR(IF(T395="-","",VLOOKUP(T395,'SKILL PERFIL'!$A$2:$B$37,2,0)),"")))</f>
        <v/>
      </c>
      <c r="Y395" s="51" t="str">
        <f t="shared" si="44"/>
        <v/>
      </c>
      <c r="Z395" s="46" t="str">
        <f t="shared" si="45"/>
        <v/>
      </c>
      <c r="AA395" s="45" t="str">
        <f t="shared" si="46"/>
        <v/>
      </c>
      <c r="AB395" s="45" t="str">
        <f t="shared" si="47"/>
        <v/>
      </c>
      <c r="AC395" s="45" t="str">
        <f>+IF(Q395="","",IFERROR(VLOOKUP(Q395,Consulta1[],7,0),"-"))</f>
        <v/>
      </c>
      <c r="AD395" s="45" t="str">
        <f>+IF(Q395="","",IFERROR(VLOOKUP(Q395,Consulta1[],9,0),"-"))</f>
        <v/>
      </c>
      <c r="AE395" s="1">
        <f t="shared" si="48"/>
        <v>0</v>
      </c>
    </row>
    <row r="396" spans="1:31">
      <c r="A396" s="55"/>
      <c r="B396" s="55"/>
      <c r="H396"/>
      <c r="P396" s="54"/>
      <c r="Q396" s="45" t="str">
        <f t="shared" si="42"/>
        <v/>
      </c>
      <c r="R396" s="45" t="str">
        <f>+IF(Q396="","",IFERROR(VLOOKUP(Q396,Consulta1[],2,0),"-"))</f>
        <v/>
      </c>
      <c r="S396" s="45" t="str">
        <f>+IF(Q396="","",IFERROR(VLOOKUP(Q396,Consulta1[],3,0),"-"))</f>
        <v/>
      </c>
      <c r="T396" s="45" t="str">
        <f>+IF(Q396="","",IFERROR(VLOOKUP(Q396,Consulta1[],4,0),"-"))</f>
        <v/>
      </c>
      <c r="U396" s="45" t="str">
        <f>+IF(Q396="","",IFERROR(VLOOKUP(Q396,Consulta1[],5,0),"-"))</f>
        <v/>
      </c>
      <c r="V396" s="45" t="str">
        <f>+IF(Q396="","",IFERROR(VLOOKUP(Q396,Consulta1[],6,0),"-"))</f>
        <v/>
      </c>
      <c r="W396" s="45" t="str">
        <f t="shared" si="43"/>
        <v/>
      </c>
      <c r="X396" s="51" t="str">
        <f>+IF(T396="SWAT HB",800,IF(R396="-","",IFERROR(IF(T396="-","",VLOOKUP(T396,'SKILL PERFIL'!$A$2:$B$37,2,0)),"")))</f>
        <v/>
      </c>
      <c r="Y396" s="51" t="str">
        <f t="shared" si="44"/>
        <v/>
      </c>
      <c r="Z396" s="46" t="str">
        <f t="shared" si="45"/>
        <v/>
      </c>
      <c r="AA396" s="45" t="str">
        <f t="shared" si="46"/>
        <v/>
      </c>
      <c r="AB396" s="45" t="str">
        <f t="shared" si="47"/>
        <v/>
      </c>
      <c r="AC396" s="45" t="str">
        <f>+IF(Q396="","",IFERROR(VLOOKUP(Q396,Consulta1[],7,0),"-"))</f>
        <v/>
      </c>
      <c r="AD396" s="45" t="str">
        <f>+IF(Q396="","",IFERROR(VLOOKUP(Q396,Consulta1[],9,0),"-"))</f>
        <v/>
      </c>
      <c r="AE396" s="1">
        <f t="shared" si="48"/>
        <v>0</v>
      </c>
    </row>
    <row r="397" spans="1:31">
      <c r="A397" s="55"/>
      <c r="B397" s="55"/>
      <c r="H397"/>
      <c r="P397" s="54"/>
      <c r="Q397" s="45" t="str">
        <f t="shared" si="42"/>
        <v/>
      </c>
      <c r="R397" s="45" t="str">
        <f>+IF(Q397="","",IFERROR(VLOOKUP(Q397,Consulta1[],2,0),"-"))</f>
        <v/>
      </c>
      <c r="S397" s="45" t="str">
        <f>+IF(Q397="","",IFERROR(VLOOKUP(Q397,Consulta1[],3,0),"-"))</f>
        <v/>
      </c>
      <c r="T397" s="45" t="str">
        <f>+IF(Q397="","",IFERROR(VLOOKUP(Q397,Consulta1[],4,0),"-"))</f>
        <v/>
      </c>
      <c r="U397" s="45" t="str">
        <f>+IF(Q397="","",IFERROR(VLOOKUP(Q397,Consulta1[],5,0),"-"))</f>
        <v/>
      </c>
      <c r="V397" s="45" t="str">
        <f>+IF(Q397="","",IFERROR(VLOOKUP(Q397,Consulta1[],6,0),"-"))</f>
        <v/>
      </c>
      <c r="W397" s="45" t="str">
        <f t="shared" si="43"/>
        <v/>
      </c>
      <c r="X397" s="51" t="str">
        <f>+IF(T397="SWAT HB",800,IF(R397="-","",IFERROR(IF(T397="-","",VLOOKUP(T397,'SKILL PERFIL'!$A$2:$B$37,2,0)),"")))</f>
        <v/>
      </c>
      <c r="Y397" s="51" t="str">
        <f t="shared" si="44"/>
        <v/>
      </c>
      <c r="Z397" s="46" t="str">
        <f t="shared" si="45"/>
        <v/>
      </c>
      <c r="AA397" s="45" t="str">
        <f t="shared" si="46"/>
        <v/>
      </c>
      <c r="AB397" s="45" t="str">
        <f t="shared" si="47"/>
        <v/>
      </c>
      <c r="AC397" s="45" t="str">
        <f>+IF(Q397="","",IFERROR(VLOOKUP(Q397,Consulta1[],7,0),"-"))</f>
        <v/>
      </c>
      <c r="AD397" s="45" t="str">
        <f>+IF(Q397="","",IFERROR(VLOOKUP(Q397,Consulta1[],9,0),"-"))</f>
        <v/>
      </c>
      <c r="AE397" s="1">
        <f t="shared" si="48"/>
        <v>0</v>
      </c>
    </row>
    <row r="398" spans="1:31">
      <c r="A398" s="55"/>
      <c r="B398" s="55"/>
      <c r="H398"/>
      <c r="P398" s="54"/>
      <c r="Q398" s="45" t="str">
        <f t="shared" si="42"/>
        <v/>
      </c>
      <c r="R398" s="45" t="str">
        <f>+IF(Q398="","",IFERROR(VLOOKUP(Q398,Consulta1[],2,0),"-"))</f>
        <v/>
      </c>
      <c r="S398" s="45" t="str">
        <f>+IF(Q398="","",IFERROR(VLOOKUP(Q398,Consulta1[],3,0),"-"))</f>
        <v/>
      </c>
      <c r="T398" s="45" t="str">
        <f>+IF(Q398="","",IFERROR(VLOOKUP(Q398,Consulta1[],4,0),"-"))</f>
        <v/>
      </c>
      <c r="U398" s="45" t="str">
        <f>+IF(Q398="","",IFERROR(VLOOKUP(Q398,Consulta1[],5,0),"-"))</f>
        <v/>
      </c>
      <c r="V398" s="45" t="str">
        <f>+IF(Q398="","",IFERROR(VLOOKUP(Q398,Consulta1[],6,0),"-"))</f>
        <v/>
      </c>
      <c r="W398" s="45" t="str">
        <f t="shared" si="43"/>
        <v/>
      </c>
      <c r="X398" s="51" t="str">
        <f>+IF(T398="SWAT HB",800,IF(R398="-","",IFERROR(IF(T398="-","",VLOOKUP(T398,'SKILL PERFIL'!$A$2:$B$37,2,0)),"")))</f>
        <v/>
      </c>
      <c r="Y398" s="51" t="str">
        <f t="shared" si="44"/>
        <v/>
      </c>
      <c r="Z398" s="46" t="str">
        <f t="shared" si="45"/>
        <v/>
      </c>
      <c r="AA398" s="45" t="str">
        <f t="shared" si="46"/>
        <v/>
      </c>
      <c r="AB398" s="45" t="str">
        <f t="shared" si="47"/>
        <v/>
      </c>
      <c r="AC398" s="45" t="str">
        <f>+IF(Q398="","",IFERROR(VLOOKUP(Q398,Consulta1[],7,0),"-"))</f>
        <v/>
      </c>
      <c r="AD398" s="45" t="str">
        <f>+IF(Q398="","",IFERROR(VLOOKUP(Q398,Consulta1[],9,0),"-"))</f>
        <v/>
      </c>
      <c r="AE398" s="1">
        <f t="shared" si="48"/>
        <v>0</v>
      </c>
    </row>
    <row r="399" spans="1:31">
      <c r="A399" s="55"/>
      <c r="B399" s="55"/>
      <c r="H399"/>
      <c r="P399" s="54"/>
      <c r="Q399" s="45" t="str">
        <f t="shared" si="42"/>
        <v/>
      </c>
      <c r="R399" s="45" t="str">
        <f>+IF(Q399="","",IFERROR(VLOOKUP(Q399,Consulta1[],2,0),"-"))</f>
        <v/>
      </c>
      <c r="S399" s="45" t="str">
        <f>+IF(Q399="","",IFERROR(VLOOKUP(Q399,Consulta1[],3,0),"-"))</f>
        <v/>
      </c>
      <c r="T399" s="45" t="str">
        <f>+IF(Q399="","",IFERROR(VLOOKUP(Q399,Consulta1[],4,0),"-"))</f>
        <v/>
      </c>
      <c r="U399" s="45" t="str">
        <f>+IF(Q399="","",IFERROR(VLOOKUP(Q399,Consulta1[],5,0),"-"))</f>
        <v/>
      </c>
      <c r="V399" s="45" t="str">
        <f>+IF(Q399="","",IFERROR(VLOOKUP(Q399,Consulta1[],6,0),"-"))</f>
        <v/>
      </c>
      <c r="W399" s="45" t="str">
        <f t="shared" si="43"/>
        <v/>
      </c>
      <c r="X399" s="51" t="str">
        <f>+IF(T399="SWAT HB",800,IF(R399="-","",IFERROR(IF(T399="-","",VLOOKUP(T399,'SKILL PERFIL'!$A$2:$B$37,2,0)),"")))</f>
        <v/>
      </c>
      <c r="Y399" s="51" t="str">
        <f t="shared" si="44"/>
        <v/>
      </c>
      <c r="Z399" s="46" t="str">
        <f t="shared" si="45"/>
        <v/>
      </c>
      <c r="AA399" s="45" t="str">
        <f t="shared" si="46"/>
        <v/>
      </c>
      <c r="AB399" s="45" t="str">
        <f t="shared" si="47"/>
        <v/>
      </c>
      <c r="AC399" s="45" t="str">
        <f>+IF(Q399="","",IFERROR(VLOOKUP(Q399,Consulta1[],7,0),"-"))</f>
        <v/>
      </c>
      <c r="AD399" s="45" t="str">
        <f>+IF(Q399="","",IFERROR(VLOOKUP(Q399,Consulta1[],9,0),"-"))</f>
        <v/>
      </c>
      <c r="AE399" s="1">
        <f t="shared" si="48"/>
        <v>0</v>
      </c>
    </row>
    <row r="400" spans="1:31">
      <c r="A400" s="55"/>
      <c r="B400" s="55"/>
      <c r="H400"/>
      <c r="P400" s="54"/>
      <c r="Q400" s="45" t="str">
        <f t="shared" si="42"/>
        <v/>
      </c>
      <c r="R400" s="45" t="str">
        <f>+IF(Q400="","",IFERROR(VLOOKUP(Q400,Consulta1[],2,0),"-"))</f>
        <v/>
      </c>
      <c r="S400" s="45" t="str">
        <f>+IF(Q400="","",IFERROR(VLOOKUP(Q400,Consulta1[],3,0),"-"))</f>
        <v/>
      </c>
      <c r="T400" s="45" t="str">
        <f>+IF(Q400="","",IFERROR(VLOOKUP(Q400,Consulta1[],4,0),"-"))</f>
        <v/>
      </c>
      <c r="U400" s="45" t="str">
        <f>+IF(Q400="","",IFERROR(VLOOKUP(Q400,Consulta1[],5,0),"-"))</f>
        <v/>
      </c>
      <c r="V400" s="45" t="str">
        <f>+IF(Q400="","",IFERROR(VLOOKUP(Q400,Consulta1[],6,0),"-"))</f>
        <v/>
      </c>
      <c r="W400" s="45" t="str">
        <f t="shared" si="43"/>
        <v/>
      </c>
      <c r="X400" s="51" t="str">
        <f>+IF(T400="SWAT HB",800,IF(R400="-","",IFERROR(IF(T400="-","",VLOOKUP(T400,'SKILL PERFIL'!$A$2:$B$37,2,0)),"")))</f>
        <v/>
      </c>
      <c r="Y400" s="51" t="str">
        <f t="shared" si="44"/>
        <v/>
      </c>
      <c r="Z400" s="46" t="str">
        <f t="shared" si="45"/>
        <v/>
      </c>
      <c r="AA400" s="45" t="str">
        <f t="shared" si="46"/>
        <v/>
      </c>
      <c r="AB400" s="45" t="str">
        <f t="shared" si="47"/>
        <v/>
      </c>
      <c r="AC400" s="45" t="str">
        <f>+IF(Q400="","",IFERROR(VLOOKUP(Q400,Consulta1[],7,0),"-"))</f>
        <v/>
      </c>
      <c r="AD400" s="45" t="str">
        <f>+IF(Q400="","",IFERROR(VLOOKUP(Q400,Consulta1[],9,0),"-"))</f>
        <v/>
      </c>
      <c r="AE400" s="1">
        <f t="shared" si="48"/>
        <v>0</v>
      </c>
    </row>
    <row r="401" spans="1:31">
      <c r="A401" s="55"/>
      <c r="B401" s="55"/>
      <c r="F401" s="37"/>
      <c r="H401"/>
      <c r="P401" s="54"/>
      <c r="Q401" s="45" t="str">
        <f t="shared" si="42"/>
        <v/>
      </c>
      <c r="R401" s="45" t="str">
        <f>+IF(Q401="","",IFERROR(VLOOKUP(Q401,Consulta1[],2,0),"-"))</f>
        <v/>
      </c>
      <c r="S401" s="45" t="str">
        <f>+IF(Q401="","",IFERROR(VLOOKUP(Q401,Consulta1[],3,0),"-"))</f>
        <v/>
      </c>
      <c r="T401" s="45" t="str">
        <f>+IF(Q401="","",IFERROR(VLOOKUP(Q401,Consulta1[],4,0),"-"))</f>
        <v/>
      </c>
      <c r="U401" s="45" t="str">
        <f>+IF(Q401="","",IFERROR(VLOOKUP(Q401,Consulta1[],5,0),"-"))</f>
        <v/>
      </c>
      <c r="V401" s="45" t="str">
        <f>+IF(Q401="","",IFERROR(VLOOKUP(Q401,Consulta1[],6,0),"-"))</f>
        <v/>
      </c>
      <c r="W401" s="45" t="str">
        <f t="shared" si="43"/>
        <v/>
      </c>
      <c r="X401" s="51" t="str">
        <f>+IF(T401="SWAT HB",800,IF(R401="-","",IFERROR(IF(T401="-","",VLOOKUP(T401,'SKILL PERFIL'!$A$2:$B$37,2,0)),"")))</f>
        <v/>
      </c>
      <c r="Y401" s="51" t="str">
        <f t="shared" si="44"/>
        <v/>
      </c>
      <c r="Z401" s="46" t="str">
        <f t="shared" si="45"/>
        <v/>
      </c>
      <c r="AA401" s="45" t="str">
        <f t="shared" si="46"/>
        <v/>
      </c>
      <c r="AB401" s="45" t="str">
        <f t="shared" si="47"/>
        <v/>
      </c>
      <c r="AC401" s="45" t="str">
        <f>+IF(Q401="","",IFERROR(VLOOKUP(Q401,Consulta1[],7,0),"-"))</f>
        <v/>
      </c>
      <c r="AD401" s="45" t="str">
        <f>+IF(Q401="","",IFERROR(VLOOKUP(Q401,Consulta1[],9,0),"-"))</f>
        <v/>
      </c>
      <c r="AE401" s="1">
        <f t="shared" si="48"/>
        <v>0</v>
      </c>
    </row>
    <row r="402" spans="1:31">
      <c r="A402" s="55"/>
      <c r="B402" s="55"/>
      <c r="H402"/>
      <c r="P402" s="54"/>
      <c r="Q402" s="45" t="str">
        <f t="shared" si="42"/>
        <v/>
      </c>
      <c r="R402" s="45" t="str">
        <f>+IF(Q402="","",IFERROR(VLOOKUP(Q402,Consulta1[],2,0),"-"))</f>
        <v/>
      </c>
      <c r="S402" s="45" t="str">
        <f>+IF(Q402="","",IFERROR(VLOOKUP(Q402,Consulta1[],3,0),"-"))</f>
        <v/>
      </c>
      <c r="T402" s="45" t="str">
        <f>+IF(Q402="","",IFERROR(VLOOKUP(Q402,Consulta1[],4,0),"-"))</f>
        <v/>
      </c>
      <c r="U402" s="45" t="str">
        <f>+IF(Q402="","",IFERROR(VLOOKUP(Q402,Consulta1[],5,0),"-"))</f>
        <v/>
      </c>
      <c r="V402" s="45" t="str">
        <f>+IF(Q402="","",IFERROR(VLOOKUP(Q402,Consulta1[],6,0),"-"))</f>
        <v/>
      </c>
      <c r="W402" s="45" t="str">
        <f t="shared" si="43"/>
        <v/>
      </c>
      <c r="X402" s="51" t="str">
        <f>+IF(T402="SWAT HB",800,IF(R402="-","",IFERROR(IF(T402="-","",VLOOKUP(T402,'SKILL PERFIL'!$A$2:$B$37,2,0)),"")))</f>
        <v/>
      </c>
      <c r="Y402" s="51" t="str">
        <f t="shared" si="44"/>
        <v/>
      </c>
      <c r="Z402" s="46" t="str">
        <f t="shared" si="45"/>
        <v/>
      </c>
      <c r="AA402" s="45" t="str">
        <f t="shared" si="46"/>
        <v/>
      </c>
      <c r="AB402" s="45" t="str">
        <f t="shared" si="47"/>
        <v/>
      </c>
      <c r="AC402" s="45" t="str">
        <f>+IF(Q402="","",IFERROR(VLOOKUP(Q402,Consulta1[],7,0),"-"))</f>
        <v/>
      </c>
      <c r="AD402" s="45" t="str">
        <f>+IF(Q402="","",IFERROR(VLOOKUP(Q402,Consulta1[],9,0),"-"))</f>
        <v/>
      </c>
      <c r="AE402" s="1">
        <f t="shared" si="48"/>
        <v>0</v>
      </c>
    </row>
    <row r="403" spans="1:31">
      <c r="A403" s="55"/>
      <c r="B403" s="55"/>
      <c r="H403"/>
      <c r="P403" s="54"/>
      <c r="Q403" s="45" t="str">
        <f t="shared" si="42"/>
        <v/>
      </c>
      <c r="R403" s="45" t="str">
        <f>+IF(Q403="","",IFERROR(VLOOKUP(Q403,Consulta1[],2,0),"-"))</f>
        <v/>
      </c>
      <c r="S403" s="45" t="str">
        <f>+IF(Q403="","",IFERROR(VLOOKUP(Q403,Consulta1[],3,0),"-"))</f>
        <v/>
      </c>
      <c r="T403" s="45" t="str">
        <f>+IF(Q403="","",IFERROR(VLOOKUP(Q403,Consulta1[],4,0),"-"))</f>
        <v/>
      </c>
      <c r="U403" s="45" t="str">
        <f>+IF(Q403="","",IFERROR(VLOOKUP(Q403,Consulta1[],5,0),"-"))</f>
        <v/>
      </c>
      <c r="V403" s="45" t="str">
        <f>+IF(Q403="","",IFERROR(VLOOKUP(Q403,Consulta1[],6,0),"-"))</f>
        <v/>
      </c>
      <c r="W403" s="45" t="str">
        <f t="shared" si="43"/>
        <v/>
      </c>
      <c r="X403" s="51" t="str">
        <f>+IF(T403="SWAT HB",800,IF(R403="-","",IFERROR(IF(T403="-","",VLOOKUP(T403,'SKILL PERFIL'!$A$2:$B$37,2,0)),"")))</f>
        <v/>
      </c>
      <c r="Y403" s="51" t="str">
        <f t="shared" si="44"/>
        <v/>
      </c>
      <c r="Z403" s="46" t="str">
        <f t="shared" si="45"/>
        <v/>
      </c>
      <c r="AA403" s="45" t="str">
        <f t="shared" si="46"/>
        <v/>
      </c>
      <c r="AB403" s="45" t="str">
        <f t="shared" si="47"/>
        <v/>
      </c>
      <c r="AC403" s="45" t="str">
        <f>+IF(Q403="","",IFERROR(VLOOKUP(Q403,Consulta1[],7,0),"-"))</f>
        <v/>
      </c>
      <c r="AD403" s="45" t="str">
        <f>+IF(Q403="","",IFERROR(VLOOKUP(Q403,Consulta1[],9,0),"-"))</f>
        <v/>
      </c>
      <c r="AE403" s="1">
        <f t="shared" si="48"/>
        <v>0</v>
      </c>
    </row>
    <row r="404" spans="1:31">
      <c r="A404" s="55"/>
      <c r="B404" s="55"/>
      <c r="H404"/>
      <c r="P404" s="54"/>
      <c r="Q404" s="45" t="str">
        <f t="shared" si="42"/>
        <v/>
      </c>
      <c r="R404" s="45" t="str">
        <f>+IF(Q404="","",IFERROR(VLOOKUP(Q404,Consulta1[],2,0),"-"))</f>
        <v/>
      </c>
      <c r="S404" s="45" t="str">
        <f>+IF(Q404="","",IFERROR(VLOOKUP(Q404,Consulta1[],3,0),"-"))</f>
        <v/>
      </c>
      <c r="T404" s="45" t="str">
        <f>+IF(Q404="","",IFERROR(VLOOKUP(Q404,Consulta1[],4,0),"-"))</f>
        <v/>
      </c>
      <c r="U404" s="45" t="str">
        <f>+IF(Q404="","",IFERROR(VLOOKUP(Q404,Consulta1[],5,0),"-"))</f>
        <v/>
      </c>
      <c r="V404" s="45" t="str">
        <f>+IF(Q404="","",IFERROR(VLOOKUP(Q404,Consulta1[],6,0),"-"))</f>
        <v/>
      </c>
      <c r="W404" s="45" t="str">
        <f t="shared" si="43"/>
        <v/>
      </c>
      <c r="X404" s="51" t="str">
        <f>+IF(T404="SWAT HB",800,IF(R404="-","",IFERROR(IF(T404="-","",VLOOKUP(T404,'SKILL PERFIL'!$A$2:$B$37,2,0)),"")))</f>
        <v/>
      </c>
      <c r="Y404" s="51" t="str">
        <f t="shared" si="44"/>
        <v/>
      </c>
      <c r="Z404" s="46" t="str">
        <f t="shared" si="45"/>
        <v/>
      </c>
      <c r="AA404" s="45" t="str">
        <f t="shared" si="46"/>
        <v/>
      </c>
      <c r="AB404" s="45" t="str">
        <f t="shared" si="47"/>
        <v/>
      </c>
      <c r="AC404" s="45" t="str">
        <f>+IF(Q404="","",IFERROR(VLOOKUP(Q404,Consulta1[],7,0),"-"))</f>
        <v/>
      </c>
      <c r="AD404" s="45" t="str">
        <f>+IF(Q404="","",IFERROR(VLOOKUP(Q404,Consulta1[],9,0),"-"))</f>
        <v/>
      </c>
      <c r="AE404" s="1">
        <f t="shared" si="48"/>
        <v>0</v>
      </c>
    </row>
    <row r="405" spans="1:31">
      <c r="A405" s="55"/>
      <c r="B405" s="55"/>
      <c r="H405"/>
      <c r="P405" s="54"/>
      <c r="Q405" s="45" t="str">
        <f t="shared" si="42"/>
        <v/>
      </c>
      <c r="R405" s="45" t="str">
        <f>+IF(Q405="","",IFERROR(VLOOKUP(Q405,Consulta1[],2,0),"-"))</f>
        <v/>
      </c>
      <c r="S405" s="45" t="str">
        <f>+IF(Q405="","",IFERROR(VLOOKUP(Q405,Consulta1[],3,0),"-"))</f>
        <v/>
      </c>
      <c r="T405" s="45" t="str">
        <f>+IF(Q405="","",IFERROR(VLOOKUP(Q405,Consulta1[],4,0),"-"))</f>
        <v/>
      </c>
      <c r="U405" s="45" t="str">
        <f>+IF(Q405="","",IFERROR(VLOOKUP(Q405,Consulta1[],5,0),"-"))</f>
        <v/>
      </c>
      <c r="V405" s="45" t="str">
        <f>+IF(Q405="","",IFERROR(VLOOKUP(Q405,Consulta1[],6,0),"-"))</f>
        <v/>
      </c>
      <c r="W405" s="45" t="str">
        <f t="shared" si="43"/>
        <v/>
      </c>
      <c r="X405" s="51" t="str">
        <f>+IF(T405="SWAT HB",800,IF(R405="-","",IFERROR(IF(T405="-","",VLOOKUP(T405,'SKILL PERFIL'!$A$2:$B$37,2,0)),"")))</f>
        <v/>
      </c>
      <c r="Y405" s="51" t="str">
        <f t="shared" si="44"/>
        <v/>
      </c>
      <c r="Z405" s="46" t="str">
        <f t="shared" si="45"/>
        <v/>
      </c>
      <c r="AA405" s="45" t="str">
        <f t="shared" si="46"/>
        <v/>
      </c>
      <c r="AB405" s="45" t="str">
        <f t="shared" si="47"/>
        <v/>
      </c>
      <c r="AC405" s="45" t="str">
        <f>+IF(Q405="","",IFERROR(VLOOKUP(Q405,Consulta1[],7,0),"-"))</f>
        <v/>
      </c>
      <c r="AD405" s="45" t="str">
        <f>+IF(Q405="","",IFERROR(VLOOKUP(Q405,Consulta1[],9,0),"-"))</f>
        <v/>
      </c>
      <c r="AE405" s="1">
        <f t="shared" si="48"/>
        <v>0</v>
      </c>
    </row>
    <row r="406" spans="1:31">
      <c r="A406" s="55"/>
      <c r="B406" s="55"/>
      <c r="H406"/>
      <c r="P406" s="54"/>
      <c r="Q406" s="45" t="str">
        <f t="shared" si="42"/>
        <v/>
      </c>
      <c r="R406" s="45" t="str">
        <f>+IF(Q406="","",IFERROR(VLOOKUP(Q406,Consulta1[],2,0),"-"))</f>
        <v/>
      </c>
      <c r="S406" s="45" t="str">
        <f>+IF(Q406="","",IFERROR(VLOOKUP(Q406,Consulta1[],3,0),"-"))</f>
        <v/>
      </c>
      <c r="T406" s="45" t="str">
        <f>+IF(Q406="","",IFERROR(VLOOKUP(Q406,Consulta1[],4,0),"-"))</f>
        <v/>
      </c>
      <c r="U406" s="45" t="str">
        <f>+IF(Q406="","",IFERROR(VLOOKUP(Q406,Consulta1[],5,0),"-"))</f>
        <v/>
      </c>
      <c r="V406" s="45" t="str">
        <f>+IF(Q406="","",IFERROR(VLOOKUP(Q406,Consulta1[],6,0),"-"))</f>
        <v/>
      </c>
      <c r="W406" s="45" t="str">
        <f t="shared" si="43"/>
        <v/>
      </c>
      <c r="X406" s="51" t="str">
        <f>+IF(T406="SWAT HB",800,IF(R406="-","",IFERROR(IF(T406="-","",VLOOKUP(T406,'SKILL PERFIL'!$A$2:$B$37,2,0)),"")))</f>
        <v/>
      </c>
      <c r="Y406" s="51" t="str">
        <f t="shared" si="44"/>
        <v/>
      </c>
      <c r="Z406" s="46" t="str">
        <f t="shared" si="45"/>
        <v/>
      </c>
      <c r="AA406" s="45" t="str">
        <f t="shared" si="46"/>
        <v/>
      </c>
      <c r="AB406" s="45" t="str">
        <f t="shared" si="47"/>
        <v/>
      </c>
      <c r="AC406" s="45" t="str">
        <f>+IF(Q406="","",IFERROR(VLOOKUP(Q406,Consulta1[],7,0),"-"))</f>
        <v/>
      </c>
      <c r="AD406" s="45" t="str">
        <f>+IF(Q406="","",IFERROR(VLOOKUP(Q406,Consulta1[],9,0),"-"))</f>
        <v/>
      </c>
      <c r="AE406" s="1">
        <f t="shared" si="48"/>
        <v>0</v>
      </c>
    </row>
    <row r="407" spans="1:31">
      <c r="A407" s="55"/>
      <c r="B407" s="55"/>
      <c r="H407"/>
      <c r="P407" s="54"/>
      <c r="Q407" s="45" t="str">
        <f t="shared" si="42"/>
        <v/>
      </c>
      <c r="R407" s="45" t="str">
        <f>+IF(Q407="","",IFERROR(VLOOKUP(Q407,Consulta1[],2,0),"-"))</f>
        <v/>
      </c>
      <c r="S407" s="45" t="str">
        <f>+IF(Q407="","",IFERROR(VLOOKUP(Q407,Consulta1[],3,0),"-"))</f>
        <v/>
      </c>
      <c r="T407" s="45" t="str">
        <f>+IF(Q407="","",IFERROR(VLOOKUP(Q407,Consulta1[],4,0),"-"))</f>
        <v/>
      </c>
      <c r="U407" s="45" t="str">
        <f>+IF(Q407="","",IFERROR(VLOOKUP(Q407,Consulta1[],5,0),"-"))</f>
        <v/>
      </c>
      <c r="V407" s="45" t="str">
        <f>+IF(Q407="","",IFERROR(VLOOKUP(Q407,Consulta1[],6,0),"-"))</f>
        <v/>
      </c>
      <c r="W407" s="45" t="str">
        <f t="shared" si="43"/>
        <v/>
      </c>
      <c r="X407" s="51" t="str">
        <f>+IF(T407="SWAT HB",800,IF(R407="-","",IFERROR(IF(T407="-","",VLOOKUP(T407,'SKILL PERFIL'!$A$2:$B$37,2,0)),"")))</f>
        <v/>
      </c>
      <c r="Y407" s="51" t="str">
        <f t="shared" si="44"/>
        <v/>
      </c>
      <c r="Z407" s="46" t="str">
        <f t="shared" si="45"/>
        <v/>
      </c>
      <c r="AA407" s="45" t="str">
        <f t="shared" si="46"/>
        <v/>
      </c>
      <c r="AB407" s="45" t="str">
        <f t="shared" si="47"/>
        <v/>
      </c>
      <c r="AC407" s="45" t="str">
        <f>+IF(Q407="","",IFERROR(VLOOKUP(Q407,Consulta1[],7,0),"-"))</f>
        <v/>
      </c>
      <c r="AD407" s="45" t="str">
        <f>+IF(Q407="","",IFERROR(VLOOKUP(Q407,Consulta1[],9,0),"-"))</f>
        <v/>
      </c>
      <c r="AE407" s="1">
        <f t="shared" si="48"/>
        <v>0</v>
      </c>
    </row>
    <row r="408" spans="1:31">
      <c r="A408" s="55"/>
      <c r="B408" s="55"/>
      <c r="H408"/>
      <c r="P408" s="54"/>
      <c r="Q408" s="45" t="str">
        <f t="shared" si="42"/>
        <v/>
      </c>
      <c r="R408" s="45" t="str">
        <f>+IF(Q408="","",IFERROR(VLOOKUP(Q408,Consulta1[],2,0),"-"))</f>
        <v/>
      </c>
      <c r="S408" s="45" t="str">
        <f>+IF(Q408="","",IFERROR(VLOOKUP(Q408,Consulta1[],3,0),"-"))</f>
        <v/>
      </c>
      <c r="T408" s="45" t="str">
        <f>+IF(Q408="","",IFERROR(VLOOKUP(Q408,Consulta1[],4,0),"-"))</f>
        <v/>
      </c>
      <c r="U408" s="45" t="str">
        <f>+IF(Q408="","",IFERROR(VLOOKUP(Q408,Consulta1[],5,0),"-"))</f>
        <v/>
      </c>
      <c r="V408" s="45" t="str">
        <f>+IF(Q408="","",IFERROR(VLOOKUP(Q408,Consulta1[],6,0),"-"))</f>
        <v/>
      </c>
      <c r="W408" s="45" t="str">
        <f t="shared" si="43"/>
        <v/>
      </c>
      <c r="X408" s="51" t="str">
        <f>+IF(T408="SWAT HB",800,IF(R408="-","",IFERROR(IF(T408="-","",VLOOKUP(T408,'SKILL PERFIL'!$A$2:$B$37,2,0)),"")))</f>
        <v/>
      </c>
      <c r="Y408" s="51" t="str">
        <f t="shared" si="44"/>
        <v/>
      </c>
      <c r="Z408" s="46" t="str">
        <f t="shared" si="45"/>
        <v/>
      </c>
      <c r="AA408" s="45" t="str">
        <f t="shared" si="46"/>
        <v/>
      </c>
      <c r="AB408" s="45" t="str">
        <f t="shared" si="47"/>
        <v/>
      </c>
      <c r="AC408" s="45" t="str">
        <f>+IF(Q408="","",IFERROR(VLOOKUP(Q408,Consulta1[],7,0),"-"))</f>
        <v/>
      </c>
      <c r="AD408" s="45" t="str">
        <f>+IF(Q408="","",IFERROR(VLOOKUP(Q408,Consulta1[],9,0),"-"))</f>
        <v/>
      </c>
      <c r="AE408" s="1">
        <f t="shared" si="48"/>
        <v>0</v>
      </c>
    </row>
    <row r="409" spans="1:31">
      <c r="A409" s="55"/>
      <c r="B409" s="55"/>
      <c r="H409"/>
      <c r="P409" s="54"/>
      <c r="Q409" s="45" t="str">
        <f t="shared" si="42"/>
        <v/>
      </c>
      <c r="R409" s="45" t="str">
        <f>+IF(Q409="","",IFERROR(VLOOKUP(Q409,Consulta1[],2,0),"-"))</f>
        <v/>
      </c>
      <c r="S409" s="45" t="str">
        <f>+IF(Q409="","",IFERROR(VLOOKUP(Q409,Consulta1[],3,0),"-"))</f>
        <v/>
      </c>
      <c r="T409" s="45" t="str">
        <f>+IF(Q409="","",IFERROR(VLOOKUP(Q409,Consulta1[],4,0),"-"))</f>
        <v/>
      </c>
      <c r="U409" s="45" t="str">
        <f>+IF(Q409="","",IFERROR(VLOOKUP(Q409,Consulta1[],5,0),"-"))</f>
        <v/>
      </c>
      <c r="V409" s="45" t="str">
        <f>+IF(Q409="","",IFERROR(VLOOKUP(Q409,Consulta1[],6,0),"-"))</f>
        <v/>
      </c>
      <c r="W409" s="45" t="str">
        <f t="shared" si="43"/>
        <v/>
      </c>
      <c r="X409" s="51" t="str">
        <f>+IF(T409="SWAT HB",800,IF(R409="-","",IFERROR(IF(T409="-","",VLOOKUP(T409,'SKILL PERFIL'!$A$2:$B$37,2,0)),"")))</f>
        <v/>
      </c>
      <c r="Y409" s="51" t="str">
        <f t="shared" si="44"/>
        <v/>
      </c>
      <c r="Z409" s="46" t="str">
        <f t="shared" si="45"/>
        <v/>
      </c>
      <c r="AA409" s="45" t="str">
        <f t="shared" si="46"/>
        <v/>
      </c>
      <c r="AB409" s="45" t="str">
        <f t="shared" si="47"/>
        <v/>
      </c>
      <c r="AC409" s="45" t="str">
        <f>+IF(Q409="","",IFERROR(VLOOKUP(Q409,Consulta1[],7,0),"-"))</f>
        <v/>
      </c>
      <c r="AD409" s="45" t="str">
        <f>+IF(Q409="","",IFERROR(VLOOKUP(Q409,Consulta1[],9,0),"-"))</f>
        <v/>
      </c>
      <c r="AE409" s="1">
        <f t="shared" si="48"/>
        <v>0</v>
      </c>
    </row>
    <row r="410" spans="1:31">
      <c r="A410" s="55"/>
      <c r="B410" s="55"/>
      <c r="H410"/>
      <c r="P410" s="54"/>
      <c r="Q410" s="45" t="str">
        <f t="shared" si="42"/>
        <v/>
      </c>
      <c r="R410" s="45" t="str">
        <f>+IF(Q410="","",IFERROR(VLOOKUP(Q410,Consulta1[],2,0),"-"))</f>
        <v/>
      </c>
      <c r="S410" s="45" t="str">
        <f>+IF(Q410="","",IFERROR(VLOOKUP(Q410,Consulta1[],3,0),"-"))</f>
        <v/>
      </c>
      <c r="T410" s="45" t="str">
        <f>+IF(Q410="","",IFERROR(VLOOKUP(Q410,Consulta1[],4,0),"-"))</f>
        <v/>
      </c>
      <c r="U410" s="45" t="str">
        <f>+IF(Q410="","",IFERROR(VLOOKUP(Q410,Consulta1[],5,0),"-"))</f>
        <v/>
      </c>
      <c r="V410" s="45" t="str">
        <f>+IF(Q410="","",IFERROR(VLOOKUP(Q410,Consulta1[],6,0),"-"))</f>
        <v/>
      </c>
      <c r="W410" s="45" t="str">
        <f t="shared" si="43"/>
        <v/>
      </c>
      <c r="X410" s="51" t="str">
        <f>+IF(T410="SWAT HB",800,IF(R410="-","",IFERROR(IF(T410="-","",VLOOKUP(T410,'SKILL PERFIL'!$A$2:$B$37,2,0)),"")))</f>
        <v/>
      </c>
      <c r="Y410" s="51" t="str">
        <f t="shared" si="44"/>
        <v/>
      </c>
      <c r="Z410" s="46" t="str">
        <f t="shared" si="45"/>
        <v/>
      </c>
      <c r="AA410" s="45" t="str">
        <f t="shared" si="46"/>
        <v/>
      </c>
      <c r="AB410" s="45" t="str">
        <f t="shared" si="47"/>
        <v/>
      </c>
      <c r="AC410" s="45" t="str">
        <f>+IF(Q410="","",IFERROR(VLOOKUP(Q410,Consulta1[],7,0),"-"))</f>
        <v/>
      </c>
      <c r="AD410" s="45" t="str">
        <f>+IF(Q410="","",IFERROR(VLOOKUP(Q410,Consulta1[],9,0),"-"))</f>
        <v/>
      </c>
      <c r="AE410" s="1">
        <f t="shared" si="48"/>
        <v>0</v>
      </c>
    </row>
    <row r="411" spans="1:31">
      <c r="A411" s="55"/>
      <c r="B411" s="55"/>
      <c r="H411"/>
      <c r="P411" s="54"/>
      <c r="Q411" s="45" t="str">
        <f t="shared" si="42"/>
        <v/>
      </c>
      <c r="R411" s="45" t="str">
        <f>+IF(Q411="","",IFERROR(VLOOKUP(Q411,Consulta1[],2,0),"-"))</f>
        <v/>
      </c>
      <c r="S411" s="45" t="str">
        <f>+IF(Q411="","",IFERROR(VLOOKUP(Q411,Consulta1[],3,0),"-"))</f>
        <v/>
      </c>
      <c r="T411" s="45" t="str">
        <f>+IF(Q411="","",IFERROR(VLOOKUP(Q411,Consulta1[],4,0),"-"))</f>
        <v/>
      </c>
      <c r="U411" s="45" t="str">
        <f>+IF(Q411="","",IFERROR(VLOOKUP(Q411,Consulta1[],5,0),"-"))</f>
        <v/>
      </c>
      <c r="V411" s="45" t="str">
        <f>+IF(Q411="","",IFERROR(VLOOKUP(Q411,Consulta1[],6,0),"-"))</f>
        <v/>
      </c>
      <c r="W411" s="45" t="str">
        <f t="shared" si="43"/>
        <v/>
      </c>
      <c r="X411" s="51" t="str">
        <f>+IF(T411="SWAT HB",800,IF(R411="-","",IFERROR(IF(T411="-","",VLOOKUP(T411,'SKILL PERFIL'!$A$2:$B$37,2,0)),"")))</f>
        <v/>
      </c>
      <c r="Y411" s="51" t="str">
        <f t="shared" si="44"/>
        <v/>
      </c>
      <c r="Z411" s="46" t="str">
        <f t="shared" si="45"/>
        <v/>
      </c>
      <c r="AA411" s="45" t="str">
        <f t="shared" si="46"/>
        <v/>
      </c>
      <c r="AB411" s="45" t="str">
        <f t="shared" si="47"/>
        <v/>
      </c>
      <c r="AC411" s="45" t="str">
        <f>+IF(Q411="","",IFERROR(VLOOKUP(Q411,Consulta1[],7,0),"-"))</f>
        <v/>
      </c>
      <c r="AD411" s="45" t="str">
        <f>+IF(Q411="","",IFERROR(VLOOKUP(Q411,Consulta1[],9,0),"-"))</f>
        <v/>
      </c>
      <c r="AE411" s="1">
        <f t="shared" si="48"/>
        <v>0</v>
      </c>
    </row>
    <row r="412" spans="1:31">
      <c r="A412" s="55"/>
      <c r="B412" s="55"/>
      <c r="H412"/>
      <c r="P412" s="54"/>
      <c r="Q412" s="45" t="str">
        <f t="shared" si="42"/>
        <v/>
      </c>
      <c r="R412" s="45" t="str">
        <f>+IF(Q412="","",IFERROR(VLOOKUP(Q412,Consulta1[],2,0),"-"))</f>
        <v/>
      </c>
      <c r="S412" s="45" t="str">
        <f>+IF(Q412="","",IFERROR(VLOOKUP(Q412,Consulta1[],3,0),"-"))</f>
        <v/>
      </c>
      <c r="T412" s="45" t="str">
        <f>+IF(Q412="","",IFERROR(VLOOKUP(Q412,Consulta1[],4,0),"-"))</f>
        <v/>
      </c>
      <c r="U412" s="45" t="str">
        <f>+IF(Q412="","",IFERROR(VLOOKUP(Q412,Consulta1[],5,0),"-"))</f>
        <v/>
      </c>
      <c r="V412" s="45" t="str">
        <f>+IF(Q412="","",IFERROR(VLOOKUP(Q412,Consulta1[],6,0),"-"))</f>
        <v/>
      </c>
      <c r="W412" s="45" t="str">
        <f t="shared" si="43"/>
        <v/>
      </c>
      <c r="X412" s="51" t="str">
        <f>+IF(T412="SWAT HB",800,IF(R412="-","",IFERROR(IF(T412="-","",VLOOKUP(T412,'SKILL PERFIL'!$A$2:$B$37,2,0)),"")))</f>
        <v/>
      </c>
      <c r="Y412" s="51" t="str">
        <f t="shared" si="44"/>
        <v/>
      </c>
      <c r="Z412" s="46" t="str">
        <f t="shared" si="45"/>
        <v/>
      </c>
      <c r="AA412" s="45" t="str">
        <f t="shared" si="46"/>
        <v/>
      </c>
      <c r="AB412" s="45" t="str">
        <f t="shared" si="47"/>
        <v/>
      </c>
      <c r="AC412" s="45" t="str">
        <f>+IF(Q412="","",IFERROR(VLOOKUP(Q412,Consulta1[],7,0),"-"))</f>
        <v/>
      </c>
      <c r="AD412" s="45" t="str">
        <f>+IF(Q412="","",IFERROR(VLOOKUP(Q412,Consulta1[],9,0),"-"))</f>
        <v/>
      </c>
      <c r="AE412" s="1">
        <f t="shared" si="48"/>
        <v>0</v>
      </c>
    </row>
    <row r="413" spans="1:31">
      <c r="A413" s="55"/>
      <c r="B413" s="55"/>
      <c r="H413"/>
      <c r="P413" s="54"/>
      <c r="Q413" s="45" t="str">
        <f t="shared" si="42"/>
        <v/>
      </c>
      <c r="R413" s="45" t="str">
        <f>+IF(Q413="","",IFERROR(VLOOKUP(Q413,Consulta1[],2,0),"-"))</f>
        <v/>
      </c>
      <c r="S413" s="45" t="str">
        <f>+IF(Q413="","",IFERROR(VLOOKUP(Q413,Consulta1[],3,0),"-"))</f>
        <v/>
      </c>
      <c r="T413" s="45" t="str">
        <f>+IF(Q413="","",IFERROR(VLOOKUP(Q413,Consulta1[],4,0),"-"))</f>
        <v/>
      </c>
      <c r="U413" s="45" t="str">
        <f>+IF(Q413="","",IFERROR(VLOOKUP(Q413,Consulta1[],5,0),"-"))</f>
        <v/>
      </c>
      <c r="V413" s="45" t="str">
        <f>+IF(Q413="","",IFERROR(VLOOKUP(Q413,Consulta1[],6,0),"-"))</f>
        <v/>
      </c>
      <c r="W413" s="45" t="str">
        <f t="shared" si="43"/>
        <v/>
      </c>
      <c r="X413" s="51" t="str">
        <f>+IF(T413="SWAT HB",800,IF(R413="-","",IFERROR(IF(T413="-","",VLOOKUP(T413,'SKILL PERFIL'!$A$2:$B$37,2,0)),"")))</f>
        <v/>
      </c>
      <c r="Y413" s="51" t="str">
        <f t="shared" si="44"/>
        <v/>
      </c>
      <c r="Z413" s="46" t="str">
        <f t="shared" si="45"/>
        <v/>
      </c>
      <c r="AA413" s="45" t="str">
        <f t="shared" si="46"/>
        <v/>
      </c>
      <c r="AB413" s="45" t="str">
        <f t="shared" si="47"/>
        <v/>
      </c>
      <c r="AC413" s="45" t="str">
        <f>+IF(Q413="","",IFERROR(VLOOKUP(Q413,Consulta1[],7,0),"-"))</f>
        <v/>
      </c>
      <c r="AD413" s="45" t="str">
        <f>+IF(Q413="","",IFERROR(VLOOKUP(Q413,Consulta1[],9,0),"-"))</f>
        <v/>
      </c>
      <c r="AE413" s="1">
        <f t="shared" si="48"/>
        <v>0</v>
      </c>
    </row>
    <row r="414" spans="1:31">
      <c r="A414" s="55"/>
      <c r="B414" s="55"/>
      <c r="H414"/>
      <c r="P414" s="54"/>
      <c r="Q414" s="45" t="str">
        <f t="shared" si="42"/>
        <v/>
      </c>
      <c r="R414" s="45" t="str">
        <f>+IF(Q414="","",IFERROR(VLOOKUP(Q414,Consulta1[],2,0),"-"))</f>
        <v/>
      </c>
      <c r="S414" s="45" t="str">
        <f>+IF(Q414="","",IFERROR(VLOOKUP(Q414,Consulta1[],3,0),"-"))</f>
        <v/>
      </c>
      <c r="T414" s="45" t="str">
        <f>+IF(Q414="","",IFERROR(VLOOKUP(Q414,Consulta1[],4,0),"-"))</f>
        <v/>
      </c>
      <c r="U414" s="45" t="str">
        <f>+IF(Q414="","",IFERROR(VLOOKUP(Q414,Consulta1[],5,0),"-"))</f>
        <v/>
      </c>
      <c r="V414" s="45" t="str">
        <f>+IF(Q414="","",IFERROR(VLOOKUP(Q414,Consulta1[],6,0),"-"))</f>
        <v/>
      </c>
      <c r="W414" s="45" t="str">
        <f t="shared" si="43"/>
        <v/>
      </c>
      <c r="X414" s="51" t="str">
        <f>+IF(T414="SWAT HB",800,IF(R414="-","",IFERROR(IF(T414="-","",VLOOKUP(T414,'SKILL PERFIL'!$A$2:$B$37,2,0)),"")))</f>
        <v/>
      </c>
      <c r="Y414" s="51" t="str">
        <f t="shared" si="44"/>
        <v/>
      </c>
      <c r="Z414" s="46" t="str">
        <f t="shared" si="45"/>
        <v/>
      </c>
      <c r="AA414" s="45" t="str">
        <f t="shared" si="46"/>
        <v/>
      </c>
      <c r="AB414" s="45" t="str">
        <f t="shared" si="47"/>
        <v/>
      </c>
      <c r="AC414" s="45" t="str">
        <f>+IF(Q414="","",IFERROR(VLOOKUP(Q414,Consulta1[],7,0),"-"))</f>
        <v/>
      </c>
      <c r="AD414" s="45" t="str">
        <f>+IF(Q414="","",IFERROR(VLOOKUP(Q414,Consulta1[],9,0),"-"))</f>
        <v/>
      </c>
      <c r="AE414" s="1">
        <f t="shared" si="48"/>
        <v>0</v>
      </c>
    </row>
    <row r="415" spans="1:31">
      <c r="A415" s="55"/>
      <c r="B415" s="55"/>
      <c r="H415"/>
      <c r="P415" s="54"/>
      <c r="Q415" s="45" t="str">
        <f t="shared" si="42"/>
        <v/>
      </c>
      <c r="R415" s="45" t="str">
        <f>+IF(Q415="","",IFERROR(VLOOKUP(Q415,Consulta1[],2,0),"-"))</f>
        <v/>
      </c>
      <c r="S415" s="45" t="str">
        <f>+IF(Q415="","",IFERROR(VLOOKUP(Q415,Consulta1[],3,0),"-"))</f>
        <v/>
      </c>
      <c r="T415" s="45" t="str">
        <f>+IF(Q415="","",IFERROR(VLOOKUP(Q415,Consulta1[],4,0),"-"))</f>
        <v/>
      </c>
      <c r="U415" s="45" t="str">
        <f>+IF(Q415="","",IFERROR(VLOOKUP(Q415,Consulta1[],5,0),"-"))</f>
        <v/>
      </c>
      <c r="V415" s="45" t="str">
        <f>+IF(Q415="","",IFERROR(VLOOKUP(Q415,Consulta1[],6,0),"-"))</f>
        <v/>
      </c>
      <c r="W415" s="45" t="str">
        <f t="shared" si="43"/>
        <v/>
      </c>
      <c r="X415" s="51" t="str">
        <f>+IF(T415="SWAT HB",800,IF(R415="-","",IFERROR(IF(T415="-","",VLOOKUP(T415,'SKILL PERFIL'!$A$2:$B$37,2,0)),"")))</f>
        <v/>
      </c>
      <c r="Y415" s="51" t="str">
        <f t="shared" si="44"/>
        <v/>
      </c>
      <c r="Z415" s="46" t="str">
        <f t="shared" si="45"/>
        <v/>
      </c>
      <c r="AA415" s="45" t="str">
        <f t="shared" si="46"/>
        <v/>
      </c>
      <c r="AB415" s="45" t="str">
        <f t="shared" si="47"/>
        <v/>
      </c>
      <c r="AC415" s="45" t="str">
        <f>+IF(Q415="","",IFERROR(VLOOKUP(Q415,Consulta1[],7,0),"-"))</f>
        <v/>
      </c>
      <c r="AD415" s="45" t="str">
        <f>+IF(Q415="","",IFERROR(VLOOKUP(Q415,Consulta1[],9,0),"-"))</f>
        <v/>
      </c>
      <c r="AE415" s="1">
        <f t="shared" si="48"/>
        <v>0</v>
      </c>
    </row>
    <row r="416" spans="1:31">
      <c r="A416" s="55"/>
      <c r="B416" s="55"/>
      <c r="H416"/>
      <c r="P416" s="54"/>
      <c r="Q416" s="45" t="str">
        <f t="shared" si="42"/>
        <v/>
      </c>
      <c r="R416" s="45" t="str">
        <f>+IF(Q416="","",IFERROR(VLOOKUP(Q416,Consulta1[],2,0),"-"))</f>
        <v/>
      </c>
      <c r="S416" s="45" t="str">
        <f>+IF(Q416="","",IFERROR(VLOOKUP(Q416,Consulta1[],3,0),"-"))</f>
        <v/>
      </c>
      <c r="T416" s="45" t="str">
        <f>+IF(Q416="","",IFERROR(VLOOKUP(Q416,Consulta1[],4,0),"-"))</f>
        <v/>
      </c>
      <c r="U416" s="45" t="str">
        <f>+IF(Q416="","",IFERROR(VLOOKUP(Q416,Consulta1[],5,0),"-"))</f>
        <v/>
      </c>
      <c r="V416" s="45" t="str">
        <f>+IF(Q416="","",IFERROR(VLOOKUP(Q416,Consulta1[],6,0),"-"))</f>
        <v/>
      </c>
      <c r="W416" s="45" t="str">
        <f t="shared" si="43"/>
        <v/>
      </c>
      <c r="X416" s="51" t="str">
        <f>+IF(T416="SWAT HB",800,IF(R416="-","",IFERROR(IF(T416="-","",VLOOKUP(T416,'SKILL PERFIL'!$A$2:$B$37,2,0)),"")))</f>
        <v/>
      </c>
      <c r="Y416" s="51" t="str">
        <f t="shared" si="44"/>
        <v/>
      </c>
      <c r="Z416" s="46" t="str">
        <f t="shared" si="45"/>
        <v/>
      </c>
      <c r="AA416" s="45" t="str">
        <f t="shared" si="46"/>
        <v/>
      </c>
      <c r="AB416" s="45" t="str">
        <f t="shared" si="47"/>
        <v/>
      </c>
      <c r="AC416" s="45" t="str">
        <f>+IF(Q416="","",IFERROR(VLOOKUP(Q416,Consulta1[],7,0),"-"))</f>
        <v/>
      </c>
      <c r="AD416" s="45" t="str">
        <f>+IF(Q416="","",IFERROR(VLOOKUP(Q416,Consulta1[],9,0),"-"))</f>
        <v/>
      </c>
      <c r="AE416" s="1">
        <f t="shared" si="48"/>
        <v>0</v>
      </c>
    </row>
    <row r="417" spans="1:31">
      <c r="A417" s="55"/>
      <c r="B417" s="55"/>
      <c r="H417"/>
      <c r="P417" s="54"/>
      <c r="Q417" s="45" t="str">
        <f t="shared" si="42"/>
        <v/>
      </c>
      <c r="R417" s="45" t="str">
        <f>+IF(Q417="","",IFERROR(VLOOKUP(Q417,Consulta1[],2,0),"-"))</f>
        <v/>
      </c>
      <c r="S417" s="45" t="str">
        <f>+IF(Q417="","",IFERROR(VLOOKUP(Q417,Consulta1[],3,0),"-"))</f>
        <v/>
      </c>
      <c r="T417" s="45" t="str">
        <f>+IF(Q417="","",IFERROR(VLOOKUP(Q417,Consulta1[],4,0),"-"))</f>
        <v/>
      </c>
      <c r="U417" s="45" t="str">
        <f>+IF(Q417="","",IFERROR(VLOOKUP(Q417,Consulta1[],5,0),"-"))</f>
        <v/>
      </c>
      <c r="V417" s="45" t="str">
        <f>+IF(Q417="","",IFERROR(VLOOKUP(Q417,Consulta1[],6,0),"-"))</f>
        <v/>
      </c>
      <c r="W417" s="45" t="str">
        <f t="shared" si="43"/>
        <v/>
      </c>
      <c r="X417" s="51" t="str">
        <f>+IF(T417="SWAT HB",800,IF(R417="-","",IFERROR(IF(T417="-","",VLOOKUP(T417,'SKILL PERFIL'!$A$2:$B$37,2,0)),"")))</f>
        <v/>
      </c>
      <c r="Y417" s="51" t="str">
        <f t="shared" si="44"/>
        <v/>
      </c>
      <c r="Z417" s="46" t="str">
        <f t="shared" si="45"/>
        <v/>
      </c>
      <c r="AA417" s="45" t="str">
        <f t="shared" si="46"/>
        <v/>
      </c>
      <c r="AB417" s="45" t="str">
        <f t="shared" si="47"/>
        <v/>
      </c>
      <c r="AC417" s="45" t="str">
        <f>+IF(Q417="","",IFERROR(VLOOKUP(Q417,Consulta1[],7,0),"-"))</f>
        <v/>
      </c>
      <c r="AD417" s="45" t="str">
        <f>+IF(Q417="","",IFERROR(VLOOKUP(Q417,Consulta1[],9,0),"-"))</f>
        <v/>
      </c>
      <c r="AE417" s="1">
        <f t="shared" si="48"/>
        <v>0</v>
      </c>
    </row>
    <row r="418" spans="1:31">
      <c r="A418" s="55"/>
      <c r="B418" s="55"/>
      <c r="H418"/>
      <c r="P418" s="54"/>
      <c r="Q418" s="45" t="str">
        <f t="shared" si="42"/>
        <v/>
      </c>
      <c r="R418" s="45" t="str">
        <f>+IF(Q418="","",IFERROR(VLOOKUP(Q418,Consulta1[],2,0),"-"))</f>
        <v/>
      </c>
      <c r="S418" s="45" t="str">
        <f>+IF(Q418="","",IFERROR(VLOOKUP(Q418,Consulta1[],3,0),"-"))</f>
        <v/>
      </c>
      <c r="T418" s="45" t="str">
        <f>+IF(Q418="","",IFERROR(VLOOKUP(Q418,Consulta1[],4,0),"-"))</f>
        <v/>
      </c>
      <c r="U418" s="45" t="str">
        <f>+IF(Q418="","",IFERROR(VLOOKUP(Q418,Consulta1[],5,0),"-"))</f>
        <v/>
      </c>
      <c r="V418" s="45" t="str">
        <f>+IF(Q418="","",IFERROR(VLOOKUP(Q418,Consulta1[],6,0),"-"))</f>
        <v/>
      </c>
      <c r="W418" s="45" t="str">
        <f t="shared" si="43"/>
        <v/>
      </c>
      <c r="X418" s="51" t="str">
        <f>+IF(T418="SWAT HB",800,IF(R418="-","",IFERROR(IF(T418="-","",VLOOKUP(T418,'SKILL PERFIL'!$A$2:$B$37,2,0)),"")))</f>
        <v/>
      </c>
      <c r="Y418" s="51" t="str">
        <f t="shared" si="44"/>
        <v/>
      </c>
      <c r="Z418" s="46" t="str">
        <f t="shared" si="45"/>
        <v/>
      </c>
      <c r="AA418" s="45" t="str">
        <f t="shared" si="46"/>
        <v/>
      </c>
      <c r="AB418" s="45" t="str">
        <f t="shared" si="47"/>
        <v/>
      </c>
      <c r="AC418" s="45" t="str">
        <f>+IF(Q418="","",IFERROR(VLOOKUP(Q418,Consulta1[],7,0),"-"))</f>
        <v/>
      </c>
      <c r="AD418" s="45" t="str">
        <f>+IF(Q418="","",IFERROR(VLOOKUP(Q418,Consulta1[],9,0),"-"))</f>
        <v/>
      </c>
      <c r="AE418" s="1">
        <f t="shared" si="48"/>
        <v>0</v>
      </c>
    </row>
    <row r="419" spans="1:31">
      <c r="A419" s="55"/>
      <c r="B419" s="55"/>
      <c r="H419"/>
      <c r="P419" s="54"/>
      <c r="Q419" s="45" t="str">
        <f t="shared" si="42"/>
        <v/>
      </c>
      <c r="R419" s="45" t="str">
        <f>+IF(Q419="","",IFERROR(VLOOKUP(Q419,Consulta1[],2,0),"-"))</f>
        <v/>
      </c>
      <c r="S419" s="45" t="str">
        <f>+IF(Q419="","",IFERROR(VLOOKUP(Q419,Consulta1[],3,0),"-"))</f>
        <v/>
      </c>
      <c r="T419" s="45" t="str">
        <f>+IF(Q419="","",IFERROR(VLOOKUP(Q419,Consulta1[],4,0),"-"))</f>
        <v/>
      </c>
      <c r="U419" s="45" t="str">
        <f>+IF(Q419="","",IFERROR(VLOOKUP(Q419,Consulta1[],5,0),"-"))</f>
        <v/>
      </c>
      <c r="V419" s="45" t="str">
        <f>+IF(Q419="","",IFERROR(VLOOKUP(Q419,Consulta1[],6,0),"-"))</f>
        <v/>
      </c>
      <c r="W419" s="45" t="str">
        <f t="shared" si="43"/>
        <v/>
      </c>
      <c r="X419" s="51" t="str">
        <f>+IF(T419="SWAT HB",800,IF(R419="-","",IFERROR(IF(T419="-","",VLOOKUP(T419,'SKILL PERFIL'!$A$2:$B$37,2,0)),"")))</f>
        <v/>
      </c>
      <c r="Y419" s="51" t="str">
        <f t="shared" si="44"/>
        <v/>
      </c>
      <c r="Z419" s="46" t="str">
        <f t="shared" si="45"/>
        <v/>
      </c>
      <c r="AA419" s="45" t="str">
        <f t="shared" si="46"/>
        <v/>
      </c>
      <c r="AB419" s="45" t="str">
        <f t="shared" si="47"/>
        <v/>
      </c>
      <c r="AC419" s="45" t="str">
        <f>+IF(Q419="","",IFERROR(VLOOKUP(Q419,Consulta1[],7,0),"-"))</f>
        <v/>
      </c>
      <c r="AD419" s="45" t="str">
        <f>+IF(Q419="","",IFERROR(VLOOKUP(Q419,Consulta1[],9,0),"-"))</f>
        <v/>
      </c>
      <c r="AE419" s="1">
        <f t="shared" si="48"/>
        <v>0</v>
      </c>
    </row>
    <row r="420" spans="1:31">
      <c r="A420" s="55"/>
      <c r="B420" s="55"/>
      <c r="H420"/>
      <c r="P420" s="54"/>
      <c r="Q420" s="45" t="str">
        <f t="shared" si="42"/>
        <v/>
      </c>
      <c r="R420" s="45" t="str">
        <f>+IF(Q420="","",IFERROR(VLOOKUP(Q420,Consulta1[],2,0),"-"))</f>
        <v/>
      </c>
      <c r="S420" s="45" t="str">
        <f>+IF(Q420="","",IFERROR(VLOOKUP(Q420,Consulta1[],3,0),"-"))</f>
        <v/>
      </c>
      <c r="T420" s="45" t="str">
        <f>+IF(Q420="","",IFERROR(VLOOKUP(Q420,Consulta1[],4,0),"-"))</f>
        <v/>
      </c>
      <c r="U420" s="45" t="str">
        <f>+IF(Q420="","",IFERROR(VLOOKUP(Q420,Consulta1[],5,0),"-"))</f>
        <v/>
      </c>
      <c r="V420" s="45" t="str">
        <f>+IF(Q420="","",IFERROR(VLOOKUP(Q420,Consulta1[],6,0),"-"))</f>
        <v/>
      </c>
      <c r="W420" s="45" t="str">
        <f t="shared" si="43"/>
        <v/>
      </c>
      <c r="X420" s="51" t="str">
        <f>+IF(T420="SWAT HB",800,IF(R420="-","",IFERROR(IF(T420="-","",VLOOKUP(T420,'SKILL PERFIL'!$A$2:$B$37,2,0)),"")))</f>
        <v/>
      </c>
      <c r="Y420" s="51" t="str">
        <f t="shared" si="44"/>
        <v/>
      </c>
      <c r="Z420" s="46" t="str">
        <f t="shared" si="45"/>
        <v/>
      </c>
      <c r="AA420" s="45" t="str">
        <f t="shared" si="46"/>
        <v/>
      </c>
      <c r="AB420" s="45" t="str">
        <f t="shared" si="47"/>
        <v/>
      </c>
      <c r="AC420" s="45" t="str">
        <f>+IF(Q420="","",IFERROR(VLOOKUP(Q420,Consulta1[],7,0),"-"))</f>
        <v/>
      </c>
      <c r="AD420" s="45" t="str">
        <f>+IF(Q420="","",IFERROR(VLOOKUP(Q420,Consulta1[],9,0),"-"))</f>
        <v/>
      </c>
      <c r="AE420" s="1">
        <f t="shared" si="48"/>
        <v>0</v>
      </c>
    </row>
    <row r="421" spans="1:31">
      <c r="A421" s="55"/>
      <c r="B421" s="55"/>
      <c r="H421"/>
      <c r="P421" s="54"/>
      <c r="Q421" s="45" t="str">
        <f t="shared" si="42"/>
        <v/>
      </c>
      <c r="R421" s="45" t="str">
        <f>+IF(Q421="","",IFERROR(VLOOKUP(Q421,Consulta1[],2,0),"-"))</f>
        <v/>
      </c>
      <c r="S421" s="45" t="str">
        <f>+IF(Q421="","",IFERROR(VLOOKUP(Q421,Consulta1[],3,0),"-"))</f>
        <v/>
      </c>
      <c r="T421" s="45" t="str">
        <f>+IF(Q421="","",IFERROR(VLOOKUP(Q421,Consulta1[],4,0),"-"))</f>
        <v/>
      </c>
      <c r="U421" s="45" t="str">
        <f>+IF(Q421="","",IFERROR(VLOOKUP(Q421,Consulta1[],5,0),"-"))</f>
        <v/>
      </c>
      <c r="V421" s="45" t="str">
        <f>+IF(Q421="","",IFERROR(VLOOKUP(Q421,Consulta1[],6,0),"-"))</f>
        <v/>
      </c>
      <c r="W421" s="45" t="str">
        <f t="shared" si="43"/>
        <v/>
      </c>
      <c r="X421" s="51" t="str">
        <f>+IF(T421="SWAT HB",800,IF(R421="-","",IFERROR(IF(T421="-","",VLOOKUP(T421,'SKILL PERFIL'!$A$2:$B$37,2,0)),"")))</f>
        <v/>
      </c>
      <c r="Y421" s="51" t="str">
        <f t="shared" si="44"/>
        <v/>
      </c>
      <c r="Z421" s="46" t="str">
        <f t="shared" si="45"/>
        <v/>
      </c>
      <c r="AA421" s="45" t="str">
        <f t="shared" si="46"/>
        <v/>
      </c>
      <c r="AB421" s="45" t="str">
        <f t="shared" si="47"/>
        <v/>
      </c>
      <c r="AC421" s="45" t="str">
        <f>+IF(Q421="","",IFERROR(VLOOKUP(Q421,Consulta1[],7,0),"-"))</f>
        <v/>
      </c>
      <c r="AD421" s="45" t="str">
        <f>+IF(Q421="","",IFERROR(VLOOKUP(Q421,Consulta1[],9,0),"-"))</f>
        <v/>
      </c>
      <c r="AE421" s="1">
        <f t="shared" si="48"/>
        <v>0</v>
      </c>
    </row>
    <row r="422" spans="1:31">
      <c r="A422" s="55"/>
      <c r="B422" s="55"/>
      <c r="H422"/>
      <c r="P422" s="54"/>
      <c r="Q422" s="45" t="str">
        <f t="shared" si="42"/>
        <v/>
      </c>
      <c r="R422" s="45" t="str">
        <f>+IF(Q422="","",IFERROR(VLOOKUP(Q422,Consulta1[],2,0),"-"))</f>
        <v/>
      </c>
      <c r="S422" s="45" t="str">
        <f>+IF(Q422="","",IFERROR(VLOOKUP(Q422,Consulta1[],3,0),"-"))</f>
        <v/>
      </c>
      <c r="T422" s="45" t="str">
        <f>+IF(Q422="","",IFERROR(VLOOKUP(Q422,Consulta1[],4,0),"-"))</f>
        <v/>
      </c>
      <c r="U422" s="45" t="str">
        <f>+IF(Q422="","",IFERROR(VLOOKUP(Q422,Consulta1[],5,0),"-"))</f>
        <v/>
      </c>
      <c r="V422" s="45" t="str">
        <f>+IF(Q422="","",IFERROR(VLOOKUP(Q422,Consulta1[],6,0),"-"))</f>
        <v/>
      </c>
      <c r="W422" s="45" t="str">
        <f t="shared" si="43"/>
        <v/>
      </c>
      <c r="X422" s="51" t="str">
        <f>+IF(T422="SWAT HB",800,IF(R422="-","",IFERROR(IF(T422="-","",VLOOKUP(T422,'SKILL PERFIL'!$A$2:$B$37,2,0)),"")))</f>
        <v/>
      </c>
      <c r="Y422" s="51" t="str">
        <f t="shared" si="44"/>
        <v/>
      </c>
      <c r="Z422" s="46" t="str">
        <f t="shared" si="45"/>
        <v/>
      </c>
      <c r="AA422" s="45" t="str">
        <f t="shared" si="46"/>
        <v/>
      </c>
      <c r="AB422" s="45" t="str">
        <f t="shared" si="47"/>
        <v/>
      </c>
      <c r="AC422" s="45" t="str">
        <f>+IF(Q422="","",IFERROR(VLOOKUP(Q422,Consulta1[],7,0),"-"))</f>
        <v/>
      </c>
      <c r="AD422" s="45" t="str">
        <f>+IF(Q422="","",IFERROR(VLOOKUP(Q422,Consulta1[],9,0),"-"))</f>
        <v/>
      </c>
      <c r="AE422" s="1">
        <f t="shared" si="48"/>
        <v>0</v>
      </c>
    </row>
    <row r="423" spans="1:31">
      <c r="A423" s="55"/>
      <c r="B423" s="55"/>
      <c r="H423"/>
      <c r="P423" s="54"/>
      <c r="Q423" s="45" t="str">
        <f t="shared" si="42"/>
        <v/>
      </c>
      <c r="R423" s="45" t="str">
        <f>+IF(Q423="","",IFERROR(VLOOKUP(Q423,Consulta1[],2,0),"-"))</f>
        <v/>
      </c>
      <c r="S423" s="45" t="str">
        <f>+IF(Q423="","",IFERROR(VLOOKUP(Q423,Consulta1[],3,0),"-"))</f>
        <v/>
      </c>
      <c r="T423" s="45" t="str">
        <f>+IF(Q423="","",IFERROR(VLOOKUP(Q423,Consulta1[],4,0),"-"))</f>
        <v/>
      </c>
      <c r="U423" s="45" t="str">
        <f>+IF(Q423="","",IFERROR(VLOOKUP(Q423,Consulta1[],5,0),"-"))</f>
        <v/>
      </c>
      <c r="V423" s="45" t="str">
        <f>+IF(Q423="","",IFERROR(VLOOKUP(Q423,Consulta1[],6,0),"-"))</f>
        <v/>
      </c>
      <c r="W423" s="45" t="str">
        <f t="shared" si="43"/>
        <v/>
      </c>
      <c r="X423" s="51" t="str">
        <f>+IF(T423="SWAT HB",800,IF(R423="-","",IFERROR(IF(T423="-","",VLOOKUP(T423,'SKILL PERFIL'!$A$2:$B$37,2,0)),"")))</f>
        <v/>
      </c>
      <c r="Y423" s="51" t="str">
        <f t="shared" si="44"/>
        <v/>
      </c>
      <c r="Z423" s="46" t="str">
        <f t="shared" si="45"/>
        <v/>
      </c>
      <c r="AA423" s="45" t="str">
        <f t="shared" si="46"/>
        <v/>
      </c>
      <c r="AB423" s="45" t="str">
        <f t="shared" si="47"/>
        <v/>
      </c>
      <c r="AC423" s="45" t="str">
        <f>+IF(Q423="","",IFERROR(VLOOKUP(Q423,Consulta1[],7,0),"-"))</f>
        <v/>
      </c>
      <c r="AD423" s="45" t="str">
        <f>+IF(Q423="","",IFERROR(VLOOKUP(Q423,Consulta1[],9,0),"-"))</f>
        <v/>
      </c>
      <c r="AE423" s="1">
        <f t="shared" si="48"/>
        <v>0</v>
      </c>
    </row>
    <row r="424" spans="1:31">
      <c r="A424" s="55"/>
      <c r="B424" s="55"/>
      <c r="H424"/>
      <c r="P424" s="54"/>
      <c r="Q424" s="45" t="str">
        <f t="shared" si="42"/>
        <v/>
      </c>
      <c r="R424" s="45" t="str">
        <f>+IF(Q424="","",IFERROR(VLOOKUP(Q424,Consulta1[],2,0),"-"))</f>
        <v/>
      </c>
      <c r="S424" s="45" t="str">
        <f>+IF(Q424="","",IFERROR(VLOOKUP(Q424,Consulta1[],3,0),"-"))</f>
        <v/>
      </c>
      <c r="T424" s="45" t="str">
        <f>+IF(Q424="","",IFERROR(VLOOKUP(Q424,Consulta1[],4,0),"-"))</f>
        <v/>
      </c>
      <c r="U424" s="45" t="str">
        <f>+IF(Q424="","",IFERROR(VLOOKUP(Q424,Consulta1[],5,0),"-"))</f>
        <v/>
      </c>
      <c r="V424" s="45" t="str">
        <f>+IF(Q424="","",IFERROR(VLOOKUP(Q424,Consulta1[],6,0),"-"))</f>
        <v/>
      </c>
      <c r="W424" s="45" t="str">
        <f t="shared" si="43"/>
        <v/>
      </c>
      <c r="X424" s="51" t="str">
        <f>+IF(T424="SWAT HB",800,IF(R424="-","",IFERROR(IF(T424="-","",VLOOKUP(T424,'SKILL PERFIL'!$A$2:$B$37,2,0)),"")))</f>
        <v/>
      </c>
      <c r="Y424" s="51" t="str">
        <f t="shared" si="44"/>
        <v/>
      </c>
      <c r="Z424" s="46" t="str">
        <f t="shared" si="45"/>
        <v/>
      </c>
      <c r="AA424" s="45" t="str">
        <f t="shared" si="46"/>
        <v/>
      </c>
      <c r="AB424" s="45" t="str">
        <f t="shared" si="47"/>
        <v/>
      </c>
      <c r="AC424" s="45" t="str">
        <f>+IF(Q424="","",IFERROR(VLOOKUP(Q424,Consulta1[],7,0),"-"))</f>
        <v/>
      </c>
      <c r="AD424" s="45" t="str">
        <f>+IF(Q424="","",IFERROR(VLOOKUP(Q424,Consulta1[],9,0),"-"))</f>
        <v/>
      </c>
      <c r="AE424" s="1">
        <f t="shared" si="48"/>
        <v>0</v>
      </c>
    </row>
    <row r="425" spans="1:31">
      <c r="A425" s="55"/>
      <c r="B425" s="55"/>
      <c r="H425"/>
      <c r="P425" s="54"/>
      <c r="Q425" s="45" t="str">
        <f t="shared" si="42"/>
        <v/>
      </c>
      <c r="R425" s="45" t="str">
        <f>+IF(Q425="","",IFERROR(VLOOKUP(Q425,Consulta1[],2,0),"-"))</f>
        <v/>
      </c>
      <c r="S425" s="45" t="str">
        <f>+IF(Q425="","",IFERROR(VLOOKUP(Q425,Consulta1[],3,0),"-"))</f>
        <v/>
      </c>
      <c r="T425" s="45" t="str">
        <f>+IF(Q425="","",IFERROR(VLOOKUP(Q425,Consulta1[],4,0),"-"))</f>
        <v/>
      </c>
      <c r="U425" s="45" t="str">
        <f>+IF(Q425="","",IFERROR(VLOOKUP(Q425,Consulta1[],5,0),"-"))</f>
        <v/>
      </c>
      <c r="V425" s="45" t="str">
        <f>+IF(Q425="","",IFERROR(VLOOKUP(Q425,Consulta1[],6,0),"-"))</f>
        <v/>
      </c>
      <c r="W425" s="45" t="str">
        <f t="shared" si="43"/>
        <v/>
      </c>
      <c r="X425" s="51" t="str">
        <f>+IF(T425="SWAT HB",800,IF(R425="-","",IFERROR(IF(T425="-","",VLOOKUP(T425,'SKILL PERFIL'!$A$2:$B$37,2,0)),"")))</f>
        <v/>
      </c>
      <c r="Y425" s="51" t="str">
        <f t="shared" si="44"/>
        <v/>
      </c>
      <c r="Z425" s="46" t="str">
        <f t="shared" si="45"/>
        <v/>
      </c>
      <c r="AA425" s="45" t="str">
        <f t="shared" si="46"/>
        <v/>
      </c>
      <c r="AB425" s="45" t="str">
        <f t="shared" si="47"/>
        <v/>
      </c>
      <c r="AC425" s="45" t="str">
        <f>+IF(Q425="","",IFERROR(VLOOKUP(Q425,Consulta1[],7,0),"-"))</f>
        <v/>
      </c>
      <c r="AD425" s="45" t="str">
        <f>+IF(Q425="","",IFERROR(VLOOKUP(Q425,Consulta1[],9,0),"-"))</f>
        <v/>
      </c>
      <c r="AE425" s="1">
        <f t="shared" si="48"/>
        <v>0</v>
      </c>
    </row>
    <row r="426" spans="1:31">
      <c r="A426" s="55"/>
      <c r="B426" s="55"/>
      <c r="H426"/>
      <c r="P426" s="54"/>
      <c r="Q426" s="45" t="str">
        <f t="shared" si="42"/>
        <v/>
      </c>
      <c r="R426" s="45" t="str">
        <f>+IF(Q426="","",IFERROR(VLOOKUP(Q426,Consulta1[],2,0),"-"))</f>
        <v/>
      </c>
      <c r="S426" s="45" t="str">
        <f>+IF(Q426="","",IFERROR(VLOOKUP(Q426,Consulta1[],3,0),"-"))</f>
        <v/>
      </c>
      <c r="T426" s="45" t="str">
        <f>+IF(Q426="","",IFERROR(VLOOKUP(Q426,Consulta1[],4,0),"-"))</f>
        <v/>
      </c>
      <c r="U426" s="45" t="str">
        <f>+IF(Q426="","",IFERROR(VLOOKUP(Q426,Consulta1[],5,0),"-"))</f>
        <v/>
      </c>
      <c r="V426" s="45" t="str">
        <f>+IF(Q426="","",IFERROR(VLOOKUP(Q426,Consulta1[],6,0),"-"))</f>
        <v/>
      </c>
      <c r="W426" s="45" t="str">
        <f t="shared" si="43"/>
        <v/>
      </c>
      <c r="X426" s="51" t="str">
        <f>+IF(T426="SWAT HB",800,IF(R426="-","",IFERROR(IF(T426="-","",VLOOKUP(T426,'SKILL PERFIL'!$A$2:$B$37,2,0)),"")))</f>
        <v/>
      </c>
      <c r="Y426" s="51" t="str">
        <f t="shared" si="44"/>
        <v/>
      </c>
      <c r="Z426" s="46" t="str">
        <f t="shared" si="45"/>
        <v/>
      </c>
      <c r="AA426" s="45" t="str">
        <f t="shared" si="46"/>
        <v/>
      </c>
      <c r="AB426" s="45" t="str">
        <f t="shared" si="47"/>
        <v/>
      </c>
      <c r="AC426" s="45" t="str">
        <f>+IF(Q426="","",IFERROR(VLOOKUP(Q426,Consulta1[],7,0),"-"))</f>
        <v/>
      </c>
      <c r="AD426" s="45" t="str">
        <f>+IF(Q426="","",IFERROR(VLOOKUP(Q426,Consulta1[],9,0),"-"))</f>
        <v/>
      </c>
      <c r="AE426" s="1">
        <f t="shared" si="48"/>
        <v>0</v>
      </c>
    </row>
    <row r="427" spans="1:31">
      <c r="A427" s="55"/>
      <c r="B427" s="55"/>
      <c r="H427"/>
      <c r="P427" s="54"/>
      <c r="Q427" s="45" t="str">
        <f t="shared" si="42"/>
        <v/>
      </c>
      <c r="R427" s="45" t="str">
        <f>+IF(Q427="","",IFERROR(VLOOKUP(Q427,Consulta1[],2,0),"-"))</f>
        <v/>
      </c>
      <c r="S427" s="45" t="str">
        <f>+IF(Q427="","",IFERROR(VLOOKUP(Q427,Consulta1[],3,0),"-"))</f>
        <v/>
      </c>
      <c r="T427" s="45" t="str">
        <f>+IF(Q427="","",IFERROR(VLOOKUP(Q427,Consulta1[],4,0),"-"))</f>
        <v/>
      </c>
      <c r="U427" s="45" t="str">
        <f>+IF(Q427="","",IFERROR(VLOOKUP(Q427,Consulta1[],5,0),"-"))</f>
        <v/>
      </c>
      <c r="V427" s="45" t="str">
        <f>+IF(Q427="","",IFERROR(VLOOKUP(Q427,Consulta1[],6,0),"-"))</f>
        <v/>
      </c>
      <c r="W427" s="45" t="str">
        <f t="shared" si="43"/>
        <v/>
      </c>
      <c r="X427" s="51" t="str">
        <f>+IF(T427="SWAT HB",800,IF(R427="-","",IFERROR(IF(T427="-","",VLOOKUP(T427,'SKILL PERFIL'!$A$2:$B$37,2,0)),"")))</f>
        <v/>
      </c>
      <c r="Y427" s="51" t="str">
        <f t="shared" si="44"/>
        <v/>
      </c>
      <c r="Z427" s="46" t="str">
        <f t="shared" si="45"/>
        <v/>
      </c>
      <c r="AA427" s="45" t="str">
        <f t="shared" si="46"/>
        <v/>
      </c>
      <c r="AB427" s="45" t="str">
        <f t="shared" si="47"/>
        <v/>
      </c>
      <c r="AC427" s="45" t="str">
        <f>+IF(Q427="","",IFERROR(VLOOKUP(Q427,Consulta1[],7,0),"-"))</f>
        <v/>
      </c>
      <c r="AD427" s="45" t="str">
        <f>+IF(Q427="","",IFERROR(VLOOKUP(Q427,Consulta1[],9,0),"-"))</f>
        <v/>
      </c>
      <c r="AE427" s="1">
        <f t="shared" si="48"/>
        <v>0</v>
      </c>
    </row>
    <row r="428" spans="1:31">
      <c r="A428" s="55"/>
      <c r="B428" s="55"/>
      <c r="H428"/>
      <c r="P428" s="54"/>
      <c r="Q428" s="45" t="str">
        <f t="shared" si="42"/>
        <v/>
      </c>
      <c r="R428" s="45" t="str">
        <f>+IF(Q428="","",IFERROR(VLOOKUP(Q428,Consulta1[],2,0),"-"))</f>
        <v/>
      </c>
      <c r="S428" s="45" t="str">
        <f>+IF(Q428="","",IFERROR(VLOOKUP(Q428,Consulta1[],3,0),"-"))</f>
        <v/>
      </c>
      <c r="T428" s="45" t="str">
        <f>+IF(Q428="","",IFERROR(VLOOKUP(Q428,Consulta1[],4,0),"-"))</f>
        <v/>
      </c>
      <c r="U428" s="45" t="str">
        <f>+IF(Q428="","",IFERROR(VLOOKUP(Q428,Consulta1[],5,0),"-"))</f>
        <v/>
      </c>
      <c r="V428" s="45" t="str">
        <f>+IF(Q428="","",IFERROR(VLOOKUP(Q428,Consulta1[],6,0),"-"))</f>
        <v/>
      </c>
      <c r="W428" s="45" t="str">
        <f t="shared" si="43"/>
        <v/>
      </c>
      <c r="X428" s="51" t="str">
        <f>+IF(T428="SWAT HB",800,IF(R428="-","",IFERROR(IF(T428="-","",VLOOKUP(T428,'SKILL PERFIL'!$A$2:$B$37,2,0)),"")))</f>
        <v/>
      </c>
      <c r="Y428" s="51" t="str">
        <f t="shared" si="44"/>
        <v/>
      </c>
      <c r="Z428" s="46" t="str">
        <f t="shared" si="45"/>
        <v/>
      </c>
      <c r="AA428" s="45" t="str">
        <f t="shared" si="46"/>
        <v/>
      </c>
      <c r="AB428" s="45" t="str">
        <f t="shared" si="47"/>
        <v/>
      </c>
      <c r="AC428" s="45" t="str">
        <f>+IF(Q428="","",IFERROR(VLOOKUP(Q428,Consulta1[],7,0),"-"))</f>
        <v/>
      </c>
      <c r="AD428" s="45" t="str">
        <f>+IF(Q428="","",IFERROR(VLOOKUP(Q428,Consulta1[],9,0),"-"))</f>
        <v/>
      </c>
      <c r="AE428" s="1">
        <f t="shared" si="48"/>
        <v>0</v>
      </c>
    </row>
    <row r="429" spans="1:31">
      <c r="A429" s="55"/>
      <c r="B429" s="55"/>
      <c r="H429"/>
      <c r="P429" s="54"/>
      <c r="Q429" s="45" t="str">
        <f t="shared" si="42"/>
        <v/>
      </c>
      <c r="R429" s="45" t="str">
        <f>+IF(Q429="","",IFERROR(VLOOKUP(Q429,Consulta1[],2,0),"-"))</f>
        <v/>
      </c>
      <c r="S429" s="45" t="str">
        <f>+IF(Q429="","",IFERROR(VLOOKUP(Q429,Consulta1[],3,0),"-"))</f>
        <v/>
      </c>
      <c r="T429" s="45" t="str">
        <f>+IF(Q429="","",IFERROR(VLOOKUP(Q429,Consulta1[],4,0),"-"))</f>
        <v/>
      </c>
      <c r="U429" s="45" t="str">
        <f>+IF(Q429="","",IFERROR(VLOOKUP(Q429,Consulta1[],5,0),"-"))</f>
        <v/>
      </c>
      <c r="V429" s="45" t="str">
        <f>+IF(Q429="","",IFERROR(VLOOKUP(Q429,Consulta1[],6,0),"-"))</f>
        <v/>
      </c>
      <c r="W429" s="45" t="str">
        <f t="shared" si="43"/>
        <v/>
      </c>
      <c r="X429" s="51" t="str">
        <f>+IF(T429="SWAT HB",800,IF(R429="-","",IFERROR(IF(T429="-","",VLOOKUP(T429,'SKILL PERFIL'!$A$2:$B$37,2,0)),"")))</f>
        <v/>
      </c>
      <c r="Y429" s="51" t="str">
        <f t="shared" si="44"/>
        <v/>
      </c>
      <c r="Z429" s="46" t="str">
        <f t="shared" si="45"/>
        <v/>
      </c>
      <c r="AA429" s="45" t="str">
        <f t="shared" si="46"/>
        <v/>
      </c>
      <c r="AB429" s="45" t="str">
        <f t="shared" si="47"/>
        <v/>
      </c>
      <c r="AC429" s="45" t="str">
        <f>+IF(Q429="","",IFERROR(VLOOKUP(Q429,Consulta1[],7,0),"-"))</f>
        <v/>
      </c>
      <c r="AD429" s="45" t="str">
        <f>+IF(Q429="","",IFERROR(VLOOKUP(Q429,Consulta1[],9,0),"-"))</f>
        <v/>
      </c>
      <c r="AE429" s="1">
        <f t="shared" si="48"/>
        <v>0</v>
      </c>
    </row>
    <row r="430" spans="1:31">
      <c r="A430" s="55"/>
      <c r="B430" s="55"/>
      <c r="H430"/>
      <c r="P430" s="54"/>
      <c r="Q430" s="45" t="str">
        <f t="shared" si="42"/>
        <v/>
      </c>
      <c r="R430" s="45" t="str">
        <f>+IF(Q430="","",IFERROR(VLOOKUP(Q430,Consulta1[],2,0),"-"))</f>
        <v/>
      </c>
      <c r="S430" s="45" t="str">
        <f>+IF(Q430="","",IFERROR(VLOOKUP(Q430,Consulta1[],3,0),"-"))</f>
        <v/>
      </c>
      <c r="T430" s="45" t="str">
        <f>+IF(Q430="","",IFERROR(VLOOKUP(Q430,Consulta1[],4,0),"-"))</f>
        <v/>
      </c>
      <c r="U430" s="45" t="str">
        <f>+IF(Q430="","",IFERROR(VLOOKUP(Q430,Consulta1[],5,0),"-"))</f>
        <v/>
      </c>
      <c r="V430" s="45" t="str">
        <f>+IF(Q430="","",IFERROR(VLOOKUP(Q430,Consulta1[],6,0),"-"))</f>
        <v/>
      </c>
      <c r="W430" s="45" t="str">
        <f t="shared" si="43"/>
        <v/>
      </c>
      <c r="X430" s="51" t="str">
        <f>+IF(T430="SWAT HB",800,IF(R430="-","",IFERROR(IF(T430="-","",VLOOKUP(T430,'SKILL PERFIL'!$A$2:$B$37,2,0)),"")))</f>
        <v/>
      </c>
      <c r="Y430" s="51" t="str">
        <f t="shared" si="44"/>
        <v/>
      </c>
      <c r="Z430" s="46" t="str">
        <f t="shared" si="45"/>
        <v/>
      </c>
      <c r="AA430" s="45" t="str">
        <f t="shared" si="46"/>
        <v/>
      </c>
      <c r="AB430" s="45" t="str">
        <f t="shared" si="47"/>
        <v/>
      </c>
      <c r="AC430" s="45" t="str">
        <f>+IF(Q430="","",IFERROR(VLOOKUP(Q430,Consulta1[],7,0),"-"))</f>
        <v/>
      </c>
      <c r="AD430" s="45" t="str">
        <f>+IF(Q430="","",IFERROR(VLOOKUP(Q430,Consulta1[],9,0),"-"))</f>
        <v/>
      </c>
      <c r="AE430" s="1">
        <f t="shared" si="48"/>
        <v>0</v>
      </c>
    </row>
    <row r="431" spans="1:31">
      <c r="A431" s="55"/>
      <c r="B431" s="55"/>
      <c r="H431"/>
      <c r="P431" s="54"/>
      <c r="Q431" s="45" t="str">
        <f t="shared" si="42"/>
        <v/>
      </c>
      <c r="R431" s="45" t="str">
        <f>+IF(Q431="","",IFERROR(VLOOKUP(Q431,Consulta1[],2,0),"-"))</f>
        <v/>
      </c>
      <c r="S431" s="45" t="str">
        <f>+IF(Q431="","",IFERROR(VLOOKUP(Q431,Consulta1[],3,0),"-"))</f>
        <v/>
      </c>
      <c r="T431" s="45" t="str">
        <f>+IF(Q431="","",IFERROR(VLOOKUP(Q431,Consulta1[],4,0),"-"))</f>
        <v/>
      </c>
      <c r="U431" s="45" t="str">
        <f>+IF(Q431="","",IFERROR(VLOOKUP(Q431,Consulta1[],5,0),"-"))</f>
        <v/>
      </c>
      <c r="V431" s="45" t="str">
        <f>+IF(Q431="","",IFERROR(VLOOKUP(Q431,Consulta1[],6,0),"-"))</f>
        <v/>
      </c>
      <c r="W431" s="45" t="str">
        <f t="shared" si="43"/>
        <v/>
      </c>
      <c r="X431" s="51" t="str">
        <f>+IF(T431="SWAT HB",800,IF(R431="-","",IFERROR(IF(T431="-","",VLOOKUP(T431,'SKILL PERFIL'!$A$2:$B$37,2,0)),"")))</f>
        <v/>
      </c>
      <c r="Y431" s="51" t="str">
        <f t="shared" si="44"/>
        <v/>
      </c>
      <c r="Z431" s="46" t="str">
        <f t="shared" si="45"/>
        <v/>
      </c>
      <c r="AA431" s="45" t="str">
        <f t="shared" si="46"/>
        <v/>
      </c>
      <c r="AB431" s="45" t="str">
        <f t="shared" si="47"/>
        <v/>
      </c>
      <c r="AC431" s="45" t="str">
        <f>+IF(Q431="","",IFERROR(VLOOKUP(Q431,Consulta1[],7,0),"-"))</f>
        <v/>
      </c>
      <c r="AD431" s="45" t="str">
        <f>+IF(Q431="","",IFERROR(VLOOKUP(Q431,Consulta1[],9,0),"-"))</f>
        <v/>
      </c>
      <c r="AE431" s="1">
        <f t="shared" si="48"/>
        <v>0</v>
      </c>
    </row>
    <row r="432" spans="1:31">
      <c r="A432" s="55"/>
      <c r="B432" s="55"/>
      <c r="H432"/>
      <c r="P432" s="54"/>
      <c r="Q432" s="45" t="str">
        <f t="shared" si="42"/>
        <v/>
      </c>
      <c r="R432" s="45" t="str">
        <f>+IF(Q432="","",IFERROR(VLOOKUP(Q432,Consulta1[],2,0),"-"))</f>
        <v/>
      </c>
      <c r="S432" s="45" t="str">
        <f>+IF(Q432="","",IFERROR(VLOOKUP(Q432,Consulta1[],3,0),"-"))</f>
        <v/>
      </c>
      <c r="T432" s="45" t="str">
        <f>+IF(Q432="","",IFERROR(VLOOKUP(Q432,Consulta1[],4,0),"-"))</f>
        <v/>
      </c>
      <c r="U432" s="45" t="str">
        <f>+IF(Q432="","",IFERROR(VLOOKUP(Q432,Consulta1[],5,0),"-"))</f>
        <v/>
      </c>
      <c r="V432" s="45" t="str">
        <f>+IF(Q432="","",IFERROR(VLOOKUP(Q432,Consulta1[],6,0),"-"))</f>
        <v/>
      </c>
      <c r="W432" s="45" t="str">
        <f t="shared" si="43"/>
        <v/>
      </c>
      <c r="X432" s="51" t="str">
        <f>+IF(T432="SWAT HB",800,IF(R432="-","",IFERROR(IF(T432="-","",VLOOKUP(T432,'SKILL PERFIL'!$A$2:$B$37,2,0)),"")))</f>
        <v/>
      </c>
      <c r="Y432" s="51" t="str">
        <f t="shared" si="44"/>
        <v/>
      </c>
      <c r="Z432" s="46" t="str">
        <f t="shared" si="45"/>
        <v/>
      </c>
      <c r="AA432" s="45" t="str">
        <f t="shared" si="46"/>
        <v/>
      </c>
      <c r="AB432" s="45" t="str">
        <f t="shared" si="47"/>
        <v/>
      </c>
      <c r="AC432" s="45" t="str">
        <f>+IF(Q432="","",IFERROR(VLOOKUP(Q432,Consulta1[],7,0),"-"))</f>
        <v/>
      </c>
      <c r="AD432" s="45" t="str">
        <f>+IF(Q432="","",IFERROR(VLOOKUP(Q432,Consulta1[],9,0),"-"))</f>
        <v/>
      </c>
      <c r="AE432" s="1">
        <f t="shared" si="48"/>
        <v>0</v>
      </c>
    </row>
    <row r="433" spans="1:31">
      <c r="A433" s="55"/>
      <c r="B433" s="55"/>
      <c r="H433"/>
      <c r="P433" s="54"/>
      <c r="Q433" s="45" t="str">
        <f t="shared" si="42"/>
        <v/>
      </c>
      <c r="R433" s="45" t="str">
        <f>+IF(Q433="","",IFERROR(VLOOKUP(Q433,Consulta1[],2,0),"-"))</f>
        <v/>
      </c>
      <c r="S433" s="45" t="str">
        <f>+IF(Q433="","",IFERROR(VLOOKUP(Q433,Consulta1[],3,0),"-"))</f>
        <v/>
      </c>
      <c r="T433" s="45" t="str">
        <f>+IF(Q433="","",IFERROR(VLOOKUP(Q433,Consulta1[],4,0),"-"))</f>
        <v/>
      </c>
      <c r="U433" s="45" t="str">
        <f>+IF(Q433="","",IFERROR(VLOOKUP(Q433,Consulta1[],5,0),"-"))</f>
        <v/>
      </c>
      <c r="V433" s="45" t="str">
        <f>+IF(Q433="","",IFERROR(VLOOKUP(Q433,Consulta1[],6,0),"-"))</f>
        <v/>
      </c>
      <c r="W433" s="45" t="str">
        <f t="shared" si="43"/>
        <v/>
      </c>
      <c r="X433" s="51" t="str">
        <f>+IF(T433="SWAT HB",800,IF(R433="-","",IFERROR(IF(T433="-","",VLOOKUP(T433,'SKILL PERFIL'!$A$2:$B$37,2,0)),"")))</f>
        <v/>
      </c>
      <c r="Y433" s="51" t="str">
        <f t="shared" si="44"/>
        <v/>
      </c>
      <c r="Z433" s="46" t="str">
        <f t="shared" si="45"/>
        <v/>
      </c>
      <c r="AA433" s="45" t="str">
        <f t="shared" si="46"/>
        <v/>
      </c>
      <c r="AB433" s="45" t="str">
        <f t="shared" si="47"/>
        <v/>
      </c>
      <c r="AC433" s="45" t="str">
        <f>+IF(Q433="","",IFERROR(VLOOKUP(Q433,Consulta1[],7,0),"-"))</f>
        <v/>
      </c>
      <c r="AD433" s="45" t="str">
        <f>+IF(Q433="","",IFERROR(VLOOKUP(Q433,Consulta1[],9,0),"-"))</f>
        <v/>
      </c>
      <c r="AE433" s="1">
        <f t="shared" si="48"/>
        <v>0</v>
      </c>
    </row>
    <row r="434" spans="1:31">
      <c r="A434" s="55"/>
      <c r="B434" s="55"/>
      <c r="H434"/>
      <c r="P434" s="54"/>
      <c r="Q434" s="45" t="str">
        <f t="shared" si="42"/>
        <v/>
      </c>
      <c r="R434" s="45" t="str">
        <f>+IF(Q434="","",IFERROR(VLOOKUP(Q434,Consulta1[],2,0),"-"))</f>
        <v/>
      </c>
      <c r="S434" s="45" t="str">
        <f>+IF(Q434="","",IFERROR(VLOOKUP(Q434,Consulta1[],3,0),"-"))</f>
        <v/>
      </c>
      <c r="T434" s="45" t="str">
        <f>+IF(Q434="","",IFERROR(VLOOKUP(Q434,Consulta1[],4,0),"-"))</f>
        <v/>
      </c>
      <c r="U434" s="45" t="str">
        <f>+IF(Q434="","",IFERROR(VLOOKUP(Q434,Consulta1[],5,0),"-"))</f>
        <v/>
      </c>
      <c r="V434" s="45" t="str">
        <f>+IF(Q434="","",IFERROR(VLOOKUP(Q434,Consulta1[],6,0),"-"))</f>
        <v/>
      </c>
      <c r="W434" s="45" t="str">
        <f t="shared" si="43"/>
        <v/>
      </c>
      <c r="X434" s="51" t="str">
        <f>+IF(T434="SWAT HB",800,IF(R434="-","",IFERROR(IF(T434="-","",VLOOKUP(T434,'SKILL PERFIL'!$A$2:$B$37,2,0)),"")))</f>
        <v/>
      </c>
      <c r="Y434" s="51" t="str">
        <f t="shared" si="44"/>
        <v/>
      </c>
      <c r="Z434" s="46" t="str">
        <f t="shared" si="45"/>
        <v/>
      </c>
      <c r="AA434" s="45" t="str">
        <f t="shared" si="46"/>
        <v/>
      </c>
      <c r="AB434" s="45" t="str">
        <f t="shared" si="47"/>
        <v/>
      </c>
      <c r="AC434" s="45" t="str">
        <f>+IF(Q434="","",IFERROR(VLOOKUP(Q434,Consulta1[],7,0),"-"))</f>
        <v/>
      </c>
      <c r="AD434" s="45" t="str">
        <f>+IF(Q434="","",IFERROR(VLOOKUP(Q434,Consulta1[],9,0),"-"))</f>
        <v/>
      </c>
      <c r="AE434" s="1">
        <f t="shared" si="48"/>
        <v>0</v>
      </c>
    </row>
    <row r="435" spans="1:31">
      <c r="A435" s="55"/>
      <c r="B435" s="55"/>
      <c r="H435"/>
      <c r="P435" s="54"/>
      <c r="Q435" s="45" t="str">
        <f t="shared" si="42"/>
        <v/>
      </c>
      <c r="R435" s="45" t="str">
        <f>+IF(Q435="","",IFERROR(VLOOKUP(Q435,Consulta1[],2,0),"-"))</f>
        <v/>
      </c>
      <c r="S435" s="45" t="str">
        <f>+IF(Q435="","",IFERROR(VLOOKUP(Q435,Consulta1[],3,0),"-"))</f>
        <v/>
      </c>
      <c r="T435" s="45" t="str">
        <f>+IF(Q435="","",IFERROR(VLOOKUP(Q435,Consulta1[],4,0),"-"))</f>
        <v/>
      </c>
      <c r="U435" s="45" t="str">
        <f>+IF(Q435="","",IFERROR(VLOOKUP(Q435,Consulta1[],5,0),"-"))</f>
        <v/>
      </c>
      <c r="V435" s="45" t="str">
        <f>+IF(Q435="","",IFERROR(VLOOKUP(Q435,Consulta1[],6,0),"-"))</f>
        <v/>
      </c>
      <c r="W435" s="45" t="str">
        <f t="shared" si="43"/>
        <v/>
      </c>
      <c r="X435" s="51" t="str">
        <f>+IF(T435="SWAT HB",800,IF(R435="-","",IFERROR(IF(T435="-","",VLOOKUP(T435,'SKILL PERFIL'!$A$2:$B$37,2,0)),"")))</f>
        <v/>
      </c>
      <c r="Y435" s="51" t="str">
        <f t="shared" si="44"/>
        <v/>
      </c>
      <c r="Z435" s="46" t="str">
        <f t="shared" si="45"/>
        <v/>
      </c>
      <c r="AA435" s="45" t="str">
        <f t="shared" si="46"/>
        <v/>
      </c>
      <c r="AB435" s="45" t="str">
        <f t="shared" si="47"/>
        <v/>
      </c>
      <c r="AC435" s="45" t="str">
        <f>+IF(Q435="","",IFERROR(VLOOKUP(Q435,Consulta1[],7,0),"-"))</f>
        <v/>
      </c>
      <c r="AD435" s="45" t="str">
        <f>+IF(Q435="","",IFERROR(VLOOKUP(Q435,Consulta1[],9,0),"-"))</f>
        <v/>
      </c>
      <c r="AE435" s="1">
        <f t="shared" si="48"/>
        <v>0</v>
      </c>
    </row>
    <row r="436" spans="1:31">
      <c r="A436" s="55"/>
      <c r="B436" s="55"/>
      <c r="H436"/>
      <c r="P436" s="54"/>
      <c r="Q436" s="45" t="str">
        <f t="shared" si="42"/>
        <v/>
      </c>
      <c r="R436" s="45" t="str">
        <f>+IF(Q436="","",IFERROR(VLOOKUP(Q436,Consulta1[],2,0),"-"))</f>
        <v/>
      </c>
      <c r="S436" s="45" t="str">
        <f>+IF(Q436="","",IFERROR(VLOOKUP(Q436,Consulta1[],3,0),"-"))</f>
        <v/>
      </c>
      <c r="T436" s="45" t="str">
        <f>+IF(Q436="","",IFERROR(VLOOKUP(Q436,Consulta1[],4,0),"-"))</f>
        <v/>
      </c>
      <c r="U436" s="45" t="str">
        <f>+IF(Q436="","",IFERROR(VLOOKUP(Q436,Consulta1[],5,0),"-"))</f>
        <v/>
      </c>
      <c r="V436" s="45" t="str">
        <f>+IF(Q436="","",IFERROR(VLOOKUP(Q436,Consulta1[],6,0),"-"))</f>
        <v/>
      </c>
      <c r="W436" s="45" t="str">
        <f t="shared" si="43"/>
        <v/>
      </c>
      <c r="X436" s="51" t="str">
        <f>+IF(T436="SWAT HB",800,IF(R436="-","",IFERROR(IF(T436="-","",VLOOKUP(T436,'SKILL PERFIL'!$A$2:$B$37,2,0)),"")))</f>
        <v/>
      </c>
      <c r="Y436" s="51" t="str">
        <f t="shared" si="44"/>
        <v/>
      </c>
      <c r="Z436" s="46" t="str">
        <f t="shared" si="45"/>
        <v/>
      </c>
      <c r="AA436" s="45" t="str">
        <f t="shared" si="46"/>
        <v/>
      </c>
      <c r="AB436" s="45" t="str">
        <f t="shared" si="47"/>
        <v/>
      </c>
      <c r="AC436" s="45" t="str">
        <f>+IF(Q436="","",IFERROR(VLOOKUP(Q436,Consulta1[],7,0),"-"))</f>
        <v/>
      </c>
      <c r="AD436" s="45" t="str">
        <f>+IF(Q436="","",IFERROR(VLOOKUP(Q436,Consulta1[],9,0),"-"))</f>
        <v/>
      </c>
      <c r="AE436" s="1">
        <f t="shared" si="48"/>
        <v>0</v>
      </c>
    </row>
    <row r="437" spans="1:31">
      <c r="A437" s="55"/>
      <c r="B437" s="55"/>
      <c r="H437"/>
      <c r="P437" s="54"/>
      <c r="Q437" s="45" t="str">
        <f t="shared" si="42"/>
        <v/>
      </c>
      <c r="R437" s="45" t="str">
        <f>+IF(Q437="","",IFERROR(VLOOKUP(Q437,Consulta1[],2,0),"-"))</f>
        <v/>
      </c>
      <c r="S437" s="45" t="str">
        <f>+IF(Q437="","",IFERROR(VLOOKUP(Q437,Consulta1[],3,0),"-"))</f>
        <v/>
      </c>
      <c r="T437" s="45" t="str">
        <f>+IF(Q437="","",IFERROR(VLOOKUP(Q437,Consulta1[],4,0),"-"))</f>
        <v/>
      </c>
      <c r="U437" s="45" t="str">
        <f>+IF(Q437="","",IFERROR(VLOOKUP(Q437,Consulta1[],5,0),"-"))</f>
        <v/>
      </c>
      <c r="V437" s="45" t="str">
        <f>+IF(Q437="","",IFERROR(VLOOKUP(Q437,Consulta1[],6,0),"-"))</f>
        <v/>
      </c>
      <c r="W437" s="45" t="str">
        <f t="shared" si="43"/>
        <v/>
      </c>
      <c r="X437" s="51" t="str">
        <f>+IF(T437="SWAT HB",800,IF(R437="-","",IFERROR(IF(T437="-","",VLOOKUP(T437,'SKILL PERFIL'!$A$2:$B$37,2,0)),"")))</f>
        <v/>
      </c>
      <c r="Y437" s="51" t="str">
        <f t="shared" si="44"/>
        <v/>
      </c>
      <c r="Z437" s="46" t="str">
        <f t="shared" si="45"/>
        <v/>
      </c>
      <c r="AA437" s="45" t="str">
        <f t="shared" si="46"/>
        <v/>
      </c>
      <c r="AB437" s="45" t="str">
        <f t="shared" si="47"/>
        <v/>
      </c>
      <c r="AC437" s="45" t="str">
        <f>+IF(Q437="","",IFERROR(VLOOKUP(Q437,Consulta1[],7,0),"-"))</f>
        <v/>
      </c>
      <c r="AD437" s="45" t="str">
        <f>+IF(Q437="","",IFERROR(VLOOKUP(Q437,Consulta1[],9,0),"-"))</f>
        <v/>
      </c>
      <c r="AE437" s="1">
        <f t="shared" si="48"/>
        <v>0</v>
      </c>
    </row>
    <row r="438" spans="1:31">
      <c r="A438" s="55"/>
      <c r="B438" s="55"/>
      <c r="H438"/>
      <c r="P438" s="54"/>
      <c r="Q438" s="45" t="str">
        <f t="shared" si="42"/>
        <v/>
      </c>
      <c r="R438" s="45" t="str">
        <f>+IF(Q438="","",IFERROR(VLOOKUP(Q438,Consulta1[],2,0),"-"))</f>
        <v/>
      </c>
      <c r="S438" s="45" t="str">
        <f>+IF(Q438="","",IFERROR(VLOOKUP(Q438,Consulta1[],3,0),"-"))</f>
        <v/>
      </c>
      <c r="T438" s="45" t="str">
        <f>+IF(Q438="","",IFERROR(VLOOKUP(Q438,Consulta1[],4,0),"-"))</f>
        <v/>
      </c>
      <c r="U438" s="45" t="str">
        <f>+IF(Q438="","",IFERROR(VLOOKUP(Q438,Consulta1[],5,0),"-"))</f>
        <v/>
      </c>
      <c r="V438" s="45" t="str">
        <f>+IF(Q438="","",IFERROR(VLOOKUP(Q438,Consulta1[],6,0),"-"))</f>
        <v/>
      </c>
      <c r="W438" s="45" t="str">
        <f t="shared" si="43"/>
        <v/>
      </c>
      <c r="X438" s="51" t="str">
        <f>+IF(T438="SWAT HB",800,IF(R438="-","",IFERROR(IF(T438="-","",VLOOKUP(T438,'SKILL PERFIL'!$A$2:$B$37,2,0)),"")))</f>
        <v/>
      </c>
      <c r="Y438" s="51" t="str">
        <f t="shared" si="44"/>
        <v/>
      </c>
      <c r="Z438" s="46" t="str">
        <f t="shared" si="45"/>
        <v/>
      </c>
      <c r="AA438" s="45" t="str">
        <f t="shared" si="46"/>
        <v/>
      </c>
      <c r="AB438" s="45" t="str">
        <f t="shared" si="47"/>
        <v/>
      </c>
      <c r="AC438" s="45" t="str">
        <f>+IF(Q438="","",IFERROR(VLOOKUP(Q438,Consulta1[],7,0),"-"))</f>
        <v/>
      </c>
      <c r="AD438" s="45" t="str">
        <f>+IF(Q438="","",IFERROR(VLOOKUP(Q438,Consulta1[],9,0),"-"))</f>
        <v/>
      </c>
      <c r="AE438" s="1">
        <f t="shared" si="48"/>
        <v>0</v>
      </c>
    </row>
    <row r="439" spans="1:31">
      <c r="A439" s="55"/>
      <c r="B439" s="55"/>
      <c r="H439"/>
      <c r="P439" s="54"/>
      <c r="Q439" s="45" t="str">
        <f t="shared" si="42"/>
        <v/>
      </c>
      <c r="R439" s="45" t="str">
        <f>+IF(Q439="","",IFERROR(VLOOKUP(Q439,Consulta1[],2,0),"-"))</f>
        <v/>
      </c>
      <c r="S439" s="45" t="str">
        <f>+IF(Q439="","",IFERROR(VLOOKUP(Q439,Consulta1[],3,0),"-"))</f>
        <v/>
      </c>
      <c r="T439" s="45" t="str">
        <f>+IF(Q439="","",IFERROR(VLOOKUP(Q439,Consulta1[],4,0),"-"))</f>
        <v/>
      </c>
      <c r="U439" s="45" t="str">
        <f>+IF(Q439="","",IFERROR(VLOOKUP(Q439,Consulta1[],5,0),"-"))</f>
        <v/>
      </c>
      <c r="V439" s="45" t="str">
        <f>+IF(Q439="","",IFERROR(VLOOKUP(Q439,Consulta1[],6,0),"-"))</f>
        <v/>
      </c>
      <c r="W439" s="45" t="str">
        <f t="shared" si="43"/>
        <v/>
      </c>
      <c r="X439" s="51" t="str">
        <f>+IF(T439="SWAT HB",800,IF(R439="-","",IFERROR(IF(T439="-","",VLOOKUP(T439,'SKILL PERFIL'!$A$2:$B$37,2,0)),"")))</f>
        <v/>
      </c>
      <c r="Y439" s="51" t="str">
        <f t="shared" si="44"/>
        <v/>
      </c>
      <c r="Z439" s="46" t="str">
        <f t="shared" si="45"/>
        <v/>
      </c>
      <c r="AA439" s="45" t="str">
        <f t="shared" si="46"/>
        <v/>
      </c>
      <c r="AB439" s="45" t="str">
        <f t="shared" si="47"/>
        <v/>
      </c>
      <c r="AC439" s="45" t="str">
        <f>+IF(Q439="","",IFERROR(VLOOKUP(Q439,Consulta1[],7,0),"-"))</f>
        <v/>
      </c>
      <c r="AD439" s="45" t="str">
        <f>+IF(Q439="","",IFERROR(VLOOKUP(Q439,Consulta1[],9,0),"-"))</f>
        <v/>
      </c>
      <c r="AE439" s="1">
        <f t="shared" si="48"/>
        <v>0</v>
      </c>
    </row>
    <row r="440" spans="1:31">
      <c r="A440" s="55"/>
      <c r="B440" s="55"/>
      <c r="H440"/>
      <c r="P440" s="54"/>
      <c r="Q440" s="45" t="str">
        <f t="shared" si="42"/>
        <v/>
      </c>
      <c r="R440" s="45" t="str">
        <f>+IF(Q440="","",IFERROR(VLOOKUP(Q440,Consulta1[],2,0),"-"))</f>
        <v/>
      </c>
      <c r="S440" s="45" t="str">
        <f>+IF(Q440="","",IFERROR(VLOOKUP(Q440,Consulta1[],3,0),"-"))</f>
        <v/>
      </c>
      <c r="T440" s="45" t="str">
        <f>+IF(Q440="","",IFERROR(VLOOKUP(Q440,Consulta1[],4,0),"-"))</f>
        <v/>
      </c>
      <c r="U440" s="45" t="str">
        <f>+IF(Q440="","",IFERROR(VLOOKUP(Q440,Consulta1[],5,0),"-"))</f>
        <v/>
      </c>
      <c r="V440" s="45" t="str">
        <f>+IF(Q440="","",IFERROR(VLOOKUP(Q440,Consulta1[],6,0),"-"))</f>
        <v/>
      </c>
      <c r="W440" s="45" t="str">
        <f t="shared" si="43"/>
        <v/>
      </c>
      <c r="X440" s="51" t="str">
        <f>+IF(T440="SWAT HB",800,IF(R440="-","",IFERROR(IF(T440="-","",VLOOKUP(T440,'SKILL PERFIL'!$A$2:$B$37,2,0)),"")))</f>
        <v/>
      </c>
      <c r="Y440" s="51" t="str">
        <f t="shared" si="44"/>
        <v/>
      </c>
      <c r="Z440" s="46" t="str">
        <f t="shared" si="45"/>
        <v/>
      </c>
      <c r="AA440" s="45" t="str">
        <f t="shared" si="46"/>
        <v/>
      </c>
      <c r="AB440" s="45" t="str">
        <f t="shared" si="47"/>
        <v/>
      </c>
      <c r="AC440" s="45" t="str">
        <f>+IF(Q440="","",IFERROR(VLOOKUP(Q440,Consulta1[],7,0),"-"))</f>
        <v/>
      </c>
      <c r="AD440" s="45" t="str">
        <f>+IF(Q440="","",IFERROR(VLOOKUP(Q440,Consulta1[],9,0),"-"))</f>
        <v/>
      </c>
      <c r="AE440" s="1">
        <f t="shared" si="48"/>
        <v>0</v>
      </c>
    </row>
    <row r="441" spans="1:31">
      <c r="A441" s="55"/>
      <c r="B441" s="55"/>
      <c r="H441"/>
      <c r="P441" s="54"/>
      <c r="Q441" s="45" t="str">
        <f t="shared" si="42"/>
        <v/>
      </c>
      <c r="R441" s="45" t="str">
        <f>+IF(Q441="","",IFERROR(VLOOKUP(Q441,Consulta1[],2,0),"-"))</f>
        <v/>
      </c>
      <c r="S441" s="45" t="str">
        <f>+IF(Q441="","",IFERROR(VLOOKUP(Q441,Consulta1[],3,0),"-"))</f>
        <v/>
      </c>
      <c r="T441" s="45" t="str">
        <f>+IF(Q441="","",IFERROR(VLOOKUP(Q441,Consulta1[],4,0),"-"))</f>
        <v/>
      </c>
      <c r="U441" s="45" t="str">
        <f>+IF(Q441="","",IFERROR(VLOOKUP(Q441,Consulta1[],5,0),"-"))</f>
        <v/>
      </c>
      <c r="V441" s="45" t="str">
        <f>+IF(Q441="","",IFERROR(VLOOKUP(Q441,Consulta1[],6,0),"-"))</f>
        <v/>
      </c>
      <c r="W441" s="45" t="str">
        <f t="shared" si="43"/>
        <v/>
      </c>
      <c r="X441" s="51" t="str">
        <f>+IF(T441="SWAT HB",800,IF(R441="-","",IFERROR(IF(T441="-","",VLOOKUP(T441,'SKILL PERFIL'!$A$2:$B$37,2,0)),"")))</f>
        <v/>
      </c>
      <c r="Y441" s="51" t="str">
        <f t="shared" si="44"/>
        <v/>
      </c>
      <c r="Z441" s="46" t="str">
        <f t="shared" si="45"/>
        <v/>
      </c>
      <c r="AA441" s="45" t="str">
        <f t="shared" si="46"/>
        <v/>
      </c>
      <c r="AB441" s="45" t="str">
        <f t="shared" si="47"/>
        <v/>
      </c>
      <c r="AC441" s="45" t="str">
        <f>+IF(Q441="","",IFERROR(VLOOKUP(Q441,Consulta1[],7,0),"-"))</f>
        <v/>
      </c>
      <c r="AD441" s="45" t="str">
        <f>+IF(Q441="","",IFERROR(VLOOKUP(Q441,Consulta1[],9,0),"-"))</f>
        <v/>
      </c>
      <c r="AE441" s="1">
        <f t="shared" si="48"/>
        <v>0</v>
      </c>
    </row>
    <row r="442" spans="1:31">
      <c r="A442" s="55"/>
      <c r="B442" s="55"/>
      <c r="H442"/>
      <c r="P442" s="54"/>
      <c r="Q442" s="45" t="str">
        <f t="shared" si="42"/>
        <v/>
      </c>
      <c r="R442" s="45" t="str">
        <f>+IF(Q442="","",IFERROR(VLOOKUP(Q442,Consulta1[],2,0),"-"))</f>
        <v/>
      </c>
      <c r="S442" s="45" t="str">
        <f>+IF(Q442="","",IFERROR(VLOOKUP(Q442,Consulta1[],3,0),"-"))</f>
        <v/>
      </c>
      <c r="T442" s="45" t="str">
        <f>+IF(Q442="","",IFERROR(VLOOKUP(Q442,Consulta1[],4,0),"-"))</f>
        <v/>
      </c>
      <c r="U442" s="45" t="str">
        <f>+IF(Q442="","",IFERROR(VLOOKUP(Q442,Consulta1[],5,0),"-"))</f>
        <v/>
      </c>
      <c r="V442" s="45" t="str">
        <f>+IF(Q442="","",IFERROR(VLOOKUP(Q442,Consulta1[],6,0),"-"))</f>
        <v/>
      </c>
      <c r="W442" s="45" t="str">
        <f t="shared" si="43"/>
        <v/>
      </c>
      <c r="X442" s="51" t="str">
        <f>+IF(T442="SWAT HB",800,IF(R442="-","",IFERROR(IF(T442="-","",VLOOKUP(T442,'SKILL PERFIL'!$A$2:$B$37,2,0)),"")))</f>
        <v/>
      </c>
      <c r="Y442" s="51" t="str">
        <f t="shared" si="44"/>
        <v/>
      </c>
      <c r="Z442" s="46" t="str">
        <f t="shared" si="45"/>
        <v/>
      </c>
      <c r="AA442" s="45" t="str">
        <f t="shared" si="46"/>
        <v/>
      </c>
      <c r="AB442" s="45" t="str">
        <f t="shared" si="47"/>
        <v/>
      </c>
      <c r="AC442" s="45" t="str">
        <f>+IF(Q442="","",IFERROR(VLOOKUP(Q442,Consulta1[],7,0),"-"))</f>
        <v/>
      </c>
      <c r="AD442" s="45" t="str">
        <f>+IF(Q442="","",IFERROR(VLOOKUP(Q442,Consulta1[],9,0),"-"))</f>
        <v/>
      </c>
      <c r="AE442" s="1">
        <f t="shared" si="48"/>
        <v>0</v>
      </c>
    </row>
    <row r="443" spans="1:31">
      <c r="A443" s="55"/>
      <c r="B443" s="55"/>
      <c r="H443"/>
      <c r="P443" s="54"/>
      <c r="Q443" s="45" t="str">
        <f t="shared" si="42"/>
        <v/>
      </c>
      <c r="R443" s="45" t="str">
        <f>+IF(Q443="","",IFERROR(VLOOKUP(Q443,Consulta1[],2,0),"-"))</f>
        <v/>
      </c>
      <c r="S443" s="45" t="str">
        <f>+IF(Q443="","",IFERROR(VLOOKUP(Q443,Consulta1[],3,0),"-"))</f>
        <v/>
      </c>
      <c r="T443" s="45" t="str">
        <f>+IF(Q443="","",IFERROR(VLOOKUP(Q443,Consulta1[],4,0),"-"))</f>
        <v/>
      </c>
      <c r="U443" s="45" t="str">
        <f>+IF(Q443="","",IFERROR(VLOOKUP(Q443,Consulta1[],5,0),"-"))</f>
        <v/>
      </c>
      <c r="V443" s="45" t="str">
        <f>+IF(Q443="","",IFERROR(VLOOKUP(Q443,Consulta1[],6,0),"-"))</f>
        <v/>
      </c>
      <c r="W443" s="45" t="str">
        <f t="shared" si="43"/>
        <v/>
      </c>
      <c r="X443" s="51" t="str">
        <f>+IF(T443="SWAT HB",800,IF(R443="-","",IFERROR(IF(T443="-","",VLOOKUP(T443,'SKILL PERFIL'!$A$2:$B$37,2,0)),"")))</f>
        <v/>
      </c>
      <c r="Y443" s="51" t="str">
        <f t="shared" si="44"/>
        <v/>
      </c>
      <c r="Z443" s="46" t="str">
        <f t="shared" si="45"/>
        <v/>
      </c>
      <c r="AA443" s="45" t="str">
        <f t="shared" si="46"/>
        <v/>
      </c>
      <c r="AB443" s="45" t="str">
        <f t="shared" si="47"/>
        <v/>
      </c>
      <c r="AC443" s="45" t="str">
        <f>+IF(Q443="","",IFERROR(VLOOKUP(Q443,Consulta1[],7,0),"-"))</f>
        <v/>
      </c>
      <c r="AD443" s="45" t="str">
        <f>+IF(Q443="","",IFERROR(VLOOKUP(Q443,Consulta1[],9,0),"-"))</f>
        <v/>
      </c>
      <c r="AE443" s="1">
        <f t="shared" si="48"/>
        <v>0</v>
      </c>
    </row>
    <row r="444" spans="1:31">
      <c r="A444" s="55"/>
      <c r="B444" s="55"/>
      <c r="H444"/>
      <c r="P444" s="54"/>
      <c r="Q444" s="45" t="str">
        <f t="shared" si="42"/>
        <v/>
      </c>
      <c r="R444" s="45" t="str">
        <f>+IF(Q444="","",IFERROR(VLOOKUP(Q444,Consulta1[],2,0),"-"))</f>
        <v/>
      </c>
      <c r="S444" s="45" t="str">
        <f>+IF(Q444="","",IFERROR(VLOOKUP(Q444,Consulta1[],3,0),"-"))</f>
        <v/>
      </c>
      <c r="T444" s="45" t="str">
        <f>+IF(Q444="","",IFERROR(VLOOKUP(Q444,Consulta1[],4,0),"-"))</f>
        <v/>
      </c>
      <c r="U444" s="45" t="str">
        <f>+IF(Q444="","",IFERROR(VLOOKUP(Q444,Consulta1[],5,0),"-"))</f>
        <v/>
      </c>
      <c r="V444" s="45" t="str">
        <f>+IF(Q444="","",IFERROR(VLOOKUP(Q444,Consulta1[],6,0),"-"))</f>
        <v/>
      </c>
      <c r="W444" s="45" t="str">
        <f t="shared" si="43"/>
        <v/>
      </c>
      <c r="X444" s="51" t="str">
        <f>+IF(T444="SWAT HB",800,IF(R444="-","",IFERROR(IF(T444="-","",VLOOKUP(T444,'SKILL PERFIL'!$A$2:$B$37,2,0)),"")))</f>
        <v/>
      </c>
      <c r="Y444" s="51" t="str">
        <f t="shared" si="44"/>
        <v/>
      </c>
      <c r="Z444" s="46" t="str">
        <f t="shared" si="45"/>
        <v/>
      </c>
      <c r="AA444" s="45" t="str">
        <f t="shared" si="46"/>
        <v/>
      </c>
      <c r="AB444" s="45" t="str">
        <f t="shared" si="47"/>
        <v/>
      </c>
      <c r="AC444" s="45" t="str">
        <f>+IF(Q444="","",IFERROR(VLOOKUP(Q444,Consulta1[],7,0),"-"))</f>
        <v/>
      </c>
      <c r="AD444" s="45" t="str">
        <f>+IF(Q444="","",IFERROR(VLOOKUP(Q444,Consulta1[],9,0),"-"))</f>
        <v/>
      </c>
      <c r="AE444" s="1">
        <f t="shared" si="48"/>
        <v>0</v>
      </c>
    </row>
    <row r="445" spans="1:31">
      <c r="A445" s="55"/>
      <c r="B445" s="55"/>
      <c r="H445"/>
      <c r="P445" s="54"/>
      <c r="Q445" s="45" t="str">
        <f t="shared" si="42"/>
        <v/>
      </c>
      <c r="R445" s="45" t="str">
        <f>+IF(Q445="","",IFERROR(VLOOKUP(Q445,Consulta1[],2,0),"-"))</f>
        <v/>
      </c>
      <c r="S445" s="45" t="str">
        <f>+IF(Q445="","",IFERROR(VLOOKUP(Q445,Consulta1[],3,0),"-"))</f>
        <v/>
      </c>
      <c r="T445" s="45" t="str">
        <f>+IF(Q445="","",IFERROR(VLOOKUP(Q445,Consulta1[],4,0),"-"))</f>
        <v/>
      </c>
      <c r="U445" s="45" t="str">
        <f>+IF(Q445="","",IFERROR(VLOOKUP(Q445,Consulta1[],5,0),"-"))</f>
        <v/>
      </c>
      <c r="V445" s="45" t="str">
        <f>+IF(Q445="","",IFERROR(VLOOKUP(Q445,Consulta1[],6,0),"-"))</f>
        <v/>
      </c>
      <c r="W445" s="45" t="str">
        <f t="shared" si="43"/>
        <v/>
      </c>
      <c r="X445" s="51" t="str">
        <f>+IF(T445="SWAT HB",800,IF(R445="-","",IFERROR(IF(T445="-","",VLOOKUP(T445,'SKILL PERFIL'!$A$2:$B$37,2,0)),"")))</f>
        <v/>
      </c>
      <c r="Y445" s="51" t="str">
        <f t="shared" si="44"/>
        <v/>
      </c>
      <c r="Z445" s="46" t="str">
        <f t="shared" si="45"/>
        <v/>
      </c>
      <c r="AA445" s="45" t="str">
        <f t="shared" si="46"/>
        <v/>
      </c>
      <c r="AB445" s="45" t="str">
        <f t="shared" si="47"/>
        <v/>
      </c>
      <c r="AC445" s="45" t="str">
        <f>+IF(Q445="","",IFERROR(VLOOKUP(Q445,Consulta1[],7,0),"-"))</f>
        <v/>
      </c>
      <c r="AD445" s="45" t="str">
        <f>+IF(Q445="","",IFERROR(VLOOKUP(Q445,Consulta1[],9,0),"-"))</f>
        <v/>
      </c>
      <c r="AE445" s="1">
        <f t="shared" si="48"/>
        <v>0</v>
      </c>
    </row>
    <row r="446" spans="1:31">
      <c r="A446" s="55"/>
      <c r="B446" s="55"/>
      <c r="H446"/>
      <c r="P446" s="54"/>
      <c r="Q446" s="45" t="str">
        <f t="shared" si="42"/>
        <v/>
      </c>
      <c r="R446" s="45" t="str">
        <f>+IF(Q446="","",IFERROR(VLOOKUP(Q446,Consulta1[],2,0),"-"))</f>
        <v/>
      </c>
      <c r="S446" s="45" t="str">
        <f>+IF(Q446="","",IFERROR(VLOOKUP(Q446,Consulta1[],3,0),"-"))</f>
        <v/>
      </c>
      <c r="T446" s="45" t="str">
        <f>+IF(Q446="","",IFERROR(VLOOKUP(Q446,Consulta1[],4,0),"-"))</f>
        <v/>
      </c>
      <c r="U446" s="45" t="str">
        <f>+IF(Q446="","",IFERROR(VLOOKUP(Q446,Consulta1[],5,0),"-"))</f>
        <v/>
      </c>
      <c r="V446" s="45" t="str">
        <f>+IF(Q446="","",IFERROR(VLOOKUP(Q446,Consulta1[],6,0),"-"))</f>
        <v/>
      </c>
      <c r="W446" s="45" t="str">
        <f t="shared" si="43"/>
        <v/>
      </c>
      <c r="X446" s="51" t="str">
        <f>+IF(T446="SWAT HB",800,IF(R446="-","",IFERROR(IF(T446="-","",VLOOKUP(T446,'SKILL PERFIL'!$A$2:$B$37,2,0)),"")))</f>
        <v/>
      </c>
      <c r="Y446" s="51" t="str">
        <f t="shared" si="44"/>
        <v/>
      </c>
      <c r="Z446" s="46" t="str">
        <f t="shared" si="45"/>
        <v/>
      </c>
      <c r="AA446" s="45" t="str">
        <f t="shared" si="46"/>
        <v/>
      </c>
      <c r="AB446" s="45" t="str">
        <f t="shared" si="47"/>
        <v/>
      </c>
      <c r="AC446" s="45" t="str">
        <f>+IF(Q446="","",IFERROR(VLOOKUP(Q446,Consulta1[],7,0),"-"))</f>
        <v/>
      </c>
      <c r="AD446" s="45" t="str">
        <f>+IF(Q446="","",IFERROR(VLOOKUP(Q446,Consulta1[],9,0),"-"))</f>
        <v/>
      </c>
      <c r="AE446" s="1">
        <f t="shared" si="48"/>
        <v>0</v>
      </c>
    </row>
    <row r="447" spans="1:31">
      <c r="A447" s="55"/>
      <c r="B447" s="55"/>
      <c r="H447"/>
      <c r="P447" s="54"/>
      <c r="Q447" s="45" t="str">
        <f t="shared" si="42"/>
        <v/>
      </c>
      <c r="R447" s="45" t="str">
        <f>+IF(Q447="","",IFERROR(VLOOKUP(Q447,Consulta1[],2,0),"-"))</f>
        <v/>
      </c>
      <c r="S447" s="45" t="str">
        <f>+IF(Q447="","",IFERROR(VLOOKUP(Q447,Consulta1[],3,0),"-"))</f>
        <v/>
      </c>
      <c r="T447" s="45" t="str">
        <f>+IF(Q447="","",IFERROR(VLOOKUP(Q447,Consulta1[],4,0),"-"))</f>
        <v/>
      </c>
      <c r="U447" s="45" t="str">
        <f>+IF(Q447="","",IFERROR(VLOOKUP(Q447,Consulta1[],5,0),"-"))</f>
        <v/>
      </c>
      <c r="V447" s="45" t="str">
        <f>+IF(Q447="","",IFERROR(VLOOKUP(Q447,Consulta1[],6,0),"-"))</f>
        <v/>
      </c>
      <c r="W447" s="45" t="str">
        <f t="shared" si="43"/>
        <v/>
      </c>
      <c r="X447" s="51" t="str">
        <f>+IF(T447="SWAT HB",800,IF(R447="-","",IFERROR(IF(T447="-","",VLOOKUP(T447,'SKILL PERFIL'!$A$2:$B$37,2,0)),"")))</f>
        <v/>
      </c>
      <c r="Y447" s="51" t="str">
        <f t="shared" si="44"/>
        <v/>
      </c>
      <c r="Z447" s="46" t="str">
        <f t="shared" si="45"/>
        <v/>
      </c>
      <c r="AA447" s="45" t="str">
        <f t="shared" si="46"/>
        <v/>
      </c>
      <c r="AB447" s="45" t="str">
        <f t="shared" si="47"/>
        <v/>
      </c>
      <c r="AC447" s="45" t="str">
        <f>+IF(Q447="","",IFERROR(VLOOKUP(Q447,Consulta1[],7,0),"-"))</f>
        <v/>
      </c>
      <c r="AD447" s="45" t="str">
        <f>+IF(Q447="","",IFERROR(VLOOKUP(Q447,Consulta1[],9,0),"-"))</f>
        <v/>
      </c>
      <c r="AE447" s="1">
        <f t="shared" si="48"/>
        <v>0</v>
      </c>
    </row>
    <row r="448" spans="1:31">
      <c r="A448" s="55"/>
      <c r="B448" s="55"/>
      <c r="H448"/>
      <c r="P448" s="54"/>
      <c r="Q448" s="45" t="str">
        <f t="shared" si="42"/>
        <v/>
      </c>
      <c r="R448" s="45" t="str">
        <f>+IF(Q448="","",IFERROR(VLOOKUP(Q448,Consulta1[],2,0),"-"))</f>
        <v/>
      </c>
      <c r="S448" s="45" t="str">
        <f>+IF(Q448="","",IFERROR(VLOOKUP(Q448,Consulta1[],3,0),"-"))</f>
        <v/>
      </c>
      <c r="T448" s="45" t="str">
        <f>+IF(Q448="","",IFERROR(VLOOKUP(Q448,Consulta1[],4,0),"-"))</f>
        <v/>
      </c>
      <c r="U448" s="45" t="str">
        <f>+IF(Q448="","",IFERROR(VLOOKUP(Q448,Consulta1[],5,0),"-"))</f>
        <v/>
      </c>
      <c r="V448" s="45" t="str">
        <f>+IF(Q448="","",IFERROR(VLOOKUP(Q448,Consulta1[],6,0),"-"))</f>
        <v/>
      </c>
      <c r="W448" s="45" t="str">
        <f t="shared" si="43"/>
        <v/>
      </c>
      <c r="X448" s="51" t="str">
        <f>+IF(T448="SWAT HB",800,IF(R448="-","",IFERROR(IF(T448="-","",VLOOKUP(T448,'SKILL PERFIL'!$A$2:$B$37,2,0)),"")))</f>
        <v/>
      </c>
      <c r="Y448" s="51" t="str">
        <f t="shared" si="44"/>
        <v/>
      </c>
      <c r="Z448" s="46" t="str">
        <f t="shared" si="45"/>
        <v/>
      </c>
      <c r="AA448" s="45" t="str">
        <f t="shared" si="46"/>
        <v/>
      </c>
      <c r="AB448" s="45" t="str">
        <f t="shared" si="47"/>
        <v/>
      </c>
      <c r="AC448" s="45" t="str">
        <f>+IF(Q448="","",IFERROR(VLOOKUP(Q448,Consulta1[],7,0),"-"))</f>
        <v/>
      </c>
      <c r="AD448" s="45" t="str">
        <f>+IF(Q448="","",IFERROR(VLOOKUP(Q448,Consulta1[],9,0),"-"))</f>
        <v/>
      </c>
      <c r="AE448" s="1">
        <f t="shared" si="48"/>
        <v>0</v>
      </c>
    </row>
    <row r="449" spans="1:31">
      <c r="A449" s="55"/>
      <c r="B449" s="55"/>
      <c r="H449"/>
      <c r="P449" s="54"/>
      <c r="Q449" s="45" t="str">
        <f t="shared" si="42"/>
        <v/>
      </c>
      <c r="R449" s="45" t="str">
        <f>+IF(Q449="","",IFERROR(VLOOKUP(Q449,Consulta1[],2,0),"-"))</f>
        <v/>
      </c>
      <c r="S449" s="45" t="str">
        <f>+IF(Q449="","",IFERROR(VLOOKUP(Q449,Consulta1[],3,0),"-"))</f>
        <v/>
      </c>
      <c r="T449" s="45" t="str">
        <f>+IF(Q449="","",IFERROR(VLOOKUP(Q449,Consulta1[],4,0),"-"))</f>
        <v/>
      </c>
      <c r="U449" s="45" t="str">
        <f>+IF(Q449="","",IFERROR(VLOOKUP(Q449,Consulta1[],5,0),"-"))</f>
        <v/>
      </c>
      <c r="V449" s="45" t="str">
        <f>+IF(Q449="","",IFERROR(VLOOKUP(Q449,Consulta1[],6,0),"-"))</f>
        <v/>
      </c>
      <c r="W449" s="45" t="str">
        <f t="shared" si="43"/>
        <v/>
      </c>
      <c r="X449" s="51" t="str">
        <f>+IF(T449="SWAT HB",800,IF(R449="-","",IFERROR(IF(T449="-","",VLOOKUP(T449,'SKILL PERFIL'!$A$2:$B$37,2,0)),"")))</f>
        <v/>
      </c>
      <c r="Y449" s="51" t="str">
        <f t="shared" si="44"/>
        <v/>
      </c>
      <c r="Z449" s="46" t="str">
        <f t="shared" si="45"/>
        <v/>
      </c>
      <c r="AA449" s="45" t="str">
        <f t="shared" si="46"/>
        <v/>
      </c>
      <c r="AB449" s="45" t="str">
        <f t="shared" si="47"/>
        <v/>
      </c>
      <c r="AC449" s="45" t="str">
        <f>+IF(Q449="","",IFERROR(VLOOKUP(Q449,Consulta1[],7,0),"-"))</f>
        <v/>
      </c>
      <c r="AD449" s="45" t="str">
        <f>+IF(Q449="","",IFERROR(VLOOKUP(Q449,Consulta1[],9,0),"-"))</f>
        <v/>
      </c>
      <c r="AE449" s="1">
        <f t="shared" si="48"/>
        <v>0</v>
      </c>
    </row>
    <row r="450" spans="1:31">
      <c r="A450" s="55"/>
      <c r="B450" s="55"/>
      <c r="H450"/>
      <c r="P450" s="54"/>
      <c r="Q450" s="45" t="str">
        <f t="shared" si="42"/>
        <v/>
      </c>
      <c r="R450" s="45" t="str">
        <f>+IF(Q450="","",IFERROR(VLOOKUP(Q450,Consulta1[],2,0),"-"))</f>
        <v/>
      </c>
      <c r="S450" s="45" t="str">
        <f>+IF(Q450="","",IFERROR(VLOOKUP(Q450,Consulta1[],3,0),"-"))</f>
        <v/>
      </c>
      <c r="T450" s="45" t="str">
        <f>+IF(Q450="","",IFERROR(VLOOKUP(Q450,Consulta1[],4,0),"-"))</f>
        <v/>
      </c>
      <c r="U450" s="45" t="str">
        <f>+IF(Q450="","",IFERROR(VLOOKUP(Q450,Consulta1[],5,0),"-"))</f>
        <v/>
      </c>
      <c r="V450" s="45" t="str">
        <f>+IF(Q450="","",IFERROR(VLOOKUP(Q450,Consulta1[],6,0),"-"))</f>
        <v/>
      </c>
      <c r="W450" s="45" t="str">
        <f t="shared" si="43"/>
        <v/>
      </c>
      <c r="X450" s="51" t="str">
        <f>+IF(T450="SWAT HB",800,IF(R450="-","",IFERROR(IF(T450="-","",VLOOKUP(T450,'SKILL PERFIL'!$A$2:$B$37,2,0)),"")))</f>
        <v/>
      </c>
      <c r="Y450" s="51" t="str">
        <f t="shared" si="44"/>
        <v/>
      </c>
      <c r="Z450" s="46" t="str">
        <f t="shared" si="45"/>
        <v/>
      </c>
      <c r="AA450" s="45" t="str">
        <f t="shared" si="46"/>
        <v/>
      </c>
      <c r="AB450" s="45" t="str">
        <f t="shared" si="47"/>
        <v/>
      </c>
      <c r="AC450" s="45" t="str">
        <f>+IF(Q450="","",IFERROR(VLOOKUP(Q450,Consulta1[],7,0),"-"))</f>
        <v/>
      </c>
      <c r="AD450" s="45" t="str">
        <f>+IF(Q450="","",IFERROR(VLOOKUP(Q450,Consulta1[],9,0),"-"))</f>
        <v/>
      </c>
      <c r="AE450" s="1">
        <f t="shared" si="48"/>
        <v>0</v>
      </c>
    </row>
    <row r="451" spans="1:31">
      <c r="A451" s="55"/>
      <c r="B451" s="55"/>
      <c r="H451"/>
      <c r="P451" s="54"/>
      <c r="Q451" s="45" t="str">
        <f t="shared" ref="Q451:Q514" si="49">+IFERROR(IF(G451="","",LEFT(G451,7))*1,"")</f>
        <v/>
      </c>
      <c r="R451" s="45" t="str">
        <f>+IF(Q451="","",IFERROR(VLOOKUP(Q451,Consulta1[],2,0),"-"))</f>
        <v/>
      </c>
      <c r="S451" s="45" t="str">
        <f>+IF(Q451="","",IFERROR(VLOOKUP(Q451,Consulta1[],3,0),"-"))</f>
        <v/>
      </c>
      <c r="T451" s="45" t="str">
        <f>+IF(Q451="","",IFERROR(VLOOKUP(Q451,Consulta1[],4,0),"-"))</f>
        <v/>
      </c>
      <c r="U451" s="45" t="str">
        <f>+IF(Q451="","",IFERROR(VLOOKUP(Q451,Consulta1[],5,0),"-"))</f>
        <v/>
      </c>
      <c r="V451" s="45" t="str">
        <f>+IF(Q451="","",IFERROR(VLOOKUP(Q451,Consulta1[],6,0),"-"))</f>
        <v/>
      </c>
      <c r="W451" s="45" t="str">
        <f t="shared" ref="W451:W514" si="50">+IF(G451="","",IF(R451="-","",I451))</f>
        <v/>
      </c>
      <c r="X451" s="51" t="str">
        <f>+IF(T451="SWAT HB",800,IF(R451="-","",IFERROR(IF(T451="-","",VLOOKUP(T451,'SKILL PERFIL'!$A$2:$B$37,2,0)),"")))</f>
        <v/>
      </c>
      <c r="Y451" s="51" t="str">
        <f t="shared" ref="Y451:Y514" si="51">+IFERROR(IF(R451="-","",MID(J451,2,8)*24*3600),"")</f>
        <v/>
      </c>
      <c r="Z451" s="46" t="str">
        <f t="shared" ref="Z451:Z514" si="52">+IFERROR(W451*Y451,"")</f>
        <v/>
      </c>
      <c r="AA451" s="45" t="str">
        <f t="shared" ref="AA451:AA514" si="53">+IF(Q451="","",Q451)</f>
        <v/>
      </c>
      <c r="AB451" s="45" t="str">
        <f t="shared" ref="AB451:AB514" si="54">+IF(G451="","",IF(R451="-",0,1))</f>
        <v/>
      </c>
      <c r="AC451" s="45" t="str">
        <f>+IF(Q451="","",IFERROR(VLOOKUP(Q451,Consulta1[],7,0),"-"))</f>
        <v/>
      </c>
      <c r="AD451" s="45" t="str">
        <f>+IF(Q451="","",IFERROR(VLOOKUP(Q451,Consulta1[],9,0),"-"))</f>
        <v/>
      </c>
      <c r="AE451" s="1">
        <f t="shared" ref="AE451:AE514" si="55">DATE(YEAR(A451),MONTH(A451),DAY(A451))</f>
        <v>0</v>
      </c>
    </row>
    <row r="452" spans="1:31">
      <c r="A452" s="55"/>
      <c r="B452" s="55"/>
      <c r="H452"/>
      <c r="P452" s="54"/>
      <c r="Q452" s="45" t="str">
        <f t="shared" si="49"/>
        <v/>
      </c>
      <c r="R452" s="45" t="str">
        <f>+IF(Q452="","",IFERROR(VLOOKUP(Q452,Consulta1[],2,0),"-"))</f>
        <v/>
      </c>
      <c r="S452" s="45" t="str">
        <f>+IF(Q452="","",IFERROR(VLOOKUP(Q452,Consulta1[],3,0),"-"))</f>
        <v/>
      </c>
      <c r="T452" s="45" t="str">
        <f>+IF(Q452="","",IFERROR(VLOOKUP(Q452,Consulta1[],4,0),"-"))</f>
        <v/>
      </c>
      <c r="U452" s="45" t="str">
        <f>+IF(Q452="","",IFERROR(VLOOKUP(Q452,Consulta1[],5,0),"-"))</f>
        <v/>
      </c>
      <c r="V452" s="45" t="str">
        <f>+IF(Q452="","",IFERROR(VLOOKUP(Q452,Consulta1[],6,0),"-"))</f>
        <v/>
      </c>
      <c r="W452" s="45" t="str">
        <f t="shared" si="50"/>
        <v/>
      </c>
      <c r="X452" s="51" t="str">
        <f>+IF(T452="SWAT HB",800,IF(R452="-","",IFERROR(IF(T452="-","",VLOOKUP(T452,'SKILL PERFIL'!$A$2:$B$37,2,0)),"")))</f>
        <v/>
      </c>
      <c r="Y452" s="51" t="str">
        <f t="shared" si="51"/>
        <v/>
      </c>
      <c r="Z452" s="46" t="str">
        <f t="shared" si="52"/>
        <v/>
      </c>
      <c r="AA452" s="45" t="str">
        <f t="shared" si="53"/>
        <v/>
      </c>
      <c r="AB452" s="45" t="str">
        <f t="shared" si="54"/>
        <v/>
      </c>
      <c r="AC452" s="45" t="str">
        <f>+IF(Q452="","",IFERROR(VLOOKUP(Q452,Consulta1[],7,0),"-"))</f>
        <v/>
      </c>
      <c r="AD452" s="45" t="str">
        <f>+IF(Q452="","",IFERROR(VLOOKUP(Q452,Consulta1[],9,0),"-"))</f>
        <v/>
      </c>
      <c r="AE452" s="1">
        <f t="shared" si="55"/>
        <v>0</v>
      </c>
    </row>
    <row r="453" spans="1:31">
      <c r="A453" s="55"/>
      <c r="B453" s="55"/>
      <c r="H453"/>
      <c r="P453" s="54"/>
      <c r="Q453" s="45" t="str">
        <f t="shared" si="49"/>
        <v/>
      </c>
      <c r="R453" s="45" t="str">
        <f>+IF(Q453="","",IFERROR(VLOOKUP(Q453,Consulta1[],2,0),"-"))</f>
        <v/>
      </c>
      <c r="S453" s="45" t="str">
        <f>+IF(Q453="","",IFERROR(VLOOKUP(Q453,Consulta1[],3,0),"-"))</f>
        <v/>
      </c>
      <c r="T453" s="45" t="str">
        <f>+IF(Q453="","",IFERROR(VLOOKUP(Q453,Consulta1[],4,0),"-"))</f>
        <v/>
      </c>
      <c r="U453" s="45" t="str">
        <f>+IF(Q453="","",IFERROR(VLOOKUP(Q453,Consulta1[],5,0),"-"))</f>
        <v/>
      </c>
      <c r="V453" s="45" t="str">
        <f>+IF(Q453="","",IFERROR(VLOOKUP(Q453,Consulta1[],6,0),"-"))</f>
        <v/>
      </c>
      <c r="W453" s="45" t="str">
        <f t="shared" si="50"/>
        <v/>
      </c>
      <c r="X453" s="51" t="str">
        <f>+IF(T453="SWAT HB",800,IF(R453="-","",IFERROR(IF(T453="-","",VLOOKUP(T453,'SKILL PERFIL'!$A$2:$B$37,2,0)),"")))</f>
        <v/>
      </c>
      <c r="Y453" s="51" t="str">
        <f t="shared" si="51"/>
        <v/>
      </c>
      <c r="Z453" s="46" t="str">
        <f t="shared" si="52"/>
        <v/>
      </c>
      <c r="AA453" s="45" t="str">
        <f t="shared" si="53"/>
        <v/>
      </c>
      <c r="AB453" s="45" t="str">
        <f t="shared" si="54"/>
        <v/>
      </c>
      <c r="AC453" s="45" t="str">
        <f>+IF(Q453="","",IFERROR(VLOOKUP(Q453,Consulta1[],7,0),"-"))</f>
        <v/>
      </c>
      <c r="AD453" s="45" t="str">
        <f>+IF(Q453="","",IFERROR(VLOOKUP(Q453,Consulta1[],9,0),"-"))</f>
        <v/>
      </c>
      <c r="AE453" s="1">
        <f t="shared" si="55"/>
        <v>0</v>
      </c>
    </row>
    <row r="454" spans="1:31">
      <c r="A454" s="55"/>
      <c r="B454" s="55"/>
      <c r="H454"/>
      <c r="P454" s="54"/>
      <c r="Q454" s="45" t="str">
        <f t="shared" si="49"/>
        <v/>
      </c>
      <c r="R454" s="45" t="str">
        <f>+IF(Q454="","",IFERROR(VLOOKUP(Q454,Consulta1[],2,0),"-"))</f>
        <v/>
      </c>
      <c r="S454" s="45" t="str">
        <f>+IF(Q454="","",IFERROR(VLOOKUP(Q454,Consulta1[],3,0),"-"))</f>
        <v/>
      </c>
      <c r="T454" s="45" t="str">
        <f>+IF(Q454="","",IFERROR(VLOOKUP(Q454,Consulta1[],4,0),"-"))</f>
        <v/>
      </c>
      <c r="U454" s="45" t="str">
        <f>+IF(Q454="","",IFERROR(VLOOKUP(Q454,Consulta1[],5,0),"-"))</f>
        <v/>
      </c>
      <c r="V454" s="45" t="str">
        <f>+IF(Q454="","",IFERROR(VLOOKUP(Q454,Consulta1[],6,0),"-"))</f>
        <v/>
      </c>
      <c r="W454" s="45" t="str">
        <f t="shared" si="50"/>
        <v/>
      </c>
      <c r="X454" s="51" t="str">
        <f>+IF(T454="SWAT HB",800,IF(R454="-","",IFERROR(IF(T454="-","",VLOOKUP(T454,'SKILL PERFIL'!$A$2:$B$37,2,0)),"")))</f>
        <v/>
      </c>
      <c r="Y454" s="51" t="str">
        <f t="shared" si="51"/>
        <v/>
      </c>
      <c r="Z454" s="46" t="str">
        <f t="shared" si="52"/>
        <v/>
      </c>
      <c r="AA454" s="45" t="str">
        <f t="shared" si="53"/>
        <v/>
      </c>
      <c r="AB454" s="45" t="str">
        <f t="shared" si="54"/>
        <v/>
      </c>
      <c r="AC454" s="45" t="str">
        <f>+IF(Q454="","",IFERROR(VLOOKUP(Q454,Consulta1[],7,0),"-"))</f>
        <v/>
      </c>
      <c r="AD454" s="45" t="str">
        <f>+IF(Q454="","",IFERROR(VLOOKUP(Q454,Consulta1[],9,0),"-"))</f>
        <v/>
      </c>
      <c r="AE454" s="1">
        <f t="shared" si="55"/>
        <v>0</v>
      </c>
    </row>
    <row r="455" spans="1:31">
      <c r="A455" s="55"/>
      <c r="B455" s="55"/>
      <c r="H455"/>
      <c r="P455" s="54"/>
      <c r="Q455" s="45" t="str">
        <f t="shared" si="49"/>
        <v/>
      </c>
      <c r="R455" s="45" t="str">
        <f>+IF(Q455="","",IFERROR(VLOOKUP(Q455,Consulta1[],2,0),"-"))</f>
        <v/>
      </c>
      <c r="S455" s="45" t="str">
        <f>+IF(Q455="","",IFERROR(VLOOKUP(Q455,Consulta1[],3,0),"-"))</f>
        <v/>
      </c>
      <c r="T455" s="45" t="str">
        <f>+IF(Q455="","",IFERROR(VLOOKUP(Q455,Consulta1[],4,0),"-"))</f>
        <v/>
      </c>
      <c r="U455" s="45" t="str">
        <f>+IF(Q455="","",IFERROR(VLOOKUP(Q455,Consulta1[],5,0),"-"))</f>
        <v/>
      </c>
      <c r="V455" s="45" t="str">
        <f>+IF(Q455="","",IFERROR(VLOOKUP(Q455,Consulta1[],6,0),"-"))</f>
        <v/>
      </c>
      <c r="W455" s="45" t="str">
        <f t="shared" si="50"/>
        <v/>
      </c>
      <c r="X455" s="51" t="str">
        <f>+IF(T455="SWAT HB",800,IF(R455="-","",IFERROR(IF(T455="-","",VLOOKUP(T455,'SKILL PERFIL'!$A$2:$B$37,2,0)),"")))</f>
        <v/>
      </c>
      <c r="Y455" s="51" t="str">
        <f t="shared" si="51"/>
        <v/>
      </c>
      <c r="Z455" s="46" t="str">
        <f t="shared" si="52"/>
        <v/>
      </c>
      <c r="AA455" s="45" t="str">
        <f t="shared" si="53"/>
        <v/>
      </c>
      <c r="AB455" s="45" t="str">
        <f t="shared" si="54"/>
        <v/>
      </c>
      <c r="AC455" s="45" t="str">
        <f>+IF(Q455="","",IFERROR(VLOOKUP(Q455,Consulta1[],7,0),"-"))</f>
        <v/>
      </c>
      <c r="AD455" s="45" t="str">
        <f>+IF(Q455="","",IFERROR(VLOOKUP(Q455,Consulta1[],9,0),"-"))</f>
        <v/>
      </c>
      <c r="AE455" s="1">
        <f t="shared" si="55"/>
        <v>0</v>
      </c>
    </row>
    <row r="456" spans="1:31">
      <c r="A456" s="55"/>
      <c r="B456" s="55"/>
      <c r="H456"/>
      <c r="P456" s="54"/>
      <c r="Q456" s="45" t="str">
        <f t="shared" si="49"/>
        <v/>
      </c>
      <c r="R456" s="45" t="str">
        <f>+IF(Q456="","",IFERROR(VLOOKUP(Q456,Consulta1[],2,0),"-"))</f>
        <v/>
      </c>
      <c r="S456" s="45" t="str">
        <f>+IF(Q456="","",IFERROR(VLOOKUP(Q456,Consulta1[],3,0),"-"))</f>
        <v/>
      </c>
      <c r="T456" s="45" t="str">
        <f>+IF(Q456="","",IFERROR(VLOOKUP(Q456,Consulta1[],4,0),"-"))</f>
        <v/>
      </c>
      <c r="U456" s="45" t="str">
        <f>+IF(Q456="","",IFERROR(VLOOKUP(Q456,Consulta1[],5,0),"-"))</f>
        <v/>
      </c>
      <c r="V456" s="45" t="str">
        <f>+IF(Q456="","",IFERROR(VLOOKUP(Q456,Consulta1[],6,0),"-"))</f>
        <v/>
      </c>
      <c r="W456" s="45" t="str">
        <f t="shared" si="50"/>
        <v/>
      </c>
      <c r="X456" s="51" t="str">
        <f>+IF(T456="SWAT HB",800,IF(R456="-","",IFERROR(IF(T456="-","",VLOOKUP(T456,'SKILL PERFIL'!$A$2:$B$37,2,0)),"")))</f>
        <v/>
      </c>
      <c r="Y456" s="51" t="str">
        <f t="shared" si="51"/>
        <v/>
      </c>
      <c r="Z456" s="46" t="str">
        <f t="shared" si="52"/>
        <v/>
      </c>
      <c r="AA456" s="45" t="str">
        <f t="shared" si="53"/>
        <v/>
      </c>
      <c r="AB456" s="45" t="str">
        <f t="shared" si="54"/>
        <v/>
      </c>
      <c r="AC456" s="45" t="str">
        <f>+IF(Q456="","",IFERROR(VLOOKUP(Q456,Consulta1[],7,0),"-"))</f>
        <v/>
      </c>
      <c r="AD456" s="45" t="str">
        <f>+IF(Q456="","",IFERROR(VLOOKUP(Q456,Consulta1[],9,0),"-"))</f>
        <v/>
      </c>
      <c r="AE456" s="1">
        <f t="shared" si="55"/>
        <v>0</v>
      </c>
    </row>
    <row r="457" spans="1:31">
      <c r="A457" s="55"/>
      <c r="B457" s="55"/>
      <c r="H457"/>
      <c r="P457" s="54"/>
      <c r="Q457" s="45" t="str">
        <f t="shared" si="49"/>
        <v/>
      </c>
      <c r="R457" s="45" t="str">
        <f>+IF(Q457="","",IFERROR(VLOOKUP(Q457,Consulta1[],2,0),"-"))</f>
        <v/>
      </c>
      <c r="S457" s="45" t="str">
        <f>+IF(Q457="","",IFERROR(VLOOKUP(Q457,Consulta1[],3,0),"-"))</f>
        <v/>
      </c>
      <c r="T457" s="45" t="str">
        <f>+IF(Q457="","",IFERROR(VLOOKUP(Q457,Consulta1[],4,0),"-"))</f>
        <v/>
      </c>
      <c r="U457" s="45" t="str">
        <f>+IF(Q457="","",IFERROR(VLOOKUP(Q457,Consulta1[],5,0),"-"))</f>
        <v/>
      </c>
      <c r="V457" s="45" t="str">
        <f>+IF(Q457="","",IFERROR(VLOOKUP(Q457,Consulta1[],6,0),"-"))</f>
        <v/>
      </c>
      <c r="W457" s="45" t="str">
        <f t="shared" si="50"/>
        <v/>
      </c>
      <c r="X457" s="51" t="str">
        <f>+IF(T457="SWAT HB",800,IF(R457="-","",IFERROR(IF(T457="-","",VLOOKUP(T457,'SKILL PERFIL'!$A$2:$B$37,2,0)),"")))</f>
        <v/>
      </c>
      <c r="Y457" s="51" t="str">
        <f t="shared" si="51"/>
        <v/>
      </c>
      <c r="Z457" s="46" t="str">
        <f t="shared" si="52"/>
        <v/>
      </c>
      <c r="AA457" s="45" t="str">
        <f t="shared" si="53"/>
        <v/>
      </c>
      <c r="AB457" s="45" t="str">
        <f t="shared" si="54"/>
        <v/>
      </c>
      <c r="AC457" s="45" t="str">
        <f>+IF(Q457="","",IFERROR(VLOOKUP(Q457,Consulta1[],7,0),"-"))</f>
        <v/>
      </c>
      <c r="AD457" s="45" t="str">
        <f>+IF(Q457="","",IFERROR(VLOOKUP(Q457,Consulta1[],9,0),"-"))</f>
        <v/>
      </c>
      <c r="AE457" s="1">
        <f t="shared" si="55"/>
        <v>0</v>
      </c>
    </row>
    <row r="458" spans="1:31">
      <c r="A458" s="55"/>
      <c r="B458" s="55"/>
      <c r="H458"/>
      <c r="P458" s="54"/>
      <c r="Q458" s="45" t="str">
        <f t="shared" si="49"/>
        <v/>
      </c>
      <c r="R458" s="45" t="str">
        <f>+IF(Q458="","",IFERROR(VLOOKUP(Q458,Consulta1[],2,0),"-"))</f>
        <v/>
      </c>
      <c r="S458" s="45" t="str">
        <f>+IF(Q458="","",IFERROR(VLOOKUP(Q458,Consulta1[],3,0),"-"))</f>
        <v/>
      </c>
      <c r="T458" s="45" t="str">
        <f>+IF(Q458="","",IFERROR(VLOOKUP(Q458,Consulta1[],4,0),"-"))</f>
        <v/>
      </c>
      <c r="U458" s="45" t="str">
        <f>+IF(Q458="","",IFERROR(VLOOKUP(Q458,Consulta1[],5,0),"-"))</f>
        <v/>
      </c>
      <c r="V458" s="45" t="str">
        <f>+IF(Q458="","",IFERROR(VLOOKUP(Q458,Consulta1[],6,0),"-"))</f>
        <v/>
      </c>
      <c r="W458" s="45" t="str">
        <f t="shared" si="50"/>
        <v/>
      </c>
      <c r="X458" s="51" t="str">
        <f>+IF(T458="SWAT HB",800,IF(R458="-","",IFERROR(IF(T458="-","",VLOOKUP(T458,'SKILL PERFIL'!$A$2:$B$37,2,0)),"")))</f>
        <v/>
      </c>
      <c r="Y458" s="51" t="str">
        <f t="shared" si="51"/>
        <v/>
      </c>
      <c r="Z458" s="46" t="str">
        <f t="shared" si="52"/>
        <v/>
      </c>
      <c r="AA458" s="45" t="str">
        <f t="shared" si="53"/>
        <v/>
      </c>
      <c r="AB458" s="45" t="str">
        <f t="shared" si="54"/>
        <v/>
      </c>
      <c r="AC458" s="45" t="str">
        <f>+IF(Q458="","",IFERROR(VLOOKUP(Q458,Consulta1[],7,0),"-"))</f>
        <v/>
      </c>
      <c r="AD458" s="45" t="str">
        <f>+IF(Q458="","",IFERROR(VLOOKUP(Q458,Consulta1[],9,0),"-"))</f>
        <v/>
      </c>
      <c r="AE458" s="1">
        <f t="shared" si="55"/>
        <v>0</v>
      </c>
    </row>
    <row r="459" spans="1:31">
      <c r="A459" s="55"/>
      <c r="B459" s="55"/>
      <c r="H459"/>
      <c r="P459" s="54"/>
      <c r="Q459" s="45" t="str">
        <f t="shared" si="49"/>
        <v/>
      </c>
      <c r="R459" s="45" t="str">
        <f>+IF(Q459="","",IFERROR(VLOOKUP(Q459,Consulta1[],2,0),"-"))</f>
        <v/>
      </c>
      <c r="S459" s="45" t="str">
        <f>+IF(Q459="","",IFERROR(VLOOKUP(Q459,Consulta1[],3,0),"-"))</f>
        <v/>
      </c>
      <c r="T459" s="45" t="str">
        <f>+IF(Q459="","",IFERROR(VLOOKUP(Q459,Consulta1[],4,0),"-"))</f>
        <v/>
      </c>
      <c r="U459" s="45" t="str">
        <f>+IF(Q459="","",IFERROR(VLOOKUP(Q459,Consulta1[],5,0),"-"))</f>
        <v/>
      </c>
      <c r="V459" s="45" t="str">
        <f>+IF(Q459="","",IFERROR(VLOOKUP(Q459,Consulta1[],6,0),"-"))</f>
        <v/>
      </c>
      <c r="W459" s="45" t="str">
        <f t="shared" si="50"/>
        <v/>
      </c>
      <c r="X459" s="51" t="str">
        <f>+IF(T459="SWAT HB",800,IF(R459="-","",IFERROR(IF(T459="-","",VLOOKUP(T459,'SKILL PERFIL'!$A$2:$B$37,2,0)),"")))</f>
        <v/>
      </c>
      <c r="Y459" s="51" t="str">
        <f t="shared" si="51"/>
        <v/>
      </c>
      <c r="Z459" s="46" t="str">
        <f t="shared" si="52"/>
        <v/>
      </c>
      <c r="AA459" s="45" t="str">
        <f t="shared" si="53"/>
        <v/>
      </c>
      <c r="AB459" s="45" t="str">
        <f t="shared" si="54"/>
        <v/>
      </c>
      <c r="AC459" s="45" t="str">
        <f>+IF(Q459="","",IFERROR(VLOOKUP(Q459,Consulta1[],7,0),"-"))</f>
        <v/>
      </c>
      <c r="AD459" s="45" t="str">
        <f>+IF(Q459="","",IFERROR(VLOOKUP(Q459,Consulta1[],9,0),"-"))</f>
        <v/>
      </c>
      <c r="AE459" s="1">
        <f t="shared" si="55"/>
        <v>0</v>
      </c>
    </row>
    <row r="460" spans="1:31">
      <c r="A460" s="55"/>
      <c r="B460" s="55"/>
      <c r="H460"/>
      <c r="P460" s="54"/>
      <c r="Q460" s="45" t="str">
        <f t="shared" si="49"/>
        <v/>
      </c>
      <c r="R460" s="45" t="str">
        <f>+IF(Q460="","",IFERROR(VLOOKUP(Q460,Consulta1[],2,0),"-"))</f>
        <v/>
      </c>
      <c r="S460" s="45" t="str">
        <f>+IF(Q460="","",IFERROR(VLOOKUP(Q460,Consulta1[],3,0),"-"))</f>
        <v/>
      </c>
      <c r="T460" s="45" t="str">
        <f>+IF(Q460="","",IFERROR(VLOOKUP(Q460,Consulta1[],4,0),"-"))</f>
        <v/>
      </c>
      <c r="U460" s="45" t="str">
        <f>+IF(Q460="","",IFERROR(VLOOKUP(Q460,Consulta1[],5,0),"-"))</f>
        <v/>
      </c>
      <c r="V460" s="45" t="str">
        <f>+IF(Q460="","",IFERROR(VLOOKUP(Q460,Consulta1[],6,0),"-"))</f>
        <v/>
      </c>
      <c r="W460" s="45" t="str">
        <f t="shared" si="50"/>
        <v/>
      </c>
      <c r="X460" s="51" t="str">
        <f>+IF(T460="SWAT HB",800,IF(R460="-","",IFERROR(IF(T460="-","",VLOOKUP(T460,'SKILL PERFIL'!$A$2:$B$37,2,0)),"")))</f>
        <v/>
      </c>
      <c r="Y460" s="51" t="str">
        <f t="shared" si="51"/>
        <v/>
      </c>
      <c r="Z460" s="46" t="str">
        <f t="shared" si="52"/>
        <v/>
      </c>
      <c r="AA460" s="45" t="str">
        <f t="shared" si="53"/>
        <v/>
      </c>
      <c r="AB460" s="45" t="str">
        <f t="shared" si="54"/>
        <v/>
      </c>
      <c r="AC460" s="45" t="str">
        <f>+IF(Q460="","",IFERROR(VLOOKUP(Q460,Consulta1[],7,0),"-"))</f>
        <v/>
      </c>
      <c r="AD460" s="45" t="str">
        <f>+IF(Q460="","",IFERROR(VLOOKUP(Q460,Consulta1[],9,0),"-"))</f>
        <v/>
      </c>
      <c r="AE460" s="1">
        <f t="shared" si="55"/>
        <v>0</v>
      </c>
    </row>
    <row r="461" spans="1:31">
      <c r="A461" s="55"/>
      <c r="B461" s="55"/>
      <c r="H461"/>
      <c r="P461" s="54"/>
      <c r="Q461" s="45" t="str">
        <f t="shared" si="49"/>
        <v/>
      </c>
      <c r="R461" s="45" t="str">
        <f>+IF(Q461="","",IFERROR(VLOOKUP(Q461,Consulta1[],2,0),"-"))</f>
        <v/>
      </c>
      <c r="S461" s="45" t="str">
        <f>+IF(Q461="","",IFERROR(VLOOKUP(Q461,Consulta1[],3,0),"-"))</f>
        <v/>
      </c>
      <c r="T461" s="45" t="str">
        <f>+IF(Q461="","",IFERROR(VLOOKUP(Q461,Consulta1[],4,0),"-"))</f>
        <v/>
      </c>
      <c r="U461" s="45" t="str">
        <f>+IF(Q461="","",IFERROR(VLOOKUP(Q461,Consulta1[],5,0),"-"))</f>
        <v/>
      </c>
      <c r="V461" s="45" t="str">
        <f>+IF(Q461="","",IFERROR(VLOOKUP(Q461,Consulta1[],6,0),"-"))</f>
        <v/>
      </c>
      <c r="W461" s="45" t="str">
        <f t="shared" si="50"/>
        <v/>
      </c>
      <c r="X461" s="51" t="str">
        <f>+IF(T461="SWAT HB",800,IF(R461="-","",IFERROR(IF(T461="-","",VLOOKUP(T461,'SKILL PERFIL'!$A$2:$B$37,2,0)),"")))</f>
        <v/>
      </c>
      <c r="Y461" s="51" t="str">
        <f t="shared" si="51"/>
        <v/>
      </c>
      <c r="Z461" s="46" t="str">
        <f t="shared" si="52"/>
        <v/>
      </c>
      <c r="AA461" s="45" t="str">
        <f t="shared" si="53"/>
        <v/>
      </c>
      <c r="AB461" s="45" t="str">
        <f t="shared" si="54"/>
        <v/>
      </c>
      <c r="AC461" s="45" t="str">
        <f>+IF(Q461="","",IFERROR(VLOOKUP(Q461,Consulta1[],7,0),"-"))</f>
        <v/>
      </c>
      <c r="AD461" s="45" t="str">
        <f>+IF(Q461="","",IFERROR(VLOOKUP(Q461,Consulta1[],9,0),"-"))</f>
        <v/>
      </c>
      <c r="AE461" s="1">
        <f t="shared" si="55"/>
        <v>0</v>
      </c>
    </row>
    <row r="462" spans="1:31">
      <c r="A462" s="55"/>
      <c r="B462" s="55"/>
      <c r="H462"/>
      <c r="P462" s="54"/>
      <c r="Q462" s="45" t="str">
        <f t="shared" si="49"/>
        <v/>
      </c>
      <c r="R462" s="45" t="str">
        <f>+IF(Q462="","",IFERROR(VLOOKUP(Q462,Consulta1[],2,0),"-"))</f>
        <v/>
      </c>
      <c r="S462" s="45" t="str">
        <f>+IF(Q462="","",IFERROR(VLOOKUP(Q462,Consulta1[],3,0),"-"))</f>
        <v/>
      </c>
      <c r="T462" s="45" t="str">
        <f>+IF(Q462="","",IFERROR(VLOOKUP(Q462,Consulta1[],4,0),"-"))</f>
        <v/>
      </c>
      <c r="U462" s="45" t="str">
        <f>+IF(Q462="","",IFERROR(VLOOKUP(Q462,Consulta1[],5,0),"-"))</f>
        <v/>
      </c>
      <c r="V462" s="45" t="str">
        <f>+IF(Q462="","",IFERROR(VLOOKUP(Q462,Consulta1[],6,0),"-"))</f>
        <v/>
      </c>
      <c r="W462" s="45" t="str">
        <f t="shared" si="50"/>
        <v/>
      </c>
      <c r="X462" s="51" t="str">
        <f>+IF(T462="SWAT HB",800,IF(R462="-","",IFERROR(IF(T462="-","",VLOOKUP(T462,'SKILL PERFIL'!$A$2:$B$37,2,0)),"")))</f>
        <v/>
      </c>
      <c r="Y462" s="51" t="str">
        <f t="shared" si="51"/>
        <v/>
      </c>
      <c r="Z462" s="46" t="str">
        <f t="shared" si="52"/>
        <v/>
      </c>
      <c r="AA462" s="45" t="str">
        <f t="shared" si="53"/>
        <v/>
      </c>
      <c r="AB462" s="45" t="str">
        <f t="shared" si="54"/>
        <v/>
      </c>
      <c r="AC462" s="45" t="str">
        <f>+IF(Q462="","",IFERROR(VLOOKUP(Q462,Consulta1[],7,0),"-"))</f>
        <v/>
      </c>
      <c r="AD462" s="45" t="str">
        <f>+IF(Q462="","",IFERROR(VLOOKUP(Q462,Consulta1[],9,0),"-"))</f>
        <v/>
      </c>
      <c r="AE462" s="1">
        <f t="shared" si="55"/>
        <v>0</v>
      </c>
    </row>
    <row r="463" spans="1:31">
      <c r="A463" s="55"/>
      <c r="B463" s="55"/>
      <c r="H463"/>
      <c r="P463" s="54"/>
      <c r="Q463" s="45" t="str">
        <f t="shared" si="49"/>
        <v/>
      </c>
      <c r="R463" s="45" t="str">
        <f>+IF(Q463="","",IFERROR(VLOOKUP(Q463,Consulta1[],2,0),"-"))</f>
        <v/>
      </c>
      <c r="S463" s="45" t="str">
        <f>+IF(Q463="","",IFERROR(VLOOKUP(Q463,Consulta1[],3,0),"-"))</f>
        <v/>
      </c>
      <c r="T463" s="45" t="str">
        <f>+IF(Q463="","",IFERROR(VLOOKUP(Q463,Consulta1[],4,0),"-"))</f>
        <v/>
      </c>
      <c r="U463" s="45" t="str">
        <f>+IF(Q463="","",IFERROR(VLOOKUP(Q463,Consulta1[],5,0),"-"))</f>
        <v/>
      </c>
      <c r="V463" s="45" t="str">
        <f>+IF(Q463="","",IFERROR(VLOOKUP(Q463,Consulta1[],6,0),"-"))</f>
        <v/>
      </c>
      <c r="W463" s="45" t="str">
        <f t="shared" si="50"/>
        <v/>
      </c>
      <c r="X463" s="51" t="str">
        <f>+IF(T463="SWAT HB",800,IF(R463="-","",IFERROR(IF(T463="-","",VLOOKUP(T463,'SKILL PERFIL'!$A$2:$B$37,2,0)),"")))</f>
        <v/>
      </c>
      <c r="Y463" s="51" t="str">
        <f t="shared" si="51"/>
        <v/>
      </c>
      <c r="Z463" s="46" t="str">
        <f t="shared" si="52"/>
        <v/>
      </c>
      <c r="AA463" s="45" t="str">
        <f t="shared" si="53"/>
        <v/>
      </c>
      <c r="AB463" s="45" t="str">
        <f t="shared" si="54"/>
        <v/>
      </c>
      <c r="AC463" s="45" t="str">
        <f>+IF(Q463="","",IFERROR(VLOOKUP(Q463,Consulta1[],7,0),"-"))</f>
        <v/>
      </c>
      <c r="AD463" s="45" t="str">
        <f>+IF(Q463="","",IFERROR(VLOOKUP(Q463,Consulta1[],9,0),"-"))</f>
        <v/>
      </c>
      <c r="AE463" s="1">
        <f t="shared" si="55"/>
        <v>0</v>
      </c>
    </row>
    <row r="464" spans="1:31">
      <c r="A464" s="55"/>
      <c r="B464" s="55"/>
      <c r="H464"/>
      <c r="P464" s="54"/>
      <c r="Q464" s="45" t="str">
        <f t="shared" si="49"/>
        <v/>
      </c>
      <c r="R464" s="45" t="str">
        <f>+IF(Q464="","",IFERROR(VLOOKUP(Q464,Consulta1[],2,0),"-"))</f>
        <v/>
      </c>
      <c r="S464" s="45" t="str">
        <f>+IF(Q464="","",IFERROR(VLOOKUP(Q464,Consulta1[],3,0),"-"))</f>
        <v/>
      </c>
      <c r="T464" s="45" t="str">
        <f>+IF(Q464="","",IFERROR(VLOOKUP(Q464,Consulta1[],4,0),"-"))</f>
        <v/>
      </c>
      <c r="U464" s="45" t="str">
        <f>+IF(Q464="","",IFERROR(VLOOKUP(Q464,Consulta1[],5,0),"-"))</f>
        <v/>
      </c>
      <c r="V464" s="45" t="str">
        <f>+IF(Q464="","",IFERROR(VLOOKUP(Q464,Consulta1[],6,0),"-"))</f>
        <v/>
      </c>
      <c r="W464" s="45" t="str">
        <f t="shared" si="50"/>
        <v/>
      </c>
      <c r="X464" s="51" t="str">
        <f>+IF(T464="SWAT HB",800,IF(R464="-","",IFERROR(IF(T464="-","",VLOOKUP(T464,'SKILL PERFIL'!$A$2:$B$37,2,0)),"")))</f>
        <v/>
      </c>
      <c r="Y464" s="51" t="str">
        <f t="shared" si="51"/>
        <v/>
      </c>
      <c r="Z464" s="46" t="str">
        <f t="shared" si="52"/>
        <v/>
      </c>
      <c r="AA464" s="45" t="str">
        <f t="shared" si="53"/>
        <v/>
      </c>
      <c r="AB464" s="45" t="str">
        <f t="shared" si="54"/>
        <v/>
      </c>
      <c r="AC464" s="45" t="str">
        <f>+IF(Q464="","",IFERROR(VLOOKUP(Q464,Consulta1[],7,0),"-"))</f>
        <v/>
      </c>
      <c r="AD464" s="45" t="str">
        <f>+IF(Q464="","",IFERROR(VLOOKUP(Q464,Consulta1[],9,0),"-"))</f>
        <v/>
      </c>
      <c r="AE464" s="1">
        <f t="shared" si="55"/>
        <v>0</v>
      </c>
    </row>
    <row r="465" spans="1:31">
      <c r="A465" s="55"/>
      <c r="B465" s="55"/>
      <c r="H465"/>
      <c r="P465" s="54"/>
      <c r="Q465" s="45" t="str">
        <f t="shared" si="49"/>
        <v/>
      </c>
      <c r="R465" s="45" t="str">
        <f>+IF(Q465="","",IFERROR(VLOOKUP(Q465,Consulta1[],2,0),"-"))</f>
        <v/>
      </c>
      <c r="S465" s="45" t="str">
        <f>+IF(Q465="","",IFERROR(VLOOKUP(Q465,Consulta1[],3,0),"-"))</f>
        <v/>
      </c>
      <c r="T465" s="45" t="str">
        <f>+IF(Q465="","",IFERROR(VLOOKUP(Q465,Consulta1[],4,0),"-"))</f>
        <v/>
      </c>
      <c r="U465" s="45" t="str">
        <f>+IF(Q465="","",IFERROR(VLOOKUP(Q465,Consulta1[],5,0),"-"))</f>
        <v/>
      </c>
      <c r="V465" s="45" t="str">
        <f>+IF(Q465="","",IFERROR(VLOOKUP(Q465,Consulta1[],6,0),"-"))</f>
        <v/>
      </c>
      <c r="W465" s="45" t="str">
        <f t="shared" si="50"/>
        <v/>
      </c>
      <c r="X465" s="51" t="str">
        <f>+IF(T465="SWAT HB",800,IF(R465="-","",IFERROR(IF(T465="-","",VLOOKUP(T465,'SKILL PERFIL'!$A$2:$B$37,2,0)),"")))</f>
        <v/>
      </c>
      <c r="Y465" s="51" t="str">
        <f t="shared" si="51"/>
        <v/>
      </c>
      <c r="Z465" s="46" t="str">
        <f t="shared" si="52"/>
        <v/>
      </c>
      <c r="AA465" s="45" t="str">
        <f t="shared" si="53"/>
        <v/>
      </c>
      <c r="AB465" s="45" t="str">
        <f t="shared" si="54"/>
        <v/>
      </c>
      <c r="AC465" s="45" t="str">
        <f>+IF(Q465="","",IFERROR(VLOOKUP(Q465,Consulta1[],7,0),"-"))</f>
        <v/>
      </c>
      <c r="AD465" s="45" t="str">
        <f>+IF(Q465="","",IFERROR(VLOOKUP(Q465,Consulta1[],9,0),"-"))</f>
        <v/>
      </c>
      <c r="AE465" s="1">
        <f t="shared" si="55"/>
        <v>0</v>
      </c>
    </row>
    <row r="466" spans="1:31">
      <c r="A466" s="55"/>
      <c r="B466" s="55"/>
      <c r="H466"/>
      <c r="P466" s="54"/>
      <c r="Q466" s="45" t="str">
        <f t="shared" si="49"/>
        <v/>
      </c>
      <c r="R466" s="45" t="str">
        <f>+IF(Q466="","",IFERROR(VLOOKUP(Q466,Consulta1[],2,0),"-"))</f>
        <v/>
      </c>
      <c r="S466" s="45" t="str">
        <f>+IF(Q466="","",IFERROR(VLOOKUP(Q466,Consulta1[],3,0),"-"))</f>
        <v/>
      </c>
      <c r="T466" s="45" t="str">
        <f>+IF(Q466="","",IFERROR(VLOOKUP(Q466,Consulta1[],4,0),"-"))</f>
        <v/>
      </c>
      <c r="U466" s="45" t="str">
        <f>+IF(Q466="","",IFERROR(VLOOKUP(Q466,Consulta1[],5,0),"-"))</f>
        <v/>
      </c>
      <c r="V466" s="45" t="str">
        <f>+IF(Q466="","",IFERROR(VLOOKUP(Q466,Consulta1[],6,0),"-"))</f>
        <v/>
      </c>
      <c r="W466" s="45" t="str">
        <f t="shared" si="50"/>
        <v/>
      </c>
      <c r="X466" s="51" t="str">
        <f>+IF(T466="SWAT HB",800,IF(R466="-","",IFERROR(IF(T466="-","",VLOOKUP(T466,'SKILL PERFIL'!$A$2:$B$37,2,0)),"")))</f>
        <v/>
      </c>
      <c r="Y466" s="51" t="str">
        <f t="shared" si="51"/>
        <v/>
      </c>
      <c r="Z466" s="46" t="str">
        <f t="shared" si="52"/>
        <v/>
      </c>
      <c r="AA466" s="45" t="str">
        <f t="shared" si="53"/>
        <v/>
      </c>
      <c r="AB466" s="45" t="str">
        <f t="shared" si="54"/>
        <v/>
      </c>
      <c r="AC466" s="45" t="str">
        <f>+IF(Q466="","",IFERROR(VLOOKUP(Q466,Consulta1[],7,0),"-"))</f>
        <v/>
      </c>
      <c r="AD466" s="45" t="str">
        <f>+IF(Q466="","",IFERROR(VLOOKUP(Q466,Consulta1[],9,0),"-"))</f>
        <v/>
      </c>
      <c r="AE466" s="1">
        <f t="shared" si="55"/>
        <v>0</v>
      </c>
    </row>
    <row r="467" spans="1:31">
      <c r="A467" s="55"/>
      <c r="B467" s="55"/>
      <c r="H467"/>
      <c r="P467" s="54"/>
      <c r="Q467" s="45" t="str">
        <f t="shared" si="49"/>
        <v/>
      </c>
      <c r="R467" s="45" t="str">
        <f>+IF(Q467="","",IFERROR(VLOOKUP(Q467,Consulta1[],2,0),"-"))</f>
        <v/>
      </c>
      <c r="S467" s="45" t="str">
        <f>+IF(Q467="","",IFERROR(VLOOKUP(Q467,Consulta1[],3,0),"-"))</f>
        <v/>
      </c>
      <c r="T467" s="45" t="str">
        <f>+IF(Q467="","",IFERROR(VLOOKUP(Q467,Consulta1[],4,0),"-"))</f>
        <v/>
      </c>
      <c r="U467" s="45" t="str">
        <f>+IF(Q467="","",IFERROR(VLOOKUP(Q467,Consulta1[],5,0),"-"))</f>
        <v/>
      </c>
      <c r="V467" s="45" t="str">
        <f>+IF(Q467="","",IFERROR(VLOOKUP(Q467,Consulta1[],6,0),"-"))</f>
        <v/>
      </c>
      <c r="W467" s="45" t="str">
        <f t="shared" si="50"/>
        <v/>
      </c>
      <c r="X467" s="51" t="str">
        <f>+IF(T467="SWAT HB",800,IF(R467="-","",IFERROR(IF(T467="-","",VLOOKUP(T467,'SKILL PERFIL'!$A$2:$B$37,2,0)),"")))</f>
        <v/>
      </c>
      <c r="Y467" s="51" t="str">
        <f t="shared" si="51"/>
        <v/>
      </c>
      <c r="Z467" s="46" t="str">
        <f t="shared" si="52"/>
        <v/>
      </c>
      <c r="AA467" s="45" t="str">
        <f t="shared" si="53"/>
        <v/>
      </c>
      <c r="AB467" s="45" t="str">
        <f t="shared" si="54"/>
        <v/>
      </c>
      <c r="AC467" s="45" t="str">
        <f>+IF(Q467="","",IFERROR(VLOOKUP(Q467,Consulta1[],7,0),"-"))</f>
        <v/>
      </c>
      <c r="AD467" s="45" t="str">
        <f>+IF(Q467="","",IFERROR(VLOOKUP(Q467,Consulta1[],9,0),"-"))</f>
        <v/>
      </c>
      <c r="AE467" s="1">
        <f t="shared" si="55"/>
        <v>0</v>
      </c>
    </row>
    <row r="468" spans="1:31">
      <c r="A468" s="55"/>
      <c r="B468" s="55"/>
      <c r="H468"/>
      <c r="P468" s="54"/>
      <c r="Q468" s="45" t="str">
        <f t="shared" si="49"/>
        <v/>
      </c>
      <c r="R468" s="45" t="str">
        <f>+IF(Q468="","",IFERROR(VLOOKUP(Q468,Consulta1[],2,0),"-"))</f>
        <v/>
      </c>
      <c r="S468" s="45" t="str">
        <f>+IF(Q468="","",IFERROR(VLOOKUP(Q468,Consulta1[],3,0),"-"))</f>
        <v/>
      </c>
      <c r="T468" s="45" t="str">
        <f>+IF(Q468="","",IFERROR(VLOOKUP(Q468,Consulta1[],4,0),"-"))</f>
        <v/>
      </c>
      <c r="U468" s="45" t="str">
        <f>+IF(Q468="","",IFERROR(VLOOKUP(Q468,Consulta1[],5,0),"-"))</f>
        <v/>
      </c>
      <c r="V468" s="45" t="str">
        <f>+IF(Q468="","",IFERROR(VLOOKUP(Q468,Consulta1[],6,0),"-"))</f>
        <v/>
      </c>
      <c r="W468" s="45" t="str">
        <f t="shared" si="50"/>
        <v/>
      </c>
      <c r="X468" s="51" t="str">
        <f>+IF(T468="SWAT HB",800,IF(R468="-","",IFERROR(IF(T468="-","",VLOOKUP(T468,'SKILL PERFIL'!$A$2:$B$37,2,0)),"")))</f>
        <v/>
      </c>
      <c r="Y468" s="51" t="str">
        <f t="shared" si="51"/>
        <v/>
      </c>
      <c r="Z468" s="46" t="str">
        <f t="shared" si="52"/>
        <v/>
      </c>
      <c r="AA468" s="45" t="str">
        <f t="shared" si="53"/>
        <v/>
      </c>
      <c r="AB468" s="45" t="str">
        <f t="shared" si="54"/>
        <v/>
      </c>
      <c r="AC468" s="45" t="str">
        <f>+IF(Q468="","",IFERROR(VLOOKUP(Q468,Consulta1[],7,0),"-"))</f>
        <v/>
      </c>
      <c r="AD468" s="45" t="str">
        <f>+IF(Q468="","",IFERROR(VLOOKUP(Q468,Consulta1[],9,0),"-"))</f>
        <v/>
      </c>
      <c r="AE468" s="1">
        <f t="shared" si="55"/>
        <v>0</v>
      </c>
    </row>
    <row r="469" spans="1:31">
      <c r="A469" s="55"/>
      <c r="B469" s="55"/>
      <c r="H469"/>
      <c r="P469" s="54"/>
      <c r="Q469" s="45" t="str">
        <f t="shared" si="49"/>
        <v/>
      </c>
      <c r="R469" s="45" t="str">
        <f>+IF(Q469="","",IFERROR(VLOOKUP(Q469,Consulta1[],2,0),"-"))</f>
        <v/>
      </c>
      <c r="S469" s="45" t="str">
        <f>+IF(Q469="","",IFERROR(VLOOKUP(Q469,Consulta1[],3,0),"-"))</f>
        <v/>
      </c>
      <c r="T469" s="45" t="str">
        <f>+IF(Q469="","",IFERROR(VLOOKUP(Q469,Consulta1[],4,0),"-"))</f>
        <v/>
      </c>
      <c r="U469" s="45" t="str">
        <f>+IF(Q469="","",IFERROR(VLOOKUP(Q469,Consulta1[],5,0),"-"))</f>
        <v/>
      </c>
      <c r="V469" s="45" t="str">
        <f>+IF(Q469="","",IFERROR(VLOOKUP(Q469,Consulta1[],6,0),"-"))</f>
        <v/>
      </c>
      <c r="W469" s="45" t="str">
        <f t="shared" si="50"/>
        <v/>
      </c>
      <c r="X469" s="51" t="str">
        <f>+IF(T469="SWAT HB",800,IF(R469="-","",IFERROR(IF(T469="-","",VLOOKUP(T469,'SKILL PERFIL'!$A$2:$B$37,2,0)),"")))</f>
        <v/>
      </c>
      <c r="Y469" s="51" t="str">
        <f t="shared" si="51"/>
        <v/>
      </c>
      <c r="Z469" s="46" t="str">
        <f t="shared" si="52"/>
        <v/>
      </c>
      <c r="AA469" s="45" t="str">
        <f t="shared" si="53"/>
        <v/>
      </c>
      <c r="AB469" s="45" t="str">
        <f t="shared" si="54"/>
        <v/>
      </c>
      <c r="AC469" s="45" t="str">
        <f>+IF(Q469="","",IFERROR(VLOOKUP(Q469,Consulta1[],7,0),"-"))</f>
        <v/>
      </c>
      <c r="AD469" s="45" t="str">
        <f>+IF(Q469="","",IFERROR(VLOOKUP(Q469,Consulta1[],9,0),"-"))</f>
        <v/>
      </c>
      <c r="AE469" s="1">
        <f t="shared" si="55"/>
        <v>0</v>
      </c>
    </row>
    <row r="470" spans="1:31">
      <c r="A470" s="55"/>
      <c r="B470" s="55"/>
      <c r="H470"/>
      <c r="P470" s="54"/>
      <c r="Q470" s="45" t="str">
        <f t="shared" si="49"/>
        <v/>
      </c>
      <c r="R470" s="45" t="str">
        <f>+IF(Q470="","",IFERROR(VLOOKUP(Q470,Consulta1[],2,0),"-"))</f>
        <v/>
      </c>
      <c r="S470" s="45" t="str">
        <f>+IF(Q470="","",IFERROR(VLOOKUP(Q470,Consulta1[],3,0),"-"))</f>
        <v/>
      </c>
      <c r="T470" s="45" t="str">
        <f>+IF(Q470="","",IFERROR(VLOOKUP(Q470,Consulta1[],4,0),"-"))</f>
        <v/>
      </c>
      <c r="U470" s="45" t="str">
        <f>+IF(Q470="","",IFERROR(VLOOKUP(Q470,Consulta1[],5,0),"-"))</f>
        <v/>
      </c>
      <c r="V470" s="45" t="str">
        <f>+IF(Q470="","",IFERROR(VLOOKUP(Q470,Consulta1[],6,0),"-"))</f>
        <v/>
      </c>
      <c r="W470" s="45" t="str">
        <f t="shared" si="50"/>
        <v/>
      </c>
      <c r="X470" s="51" t="str">
        <f>+IF(T470="SWAT HB",800,IF(R470="-","",IFERROR(IF(T470="-","",VLOOKUP(T470,'SKILL PERFIL'!$A$2:$B$37,2,0)),"")))</f>
        <v/>
      </c>
      <c r="Y470" s="51" t="str">
        <f t="shared" si="51"/>
        <v/>
      </c>
      <c r="Z470" s="46" t="str">
        <f t="shared" si="52"/>
        <v/>
      </c>
      <c r="AA470" s="45" t="str">
        <f t="shared" si="53"/>
        <v/>
      </c>
      <c r="AB470" s="45" t="str">
        <f t="shared" si="54"/>
        <v/>
      </c>
      <c r="AC470" s="45" t="str">
        <f>+IF(Q470="","",IFERROR(VLOOKUP(Q470,Consulta1[],7,0),"-"))</f>
        <v/>
      </c>
      <c r="AD470" s="45" t="str">
        <f>+IF(Q470="","",IFERROR(VLOOKUP(Q470,Consulta1[],9,0),"-"))</f>
        <v/>
      </c>
      <c r="AE470" s="1">
        <f t="shared" si="55"/>
        <v>0</v>
      </c>
    </row>
    <row r="471" spans="1:31">
      <c r="A471" s="55"/>
      <c r="B471" s="55"/>
      <c r="H471"/>
      <c r="P471" s="54"/>
      <c r="Q471" s="45" t="str">
        <f t="shared" si="49"/>
        <v/>
      </c>
      <c r="R471" s="45" t="str">
        <f>+IF(Q471="","",IFERROR(VLOOKUP(Q471,Consulta1[],2,0),"-"))</f>
        <v/>
      </c>
      <c r="S471" s="45" t="str">
        <f>+IF(Q471="","",IFERROR(VLOOKUP(Q471,Consulta1[],3,0),"-"))</f>
        <v/>
      </c>
      <c r="T471" s="45" t="str">
        <f>+IF(Q471="","",IFERROR(VLOOKUP(Q471,Consulta1[],4,0),"-"))</f>
        <v/>
      </c>
      <c r="U471" s="45" t="str">
        <f>+IF(Q471="","",IFERROR(VLOOKUP(Q471,Consulta1[],5,0),"-"))</f>
        <v/>
      </c>
      <c r="V471" s="45" t="str">
        <f>+IF(Q471="","",IFERROR(VLOOKUP(Q471,Consulta1[],6,0),"-"))</f>
        <v/>
      </c>
      <c r="W471" s="45" t="str">
        <f t="shared" si="50"/>
        <v/>
      </c>
      <c r="X471" s="51" t="str">
        <f>+IF(T471="SWAT HB",800,IF(R471="-","",IFERROR(IF(T471="-","",VLOOKUP(T471,'SKILL PERFIL'!$A$2:$B$37,2,0)),"")))</f>
        <v/>
      </c>
      <c r="Y471" s="51" t="str">
        <f t="shared" si="51"/>
        <v/>
      </c>
      <c r="Z471" s="46" t="str">
        <f t="shared" si="52"/>
        <v/>
      </c>
      <c r="AA471" s="45" t="str">
        <f t="shared" si="53"/>
        <v/>
      </c>
      <c r="AB471" s="45" t="str">
        <f t="shared" si="54"/>
        <v/>
      </c>
      <c r="AC471" s="45" t="str">
        <f>+IF(Q471="","",IFERROR(VLOOKUP(Q471,Consulta1[],7,0),"-"))</f>
        <v/>
      </c>
      <c r="AD471" s="45" t="str">
        <f>+IF(Q471="","",IFERROR(VLOOKUP(Q471,Consulta1[],9,0),"-"))</f>
        <v/>
      </c>
      <c r="AE471" s="1">
        <f t="shared" si="55"/>
        <v>0</v>
      </c>
    </row>
    <row r="472" spans="1:31">
      <c r="A472" s="55"/>
      <c r="B472" s="55"/>
      <c r="H472"/>
      <c r="P472" s="54"/>
      <c r="Q472" s="45" t="str">
        <f t="shared" si="49"/>
        <v/>
      </c>
      <c r="R472" s="45" t="str">
        <f>+IF(Q472="","",IFERROR(VLOOKUP(Q472,Consulta1[],2,0),"-"))</f>
        <v/>
      </c>
      <c r="S472" s="45" t="str">
        <f>+IF(Q472="","",IFERROR(VLOOKUP(Q472,Consulta1[],3,0),"-"))</f>
        <v/>
      </c>
      <c r="T472" s="45" t="str">
        <f>+IF(Q472="","",IFERROR(VLOOKUP(Q472,Consulta1[],4,0),"-"))</f>
        <v/>
      </c>
      <c r="U472" s="45" t="str">
        <f>+IF(Q472="","",IFERROR(VLOOKUP(Q472,Consulta1[],5,0),"-"))</f>
        <v/>
      </c>
      <c r="V472" s="45" t="str">
        <f>+IF(Q472="","",IFERROR(VLOOKUP(Q472,Consulta1[],6,0),"-"))</f>
        <v/>
      </c>
      <c r="W472" s="45" t="str">
        <f t="shared" si="50"/>
        <v/>
      </c>
      <c r="X472" s="51" t="str">
        <f>+IF(T472="SWAT HB",800,IF(R472="-","",IFERROR(IF(T472="-","",VLOOKUP(T472,'SKILL PERFIL'!$A$2:$B$37,2,0)),"")))</f>
        <v/>
      </c>
      <c r="Y472" s="51" t="str">
        <f t="shared" si="51"/>
        <v/>
      </c>
      <c r="Z472" s="46" t="str">
        <f t="shared" si="52"/>
        <v/>
      </c>
      <c r="AA472" s="45" t="str">
        <f t="shared" si="53"/>
        <v/>
      </c>
      <c r="AB472" s="45" t="str">
        <f t="shared" si="54"/>
        <v/>
      </c>
      <c r="AC472" s="45" t="str">
        <f>+IF(Q472="","",IFERROR(VLOOKUP(Q472,Consulta1[],7,0),"-"))</f>
        <v/>
      </c>
      <c r="AD472" s="45" t="str">
        <f>+IF(Q472="","",IFERROR(VLOOKUP(Q472,Consulta1[],9,0),"-"))</f>
        <v/>
      </c>
      <c r="AE472" s="1">
        <f t="shared" si="55"/>
        <v>0</v>
      </c>
    </row>
    <row r="473" spans="1:31">
      <c r="A473" s="55"/>
      <c r="B473" s="55"/>
      <c r="H473"/>
      <c r="P473" s="54"/>
      <c r="Q473" s="45" t="str">
        <f t="shared" si="49"/>
        <v/>
      </c>
      <c r="R473" s="45" t="str">
        <f>+IF(Q473="","",IFERROR(VLOOKUP(Q473,Consulta1[],2,0),"-"))</f>
        <v/>
      </c>
      <c r="S473" s="45" t="str">
        <f>+IF(Q473="","",IFERROR(VLOOKUP(Q473,Consulta1[],3,0),"-"))</f>
        <v/>
      </c>
      <c r="T473" s="45" t="str">
        <f>+IF(Q473="","",IFERROR(VLOOKUP(Q473,Consulta1[],4,0),"-"))</f>
        <v/>
      </c>
      <c r="U473" s="45" t="str">
        <f>+IF(Q473="","",IFERROR(VLOOKUP(Q473,Consulta1[],5,0),"-"))</f>
        <v/>
      </c>
      <c r="V473" s="45" t="str">
        <f>+IF(Q473="","",IFERROR(VLOOKUP(Q473,Consulta1[],6,0),"-"))</f>
        <v/>
      </c>
      <c r="W473" s="45" t="str">
        <f t="shared" si="50"/>
        <v/>
      </c>
      <c r="X473" s="51" t="str">
        <f>+IF(T473="SWAT HB",800,IF(R473="-","",IFERROR(IF(T473="-","",VLOOKUP(T473,'SKILL PERFIL'!$A$2:$B$37,2,0)),"")))</f>
        <v/>
      </c>
      <c r="Y473" s="51" t="str">
        <f t="shared" si="51"/>
        <v/>
      </c>
      <c r="Z473" s="46" t="str">
        <f t="shared" si="52"/>
        <v/>
      </c>
      <c r="AA473" s="45" t="str">
        <f t="shared" si="53"/>
        <v/>
      </c>
      <c r="AB473" s="45" t="str">
        <f t="shared" si="54"/>
        <v/>
      </c>
      <c r="AC473" s="45" t="str">
        <f>+IF(Q473="","",IFERROR(VLOOKUP(Q473,Consulta1[],7,0),"-"))</f>
        <v/>
      </c>
      <c r="AD473" s="45" t="str">
        <f>+IF(Q473="","",IFERROR(VLOOKUP(Q473,Consulta1[],9,0),"-"))</f>
        <v/>
      </c>
      <c r="AE473" s="1">
        <f t="shared" si="55"/>
        <v>0</v>
      </c>
    </row>
    <row r="474" spans="1:31">
      <c r="A474" s="55"/>
      <c r="B474" s="55"/>
      <c r="H474"/>
      <c r="P474" s="54"/>
      <c r="Q474" s="45" t="str">
        <f t="shared" si="49"/>
        <v/>
      </c>
      <c r="R474" s="45" t="str">
        <f>+IF(Q474="","",IFERROR(VLOOKUP(Q474,Consulta1[],2,0),"-"))</f>
        <v/>
      </c>
      <c r="S474" s="45" t="str">
        <f>+IF(Q474="","",IFERROR(VLOOKUP(Q474,Consulta1[],3,0),"-"))</f>
        <v/>
      </c>
      <c r="T474" s="45" t="str">
        <f>+IF(Q474="","",IFERROR(VLOOKUP(Q474,Consulta1[],4,0),"-"))</f>
        <v/>
      </c>
      <c r="U474" s="45" t="str">
        <f>+IF(Q474="","",IFERROR(VLOOKUP(Q474,Consulta1[],5,0),"-"))</f>
        <v/>
      </c>
      <c r="V474" s="45" t="str">
        <f>+IF(Q474="","",IFERROR(VLOOKUP(Q474,Consulta1[],6,0),"-"))</f>
        <v/>
      </c>
      <c r="W474" s="45" t="str">
        <f t="shared" si="50"/>
        <v/>
      </c>
      <c r="X474" s="51" t="str">
        <f>+IF(T474="SWAT HB",800,IF(R474="-","",IFERROR(IF(T474="-","",VLOOKUP(T474,'SKILL PERFIL'!$A$2:$B$37,2,0)),"")))</f>
        <v/>
      </c>
      <c r="Y474" s="51" t="str">
        <f t="shared" si="51"/>
        <v/>
      </c>
      <c r="Z474" s="46" t="str">
        <f t="shared" si="52"/>
        <v/>
      </c>
      <c r="AA474" s="45" t="str">
        <f t="shared" si="53"/>
        <v/>
      </c>
      <c r="AB474" s="45" t="str">
        <f t="shared" si="54"/>
        <v/>
      </c>
      <c r="AC474" s="45" t="str">
        <f>+IF(Q474="","",IFERROR(VLOOKUP(Q474,Consulta1[],7,0),"-"))</f>
        <v/>
      </c>
      <c r="AD474" s="45" t="str">
        <f>+IF(Q474="","",IFERROR(VLOOKUP(Q474,Consulta1[],9,0),"-"))</f>
        <v/>
      </c>
      <c r="AE474" s="1">
        <f t="shared" si="55"/>
        <v>0</v>
      </c>
    </row>
    <row r="475" spans="1:31">
      <c r="A475" s="55"/>
      <c r="B475" s="55"/>
      <c r="H475"/>
      <c r="P475" s="54"/>
      <c r="Q475" s="45" t="str">
        <f t="shared" si="49"/>
        <v/>
      </c>
      <c r="R475" s="45" t="str">
        <f>+IF(Q475="","",IFERROR(VLOOKUP(Q475,Consulta1[],2,0),"-"))</f>
        <v/>
      </c>
      <c r="S475" s="45" t="str">
        <f>+IF(Q475="","",IFERROR(VLOOKUP(Q475,Consulta1[],3,0),"-"))</f>
        <v/>
      </c>
      <c r="T475" s="45" t="str">
        <f>+IF(Q475="","",IFERROR(VLOOKUP(Q475,Consulta1[],4,0),"-"))</f>
        <v/>
      </c>
      <c r="U475" s="45" t="str">
        <f>+IF(Q475="","",IFERROR(VLOOKUP(Q475,Consulta1[],5,0),"-"))</f>
        <v/>
      </c>
      <c r="V475" s="45" t="str">
        <f>+IF(Q475="","",IFERROR(VLOOKUP(Q475,Consulta1[],6,0),"-"))</f>
        <v/>
      </c>
      <c r="W475" s="45" t="str">
        <f t="shared" si="50"/>
        <v/>
      </c>
      <c r="X475" s="51" t="str">
        <f>+IF(T475="SWAT HB",800,IF(R475="-","",IFERROR(IF(T475="-","",VLOOKUP(T475,'SKILL PERFIL'!$A$2:$B$37,2,0)),"")))</f>
        <v/>
      </c>
      <c r="Y475" s="51" t="str">
        <f t="shared" si="51"/>
        <v/>
      </c>
      <c r="Z475" s="46" t="str">
        <f t="shared" si="52"/>
        <v/>
      </c>
      <c r="AA475" s="45" t="str">
        <f t="shared" si="53"/>
        <v/>
      </c>
      <c r="AB475" s="45" t="str">
        <f t="shared" si="54"/>
        <v/>
      </c>
      <c r="AC475" s="45" t="str">
        <f>+IF(Q475="","",IFERROR(VLOOKUP(Q475,Consulta1[],7,0),"-"))</f>
        <v/>
      </c>
      <c r="AD475" s="45" t="str">
        <f>+IF(Q475="","",IFERROR(VLOOKUP(Q475,Consulta1[],9,0),"-"))</f>
        <v/>
      </c>
      <c r="AE475" s="1">
        <f t="shared" si="55"/>
        <v>0</v>
      </c>
    </row>
    <row r="476" spans="1:31">
      <c r="A476" s="55"/>
      <c r="B476" s="55"/>
      <c r="H476"/>
      <c r="P476" s="54"/>
      <c r="Q476" s="45" t="str">
        <f t="shared" si="49"/>
        <v/>
      </c>
      <c r="R476" s="45" t="str">
        <f>+IF(Q476="","",IFERROR(VLOOKUP(Q476,Consulta1[],2,0),"-"))</f>
        <v/>
      </c>
      <c r="S476" s="45" t="str">
        <f>+IF(Q476="","",IFERROR(VLOOKUP(Q476,Consulta1[],3,0),"-"))</f>
        <v/>
      </c>
      <c r="T476" s="45" t="str">
        <f>+IF(Q476="","",IFERROR(VLOOKUP(Q476,Consulta1[],4,0),"-"))</f>
        <v/>
      </c>
      <c r="U476" s="45" t="str">
        <f>+IF(Q476="","",IFERROR(VLOOKUP(Q476,Consulta1[],5,0),"-"))</f>
        <v/>
      </c>
      <c r="V476" s="45" t="str">
        <f>+IF(Q476="","",IFERROR(VLOOKUP(Q476,Consulta1[],6,0),"-"))</f>
        <v/>
      </c>
      <c r="W476" s="45" t="str">
        <f t="shared" si="50"/>
        <v/>
      </c>
      <c r="X476" s="51" t="str">
        <f>+IF(T476="SWAT HB",800,IF(R476="-","",IFERROR(IF(T476="-","",VLOOKUP(T476,'SKILL PERFIL'!$A$2:$B$37,2,0)),"")))</f>
        <v/>
      </c>
      <c r="Y476" s="51" t="str">
        <f t="shared" si="51"/>
        <v/>
      </c>
      <c r="Z476" s="46" t="str">
        <f t="shared" si="52"/>
        <v/>
      </c>
      <c r="AA476" s="45" t="str">
        <f t="shared" si="53"/>
        <v/>
      </c>
      <c r="AB476" s="45" t="str">
        <f t="shared" si="54"/>
        <v/>
      </c>
      <c r="AC476" s="45" t="str">
        <f>+IF(Q476="","",IFERROR(VLOOKUP(Q476,Consulta1[],7,0),"-"))</f>
        <v/>
      </c>
      <c r="AD476" s="45" t="str">
        <f>+IF(Q476="","",IFERROR(VLOOKUP(Q476,Consulta1[],9,0),"-"))</f>
        <v/>
      </c>
      <c r="AE476" s="1">
        <f t="shared" si="55"/>
        <v>0</v>
      </c>
    </row>
    <row r="477" spans="1:31">
      <c r="A477" s="55"/>
      <c r="B477" s="55"/>
      <c r="H477"/>
      <c r="P477" s="54"/>
      <c r="Q477" s="45" t="str">
        <f t="shared" si="49"/>
        <v/>
      </c>
      <c r="R477" s="45" t="str">
        <f>+IF(Q477="","",IFERROR(VLOOKUP(Q477,Consulta1[],2,0),"-"))</f>
        <v/>
      </c>
      <c r="S477" s="45" t="str">
        <f>+IF(Q477="","",IFERROR(VLOOKUP(Q477,Consulta1[],3,0),"-"))</f>
        <v/>
      </c>
      <c r="T477" s="45" t="str">
        <f>+IF(Q477="","",IFERROR(VLOOKUP(Q477,Consulta1[],4,0),"-"))</f>
        <v/>
      </c>
      <c r="U477" s="45" t="str">
        <f>+IF(Q477="","",IFERROR(VLOOKUP(Q477,Consulta1[],5,0),"-"))</f>
        <v/>
      </c>
      <c r="V477" s="45" t="str">
        <f>+IF(Q477="","",IFERROR(VLOOKUP(Q477,Consulta1[],6,0),"-"))</f>
        <v/>
      </c>
      <c r="W477" s="45" t="str">
        <f t="shared" si="50"/>
        <v/>
      </c>
      <c r="X477" s="51" t="str">
        <f>+IF(T477="SWAT HB",800,IF(R477="-","",IFERROR(IF(T477="-","",VLOOKUP(T477,'SKILL PERFIL'!$A$2:$B$37,2,0)),"")))</f>
        <v/>
      </c>
      <c r="Y477" s="51" t="str">
        <f t="shared" si="51"/>
        <v/>
      </c>
      <c r="Z477" s="46" t="str">
        <f t="shared" si="52"/>
        <v/>
      </c>
      <c r="AA477" s="45" t="str">
        <f t="shared" si="53"/>
        <v/>
      </c>
      <c r="AB477" s="45" t="str">
        <f t="shared" si="54"/>
        <v/>
      </c>
      <c r="AC477" s="45" t="str">
        <f>+IF(Q477="","",IFERROR(VLOOKUP(Q477,Consulta1[],7,0),"-"))</f>
        <v/>
      </c>
      <c r="AD477" s="45" t="str">
        <f>+IF(Q477="","",IFERROR(VLOOKUP(Q477,Consulta1[],9,0),"-"))</f>
        <v/>
      </c>
      <c r="AE477" s="1">
        <f t="shared" si="55"/>
        <v>0</v>
      </c>
    </row>
    <row r="478" spans="1:31">
      <c r="A478" s="55"/>
      <c r="B478" s="55"/>
      <c r="H478"/>
      <c r="P478" s="54"/>
      <c r="Q478" s="45" t="str">
        <f t="shared" si="49"/>
        <v/>
      </c>
      <c r="R478" s="45" t="str">
        <f>+IF(Q478="","",IFERROR(VLOOKUP(Q478,Consulta1[],2,0),"-"))</f>
        <v/>
      </c>
      <c r="S478" s="45" t="str">
        <f>+IF(Q478="","",IFERROR(VLOOKUP(Q478,Consulta1[],3,0),"-"))</f>
        <v/>
      </c>
      <c r="T478" s="45" t="str">
        <f>+IF(Q478="","",IFERROR(VLOOKUP(Q478,Consulta1[],4,0),"-"))</f>
        <v/>
      </c>
      <c r="U478" s="45" t="str">
        <f>+IF(Q478="","",IFERROR(VLOOKUP(Q478,Consulta1[],5,0),"-"))</f>
        <v/>
      </c>
      <c r="V478" s="45" t="str">
        <f>+IF(Q478="","",IFERROR(VLOOKUP(Q478,Consulta1[],6,0),"-"))</f>
        <v/>
      </c>
      <c r="W478" s="45" t="str">
        <f t="shared" si="50"/>
        <v/>
      </c>
      <c r="X478" s="51" t="str">
        <f>+IF(T478="SWAT HB",800,IF(R478="-","",IFERROR(IF(T478="-","",VLOOKUP(T478,'SKILL PERFIL'!$A$2:$B$37,2,0)),"")))</f>
        <v/>
      </c>
      <c r="Y478" s="51" t="str">
        <f t="shared" si="51"/>
        <v/>
      </c>
      <c r="Z478" s="46" t="str">
        <f t="shared" si="52"/>
        <v/>
      </c>
      <c r="AA478" s="45" t="str">
        <f t="shared" si="53"/>
        <v/>
      </c>
      <c r="AB478" s="45" t="str">
        <f t="shared" si="54"/>
        <v/>
      </c>
      <c r="AC478" s="45" t="str">
        <f>+IF(Q478="","",IFERROR(VLOOKUP(Q478,Consulta1[],7,0),"-"))</f>
        <v/>
      </c>
      <c r="AD478" s="45" t="str">
        <f>+IF(Q478="","",IFERROR(VLOOKUP(Q478,Consulta1[],9,0),"-"))</f>
        <v/>
      </c>
      <c r="AE478" s="1">
        <f t="shared" si="55"/>
        <v>0</v>
      </c>
    </row>
    <row r="479" spans="1:31">
      <c r="A479" s="55"/>
      <c r="B479" s="55"/>
      <c r="H479"/>
      <c r="P479" s="54"/>
      <c r="Q479" s="45" t="str">
        <f t="shared" si="49"/>
        <v/>
      </c>
      <c r="R479" s="45" t="str">
        <f>+IF(Q479="","",IFERROR(VLOOKUP(Q479,Consulta1[],2,0),"-"))</f>
        <v/>
      </c>
      <c r="S479" s="45" t="str">
        <f>+IF(Q479="","",IFERROR(VLOOKUP(Q479,Consulta1[],3,0),"-"))</f>
        <v/>
      </c>
      <c r="T479" s="45" t="str">
        <f>+IF(Q479="","",IFERROR(VLOOKUP(Q479,Consulta1[],4,0),"-"))</f>
        <v/>
      </c>
      <c r="U479" s="45" t="str">
        <f>+IF(Q479="","",IFERROR(VLOOKUP(Q479,Consulta1[],5,0),"-"))</f>
        <v/>
      </c>
      <c r="V479" s="45" t="str">
        <f>+IF(Q479="","",IFERROR(VLOOKUP(Q479,Consulta1[],6,0),"-"))</f>
        <v/>
      </c>
      <c r="W479" s="45" t="str">
        <f t="shared" si="50"/>
        <v/>
      </c>
      <c r="X479" s="51" t="str">
        <f>+IF(T479="SWAT HB",800,IF(R479="-","",IFERROR(IF(T479="-","",VLOOKUP(T479,'SKILL PERFIL'!$A$2:$B$37,2,0)),"")))</f>
        <v/>
      </c>
      <c r="Y479" s="51" t="str">
        <f t="shared" si="51"/>
        <v/>
      </c>
      <c r="Z479" s="46" t="str">
        <f t="shared" si="52"/>
        <v/>
      </c>
      <c r="AA479" s="45" t="str">
        <f t="shared" si="53"/>
        <v/>
      </c>
      <c r="AB479" s="45" t="str">
        <f t="shared" si="54"/>
        <v/>
      </c>
      <c r="AC479" s="45" t="str">
        <f>+IF(Q479="","",IFERROR(VLOOKUP(Q479,Consulta1[],7,0),"-"))</f>
        <v/>
      </c>
      <c r="AD479" s="45" t="str">
        <f>+IF(Q479="","",IFERROR(VLOOKUP(Q479,Consulta1[],9,0),"-"))</f>
        <v/>
      </c>
      <c r="AE479" s="1">
        <f t="shared" si="55"/>
        <v>0</v>
      </c>
    </row>
    <row r="480" spans="1:31">
      <c r="A480" s="55"/>
      <c r="B480" s="55"/>
      <c r="H480"/>
      <c r="P480" s="54"/>
      <c r="Q480" s="45" t="str">
        <f t="shared" si="49"/>
        <v/>
      </c>
      <c r="R480" s="45" t="str">
        <f>+IF(Q480="","",IFERROR(VLOOKUP(Q480,Consulta1[],2,0),"-"))</f>
        <v/>
      </c>
      <c r="S480" s="45" t="str">
        <f>+IF(Q480="","",IFERROR(VLOOKUP(Q480,Consulta1[],3,0),"-"))</f>
        <v/>
      </c>
      <c r="T480" s="45" t="str">
        <f>+IF(Q480="","",IFERROR(VLOOKUP(Q480,Consulta1[],4,0),"-"))</f>
        <v/>
      </c>
      <c r="U480" s="45" t="str">
        <f>+IF(Q480="","",IFERROR(VLOOKUP(Q480,Consulta1[],5,0),"-"))</f>
        <v/>
      </c>
      <c r="V480" s="45" t="str">
        <f>+IF(Q480="","",IFERROR(VLOOKUP(Q480,Consulta1[],6,0),"-"))</f>
        <v/>
      </c>
      <c r="W480" s="45" t="str">
        <f t="shared" si="50"/>
        <v/>
      </c>
      <c r="X480" s="51" t="str">
        <f>+IF(T480="SWAT HB",800,IF(R480="-","",IFERROR(IF(T480="-","",VLOOKUP(T480,'SKILL PERFIL'!$A$2:$B$37,2,0)),"")))</f>
        <v/>
      </c>
      <c r="Y480" s="51" t="str">
        <f t="shared" si="51"/>
        <v/>
      </c>
      <c r="Z480" s="46" t="str">
        <f t="shared" si="52"/>
        <v/>
      </c>
      <c r="AA480" s="45" t="str">
        <f t="shared" si="53"/>
        <v/>
      </c>
      <c r="AB480" s="45" t="str">
        <f t="shared" si="54"/>
        <v/>
      </c>
      <c r="AC480" s="45" t="str">
        <f>+IF(Q480="","",IFERROR(VLOOKUP(Q480,Consulta1[],7,0),"-"))</f>
        <v/>
      </c>
      <c r="AD480" s="45" t="str">
        <f>+IF(Q480="","",IFERROR(VLOOKUP(Q480,Consulta1[],9,0),"-"))</f>
        <v/>
      </c>
      <c r="AE480" s="1">
        <f t="shared" si="55"/>
        <v>0</v>
      </c>
    </row>
    <row r="481" spans="1:31">
      <c r="A481" s="55"/>
      <c r="B481" s="55"/>
      <c r="H481"/>
      <c r="P481" s="54"/>
      <c r="Q481" s="45" t="str">
        <f t="shared" si="49"/>
        <v/>
      </c>
      <c r="R481" s="45" t="str">
        <f>+IF(Q481="","",IFERROR(VLOOKUP(Q481,Consulta1[],2,0),"-"))</f>
        <v/>
      </c>
      <c r="S481" s="45" t="str">
        <f>+IF(Q481="","",IFERROR(VLOOKUP(Q481,Consulta1[],3,0),"-"))</f>
        <v/>
      </c>
      <c r="T481" s="45" t="str">
        <f>+IF(Q481="","",IFERROR(VLOOKUP(Q481,Consulta1[],4,0),"-"))</f>
        <v/>
      </c>
      <c r="U481" s="45" t="str">
        <f>+IF(Q481="","",IFERROR(VLOOKUP(Q481,Consulta1[],5,0),"-"))</f>
        <v/>
      </c>
      <c r="V481" s="45" t="str">
        <f>+IF(Q481="","",IFERROR(VLOOKUP(Q481,Consulta1[],6,0),"-"))</f>
        <v/>
      </c>
      <c r="W481" s="45" t="str">
        <f t="shared" si="50"/>
        <v/>
      </c>
      <c r="X481" s="51" t="str">
        <f>+IF(T481="SWAT HB",800,IF(R481="-","",IFERROR(IF(T481="-","",VLOOKUP(T481,'SKILL PERFIL'!$A$2:$B$37,2,0)),"")))</f>
        <v/>
      </c>
      <c r="Y481" s="51" t="str">
        <f t="shared" si="51"/>
        <v/>
      </c>
      <c r="Z481" s="46" t="str">
        <f t="shared" si="52"/>
        <v/>
      </c>
      <c r="AA481" s="45" t="str">
        <f t="shared" si="53"/>
        <v/>
      </c>
      <c r="AB481" s="45" t="str">
        <f t="shared" si="54"/>
        <v/>
      </c>
      <c r="AC481" s="45" t="str">
        <f>+IF(Q481="","",IFERROR(VLOOKUP(Q481,Consulta1[],7,0),"-"))</f>
        <v/>
      </c>
      <c r="AD481" s="45" t="str">
        <f>+IF(Q481="","",IFERROR(VLOOKUP(Q481,Consulta1[],9,0),"-"))</f>
        <v/>
      </c>
      <c r="AE481" s="1">
        <f t="shared" si="55"/>
        <v>0</v>
      </c>
    </row>
    <row r="482" spans="1:31">
      <c r="A482" s="55"/>
      <c r="B482" s="55"/>
      <c r="H482"/>
      <c r="P482" s="54"/>
      <c r="Q482" s="45" t="str">
        <f t="shared" si="49"/>
        <v/>
      </c>
      <c r="R482" s="45" t="str">
        <f>+IF(Q482="","",IFERROR(VLOOKUP(Q482,Consulta1[],2,0),"-"))</f>
        <v/>
      </c>
      <c r="S482" s="45" t="str">
        <f>+IF(Q482="","",IFERROR(VLOOKUP(Q482,Consulta1[],3,0),"-"))</f>
        <v/>
      </c>
      <c r="T482" s="45" t="str">
        <f>+IF(Q482="","",IFERROR(VLOOKUP(Q482,Consulta1[],4,0),"-"))</f>
        <v/>
      </c>
      <c r="U482" s="45" t="str">
        <f>+IF(Q482="","",IFERROR(VLOOKUP(Q482,Consulta1[],5,0),"-"))</f>
        <v/>
      </c>
      <c r="V482" s="45" t="str">
        <f>+IF(Q482="","",IFERROR(VLOOKUP(Q482,Consulta1[],6,0),"-"))</f>
        <v/>
      </c>
      <c r="W482" s="45" t="str">
        <f t="shared" si="50"/>
        <v/>
      </c>
      <c r="X482" s="51" t="str">
        <f>+IF(T482="SWAT HB",800,IF(R482="-","",IFERROR(IF(T482="-","",VLOOKUP(T482,'SKILL PERFIL'!$A$2:$B$37,2,0)),"")))</f>
        <v/>
      </c>
      <c r="Y482" s="51" t="str">
        <f t="shared" si="51"/>
        <v/>
      </c>
      <c r="Z482" s="46" t="str">
        <f t="shared" si="52"/>
        <v/>
      </c>
      <c r="AA482" s="45" t="str">
        <f t="shared" si="53"/>
        <v/>
      </c>
      <c r="AB482" s="45" t="str">
        <f t="shared" si="54"/>
        <v/>
      </c>
      <c r="AC482" s="45" t="str">
        <f>+IF(Q482="","",IFERROR(VLOOKUP(Q482,Consulta1[],7,0),"-"))</f>
        <v/>
      </c>
      <c r="AD482" s="45" t="str">
        <f>+IF(Q482="","",IFERROR(VLOOKUP(Q482,Consulta1[],9,0),"-"))</f>
        <v/>
      </c>
      <c r="AE482" s="1">
        <f t="shared" si="55"/>
        <v>0</v>
      </c>
    </row>
    <row r="483" spans="1:31">
      <c r="A483" s="55"/>
      <c r="B483" s="55"/>
      <c r="H483"/>
      <c r="P483" s="54"/>
      <c r="Q483" s="45" t="str">
        <f t="shared" si="49"/>
        <v/>
      </c>
      <c r="R483" s="45" t="str">
        <f>+IF(Q483="","",IFERROR(VLOOKUP(Q483,Consulta1[],2,0),"-"))</f>
        <v/>
      </c>
      <c r="S483" s="45" t="str">
        <f>+IF(Q483="","",IFERROR(VLOOKUP(Q483,Consulta1[],3,0),"-"))</f>
        <v/>
      </c>
      <c r="T483" s="45" t="str">
        <f>+IF(Q483="","",IFERROR(VLOOKUP(Q483,Consulta1[],4,0),"-"))</f>
        <v/>
      </c>
      <c r="U483" s="45" t="str">
        <f>+IF(Q483="","",IFERROR(VLOOKUP(Q483,Consulta1[],5,0),"-"))</f>
        <v/>
      </c>
      <c r="V483" s="45" t="str">
        <f>+IF(Q483="","",IFERROR(VLOOKUP(Q483,Consulta1[],6,0),"-"))</f>
        <v/>
      </c>
      <c r="W483" s="45" t="str">
        <f t="shared" si="50"/>
        <v/>
      </c>
      <c r="X483" s="51" t="str">
        <f>+IF(T483="SWAT HB",800,IF(R483="-","",IFERROR(IF(T483="-","",VLOOKUP(T483,'SKILL PERFIL'!$A$2:$B$37,2,0)),"")))</f>
        <v/>
      </c>
      <c r="Y483" s="51" t="str">
        <f t="shared" si="51"/>
        <v/>
      </c>
      <c r="Z483" s="46" t="str">
        <f t="shared" si="52"/>
        <v/>
      </c>
      <c r="AA483" s="45" t="str">
        <f t="shared" si="53"/>
        <v/>
      </c>
      <c r="AB483" s="45" t="str">
        <f t="shared" si="54"/>
        <v/>
      </c>
      <c r="AC483" s="45" t="str">
        <f>+IF(Q483="","",IFERROR(VLOOKUP(Q483,Consulta1[],7,0),"-"))</f>
        <v/>
      </c>
      <c r="AD483" s="45" t="str">
        <f>+IF(Q483="","",IFERROR(VLOOKUP(Q483,Consulta1[],9,0),"-"))</f>
        <v/>
      </c>
      <c r="AE483" s="1">
        <f t="shared" si="55"/>
        <v>0</v>
      </c>
    </row>
    <row r="484" spans="1:31">
      <c r="A484" s="55"/>
      <c r="B484" s="55"/>
      <c r="H484"/>
      <c r="P484" s="54"/>
      <c r="Q484" s="45" t="str">
        <f t="shared" si="49"/>
        <v/>
      </c>
      <c r="R484" s="45" t="str">
        <f>+IF(Q484="","",IFERROR(VLOOKUP(Q484,Consulta1[],2,0),"-"))</f>
        <v/>
      </c>
      <c r="S484" s="45" t="str">
        <f>+IF(Q484="","",IFERROR(VLOOKUP(Q484,Consulta1[],3,0),"-"))</f>
        <v/>
      </c>
      <c r="T484" s="45" t="str">
        <f>+IF(Q484="","",IFERROR(VLOOKUP(Q484,Consulta1[],4,0),"-"))</f>
        <v/>
      </c>
      <c r="U484" s="45" t="str">
        <f>+IF(Q484="","",IFERROR(VLOOKUP(Q484,Consulta1[],5,0),"-"))</f>
        <v/>
      </c>
      <c r="V484" s="45" t="str">
        <f>+IF(Q484="","",IFERROR(VLOOKUP(Q484,Consulta1[],6,0),"-"))</f>
        <v/>
      </c>
      <c r="W484" s="45" t="str">
        <f t="shared" si="50"/>
        <v/>
      </c>
      <c r="X484" s="51" t="str">
        <f>+IF(T484="SWAT HB",800,IF(R484="-","",IFERROR(IF(T484="-","",VLOOKUP(T484,'SKILL PERFIL'!$A$2:$B$37,2,0)),"")))</f>
        <v/>
      </c>
      <c r="Y484" s="51" t="str">
        <f t="shared" si="51"/>
        <v/>
      </c>
      <c r="Z484" s="46" t="str">
        <f t="shared" si="52"/>
        <v/>
      </c>
      <c r="AA484" s="45" t="str">
        <f t="shared" si="53"/>
        <v/>
      </c>
      <c r="AB484" s="45" t="str">
        <f t="shared" si="54"/>
        <v/>
      </c>
      <c r="AC484" s="45" t="str">
        <f>+IF(Q484="","",IFERROR(VLOOKUP(Q484,Consulta1[],7,0),"-"))</f>
        <v/>
      </c>
      <c r="AD484" s="45" t="str">
        <f>+IF(Q484="","",IFERROR(VLOOKUP(Q484,Consulta1[],9,0),"-"))</f>
        <v/>
      </c>
      <c r="AE484" s="1">
        <f t="shared" si="55"/>
        <v>0</v>
      </c>
    </row>
    <row r="485" spans="1:31">
      <c r="A485" s="55"/>
      <c r="B485" s="55"/>
      <c r="H485"/>
      <c r="P485" s="54"/>
      <c r="Q485" s="45" t="str">
        <f t="shared" si="49"/>
        <v/>
      </c>
      <c r="R485" s="45" t="str">
        <f>+IF(Q485="","",IFERROR(VLOOKUP(Q485,Consulta1[],2,0),"-"))</f>
        <v/>
      </c>
      <c r="S485" s="45" t="str">
        <f>+IF(Q485="","",IFERROR(VLOOKUP(Q485,Consulta1[],3,0),"-"))</f>
        <v/>
      </c>
      <c r="T485" s="45" t="str">
        <f>+IF(Q485="","",IFERROR(VLOOKUP(Q485,Consulta1[],4,0),"-"))</f>
        <v/>
      </c>
      <c r="U485" s="45" t="str">
        <f>+IF(Q485="","",IFERROR(VLOOKUP(Q485,Consulta1[],5,0),"-"))</f>
        <v/>
      </c>
      <c r="V485" s="45" t="str">
        <f>+IF(Q485="","",IFERROR(VLOOKUP(Q485,Consulta1[],6,0),"-"))</f>
        <v/>
      </c>
      <c r="W485" s="45" t="str">
        <f t="shared" si="50"/>
        <v/>
      </c>
      <c r="X485" s="51" t="str">
        <f>+IF(T485="SWAT HB",800,IF(R485="-","",IFERROR(IF(T485="-","",VLOOKUP(T485,'SKILL PERFIL'!$A$2:$B$37,2,0)),"")))</f>
        <v/>
      </c>
      <c r="Y485" s="51" t="str">
        <f t="shared" si="51"/>
        <v/>
      </c>
      <c r="Z485" s="46" t="str">
        <f t="shared" si="52"/>
        <v/>
      </c>
      <c r="AA485" s="45" t="str">
        <f t="shared" si="53"/>
        <v/>
      </c>
      <c r="AB485" s="45" t="str">
        <f t="shared" si="54"/>
        <v/>
      </c>
      <c r="AC485" s="45" t="str">
        <f>+IF(Q485="","",IFERROR(VLOOKUP(Q485,Consulta1[],7,0),"-"))</f>
        <v/>
      </c>
      <c r="AD485" s="45" t="str">
        <f>+IF(Q485="","",IFERROR(VLOOKUP(Q485,Consulta1[],9,0),"-"))</f>
        <v/>
      </c>
      <c r="AE485" s="1">
        <f t="shared" si="55"/>
        <v>0</v>
      </c>
    </row>
    <row r="486" spans="1:31">
      <c r="A486" s="55"/>
      <c r="B486" s="55"/>
      <c r="H486"/>
      <c r="P486" s="54"/>
      <c r="Q486" s="45" t="str">
        <f t="shared" si="49"/>
        <v/>
      </c>
      <c r="R486" s="45" t="str">
        <f>+IF(Q486="","",IFERROR(VLOOKUP(Q486,Consulta1[],2,0),"-"))</f>
        <v/>
      </c>
      <c r="S486" s="45" t="str">
        <f>+IF(Q486="","",IFERROR(VLOOKUP(Q486,Consulta1[],3,0),"-"))</f>
        <v/>
      </c>
      <c r="T486" s="45" t="str">
        <f>+IF(Q486="","",IFERROR(VLOOKUP(Q486,Consulta1[],4,0),"-"))</f>
        <v/>
      </c>
      <c r="U486" s="45" t="str">
        <f>+IF(Q486="","",IFERROR(VLOOKUP(Q486,Consulta1[],5,0),"-"))</f>
        <v/>
      </c>
      <c r="V486" s="45" t="str">
        <f>+IF(Q486="","",IFERROR(VLOOKUP(Q486,Consulta1[],6,0),"-"))</f>
        <v/>
      </c>
      <c r="W486" s="45" t="str">
        <f t="shared" si="50"/>
        <v/>
      </c>
      <c r="X486" s="51" t="str">
        <f>+IF(T486="SWAT HB",800,IF(R486="-","",IFERROR(IF(T486="-","",VLOOKUP(T486,'SKILL PERFIL'!$A$2:$B$37,2,0)),"")))</f>
        <v/>
      </c>
      <c r="Y486" s="51" t="str">
        <f t="shared" si="51"/>
        <v/>
      </c>
      <c r="Z486" s="46" t="str">
        <f t="shared" si="52"/>
        <v/>
      </c>
      <c r="AA486" s="45" t="str">
        <f t="shared" si="53"/>
        <v/>
      </c>
      <c r="AB486" s="45" t="str">
        <f t="shared" si="54"/>
        <v/>
      </c>
      <c r="AC486" s="45" t="str">
        <f>+IF(Q486="","",IFERROR(VLOOKUP(Q486,Consulta1[],7,0),"-"))</f>
        <v/>
      </c>
      <c r="AD486" s="45" t="str">
        <f>+IF(Q486="","",IFERROR(VLOOKUP(Q486,Consulta1[],9,0),"-"))</f>
        <v/>
      </c>
      <c r="AE486" s="1">
        <f t="shared" si="55"/>
        <v>0</v>
      </c>
    </row>
    <row r="487" spans="1:31">
      <c r="A487" s="55"/>
      <c r="B487" s="55"/>
      <c r="H487"/>
      <c r="P487" s="54"/>
      <c r="Q487" s="45" t="str">
        <f t="shared" si="49"/>
        <v/>
      </c>
      <c r="R487" s="45" t="str">
        <f>+IF(Q487="","",IFERROR(VLOOKUP(Q487,Consulta1[],2,0),"-"))</f>
        <v/>
      </c>
      <c r="S487" s="45" t="str">
        <f>+IF(Q487="","",IFERROR(VLOOKUP(Q487,Consulta1[],3,0),"-"))</f>
        <v/>
      </c>
      <c r="T487" s="45" t="str">
        <f>+IF(Q487="","",IFERROR(VLOOKUP(Q487,Consulta1[],4,0),"-"))</f>
        <v/>
      </c>
      <c r="U487" s="45" t="str">
        <f>+IF(Q487="","",IFERROR(VLOOKUP(Q487,Consulta1[],5,0),"-"))</f>
        <v/>
      </c>
      <c r="V487" s="45" t="str">
        <f>+IF(Q487="","",IFERROR(VLOOKUP(Q487,Consulta1[],6,0),"-"))</f>
        <v/>
      </c>
      <c r="W487" s="45" t="str">
        <f t="shared" si="50"/>
        <v/>
      </c>
      <c r="X487" s="51" t="str">
        <f>+IF(T487="SWAT HB",800,IF(R487="-","",IFERROR(IF(T487="-","",VLOOKUP(T487,'SKILL PERFIL'!$A$2:$B$37,2,0)),"")))</f>
        <v/>
      </c>
      <c r="Y487" s="51" t="str">
        <f t="shared" si="51"/>
        <v/>
      </c>
      <c r="Z487" s="46" t="str">
        <f t="shared" si="52"/>
        <v/>
      </c>
      <c r="AA487" s="45" t="str">
        <f t="shared" si="53"/>
        <v/>
      </c>
      <c r="AB487" s="45" t="str">
        <f t="shared" si="54"/>
        <v/>
      </c>
      <c r="AC487" s="45" t="str">
        <f>+IF(Q487="","",IFERROR(VLOOKUP(Q487,Consulta1[],7,0),"-"))</f>
        <v/>
      </c>
      <c r="AD487" s="45" t="str">
        <f>+IF(Q487="","",IFERROR(VLOOKUP(Q487,Consulta1[],9,0),"-"))</f>
        <v/>
      </c>
      <c r="AE487" s="1">
        <f t="shared" si="55"/>
        <v>0</v>
      </c>
    </row>
    <row r="488" spans="1:31">
      <c r="A488" s="55"/>
      <c r="B488" s="55"/>
      <c r="H488"/>
      <c r="P488" s="54"/>
      <c r="Q488" s="45" t="str">
        <f t="shared" si="49"/>
        <v/>
      </c>
      <c r="R488" s="45" t="str">
        <f>+IF(Q488="","",IFERROR(VLOOKUP(Q488,Consulta1[],2,0),"-"))</f>
        <v/>
      </c>
      <c r="S488" s="45" t="str">
        <f>+IF(Q488="","",IFERROR(VLOOKUP(Q488,Consulta1[],3,0),"-"))</f>
        <v/>
      </c>
      <c r="T488" s="45" t="str">
        <f>+IF(Q488="","",IFERROR(VLOOKUP(Q488,Consulta1[],4,0),"-"))</f>
        <v/>
      </c>
      <c r="U488" s="45" t="str">
        <f>+IF(Q488="","",IFERROR(VLOOKUP(Q488,Consulta1[],5,0),"-"))</f>
        <v/>
      </c>
      <c r="V488" s="45" t="str">
        <f>+IF(Q488="","",IFERROR(VLOOKUP(Q488,Consulta1[],6,0),"-"))</f>
        <v/>
      </c>
      <c r="W488" s="45" t="str">
        <f t="shared" si="50"/>
        <v/>
      </c>
      <c r="X488" s="51" t="str">
        <f>+IF(T488="SWAT HB",800,IF(R488="-","",IFERROR(IF(T488="-","",VLOOKUP(T488,'SKILL PERFIL'!$A$2:$B$37,2,0)),"")))</f>
        <v/>
      </c>
      <c r="Y488" s="51" t="str">
        <f t="shared" si="51"/>
        <v/>
      </c>
      <c r="Z488" s="46" t="str">
        <f t="shared" si="52"/>
        <v/>
      </c>
      <c r="AA488" s="45" t="str">
        <f t="shared" si="53"/>
        <v/>
      </c>
      <c r="AB488" s="45" t="str">
        <f t="shared" si="54"/>
        <v/>
      </c>
      <c r="AC488" s="45" t="str">
        <f>+IF(Q488="","",IFERROR(VLOOKUP(Q488,Consulta1[],7,0),"-"))</f>
        <v/>
      </c>
      <c r="AD488" s="45" t="str">
        <f>+IF(Q488="","",IFERROR(VLOOKUP(Q488,Consulta1[],9,0),"-"))</f>
        <v/>
      </c>
      <c r="AE488" s="1">
        <f t="shared" si="55"/>
        <v>0</v>
      </c>
    </row>
    <row r="489" spans="1:31">
      <c r="A489" s="55"/>
      <c r="B489" s="55"/>
      <c r="H489"/>
      <c r="P489" s="54"/>
      <c r="Q489" s="45" t="str">
        <f t="shared" si="49"/>
        <v/>
      </c>
      <c r="R489" s="45" t="str">
        <f>+IF(Q489="","",IFERROR(VLOOKUP(Q489,Consulta1[],2,0),"-"))</f>
        <v/>
      </c>
      <c r="S489" s="45" t="str">
        <f>+IF(Q489="","",IFERROR(VLOOKUP(Q489,Consulta1[],3,0),"-"))</f>
        <v/>
      </c>
      <c r="T489" s="45" t="str">
        <f>+IF(Q489="","",IFERROR(VLOOKUP(Q489,Consulta1[],4,0),"-"))</f>
        <v/>
      </c>
      <c r="U489" s="45" t="str">
        <f>+IF(Q489="","",IFERROR(VLOOKUP(Q489,Consulta1[],5,0),"-"))</f>
        <v/>
      </c>
      <c r="V489" s="45" t="str">
        <f>+IF(Q489="","",IFERROR(VLOOKUP(Q489,Consulta1[],6,0),"-"))</f>
        <v/>
      </c>
      <c r="W489" s="45" t="str">
        <f t="shared" si="50"/>
        <v/>
      </c>
      <c r="X489" s="51" t="str">
        <f>+IF(T489="SWAT HB",800,IF(R489="-","",IFERROR(IF(T489="-","",VLOOKUP(T489,'SKILL PERFIL'!$A$2:$B$37,2,0)),"")))</f>
        <v/>
      </c>
      <c r="Y489" s="51" t="str">
        <f t="shared" si="51"/>
        <v/>
      </c>
      <c r="Z489" s="46" t="str">
        <f t="shared" si="52"/>
        <v/>
      </c>
      <c r="AA489" s="45" t="str">
        <f t="shared" si="53"/>
        <v/>
      </c>
      <c r="AB489" s="45" t="str">
        <f t="shared" si="54"/>
        <v/>
      </c>
      <c r="AC489" s="45" t="str">
        <f>+IF(Q489="","",IFERROR(VLOOKUP(Q489,Consulta1[],7,0),"-"))</f>
        <v/>
      </c>
      <c r="AD489" s="45" t="str">
        <f>+IF(Q489="","",IFERROR(VLOOKUP(Q489,Consulta1[],9,0),"-"))</f>
        <v/>
      </c>
      <c r="AE489" s="1">
        <f t="shared" si="55"/>
        <v>0</v>
      </c>
    </row>
    <row r="490" spans="1:31">
      <c r="A490" s="55"/>
      <c r="B490" s="55"/>
      <c r="H490"/>
      <c r="P490" s="54"/>
      <c r="Q490" s="45" t="str">
        <f t="shared" si="49"/>
        <v/>
      </c>
      <c r="R490" s="45" t="str">
        <f>+IF(Q490="","",IFERROR(VLOOKUP(Q490,Consulta1[],2,0),"-"))</f>
        <v/>
      </c>
      <c r="S490" s="45" t="str">
        <f>+IF(Q490="","",IFERROR(VLOOKUP(Q490,Consulta1[],3,0),"-"))</f>
        <v/>
      </c>
      <c r="T490" s="45" t="str">
        <f>+IF(Q490="","",IFERROR(VLOOKUP(Q490,Consulta1[],4,0),"-"))</f>
        <v/>
      </c>
      <c r="U490" s="45" t="str">
        <f>+IF(Q490="","",IFERROR(VLOOKUP(Q490,Consulta1[],5,0),"-"))</f>
        <v/>
      </c>
      <c r="V490" s="45" t="str">
        <f>+IF(Q490="","",IFERROR(VLOOKUP(Q490,Consulta1[],6,0),"-"))</f>
        <v/>
      </c>
      <c r="W490" s="45" t="str">
        <f t="shared" si="50"/>
        <v/>
      </c>
      <c r="X490" s="51" t="str">
        <f>+IF(T490="SWAT HB",800,IF(R490="-","",IFERROR(IF(T490="-","",VLOOKUP(T490,'SKILL PERFIL'!$A$2:$B$37,2,0)),"")))</f>
        <v/>
      </c>
      <c r="Y490" s="51" t="str">
        <f t="shared" si="51"/>
        <v/>
      </c>
      <c r="Z490" s="46" t="str">
        <f t="shared" si="52"/>
        <v/>
      </c>
      <c r="AA490" s="45" t="str">
        <f t="shared" si="53"/>
        <v/>
      </c>
      <c r="AB490" s="45" t="str">
        <f t="shared" si="54"/>
        <v/>
      </c>
      <c r="AC490" s="45" t="str">
        <f>+IF(Q490="","",IFERROR(VLOOKUP(Q490,Consulta1[],7,0),"-"))</f>
        <v/>
      </c>
      <c r="AD490" s="45" t="str">
        <f>+IF(Q490="","",IFERROR(VLOOKUP(Q490,Consulta1[],9,0),"-"))</f>
        <v/>
      </c>
      <c r="AE490" s="1">
        <f t="shared" si="55"/>
        <v>0</v>
      </c>
    </row>
    <row r="491" spans="1:31">
      <c r="A491" s="55"/>
      <c r="B491" s="55"/>
      <c r="H491"/>
      <c r="P491" s="54"/>
      <c r="Q491" s="45" t="str">
        <f t="shared" si="49"/>
        <v/>
      </c>
      <c r="R491" s="45" t="str">
        <f>+IF(Q491="","",IFERROR(VLOOKUP(Q491,Consulta1[],2,0),"-"))</f>
        <v/>
      </c>
      <c r="S491" s="45" t="str">
        <f>+IF(Q491="","",IFERROR(VLOOKUP(Q491,Consulta1[],3,0),"-"))</f>
        <v/>
      </c>
      <c r="T491" s="45" t="str">
        <f>+IF(Q491="","",IFERROR(VLOOKUP(Q491,Consulta1[],4,0),"-"))</f>
        <v/>
      </c>
      <c r="U491" s="45" t="str">
        <f>+IF(Q491="","",IFERROR(VLOOKUP(Q491,Consulta1[],5,0),"-"))</f>
        <v/>
      </c>
      <c r="V491" s="45" t="str">
        <f>+IF(Q491="","",IFERROR(VLOOKUP(Q491,Consulta1[],6,0),"-"))</f>
        <v/>
      </c>
      <c r="W491" s="45" t="str">
        <f t="shared" si="50"/>
        <v/>
      </c>
      <c r="X491" s="51" t="str">
        <f>+IF(T491="SWAT HB",800,IF(R491="-","",IFERROR(IF(T491="-","",VLOOKUP(T491,'SKILL PERFIL'!$A$2:$B$37,2,0)),"")))</f>
        <v/>
      </c>
      <c r="Y491" s="51" t="str">
        <f t="shared" si="51"/>
        <v/>
      </c>
      <c r="Z491" s="46" t="str">
        <f t="shared" si="52"/>
        <v/>
      </c>
      <c r="AA491" s="45" t="str">
        <f t="shared" si="53"/>
        <v/>
      </c>
      <c r="AB491" s="45" t="str">
        <f t="shared" si="54"/>
        <v/>
      </c>
      <c r="AC491" s="45" t="str">
        <f>+IF(Q491="","",IFERROR(VLOOKUP(Q491,Consulta1[],7,0),"-"))</f>
        <v/>
      </c>
      <c r="AD491" s="45" t="str">
        <f>+IF(Q491="","",IFERROR(VLOOKUP(Q491,Consulta1[],9,0),"-"))</f>
        <v/>
      </c>
      <c r="AE491" s="1">
        <f t="shared" si="55"/>
        <v>0</v>
      </c>
    </row>
    <row r="492" spans="1:31">
      <c r="A492" s="55"/>
      <c r="B492" s="55"/>
      <c r="H492"/>
      <c r="P492" s="54"/>
      <c r="Q492" s="45" t="str">
        <f t="shared" si="49"/>
        <v/>
      </c>
      <c r="R492" s="45" t="str">
        <f>+IF(Q492="","",IFERROR(VLOOKUP(Q492,Consulta1[],2,0),"-"))</f>
        <v/>
      </c>
      <c r="S492" s="45" t="str">
        <f>+IF(Q492="","",IFERROR(VLOOKUP(Q492,Consulta1[],3,0),"-"))</f>
        <v/>
      </c>
      <c r="T492" s="45" t="str">
        <f>+IF(Q492="","",IFERROR(VLOOKUP(Q492,Consulta1[],4,0),"-"))</f>
        <v/>
      </c>
      <c r="U492" s="45" t="str">
        <f>+IF(Q492="","",IFERROR(VLOOKUP(Q492,Consulta1[],5,0),"-"))</f>
        <v/>
      </c>
      <c r="V492" s="45" t="str">
        <f>+IF(Q492="","",IFERROR(VLOOKUP(Q492,Consulta1[],6,0),"-"))</f>
        <v/>
      </c>
      <c r="W492" s="45" t="str">
        <f t="shared" si="50"/>
        <v/>
      </c>
      <c r="X492" s="51" t="str">
        <f>+IF(T492="SWAT HB",800,IF(R492="-","",IFERROR(IF(T492="-","",VLOOKUP(T492,'SKILL PERFIL'!$A$2:$B$37,2,0)),"")))</f>
        <v/>
      </c>
      <c r="Y492" s="51" t="str">
        <f t="shared" si="51"/>
        <v/>
      </c>
      <c r="Z492" s="46" t="str">
        <f t="shared" si="52"/>
        <v/>
      </c>
      <c r="AA492" s="45" t="str">
        <f t="shared" si="53"/>
        <v/>
      </c>
      <c r="AB492" s="45" t="str">
        <f t="shared" si="54"/>
        <v/>
      </c>
      <c r="AC492" s="45" t="str">
        <f>+IF(Q492="","",IFERROR(VLOOKUP(Q492,Consulta1[],7,0),"-"))</f>
        <v/>
      </c>
      <c r="AD492" s="45" t="str">
        <f>+IF(Q492="","",IFERROR(VLOOKUP(Q492,Consulta1[],9,0),"-"))</f>
        <v/>
      </c>
      <c r="AE492" s="1">
        <f t="shared" si="55"/>
        <v>0</v>
      </c>
    </row>
    <row r="493" spans="1:31">
      <c r="A493" s="55"/>
      <c r="B493" s="55"/>
      <c r="H493"/>
      <c r="P493" s="54"/>
      <c r="Q493" s="45" t="str">
        <f t="shared" si="49"/>
        <v/>
      </c>
      <c r="R493" s="45" t="str">
        <f>+IF(Q493="","",IFERROR(VLOOKUP(Q493,Consulta1[],2,0),"-"))</f>
        <v/>
      </c>
      <c r="S493" s="45" t="str">
        <f>+IF(Q493="","",IFERROR(VLOOKUP(Q493,Consulta1[],3,0),"-"))</f>
        <v/>
      </c>
      <c r="T493" s="45" t="str">
        <f>+IF(Q493="","",IFERROR(VLOOKUP(Q493,Consulta1[],4,0),"-"))</f>
        <v/>
      </c>
      <c r="U493" s="45" t="str">
        <f>+IF(Q493="","",IFERROR(VLOOKUP(Q493,Consulta1[],5,0),"-"))</f>
        <v/>
      </c>
      <c r="V493" s="45" t="str">
        <f>+IF(Q493="","",IFERROR(VLOOKUP(Q493,Consulta1[],6,0),"-"))</f>
        <v/>
      </c>
      <c r="W493" s="45" t="str">
        <f t="shared" si="50"/>
        <v/>
      </c>
      <c r="X493" s="51" t="str">
        <f>+IF(T493="SWAT HB",800,IF(R493="-","",IFERROR(IF(T493="-","",VLOOKUP(T493,'SKILL PERFIL'!$A$2:$B$37,2,0)),"")))</f>
        <v/>
      </c>
      <c r="Y493" s="51" t="str">
        <f t="shared" si="51"/>
        <v/>
      </c>
      <c r="Z493" s="46" t="str">
        <f t="shared" si="52"/>
        <v/>
      </c>
      <c r="AA493" s="45" t="str">
        <f t="shared" si="53"/>
        <v/>
      </c>
      <c r="AB493" s="45" t="str">
        <f t="shared" si="54"/>
        <v/>
      </c>
      <c r="AC493" s="45" t="str">
        <f>+IF(Q493="","",IFERROR(VLOOKUP(Q493,Consulta1[],7,0),"-"))</f>
        <v/>
      </c>
      <c r="AD493" s="45" t="str">
        <f>+IF(Q493="","",IFERROR(VLOOKUP(Q493,Consulta1[],9,0),"-"))</f>
        <v/>
      </c>
      <c r="AE493" s="1">
        <f t="shared" si="55"/>
        <v>0</v>
      </c>
    </row>
    <row r="494" spans="1:31">
      <c r="A494" s="55"/>
      <c r="B494" s="55"/>
      <c r="H494"/>
      <c r="P494" s="54"/>
      <c r="Q494" s="45" t="str">
        <f t="shared" si="49"/>
        <v/>
      </c>
      <c r="R494" s="45" t="str">
        <f>+IF(Q494="","",IFERROR(VLOOKUP(Q494,Consulta1[],2,0),"-"))</f>
        <v/>
      </c>
      <c r="S494" s="45" t="str">
        <f>+IF(Q494="","",IFERROR(VLOOKUP(Q494,Consulta1[],3,0),"-"))</f>
        <v/>
      </c>
      <c r="T494" s="45" t="str">
        <f>+IF(Q494="","",IFERROR(VLOOKUP(Q494,Consulta1[],4,0),"-"))</f>
        <v/>
      </c>
      <c r="U494" s="45" t="str">
        <f>+IF(Q494="","",IFERROR(VLOOKUP(Q494,Consulta1[],5,0),"-"))</f>
        <v/>
      </c>
      <c r="V494" s="45" t="str">
        <f>+IF(Q494="","",IFERROR(VLOOKUP(Q494,Consulta1[],6,0),"-"))</f>
        <v/>
      </c>
      <c r="W494" s="45" t="str">
        <f t="shared" si="50"/>
        <v/>
      </c>
      <c r="X494" s="51" t="str">
        <f>+IF(T494="SWAT HB",800,IF(R494="-","",IFERROR(IF(T494="-","",VLOOKUP(T494,'SKILL PERFIL'!$A$2:$B$37,2,0)),"")))</f>
        <v/>
      </c>
      <c r="Y494" s="51" t="str">
        <f t="shared" si="51"/>
        <v/>
      </c>
      <c r="Z494" s="46" t="str">
        <f t="shared" si="52"/>
        <v/>
      </c>
      <c r="AA494" s="45" t="str">
        <f t="shared" si="53"/>
        <v/>
      </c>
      <c r="AB494" s="45" t="str">
        <f t="shared" si="54"/>
        <v/>
      </c>
      <c r="AC494" s="45" t="str">
        <f>+IF(Q494="","",IFERROR(VLOOKUP(Q494,Consulta1[],7,0),"-"))</f>
        <v/>
      </c>
      <c r="AD494" s="45" t="str">
        <f>+IF(Q494="","",IFERROR(VLOOKUP(Q494,Consulta1[],9,0),"-"))</f>
        <v/>
      </c>
      <c r="AE494" s="1">
        <f t="shared" si="55"/>
        <v>0</v>
      </c>
    </row>
    <row r="495" spans="1:31">
      <c r="A495" s="55"/>
      <c r="B495" s="55"/>
      <c r="F495" s="37"/>
      <c r="H495"/>
      <c r="P495" s="54"/>
      <c r="Q495" s="45" t="str">
        <f t="shared" si="49"/>
        <v/>
      </c>
      <c r="R495" s="45" t="str">
        <f>+IF(Q495="","",IFERROR(VLOOKUP(Q495,Consulta1[],2,0),"-"))</f>
        <v/>
      </c>
      <c r="S495" s="45" t="str">
        <f>+IF(Q495="","",IFERROR(VLOOKUP(Q495,Consulta1[],3,0),"-"))</f>
        <v/>
      </c>
      <c r="T495" s="45" t="str">
        <f>+IF(Q495="","",IFERROR(VLOOKUP(Q495,Consulta1[],4,0),"-"))</f>
        <v/>
      </c>
      <c r="U495" s="45" t="str">
        <f>+IF(Q495="","",IFERROR(VLOOKUP(Q495,Consulta1[],5,0),"-"))</f>
        <v/>
      </c>
      <c r="V495" s="45" t="str">
        <f>+IF(Q495="","",IFERROR(VLOOKUP(Q495,Consulta1[],6,0),"-"))</f>
        <v/>
      </c>
      <c r="W495" s="45" t="str">
        <f t="shared" si="50"/>
        <v/>
      </c>
      <c r="X495" s="51" t="str">
        <f>+IF(T495="SWAT HB",800,IF(R495="-","",IFERROR(IF(T495="-","",VLOOKUP(T495,'SKILL PERFIL'!$A$2:$B$37,2,0)),"")))</f>
        <v/>
      </c>
      <c r="Y495" s="51" t="str">
        <f t="shared" si="51"/>
        <v/>
      </c>
      <c r="Z495" s="46" t="str">
        <f t="shared" si="52"/>
        <v/>
      </c>
      <c r="AA495" s="45" t="str">
        <f t="shared" si="53"/>
        <v/>
      </c>
      <c r="AB495" s="45" t="str">
        <f t="shared" si="54"/>
        <v/>
      </c>
      <c r="AC495" s="45" t="str">
        <f>+IF(Q495="","",IFERROR(VLOOKUP(Q495,Consulta1[],7,0),"-"))</f>
        <v/>
      </c>
      <c r="AD495" s="45" t="str">
        <f>+IF(Q495="","",IFERROR(VLOOKUP(Q495,Consulta1[],9,0),"-"))</f>
        <v/>
      </c>
      <c r="AE495" s="1">
        <f t="shared" si="55"/>
        <v>0</v>
      </c>
    </row>
    <row r="496" spans="1:31">
      <c r="A496" s="55"/>
      <c r="B496" s="55"/>
      <c r="F496" s="37"/>
      <c r="H496"/>
      <c r="P496" s="54"/>
      <c r="Q496" s="45" t="str">
        <f t="shared" si="49"/>
        <v/>
      </c>
      <c r="R496" s="45" t="str">
        <f>+IF(Q496="","",IFERROR(VLOOKUP(Q496,Consulta1[],2,0),"-"))</f>
        <v/>
      </c>
      <c r="S496" s="45" t="str">
        <f>+IF(Q496="","",IFERROR(VLOOKUP(Q496,Consulta1[],3,0),"-"))</f>
        <v/>
      </c>
      <c r="T496" s="45" t="str">
        <f>+IF(Q496="","",IFERROR(VLOOKUP(Q496,Consulta1[],4,0),"-"))</f>
        <v/>
      </c>
      <c r="U496" s="45" t="str">
        <f>+IF(Q496="","",IFERROR(VLOOKUP(Q496,Consulta1[],5,0),"-"))</f>
        <v/>
      </c>
      <c r="V496" s="45" t="str">
        <f>+IF(Q496="","",IFERROR(VLOOKUP(Q496,Consulta1[],6,0),"-"))</f>
        <v/>
      </c>
      <c r="W496" s="45" t="str">
        <f t="shared" si="50"/>
        <v/>
      </c>
      <c r="X496" s="51" t="str">
        <f>+IF(T496="SWAT HB",800,IF(R496="-","",IFERROR(IF(T496="-","",VLOOKUP(T496,'SKILL PERFIL'!$A$2:$B$37,2,0)),"")))</f>
        <v/>
      </c>
      <c r="Y496" s="51" t="str">
        <f t="shared" si="51"/>
        <v/>
      </c>
      <c r="Z496" s="46" t="str">
        <f t="shared" si="52"/>
        <v/>
      </c>
      <c r="AA496" s="45" t="str">
        <f t="shared" si="53"/>
        <v/>
      </c>
      <c r="AB496" s="45" t="str">
        <f t="shared" si="54"/>
        <v/>
      </c>
      <c r="AC496" s="45" t="str">
        <f>+IF(Q496="","",IFERROR(VLOOKUP(Q496,Consulta1[],7,0),"-"))</f>
        <v/>
      </c>
      <c r="AD496" s="45" t="str">
        <f>+IF(Q496="","",IFERROR(VLOOKUP(Q496,Consulta1[],9,0),"-"))</f>
        <v/>
      </c>
      <c r="AE496" s="1">
        <f t="shared" si="55"/>
        <v>0</v>
      </c>
    </row>
    <row r="497" spans="1:31">
      <c r="A497" s="55"/>
      <c r="B497" s="55"/>
      <c r="H497"/>
      <c r="P497" s="54"/>
      <c r="Q497" s="45" t="str">
        <f t="shared" si="49"/>
        <v/>
      </c>
      <c r="R497" s="45" t="str">
        <f>+IF(Q497="","",IFERROR(VLOOKUP(Q497,Consulta1[],2,0),"-"))</f>
        <v/>
      </c>
      <c r="S497" s="45" t="str">
        <f>+IF(Q497="","",IFERROR(VLOOKUP(Q497,Consulta1[],3,0),"-"))</f>
        <v/>
      </c>
      <c r="T497" s="45" t="str">
        <f>+IF(Q497="","",IFERROR(VLOOKUP(Q497,Consulta1[],4,0),"-"))</f>
        <v/>
      </c>
      <c r="U497" s="45" t="str">
        <f>+IF(Q497="","",IFERROR(VLOOKUP(Q497,Consulta1[],5,0),"-"))</f>
        <v/>
      </c>
      <c r="V497" s="45" t="str">
        <f>+IF(Q497="","",IFERROR(VLOOKUP(Q497,Consulta1[],6,0),"-"))</f>
        <v/>
      </c>
      <c r="W497" s="45" t="str">
        <f t="shared" si="50"/>
        <v/>
      </c>
      <c r="X497" s="51" t="str">
        <f>+IF(T497="SWAT HB",800,IF(R497="-","",IFERROR(IF(T497="-","",VLOOKUP(T497,'SKILL PERFIL'!$A$2:$B$37,2,0)),"")))</f>
        <v/>
      </c>
      <c r="Y497" s="51" t="str">
        <f t="shared" si="51"/>
        <v/>
      </c>
      <c r="Z497" s="46" t="str">
        <f t="shared" si="52"/>
        <v/>
      </c>
      <c r="AA497" s="45" t="str">
        <f t="shared" si="53"/>
        <v/>
      </c>
      <c r="AB497" s="45" t="str">
        <f t="shared" si="54"/>
        <v/>
      </c>
      <c r="AC497" s="45" t="str">
        <f>+IF(Q497="","",IFERROR(VLOOKUP(Q497,Consulta1[],7,0),"-"))</f>
        <v/>
      </c>
      <c r="AD497" s="45" t="str">
        <f>+IF(Q497="","",IFERROR(VLOOKUP(Q497,Consulta1[],9,0),"-"))</f>
        <v/>
      </c>
      <c r="AE497" s="1">
        <f t="shared" si="55"/>
        <v>0</v>
      </c>
    </row>
    <row r="498" spans="1:31">
      <c r="A498" s="55"/>
      <c r="B498" s="55"/>
      <c r="H498"/>
      <c r="P498" s="54"/>
      <c r="Q498" s="45" t="str">
        <f t="shared" si="49"/>
        <v/>
      </c>
      <c r="R498" s="45" t="str">
        <f>+IF(Q498="","",IFERROR(VLOOKUP(Q498,Consulta1[],2,0),"-"))</f>
        <v/>
      </c>
      <c r="S498" s="45" t="str">
        <f>+IF(Q498="","",IFERROR(VLOOKUP(Q498,Consulta1[],3,0),"-"))</f>
        <v/>
      </c>
      <c r="T498" s="45" t="str">
        <f>+IF(Q498="","",IFERROR(VLOOKUP(Q498,Consulta1[],4,0),"-"))</f>
        <v/>
      </c>
      <c r="U498" s="45" t="str">
        <f>+IF(Q498="","",IFERROR(VLOOKUP(Q498,Consulta1[],5,0),"-"))</f>
        <v/>
      </c>
      <c r="V498" s="45" t="str">
        <f>+IF(Q498="","",IFERROR(VLOOKUP(Q498,Consulta1[],6,0),"-"))</f>
        <v/>
      </c>
      <c r="W498" s="45" t="str">
        <f t="shared" si="50"/>
        <v/>
      </c>
      <c r="X498" s="51" t="str">
        <f>+IF(T498="SWAT HB",800,IF(R498="-","",IFERROR(IF(T498="-","",VLOOKUP(T498,'SKILL PERFIL'!$A$2:$B$37,2,0)),"")))</f>
        <v/>
      </c>
      <c r="Y498" s="51" t="str">
        <f t="shared" si="51"/>
        <v/>
      </c>
      <c r="Z498" s="46" t="str">
        <f t="shared" si="52"/>
        <v/>
      </c>
      <c r="AA498" s="45" t="str">
        <f t="shared" si="53"/>
        <v/>
      </c>
      <c r="AB498" s="45" t="str">
        <f t="shared" si="54"/>
        <v/>
      </c>
      <c r="AC498" s="45" t="str">
        <f>+IF(Q498="","",IFERROR(VLOOKUP(Q498,Consulta1[],7,0),"-"))</f>
        <v/>
      </c>
      <c r="AD498" s="45" t="str">
        <f>+IF(Q498="","",IFERROR(VLOOKUP(Q498,Consulta1[],9,0),"-"))</f>
        <v/>
      </c>
      <c r="AE498" s="1">
        <f t="shared" si="55"/>
        <v>0</v>
      </c>
    </row>
    <row r="499" spans="1:31">
      <c r="A499" s="55"/>
      <c r="B499" s="55"/>
      <c r="H499"/>
      <c r="P499" s="54"/>
      <c r="Q499" s="45" t="str">
        <f t="shared" si="49"/>
        <v/>
      </c>
      <c r="R499" s="45" t="str">
        <f>+IF(Q499="","",IFERROR(VLOOKUP(Q499,Consulta1[],2,0),"-"))</f>
        <v/>
      </c>
      <c r="S499" s="45" t="str">
        <f>+IF(Q499="","",IFERROR(VLOOKUP(Q499,Consulta1[],3,0),"-"))</f>
        <v/>
      </c>
      <c r="T499" s="45" t="str">
        <f>+IF(Q499="","",IFERROR(VLOOKUP(Q499,Consulta1[],4,0),"-"))</f>
        <v/>
      </c>
      <c r="U499" s="45" t="str">
        <f>+IF(Q499="","",IFERROR(VLOOKUP(Q499,Consulta1[],5,0),"-"))</f>
        <v/>
      </c>
      <c r="V499" s="45" t="str">
        <f>+IF(Q499="","",IFERROR(VLOOKUP(Q499,Consulta1[],6,0),"-"))</f>
        <v/>
      </c>
      <c r="W499" s="45" t="str">
        <f t="shared" si="50"/>
        <v/>
      </c>
      <c r="X499" s="51" t="str">
        <f>+IF(T499="SWAT HB",800,IF(R499="-","",IFERROR(IF(T499="-","",VLOOKUP(T499,'SKILL PERFIL'!$A$2:$B$37,2,0)),"")))</f>
        <v/>
      </c>
      <c r="Y499" s="51" t="str">
        <f t="shared" si="51"/>
        <v/>
      </c>
      <c r="Z499" s="46" t="str">
        <f t="shared" si="52"/>
        <v/>
      </c>
      <c r="AA499" s="45" t="str">
        <f t="shared" si="53"/>
        <v/>
      </c>
      <c r="AB499" s="45" t="str">
        <f t="shared" si="54"/>
        <v/>
      </c>
      <c r="AC499" s="45" t="str">
        <f>+IF(Q499="","",IFERROR(VLOOKUP(Q499,Consulta1[],7,0),"-"))</f>
        <v/>
      </c>
      <c r="AD499" s="45" t="str">
        <f>+IF(Q499="","",IFERROR(VLOOKUP(Q499,Consulta1[],9,0),"-"))</f>
        <v/>
      </c>
      <c r="AE499" s="1">
        <f t="shared" si="55"/>
        <v>0</v>
      </c>
    </row>
    <row r="500" spans="1:31">
      <c r="A500" s="55"/>
      <c r="B500" s="55"/>
      <c r="H500"/>
      <c r="P500" s="54"/>
      <c r="Q500" s="45" t="str">
        <f t="shared" si="49"/>
        <v/>
      </c>
      <c r="R500" s="45" t="str">
        <f>+IF(Q500="","",IFERROR(VLOOKUP(Q500,Consulta1[],2,0),"-"))</f>
        <v/>
      </c>
      <c r="S500" s="45" t="str">
        <f>+IF(Q500="","",IFERROR(VLOOKUP(Q500,Consulta1[],3,0),"-"))</f>
        <v/>
      </c>
      <c r="T500" s="45" t="str">
        <f>+IF(Q500="","",IFERROR(VLOOKUP(Q500,Consulta1[],4,0),"-"))</f>
        <v/>
      </c>
      <c r="U500" s="45" t="str">
        <f>+IF(Q500="","",IFERROR(VLOOKUP(Q500,Consulta1[],5,0),"-"))</f>
        <v/>
      </c>
      <c r="V500" s="45" t="str">
        <f>+IF(Q500="","",IFERROR(VLOOKUP(Q500,Consulta1[],6,0),"-"))</f>
        <v/>
      </c>
      <c r="W500" s="45" t="str">
        <f t="shared" si="50"/>
        <v/>
      </c>
      <c r="X500" s="51" t="str">
        <f>+IF(T500="SWAT HB",800,IF(R500="-","",IFERROR(IF(T500="-","",VLOOKUP(T500,'SKILL PERFIL'!$A$2:$B$37,2,0)),"")))</f>
        <v/>
      </c>
      <c r="Y500" s="51" t="str">
        <f t="shared" si="51"/>
        <v/>
      </c>
      <c r="Z500" s="46" t="str">
        <f t="shared" si="52"/>
        <v/>
      </c>
      <c r="AA500" s="45" t="str">
        <f t="shared" si="53"/>
        <v/>
      </c>
      <c r="AB500" s="45" t="str">
        <f t="shared" si="54"/>
        <v/>
      </c>
      <c r="AC500" s="45" t="str">
        <f>+IF(Q500="","",IFERROR(VLOOKUP(Q500,Consulta1[],7,0),"-"))</f>
        <v/>
      </c>
      <c r="AD500" s="45" t="str">
        <f>+IF(Q500="","",IFERROR(VLOOKUP(Q500,Consulta1[],9,0),"-"))</f>
        <v/>
      </c>
      <c r="AE500" s="1">
        <f t="shared" si="55"/>
        <v>0</v>
      </c>
    </row>
    <row r="501" spans="1:31">
      <c r="A501" s="55"/>
      <c r="B501" s="55"/>
      <c r="H501"/>
      <c r="P501" s="54"/>
      <c r="Q501" s="45" t="str">
        <f t="shared" si="49"/>
        <v/>
      </c>
      <c r="R501" s="45" t="str">
        <f>+IF(Q501="","",IFERROR(VLOOKUP(Q501,Consulta1[],2,0),"-"))</f>
        <v/>
      </c>
      <c r="S501" s="45" t="str">
        <f>+IF(Q501="","",IFERROR(VLOOKUP(Q501,Consulta1[],3,0),"-"))</f>
        <v/>
      </c>
      <c r="T501" s="45" t="str">
        <f>+IF(Q501="","",IFERROR(VLOOKUP(Q501,Consulta1[],4,0),"-"))</f>
        <v/>
      </c>
      <c r="U501" s="45" t="str">
        <f>+IF(Q501="","",IFERROR(VLOOKUP(Q501,Consulta1[],5,0),"-"))</f>
        <v/>
      </c>
      <c r="V501" s="45" t="str">
        <f>+IF(Q501="","",IFERROR(VLOOKUP(Q501,Consulta1[],6,0),"-"))</f>
        <v/>
      </c>
      <c r="W501" s="45" t="str">
        <f t="shared" si="50"/>
        <v/>
      </c>
      <c r="X501" s="51" t="str">
        <f>+IF(T501="SWAT HB",800,IF(R501="-","",IFERROR(IF(T501="-","",VLOOKUP(T501,'SKILL PERFIL'!$A$2:$B$37,2,0)),"")))</f>
        <v/>
      </c>
      <c r="Y501" s="51" t="str">
        <f t="shared" si="51"/>
        <v/>
      </c>
      <c r="Z501" s="46" t="str">
        <f t="shared" si="52"/>
        <v/>
      </c>
      <c r="AA501" s="45" t="str">
        <f t="shared" si="53"/>
        <v/>
      </c>
      <c r="AB501" s="45" t="str">
        <f t="shared" si="54"/>
        <v/>
      </c>
      <c r="AC501" s="45" t="str">
        <f>+IF(Q501="","",IFERROR(VLOOKUP(Q501,Consulta1[],7,0),"-"))</f>
        <v/>
      </c>
      <c r="AD501" s="45" t="str">
        <f>+IF(Q501="","",IFERROR(VLOOKUP(Q501,Consulta1[],9,0),"-"))</f>
        <v/>
      </c>
      <c r="AE501" s="1">
        <f t="shared" si="55"/>
        <v>0</v>
      </c>
    </row>
    <row r="502" spans="1:31">
      <c r="A502" s="55"/>
      <c r="B502" s="55"/>
      <c r="H502"/>
      <c r="P502" s="54"/>
      <c r="Q502" s="45" t="str">
        <f t="shared" si="49"/>
        <v/>
      </c>
      <c r="R502" s="45" t="str">
        <f>+IF(Q502="","",IFERROR(VLOOKUP(Q502,Consulta1[],2,0),"-"))</f>
        <v/>
      </c>
      <c r="S502" s="45" t="str">
        <f>+IF(Q502="","",IFERROR(VLOOKUP(Q502,Consulta1[],3,0),"-"))</f>
        <v/>
      </c>
      <c r="T502" s="45" t="str">
        <f>+IF(Q502="","",IFERROR(VLOOKUP(Q502,Consulta1[],4,0),"-"))</f>
        <v/>
      </c>
      <c r="U502" s="45" t="str">
        <f>+IF(Q502="","",IFERROR(VLOOKUP(Q502,Consulta1[],5,0),"-"))</f>
        <v/>
      </c>
      <c r="V502" s="45" t="str">
        <f>+IF(Q502="","",IFERROR(VLOOKUP(Q502,Consulta1[],6,0),"-"))</f>
        <v/>
      </c>
      <c r="W502" s="45" t="str">
        <f t="shared" si="50"/>
        <v/>
      </c>
      <c r="X502" s="51" t="str">
        <f>+IF(T502="SWAT HB",800,IF(R502="-","",IFERROR(IF(T502="-","",VLOOKUP(T502,'SKILL PERFIL'!$A$2:$B$37,2,0)),"")))</f>
        <v/>
      </c>
      <c r="Y502" s="51" t="str">
        <f t="shared" si="51"/>
        <v/>
      </c>
      <c r="Z502" s="46" t="str">
        <f t="shared" si="52"/>
        <v/>
      </c>
      <c r="AA502" s="45" t="str">
        <f t="shared" si="53"/>
        <v/>
      </c>
      <c r="AB502" s="45" t="str">
        <f t="shared" si="54"/>
        <v/>
      </c>
      <c r="AC502" s="45" t="str">
        <f>+IF(Q502="","",IFERROR(VLOOKUP(Q502,Consulta1[],7,0),"-"))</f>
        <v/>
      </c>
      <c r="AD502" s="45" t="str">
        <f>+IF(Q502="","",IFERROR(VLOOKUP(Q502,Consulta1[],9,0),"-"))</f>
        <v/>
      </c>
      <c r="AE502" s="1">
        <f t="shared" si="55"/>
        <v>0</v>
      </c>
    </row>
    <row r="503" spans="1:31">
      <c r="A503" s="55"/>
      <c r="B503" s="55"/>
      <c r="H503"/>
      <c r="P503" s="54"/>
      <c r="Q503" s="45" t="str">
        <f t="shared" si="49"/>
        <v/>
      </c>
      <c r="R503" s="45" t="str">
        <f>+IF(Q503="","",IFERROR(VLOOKUP(Q503,Consulta1[],2,0),"-"))</f>
        <v/>
      </c>
      <c r="S503" s="45" t="str">
        <f>+IF(Q503="","",IFERROR(VLOOKUP(Q503,Consulta1[],3,0),"-"))</f>
        <v/>
      </c>
      <c r="T503" s="45" t="str">
        <f>+IF(Q503="","",IFERROR(VLOOKUP(Q503,Consulta1[],4,0),"-"))</f>
        <v/>
      </c>
      <c r="U503" s="45" t="str">
        <f>+IF(Q503="","",IFERROR(VLOOKUP(Q503,Consulta1[],5,0),"-"))</f>
        <v/>
      </c>
      <c r="V503" s="45" t="str">
        <f>+IF(Q503="","",IFERROR(VLOOKUP(Q503,Consulta1[],6,0),"-"))</f>
        <v/>
      </c>
      <c r="W503" s="45" t="str">
        <f t="shared" si="50"/>
        <v/>
      </c>
      <c r="X503" s="51" t="str">
        <f>+IF(T503="SWAT HB",800,IF(R503="-","",IFERROR(IF(T503="-","",VLOOKUP(T503,'SKILL PERFIL'!$A$2:$B$37,2,0)),"")))</f>
        <v/>
      </c>
      <c r="Y503" s="51" t="str">
        <f t="shared" si="51"/>
        <v/>
      </c>
      <c r="Z503" s="46" t="str">
        <f t="shared" si="52"/>
        <v/>
      </c>
      <c r="AA503" s="45" t="str">
        <f t="shared" si="53"/>
        <v/>
      </c>
      <c r="AB503" s="45" t="str">
        <f t="shared" si="54"/>
        <v/>
      </c>
      <c r="AC503" s="45" t="str">
        <f>+IF(Q503="","",IFERROR(VLOOKUP(Q503,Consulta1[],7,0),"-"))</f>
        <v/>
      </c>
      <c r="AD503" s="45" t="str">
        <f>+IF(Q503="","",IFERROR(VLOOKUP(Q503,Consulta1[],9,0),"-"))</f>
        <v/>
      </c>
      <c r="AE503" s="1">
        <f t="shared" si="55"/>
        <v>0</v>
      </c>
    </row>
    <row r="504" spans="1:31">
      <c r="A504" s="55"/>
      <c r="B504" s="55"/>
      <c r="H504"/>
      <c r="P504" s="54"/>
      <c r="Q504" s="45" t="str">
        <f t="shared" si="49"/>
        <v/>
      </c>
      <c r="R504" s="45" t="str">
        <f>+IF(Q504="","",IFERROR(VLOOKUP(Q504,Consulta1[],2,0),"-"))</f>
        <v/>
      </c>
      <c r="S504" s="45" t="str">
        <f>+IF(Q504="","",IFERROR(VLOOKUP(Q504,Consulta1[],3,0),"-"))</f>
        <v/>
      </c>
      <c r="T504" s="45" t="str">
        <f>+IF(Q504="","",IFERROR(VLOOKUP(Q504,Consulta1[],4,0),"-"))</f>
        <v/>
      </c>
      <c r="U504" s="45" t="str">
        <f>+IF(Q504="","",IFERROR(VLOOKUP(Q504,Consulta1[],5,0),"-"))</f>
        <v/>
      </c>
      <c r="V504" s="45" t="str">
        <f>+IF(Q504="","",IFERROR(VLOOKUP(Q504,Consulta1[],6,0),"-"))</f>
        <v/>
      </c>
      <c r="W504" s="45" t="str">
        <f t="shared" si="50"/>
        <v/>
      </c>
      <c r="X504" s="51" t="str">
        <f>+IF(T504="SWAT HB",800,IF(R504="-","",IFERROR(IF(T504="-","",VLOOKUP(T504,'SKILL PERFIL'!$A$2:$B$37,2,0)),"")))</f>
        <v/>
      </c>
      <c r="Y504" s="51" t="str">
        <f t="shared" si="51"/>
        <v/>
      </c>
      <c r="Z504" s="46" t="str">
        <f t="shared" si="52"/>
        <v/>
      </c>
      <c r="AA504" s="45" t="str">
        <f t="shared" si="53"/>
        <v/>
      </c>
      <c r="AB504" s="45" t="str">
        <f t="shared" si="54"/>
        <v/>
      </c>
      <c r="AC504" s="45" t="str">
        <f>+IF(Q504="","",IFERROR(VLOOKUP(Q504,Consulta1[],7,0),"-"))</f>
        <v/>
      </c>
      <c r="AD504" s="45" t="str">
        <f>+IF(Q504="","",IFERROR(VLOOKUP(Q504,Consulta1[],9,0),"-"))</f>
        <v/>
      </c>
      <c r="AE504" s="1">
        <f t="shared" si="55"/>
        <v>0</v>
      </c>
    </row>
    <row r="505" spans="1:31">
      <c r="A505" s="55"/>
      <c r="B505" s="55"/>
      <c r="H505"/>
      <c r="P505" s="54"/>
      <c r="Q505" s="45" t="str">
        <f t="shared" si="49"/>
        <v/>
      </c>
      <c r="R505" s="45" t="str">
        <f>+IF(Q505="","",IFERROR(VLOOKUP(Q505,Consulta1[],2,0),"-"))</f>
        <v/>
      </c>
      <c r="S505" s="45" t="str">
        <f>+IF(Q505="","",IFERROR(VLOOKUP(Q505,Consulta1[],3,0),"-"))</f>
        <v/>
      </c>
      <c r="T505" s="45" t="str">
        <f>+IF(Q505="","",IFERROR(VLOOKUP(Q505,Consulta1[],4,0),"-"))</f>
        <v/>
      </c>
      <c r="U505" s="45" t="str">
        <f>+IF(Q505="","",IFERROR(VLOOKUP(Q505,Consulta1[],5,0),"-"))</f>
        <v/>
      </c>
      <c r="V505" s="45" t="str">
        <f>+IF(Q505="","",IFERROR(VLOOKUP(Q505,Consulta1[],6,0),"-"))</f>
        <v/>
      </c>
      <c r="W505" s="45" t="str">
        <f t="shared" si="50"/>
        <v/>
      </c>
      <c r="X505" s="51" t="str">
        <f>+IF(T505="SWAT HB",800,IF(R505="-","",IFERROR(IF(T505="-","",VLOOKUP(T505,'SKILL PERFIL'!$A$2:$B$37,2,0)),"")))</f>
        <v/>
      </c>
      <c r="Y505" s="51" t="str">
        <f t="shared" si="51"/>
        <v/>
      </c>
      <c r="Z505" s="46" t="str">
        <f t="shared" si="52"/>
        <v/>
      </c>
      <c r="AA505" s="45" t="str">
        <f t="shared" si="53"/>
        <v/>
      </c>
      <c r="AB505" s="45" t="str">
        <f t="shared" si="54"/>
        <v/>
      </c>
      <c r="AC505" s="45" t="str">
        <f>+IF(Q505="","",IFERROR(VLOOKUP(Q505,Consulta1[],7,0),"-"))</f>
        <v/>
      </c>
      <c r="AD505" s="45" t="str">
        <f>+IF(Q505="","",IFERROR(VLOOKUP(Q505,Consulta1[],9,0),"-"))</f>
        <v/>
      </c>
      <c r="AE505" s="1">
        <f t="shared" si="55"/>
        <v>0</v>
      </c>
    </row>
    <row r="506" spans="1:31">
      <c r="A506" s="55"/>
      <c r="B506" s="55"/>
      <c r="H506"/>
      <c r="P506" s="54"/>
      <c r="Q506" s="45" t="str">
        <f t="shared" si="49"/>
        <v/>
      </c>
      <c r="R506" s="45" t="str">
        <f>+IF(Q506="","",IFERROR(VLOOKUP(Q506,Consulta1[],2,0),"-"))</f>
        <v/>
      </c>
      <c r="S506" s="45" t="str">
        <f>+IF(Q506="","",IFERROR(VLOOKUP(Q506,Consulta1[],3,0),"-"))</f>
        <v/>
      </c>
      <c r="T506" s="45" t="str">
        <f>+IF(Q506="","",IFERROR(VLOOKUP(Q506,Consulta1[],4,0),"-"))</f>
        <v/>
      </c>
      <c r="U506" s="45" t="str">
        <f>+IF(Q506="","",IFERROR(VLOOKUP(Q506,Consulta1[],5,0),"-"))</f>
        <v/>
      </c>
      <c r="V506" s="45" t="str">
        <f>+IF(Q506="","",IFERROR(VLOOKUP(Q506,Consulta1[],6,0),"-"))</f>
        <v/>
      </c>
      <c r="W506" s="45" t="str">
        <f t="shared" si="50"/>
        <v/>
      </c>
      <c r="X506" s="51" t="str">
        <f>+IF(T506="SWAT HB",800,IF(R506="-","",IFERROR(IF(T506="-","",VLOOKUP(T506,'SKILL PERFIL'!$A$2:$B$37,2,0)),"")))</f>
        <v/>
      </c>
      <c r="Y506" s="51" t="str">
        <f t="shared" si="51"/>
        <v/>
      </c>
      <c r="Z506" s="46" t="str">
        <f t="shared" si="52"/>
        <v/>
      </c>
      <c r="AA506" s="45" t="str">
        <f t="shared" si="53"/>
        <v/>
      </c>
      <c r="AB506" s="45" t="str">
        <f t="shared" si="54"/>
        <v/>
      </c>
      <c r="AC506" s="45" t="str">
        <f>+IF(Q506="","",IFERROR(VLOOKUP(Q506,Consulta1[],7,0),"-"))</f>
        <v/>
      </c>
      <c r="AD506" s="45" t="str">
        <f>+IF(Q506="","",IFERROR(VLOOKUP(Q506,Consulta1[],9,0),"-"))</f>
        <v/>
      </c>
      <c r="AE506" s="1">
        <f t="shared" si="55"/>
        <v>0</v>
      </c>
    </row>
    <row r="507" spans="1:31">
      <c r="A507" s="55"/>
      <c r="B507" s="55"/>
      <c r="H507"/>
      <c r="P507" s="54"/>
      <c r="Q507" s="45" t="str">
        <f t="shared" si="49"/>
        <v/>
      </c>
      <c r="R507" s="45" t="str">
        <f>+IF(Q507="","",IFERROR(VLOOKUP(Q507,Consulta1[],2,0),"-"))</f>
        <v/>
      </c>
      <c r="S507" s="45" t="str">
        <f>+IF(Q507="","",IFERROR(VLOOKUP(Q507,Consulta1[],3,0),"-"))</f>
        <v/>
      </c>
      <c r="T507" s="45" t="str">
        <f>+IF(Q507="","",IFERROR(VLOOKUP(Q507,Consulta1[],4,0),"-"))</f>
        <v/>
      </c>
      <c r="U507" s="45" t="str">
        <f>+IF(Q507="","",IFERROR(VLOOKUP(Q507,Consulta1[],5,0),"-"))</f>
        <v/>
      </c>
      <c r="V507" s="45" t="str">
        <f>+IF(Q507="","",IFERROR(VLOOKUP(Q507,Consulta1[],6,0),"-"))</f>
        <v/>
      </c>
      <c r="W507" s="45" t="str">
        <f t="shared" si="50"/>
        <v/>
      </c>
      <c r="X507" s="51" t="str">
        <f>+IF(T507="SWAT HB",800,IF(R507="-","",IFERROR(IF(T507="-","",VLOOKUP(T507,'SKILL PERFIL'!$A$2:$B$37,2,0)),"")))</f>
        <v/>
      </c>
      <c r="Y507" s="51" t="str">
        <f t="shared" si="51"/>
        <v/>
      </c>
      <c r="Z507" s="46" t="str">
        <f t="shared" si="52"/>
        <v/>
      </c>
      <c r="AA507" s="45" t="str">
        <f t="shared" si="53"/>
        <v/>
      </c>
      <c r="AB507" s="45" t="str">
        <f t="shared" si="54"/>
        <v/>
      </c>
      <c r="AC507" s="45" t="str">
        <f>+IF(Q507="","",IFERROR(VLOOKUP(Q507,Consulta1[],7,0),"-"))</f>
        <v/>
      </c>
      <c r="AD507" s="45" t="str">
        <f>+IF(Q507="","",IFERROR(VLOOKUP(Q507,Consulta1[],9,0),"-"))</f>
        <v/>
      </c>
      <c r="AE507" s="1">
        <f t="shared" si="55"/>
        <v>0</v>
      </c>
    </row>
    <row r="508" spans="1:31">
      <c r="A508" s="55"/>
      <c r="B508" s="55"/>
      <c r="H508"/>
      <c r="P508" s="54"/>
      <c r="Q508" s="45" t="str">
        <f t="shared" si="49"/>
        <v/>
      </c>
      <c r="R508" s="45" t="str">
        <f>+IF(Q508="","",IFERROR(VLOOKUP(Q508,Consulta1[],2,0),"-"))</f>
        <v/>
      </c>
      <c r="S508" s="45" t="str">
        <f>+IF(Q508="","",IFERROR(VLOOKUP(Q508,Consulta1[],3,0),"-"))</f>
        <v/>
      </c>
      <c r="T508" s="45" t="str">
        <f>+IF(Q508="","",IFERROR(VLOOKUP(Q508,Consulta1[],4,0),"-"))</f>
        <v/>
      </c>
      <c r="U508" s="45" t="str">
        <f>+IF(Q508="","",IFERROR(VLOOKUP(Q508,Consulta1[],5,0),"-"))</f>
        <v/>
      </c>
      <c r="V508" s="45" t="str">
        <f>+IF(Q508="","",IFERROR(VLOOKUP(Q508,Consulta1[],6,0),"-"))</f>
        <v/>
      </c>
      <c r="W508" s="45" t="str">
        <f t="shared" si="50"/>
        <v/>
      </c>
      <c r="X508" s="51" t="str">
        <f>+IF(T508="SWAT HB",800,IF(R508="-","",IFERROR(IF(T508="-","",VLOOKUP(T508,'SKILL PERFIL'!$A$2:$B$37,2,0)),"")))</f>
        <v/>
      </c>
      <c r="Y508" s="51" t="str">
        <f t="shared" si="51"/>
        <v/>
      </c>
      <c r="Z508" s="46" t="str">
        <f t="shared" si="52"/>
        <v/>
      </c>
      <c r="AA508" s="45" t="str">
        <f t="shared" si="53"/>
        <v/>
      </c>
      <c r="AB508" s="45" t="str">
        <f t="shared" si="54"/>
        <v/>
      </c>
      <c r="AC508" s="45" t="str">
        <f>+IF(Q508="","",IFERROR(VLOOKUP(Q508,Consulta1[],7,0),"-"))</f>
        <v/>
      </c>
      <c r="AD508" s="45" t="str">
        <f>+IF(Q508="","",IFERROR(VLOOKUP(Q508,Consulta1[],9,0),"-"))</f>
        <v/>
      </c>
      <c r="AE508" s="1">
        <f t="shared" si="55"/>
        <v>0</v>
      </c>
    </row>
    <row r="509" spans="1:31">
      <c r="A509" s="55"/>
      <c r="B509" s="55"/>
      <c r="H509"/>
      <c r="P509" s="54"/>
      <c r="Q509" s="45" t="str">
        <f t="shared" si="49"/>
        <v/>
      </c>
      <c r="R509" s="45" t="str">
        <f>+IF(Q509="","",IFERROR(VLOOKUP(Q509,Consulta1[],2,0),"-"))</f>
        <v/>
      </c>
      <c r="S509" s="45" t="str">
        <f>+IF(Q509="","",IFERROR(VLOOKUP(Q509,Consulta1[],3,0),"-"))</f>
        <v/>
      </c>
      <c r="T509" s="45" t="str">
        <f>+IF(Q509="","",IFERROR(VLOOKUP(Q509,Consulta1[],4,0),"-"))</f>
        <v/>
      </c>
      <c r="U509" s="45" t="str">
        <f>+IF(Q509="","",IFERROR(VLOOKUP(Q509,Consulta1[],5,0),"-"))</f>
        <v/>
      </c>
      <c r="V509" s="45" t="str">
        <f>+IF(Q509="","",IFERROR(VLOOKUP(Q509,Consulta1[],6,0),"-"))</f>
        <v/>
      </c>
      <c r="W509" s="45" t="str">
        <f t="shared" si="50"/>
        <v/>
      </c>
      <c r="X509" s="51" t="str">
        <f>+IF(T509="SWAT HB",800,IF(R509="-","",IFERROR(IF(T509="-","",VLOOKUP(T509,'SKILL PERFIL'!$A$2:$B$37,2,0)),"")))</f>
        <v/>
      </c>
      <c r="Y509" s="51" t="str">
        <f t="shared" si="51"/>
        <v/>
      </c>
      <c r="Z509" s="46" t="str">
        <f t="shared" si="52"/>
        <v/>
      </c>
      <c r="AA509" s="45" t="str">
        <f t="shared" si="53"/>
        <v/>
      </c>
      <c r="AB509" s="45" t="str">
        <f t="shared" si="54"/>
        <v/>
      </c>
      <c r="AC509" s="45" t="str">
        <f>+IF(Q509="","",IFERROR(VLOOKUP(Q509,Consulta1[],7,0),"-"))</f>
        <v/>
      </c>
      <c r="AD509" s="45" t="str">
        <f>+IF(Q509="","",IFERROR(VLOOKUP(Q509,Consulta1[],9,0),"-"))</f>
        <v/>
      </c>
      <c r="AE509" s="1">
        <f t="shared" si="55"/>
        <v>0</v>
      </c>
    </row>
    <row r="510" spans="1:31">
      <c r="A510" s="55"/>
      <c r="B510" s="55"/>
      <c r="H510"/>
      <c r="P510" s="54"/>
      <c r="Q510" s="45" t="str">
        <f t="shared" si="49"/>
        <v/>
      </c>
      <c r="R510" s="45" t="str">
        <f>+IF(Q510="","",IFERROR(VLOOKUP(Q510,Consulta1[],2,0),"-"))</f>
        <v/>
      </c>
      <c r="S510" s="45" t="str">
        <f>+IF(Q510="","",IFERROR(VLOOKUP(Q510,Consulta1[],3,0),"-"))</f>
        <v/>
      </c>
      <c r="T510" s="45" t="str">
        <f>+IF(Q510="","",IFERROR(VLOOKUP(Q510,Consulta1[],4,0),"-"))</f>
        <v/>
      </c>
      <c r="U510" s="45" t="str">
        <f>+IF(Q510="","",IFERROR(VLOOKUP(Q510,Consulta1[],5,0),"-"))</f>
        <v/>
      </c>
      <c r="V510" s="45" t="str">
        <f>+IF(Q510="","",IFERROR(VLOOKUP(Q510,Consulta1[],6,0),"-"))</f>
        <v/>
      </c>
      <c r="W510" s="45" t="str">
        <f t="shared" si="50"/>
        <v/>
      </c>
      <c r="X510" s="51" t="str">
        <f>+IF(T510="SWAT HB",800,IF(R510="-","",IFERROR(IF(T510="-","",VLOOKUP(T510,'SKILL PERFIL'!$A$2:$B$37,2,0)),"")))</f>
        <v/>
      </c>
      <c r="Y510" s="51" t="str">
        <f t="shared" si="51"/>
        <v/>
      </c>
      <c r="Z510" s="46" t="str">
        <f t="shared" si="52"/>
        <v/>
      </c>
      <c r="AA510" s="45" t="str">
        <f t="shared" si="53"/>
        <v/>
      </c>
      <c r="AB510" s="45" t="str">
        <f t="shared" si="54"/>
        <v/>
      </c>
      <c r="AC510" s="45" t="str">
        <f>+IF(Q510="","",IFERROR(VLOOKUP(Q510,Consulta1[],7,0),"-"))</f>
        <v/>
      </c>
      <c r="AD510" s="45" t="str">
        <f>+IF(Q510="","",IFERROR(VLOOKUP(Q510,Consulta1[],9,0),"-"))</f>
        <v/>
      </c>
      <c r="AE510" s="1">
        <f t="shared" si="55"/>
        <v>0</v>
      </c>
    </row>
    <row r="511" spans="1:31">
      <c r="A511" s="55"/>
      <c r="B511" s="55"/>
      <c r="H511"/>
      <c r="P511" s="54"/>
      <c r="Q511" s="45" t="str">
        <f t="shared" si="49"/>
        <v/>
      </c>
      <c r="R511" s="45" t="str">
        <f>+IF(Q511="","",IFERROR(VLOOKUP(Q511,Consulta1[],2,0),"-"))</f>
        <v/>
      </c>
      <c r="S511" s="45" t="str">
        <f>+IF(Q511="","",IFERROR(VLOOKUP(Q511,Consulta1[],3,0),"-"))</f>
        <v/>
      </c>
      <c r="T511" s="45" t="str">
        <f>+IF(Q511="","",IFERROR(VLOOKUP(Q511,Consulta1[],4,0),"-"))</f>
        <v/>
      </c>
      <c r="U511" s="45" t="str">
        <f>+IF(Q511="","",IFERROR(VLOOKUP(Q511,Consulta1[],5,0),"-"))</f>
        <v/>
      </c>
      <c r="V511" s="45" t="str">
        <f>+IF(Q511="","",IFERROR(VLOOKUP(Q511,Consulta1[],6,0),"-"))</f>
        <v/>
      </c>
      <c r="W511" s="45" t="str">
        <f t="shared" si="50"/>
        <v/>
      </c>
      <c r="X511" s="51" t="str">
        <f>+IF(T511="SWAT HB",800,IF(R511="-","",IFERROR(IF(T511="-","",VLOOKUP(T511,'SKILL PERFIL'!$A$2:$B$37,2,0)),"")))</f>
        <v/>
      </c>
      <c r="Y511" s="51" t="str">
        <f t="shared" si="51"/>
        <v/>
      </c>
      <c r="Z511" s="46" t="str">
        <f t="shared" si="52"/>
        <v/>
      </c>
      <c r="AA511" s="45" t="str">
        <f t="shared" si="53"/>
        <v/>
      </c>
      <c r="AB511" s="45" t="str">
        <f t="shared" si="54"/>
        <v/>
      </c>
      <c r="AC511" s="45" t="str">
        <f>+IF(Q511="","",IFERROR(VLOOKUP(Q511,Consulta1[],7,0),"-"))</f>
        <v/>
      </c>
      <c r="AD511" s="45" t="str">
        <f>+IF(Q511="","",IFERROR(VLOOKUP(Q511,Consulta1[],9,0),"-"))</f>
        <v/>
      </c>
      <c r="AE511" s="1">
        <f t="shared" si="55"/>
        <v>0</v>
      </c>
    </row>
    <row r="512" spans="1:31">
      <c r="A512" s="55"/>
      <c r="B512" s="55"/>
      <c r="H512"/>
      <c r="P512" s="54"/>
      <c r="Q512" s="45" t="str">
        <f t="shared" si="49"/>
        <v/>
      </c>
      <c r="R512" s="45" t="str">
        <f>+IF(Q512="","",IFERROR(VLOOKUP(Q512,Consulta1[],2,0),"-"))</f>
        <v/>
      </c>
      <c r="S512" s="45" t="str">
        <f>+IF(Q512="","",IFERROR(VLOOKUP(Q512,Consulta1[],3,0),"-"))</f>
        <v/>
      </c>
      <c r="T512" s="45" t="str">
        <f>+IF(Q512="","",IFERROR(VLOOKUP(Q512,Consulta1[],4,0),"-"))</f>
        <v/>
      </c>
      <c r="U512" s="45" t="str">
        <f>+IF(Q512="","",IFERROR(VLOOKUP(Q512,Consulta1[],5,0),"-"))</f>
        <v/>
      </c>
      <c r="V512" s="45" t="str">
        <f>+IF(Q512="","",IFERROR(VLOOKUP(Q512,Consulta1[],6,0),"-"))</f>
        <v/>
      </c>
      <c r="W512" s="45" t="str">
        <f t="shared" si="50"/>
        <v/>
      </c>
      <c r="X512" s="51" t="str">
        <f>+IF(T512="SWAT HB",800,IF(R512="-","",IFERROR(IF(T512="-","",VLOOKUP(T512,'SKILL PERFIL'!$A$2:$B$37,2,0)),"")))</f>
        <v/>
      </c>
      <c r="Y512" s="51" t="str">
        <f t="shared" si="51"/>
        <v/>
      </c>
      <c r="Z512" s="46" t="str">
        <f t="shared" si="52"/>
        <v/>
      </c>
      <c r="AA512" s="45" t="str">
        <f t="shared" si="53"/>
        <v/>
      </c>
      <c r="AB512" s="45" t="str">
        <f t="shared" si="54"/>
        <v/>
      </c>
      <c r="AC512" s="45" t="str">
        <f>+IF(Q512="","",IFERROR(VLOOKUP(Q512,Consulta1[],7,0),"-"))</f>
        <v/>
      </c>
      <c r="AD512" s="45" t="str">
        <f>+IF(Q512="","",IFERROR(VLOOKUP(Q512,Consulta1[],9,0),"-"))</f>
        <v/>
      </c>
      <c r="AE512" s="1">
        <f t="shared" si="55"/>
        <v>0</v>
      </c>
    </row>
    <row r="513" spans="1:31">
      <c r="A513" s="55"/>
      <c r="B513" s="55"/>
      <c r="H513"/>
      <c r="P513" s="54"/>
      <c r="Q513" s="45" t="str">
        <f t="shared" si="49"/>
        <v/>
      </c>
      <c r="R513" s="45" t="str">
        <f>+IF(Q513="","",IFERROR(VLOOKUP(Q513,Consulta1[],2,0),"-"))</f>
        <v/>
      </c>
      <c r="S513" s="45" t="str">
        <f>+IF(Q513="","",IFERROR(VLOOKUP(Q513,Consulta1[],3,0),"-"))</f>
        <v/>
      </c>
      <c r="T513" s="45" t="str">
        <f>+IF(Q513="","",IFERROR(VLOOKUP(Q513,Consulta1[],4,0),"-"))</f>
        <v/>
      </c>
      <c r="U513" s="45" t="str">
        <f>+IF(Q513="","",IFERROR(VLOOKUP(Q513,Consulta1[],5,0),"-"))</f>
        <v/>
      </c>
      <c r="V513" s="45" t="str">
        <f>+IF(Q513="","",IFERROR(VLOOKUP(Q513,Consulta1[],6,0),"-"))</f>
        <v/>
      </c>
      <c r="W513" s="45" t="str">
        <f t="shared" si="50"/>
        <v/>
      </c>
      <c r="X513" s="51" t="str">
        <f>+IF(T513="SWAT HB",800,IF(R513="-","",IFERROR(IF(T513="-","",VLOOKUP(T513,'SKILL PERFIL'!$A$2:$B$37,2,0)),"")))</f>
        <v/>
      </c>
      <c r="Y513" s="51" t="str">
        <f t="shared" si="51"/>
        <v/>
      </c>
      <c r="Z513" s="46" t="str">
        <f t="shared" si="52"/>
        <v/>
      </c>
      <c r="AA513" s="45" t="str">
        <f t="shared" si="53"/>
        <v/>
      </c>
      <c r="AB513" s="45" t="str">
        <f t="shared" si="54"/>
        <v/>
      </c>
      <c r="AC513" s="45" t="str">
        <f>+IF(Q513="","",IFERROR(VLOOKUP(Q513,Consulta1[],7,0),"-"))</f>
        <v/>
      </c>
      <c r="AD513" s="45" t="str">
        <f>+IF(Q513="","",IFERROR(VLOOKUP(Q513,Consulta1[],9,0),"-"))</f>
        <v/>
      </c>
      <c r="AE513" s="1">
        <f t="shared" si="55"/>
        <v>0</v>
      </c>
    </row>
    <row r="514" spans="1:31">
      <c r="A514" s="55"/>
      <c r="B514" s="55"/>
      <c r="H514"/>
      <c r="P514" s="54"/>
      <c r="Q514" s="45" t="str">
        <f t="shared" si="49"/>
        <v/>
      </c>
      <c r="R514" s="45" t="str">
        <f>+IF(Q514="","",IFERROR(VLOOKUP(Q514,Consulta1[],2,0),"-"))</f>
        <v/>
      </c>
      <c r="S514" s="45" t="str">
        <f>+IF(Q514="","",IFERROR(VLOOKUP(Q514,Consulta1[],3,0),"-"))</f>
        <v/>
      </c>
      <c r="T514" s="45" t="str">
        <f>+IF(Q514="","",IFERROR(VLOOKUP(Q514,Consulta1[],4,0),"-"))</f>
        <v/>
      </c>
      <c r="U514" s="45" t="str">
        <f>+IF(Q514="","",IFERROR(VLOOKUP(Q514,Consulta1[],5,0),"-"))</f>
        <v/>
      </c>
      <c r="V514" s="45" t="str">
        <f>+IF(Q514="","",IFERROR(VLOOKUP(Q514,Consulta1[],6,0),"-"))</f>
        <v/>
      </c>
      <c r="W514" s="45" t="str">
        <f t="shared" si="50"/>
        <v/>
      </c>
      <c r="X514" s="51" t="str">
        <f>+IF(T514="SWAT HB",800,IF(R514="-","",IFERROR(IF(T514="-","",VLOOKUP(T514,'SKILL PERFIL'!$A$2:$B$37,2,0)),"")))</f>
        <v/>
      </c>
      <c r="Y514" s="51" t="str">
        <f t="shared" si="51"/>
        <v/>
      </c>
      <c r="Z514" s="46" t="str">
        <f t="shared" si="52"/>
        <v/>
      </c>
      <c r="AA514" s="45" t="str">
        <f t="shared" si="53"/>
        <v/>
      </c>
      <c r="AB514" s="45" t="str">
        <f t="shared" si="54"/>
        <v/>
      </c>
      <c r="AC514" s="45" t="str">
        <f>+IF(Q514="","",IFERROR(VLOOKUP(Q514,Consulta1[],7,0),"-"))</f>
        <v/>
      </c>
      <c r="AD514" s="45" t="str">
        <f>+IF(Q514="","",IFERROR(VLOOKUP(Q514,Consulta1[],9,0),"-"))</f>
        <v/>
      </c>
      <c r="AE514" s="1">
        <f t="shared" si="55"/>
        <v>0</v>
      </c>
    </row>
    <row r="515" spans="1:31">
      <c r="A515" s="55"/>
      <c r="B515" s="55"/>
      <c r="H515"/>
      <c r="P515" s="54"/>
      <c r="Q515" s="45" t="str">
        <f t="shared" ref="Q515:Q578" si="56">+IFERROR(IF(G515="","",LEFT(G515,7))*1,"")</f>
        <v/>
      </c>
      <c r="R515" s="45" t="str">
        <f>+IF(Q515="","",IFERROR(VLOOKUP(Q515,Consulta1[],2,0),"-"))</f>
        <v/>
      </c>
      <c r="S515" s="45" t="str">
        <f>+IF(Q515="","",IFERROR(VLOOKUP(Q515,Consulta1[],3,0),"-"))</f>
        <v/>
      </c>
      <c r="T515" s="45" t="str">
        <f>+IF(Q515="","",IFERROR(VLOOKUP(Q515,Consulta1[],4,0),"-"))</f>
        <v/>
      </c>
      <c r="U515" s="45" t="str">
        <f>+IF(Q515="","",IFERROR(VLOOKUP(Q515,Consulta1[],5,0),"-"))</f>
        <v/>
      </c>
      <c r="V515" s="45" t="str">
        <f>+IF(Q515="","",IFERROR(VLOOKUP(Q515,Consulta1[],6,0),"-"))</f>
        <v/>
      </c>
      <c r="W515" s="45" t="str">
        <f t="shared" ref="W515:W578" si="57">+IF(G515="","",IF(R515="-","",I515))</f>
        <v/>
      </c>
      <c r="X515" s="51" t="str">
        <f>+IF(T515="SWAT HB",800,IF(R515="-","",IFERROR(IF(T515="-","",VLOOKUP(T515,'SKILL PERFIL'!$A$2:$B$37,2,0)),"")))</f>
        <v/>
      </c>
      <c r="Y515" s="51" t="str">
        <f t="shared" ref="Y515:Y578" si="58">+IFERROR(IF(R515="-","",MID(J515,2,8)*24*3600),"")</f>
        <v/>
      </c>
      <c r="Z515" s="46" t="str">
        <f t="shared" ref="Z515:Z578" si="59">+IFERROR(W515*Y515,"")</f>
        <v/>
      </c>
      <c r="AA515" s="45" t="str">
        <f t="shared" ref="AA515:AA578" si="60">+IF(Q515="","",Q515)</f>
        <v/>
      </c>
      <c r="AB515" s="45" t="str">
        <f t="shared" ref="AB515:AB578" si="61">+IF(G515="","",IF(R515="-",0,1))</f>
        <v/>
      </c>
      <c r="AC515" s="45" t="str">
        <f>+IF(Q515="","",IFERROR(VLOOKUP(Q515,Consulta1[],7,0),"-"))</f>
        <v/>
      </c>
      <c r="AD515" s="45" t="str">
        <f>+IF(Q515="","",IFERROR(VLOOKUP(Q515,Consulta1[],9,0),"-"))</f>
        <v/>
      </c>
      <c r="AE515" s="1">
        <f t="shared" ref="AE515:AE578" si="62">DATE(YEAR(A515),MONTH(A515),DAY(A515))</f>
        <v>0</v>
      </c>
    </row>
    <row r="516" spans="1:31">
      <c r="A516" s="55"/>
      <c r="B516" s="55"/>
      <c r="H516"/>
      <c r="P516" s="54"/>
      <c r="Q516" s="45" t="str">
        <f t="shared" si="56"/>
        <v/>
      </c>
      <c r="R516" s="45" t="str">
        <f>+IF(Q516="","",IFERROR(VLOOKUP(Q516,Consulta1[],2,0),"-"))</f>
        <v/>
      </c>
      <c r="S516" s="45" t="str">
        <f>+IF(Q516="","",IFERROR(VLOOKUP(Q516,Consulta1[],3,0),"-"))</f>
        <v/>
      </c>
      <c r="T516" s="45" t="str">
        <f>+IF(Q516="","",IFERROR(VLOOKUP(Q516,Consulta1[],4,0),"-"))</f>
        <v/>
      </c>
      <c r="U516" s="45" t="str">
        <f>+IF(Q516="","",IFERROR(VLOOKUP(Q516,Consulta1[],5,0),"-"))</f>
        <v/>
      </c>
      <c r="V516" s="45" t="str">
        <f>+IF(Q516="","",IFERROR(VLOOKUP(Q516,Consulta1[],6,0),"-"))</f>
        <v/>
      </c>
      <c r="W516" s="45" t="str">
        <f t="shared" si="57"/>
        <v/>
      </c>
      <c r="X516" s="51" t="str">
        <f>+IF(T516="SWAT HB",800,IF(R516="-","",IFERROR(IF(T516="-","",VLOOKUP(T516,'SKILL PERFIL'!$A$2:$B$37,2,0)),"")))</f>
        <v/>
      </c>
      <c r="Y516" s="51" t="str">
        <f t="shared" si="58"/>
        <v/>
      </c>
      <c r="Z516" s="46" t="str">
        <f t="shared" si="59"/>
        <v/>
      </c>
      <c r="AA516" s="45" t="str">
        <f t="shared" si="60"/>
        <v/>
      </c>
      <c r="AB516" s="45" t="str">
        <f t="shared" si="61"/>
        <v/>
      </c>
      <c r="AC516" s="45" t="str">
        <f>+IF(Q516="","",IFERROR(VLOOKUP(Q516,Consulta1[],7,0),"-"))</f>
        <v/>
      </c>
      <c r="AD516" s="45" t="str">
        <f>+IF(Q516="","",IFERROR(VLOOKUP(Q516,Consulta1[],9,0),"-"))</f>
        <v/>
      </c>
      <c r="AE516" s="1">
        <f t="shared" si="62"/>
        <v>0</v>
      </c>
    </row>
    <row r="517" spans="1:31">
      <c r="A517" s="55"/>
      <c r="B517" s="55"/>
      <c r="H517"/>
      <c r="P517" s="54"/>
      <c r="Q517" s="45" t="str">
        <f t="shared" si="56"/>
        <v/>
      </c>
      <c r="R517" s="45" t="str">
        <f>+IF(Q517="","",IFERROR(VLOOKUP(Q517,Consulta1[],2,0),"-"))</f>
        <v/>
      </c>
      <c r="S517" s="45" t="str">
        <f>+IF(Q517="","",IFERROR(VLOOKUP(Q517,Consulta1[],3,0),"-"))</f>
        <v/>
      </c>
      <c r="T517" s="45" t="str">
        <f>+IF(Q517="","",IFERROR(VLOOKUP(Q517,Consulta1[],4,0),"-"))</f>
        <v/>
      </c>
      <c r="U517" s="45" t="str">
        <f>+IF(Q517="","",IFERROR(VLOOKUP(Q517,Consulta1[],5,0),"-"))</f>
        <v/>
      </c>
      <c r="V517" s="45" t="str">
        <f>+IF(Q517="","",IFERROR(VLOOKUP(Q517,Consulta1[],6,0),"-"))</f>
        <v/>
      </c>
      <c r="W517" s="45" t="str">
        <f t="shared" si="57"/>
        <v/>
      </c>
      <c r="X517" s="51" t="str">
        <f>+IF(T517="SWAT HB",800,IF(R517="-","",IFERROR(IF(T517="-","",VLOOKUP(T517,'SKILL PERFIL'!$A$2:$B$37,2,0)),"")))</f>
        <v/>
      </c>
      <c r="Y517" s="51" t="str">
        <f t="shared" si="58"/>
        <v/>
      </c>
      <c r="Z517" s="46" t="str">
        <f t="shared" si="59"/>
        <v/>
      </c>
      <c r="AA517" s="45" t="str">
        <f t="shared" si="60"/>
        <v/>
      </c>
      <c r="AB517" s="45" t="str">
        <f t="shared" si="61"/>
        <v/>
      </c>
      <c r="AC517" s="45" t="str">
        <f>+IF(Q517="","",IFERROR(VLOOKUP(Q517,Consulta1[],7,0),"-"))</f>
        <v/>
      </c>
      <c r="AD517" s="45" t="str">
        <f>+IF(Q517="","",IFERROR(VLOOKUP(Q517,Consulta1[],9,0),"-"))</f>
        <v/>
      </c>
      <c r="AE517" s="1">
        <f t="shared" si="62"/>
        <v>0</v>
      </c>
    </row>
    <row r="518" spans="1:31">
      <c r="A518" s="55"/>
      <c r="B518" s="55"/>
      <c r="H518"/>
      <c r="P518" s="54"/>
      <c r="Q518" s="45" t="str">
        <f t="shared" si="56"/>
        <v/>
      </c>
      <c r="R518" s="45" t="str">
        <f>+IF(Q518="","",IFERROR(VLOOKUP(Q518,Consulta1[],2,0),"-"))</f>
        <v/>
      </c>
      <c r="S518" s="45" t="str">
        <f>+IF(Q518="","",IFERROR(VLOOKUP(Q518,Consulta1[],3,0),"-"))</f>
        <v/>
      </c>
      <c r="T518" s="45" t="str">
        <f>+IF(Q518="","",IFERROR(VLOOKUP(Q518,Consulta1[],4,0),"-"))</f>
        <v/>
      </c>
      <c r="U518" s="45" t="str">
        <f>+IF(Q518="","",IFERROR(VLOOKUP(Q518,Consulta1[],5,0),"-"))</f>
        <v/>
      </c>
      <c r="V518" s="45" t="str">
        <f>+IF(Q518="","",IFERROR(VLOOKUP(Q518,Consulta1[],6,0),"-"))</f>
        <v/>
      </c>
      <c r="W518" s="45" t="str">
        <f t="shared" si="57"/>
        <v/>
      </c>
      <c r="X518" s="51" t="str">
        <f>+IF(T518="SWAT HB",800,IF(R518="-","",IFERROR(IF(T518="-","",VLOOKUP(T518,'SKILL PERFIL'!$A$2:$B$37,2,0)),"")))</f>
        <v/>
      </c>
      <c r="Y518" s="51" t="str">
        <f t="shared" si="58"/>
        <v/>
      </c>
      <c r="Z518" s="46" t="str">
        <f t="shared" si="59"/>
        <v/>
      </c>
      <c r="AA518" s="45" t="str">
        <f t="shared" si="60"/>
        <v/>
      </c>
      <c r="AB518" s="45" t="str">
        <f t="shared" si="61"/>
        <v/>
      </c>
      <c r="AC518" s="45" t="str">
        <f>+IF(Q518="","",IFERROR(VLOOKUP(Q518,Consulta1[],7,0),"-"))</f>
        <v/>
      </c>
      <c r="AD518" s="45" t="str">
        <f>+IF(Q518="","",IFERROR(VLOOKUP(Q518,Consulta1[],9,0),"-"))</f>
        <v/>
      </c>
      <c r="AE518" s="1">
        <f t="shared" si="62"/>
        <v>0</v>
      </c>
    </row>
    <row r="519" spans="1:31">
      <c r="A519" s="55"/>
      <c r="B519" s="55"/>
      <c r="H519"/>
      <c r="P519" s="54"/>
      <c r="Q519" s="45" t="str">
        <f t="shared" si="56"/>
        <v/>
      </c>
      <c r="R519" s="45" t="str">
        <f>+IF(Q519="","",IFERROR(VLOOKUP(Q519,Consulta1[],2,0),"-"))</f>
        <v/>
      </c>
      <c r="S519" s="45" t="str">
        <f>+IF(Q519="","",IFERROR(VLOOKUP(Q519,Consulta1[],3,0),"-"))</f>
        <v/>
      </c>
      <c r="T519" s="45" t="str">
        <f>+IF(Q519="","",IFERROR(VLOOKUP(Q519,Consulta1[],4,0),"-"))</f>
        <v/>
      </c>
      <c r="U519" s="45" t="str">
        <f>+IF(Q519="","",IFERROR(VLOOKUP(Q519,Consulta1[],5,0),"-"))</f>
        <v/>
      </c>
      <c r="V519" s="45" t="str">
        <f>+IF(Q519="","",IFERROR(VLOOKUP(Q519,Consulta1[],6,0),"-"))</f>
        <v/>
      </c>
      <c r="W519" s="45" t="str">
        <f t="shared" si="57"/>
        <v/>
      </c>
      <c r="X519" s="51" t="str">
        <f>+IF(T519="SWAT HB",800,IF(R519="-","",IFERROR(IF(T519="-","",VLOOKUP(T519,'SKILL PERFIL'!$A$2:$B$37,2,0)),"")))</f>
        <v/>
      </c>
      <c r="Y519" s="51" t="str">
        <f t="shared" si="58"/>
        <v/>
      </c>
      <c r="Z519" s="46" t="str">
        <f t="shared" si="59"/>
        <v/>
      </c>
      <c r="AA519" s="45" t="str">
        <f t="shared" si="60"/>
        <v/>
      </c>
      <c r="AB519" s="45" t="str">
        <f t="shared" si="61"/>
        <v/>
      </c>
      <c r="AC519" s="45" t="str">
        <f>+IF(Q519="","",IFERROR(VLOOKUP(Q519,Consulta1[],7,0),"-"))</f>
        <v/>
      </c>
      <c r="AD519" s="45" t="str">
        <f>+IF(Q519="","",IFERROR(VLOOKUP(Q519,Consulta1[],9,0),"-"))</f>
        <v/>
      </c>
      <c r="AE519" s="1">
        <f t="shared" si="62"/>
        <v>0</v>
      </c>
    </row>
    <row r="520" spans="1:31">
      <c r="A520" s="55"/>
      <c r="B520" s="55"/>
      <c r="H520"/>
      <c r="P520" s="54"/>
      <c r="Q520" s="45" t="str">
        <f t="shared" si="56"/>
        <v/>
      </c>
      <c r="R520" s="45" t="str">
        <f>+IF(Q520="","",IFERROR(VLOOKUP(Q520,Consulta1[],2,0),"-"))</f>
        <v/>
      </c>
      <c r="S520" s="45" t="str">
        <f>+IF(Q520="","",IFERROR(VLOOKUP(Q520,Consulta1[],3,0),"-"))</f>
        <v/>
      </c>
      <c r="T520" s="45" t="str">
        <f>+IF(Q520="","",IFERROR(VLOOKUP(Q520,Consulta1[],4,0),"-"))</f>
        <v/>
      </c>
      <c r="U520" s="45" t="str">
        <f>+IF(Q520="","",IFERROR(VLOOKUP(Q520,Consulta1[],5,0),"-"))</f>
        <v/>
      </c>
      <c r="V520" s="45" t="str">
        <f>+IF(Q520="","",IFERROR(VLOOKUP(Q520,Consulta1[],6,0),"-"))</f>
        <v/>
      </c>
      <c r="W520" s="45" t="str">
        <f t="shared" si="57"/>
        <v/>
      </c>
      <c r="X520" s="51" t="str">
        <f>+IF(T520="SWAT HB",800,IF(R520="-","",IFERROR(IF(T520="-","",VLOOKUP(T520,'SKILL PERFIL'!$A$2:$B$37,2,0)),"")))</f>
        <v/>
      </c>
      <c r="Y520" s="51" t="str">
        <f t="shared" si="58"/>
        <v/>
      </c>
      <c r="Z520" s="46" t="str">
        <f t="shared" si="59"/>
        <v/>
      </c>
      <c r="AA520" s="45" t="str">
        <f t="shared" si="60"/>
        <v/>
      </c>
      <c r="AB520" s="45" t="str">
        <f t="shared" si="61"/>
        <v/>
      </c>
      <c r="AC520" s="45" t="str">
        <f>+IF(Q520="","",IFERROR(VLOOKUP(Q520,Consulta1[],7,0),"-"))</f>
        <v/>
      </c>
      <c r="AD520" s="45" t="str">
        <f>+IF(Q520="","",IFERROR(VLOOKUP(Q520,Consulta1[],9,0),"-"))</f>
        <v/>
      </c>
      <c r="AE520" s="1">
        <f t="shared" si="62"/>
        <v>0</v>
      </c>
    </row>
    <row r="521" spans="1:31">
      <c r="A521" s="55"/>
      <c r="B521" s="55"/>
      <c r="H521"/>
      <c r="P521" s="54"/>
      <c r="Q521" s="45" t="str">
        <f t="shared" si="56"/>
        <v/>
      </c>
      <c r="R521" s="45" t="str">
        <f>+IF(Q521="","",IFERROR(VLOOKUP(Q521,Consulta1[],2,0),"-"))</f>
        <v/>
      </c>
      <c r="S521" s="45" t="str">
        <f>+IF(Q521="","",IFERROR(VLOOKUP(Q521,Consulta1[],3,0),"-"))</f>
        <v/>
      </c>
      <c r="T521" s="45" t="str">
        <f>+IF(Q521="","",IFERROR(VLOOKUP(Q521,Consulta1[],4,0),"-"))</f>
        <v/>
      </c>
      <c r="U521" s="45" t="str">
        <f>+IF(Q521="","",IFERROR(VLOOKUP(Q521,Consulta1[],5,0),"-"))</f>
        <v/>
      </c>
      <c r="V521" s="45" t="str">
        <f>+IF(Q521="","",IFERROR(VLOOKUP(Q521,Consulta1[],6,0),"-"))</f>
        <v/>
      </c>
      <c r="W521" s="45" t="str">
        <f t="shared" si="57"/>
        <v/>
      </c>
      <c r="X521" s="51" t="str">
        <f>+IF(T521="SWAT HB",800,IF(R521="-","",IFERROR(IF(T521="-","",VLOOKUP(T521,'SKILL PERFIL'!$A$2:$B$37,2,0)),"")))</f>
        <v/>
      </c>
      <c r="Y521" s="51" t="str">
        <f t="shared" si="58"/>
        <v/>
      </c>
      <c r="Z521" s="46" t="str">
        <f t="shared" si="59"/>
        <v/>
      </c>
      <c r="AA521" s="45" t="str">
        <f t="shared" si="60"/>
        <v/>
      </c>
      <c r="AB521" s="45" t="str">
        <f t="shared" si="61"/>
        <v/>
      </c>
      <c r="AC521" s="45" t="str">
        <f>+IF(Q521="","",IFERROR(VLOOKUP(Q521,Consulta1[],7,0),"-"))</f>
        <v/>
      </c>
      <c r="AD521" s="45" t="str">
        <f>+IF(Q521="","",IFERROR(VLOOKUP(Q521,Consulta1[],9,0),"-"))</f>
        <v/>
      </c>
      <c r="AE521" s="1">
        <f t="shared" si="62"/>
        <v>0</v>
      </c>
    </row>
    <row r="522" spans="1:31">
      <c r="A522" s="55"/>
      <c r="B522" s="55"/>
      <c r="H522"/>
      <c r="P522" s="54"/>
      <c r="Q522" s="45" t="str">
        <f t="shared" si="56"/>
        <v/>
      </c>
      <c r="R522" s="45" t="str">
        <f>+IF(Q522="","",IFERROR(VLOOKUP(Q522,Consulta1[],2,0),"-"))</f>
        <v/>
      </c>
      <c r="S522" s="45" t="str">
        <f>+IF(Q522="","",IFERROR(VLOOKUP(Q522,Consulta1[],3,0),"-"))</f>
        <v/>
      </c>
      <c r="T522" s="45" t="str">
        <f>+IF(Q522="","",IFERROR(VLOOKUP(Q522,Consulta1[],4,0),"-"))</f>
        <v/>
      </c>
      <c r="U522" s="45" t="str">
        <f>+IF(Q522="","",IFERROR(VLOOKUP(Q522,Consulta1[],5,0),"-"))</f>
        <v/>
      </c>
      <c r="V522" s="45" t="str">
        <f>+IF(Q522="","",IFERROR(VLOOKUP(Q522,Consulta1[],6,0),"-"))</f>
        <v/>
      </c>
      <c r="W522" s="45" t="str">
        <f t="shared" si="57"/>
        <v/>
      </c>
      <c r="X522" s="51" t="str">
        <f>+IF(T522="SWAT HB",800,IF(R522="-","",IFERROR(IF(T522="-","",VLOOKUP(T522,'SKILL PERFIL'!$A$2:$B$37,2,0)),"")))</f>
        <v/>
      </c>
      <c r="Y522" s="51" t="str">
        <f t="shared" si="58"/>
        <v/>
      </c>
      <c r="Z522" s="46" t="str">
        <f t="shared" si="59"/>
        <v/>
      </c>
      <c r="AA522" s="45" t="str">
        <f t="shared" si="60"/>
        <v/>
      </c>
      <c r="AB522" s="45" t="str">
        <f t="shared" si="61"/>
        <v/>
      </c>
      <c r="AC522" s="45" t="str">
        <f>+IF(Q522="","",IFERROR(VLOOKUP(Q522,Consulta1[],7,0),"-"))</f>
        <v/>
      </c>
      <c r="AD522" s="45" t="str">
        <f>+IF(Q522="","",IFERROR(VLOOKUP(Q522,Consulta1[],9,0),"-"))</f>
        <v/>
      </c>
      <c r="AE522" s="1">
        <f t="shared" si="62"/>
        <v>0</v>
      </c>
    </row>
    <row r="523" spans="1:31">
      <c r="A523" s="55"/>
      <c r="B523" s="55"/>
      <c r="H523"/>
      <c r="P523" s="54"/>
      <c r="Q523" s="45" t="str">
        <f t="shared" si="56"/>
        <v/>
      </c>
      <c r="R523" s="45" t="str">
        <f>+IF(Q523="","",IFERROR(VLOOKUP(Q523,Consulta1[],2,0),"-"))</f>
        <v/>
      </c>
      <c r="S523" s="45" t="str">
        <f>+IF(Q523="","",IFERROR(VLOOKUP(Q523,Consulta1[],3,0),"-"))</f>
        <v/>
      </c>
      <c r="T523" s="45" t="str">
        <f>+IF(Q523="","",IFERROR(VLOOKUP(Q523,Consulta1[],4,0),"-"))</f>
        <v/>
      </c>
      <c r="U523" s="45" t="str">
        <f>+IF(Q523="","",IFERROR(VLOOKUP(Q523,Consulta1[],5,0),"-"))</f>
        <v/>
      </c>
      <c r="V523" s="45" t="str">
        <f>+IF(Q523="","",IFERROR(VLOOKUP(Q523,Consulta1[],6,0),"-"))</f>
        <v/>
      </c>
      <c r="W523" s="45" t="str">
        <f t="shared" si="57"/>
        <v/>
      </c>
      <c r="X523" s="51" t="str">
        <f>+IF(T523="SWAT HB",800,IF(R523="-","",IFERROR(IF(T523="-","",VLOOKUP(T523,'SKILL PERFIL'!$A$2:$B$37,2,0)),"")))</f>
        <v/>
      </c>
      <c r="Y523" s="51" t="str">
        <f t="shared" si="58"/>
        <v/>
      </c>
      <c r="Z523" s="46" t="str">
        <f t="shared" si="59"/>
        <v/>
      </c>
      <c r="AA523" s="45" t="str">
        <f t="shared" si="60"/>
        <v/>
      </c>
      <c r="AB523" s="45" t="str">
        <f t="shared" si="61"/>
        <v/>
      </c>
      <c r="AC523" s="45" t="str">
        <f>+IF(Q523="","",IFERROR(VLOOKUP(Q523,Consulta1[],7,0),"-"))</f>
        <v/>
      </c>
      <c r="AD523" s="45" t="str">
        <f>+IF(Q523="","",IFERROR(VLOOKUP(Q523,Consulta1[],9,0),"-"))</f>
        <v/>
      </c>
      <c r="AE523" s="1">
        <f t="shared" si="62"/>
        <v>0</v>
      </c>
    </row>
    <row r="524" spans="1:31">
      <c r="A524" s="55"/>
      <c r="B524" s="55"/>
      <c r="F524" s="37"/>
      <c r="H524"/>
      <c r="P524" s="54"/>
      <c r="Q524" s="45" t="str">
        <f t="shared" si="56"/>
        <v/>
      </c>
      <c r="R524" s="45" t="str">
        <f>+IF(Q524="","",IFERROR(VLOOKUP(Q524,Consulta1[],2,0),"-"))</f>
        <v/>
      </c>
      <c r="S524" s="45" t="str">
        <f>+IF(Q524="","",IFERROR(VLOOKUP(Q524,Consulta1[],3,0),"-"))</f>
        <v/>
      </c>
      <c r="T524" s="45" t="str">
        <f>+IF(Q524="","",IFERROR(VLOOKUP(Q524,Consulta1[],4,0),"-"))</f>
        <v/>
      </c>
      <c r="U524" s="45" t="str">
        <f>+IF(Q524="","",IFERROR(VLOOKUP(Q524,Consulta1[],5,0),"-"))</f>
        <v/>
      </c>
      <c r="V524" s="45" t="str">
        <f>+IF(Q524="","",IFERROR(VLOOKUP(Q524,Consulta1[],6,0),"-"))</f>
        <v/>
      </c>
      <c r="W524" s="45" t="str">
        <f t="shared" si="57"/>
        <v/>
      </c>
      <c r="X524" s="51" t="str">
        <f>+IF(T524="SWAT HB",800,IF(R524="-","",IFERROR(IF(T524="-","",VLOOKUP(T524,'SKILL PERFIL'!$A$2:$B$37,2,0)),"")))</f>
        <v/>
      </c>
      <c r="Y524" s="51" t="str">
        <f t="shared" si="58"/>
        <v/>
      </c>
      <c r="Z524" s="46" t="str">
        <f t="shared" si="59"/>
        <v/>
      </c>
      <c r="AA524" s="45" t="str">
        <f t="shared" si="60"/>
        <v/>
      </c>
      <c r="AB524" s="45" t="str">
        <f t="shared" si="61"/>
        <v/>
      </c>
      <c r="AC524" s="45" t="str">
        <f>+IF(Q524="","",IFERROR(VLOOKUP(Q524,Consulta1[],7,0),"-"))</f>
        <v/>
      </c>
      <c r="AD524" s="45" t="str">
        <f>+IF(Q524="","",IFERROR(VLOOKUP(Q524,Consulta1[],9,0),"-"))</f>
        <v/>
      </c>
      <c r="AE524" s="1">
        <f t="shared" si="62"/>
        <v>0</v>
      </c>
    </row>
    <row r="525" spans="1:31">
      <c r="A525" s="55"/>
      <c r="B525" s="55"/>
      <c r="H525"/>
      <c r="P525" s="54"/>
      <c r="Q525" s="45" t="str">
        <f t="shared" si="56"/>
        <v/>
      </c>
      <c r="R525" s="45" t="str">
        <f>+IF(Q525="","",IFERROR(VLOOKUP(Q525,Consulta1[],2,0),"-"))</f>
        <v/>
      </c>
      <c r="S525" s="45" t="str">
        <f>+IF(Q525="","",IFERROR(VLOOKUP(Q525,Consulta1[],3,0),"-"))</f>
        <v/>
      </c>
      <c r="T525" s="45" t="str">
        <f>+IF(Q525="","",IFERROR(VLOOKUP(Q525,Consulta1[],4,0),"-"))</f>
        <v/>
      </c>
      <c r="U525" s="45" t="str">
        <f>+IF(Q525="","",IFERROR(VLOOKUP(Q525,Consulta1[],5,0),"-"))</f>
        <v/>
      </c>
      <c r="V525" s="45" t="str">
        <f>+IF(Q525="","",IFERROR(VLOOKUP(Q525,Consulta1[],6,0),"-"))</f>
        <v/>
      </c>
      <c r="W525" s="45" t="str">
        <f t="shared" si="57"/>
        <v/>
      </c>
      <c r="X525" s="51" t="str">
        <f>+IF(T525="SWAT HB",800,IF(R525="-","",IFERROR(IF(T525="-","",VLOOKUP(T525,'SKILL PERFIL'!$A$2:$B$37,2,0)),"")))</f>
        <v/>
      </c>
      <c r="Y525" s="51" t="str">
        <f t="shared" si="58"/>
        <v/>
      </c>
      <c r="Z525" s="46" t="str">
        <f t="shared" si="59"/>
        <v/>
      </c>
      <c r="AA525" s="45" t="str">
        <f t="shared" si="60"/>
        <v/>
      </c>
      <c r="AB525" s="45" t="str">
        <f t="shared" si="61"/>
        <v/>
      </c>
      <c r="AC525" s="45" t="str">
        <f>+IF(Q525="","",IFERROR(VLOOKUP(Q525,Consulta1[],7,0),"-"))</f>
        <v/>
      </c>
      <c r="AD525" s="45" t="str">
        <f>+IF(Q525="","",IFERROR(VLOOKUP(Q525,Consulta1[],9,0),"-"))</f>
        <v/>
      </c>
      <c r="AE525" s="1">
        <f t="shared" si="62"/>
        <v>0</v>
      </c>
    </row>
    <row r="526" spans="1:31">
      <c r="A526" s="55"/>
      <c r="B526" s="55"/>
      <c r="H526"/>
      <c r="P526" s="54"/>
      <c r="Q526" s="45" t="str">
        <f t="shared" si="56"/>
        <v/>
      </c>
      <c r="R526" s="45" t="str">
        <f>+IF(Q526="","",IFERROR(VLOOKUP(Q526,Consulta1[],2,0),"-"))</f>
        <v/>
      </c>
      <c r="S526" s="45" t="str">
        <f>+IF(Q526="","",IFERROR(VLOOKUP(Q526,Consulta1[],3,0),"-"))</f>
        <v/>
      </c>
      <c r="T526" s="45" t="str">
        <f>+IF(Q526="","",IFERROR(VLOOKUP(Q526,Consulta1[],4,0),"-"))</f>
        <v/>
      </c>
      <c r="U526" s="45" t="str">
        <f>+IF(Q526="","",IFERROR(VLOOKUP(Q526,Consulta1[],5,0),"-"))</f>
        <v/>
      </c>
      <c r="V526" s="45" t="str">
        <f>+IF(Q526="","",IFERROR(VLOOKUP(Q526,Consulta1[],6,0),"-"))</f>
        <v/>
      </c>
      <c r="W526" s="45" t="str">
        <f t="shared" si="57"/>
        <v/>
      </c>
      <c r="X526" s="51" t="str">
        <f>+IF(T526="SWAT HB",800,IF(R526="-","",IFERROR(IF(T526="-","",VLOOKUP(T526,'SKILL PERFIL'!$A$2:$B$37,2,0)),"")))</f>
        <v/>
      </c>
      <c r="Y526" s="51" t="str">
        <f t="shared" si="58"/>
        <v/>
      </c>
      <c r="Z526" s="46" t="str">
        <f t="shared" si="59"/>
        <v/>
      </c>
      <c r="AA526" s="45" t="str">
        <f t="shared" si="60"/>
        <v/>
      </c>
      <c r="AB526" s="45" t="str">
        <f t="shared" si="61"/>
        <v/>
      </c>
      <c r="AC526" s="45" t="str">
        <f>+IF(Q526="","",IFERROR(VLOOKUP(Q526,Consulta1[],7,0),"-"))</f>
        <v/>
      </c>
      <c r="AD526" s="45" t="str">
        <f>+IF(Q526="","",IFERROR(VLOOKUP(Q526,Consulta1[],9,0),"-"))</f>
        <v/>
      </c>
      <c r="AE526" s="1">
        <f t="shared" si="62"/>
        <v>0</v>
      </c>
    </row>
    <row r="527" spans="1:31">
      <c r="A527" s="55"/>
      <c r="B527" s="55"/>
      <c r="H527"/>
      <c r="P527" s="54"/>
      <c r="Q527" s="45" t="str">
        <f t="shared" si="56"/>
        <v/>
      </c>
      <c r="R527" s="45" t="str">
        <f>+IF(Q527="","",IFERROR(VLOOKUP(Q527,Consulta1[],2,0),"-"))</f>
        <v/>
      </c>
      <c r="S527" s="45" t="str">
        <f>+IF(Q527="","",IFERROR(VLOOKUP(Q527,Consulta1[],3,0),"-"))</f>
        <v/>
      </c>
      <c r="T527" s="45" t="str">
        <f>+IF(Q527="","",IFERROR(VLOOKUP(Q527,Consulta1[],4,0),"-"))</f>
        <v/>
      </c>
      <c r="U527" s="45" t="str">
        <f>+IF(Q527="","",IFERROR(VLOOKUP(Q527,Consulta1[],5,0),"-"))</f>
        <v/>
      </c>
      <c r="V527" s="45" t="str">
        <f>+IF(Q527="","",IFERROR(VLOOKUP(Q527,Consulta1[],6,0),"-"))</f>
        <v/>
      </c>
      <c r="W527" s="45" t="str">
        <f t="shared" si="57"/>
        <v/>
      </c>
      <c r="X527" s="51" t="str">
        <f>+IF(T527="SWAT HB",800,IF(R527="-","",IFERROR(IF(T527="-","",VLOOKUP(T527,'SKILL PERFIL'!$A$2:$B$37,2,0)),"")))</f>
        <v/>
      </c>
      <c r="Y527" s="51" t="str">
        <f t="shared" si="58"/>
        <v/>
      </c>
      <c r="Z527" s="46" t="str">
        <f t="shared" si="59"/>
        <v/>
      </c>
      <c r="AA527" s="45" t="str">
        <f t="shared" si="60"/>
        <v/>
      </c>
      <c r="AB527" s="45" t="str">
        <f t="shared" si="61"/>
        <v/>
      </c>
      <c r="AC527" s="45" t="str">
        <f>+IF(Q527="","",IFERROR(VLOOKUP(Q527,Consulta1[],7,0),"-"))</f>
        <v/>
      </c>
      <c r="AD527" s="45" t="str">
        <f>+IF(Q527="","",IFERROR(VLOOKUP(Q527,Consulta1[],9,0),"-"))</f>
        <v/>
      </c>
      <c r="AE527" s="1">
        <f t="shared" si="62"/>
        <v>0</v>
      </c>
    </row>
    <row r="528" spans="1:31">
      <c r="A528" s="55"/>
      <c r="B528" s="55"/>
      <c r="H528"/>
      <c r="P528" s="54"/>
      <c r="Q528" s="45" t="str">
        <f t="shared" si="56"/>
        <v/>
      </c>
      <c r="R528" s="45" t="str">
        <f>+IF(Q528="","",IFERROR(VLOOKUP(Q528,Consulta1[],2,0),"-"))</f>
        <v/>
      </c>
      <c r="S528" s="45" t="str">
        <f>+IF(Q528="","",IFERROR(VLOOKUP(Q528,Consulta1[],3,0),"-"))</f>
        <v/>
      </c>
      <c r="T528" s="45" t="str">
        <f>+IF(Q528="","",IFERROR(VLOOKUP(Q528,Consulta1[],4,0),"-"))</f>
        <v/>
      </c>
      <c r="U528" s="45" t="str">
        <f>+IF(Q528="","",IFERROR(VLOOKUP(Q528,Consulta1[],5,0),"-"))</f>
        <v/>
      </c>
      <c r="V528" s="45" t="str">
        <f>+IF(Q528="","",IFERROR(VLOOKUP(Q528,Consulta1[],6,0),"-"))</f>
        <v/>
      </c>
      <c r="W528" s="45" t="str">
        <f t="shared" si="57"/>
        <v/>
      </c>
      <c r="X528" s="51" t="str">
        <f>+IF(T528="SWAT HB",800,IF(R528="-","",IFERROR(IF(T528="-","",VLOOKUP(T528,'SKILL PERFIL'!$A$2:$B$37,2,0)),"")))</f>
        <v/>
      </c>
      <c r="Y528" s="51" t="str">
        <f t="shared" si="58"/>
        <v/>
      </c>
      <c r="Z528" s="46" t="str">
        <f t="shared" si="59"/>
        <v/>
      </c>
      <c r="AA528" s="45" t="str">
        <f t="shared" si="60"/>
        <v/>
      </c>
      <c r="AB528" s="45" t="str">
        <f t="shared" si="61"/>
        <v/>
      </c>
      <c r="AC528" s="45" t="str">
        <f>+IF(Q528="","",IFERROR(VLOOKUP(Q528,Consulta1[],7,0),"-"))</f>
        <v/>
      </c>
      <c r="AD528" s="45" t="str">
        <f>+IF(Q528="","",IFERROR(VLOOKUP(Q528,Consulta1[],9,0),"-"))</f>
        <v/>
      </c>
      <c r="AE528" s="1">
        <f t="shared" si="62"/>
        <v>0</v>
      </c>
    </row>
    <row r="529" spans="1:31">
      <c r="A529" s="55"/>
      <c r="B529" s="55"/>
      <c r="H529"/>
      <c r="P529" s="54"/>
      <c r="Q529" s="45" t="str">
        <f t="shared" si="56"/>
        <v/>
      </c>
      <c r="R529" s="45" t="str">
        <f>+IF(Q529="","",IFERROR(VLOOKUP(Q529,Consulta1[],2,0),"-"))</f>
        <v/>
      </c>
      <c r="S529" s="45" t="str">
        <f>+IF(Q529="","",IFERROR(VLOOKUP(Q529,Consulta1[],3,0),"-"))</f>
        <v/>
      </c>
      <c r="T529" s="45" t="str">
        <f>+IF(Q529="","",IFERROR(VLOOKUP(Q529,Consulta1[],4,0),"-"))</f>
        <v/>
      </c>
      <c r="U529" s="45" t="str">
        <f>+IF(Q529="","",IFERROR(VLOOKUP(Q529,Consulta1[],5,0),"-"))</f>
        <v/>
      </c>
      <c r="V529" s="45" t="str">
        <f>+IF(Q529="","",IFERROR(VLOOKUP(Q529,Consulta1[],6,0),"-"))</f>
        <v/>
      </c>
      <c r="W529" s="45" t="str">
        <f t="shared" si="57"/>
        <v/>
      </c>
      <c r="X529" s="51" t="str">
        <f>+IF(T529="SWAT HB",800,IF(R529="-","",IFERROR(IF(T529="-","",VLOOKUP(T529,'SKILL PERFIL'!$A$2:$B$37,2,0)),"")))</f>
        <v/>
      </c>
      <c r="Y529" s="51" t="str">
        <f t="shared" si="58"/>
        <v/>
      </c>
      <c r="Z529" s="46" t="str">
        <f t="shared" si="59"/>
        <v/>
      </c>
      <c r="AA529" s="45" t="str">
        <f t="shared" si="60"/>
        <v/>
      </c>
      <c r="AB529" s="45" t="str">
        <f t="shared" si="61"/>
        <v/>
      </c>
      <c r="AC529" s="45" t="str">
        <f>+IF(Q529="","",IFERROR(VLOOKUP(Q529,Consulta1[],7,0),"-"))</f>
        <v/>
      </c>
      <c r="AD529" s="45" t="str">
        <f>+IF(Q529="","",IFERROR(VLOOKUP(Q529,Consulta1[],9,0),"-"))</f>
        <v/>
      </c>
      <c r="AE529" s="1">
        <f t="shared" si="62"/>
        <v>0</v>
      </c>
    </row>
    <row r="530" spans="1:31">
      <c r="A530" s="55"/>
      <c r="B530" s="55"/>
      <c r="H530"/>
      <c r="P530" s="54"/>
      <c r="Q530" s="45" t="str">
        <f t="shared" si="56"/>
        <v/>
      </c>
      <c r="R530" s="45" t="str">
        <f>+IF(Q530="","",IFERROR(VLOOKUP(Q530,Consulta1[],2,0),"-"))</f>
        <v/>
      </c>
      <c r="S530" s="45" t="str">
        <f>+IF(Q530="","",IFERROR(VLOOKUP(Q530,Consulta1[],3,0),"-"))</f>
        <v/>
      </c>
      <c r="T530" s="45" t="str">
        <f>+IF(Q530="","",IFERROR(VLOOKUP(Q530,Consulta1[],4,0),"-"))</f>
        <v/>
      </c>
      <c r="U530" s="45" t="str">
        <f>+IF(Q530="","",IFERROR(VLOOKUP(Q530,Consulta1[],5,0),"-"))</f>
        <v/>
      </c>
      <c r="V530" s="45" t="str">
        <f>+IF(Q530="","",IFERROR(VLOOKUP(Q530,Consulta1[],6,0),"-"))</f>
        <v/>
      </c>
      <c r="W530" s="45" t="str">
        <f t="shared" si="57"/>
        <v/>
      </c>
      <c r="X530" s="51" t="str">
        <f>+IF(T530="SWAT HB",800,IF(R530="-","",IFERROR(IF(T530="-","",VLOOKUP(T530,'SKILL PERFIL'!$A$2:$B$37,2,0)),"")))</f>
        <v/>
      </c>
      <c r="Y530" s="51" t="str">
        <f t="shared" si="58"/>
        <v/>
      </c>
      <c r="Z530" s="46" t="str">
        <f t="shared" si="59"/>
        <v/>
      </c>
      <c r="AA530" s="45" t="str">
        <f t="shared" si="60"/>
        <v/>
      </c>
      <c r="AB530" s="45" t="str">
        <f t="shared" si="61"/>
        <v/>
      </c>
      <c r="AC530" s="45" t="str">
        <f>+IF(Q530="","",IFERROR(VLOOKUP(Q530,Consulta1[],7,0),"-"))</f>
        <v/>
      </c>
      <c r="AD530" s="45" t="str">
        <f>+IF(Q530="","",IFERROR(VLOOKUP(Q530,Consulta1[],9,0),"-"))</f>
        <v/>
      </c>
      <c r="AE530" s="1">
        <f t="shared" si="62"/>
        <v>0</v>
      </c>
    </row>
    <row r="531" spans="1:31">
      <c r="A531" s="55"/>
      <c r="B531" s="55"/>
      <c r="H531"/>
      <c r="P531" s="54"/>
      <c r="Q531" s="45" t="str">
        <f t="shared" si="56"/>
        <v/>
      </c>
      <c r="R531" s="45" t="str">
        <f>+IF(Q531="","",IFERROR(VLOOKUP(Q531,Consulta1[],2,0),"-"))</f>
        <v/>
      </c>
      <c r="S531" s="45" t="str">
        <f>+IF(Q531="","",IFERROR(VLOOKUP(Q531,Consulta1[],3,0),"-"))</f>
        <v/>
      </c>
      <c r="T531" s="45" t="str">
        <f>+IF(Q531="","",IFERROR(VLOOKUP(Q531,Consulta1[],4,0),"-"))</f>
        <v/>
      </c>
      <c r="U531" s="45" t="str">
        <f>+IF(Q531="","",IFERROR(VLOOKUP(Q531,Consulta1[],5,0),"-"))</f>
        <v/>
      </c>
      <c r="V531" s="45" t="str">
        <f>+IF(Q531="","",IFERROR(VLOOKUP(Q531,Consulta1[],6,0),"-"))</f>
        <v/>
      </c>
      <c r="W531" s="45" t="str">
        <f t="shared" si="57"/>
        <v/>
      </c>
      <c r="X531" s="51" t="str">
        <f>+IF(T531="SWAT HB",800,IF(R531="-","",IFERROR(IF(T531="-","",VLOOKUP(T531,'SKILL PERFIL'!$A$2:$B$37,2,0)),"")))</f>
        <v/>
      </c>
      <c r="Y531" s="51" t="str">
        <f t="shared" si="58"/>
        <v/>
      </c>
      <c r="Z531" s="46" t="str">
        <f t="shared" si="59"/>
        <v/>
      </c>
      <c r="AA531" s="45" t="str">
        <f t="shared" si="60"/>
        <v/>
      </c>
      <c r="AB531" s="45" t="str">
        <f t="shared" si="61"/>
        <v/>
      </c>
      <c r="AC531" s="45" t="str">
        <f>+IF(Q531="","",IFERROR(VLOOKUP(Q531,Consulta1[],7,0),"-"))</f>
        <v/>
      </c>
      <c r="AD531" s="45" t="str">
        <f>+IF(Q531="","",IFERROR(VLOOKUP(Q531,Consulta1[],9,0),"-"))</f>
        <v/>
      </c>
      <c r="AE531" s="1">
        <f t="shared" si="62"/>
        <v>0</v>
      </c>
    </row>
    <row r="532" spans="1:31">
      <c r="A532" s="55"/>
      <c r="B532" s="55"/>
      <c r="H532"/>
      <c r="P532" s="54"/>
      <c r="Q532" s="45" t="str">
        <f t="shared" si="56"/>
        <v/>
      </c>
      <c r="R532" s="45" t="str">
        <f>+IF(Q532="","",IFERROR(VLOOKUP(Q532,Consulta1[],2,0),"-"))</f>
        <v/>
      </c>
      <c r="S532" s="45" t="str">
        <f>+IF(Q532="","",IFERROR(VLOOKUP(Q532,Consulta1[],3,0),"-"))</f>
        <v/>
      </c>
      <c r="T532" s="45" t="str">
        <f>+IF(Q532="","",IFERROR(VLOOKUP(Q532,Consulta1[],4,0),"-"))</f>
        <v/>
      </c>
      <c r="U532" s="45" t="str">
        <f>+IF(Q532="","",IFERROR(VLOOKUP(Q532,Consulta1[],5,0),"-"))</f>
        <v/>
      </c>
      <c r="V532" s="45" t="str">
        <f>+IF(Q532="","",IFERROR(VLOOKUP(Q532,Consulta1[],6,0),"-"))</f>
        <v/>
      </c>
      <c r="W532" s="45" t="str">
        <f t="shared" si="57"/>
        <v/>
      </c>
      <c r="X532" s="51" t="str">
        <f>+IF(T532="SWAT HB",800,IF(R532="-","",IFERROR(IF(T532="-","",VLOOKUP(T532,'SKILL PERFIL'!$A$2:$B$37,2,0)),"")))</f>
        <v/>
      </c>
      <c r="Y532" s="51" t="str">
        <f t="shared" si="58"/>
        <v/>
      </c>
      <c r="Z532" s="46" t="str">
        <f t="shared" si="59"/>
        <v/>
      </c>
      <c r="AA532" s="45" t="str">
        <f t="shared" si="60"/>
        <v/>
      </c>
      <c r="AB532" s="45" t="str">
        <f t="shared" si="61"/>
        <v/>
      </c>
      <c r="AC532" s="45" t="str">
        <f>+IF(Q532="","",IFERROR(VLOOKUP(Q532,Consulta1[],7,0),"-"))</f>
        <v/>
      </c>
      <c r="AD532" s="45" t="str">
        <f>+IF(Q532="","",IFERROR(VLOOKUP(Q532,Consulta1[],9,0),"-"))</f>
        <v/>
      </c>
      <c r="AE532" s="1">
        <f t="shared" si="62"/>
        <v>0</v>
      </c>
    </row>
    <row r="533" spans="1:31">
      <c r="A533" s="55"/>
      <c r="B533" s="55"/>
      <c r="H533"/>
      <c r="P533" s="54"/>
      <c r="Q533" s="45" t="str">
        <f t="shared" si="56"/>
        <v/>
      </c>
      <c r="R533" s="45" t="str">
        <f>+IF(Q533="","",IFERROR(VLOOKUP(Q533,Consulta1[],2,0),"-"))</f>
        <v/>
      </c>
      <c r="S533" s="45" t="str">
        <f>+IF(Q533="","",IFERROR(VLOOKUP(Q533,Consulta1[],3,0),"-"))</f>
        <v/>
      </c>
      <c r="T533" s="45" t="str">
        <f>+IF(Q533="","",IFERROR(VLOOKUP(Q533,Consulta1[],4,0),"-"))</f>
        <v/>
      </c>
      <c r="U533" s="45" t="str">
        <f>+IF(Q533="","",IFERROR(VLOOKUP(Q533,Consulta1[],5,0),"-"))</f>
        <v/>
      </c>
      <c r="V533" s="45" t="str">
        <f>+IF(Q533="","",IFERROR(VLOOKUP(Q533,Consulta1[],6,0),"-"))</f>
        <v/>
      </c>
      <c r="W533" s="45" t="str">
        <f t="shared" si="57"/>
        <v/>
      </c>
      <c r="X533" s="51" t="str">
        <f>+IF(T533="SWAT HB",800,IF(R533="-","",IFERROR(IF(T533="-","",VLOOKUP(T533,'SKILL PERFIL'!$A$2:$B$37,2,0)),"")))</f>
        <v/>
      </c>
      <c r="Y533" s="51" t="str">
        <f t="shared" si="58"/>
        <v/>
      </c>
      <c r="Z533" s="46" t="str">
        <f t="shared" si="59"/>
        <v/>
      </c>
      <c r="AA533" s="45" t="str">
        <f t="shared" si="60"/>
        <v/>
      </c>
      <c r="AB533" s="45" t="str">
        <f t="shared" si="61"/>
        <v/>
      </c>
      <c r="AC533" s="45" t="str">
        <f>+IF(Q533="","",IFERROR(VLOOKUP(Q533,Consulta1[],7,0),"-"))</f>
        <v/>
      </c>
      <c r="AD533" s="45" t="str">
        <f>+IF(Q533="","",IFERROR(VLOOKUP(Q533,Consulta1[],9,0),"-"))</f>
        <v/>
      </c>
      <c r="AE533" s="1">
        <f t="shared" si="62"/>
        <v>0</v>
      </c>
    </row>
    <row r="534" spans="1:31">
      <c r="A534" s="55"/>
      <c r="B534" s="55"/>
      <c r="H534"/>
      <c r="P534" s="54"/>
      <c r="Q534" s="45" t="str">
        <f t="shared" si="56"/>
        <v/>
      </c>
      <c r="R534" s="45" t="str">
        <f>+IF(Q534="","",IFERROR(VLOOKUP(Q534,Consulta1[],2,0),"-"))</f>
        <v/>
      </c>
      <c r="S534" s="45" t="str">
        <f>+IF(Q534="","",IFERROR(VLOOKUP(Q534,Consulta1[],3,0),"-"))</f>
        <v/>
      </c>
      <c r="T534" s="45" t="str">
        <f>+IF(Q534="","",IFERROR(VLOOKUP(Q534,Consulta1[],4,0),"-"))</f>
        <v/>
      </c>
      <c r="U534" s="45" t="str">
        <f>+IF(Q534="","",IFERROR(VLOOKUP(Q534,Consulta1[],5,0),"-"))</f>
        <v/>
      </c>
      <c r="V534" s="45" t="str">
        <f>+IF(Q534="","",IFERROR(VLOOKUP(Q534,Consulta1[],6,0),"-"))</f>
        <v/>
      </c>
      <c r="W534" s="45" t="str">
        <f t="shared" si="57"/>
        <v/>
      </c>
      <c r="X534" s="51" t="str">
        <f>+IF(T534="SWAT HB",800,IF(R534="-","",IFERROR(IF(T534="-","",VLOOKUP(T534,'SKILL PERFIL'!$A$2:$B$37,2,0)),"")))</f>
        <v/>
      </c>
      <c r="Y534" s="51" t="str">
        <f t="shared" si="58"/>
        <v/>
      </c>
      <c r="Z534" s="46" t="str">
        <f t="shared" si="59"/>
        <v/>
      </c>
      <c r="AA534" s="45" t="str">
        <f t="shared" si="60"/>
        <v/>
      </c>
      <c r="AB534" s="45" t="str">
        <f t="shared" si="61"/>
        <v/>
      </c>
      <c r="AC534" s="45" t="str">
        <f>+IF(Q534="","",IFERROR(VLOOKUP(Q534,Consulta1[],7,0),"-"))</f>
        <v/>
      </c>
      <c r="AD534" s="45" t="str">
        <f>+IF(Q534="","",IFERROR(VLOOKUP(Q534,Consulta1[],9,0),"-"))</f>
        <v/>
      </c>
      <c r="AE534" s="1">
        <f t="shared" si="62"/>
        <v>0</v>
      </c>
    </row>
    <row r="535" spans="1:31">
      <c r="A535" s="55"/>
      <c r="B535" s="55"/>
      <c r="H535"/>
      <c r="P535" s="54"/>
      <c r="Q535" s="45" t="str">
        <f t="shared" si="56"/>
        <v/>
      </c>
      <c r="R535" s="45" t="str">
        <f>+IF(Q535="","",IFERROR(VLOOKUP(Q535,Consulta1[],2,0),"-"))</f>
        <v/>
      </c>
      <c r="S535" s="45" t="str">
        <f>+IF(Q535="","",IFERROR(VLOOKUP(Q535,Consulta1[],3,0),"-"))</f>
        <v/>
      </c>
      <c r="T535" s="45" t="str">
        <f>+IF(Q535="","",IFERROR(VLOOKUP(Q535,Consulta1[],4,0),"-"))</f>
        <v/>
      </c>
      <c r="U535" s="45" t="str">
        <f>+IF(Q535="","",IFERROR(VLOOKUP(Q535,Consulta1[],5,0),"-"))</f>
        <v/>
      </c>
      <c r="V535" s="45" t="str">
        <f>+IF(Q535="","",IFERROR(VLOOKUP(Q535,Consulta1[],6,0),"-"))</f>
        <v/>
      </c>
      <c r="W535" s="45" t="str">
        <f t="shared" si="57"/>
        <v/>
      </c>
      <c r="X535" s="51" t="str">
        <f>+IF(T535="SWAT HB",800,IF(R535="-","",IFERROR(IF(T535="-","",VLOOKUP(T535,'SKILL PERFIL'!$A$2:$B$37,2,0)),"")))</f>
        <v/>
      </c>
      <c r="Y535" s="51" t="str">
        <f t="shared" si="58"/>
        <v/>
      </c>
      <c r="Z535" s="46" t="str">
        <f t="shared" si="59"/>
        <v/>
      </c>
      <c r="AA535" s="45" t="str">
        <f t="shared" si="60"/>
        <v/>
      </c>
      <c r="AB535" s="45" t="str">
        <f t="shared" si="61"/>
        <v/>
      </c>
      <c r="AC535" s="45" t="str">
        <f>+IF(Q535="","",IFERROR(VLOOKUP(Q535,Consulta1[],7,0),"-"))</f>
        <v/>
      </c>
      <c r="AD535" s="45" t="str">
        <f>+IF(Q535="","",IFERROR(VLOOKUP(Q535,Consulta1[],9,0),"-"))</f>
        <v/>
      </c>
      <c r="AE535" s="1">
        <f t="shared" si="62"/>
        <v>0</v>
      </c>
    </row>
    <row r="536" spans="1:31">
      <c r="A536" s="55"/>
      <c r="B536" s="55"/>
      <c r="H536"/>
      <c r="P536" s="54"/>
      <c r="Q536" s="45" t="str">
        <f t="shared" si="56"/>
        <v/>
      </c>
      <c r="R536" s="45" t="str">
        <f>+IF(Q536="","",IFERROR(VLOOKUP(Q536,Consulta1[],2,0),"-"))</f>
        <v/>
      </c>
      <c r="S536" s="45" t="str">
        <f>+IF(Q536="","",IFERROR(VLOOKUP(Q536,Consulta1[],3,0),"-"))</f>
        <v/>
      </c>
      <c r="T536" s="45" t="str">
        <f>+IF(Q536="","",IFERROR(VLOOKUP(Q536,Consulta1[],4,0),"-"))</f>
        <v/>
      </c>
      <c r="U536" s="45" t="str">
        <f>+IF(Q536="","",IFERROR(VLOOKUP(Q536,Consulta1[],5,0),"-"))</f>
        <v/>
      </c>
      <c r="V536" s="45" t="str">
        <f>+IF(Q536="","",IFERROR(VLOOKUP(Q536,Consulta1[],6,0),"-"))</f>
        <v/>
      </c>
      <c r="W536" s="45" t="str">
        <f t="shared" si="57"/>
        <v/>
      </c>
      <c r="X536" s="51" t="str">
        <f>+IF(T536="SWAT HB",800,IF(R536="-","",IFERROR(IF(T536="-","",VLOOKUP(T536,'SKILL PERFIL'!$A$2:$B$37,2,0)),"")))</f>
        <v/>
      </c>
      <c r="Y536" s="51" t="str">
        <f t="shared" si="58"/>
        <v/>
      </c>
      <c r="Z536" s="46" t="str">
        <f t="shared" si="59"/>
        <v/>
      </c>
      <c r="AA536" s="45" t="str">
        <f t="shared" si="60"/>
        <v/>
      </c>
      <c r="AB536" s="45" t="str">
        <f t="shared" si="61"/>
        <v/>
      </c>
      <c r="AC536" s="45" t="str">
        <f>+IF(Q536="","",IFERROR(VLOOKUP(Q536,Consulta1[],7,0),"-"))</f>
        <v/>
      </c>
      <c r="AD536" s="45" t="str">
        <f>+IF(Q536="","",IFERROR(VLOOKUP(Q536,Consulta1[],9,0),"-"))</f>
        <v/>
      </c>
      <c r="AE536" s="1">
        <f t="shared" si="62"/>
        <v>0</v>
      </c>
    </row>
    <row r="537" spans="1:31">
      <c r="A537" s="55"/>
      <c r="B537" s="55"/>
      <c r="H537"/>
      <c r="P537" s="54"/>
      <c r="Q537" s="45" t="str">
        <f t="shared" si="56"/>
        <v/>
      </c>
      <c r="R537" s="45" t="str">
        <f>+IF(Q537="","",IFERROR(VLOOKUP(Q537,Consulta1[],2,0),"-"))</f>
        <v/>
      </c>
      <c r="S537" s="45" t="str">
        <f>+IF(Q537="","",IFERROR(VLOOKUP(Q537,Consulta1[],3,0),"-"))</f>
        <v/>
      </c>
      <c r="T537" s="45" t="str">
        <f>+IF(Q537="","",IFERROR(VLOOKUP(Q537,Consulta1[],4,0),"-"))</f>
        <v/>
      </c>
      <c r="U537" s="45" t="str">
        <f>+IF(Q537="","",IFERROR(VLOOKUP(Q537,Consulta1[],5,0),"-"))</f>
        <v/>
      </c>
      <c r="V537" s="45" t="str">
        <f>+IF(Q537="","",IFERROR(VLOOKUP(Q537,Consulta1[],6,0),"-"))</f>
        <v/>
      </c>
      <c r="W537" s="45" t="str">
        <f t="shared" si="57"/>
        <v/>
      </c>
      <c r="X537" s="51" t="str">
        <f>+IF(T537="SWAT HB",800,IF(R537="-","",IFERROR(IF(T537="-","",VLOOKUP(T537,'SKILL PERFIL'!$A$2:$B$37,2,0)),"")))</f>
        <v/>
      </c>
      <c r="Y537" s="51" t="str">
        <f t="shared" si="58"/>
        <v/>
      </c>
      <c r="Z537" s="46" t="str">
        <f t="shared" si="59"/>
        <v/>
      </c>
      <c r="AA537" s="45" t="str">
        <f t="shared" si="60"/>
        <v/>
      </c>
      <c r="AB537" s="45" t="str">
        <f t="shared" si="61"/>
        <v/>
      </c>
      <c r="AC537" s="45" t="str">
        <f>+IF(Q537="","",IFERROR(VLOOKUP(Q537,Consulta1[],7,0),"-"))</f>
        <v/>
      </c>
      <c r="AD537" s="45" t="str">
        <f>+IF(Q537="","",IFERROR(VLOOKUP(Q537,Consulta1[],9,0),"-"))</f>
        <v/>
      </c>
      <c r="AE537" s="1">
        <f t="shared" si="62"/>
        <v>0</v>
      </c>
    </row>
    <row r="538" spans="1:31">
      <c r="A538" s="55"/>
      <c r="B538" s="55"/>
      <c r="H538"/>
      <c r="P538" s="54"/>
      <c r="Q538" s="45" t="str">
        <f t="shared" si="56"/>
        <v/>
      </c>
      <c r="R538" s="45" t="str">
        <f>+IF(Q538="","",IFERROR(VLOOKUP(Q538,Consulta1[],2,0),"-"))</f>
        <v/>
      </c>
      <c r="S538" s="45" t="str">
        <f>+IF(Q538="","",IFERROR(VLOOKUP(Q538,Consulta1[],3,0),"-"))</f>
        <v/>
      </c>
      <c r="T538" s="45" t="str">
        <f>+IF(Q538="","",IFERROR(VLOOKUP(Q538,Consulta1[],4,0),"-"))</f>
        <v/>
      </c>
      <c r="U538" s="45" t="str">
        <f>+IF(Q538="","",IFERROR(VLOOKUP(Q538,Consulta1[],5,0),"-"))</f>
        <v/>
      </c>
      <c r="V538" s="45" t="str">
        <f>+IF(Q538="","",IFERROR(VLOOKUP(Q538,Consulta1[],6,0),"-"))</f>
        <v/>
      </c>
      <c r="W538" s="45" t="str">
        <f t="shared" si="57"/>
        <v/>
      </c>
      <c r="X538" s="51" t="str">
        <f>+IF(T538="SWAT HB",800,IF(R538="-","",IFERROR(IF(T538="-","",VLOOKUP(T538,'SKILL PERFIL'!$A$2:$B$37,2,0)),"")))</f>
        <v/>
      </c>
      <c r="Y538" s="51" t="str">
        <f t="shared" si="58"/>
        <v/>
      </c>
      <c r="Z538" s="46" t="str">
        <f t="shared" si="59"/>
        <v/>
      </c>
      <c r="AA538" s="45" t="str">
        <f t="shared" si="60"/>
        <v/>
      </c>
      <c r="AB538" s="45" t="str">
        <f t="shared" si="61"/>
        <v/>
      </c>
      <c r="AC538" s="45" t="str">
        <f>+IF(Q538="","",IFERROR(VLOOKUP(Q538,Consulta1[],7,0),"-"))</f>
        <v/>
      </c>
      <c r="AD538" s="45" t="str">
        <f>+IF(Q538="","",IFERROR(VLOOKUP(Q538,Consulta1[],9,0),"-"))</f>
        <v/>
      </c>
      <c r="AE538" s="1">
        <f t="shared" si="62"/>
        <v>0</v>
      </c>
    </row>
    <row r="539" spans="1:31">
      <c r="A539" s="55"/>
      <c r="B539" s="55"/>
      <c r="H539"/>
      <c r="P539" s="54"/>
      <c r="Q539" s="45" t="str">
        <f t="shared" si="56"/>
        <v/>
      </c>
      <c r="R539" s="45" t="str">
        <f>+IF(Q539="","",IFERROR(VLOOKUP(Q539,Consulta1[],2,0),"-"))</f>
        <v/>
      </c>
      <c r="S539" s="45" t="str">
        <f>+IF(Q539="","",IFERROR(VLOOKUP(Q539,Consulta1[],3,0),"-"))</f>
        <v/>
      </c>
      <c r="T539" s="45" t="str">
        <f>+IF(Q539="","",IFERROR(VLOOKUP(Q539,Consulta1[],4,0),"-"))</f>
        <v/>
      </c>
      <c r="U539" s="45" t="str">
        <f>+IF(Q539="","",IFERROR(VLOOKUP(Q539,Consulta1[],5,0),"-"))</f>
        <v/>
      </c>
      <c r="V539" s="45" t="str">
        <f>+IF(Q539="","",IFERROR(VLOOKUP(Q539,Consulta1[],6,0),"-"))</f>
        <v/>
      </c>
      <c r="W539" s="45" t="str">
        <f t="shared" si="57"/>
        <v/>
      </c>
      <c r="X539" s="51" t="str">
        <f>+IF(T539="SWAT HB",800,IF(R539="-","",IFERROR(IF(T539="-","",VLOOKUP(T539,'SKILL PERFIL'!$A$2:$B$37,2,0)),"")))</f>
        <v/>
      </c>
      <c r="Y539" s="51" t="str">
        <f t="shared" si="58"/>
        <v/>
      </c>
      <c r="Z539" s="46" t="str">
        <f t="shared" si="59"/>
        <v/>
      </c>
      <c r="AA539" s="45" t="str">
        <f t="shared" si="60"/>
        <v/>
      </c>
      <c r="AB539" s="45" t="str">
        <f t="shared" si="61"/>
        <v/>
      </c>
      <c r="AC539" s="45" t="str">
        <f>+IF(Q539="","",IFERROR(VLOOKUP(Q539,Consulta1[],7,0),"-"))</f>
        <v/>
      </c>
      <c r="AD539" s="45" t="str">
        <f>+IF(Q539="","",IFERROR(VLOOKUP(Q539,Consulta1[],9,0),"-"))</f>
        <v/>
      </c>
      <c r="AE539" s="1">
        <f t="shared" si="62"/>
        <v>0</v>
      </c>
    </row>
    <row r="540" spans="1:31">
      <c r="A540" s="55"/>
      <c r="B540" s="55"/>
      <c r="H540"/>
      <c r="P540" s="54"/>
      <c r="Q540" s="45" t="str">
        <f t="shared" si="56"/>
        <v/>
      </c>
      <c r="R540" s="45" t="str">
        <f>+IF(Q540="","",IFERROR(VLOOKUP(Q540,Consulta1[],2,0),"-"))</f>
        <v/>
      </c>
      <c r="S540" s="45" t="str">
        <f>+IF(Q540="","",IFERROR(VLOOKUP(Q540,Consulta1[],3,0),"-"))</f>
        <v/>
      </c>
      <c r="T540" s="45" t="str">
        <f>+IF(Q540="","",IFERROR(VLOOKUP(Q540,Consulta1[],4,0),"-"))</f>
        <v/>
      </c>
      <c r="U540" s="45" t="str">
        <f>+IF(Q540="","",IFERROR(VLOOKUP(Q540,Consulta1[],5,0),"-"))</f>
        <v/>
      </c>
      <c r="V540" s="45" t="str">
        <f>+IF(Q540="","",IFERROR(VLOOKUP(Q540,Consulta1[],6,0),"-"))</f>
        <v/>
      </c>
      <c r="W540" s="45" t="str">
        <f t="shared" si="57"/>
        <v/>
      </c>
      <c r="X540" s="51" t="str">
        <f>+IF(T540="SWAT HB",800,IF(R540="-","",IFERROR(IF(T540="-","",VLOOKUP(T540,'SKILL PERFIL'!$A$2:$B$37,2,0)),"")))</f>
        <v/>
      </c>
      <c r="Y540" s="51" t="str">
        <f t="shared" si="58"/>
        <v/>
      </c>
      <c r="Z540" s="46" t="str">
        <f t="shared" si="59"/>
        <v/>
      </c>
      <c r="AA540" s="45" t="str">
        <f t="shared" si="60"/>
        <v/>
      </c>
      <c r="AB540" s="45" t="str">
        <f t="shared" si="61"/>
        <v/>
      </c>
      <c r="AC540" s="45" t="str">
        <f>+IF(Q540="","",IFERROR(VLOOKUP(Q540,Consulta1[],7,0),"-"))</f>
        <v/>
      </c>
      <c r="AD540" s="45" t="str">
        <f>+IF(Q540="","",IFERROR(VLOOKUP(Q540,Consulta1[],9,0),"-"))</f>
        <v/>
      </c>
      <c r="AE540" s="1">
        <f t="shared" si="62"/>
        <v>0</v>
      </c>
    </row>
    <row r="541" spans="1:31">
      <c r="A541" s="55"/>
      <c r="B541" s="55"/>
      <c r="H541"/>
      <c r="P541" s="54"/>
      <c r="Q541" s="45" t="str">
        <f t="shared" si="56"/>
        <v/>
      </c>
      <c r="R541" s="45" t="str">
        <f>+IF(Q541="","",IFERROR(VLOOKUP(Q541,Consulta1[],2,0),"-"))</f>
        <v/>
      </c>
      <c r="S541" s="45" t="str">
        <f>+IF(Q541="","",IFERROR(VLOOKUP(Q541,Consulta1[],3,0),"-"))</f>
        <v/>
      </c>
      <c r="T541" s="45" t="str">
        <f>+IF(Q541="","",IFERROR(VLOOKUP(Q541,Consulta1[],4,0),"-"))</f>
        <v/>
      </c>
      <c r="U541" s="45" t="str">
        <f>+IF(Q541="","",IFERROR(VLOOKUP(Q541,Consulta1[],5,0),"-"))</f>
        <v/>
      </c>
      <c r="V541" s="45" t="str">
        <f>+IF(Q541="","",IFERROR(VLOOKUP(Q541,Consulta1[],6,0),"-"))</f>
        <v/>
      </c>
      <c r="W541" s="45" t="str">
        <f t="shared" si="57"/>
        <v/>
      </c>
      <c r="X541" s="51" t="str">
        <f>+IF(T541="SWAT HB",800,IF(R541="-","",IFERROR(IF(T541="-","",VLOOKUP(T541,'SKILL PERFIL'!$A$2:$B$37,2,0)),"")))</f>
        <v/>
      </c>
      <c r="Y541" s="51" t="str">
        <f t="shared" si="58"/>
        <v/>
      </c>
      <c r="Z541" s="46" t="str">
        <f t="shared" si="59"/>
        <v/>
      </c>
      <c r="AA541" s="45" t="str">
        <f t="shared" si="60"/>
        <v/>
      </c>
      <c r="AB541" s="45" t="str">
        <f t="shared" si="61"/>
        <v/>
      </c>
      <c r="AC541" s="45" t="str">
        <f>+IF(Q541="","",IFERROR(VLOOKUP(Q541,Consulta1[],7,0),"-"))</f>
        <v/>
      </c>
      <c r="AD541" s="45" t="str">
        <f>+IF(Q541="","",IFERROR(VLOOKUP(Q541,Consulta1[],9,0),"-"))</f>
        <v/>
      </c>
      <c r="AE541" s="1">
        <f t="shared" si="62"/>
        <v>0</v>
      </c>
    </row>
    <row r="542" spans="1:31">
      <c r="A542" s="55"/>
      <c r="B542" s="55"/>
      <c r="H542"/>
      <c r="P542" s="54"/>
      <c r="Q542" s="45" t="str">
        <f t="shared" si="56"/>
        <v/>
      </c>
      <c r="R542" s="45" t="str">
        <f>+IF(Q542="","",IFERROR(VLOOKUP(Q542,Consulta1[],2,0),"-"))</f>
        <v/>
      </c>
      <c r="S542" s="45" t="str">
        <f>+IF(Q542="","",IFERROR(VLOOKUP(Q542,Consulta1[],3,0),"-"))</f>
        <v/>
      </c>
      <c r="T542" s="45" t="str">
        <f>+IF(Q542="","",IFERROR(VLOOKUP(Q542,Consulta1[],4,0),"-"))</f>
        <v/>
      </c>
      <c r="U542" s="45" t="str">
        <f>+IF(Q542="","",IFERROR(VLOOKUP(Q542,Consulta1[],5,0),"-"))</f>
        <v/>
      </c>
      <c r="V542" s="45" t="str">
        <f>+IF(Q542="","",IFERROR(VLOOKUP(Q542,Consulta1[],6,0),"-"))</f>
        <v/>
      </c>
      <c r="W542" s="45" t="str">
        <f t="shared" si="57"/>
        <v/>
      </c>
      <c r="X542" s="51" t="str">
        <f>+IF(T542="SWAT HB",800,IF(R542="-","",IFERROR(IF(T542="-","",VLOOKUP(T542,'SKILL PERFIL'!$A$2:$B$37,2,0)),"")))</f>
        <v/>
      </c>
      <c r="Y542" s="51" t="str">
        <f t="shared" si="58"/>
        <v/>
      </c>
      <c r="Z542" s="46" t="str">
        <f t="shared" si="59"/>
        <v/>
      </c>
      <c r="AA542" s="45" t="str">
        <f t="shared" si="60"/>
        <v/>
      </c>
      <c r="AB542" s="45" t="str">
        <f t="shared" si="61"/>
        <v/>
      </c>
      <c r="AC542" s="45" t="str">
        <f>+IF(Q542="","",IFERROR(VLOOKUP(Q542,Consulta1[],7,0),"-"))</f>
        <v/>
      </c>
      <c r="AD542" s="45" t="str">
        <f>+IF(Q542="","",IFERROR(VLOOKUP(Q542,Consulta1[],9,0),"-"))</f>
        <v/>
      </c>
      <c r="AE542" s="1">
        <f t="shared" si="62"/>
        <v>0</v>
      </c>
    </row>
    <row r="543" spans="1:31">
      <c r="A543" s="55"/>
      <c r="B543" s="55"/>
      <c r="H543"/>
      <c r="P543" s="54"/>
      <c r="Q543" s="45" t="str">
        <f t="shared" si="56"/>
        <v/>
      </c>
      <c r="R543" s="45" t="str">
        <f>+IF(Q543="","",IFERROR(VLOOKUP(Q543,Consulta1[],2,0),"-"))</f>
        <v/>
      </c>
      <c r="S543" s="45" t="str">
        <f>+IF(Q543="","",IFERROR(VLOOKUP(Q543,Consulta1[],3,0),"-"))</f>
        <v/>
      </c>
      <c r="T543" s="45" t="str">
        <f>+IF(Q543="","",IFERROR(VLOOKUP(Q543,Consulta1[],4,0),"-"))</f>
        <v/>
      </c>
      <c r="U543" s="45" t="str">
        <f>+IF(Q543="","",IFERROR(VLOOKUP(Q543,Consulta1[],5,0),"-"))</f>
        <v/>
      </c>
      <c r="V543" s="45" t="str">
        <f>+IF(Q543="","",IFERROR(VLOOKUP(Q543,Consulta1[],6,0),"-"))</f>
        <v/>
      </c>
      <c r="W543" s="45" t="str">
        <f t="shared" si="57"/>
        <v/>
      </c>
      <c r="X543" s="51" t="str">
        <f>+IF(T543="SWAT HB",800,IF(R543="-","",IFERROR(IF(T543="-","",VLOOKUP(T543,'SKILL PERFIL'!$A$2:$B$37,2,0)),"")))</f>
        <v/>
      </c>
      <c r="Y543" s="51" t="str">
        <f t="shared" si="58"/>
        <v/>
      </c>
      <c r="Z543" s="46" t="str">
        <f t="shared" si="59"/>
        <v/>
      </c>
      <c r="AA543" s="45" t="str">
        <f t="shared" si="60"/>
        <v/>
      </c>
      <c r="AB543" s="45" t="str">
        <f t="shared" si="61"/>
        <v/>
      </c>
      <c r="AC543" s="45" t="str">
        <f>+IF(Q543="","",IFERROR(VLOOKUP(Q543,Consulta1[],7,0),"-"))</f>
        <v/>
      </c>
      <c r="AD543" s="45" t="str">
        <f>+IF(Q543="","",IFERROR(VLOOKUP(Q543,Consulta1[],9,0),"-"))</f>
        <v/>
      </c>
      <c r="AE543" s="1">
        <f t="shared" si="62"/>
        <v>0</v>
      </c>
    </row>
    <row r="544" spans="1:31">
      <c r="A544" s="55"/>
      <c r="B544" s="55"/>
      <c r="H544"/>
      <c r="P544" s="54"/>
      <c r="Q544" s="45" t="str">
        <f t="shared" si="56"/>
        <v/>
      </c>
      <c r="R544" s="45" t="str">
        <f>+IF(Q544="","",IFERROR(VLOOKUP(Q544,Consulta1[],2,0),"-"))</f>
        <v/>
      </c>
      <c r="S544" s="45" t="str">
        <f>+IF(Q544="","",IFERROR(VLOOKUP(Q544,Consulta1[],3,0),"-"))</f>
        <v/>
      </c>
      <c r="T544" s="45" t="str">
        <f>+IF(Q544="","",IFERROR(VLOOKUP(Q544,Consulta1[],4,0),"-"))</f>
        <v/>
      </c>
      <c r="U544" s="45" t="str">
        <f>+IF(Q544="","",IFERROR(VLOOKUP(Q544,Consulta1[],5,0),"-"))</f>
        <v/>
      </c>
      <c r="V544" s="45" t="str">
        <f>+IF(Q544="","",IFERROR(VLOOKUP(Q544,Consulta1[],6,0),"-"))</f>
        <v/>
      </c>
      <c r="W544" s="45" t="str">
        <f t="shared" si="57"/>
        <v/>
      </c>
      <c r="X544" s="51" t="str">
        <f>+IF(T544="SWAT HB",800,IF(R544="-","",IFERROR(IF(T544="-","",VLOOKUP(T544,'SKILL PERFIL'!$A$2:$B$37,2,0)),"")))</f>
        <v/>
      </c>
      <c r="Y544" s="51" t="str">
        <f t="shared" si="58"/>
        <v/>
      </c>
      <c r="Z544" s="46" t="str">
        <f t="shared" si="59"/>
        <v/>
      </c>
      <c r="AA544" s="45" t="str">
        <f t="shared" si="60"/>
        <v/>
      </c>
      <c r="AB544" s="45" t="str">
        <f t="shared" si="61"/>
        <v/>
      </c>
      <c r="AC544" s="45" t="str">
        <f>+IF(Q544="","",IFERROR(VLOOKUP(Q544,Consulta1[],7,0),"-"))</f>
        <v/>
      </c>
      <c r="AD544" s="45" t="str">
        <f>+IF(Q544="","",IFERROR(VLOOKUP(Q544,Consulta1[],9,0),"-"))</f>
        <v/>
      </c>
      <c r="AE544" s="1">
        <f t="shared" si="62"/>
        <v>0</v>
      </c>
    </row>
    <row r="545" spans="1:31">
      <c r="A545" s="55"/>
      <c r="B545" s="55"/>
      <c r="H545"/>
      <c r="P545" s="54"/>
      <c r="Q545" s="45" t="str">
        <f t="shared" si="56"/>
        <v/>
      </c>
      <c r="R545" s="45" t="str">
        <f>+IF(Q545="","",IFERROR(VLOOKUP(Q545,Consulta1[],2,0),"-"))</f>
        <v/>
      </c>
      <c r="S545" s="45" t="str">
        <f>+IF(Q545="","",IFERROR(VLOOKUP(Q545,Consulta1[],3,0),"-"))</f>
        <v/>
      </c>
      <c r="T545" s="45" t="str">
        <f>+IF(Q545="","",IFERROR(VLOOKUP(Q545,Consulta1[],4,0),"-"))</f>
        <v/>
      </c>
      <c r="U545" s="45" t="str">
        <f>+IF(Q545="","",IFERROR(VLOOKUP(Q545,Consulta1[],5,0),"-"))</f>
        <v/>
      </c>
      <c r="V545" s="45" t="str">
        <f>+IF(Q545="","",IFERROR(VLOOKUP(Q545,Consulta1[],6,0),"-"))</f>
        <v/>
      </c>
      <c r="W545" s="45" t="str">
        <f t="shared" si="57"/>
        <v/>
      </c>
      <c r="X545" s="51" t="str">
        <f>+IF(T545="SWAT HB",800,IF(R545="-","",IFERROR(IF(T545="-","",VLOOKUP(T545,'SKILL PERFIL'!$A$2:$B$37,2,0)),"")))</f>
        <v/>
      </c>
      <c r="Y545" s="51" t="str">
        <f t="shared" si="58"/>
        <v/>
      </c>
      <c r="Z545" s="46" t="str">
        <f t="shared" si="59"/>
        <v/>
      </c>
      <c r="AA545" s="45" t="str">
        <f t="shared" si="60"/>
        <v/>
      </c>
      <c r="AB545" s="45" t="str">
        <f t="shared" si="61"/>
        <v/>
      </c>
      <c r="AC545" s="45" t="str">
        <f>+IF(Q545="","",IFERROR(VLOOKUP(Q545,Consulta1[],7,0),"-"))</f>
        <v/>
      </c>
      <c r="AD545" s="45" t="str">
        <f>+IF(Q545="","",IFERROR(VLOOKUP(Q545,Consulta1[],9,0),"-"))</f>
        <v/>
      </c>
      <c r="AE545" s="1">
        <f t="shared" si="62"/>
        <v>0</v>
      </c>
    </row>
    <row r="546" spans="1:31">
      <c r="A546" s="55"/>
      <c r="B546" s="55"/>
      <c r="H546"/>
      <c r="P546" s="54"/>
      <c r="Q546" s="45" t="str">
        <f t="shared" si="56"/>
        <v/>
      </c>
      <c r="R546" s="45" t="str">
        <f>+IF(Q546="","",IFERROR(VLOOKUP(Q546,Consulta1[],2,0),"-"))</f>
        <v/>
      </c>
      <c r="S546" s="45" t="str">
        <f>+IF(Q546="","",IFERROR(VLOOKUP(Q546,Consulta1[],3,0),"-"))</f>
        <v/>
      </c>
      <c r="T546" s="45" t="str">
        <f>+IF(Q546="","",IFERROR(VLOOKUP(Q546,Consulta1[],4,0),"-"))</f>
        <v/>
      </c>
      <c r="U546" s="45" t="str">
        <f>+IF(Q546="","",IFERROR(VLOOKUP(Q546,Consulta1[],5,0),"-"))</f>
        <v/>
      </c>
      <c r="V546" s="45" t="str">
        <f>+IF(Q546="","",IFERROR(VLOOKUP(Q546,Consulta1[],6,0),"-"))</f>
        <v/>
      </c>
      <c r="W546" s="45" t="str">
        <f t="shared" si="57"/>
        <v/>
      </c>
      <c r="X546" s="51" t="str">
        <f>+IF(T546="SWAT HB",800,IF(R546="-","",IFERROR(IF(T546="-","",VLOOKUP(T546,'SKILL PERFIL'!$A$2:$B$37,2,0)),"")))</f>
        <v/>
      </c>
      <c r="Y546" s="51" t="str">
        <f t="shared" si="58"/>
        <v/>
      </c>
      <c r="Z546" s="46" t="str">
        <f t="shared" si="59"/>
        <v/>
      </c>
      <c r="AA546" s="45" t="str">
        <f t="shared" si="60"/>
        <v/>
      </c>
      <c r="AB546" s="45" t="str">
        <f t="shared" si="61"/>
        <v/>
      </c>
      <c r="AC546" s="45" t="str">
        <f>+IF(Q546="","",IFERROR(VLOOKUP(Q546,Consulta1[],7,0),"-"))</f>
        <v/>
      </c>
      <c r="AD546" s="45" t="str">
        <f>+IF(Q546="","",IFERROR(VLOOKUP(Q546,Consulta1[],9,0),"-"))</f>
        <v/>
      </c>
      <c r="AE546" s="1">
        <f t="shared" si="62"/>
        <v>0</v>
      </c>
    </row>
    <row r="547" spans="1:31">
      <c r="A547" s="55"/>
      <c r="B547" s="55"/>
      <c r="H547"/>
      <c r="P547" s="54"/>
      <c r="Q547" s="45" t="str">
        <f t="shared" si="56"/>
        <v/>
      </c>
      <c r="R547" s="45" t="str">
        <f>+IF(Q547="","",IFERROR(VLOOKUP(Q547,Consulta1[],2,0),"-"))</f>
        <v/>
      </c>
      <c r="S547" s="45" t="str">
        <f>+IF(Q547="","",IFERROR(VLOOKUP(Q547,Consulta1[],3,0),"-"))</f>
        <v/>
      </c>
      <c r="T547" s="45" t="str">
        <f>+IF(Q547="","",IFERROR(VLOOKUP(Q547,Consulta1[],4,0),"-"))</f>
        <v/>
      </c>
      <c r="U547" s="45" t="str">
        <f>+IF(Q547="","",IFERROR(VLOOKUP(Q547,Consulta1[],5,0),"-"))</f>
        <v/>
      </c>
      <c r="V547" s="45" t="str">
        <f>+IF(Q547="","",IFERROR(VLOOKUP(Q547,Consulta1[],6,0),"-"))</f>
        <v/>
      </c>
      <c r="W547" s="45" t="str">
        <f t="shared" si="57"/>
        <v/>
      </c>
      <c r="X547" s="51" t="str">
        <f>+IF(T547="SWAT HB",800,IF(R547="-","",IFERROR(IF(T547="-","",VLOOKUP(T547,'SKILL PERFIL'!$A$2:$B$37,2,0)),"")))</f>
        <v/>
      </c>
      <c r="Y547" s="51" t="str">
        <f t="shared" si="58"/>
        <v/>
      </c>
      <c r="Z547" s="46" t="str">
        <f t="shared" si="59"/>
        <v/>
      </c>
      <c r="AA547" s="45" t="str">
        <f t="shared" si="60"/>
        <v/>
      </c>
      <c r="AB547" s="45" t="str">
        <f t="shared" si="61"/>
        <v/>
      </c>
      <c r="AC547" s="45" t="str">
        <f>+IF(Q547="","",IFERROR(VLOOKUP(Q547,Consulta1[],7,0),"-"))</f>
        <v/>
      </c>
      <c r="AD547" s="45" t="str">
        <f>+IF(Q547="","",IFERROR(VLOOKUP(Q547,Consulta1[],9,0),"-"))</f>
        <v/>
      </c>
      <c r="AE547" s="1">
        <f t="shared" si="62"/>
        <v>0</v>
      </c>
    </row>
    <row r="548" spans="1:31">
      <c r="A548" s="55"/>
      <c r="B548" s="55"/>
      <c r="H548"/>
      <c r="P548" s="54"/>
      <c r="Q548" s="45" t="str">
        <f t="shared" si="56"/>
        <v/>
      </c>
      <c r="R548" s="45" t="str">
        <f>+IF(Q548="","",IFERROR(VLOOKUP(Q548,Consulta1[],2,0),"-"))</f>
        <v/>
      </c>
      <c r="S548" s="45" t="str">
        <f>+IF(Q548="","",IFERROR(VLOOKUP(Q548,Consulta1[],3,0),"-"))</f>
        <v/>
      </c>
      <c r="T548" s="45" t="str">
        <f>+IF(Q548="","",IFERROR(VLOOKUP(Q548,Consulta1[],4,0),"-"))</f>
        <v/>
      </c>
      <c r="U548" s="45" t="str">
        <f>+IF(Q548="","",IFERROR(VLOOKUP(Q548,Consulta1[],5,0),"-"))</f>
        <v/>
      </c>
      <c r="V548" s="45" t="str">
        <f>+IF(Q548="","",IFERROR(VLOOKUP(Q548,Consulta1[],6,0),"-"))</f>
        <v/>
      </c>
      <c r="W548" s="45" t="str">
        <f t="shared" si="57"/>
        <v/>
      </c>
      <c r="X548" s="51" t="str">
        <f>+IF(T548="SWAT HB",800,IF(R548="-","",IFERROR(IF(T548="-","",VLOOKUP(T548,'SKILL PERFIL'!$A$2:$B$37,2,0)),"")))</f>
        <v/>
      </c>
      <c r="Y548" s="51" t="str">
        <f t="shared" si="58"/>
        <v/>
      </c>
      <c r="Z548" s="46" t="str">
        <f t="shared" si="59"/>
        <v/>
      </c>
      <c r="AA548" s="45" t="str">
        <f t="shared" si="60"/>
        <v/>
      </c>
      <c r="AB548" s="45" t="str">
        <f t="shared" si="61"/>
        <v/>
      </c>
      <c r="AC548" s="45" t="str">
        <f>+IF(Q548="","",IFERROR(VLOOKUP(Q548,Consulta1[],7,0),"-"))</f>
        <v/>
      </c>
      <c r="AD548" s="45" t="str">
        <f>+IF(Q548="","",IFERROR(VLOOKUP(Q548,Consulta1[],9,0),"-"))</f>
        <v/>
      </c>
      <c r="AE548" s="1">
        <f t="shared" si="62"/>
        <v>0</v>
      </c>
    </row>
    <row r="549" spans="1:31">
      <c r="A549" s="55"/>
      <c r="B549" s="55"/>
      <c r="H549"/>
      <c r="P549" s="54"/>
      <c r="Q549" s="45" t="str">
        <f t="shared" si="56"/>
        <v/>
      </c>
      <c r="R549" s="45" t="str">
        <f>+IF(Q549="","",IFERROR(VLOOKUP(Q549,Consulta1[],2,0),"-"))</f>
        <v/>
      </c>
      <c r="S549" s="45" t="str">
        <f>+IF(Q549="","",IFERROR(VLOOKUP(Q549,Consulta1[],3,0),"-"))</f>
        <v/>
      </c>
      <c r="T549" s="45" t="str">
        <f>+IF(Q549="","",IFERROR(VLOOKUP(Q549,Consulta1[],4,0),"-"))</f>
        <v/>
      </c>
      <c r="U549" s="45" t="str">
        <f>+IF(Q549="","",IFERROR(VLOOKUP(Q549,Consulta1[],5,0),"-"))</f>
        <v/>
      </c>
      <c r="V549" s="45" t="str">
        <f>+IF(Q549="","",IFERROR(VLOOKUP(Q549,Consulta1[],6,0),"-"))</f>
        <v/>
      </c>
      <c r="W549" s="45" t="str">
        <f t="shared" si="57"/>
        <v/>
      </c>
      <c r="X549" s="51" t="str">
        <f>+IF(T549="SWAT HB",800,IF(R549="-","",IFERROR(IF(T549="-","",VLOOKUP(T549,'SKILL PERFIL'!$A$2:$B$37,2,0)),"")))</f>
        <v/>
      </c>
      <c r="Y549" s="51" t="str">
        <f t="shared" si="58"/>
        <v/>
      </c>
      <c r="Z549" s="46" t="str">
        <f t="shared" si="59"/>
        <v/>
      </c>
      <c r="AA549" s="45" t="str">
        <f t="shared" si="60"/>
        <v/>
      </c>
      <c r="AB549" s="45" t="str">
        <f t="shared" si="61"/>
        <v/>
      </c>
      <c r="AC549" s="45" t="str">
        <f>+IF(Q549="","",IFERROR(VLOOKUP(Q549,Consulta1[],7,0),"-"))</f>
        <v/>
      </c>
      <c r="AD549" s="45" t="str">
        <f>+IF(Q549="","",IFERROR(VLOOKUP(Q549,Consulta1[],9,0),"-"))</f>
        <v/>
      </c>
      <c r="AE549" s="1">
        <f t="shared" si="62"/>
        <v>0</v>
      </c>
    </row>
    <row r="550" spans="1:31">
      <c r="A550" s="55"/>
      <c r="B550" s="55"/>
      <c r="H550"/>
      <c r="P550" s="54"/>
      <c r="Q550" s="45" t="str">
        <f t="shared" si="56"/>
        <v/>
      </c>
      <c r="R550" s="45" t="str">
        <f>+IF(Q550="","",IFERROR(VLOOKUP(Q550,Consulta1[],2,0),"-"))</f>
        <v/>
      </c>
      <c r="S550" s="45" t="str">
        <f>+IF(Q550="","",IFERROR(VLOOKUP(Q550,Consulta1[],3,0),"-"))</f>
        <v/>
      </c>
      <c r="T550" s="45" t="str">
        <f>+IF(Q550="","",IFERROR(VLOOKUP(Q550,Consulta1[],4,0),"-"))</f>
        <v/>
      </c>
      <c r="U550" s="45" t="str">
        <f>+IF(Q550="","",IFERROR(VLOOKUP(Q550,Consulta1[],5,0),"-"))</f>
        <v/>
      </c>
      <c r="V550" s="45" t="str">
        <f>+IF(Q550="","",IFERROR(VLOOKUP(Q550,Consulta1[],6,0),"-"))</f>
        <v/>
      </c>
      <c r="W550" s="45" t="str">
        <f t="shared" si="57"/>
        <v/>
      </c>
      <c r="X550" s="51" t="str">
        <f>+IF(T550="SWAT HB",800,IF(R550="-","",IFERROR(IF(T550="-","",VLOOKUP(T550,'SKILL PERFIL'!$A$2:$B$37,2,0)),"")))</f>
        <v/>
      </c>
      <c r="Y550" s="51" t="str">
        <f t="shared" si="58"/>
        <v/>
      </c>
      <c r="Z550" s="46" t="str">
        <f t="shared" si="59"/>
        <v/>
      </c>
      <c r="AA550" s="45" t="str">
        <f t="shared" si="60"/>
        <v/>
      </c>
      <c r="AB550" s="45" t="str">
        <f t="shared" si="61"/>
        <v/>
      </c>
      <c r="AC550" s="45" t="str">
        <f>+IF(Q550="","",IFERROR(VLOOKUP(Q550,Consulta1[],7,0),"-"))</f>
        <v/>
      </c>
      <c r="AD550" s="45" t="str">
        <f>+IF(Q550="","",IFERROR(VLOOKUP(Q550,Consulta1[],9,0),"-"))</f>
        <v/>
      </c>
      <c r="AE550" s="1">
        <f t="shared" si="62"/>
        <v>0</v>
      </c>
    </row>
    <row r="551" spans="1:31">
      <c r="A551" s="55"/>
      <c r="B551" s="55"/>
      <c r="H551"/>
      <c r="P551" s="54"/>
      <c r="Q551" s="45" t="str">
        <f t="shared" si="56"/>
        <v/>
      </c>
      <c r="R551" s="45" t="str">
        <f>+IF(Q551="","",IFERROR(VLOOKUP(Q551,Consulta1[],2,0),"-"))</f>
        <v/>
      </c>
      <c r="S551" s="45" t="str">
        <f>+IF(Q551="","",IFERROR(VLOOKUP(Q551,Consulta1[],3,0),"-"))</f>
        <v/>
      </c>
      <c r="T551" s="45" t="str">
        <f>+IF(Q551="","",IFERROR(VLOOKUP(Q551,Consulta1[],4,0),"-"))</f>
        <v/>
      </c>
      <c r="U551" s="45" t="str">
        <f>+IF(Q551="","",IFERROR(VLOOKUP(Q551,Consulta1[],5,0),"-"))</f>
        <v/>
      </c>
      <c r="V551" s="45" t="str">
        <f>+IF(Q551="","",IFERROR(VLOOKUP(Q551,Consulta1[],6,0),"-"))</f>
        <v/>
      </c>
      <c r="W551" s="45" t="str">
        <f t="shared" si="57"/>
        <v/>
      </c>
      <c r="X551" s="51" t="str">
        <f>+IF(T551="SWAT HB",800,IF(R551="-","",IFERROR(IF(T551="-","",VLOOKUP(T551,'SKILL PERFIL'!$A$2:$B$37,2,0)),"")))</f>
        <v/>
      </c>
      <c r="Y551" s="51" t="str">
        <f t="shared" si="58"/>
        <v/>
      </c>
      <c r="Z551" s="46" t="str">
        <f t="shared" si="59"/>
        <v/>
      </c>
      <c r="AA551" s="45" t="str">
        <f t="shared" si="60"/>
        <v/>
      </c>
      <c r="AB551" s="45" t="str">
        <f t="shared" si="61"/>
        <v/>
      </c>
      <c r="AC551" s="45" t="str">
        <f>+IF(Q551="","",IFERROR(VLOOKUP(Q551,Consulta1[],7,0),"-"))</f>
        <v/>
      </c>
      <c r="AD551" s="45" t="str">
        <f>+IF(Q551="","",IFERROR(VLOOKUP(Q551,Consulta1[],9,0),"-"))</f>
        <v/>
      </c>
      <c r="AE551" s="1">
        <f t="shared" si="62"/>
        <v>0</v>
      </c>
    </row>
    <row r="552" spans="1:31">
      <c r="A552" s="55"/>
      <c r="B552" s="55"/>
      <c r="H552"/>
      <c r="P552" s="54"/>
      <c r="Q552" s="45" t="str">
        <f t="shared" si="56"/>
        <v/>
      </c>
      <c r="R552" s="45" t="str">
        <f>+IF(Q552="","",IFERROR(VLOOKUP(Q552,Consulta1[],2,0),"-"))</f>
        <v/>
      </c>
      <c r="S552" s="45" t="str">
        <f>+IF(Q552="","",IFERROR(VLOOKUP(Q552,Consulta1[],3,0),"-"))</f>
        <v/>
      </c>
      <c r="T552" s="45" t="str">
        <f>+IF(Q552="","",IFERROR(VLOOKUP(Q552,Consulta1[],4,0),"-"))</f>
        <v/>
      </c>
      <c r="U552" s="45" t="str">
        <f>+IF(Q552="","",IFERROR(VLOOKUP(Q552,Consulta1[],5,0),"-"))</f>
        <v/>
      </c>
      <c r="V552" s="45" t="str">
        <f>+IF(Q552="","",IFERROR(VLOOKUP(Q552,Consulta1[],6,0),"-"))</f>
        <v/>
      </c>
      <c r="W552" s="45" t="str">
        <f t="shared" si="57"/>
        <v/>
      </c>
      <c r="X552" s="51" t="str">
        <f>+IF(T552="SWAT HB",800,IF(R552="-","",IFERROR(IF(T552="-","",VLOOKUP(T552,'SKILL PERFIL'!$A$2:$B$37,2,0)),"")))</f>
        <v/>
      </c>
      <c r="Y552" s="51" t="str">
        <f t="shared" si="58"/>
        <v/>
      </c>
      <c r="Z552" s="46" t="str">
        <f t="shared" si="59"/>
        <v/>
      </c>
      <c r="AA552" s="45" t="str">
        <f t="shared" si="60"/>
        <v/>
      </c>
      <c r="AB552" s="45" t="str">
        <f t="shared" si="61"/>
        <v/>
      </c>
      <c r="AC552" s="45" t="str">
        <f>+IF(Q552="","",IFERROR(VLOOKUP(Q552,Consulta1[],7,0),"-"))</f>
        <v/>
      </c>
      <c r="AD552" s="45" t="str">
        <f>+IF(Q552="","",IFERROR(VLOOKUP(Q552,Consulta1[],9,0),"-"))</f>
        <v/>
      </c>
      <c r="AE552" s="1">
        <f t="shared" si="62"/>
        <v>0</v>
      </c>
    </row>
    <row r="553" spans="1:31">
      <c r="A553" s="55"/>
      <c r="B553" s="55"/>
      <c r="H553"/>
      <c r="P553" s="54"/>
      <c r="Q553" s="45" t="str">
        <f t="shared" si="56"/>
        <v/>
      </c>
      <c r="R553" s="45" t="str">
        <f>+IF(Q553="","",IFERROR(VLOOKUP(Q553,Consulta1[],2,0),"-"))</f>
        <v/>
      </c>
      <c r="S553" s="45" t="str">
        <f>+IF(Q553="","",IFERROR(VLOOKUP(Q553,Consulta1[],3,0),"-"))</f>
        <v/>
      </c>
      <c r="T553" s="45" t="str">
        <f>+IF(Q553="","",IFERROR(VLOOKUP(Q553,Consulta1[],4,0),"-"))</f>
        <v/>
      </c>
      <c r="U553" s="45" t="str">
        <f>+IF(Q553="","",IFERROR(VLOOKUP(Q553,Consulta1[],5,0),"-"))</f>
        <v/>
      </c>
      <c r="V553" s="45" t="str">
        <f>+IF(Q553="","",IFERROR(VLOOKUP(Q553,Consulta1[],6,0),"-"))</f>
        <v/>
      </c>
      <c r="W553" s="45" t="str">
        <f t="shared" si="57"/>
        <v/>
      </c>
      <c r="X553" s="51" t="str">
        <f>+IF(T553="SWAT HB",800,IF(R553="-","",IFERROR(IF(T553="-","",VLOOKUP(T553,'SKILL PERFIL'!$A$2:$B$37,2,0)),"")))</f>
        <v/>
      </c>
      <c r="Y553" s="51" t="str">
        <f t="shared" si="58"/>
        <v/>
      </c>
      <c r="Z553" s="46" t="str">
        <f t="shared" si="59"/>
        <v/>
      </c>
      <c r="AA553" s="45" t="str">
        <f t="shared" si="60"/>
        <v/>
      </c>
      <c r="AB553" s="45" t="str">
        <f t="shared" si="61"/>
        <v/>
      </c>
      <c r="AC553" s="45" t="str">
        <f>+IF(Q553="","",IFERROR(VLOOKUP(Q553,Consulta1[],7,0),"-"))</f>
        <v/>
      </c>
      <c r="AD553" s="45" t="str">
        <f>+IF(Q553="","",IFERROR(VLOOKUP(Q553,Consulta1[],9,0),"-"))</f>
        <v/>
      </c>
      <c r="AE553" s="1">
        <f t="shared" si="62"/>
        <v>0</v>
      </c>
    </row>
    <row r="554" spans="1:31">
      <c r="A554" s="55"/>
      <c r="B554" s="55"/>
      <c r="H554"/>
      <c r="P554" s="54"/>
      <c r="Q554" s="45" t="str">
        <f t="shared" si="56"/>
        <v/>
      </c>
      <c r="R554" s="45" t="str">
        <f>+IF(Q554="","",IFERROR(VLOOKUP(Q554,Consulta1[],2,0),"-"))</f>
        <v/>
      </c>
      <c r="S554" s="45" t="str">
        <f>+IF(Q554="","",IFERROR(VLOOKUP(Q554,Consulta1[],3,0),"-"))</f>
        <v/>
      </c>
      <c r="T554" s="45" t="str">
        <f>+IF(Q554="","",IFERROR(VLOOKUP(Q554,Consulta1[],4,0),"-"))</f>
        <v/>
      </c>
      <c r="U554" s="45" t="str">
        <f>+IF(Q554="","",IFERROR(VLOOKUP(Q554,Consulta1[],5,0),"-"))</f>
        <v/>
      </c>
      <c r="V554" s="45" t="str">
        <f>+IF(Q554="","",IFERROR(VLOOKUP(Q554,Consulta1[],6,0),"-"))</f>
        <v/>
      </c>
      <c r="W554" s="45" t="str">
        <f t="shared" si="57"/>
        <v/>
      </c>
      <c r="X554" s="51" t="str">
        <f>+IF(T554="SWAT HB",800,IF(R554="-","",IFERROR(IF(T554="-","",VLOOKUP(T554,'SKILL PERFIL'!$A$2:$B$37,2,0)),"")))</f>
        <v/>
      </c>
      <c r="Y554" s="51" t="str">
        <f t="shared" si="58"/>
        <v/>
      </c>
      <c r="Z554" s="46" t="str">
        <f t="shared" si="59"/>
        <v/>
      </c>
      <c r="AA554" s="45" t="str">
        <f t="shared" si="60"/>
        <v/>
      </c>
      <c r="AB554" s="45" t="str">
        <f t="shared" si="61"/>
        <v/>
      </c>
      <c r="AC554" s="45" t="str">
        <f>+IF(Q554="","",IFERROR(VLOOKUP(Q554,Consulta1[],7,0),"-"))</f>
        <v/>
      </c>
      <c r="AD554" s="45" t="str">
        <f>+IF(Q554="","",IFERROR(VLOOKUP(Q554,Consulta1[],9,0),"-"))</f>
        <v/>
      </c>
      <c r="AE554" s="1">
        <f t="shared" si="62"/>
        <v>0</v>
      </c>
    </row>
    <row r="555" spans="1:31">
      <c r="A555" s="55"/>
      <c r="B555" s="55"/>
      <c r="H555"/>
      <c r="P555" s="54"/>
      <c r="Q555" s="45" t="str">
        <f t="shared" si="56"/>
        <v/>
      </c>
      <c r="R555" s="45" t="str">
        <f>+IF(Q555="","",IFERROR(VLOOKUP(Q555,Consulta1[],2,0),"-"))</f>
        <v/>
      </c>
      <c r="S555" s="45" t="str">
        <f>+IF(Q555="","",IFERROR(VLOOKUP(Q555,Consulta1[],3,0),"-"))</f>
        <v/>
      </c>
      <c r="T555" s="45" t="str">
        <f>+IF(Q555="","",IFERROR(VLOOKUP(Q555,Consulta1[],4,0),"-"))</f>
        <v/>
      </c>
      <c r="U555" s="45" t="str">
        <f>+IF(Q555="","",IFERROR(VLOOKUP(Q555,Consulta1[],5,0),"-"))</f>
        <v/>
      </c>
      <c r="V555" s="45" t="str">
        <f>+IF(Q555="","",IFERROR(VLOOKUP(Q555,Consulta1[],6,0),"-"))</f>
        <v/>
      </c>
      <c r="W555" s="45" t="str">
        <f t="shared" si="57"/>
        <v/>
      </c>
      <c r="X555" s="51" t="str">
        <f>+IF(T555="SWAT HB",800,IF(R555="-","",IFERROR(IF(T555="-","",VLOOKUP(T555,'SKILL PERFIL'!$A$2:$B$37,2,0)),"")))</f>
        <v/>
      </c>
      <c r="Y555" s="51" t="str">
        <f t="shared" si="58"/>
        <v/>
      </c>
      <c r="Z555" s="46" t="str">
        <f t="shared" si="59"/>
        <v/>
      </c>
      <c r="AA555" s="45" t="str">
        <f t="shared" si="60"/>
        <v/>
      </c>
      <c r="AB555" s="45" t="str">
        <f t="shared" si="61"/>
        <v/>
      </c>
      <c r="AC555" s="45" t="str">
        <f>+IF(Q555="","",IFERROR(VLOOKUP(Q555,Consulta1[],7,0),"-"))</f>
        <v/>
      </c>
      <c r="AD555" s="45" t="str">
        <f>+IF(Q555="","",IFERROR(VLOOKUP(Q555,Consulta1[],9,0),"-"))</f>
        <v/>
      </c>
      <c r="AE555" s="1">
        <f t="shared" si="62"/>
        <v>0</v>
      </c>
    </row>
    <row r="556" spans="1:31">
      <c r="A556" s="55"/>
      <c r="B556" s="55"/>
      <c r="H556"/>
      <c r="P556" s="54"/>
      <c r="Q556" s="45" t="str">
        <f t="shared" si="56"/>
        <v/>
      </c>
      <c r="R556" s="45" t="str">
        <f>+IF(Q556="","",IFERROR(VLOOKUP(Q556,Consulta1[],2,0),"-"))</f>
        <v/>
      </c>
      <c r="S556" s="45" t="str">
        <f>+IF(Q556="","",IFERROR(VLOOKUP(Q556,Consulta1[],3,0),"-"))</f>
        <v/>
      </c>
      <c r="T556" s="45" t="str">
        <f>+IF(Q556="","",IFERROR(VLOOKUP(Q556,Consulta1[],4,0),"-"))</f>
        <v/>
      </c>
      <c r="U556" s="45" t="str">
        <f>+IF(Q556="","",IFERROR(VLOOKUP(Q556,Consulta1[],5,0),"-"))</f>
        <v/>
      </c>
      <c r="V556" s="45" t="str">
        <f>+IF(Q556="","",IFERROR(VLOOKUP(Q556,Consulta1[],6,0),"-"))</f>
        <v/>
      </c>
      <c r="W556" s="45" t="str">
        <f t="shared" si="57"/>
        <v/>
      </c>
      <c r="X556" s="51" t="str">
        <f>+IF(T556="SWAT HB",800,IF(R556="-","",IFERROR(IF(T556="-","",VLOOKUP(T556,'SKILL PERFIL'!$A$2:$B$37,2,0)),"")))</f>
        <v/>
      </c>
      <c r="Y556" s="51" t="str">
        <f t="shared" si="58"/>
        <v/>
      </c>
      <c r="Z556" s="46" t="str">
        <f t="shared" si="59"/>
        <v/>
      </c>
      <c r="AA556" s="45" t="str">
        <f t="shared" si="60"/>
        <v/>
      </c>
      <c r="AB556" s="45" t="str">
        <f t="shared" si="61"/>
        <v/>
      </c>
      <c r="AC556" s="45" t="str">
        <f>+IF(Q556="","",IFERROR(VLOOKUP(Q556,Consulta1[],7,0),"-"))</f>
        <v/>
      </c>
      <c r="AD556" s="45" t="str">
        <f>+IF(Q556="","",IFERROR(VLOOKUP(Q556,Consulta1[],9,0),"-"))</f>
        <v/>
      </c>
      <c r="AE556" s="1">
        <f t="shared" si="62"/>
        <v>0</v>
      </c>
    </row>
    <row r="557" spans="1:31">
      <c r="A557" s="55"/>
      <c r="B557" s="55"/>
      <c r="H557"/>
      <c r="P557" s="54"/>
      <c r="Q557" s="45" t="str">
        <f t="shared" si="56"/>
        <v/>
      </c>
      <c r="R557" s="45" t="str">
        <f>+IF(Q557="","",IFERROR(VLOOKUP(Q557,Consulta1[],2,0),"-"))</f>
        <v/>
      </c>
      <c r="S557" s="45" t="str">
        <f>+IF(Q557="","",IFERROR(VLOOKUP(Q557,Consulta1[],3,0),"-"))</f>
        <v/>
      </c>
      <c r="T557" s="45" t="str">
        <f>+IF(Q557="","",IFERROR(VLOOKUP(Q557,Consulta1[],4,0),"-"))</f>
        <v/>
      </c>
      <c r="U557" s="45" t="str">
        <f>+IF(Q557="","",IFERROR(VLOOKUP(Q557,Consulta1[],5,0),"-"))</f>
        <v/>
      </c>
      <c r="V557" s="45" t="str">
        <f>+IF(Q557="","",IFERROR(VLOOKUP(Q557,Consulta1[],6,0),"-"))</f>
        <v/>
      </c>
      <c r="W557" s="45" t="str">
        <f t="shared" si="57"/>
        <v/>
      </c>
      <c r="X557" s="51" t="str">
        <f>+IF(T557="SWAT HB",800,IF(R557="-","",IFERROR(IF(T557="-","",VLOOKUP(T557,'SKILL PERFIL'!$A$2:$B$37,2,0)),"")))</f>
        <v/>
      </c>
      <c r="Y557" s="51" t="str">
        <f t="shared" si="58"/>
        <v/>
      </c>
      <c r="Z557" s="46" t="str">
        <f t="shared" si="59"/>
        <v/>
      </c>
      <c r="AA557" s="45" t="str">
        <f t="shared" si="60"/>
        <v/>
      </c>
      <c r="AB557" s="45" t="str">
        <f t="shared" si="61"/>
        <v/>
      </c>
      <c r="AC557" s="45" t="str">
        <f>+IF(Q557="","",IFERROR(VLOOKUP(Q557,Consulta1[],7,0),"-"))</f>
        <v/>
      </c>
      <c r="AD557" s="45" t="str">
        <f>+IF(Q557="","",IFERROR(VLOOKUP(Q557,Consulta1[],9,0),"-"))</f>
        <v/>
      </c>
      <c r="AE557" s="1">
        <f t="shared" si="62"/>
        <v>0</v>
      </c>
    </row>
    <row r="558" spans="1:31">
      <c r="A558" s="55"/>
      <c r="B558" s="55"/>
      <c r="H558"/>
      <c r="P558" s="54"/>
      <c r="Q558" s="45" t="str">
        <f t="shared" si="56"/>
        <v/>
      </c>
      <c r="R558" s="45" t="str">
        <f>+IF(Q558="","",IFERROR(VLOOKUP(Q558,Consulta1[],2,0),"-"))</f>
        <v/>
      </c>
      <c r="S558" s="45" t="str">
        <f>+IF(Q558="","",IFERROR(VLOOKUP(Q558,Consulta1[],3,0),"-"))</f>
        <v/>
      </c>
      <c r="T558" s="45" t="str">
        <f>+IF(Q558="","",IFERROR(VLOOKUP(Q558,Consulta1[],4,0),"-"))</f>
        <v/>
      </c>
      <c r="U558" s="45" t="str">
        <f>+IF(Q558="","",IFERROR(VLOOKUP(Q558,Consulta1[],5,0),"-"))</f>
        <v/>
      </c>
      <c r="V558" s="45" t="str">
        <f>+IF(Q558="","",IFERROR(VLOOKUP(Q558,Consulta1[],6,0),"-"))</f>
        <v/>
      </c>
      <c r="W558" s="45" t="str">
        <f t="shared" si="57"/>
        <v/>
      </c>
      <c r="X558" s="51" t="str">
        <f>+IF(T558="SWAT HB",800,IF(R558="-","",IFERROR(IF(T558="-","",VLOOKUP(T558,'SKILL PERFIL'!$A$2:$B$37,2,0)),"")))</f>
        <v/>
      </c>
      <c r="Y558" s="51" t="str">
        <f t="shared" si="58"/>
        <v/>
      </c>
      <c r="Z558" s="46" t="str">
        <f t="shared" si="59"/>
        <v/>
      </c>
      <c r="AA558" s="45" t="str">
        <f t="shared" si="60"/>
        <v/>
      </c>
      <c r="AB558" s="45" t="str">
        <f t="shared" si="61"/>
        <v/>
      </c>
      <c r="AC558" s="45" t="str">
        <f>+IF(Q558="","",IFERROR(VLOOKUP(Q558,Consulta1[],7,0),"-"))</f>
        <v/>
      </c>
      <c r="AD558" s="45" t="str">
        <f>+IF(Q558="","",IFERROR(VLOOKUP(Q558,Consulta1[],9,0),"-"))</f>
        <v/>
      </c>
      <c r="AE558" s="1">
        <f t="shared" si="62"/>
        <v>0</v>
      </c>
    </row>
    <row r="559" spans="1:31">
      <c r="A559" s="55"/>
      <c r="B559" s="55"/>
      <c r="H559"/>
      <c r="P559" s="54"/>
      <c r="Q559" s="45" t="str">
        <f t="shared" si="56"/>
        <v/>
      </c>
      <c r="R559" s="45" t="str">
        <f>+IF(Q559="","",IFERROR(VLOOKUP(Q559,Consulta1[],2,0),"-"))</f>
        <v/>
      </c>
      <c r="S559" s="45" t="str">
        <f>+IF(Q559="","",IFERROR(VLOOKUP(Q559,Consulta1[],3,0),"-"))</f>
        <v/>
      </c>
      <c r="T559" s="45" t="str">
        <f>+IF(Q559="","",IFERROR(VLOOKUP(Q559,Consulta1[],4,0),"-"))</f>
        <v/>
      </c>
      <c r="U559" s="45" t="str">
        <f>+IF(Q559="","",IFERROR(VLOOKUP(Q559,Consulta1[],5,0),"-"))</f>
        <v/>
      </c>
      <c r="V559" s="45" t="str">
        <f>+IF(Q559="","",IFERROR(VLOOKUP(Q559,Consulta1[],6,0),"-"))</f>
        <v/>
      </c>
      <c r="W559" s="45" t="str">
        <f t="shared" si="57"/>
        <v/>
      </c>
      <c r="X559" s="51" t="str">
        <f>+IF(T559="SWAT HB",800,IF(R559="-","",IFERROR(IF(T559="-","",VLOOKUP(T559,'SKILL PERFIL'!$A$2:$B$37,2,0)),"")))</f>
        <v/>
      </c>
      <c r="Y559" s="51" t="str">
        <f t="shared" si="58"/>
        <v/>
      </c>
      <c r="Z559" s="46" t="str">
        <f t="shared" si="59"/>
        <v/>
      </c>
      <c r="AA559" s="45" t="str">
        <f t="shared" si="60"/>
        <v/>
      </c>
      <c r="AB559" s="45" t="str">
        <f t="shared" si="61"/>
        <v/>
      </c>
      <c r="AC559" s="45" t="str">
        <f>+IF(Q559="","",IFERROR(VLOOKUP(Q559,Consulta1[],7,0),"-"))</f>
        <v/>
      </c>
      <c r="AD559" s="45" t="str">
        <f>+IF(Q559="","",IFERROR(VLOOKUP(Q559,Consulta1[],9,0),"-"))</f>
        <v/>
      </c>
      <c r="AE559" s="1">
        <f t="shared" si="62"/>
        <v>0</v>
      </c>
    </row>
    <row r="560" spans="1:31">
      <c r="A560" s="55"/>
      <c r="B560" s="55"/>
      <c r="H560"/>
      <c r="P560" s="54"/>
      <c r="Q560" s="45" t="str">
        <f t="shared" si="56"/>
        <v/>
      </c>
      <c r="R560" s="45" t="str">
        <f>+IF(Q560="","",IFERROR(VLOOKUP(Q560,Consulta1[],2,0),"-"))</f>
        <v/>
      </c>
      <c r="S560" s="45" t="str">
        <f>+IF(Q560="","",IFERROR(VLOOKUP(Q560,Consulta1[],3,0),"-"))</f>
        <v/>
      </c>
      <c r="T560" s="45" t="str">
        <f>+IF(Q560="","",IFERROR(VLOOKUP(Q560,Consulta1[],4,0),"-"))</f>
        <v/>
      </c>
      <c r="U560" s="45" t="str">
        <f>+IF(Q560="","",IFERROR(VLOOKUP(Q560,Consulta1[],5,0),"-"))</f>
        <v/>
      </c>
      <c r="V560" s="45" t="str">
        <f>+IF(Q560="","",IFERROR(VLOOKUP(Q560,Consulta1[],6,0),"-"))</f>
        <v/>
      </c>
      <c r="W560" s="45" t="str">
        <f t="shared" si="57"/>
        <v/>
      </c>
      <c r="X560" s="51" t="str">
        <f>+IF(T560="SWAT HB",800,IF(R560="-","",IFERROR(IF(T560="-","",VLOOKUP(T560,'SKILL PERFIL'!$A$2:$B$37,2,0)),"")))</f>
        <v/>
      </c>
      <c r="Y560" s="51" t="str">
        <f t="shared" si="58"/>
        <v/>
      </c>
      <c r="Z560" s="46" t="str">
        <f t="shared" si="59"/>
        <v/>
      </c>
      <c r="AA560" s="45" t="str">
        <f t="shared" si="60"/>
        <v/>
      </c>
      <c r="AB560" s="45" t="str">
        <f t="shared" si="61"/>
        <v/>
      </c>
      <c r="AC560" s="45" t="str">
        <f>+IF(Q560="","",IFERROR(VLOOKUP(Q560,Consulta1[],7,0),"-"))</f>
        <v/>
      </c>
      <c r="AD560" s="45" t="str">
        <f>+IF(Q560="","",IFERROR(VLOOKUP(Q560,Consulta1[],9,0),"-"))</f>
        <v/>
      </c>
      <c r="AE560" s="1">
        <f t="shared" si="62"/>
        <v>0</v>
      </c>
    </row>
    <row r="561" spans="1:31">
      <c r="A561" s="55"/>
      <c r="B561" s="55"/>
      <c r="H561"/>
      <c r="P561" s="54"/>
      <c r="Q561" s="45" t="str">
        <f t="shared" si="56"/>
        <v/>
      </c>
      <c r="R561" s="45" t="str">
        <f>+IF(Q561="","",IFERROR(VLOOKUP(Q561,Consulta1[],2,0),"-"))</f>
        <v/>
      </c>
      <c r="S561" s="45" t="str">
        <f>+IF(Q561="","",IFERROR(VLOOKUP(Q561,Consulta1[],3,0),"-"))</f>
        <v/>
      </c>
      <c r="T561" s="45" t="str">
        <f>+IF(Q561="","",IFERROR(VLOOKUP(Q561,Consulta1[],4,0),"-"))</f>
        <v/>
      </c>
      <c r="U561" s="45" t="str">
        <f>+IF(Q561="","",IFERROR(VLOOKUP(Q561,Consulta1[],5,0),"-"))</f>
        <v/>
      </c>
      <c r="V561" s="45" t="str">
        <f>+IF(Q561="","",IFERROR(VLOOKUP(Q561,Consulta1[],6,0),"-"))</f>
        <v/>
      </c>
      <c r="W561" s="45" t="str">
        <f t="shared" si="57"/>
        <v/>
      </c>
      <c r="X561" s="51" t="str">
        <f>+IF(T561="SWAT HB",800,IF(R561="-","",IFERROR(IF(T561="-","",VLOOKUP(T561,'SKILL PERFIL'!$A$2:$B$37,2,0)),"")))</f>
        <v/>
      </c>
      <c r="Y561" s="51" t="str">
        <f t="shared" si="58"/>
        <v/>
      </c>
      <c r="Z561" s="46" t="str">
        <f t="shared" si="59"/>
        <v/>
      </c>
      <c r="AA561" s="45" t="str">
        <f t="shared" si="60"/>
        <v/>
      </c>
      <c r="AB561" s="45" t="str">
        <f t="shared" si="61"/>
        <v/>
      </c>
      <c r="AC561" s="45" t="str">
        <f>+IF(Q561="","",IFERROR(VLOOKUP(Q561,Consulta1[],7,0),"-"))</f>
        <v/>
      </c>
      <c r="AD561" s="45" t="str">
        <f>+IF(Q561="","",IFERROR(VLOOKUP(Q561,Consulta1[],9,0),"-"))</f>
        <v/>
      </c>
      <c r="AE561" s="1">
        <f t="shared" si="62"/>
        <v>0</v>
      </c>
    </row>
    <row r="562" spans="1:31">
      <c r="A562" s="55"/>
      <c r="B562" s="55"/>
      <c r="H562"/>
      <c r="P562" s="54"/>
      <c r="Q562" s="45" t="str">
        <f t="shared" si="56"/>
        <v/>
      </c>
      <c r="R562" s="45" t="str">
        <f>+IF(Q562="","",IFERROR(VLOOKUP(Q562,Consulta1[],2,0),"-"))</f>
        <v/>
      </c>
      <c r="S562" s="45" t="str">
        <f>+IF(Q562="","",IFERROR(VLOOKUP(Q562,Consulta1[],3,0),"-"))</f>
        <v/>
      </c>
      <c r="T562" s="45" t="str">
        <f>+IF(Q562="","",IFERROR(VLOOKUP(Q562,Consulta1[],4,0),"-"))</f>
        <v/>
      </c>
      <c r="U562" s="45" t="str">
        <f>+IF(Q562="","",IFERROR(VLOOKUP(Q562,Consulta1[],5,0),"-"))</f>
        <v/>
      </c>
      <c r="V562" s="45" t="str">
        <f>+IF(Q562="","",IFERROR(VLOOKUP(Q562,Consulta1[],6,0),"-"))</f>
        <v/>
      </c>
      <c r="W562" s="45" t="str">
        <f t="shared" si="57"/>
        <v/>
      </c>
      <c r="X562" s="51" t="str">
        <f>+IF(T562="SWAT HB",800,IF(R562="-","",IFERROR(IF(T562="-","",VLOOKUP(T562,'SKILL PERFIL'!$A$2:$B$37,2,0)),"")))</f>
        <v/>
      </c>
      <c r="Y562" s="51" t="str">
        <f t="shared" si="58"/>
        <v/>
      </c>
      <c r="Z562" s="46" t="str">
        <f t="shared" si="59"/>
        <v/>
      </c>
      <c r="AA562" s="45" t="str">
        <f t="shared" si="60"/>
        <v/>
      </c>
      <c r="AB562" s="45" t="str">
        <f t="shared" si="61"/>
        <v/>
      </c>
      <c r="AC562" s="45" t="str">
        <f>+IF(Q562="","",IFERROR(VLOOKUP(Q562,Consulta1[],7,0),"-"))</f>
        <v/>
      </c>
      <c r="AD562" s="45" t="str">
        <f>+IF(Q562="","",IFERROR(VLOOKUP(Q562,Consulta1[],9,0),"-"))</f>
        <v/>
      </c>
      <c r="AE562" s="1">
        <f t="shared" si="62"/>
        <v>0</v>
      </c>
    </row>
    <row r="563" spans="1:31">
      <c r="A563" s="55"/>
      <c r="B563" s="55"/>
      <c r="H563"/>
      <c r="P563" s="54"/>
      <c r="Q563" s="45" t="str">
        <f t="shared" si="56"/>
        <v/>
      </c>
      <c r="R563" s="45" t="str">
        <f>+IF(Q563="","",IFERROR(VLOOKUP(Q563,Consulta1[],2,0),"-"))</f>
        <v/>
      </c>
      <c r="S563" s="45" t="str">
        <f>+IF(Q563="","",IFERROR(VLOOKUP(Q563,Consulta1[],3,0),"-"))</f>
        <v/>
      </c>
      <c r="T563" s="45" t="str">
        <f>+IF(Q563="","",IFERROR(VLOOKUP(Q563,Consulta1[],4,0),"-"))</f>
        <v/>
      </c>
      <c r="U563" s="45" t="str">
        <f>+IF(Q563="","",IFERROR(VLOOKUP(Q563,Consulta1[],5,0),"-"))</f>
        <v/>
      </c>
      <c r="V563" s="45" t="str">
        <f>+IF(Q563="","",IFERROR(VLOOKUP(Q563,Consulta1[],6,0),"-"))</f>
        <v/>
      </c>
      <c r="W563" s="45" t="str">
        <f t="shared" si="57"/>
        <v/>
      </c>
      <c r="X563" s="51" t="str">
        <f>+IF(T563="SWAT HB",800,IF(R563="-","",IFERROR(IF(T563="-","",VLOOKUP(T563,'SKILL PERFIL'!$A$2:$B$37,2,0)),"")))</f>
        <v/>
      </c>
      <c r="Y563" s="51" t="str">
        <f t="shared" si="58"/>
        <v/>
      </c>
      <c r="Z563" s="46" t="str">
        <f t="shared" si="59"/>
        <v/>
      </c>
      <c r="AA563" s="45" t="str">
        <f t="shared" si="60"/>
        <v/>
      </c>
      <c r="AB563" s="45" t="str">
        <f t="shared" si="61"/>
        <v/>
      </c>
      <c r="AC563" s="45" t="str">
        <f>+IF(Q563="","",IFERROR(VLOOKUP(Q563,Consulta1[],7,0),"-"))</f>
        <v/>
      </c>
      <c r="AD563" s="45" t="str">
        <f>+IF(Q563="","",IFERROR(VLOOKUP(Q563,Consulta1[],9,0),"-"))</f>
        <v/>
      </c>
      <c r="AE563" s="1">
        <f t="shared" si="62"/>
        <v>0</v>
      </c>
    </row>
    <row r="564" spans="1:31">
      <c r="A564" s="55"/>
      <c r="B564" s="55"/>
      <c r="H564"/>
      <c r="P564" s="54"/>
      <c r="Q564" s="45" t="str">
        <f t="shared" si="56"/>
        <v/>
      </c>
      <c r="R564" s="45" t="str">
        <f>+IF(Q564="","",IFERROR(VLOOKUP(Q564,Consulta1[],2,0),"-"))</f>
        <v/>
      </c>
      <c r="S564" s="45" t="str">
        <f>+IF(Q564="","",IFERROR(VLOOKUP(Q564,Consulta1[],3,0),"-"))</f>
        <v/>
      </c>
      <c r="T564" s="45" t="str">
        <f>+IF(Q564="","",IFERROR(VLOOKUP(Q564,Consulta1[],4,0),"-"))</f>
        <v/>
      </c>
      <c r="U564" s="45" t="str">
        <f>+IF(Q564="","",IFERROR(VLOOKUP(Q564,Consulta1[],5,0),"-"))</f>
        <v/>
      </c>
      <c r="V564" s="45" t="str">
        <f>+IF(Q564="","",IFERROR(VLOOKUP(Q564,Consulta1[],6,0),"-"))</f>
        <v/>
      </c>
      <c r="W564" s="45" t="str">
        <f t="shared" si="57"/>
        <v/>
      </c>
      <c r="X564" s="51" t="str">
        <f>+IF(T564="SWAT HB",800,IF(R564="-","",IFERROR(IF(T564="-","",VLOOKUP(T564,'SKILL PERFIL'!$A$2:$B$37,2,0)),"")))</f>
        <v/>
      </c>
      <c r="Y564" s="51" t="str">
        <f t="shared" si="58"/>
        <v/>
      </c>
      <c r="Z564" s="46" t="str">
        <f t="shared" si="59"/>
        <v/>
      </c>
      <c r="AA564" s="45" t="str">
        <f t="shared" si="60"/>
        <v/>
      </c>
      <c r="AB564" s="45" t="str">
        <f t="shared" si="61"/>
        <v/>
      </c>
      <c r="AC564" s="45" t="str">
        <f>+IF(Q564="","",IFERROR(VLOOKUP(Q564,Consulta1[],7,0),"-"))</f>
        <v/>
      </c>
      <c r="AD564" s="45" t="str">
        <f>+IF(Q564="","",IFERROR(VLOOKUP(Q564,Consulta1[],9,0),"-"))</f>
        <v/>
      </c>
      <c r="AE564" s="1">
        <f t="shared" si="62"/>
        <v>0</v>
      </c>
    </row>
    <row r="565" spans="1:31">
      <c r="A565" s="55"/>
      <c r="B565" s="55"/>
      <c r="H565"/>
      <c r="P565" s="54"/>
      <c r="Q565" s="45" t="str">
        <f t="shared" si="56"/>
        <v/>
      </c>
      <c r="R565" s="45" t="str">
        <f>+IF(Q565="","",IFERROR(VLOOKUP(Q565,Consulta1[],2,0),"-"))</f>
        <v/>
      </c>
      <c r="S565" s="45" t="str">
        <f>+IF(Q565="","",IFERROR(VLOOKUP(Q565,Consulta1[],3,0),"-"))</f>
        <v/>
      </c>
      <c r="T565" s="45" t="str">
        <f>+IF(Q565="","",IFERROR(VLOOKUP(Q565,Consulta1[],4,0),"-"))</f>
        <v/>
      </c>
      <c r="U565" s="45" t="str">
        <f>+IF(Q565="","",IFERROR(VLOOKUP(Q565,Consulta1[],5,0),"-"))</f>
        <v/>
      </c>
      <c r="V565" s="45" t="str">
        <f>+IF(Q565="","",IFERROR(VLOOKUP(Q565,Consulta1[],6,0),"-"))</f>
        <v/>
      </c>
      <c r="W565" s="45" t="str">
        <f t="shared" si="57"/>
        <v/>
      </c>
      <c r="X565" s="51" t="str">
        <f>+IF(T565="SWAT HB",800,IF(R565="-","",IFERROR(IF(T565="-","",VLOOKUP(T565,'SKILL PERFIL'!$A$2:$B$37,2,0)),"")))</f>
        <v/>
      </c>
      <c r="Y565" s="51" t="str">
        <f t="shared" si="58"/>
        <v/>
      </c>
      <c r="Z565" s="46" t="str">
        <f t="shared" si="59"/>
        <v/>
      </c>
      <c r="AA565" s="45" t="str">
        <f t="shared" si="60"/>
        <v/>
      </c>
      <c r="AB565" s="45" t="str">
        <f t="shared" si="61"/>
        <v/>
      </c>
      <c r="AC565" s="45" t="str">
        <f>+IF(Q565="","",IFERROR(VLOOKUP(Q565,Consulta1[],7,0),"-"))</f>
        <v/>
      </c>
      <c r="AD565" s="45" t="str">
        <f>+IF(Q565="","",IFERROR(VLOOKUP(Q565,Consulta1[],9,0),"-"))</f>
        <v/>
      </c>
      <c r="AE565" s="1">
        <f t="shared" si="62"/>
        <v>0</v>
      </c>
    </row>
    <row r="566" spans="1:31">
      <c r="A566" s="55"/>
      <c r="B566" s="55"/>
      <c r="H566"/>
      <c r="P566" s="54"/>
      <c r="Q566" s="45" t="str">
        <f t="shared" si="56"/>
        <v/>
      </c>
      <c r="R566" s="45" t="str">
        <f>+IF(Q566="","",IFERROR(VLOOKUP(Q566,Consulta1[],2,0),"-"))</f>
        <v/>
      </c>
      <c r="S566" s="45" t="str">
        <f>+IF(Q566="","",IFERROR(VLOOKUP(Q566,Consulta1[],3,0),"-"))</f>
        <v/>
      </c>
      <c r="T566" s="45" t="str">
        <f>+IF(Q566="","",IFERROR(VLOOKUP(Q566,Consulta1[],4,0),"-"))</f>
        <v/>
      </c>
      <c r="U566" s="45" t="str">
        <f>+IF(Q566="","",IFERROR(VLOOKUP(Q566,Consulta1[],5,0),"-"))</f>
        <v/>
      </c>
      <c r="V566" s="45" t="str">
        <f>+IF(Q566="","",IFERROR(VLOOKUP(Q566,Consulta1[],6,0),"-"))</f>
        <v/>
      </c>
      <c r="W566" s="45" t="str">
        <f t="shared" si="57"/>
        <v/>
      </c>
      <c r="X566" s="51" t="str">
        <f>+IF(T566="SWAT HB",800,IF(R566="-","",IFERROR(IF(T566="-","",VLOOKUP(T566,'SKILL PERFIL'!$A$2:$B$37,2,0)),"")))</f>
        <v/>
      </c>
      <c r="Y566" s="51" t="str">
        <f t="shared" si="58"/>
        <v/>
      </c>
      <c r="Z566" s="46" t="str">
        <f t="shared" si="59"/>
        <v/>
      </c>
      <c r="AA566" s="45" t="str">
        <f t="shared" si="60"/>
        <v/>
      </c>
      <c r="AB566" s="45" t="str">
        <f t="shared" si="61"/>
        <v/>
      </c>
      <c r="AC566" s="45" t="str">
        <f>+IF(Q566="","",IFERROR(VLOOKUP(Q566,Consulta1[],7,0),"-"))</f>
        <v/>
      </c>
      <c r="AD566" s="45" t="str">
        <f>+IF(Q566="","",IFERROR(VLOOKUP(Q566,Consulta1[],9,0),"-"))</f>
        <v/>
      </c>
      <c r="AE566" s="1">
        <f t="shared" si="62"/>
        <v>0</v>
      </c>
    </row>
    <row r="567" spans="1:31">
      <c r="A567" s="55"/>
      <c r="B567" s="55"/>
      <c r="F567" s="37"/>
      <c r="H567"/>
      <c r="P567" s="54"/>
      <c r="Q567" s="45" t="str">
        <f t="shared" si="56"/>
        <v/>
      </c>
      <c r="R567" s="45" t="str">
        <f>+IF(Q567="","",IFERROR(VLOOKUP(Q567,Consulta1[],2,0),"-"))</f>
        <v/>
      </c>
      <c r="S567" s="45" t="str">
        <f>+IF(Q567="","",IFERROR(VLOOKUP(Q567,Consulta1[],3,0),"-"))</f>
        <v/>
      </c>
      <c r="T567" s="45" t="str">
        <f>+IF(Q567="","",IFERROR(VLOOKUP(Q567,Consulta1[],4,0),"-"))</f>
        <v/>
      </c>
      <c r="U567" s="45" t="str">
        <f>+IF(Q567="","",IFERROR(VLOOKUP(Q567,Consulta1[],5,0),"-"))</f>
        <v/>
      </c>
      <c r="V567" s="45" t="str">
        <f>+IF(Q567="","",IFERROR(VLOOKUP(Q567,Consulta1[],6,0),"-"))</f>
        <v/>
      </c>
      <c r="W567" s="45" t="str">
        <f t="shared" si="57"/>
        <v/>
      </c>
      <c r="X567" s="51" t="str">
        <f>+IF(T567="SWAT HB",800,IF(R567="-","",IFERROR(IF(T567="-","",VLOOKUP(T567,'SKILL PERFIL'!$A$2:$B$37,2,0)),"")))</f>
        <v/>
      </c>
      <c r="Y567" s="51" t="str">
        <f t="shared" si="58"/>
        <v/>
      </c>
      <c r="Z567" s="46" t="str">
        <f t="shared" si="59"/>
        <v/>
      </c>
      <c r="AA567" s="45" t="str">
        <f t="shared" si="60"/>
        <v/>
      </c>
      <c r="AB567" s="45" t="str">
        <f t="shared" si="61"/>
        <v/>
      </c>
      <c r="AC567" s="45" t="str">
        <f>+IF(Q567="","",IFERROR(VLOOKUP(Q567,Consulta1[],7,0),"-"))</f>
        <v/>
      </c>
      <c r="AD567" s="45" t="str">
        <f>+IF(Q567="","",IFERROR(VLOOKUP(Q567,Consulta1[],9,0),"-"))</f>
        <v/>
      </c>
      <c r="AE567" s="1">
        <f t="shared" si="62"/>
        <v>0</v>
      </c>
    </row>
    <row r="568" spans="1:31">
      <c r="A568" s="55"/>
      <c r="B568" s="55"/>
      <c r="H568"/>
      <c r="P568" s="54"/>
      <c r="Q568" s="45" t="str">
        <f t="shared" si="56"/>
        <v/>
      </c>
      <c r="R568" s="45" t="str">
        <f>+IF(Q568="","",IFERROR(VLOOKUP(Q568,Consulta1[],2,0),"-"))</f>
        <v/>
      </c>
      <c r="S568" s="45" t="str">
        <f>+IF(Q568="","",IFERROR(VLOOKUP(Q568,Consulta1[],3,0),"-"))</f>
        <v/>
      </c>
      <c r="T568" s="45" t="str">
        <f>+IF(Q568="","",IFERROR(VLOOKUP(Q568,Consulta1[],4,0),"-"))</f>
        <v/>
      </c>
      <c r="U568" s="45" t="str">
        <f>+IF(Q568="","",IFERROR(VLOOKUP(Q568,Consulta1[],5,0),"-"))</f>
        <v/>
      </c>
      <c r="V568" s="45" t="str">
        <f>+IF(Q568="","",IFERROR(VLOOKUP(Q568,Consulta1[],6,0),"-"))</f>
        <v/>
      </c>
      <c r="W568" s="45" t="str">
        <f t="shared" si="57"/>
        <v/>
      </c>
      <c r="X568" s="51" t="str">
        <f>+IF(T568="SWAT HB",800,IF(R568="-","",IFERROR(IF(T568="-","",VLOOKUP(T568,'SKILL PERFIL'!$A$2:$B$37,2,0)),"")))</f>
        <v/>
      </c>
      <c r="Y568" s="51" t="str">
        <f t="shared" si="58"/>
        <v/>
      </c>
      <c r="Z568" s="46" t="str">
        <f t="shared" si="59"/>
        <v/>
      </c>
      <c r="AA568" s="45" t="str">
        <f t="shared" si="60"/>
        <v/>
      </c>
      <c r="AB568" s="45" t="str">
        <f t="shared" si="61"/>
        <v/>
      </c>
      <c r="AC568" s="45" t="str">
        <f>+IF(Q568="","",IFERROR(VLOOKUP(Q568,Consulta1[],7,0),"-"))</f>
        <v/>
      </c>
      <c r="AD568" s="45" t="str">
        <f>+IF(Q568="","",IFERROR(VLOOKUP(Q568,Consulta1[],9,0),"-"))</f>
        <v/>
      </c>
      <c r="AE568" s="1">
        <f t="shared" si="62"/>
        <v>0</v>
      </c>
    </row>
    <row r="569" spans="1:31">
      <c r="A569" s="55"/>
      <c r="B569" s="55"/>
      <c r="H569"/>
      <c r="P569" s="54"/>
      <c r="Q569" s="45" t="str">
        <f t="shared" si="56"/>
        <v/>
      </c>
      <c r="R569" s="45" t="str">
        <f>+IF(Q569="","",IFERROR(VLOOKUP(Q569,Consulta1[],2,0),"-"))</f>
        <v/>
      </c>
      <c r="S569" s="45" t="str">
        <f>+IF(Q569="","",IFERROR(VLOOKUP(Q569,Consulta1[],3,0),"-"))</f>
        <v/>
      </c>
      <c r="T569" s="45" t="str">
        <f>+IF(Q569="","",IFERROR(VLOOKUP(Q569,Consulta1[],4,0),"-"))</f>
        <v/>
      </c>
      <c r="U569" s="45" t="str">
        <f>+IF(Q569="","",IFERROR(VLOOKUP(Q569,Consulta1[],5,0),"-"))</f>
        <v/>
      </c>
      <c r="V569" s="45" t="str">
        <f>+IF(Q569="","",IFERROR(VLOOKUP(Q569,Consulta1[],6,0),"-"))</f>
        <v/>
      </c>
      <c r="W569" s="45" t="str">
        <f t="shared" si="57"/>
        <v/>
      </c>
      <c r="X569" s="51" t="str">
        <f>+IF(T569="SWAT HB",800,IF(R569="-","",IFERROR(IF(T569="-","",VLOOKUP(T569,'SKILL PERFIL'!$A$2:$B$37,2,0)),"")))</f>
        <v/>
      </c>
      <c r="Y569" s="51" t="str">
        <f t="shared" si="58"/>
        <v/>
      </c>
      <c r="Z569" s="46" t="str">
        <f t="shared" si="59"/>
        <v/>
      </c>
      <c r="AA569" s="45" t="str">
        <f t="shared" si="60"/>
        <v/>
      </c>
      <c r="AB569" s="45" t="str">
        <f t="shared" si="61"/>
        <v/>
      </c>
      <c r="AC569" s="45" t="str">
        <f>+IF(Q569="","",IFERROR(VLOOKUP(Q569,Consulta1[],7,0),"-"))</f>
        <v/>
      </c>
      <c r="AD569" s="45" t="str">
        <f>+IF(Q569="","",IFERROR(VLOOKUP(Q569,Consulta1[],9,0),"-"))</f>
        <v/>
      </c>
      <c r="AE569" s="1">
        <f t="shared" si="62"/>
        <v>0</v>
      </c>
    </row>
    <row r="570" spans="1:31">
      <c r="A570" s="55"/>
      <c r="B570" s="55"/>
      <c r="H570"/>
      <c r="P570" s="54"/>
      <c r="Q570" s="45" t="str">
        <f t="shared" si="56"/>
        <v/>
      </c>
      <c r="R570" s="45" t="str">
        <f>+IF(Q570="","",IFERROR(VLOOKUP(Q570,Consulta1[],2,0),"-"))</f>
        <v/>
      </c>
      <c r="S570" s="45" t="str">
        <f>+IF(Q570="","",IFERROR(VLOOKUP(Q570,Consulta1[],3,0),"-"))</f>
        <v/>
      </c>
      <c r="T570" s="45" t="str">
        <f>+IF(Q570="","",IFERROR(VLOOKUP(Q570,Consulta1[],4,0),"-"))</f>
        <v/>
      </c>
      <c r="U570" s="45" t="str">
        <f>+IF(Q570="","",IFERROR(VLOOKUP(Q570,Consulta1[],5,0),"-"))</f>
        <v/>
      </c>
      <c r="V570" s="45" t="str">
        <f>+IF(Q570="","",IFERROR(VLOOKUP(Q570,Consulta1[],6,0),"-"))</f>
        <v/>
      </c>
      <c r="W570" s="45" t="str">
        <f t="shared" si="57"/>
        <v/>
      </c>
      <c r="X570" s="51" t="str">
        <f>+IF(T570="SWAT HB",800,IF(R570="-","",IFERROR(IF(T570="-","",VLOOKUP(T570,'SKILL PERFIL'!$A$2:$B$37,2,0)),"")))</f>
        <v/>
      </c>
      <c r="Y570" s="51" t="str">
        <f t="shared" si="58"/>
        <v/>
      </c>
      <c r="Z570" s="46" t="str">
        <f t="shared" si="59"/>
        <v/>
      </c>
      <c r="AA570" s="45" t="str">
        <f t="shared" si="60"/>
        <v/>
      </c>
      <c r="AB570" s="45" t="str">
        <f t="shared" si="61"/>
        <v/>
      </c>
      <c r="AC570" s="45" t="str">
        <f>+IF(Q570="","",IFERROR(VLOOKUP(Q570,Consulta1[],7,0),"-"))</f>
        <v/>
      </c>
      <c r="AD570" s="45" t="str">
        <f>+IF(Q570="","",IFERROR(VLOOKUP(Q570,Consulta1[],9,0),"-"))</f>
        <v/>
      </c>
      <c r="AE570" s="1">
        <f t="shared" si="62"/>
        <v>0</v>
      </c>
    </row>
    <row r="571" spans="1:31">
      <c r="A571" s="55"/>
      <c r="B571" s="55"/>
      <c r="H571"/>
      <c r="P571" s="54"/>
      <c r="Q571" s="45" t="str">
        <f t="shared" si="56"/>
        <v/>
      </c>
      <c r="R571" s="45" t="str">
        <f>+IF(Q571="","",IFERROR(VLOOKUP(Q571,Consulta1[],2,0),"-"))</f>
        <v/>
      </c>
      <c r="S571" s="45" t="str">
        <f>+IF(Q571="","",IFERROR(VLOOKUP(Q571,Consulta1[],3,0),"-"))</f>
        <v/>
      </c>
      <c r="T571" s="45" t="str">
        <f>+IF(Q571="","",IFERROR(VLOOKUP(Q571,Consulta1[],4,0),"-"))</f>
        <v/>
      </c>
      <c r="U571" s="45" t="str">
        <f>+IF(Q571="","",IFERROR(VLOOKUP(Q571,Consulta1[],5,0),"-"))</f>
        <v/>
      </c>
      <c r="V571" s="45" t="str">
        <f>+IF(Q571="","",IFERROR(VLOOKUP(Q571,Consulta1[],6,0),"-"))</f>
        <v/>
      </c>
      <c r="W571" s="45" t="str">
        <f t="shared" si="57"/>
        <v/>
      </c>
      <c r="X571" s="51" t="str">
        <f>+IF(T571="SWAT HB",800,IF(R571="-","",IFERROR(IF(T571="-","",VLOOKUP(T571,'SKILL PERFIL'!$A$2:$B$37,2,0)),"")))</f>
        <v/>
      </c>
      <c r="Y571" s="51" t="str">
        <f t="shared" si="58"/>
        <v/>
      </c>
      <c r="Z571" s="46" t="str">
        <f t="shared" si="59"/>
        <v/>
      </c>
      <c r="AA571" s="45" t="str">
        <f t="shared" si="60"/>
        <v/>
      </c>
      <c r="AB571" s="45" t="str">
        <f t="shared" si="61"/>
        <v/>
      </c>
      <c r="AC571" s="45" t="str">
        <f>+IF(Q571="","",IFERROR(VLOOKUP(Q571,Consulta1[],7,0),"-"))</f>
        <v/>
      </c>
      <c r="AD571" s="45" t="str">
        <f>+IF(Q571="","",IFERROR(VLOOKUP(Q571,Consulta1[],9,0),"-"))</f>
        <v/>
      </c>
      <c r="AE571" s="1">
        <f t="shared" si="62"/>
        <v>0</v>
      </c>
    </row>
    <row r="572" spans="1:31">
      <c r="A572" s="55"/>
      <c r="B572" s="55"/>
      <c r="H572"/>
      <c r="P572" s="54"/>
      <c r="Q572" s="45" t="str">
        <f t="shared" si="56"/>
        <v/>
      </c>
      <c r="R572" s="45" t="str">
        <f>+IF(Q572="","",IFERROR(VLOOKUP(Q572,Consulta1[],2,0),"-"))</f>
        <v/>
      </c>
      <c r="S572" s="45" t="str">
        <f>+IF(Q572="","",IFERROR(VLOOKUP(Q572,Consulta1[],3,0),"-"))</f>
        <v/>
      </c>
      <c r="T572" s="45" t="str">
        <f>+IF(Q572="","",IFERROR(VLOOKUP(Q572,Consulta1[],4,0),"-"))</f>
        <v/>
      </c>
      <c r="U572" s="45" t="str">
        <f>+IF(Q572="","",IFERROR(VLOOKUP(Q572,Consulta1[],5,0),"-"))</f>
        <v/>
      </c>
      <c r="V572" s="45" t="str">
        <f>+IF(Q572="","",IFERROR(VLOOKUP(Q572,Consulta1[],6,0),"-"))</f>
        <v/>
      </c>
      <c r="W572" s="45" t="str">
        <f t="shared" si="57"/>
        <v/>
      </c>
      <c r="X572" s="51" t="str">
        <f>+IF(T572="SWAT HB",800,IF(R572="-","",IFERROR(IF(T572="-","",VLOOKUP(T572,'SKILL PERFIL'!$A$2:$B$37,2,0)),"")))</f>
        <v/>
      </c>
      <c r="Y572" s="51" t="str">
        <f t="shared" si="58"/>
        <v/>
      </c>
      <c r="Z572" s="46" t="str">
        <f t="shared" si="59"/>
        <v/>
      </c>
      <c r="AA572" s="45" t="str">
        <f t="shared" si="60"/>
        <v/>
      </c>
      <c r="AB572" s="45" t="str">
        <f t="shared" si="61"/>
        <v/>
      </c>
      <c r="AC572" s="45" t="str">
        <f>+IF(Q572="","",IFERROR(VLOOKUP(Q572,Consulta1[],7,0),"-"))</f>
        <v/>
      </c>
      <c r="AD572" s="45" t="str">
        <f>+IF(Q572="","",IFERROR(VLOOKUP(Q572,Consulta1[],9,0),"-"))</f>
        <v/>
      </c>
      <c r="AE572" s="1">
        <f t="shared" si="62"/>
        <v>0</v>
      </c>
    </row>
    <row r="573" spans="1:31">
      <c r="A573" s="55"/>
      <c r="B573" s="55"/>
      <c r="H573"/>
      <c r="P573" s="54"/>
      <c r="Q573" s="45" t="str">
        <f t="shared" si="56"/>
        <v/>
      </c>
      <c r="R573" s="45" t="str">
        <f>+IF(Q573="","",IFERROR(VLOOKUP(Q573,Consulta1[],2,0),"-"))</f>
        <v/>
      </c>
      <c r="S573" s="45" t="str">
        <f>+IF(Q573="","",IFERROR(VLOOKUP(Q573,Consulta1[],3,0),"-"))</f>
        <v/>
      </c>
      <c r="T573" s="45" t="str">
        <f>+IF(Q573="","",IFERROR(VLOOKUP(Q573,Consulta1[],4,0),"-"))</f>
        <v/>
      </c>
      <c r="U573" s="45" t="str">
        <f>+IF(Q573="","",IFERROR(VLOOKUP(Q573,Consulta1[],5,0),"-"))</f>
        <v/>
      </c>
      <c r="V573" s="45" t="str">
        <f>+IF(Q573="","",IFERROR(VLOOKUP(Q573,Consulta1[],6,0),"-"))</f>
        <v/>
      </c>
      <c r="W573" s="45" t="str">
        <f t="shared" si="57"/>
        <v/>
      </c>
      <c r="X573" s="51" t="str">
        <f>+IF(T573="SWAT HB",800,IF(R573="-","",IFERROR(IF(T573="-","",VLOOKUP(T573,'SKILL PERFIL'!$A$2:$B$37,2,0)),"")))</f>
        <v/>
      </c>
      <c r="Y573" s="51" t="str">
        <f t="shared" si="58"/>
        <v/>
      </c>
      <c r="Z573" s="46" t="str">
        <f t="shared" si="59"/>
        <v/>
      </c>
      <c r="AA573" s="45" t="str">
        <f t="shared" si="60"/>
        <v/>
      </c>
      <c r="AB573" s="45" t="str">
        <f t="shared" si="61"/>
        <v/>
      </c>
      <c r="AC573" s="45" t="str">
        <f>+IF(Q573="","",IFERROR(VLOOKUP(Q573,Consulta1[],7,0),"-"))</f>
        <v/>
      </c>
      <c r="AD573" s="45" t="str">
        <f>+IF(Q573="","",IFERROR(VLOOKUP(Q573,Consulta1[],9,0),"-"))</f>
        <v/>
      </c>
      <c r="AE573" s="1">
        <f t="shared" si="62"/>
        <v>0</v>
      </c>
    </row>
    <row r="574" spans="1:31">
      <c r="A574" s="55"/>
      <c r="B574" s="55"/>
      <c r="H574"/>
      <c r="P574" s="54"/>
      <c r="Q574" s="45" t="str">
        <f t="shared" si="56"/>
        <v/>
      </c>
      <c r="R574" s="45" t="str">
        <f>+IF(Q574="","",IFERROR(VLOOKUP(Q574,Consulta1[],2,0),"-"))</f>
        <v/>
      </c>
      <c r="S574" s="45" t="str">
        <f>+IF(Q574="","",IFERROR(VLOOKUP(Q574,Consulta1[],3,0),"-"))</f>
        <v/>
      </c>
      <c r="T574" s="45" t="str">
        <f>+IF(Q574="","",IFERROR(VLOOKUP(Q574,Consulta1[],4,0),"-"))</f>
        <v/>
      </c>
      <c r="U574" s="45" t="str">
        <f>+IF(Q574="","",IFERROR(VLOOKUP(Q574,Consulta1[],5,0),"-"))</f>
        <v/>
      </c>
      <c r="V574" s="45" t="str">
        <f>+IF(Q574="","",IFERROR(VLOOKUP(Q574,Consulta1[],6,0),"-"))</f>
        <v/>
      </c>
      <c r="W574" s="45" t="str">
        <f t="shared" si="57"/>
        <v/>
      </c>
      <c r="X574" s="51" t="str">
        <f>+IF(T574="SWAT HB",800,IF(R574="-","",IFERROR(IF(T574="-","",VLOOKUP(T574,'SKILL PERFIL'!$A$2:$B$37,2,0)),"")))</f>
        <v/>
      </c>
      <c r="Y574" s="51" t="str">
        <f t="shared" si="58"/>
        <v/>
      </c>
      <c r="Z574" s="46" t="str">
        <f t="shared" si="59"/>
        <v/>
      </c>
      <c r="AA574" s="45" t="str">
        <f t="shared" si="60"/>
        <v/>
      </c>
      <c r="AB574" s="45" t="str">
        <f t="shared" si="61"/>
        <v/>
      </c>
      <c r="AC574" s="45" t="str">
        <f>+IF(Q574="","",IFERROR(VLOOKUP(Q574,Consulta1[],7,0),"-"))</f>
        <v/>
      </c>
      <c r="AD574" s="45" t="str">
        <f>+IF(Q574="","",IFERROR(VLOOKUP(Q574,Consulta1[],9,0),"-"))</f>
        <v/>
      </c>
      <c r="AE574" s="1">
        <f t="shared" si="62"/>
        <v>0</v>
      </c>
    </row>
    <row r="575" spans="1:31">
      <c r="A575" s="55"/>
      <c r="B575" s="55"/>
      <c r="H575"/>
      <c r="P575" s="54"/>
      <c r="Q575" s="45" t="str">
        <f t="shared" si="56"/>
        <v/>
      </c>
      <c r="R575" s="45" t="str">
        <f>+IF(Q575="","",IFERROR(VLOOKUP(Q575,Consulta1[],2,0),"-"))</f>
        <v/>
      </c>
      <c r="S575" s="45" t="str">
        <f>+IF(Q575="","",IFERROR(VLOOKUP(Q575,Consulta1[],3,0),"-"))</f>
        <v/>
      </c>
      <c r="T575" s="45" t="str">
        <f>+IF(Q575="","",IFERROR(VLOOKUP(Q575,Consulta1[],4,0),"-"))</f>
        <v/>
      </c>
      <c r="U575" s="45" t="str">
        <f>+IF(Q575="","",IFERROR(VLOOKUP(Q575,Consulta1[],5,0),"-"))</f>
        <v/>
      </c>
      <c r="V575" s="45" t="str">
        <f>+IF(Q575="","",IFERROR(VLOOKUP(Q575,Consulta1[],6,0),"-"))</f>
        <v/>
      </c>
      <c r="W575" s="45" t="str">
        <f t="shared" si="57"/>
        <v/>
      </c>
      <c r="X575" s="51" t="str">
        <f>+IF(T575="SWAT HB",800,IF(R575="-","",IFERROR(IF(T575="-","",VLOOKUP(T575,'SKILL PERFIL'!$A$2:$B$37,2,0)),"")))</f>
        <v/>
      </c>
      <c r="Y575" s="51" t="str">
        <f t="shared" si="58"/>
        <v/>
      </c>
      <c r="Z575" s="46" t="str">
        <f t="shared" si="59"/>
        <v/>
      </c>
      <c r="AA575" s="45" t="str">
        <f t="shared" si="60"/>
        <v/>
      </c>
      <c r="AB575" s="45" t="str">
        <f t="shared" si="61"/>
        <v/>
      </c>
      <c r="AC575" s="45" t="str">
        <f>+IF(Q575="","",IFERROR(VLOOKUP(Q575,Consulta1[],7,0),"-"))</f>
        <v/>
      </c>
      <c r="AD575" s="45" t="str">
        <f>+IF(Q575="","",IFERROR(VLOOKUP(Q575,Consulta1[],9,0),"-"))</f>
        <v/>
      </c>
      <c r="AE575" s="1">
        <f t="shared" si="62"/>
        <v>0</v>
      </c>
    </row>
    <row r="576" spans="1:31">
      <c r="A576" s="55"/>
      <c r="B576" s="55"/>
      <c r="H576"/>
      <c r="P576" s="54"/>
      <c r="Q576" s="45" t="str">
        <f t="shared" si="56"/>
        <v/>
      </c>
      <c r="R576" s="45" t="str">
        <f>+IF(Q576="","",IFERROR(VLOOKUP(Q576,Consulta1[],2,0),"-"))</f>
        <v/>
      </c>
      <c r="S576" s="45" t="str">
        <f>+IF(Q576="","",IFERROR(VLOOKUP(Q576,Consulta1[],3,0),"-"))</f>
        <v/>
      </c>
      <c r="T576" s="45" t="str">
        <f>+IF(Q576="","",IFERROR(VLOOKUP(Q576,Consulta1[],4,0),"-"))</f>
        <v/>
      </c>
      <c r="U576" s="45" t="str">
        <f>+IF(Q576="","",IFERROR(VLOOKUP(Q576,Consulta1[],5,0),"-"))</f>
        <v/>
      </c>
      <c r="V576" s="45" t="str">
        <f>+IF(Q576="","",IFERROR(VLOOKUP(Q576,Consulta1[],6,0),"-"))</f>
        <v/>
      </c>
      <c r="W576" s="45" t="str">
        <f t="shared" si="57"/>
        <v/>
      </c>
      <c r="X576" s="51" t="str">
        <f>+IF(T576="SWAT HB",800,IF(R576="-","",IFERROR(IF(T576="-","",VLOOKUP(T576,'SKILL PERFIL'!$A$2:$B$37,2,0)),"")))</f>
        <v/>
      </c>
      <c r="Y576" s="51" t="str">
        <f t="shared" si="58"/>
        <v/>
      </c>
      <c r="Z576" s="46" t="str">
        <f t="shared" si="59"/>
        <v/>
      </c>
      <c r="AA576" s="45" t="str">
        <f t="shared" si="60"/>
        <v/>
      </c>
      <c r="AB576" s="45" t="str">
        <f t="shared" si="61"/>
        <v/>
      </c>
      <c r="AC576" s="45" t="str">
        <f>+IF(Q576="","",IFERROR(VLOOKUP(Q576,Consulta1[],7,0),"-"))</f>
        <v/>
      </c>
      <c r="AD576" s="45" t="str">
        <f>+IF(Q576="","",IFERROR(VLOOKUP(Q576,Consulta1[],9,0),"-"))</f>
        <v/>
      </c>
      <c r="AE576" s="1">
        <f t="shared" si="62"/>
        <v>0</v>
      </c>
    </row>
    <row r="577" spans="1:31">
      <c r="A577" s="55"/>
      <c r="B577" s="55"/>
      <c r="H577"/>
      <c r="P577" s="54"/>
      <c r="Q577" s="45" t="str">
        <f t="shared" si="56"/>
        <v/>
      </c>
      <c r="R577" s="45" t="str">
        <f>+IF(Q577="","",IFERROR(VLOOKUP(Q577,Consulta1[],2,0),"-"))</f>
        <v/>
      </c>
      <c r="S577" s="45" t="str">
        <f>+IF(Q577="","",IFERROR(VLOOKUP(Q577,Consulta1[],3,0),"-"))</f>
        <v/>
      </c>
      <c r="T577" s="45" t="str">
        <f>+IF(Q577="","",IFERROR(VLOOKUP(Q577,Consulta1[],4,0),"-"))</f>
        <v/>
      </c>
      <c r="U577" s="45" t="str">
        <f>+IF(Q577="","",IFERROR(VLOOKUP(Q577,Consulta1[],5,0),"-"))</f>
        <v/>
      </c>
      <c r="V577" s="45" t="str">
        <f>+IF(Q577="","",IFERROR(VLOOKUP(Q577,Consulta1[],6,0),"-"))</f>
        <v/>
      </c>
      <c r="W577" s="45" t="str">
        <f t="shared" si="57"/>
        <v/>
      </c>
      <c r="X577" s="51" t="str">
        <f>+IF(T577="SWAT HB",800,IF(R577="-","",IFERROR(IF(T577="-","",VLOOKUP(T577,'SKILL PERFIL'!$A$2:$B$37,2,0)),"")))</f>
        <v/>
      </c>
      <c r="Y577" s="51" t="str">
        <f t="shared" si="58"/>
        <v/>
      </c>
      <c r="Z577" s="46" t="str">
        <f t="shared" si="59"/>
        <v/>
      </c>
      <c r="AA577" s="45" t="str">
        <f t="shared" si="60"/>
        <v/>
      </c>
      <c r="AB577" s="45" t="str">
        <f t="shared" si="61"/>
        <v/>
      </c>
      <c r="AC577" s="45" t="str">
        <f>+IF(Q577="","",IFERROR(VLOOKUP(Q577,Consulta1[],7,0),"-"))</f>
        <v/>
      </c>
      <c r="AD577" s="45" t="str">
        <f>+IF(Q577="","",IFERROR(VLOOKUP(Q577,Consulta1[],9,0),"-"))</f>
        <v/>
      </c>
      <c r="AE577" s="1">
        <f t="shared" si="62"/>
        <v>0</v>
      </c>
    </row>
    <row r="578" spans="1:31">
      <c r="A578" s="55"/>
      <c r="B578" s="55"/>
      <c r="H578"/>
      <c r="P578" s="54"/>
      <c r="Q578" s="45" t="str">
        <f t="shared" si="56"/>
        <v/>
      </c>
      <c r="R578" s="45" t="str">
        <f>+IF(Q578="","",IFERROR(VLOOKUP(Q578,Consulta1[],2,0),"-"))</f>
        <v/>
      </c>
      <c r="S578" s="45" t="str">
        <f>+IF(Q578="","",IFERROR(VLOOKUP(Q578,Consulta1[],3,0),"-"))</f>
        <v/>
      </c>
      <c r="T578" s="45" t="str">
        <f>+IF(Q578="","",IFERROR(VLOOKUP(Q578,Consulta1[],4,0),"-"))</f>
        <v/>
      </c>
      <c r="U578" s="45" t="str">
        <f>+IF(Q578="","",IFERROR(VLOOKUP(Q578,Consulta1[],5,0),"-"))</f>
        <v/>
      </c>
      <c r="V578" s="45" t="str">
        <f>+IF(Q578="","",IFERROR(VLOOKUP(Q578,Consulta1[],6,0),"-"))</f>
        <v/>
      </c>
      <c r="W578" s="45" t="str">
        <f t="shared" si="57"/>
        <v/>
      </c>
      <c r="X578" s="51" t="str">
        <f>+IF(T578="SWAT HB",800,IF(R578="-","",IFERROR(IF(T578="-","",VLOOKUP(T578,'SKILL PERFIL'!$A$2:$B$37,2,0)),"")))</f>
        <v/>
      </c>
      <c r="Y578" s="51" t="str">
        <f t="shared" si="58"/>
        <v/>
      </c>
      <c r="Z578" s="46" t="str">
        <f t="shared" si="59"/>
        <v/>
      </c>
      <c r="AA578" s="45" t="str">
        <f t="shared" si="60"/>
        <v/>
      </c>
      <c r="AB578" s="45" t="str">
        <f t="shared" si="61"/>
        <v/>
      </c>
      <c r="AC578" s="45" t="str">
        <f>+IF(Q578="","",IFERROR(VLOOKUP(Q578,Consulta1[],7,0),"-"))</f>
        <v/>
      </c>
      <c r="AD578" s="45" t="str">
        <f>+IF(Q578="","",IFERROR(VLOOKUP(Q578,Consulta1[],9,0),"-"))</f>
        <v/>
      </c>
      <c r="AE578" s="1">
        <f t="shared" si="62"/>
        <v>0</v>
      </c>
    </row>
    <row r="579" spans="1:31">
      <c r="A579" s="55"/>
      <c r="B579" s="55"/>
      <c r="H579"/>
      <c r="P579" s="54"/>
      <c r="Q579" s="45" t="str">
        <f t="shared" ref="Q579:Q642" si="63">+IFERROR(IF(G579="","",LEFT(G579,7))*1,"")</f>
        <v/>
      </c>
      <c r="R579" s="45" t="str">
        <f>+IF(Q579="","",IFERROR(VLOOKUP(Q579,Consulta1[],2,0),"-"))</f>
        <v/>
      </c>
      <c r="S579" s="45" t="str">
        <f>+IF(Q579="","",IFERROR(VLOOKUP(Q579,Consulta1[],3,0),"-"))</f>
        <v/>
      </c>
      <c r="T579" s="45" t="str">
        <f>+IF(Q579="","",IFERROR(VLOOKUP(Q579,Consulta1[],4,0),"-"))</f>
        <v/>
      </c>
      <c r="U579" s="45" t="str">
        <f>+IF(Q579="","",IFERROR(VLOOKUP(Q579,Consulta1[],5,0),"-"))</f>
        <v/>
      </c>
      <c r="V579" s="45" t="str">
        <f>+IF(Q579="","",IFERROR(VLOOKUP(Q579,Consulta1[],6,0),"-"))</f>
        <v/>
      </c>
      <c r="W579" s="45" t="str">
        <f t="shared" ref="W579:W642" si="64">+IF(G579="","",IF(R579="-","",I579))</f>
        <v/>
      </c>
      <c r="X579" s="51" t="str">
        <f>+IF(T579="SWAT HB",800,IF(R579="-","",IFERROR(IF(T579="-","",VLOOKUP(T579,'SKILL PERFIL'!$A$2:$B$37,2,0)),"")))</f>
        <v/>
      </c>
      <c r="Y579" s="51" t="str">
        <f t="shared" ref="Y579:Y642" si="65">+IFERROR(IF(R579="-","",MID(J579,2,8)*24*3600),"")</f>
        <v/>
      </c>
      <c r="Z579" s="46" t="str">
        <f t="shared" ref="Z579:Z642" si="66">+IFERROR(W579*Y579,"")</f>
        <v/>
      </c>
      <c r="AA579" s="45" t="str">
        <f t="shared" ref="AA579:AA642" si="67">+IF(Q579="","",Q579)</f>
        <v/>
      </c>
      <c r="AB579" s="45" t="str">
        <f t="shared" ref="AB579:AB642" si="68">+IF(G579="","",IF(R579="-",0,1))</f>
        <v/>
      </c>
      <c r="AC579" s="45" t="str">
        <f>+IF(Q579="","",IFERROR(VLOOKUP(Q579,Consulta1[],7,0),"-"))</f>
        <v/>
      </c>
      <c r="AD579" s="45" t="str">
        <f>+IF(Q579="","",IFERROR(VLOOKUP(Q579,Consulta1[],9,0),"-"))</f>
        <v/>
      </c>
      <c r="AE579" s="1">
        <f t="shared" ref="AE579:AE642" si="69">DATE(YEAR(A579),MONTH(A579),DAY(A579))</f>
        <v>0</v>
      </c>
    </row>
    <row r="580" spans="1:31">
      <c r="A580" s="55"/>
      <c r="B580" s="55"/>
      <c r="H580"/>
      <c r="P580" s="54"/>
      <c r="Q580" s="45" t="str">
        <f t="shared" si="63"/>
        <v/>
      </c>
      <c r="R580" s="45" t="str">
        <f>+IF(Q580="","",IFERROR(VLOOKUP(Q580,Consulta1[],2,0),"-"))</f>
        <v/>
      </c>
      <c r="S580" s="45" t="str">
        <f>+IF(Q580="","",IFERROR(VLOOKUP(Q580,Consulta1[],3,0),"-"))</f>
        <v/>
      </c>
      <c r="T580" s="45" t="str">
        <f>+IF(Q580="","",IFERROR(VLOOKUP(Q580,Consulta1[],4,0),"-"))</f>
        <v/>
      </c>
      <c r="U580" s="45" t="str">
        <f>+IF(Q580="","",IFERROR(VLOOKUP(Q580,Consulta1[],5,0),"-"))</f>
        <v/>
      </c>
      <c r="V580" s="45" t="str">
        <f>+IF(Q580="","",IFERROR(VLOOKUP(Q580,Consulta1[],6,0),"-"))</f>
        <v/>
      </c>
      <c r="W580" s="45" t="str">
        <f t="shared" si="64"/>
        <v/>
      </c>
      <c r="X580" s="51" t="str">
        <f>+IF(T580="SWAT HB",800,IF(R580="-","",IFERROR(IF(T580="-","",VLOOKUP(T580,'SKILL PERFIL'!$A$2:$B$37,2,0)),"")))</f>
        <v/>
      </c>
      <c r="Y580" s="51" t="str">
        <f t="shared" si="65"/>
        <v/>
      </c>
      <c r="Z580" s="46" t="str">
        <f t="shared" si="66"/>
        <v/>
      </c>
      <c r="AA580" s="45" t="str">
        <f t="shared" si="67"/>
        <v/>
      </c>
      <c r="AB580" s="45" t="str">
        <f t="shared" si="68"/>
        <v/>
      </c>
      <c r="AC580" s="45" t="str">
        <f>+IF(Q580="","",IFERROR(VLOOKUP(Q580,Consulta1[],7,0),"-"))</f>
        <v/>
      </c>
      <c r="AD580" s="45" t="str">
        <f>+IF(Q580="","",IFERROR(VLOOKUP(Q580,Consulta1[],9,0),"-"))</f>
        <v/>
      </c>
      <c r="AE580" s="1">
        <f t="shared" si="69"/>
        <v>0</v>
      </c>
    </row>
    <row r="581" spans="1:31">
      <c r="A581" s="55"/>
      <c r="B581" s="55"/>
      <c r="H581"/>
      <c r="P581" s="54"/>
      <c r="Q581" s="45" t="str">
        <f t="shared" si="63"/>
        <v/>
      </c>
      <c r="R581" s="45" t="str">
        <f>+IF(Q581="","",IFERROR(VLOOKUP(Q581,Consulta1[],2,0),"-"))</f>
        <v/>
      </c>
      <c r="S581" s="45" t="str">
        <f>+IF(Q581="","",IFERROR(VLOOKUP(Q581,Consulta1[],3,0),"-"))</f>
        <v/>
      </c>
      <c r="T581" s="45" t="str">
        <f>+IF(Q581="","",IFERROR(VLOOKUP(Q581,Consulta1[],4,0),"-"))</f>
        <v/>
      </c>
      <c r="U581" s="45" t="str">
        <f>+IF(Q581="","",IFERROR(VLOOKUP(Q581,Consulta1[],5,0),"-"))</f>
        <v/>
      </c>
      <c r="V581" s="45" t="str">
        <f>+IF(Q581="","",IFERROR(VLOOKUP(Q581,Consulta1[],6,0),"-"))</f>
        <v/>
      </c>
      <c r="W581" s="45" t="str">
        <f t="shared" si="64"/>
        <v/>
      </c>
      <c r="X581" s="51" t="str">
        <f>+IF(T581="SWAT HB",800,IF(R581="-","",IFERROR(IF(T581="-","",VLOOKUP(T581,'SKILL PERFIL'!$A$2:$B$37,2,0)),"")))</f>
        <v/>
      </c>
      <c r="Y581" s="51" t="str">
        <f t="shared" si="65"/>
        <v/>
      </c>
      <c r="Z581" s="46" t="str">
        <f t="shared" si="66"/>
        <v/>
      </c>
      <c r="AA581" s="45" t="str">
        <f t="shared" si="67"/>
        <v/>
      </c>
      <c r="AB581" s="45" t="str">
        <f t="shared" si="68"/>
        <v/>
      </c>
      <c r="AC581" s="45" t="str">
        <f>+IF(Q581="","",IFERROR(VLOOKUP(Q581,Consulta1[],7,0),"-"))</f>
        <v/>
      </c>
      <c r="AD581" s="45" t="str">
        <f>+IF(Q581="","",IFERROR(VLOOKUP(Q581,Consulta1[],9,0),"-"))</f>
        <v/>
      </c>
      <c r="AE581" s="1">
        <f t="shared" si="69"/>
        <v>0</v>
      </c>
    </row>
    <row r="582" spans="1:31">
      <c r="A582" s="55"/>
      <c r="B582" s="55"/>
      <c r="H582"/>
      <c r="P582" s="54"/>
      <c r="Q582" s="45" t="str">
        <f t="shared" si="63"/>
        <v/>
      </c>
      <c r="R582" s="45" t="str">
        <f>+IF(Q582="","",IFERROR(VLOOKUP(Q582,Consulta1[],2,0),"-"))</f>
        <v/>
      </c>
      <c r="S582" s="45" t="str">
        <f>+IF(Q582="","",IFERROR(VLOOKUP(Q582,Consulta1[],3,0),"-"))</f>
        <v/>
      </c>
      <c r="T582" s="45" t="str">
        <f>+IF(Q582="","",IFERROR(VLOOKUP(Q582,Consulta1[],4,0),"-"))</f>
        <v/>
      </c>
      <c r="U582" s="45" t="str">
        <f>+IF(Q582="","",IFERROR(VLOOKUP(Q582,Consulta1[],5,0),"-"))</f>
        <v/>
      </c>
      <c r="V582" s="45" t="str">
        <f>+IF(Q582="","",IFERROR(VLOOKUP(Q582,Consulta1[],6,0),"-"))</f>
        <v/>
      </c>
      <c r="W582" s="45" t="str">
        <f t="shared" si="64"/>
        <v/>
      </c>
      <c r="X582" s="51" t="str">
        <f>+IF(T582="SWAT HB",800,IF(R582="-","",IFERROR(IF(T582="-","",VLOOKUP(T582,'SKILL PERFIL'!$A$2:$B$37,2,0)),"")))</f>
        <v/>
      </c>
      <c r="Y582" s="51" t="str">
        <f t="shared" si="65"/>
        <v/>
      </c>
      <c r="Z582" s="46" t="str">
        <f t="shared" si="66"/>
        <v/>
      </c>
      <c r="AA582" s="45" t="str">
        <f t="shared" si="67"/>
        <v/>
      </c>
      <c r="AB582" s="45" t="str">
        <f t="shared" si="68"/>
        <v/>
      </c>
      <c r="AC582" s="45" t="str">
        <f>+IF(Q582="","",IFERROR(VLOOKUP(Q582,Consulta1[],7,0),"-"))</f>
        <v/>
      </c>
      <c r="AD582" s="45" t="str">
        <f>+IF(Q582="","",IFERROR(VLOOKUP(Q582,Consulta1[],9,0),"-"))</f>
        <v/>
      </c>
      <c r="AE582" s="1">
        <f t="shared" si="69"/>
        <v>0</v>
      </c>
    </row>
    <row r="583" spans="1:31">
      <c r="A583" s="55"/>
      <c r="B583" s="55"/>
      <c r="H583"/>
      <c r="P583" s="54"/>
      <c r="Q583" s="45" t="str">
        <f t="shared" si="63"/>
        <v/>
      </c>
      <c r="R583" s="45" t="str">
        <f>+IF(Q583="","",IFERROR(VLOOKUP(Q583,Consulta1[],2,0),"-"))</f>
        <v/>
      </c>
      <c r="S583" s="45" t="str">
        <f>+IF(Q583="","",IFERROR(VLOOKUP(Q583,Consulta1[],3,0),"-"))</f>
        <v/>
      </c>
      <c r="T583" s="45" t="str">
        <f>+IF(Q583="","",IFERROR(VLOOKUP(Q583,Consulta1[],4,0),"-"))</f>
        <v/>
      </c>
      <c r="U583" s="45" t="str">
        <f>+IF(Q583="","",IFERROR(VLOOKUP(Q583,Consulta1[],5,0),"-"))</f>
        <v/>
      </c>
      <c r="V583" s="45" t="str">
        <f>+IF(Q583="","",IFERROR(VLOOKUP(Q583,Consulta1[],6,0),"-"))</f>
        <v/>
      </c>
      <c r="W583" s="45" t="str">
        <f t="shared" si="64"/>
        <v/>
      </c>
      <c r="X583" s="51" t="str">
        <f>+IF(T583="SWAT HB",800,IF(R583="-","",IFERROR(IF(T583="-","",VLOOKUP(T583,'SKILL PERFIL'!$A$2:$B$37,2,0)),"")))</f>
        <v/>
      </c>
      <c r="Y583" s="51" t="str">
        <f t="shared" si="65"/>
        <v/>
      </c>
      <c r="Z583" s="46" t="str">
        <f t="shared" si="66"/>
        <v/>
      </c>
      <c r="AA583" s="45" t="str">
        <f t="shared" si="67"/>
        <v/>
      </c>
      <c r="AB583" s="45" t="str">
        <f t="shared" si="68"/>
        <v/>
      </c>
      <c r="AC583" s="45" t="str">
        <f>+IF(Q583="","",IFERROR(VLOOKUP(Q583,Consulta1[],7,0),"-"))</f>
        <v/>
      </c>
      <c r="AD583" s="45" t="str">
        <f>+IF(Q583="","",IFERROR(VLOOKUP(Q583,Consulta1[],9,0),"-"))</f>
        <v/>
      </c>
      <c r="AE583" s="1">
        <f t="shared" si="69"/>
        <v>0</v>
      </c>
    </row>
    <row r="584" spans="1:31">
      <c r="A584" s="55"/>
      <c r="B584" s="55"/>
      <c r="H584"/>
      <c r="P584" s="54"/>
      <c r="Q584" s="45" t="str">
        <f t="shared" si="63"/>
        <v/>
      </c>
      <c r="R584" s="45" t="str">
        <f>+IF(Q584="","",IFERROR(VLOOKUP(Q584,Consulta1[],2,0),"-"))</f>
        <v/>
      </c>
      <c r="S584" s="45" t="str">
        <f>+IF(Q584="","",IFERROR(VLOOKUP(Q584,Consulta1[],3,0),"-"))</f>
        <v/>
      </c>
      <c r="T584" s="45" t="str">
        <f>+IF(Q584="","",IFERROR(VLOOKUP(Q584,Consulta1[],4,0),"-"))</f>
        <v/>
      </c>
      <c r="U584" s="45" t="str">
        <f>+IF(Q584="","",IFERROR(VLOOKUP(Q584,Consulta1[],5,0),"-"))</f>
        <v/>
      </c>
      <c r="V584" s="45" t="str">
        <f>+IF(Q584="","",IFERROR(VLOOKUP(Q584,Consulta1[],6,0),"-"))</f>
        <v/>
      </c>
      <c r="W584" s="45" t="str">
        <f t="shared" si="64"/>
        <v/>
      </c>
      <c r="X584" s="51" t="str">
        <f>+IF(T584="SWAT HB",800,IF(R584="-","",IFERROR(IF(T584="-","",VLOOKUP(T584,'SKILL PERFIL'!$A$2:$B$37,2,0)),"")))</f>
        <v/>
      </c>
      <c r="Y584" s="51" t="str">
        <f t="shared" si="65"/>
        <v/>
      </c>
      <c r="Z584" s="46" t="str">
        <f t="shared" si="66"/>
        <v/>
      </c>
      <c r="AA584" s="45" t="str">
        <f t="shared" si="67"/>
        <v/>
      </c>
      <c r="AB584" s="45" t="str">
        <f t="shared" si="68"/>
        <v/>
      </c>
      <c r="AC584" s="45" t="str">
        <f>+IF(Q584="","",IFERROR(VLOOKUP(Q584,Consulta1[],7,0),"-"))</f>
        <v/>
      </c>
      <c r="AD584" s="45" t="str">
        <f>+IF(Q584="","",IFERROR(VLOOKUP(Q584,Consulta1[],9,0),"-"))</f>
        <v/>
      </c>
      <c r="AE584" s="1">
        <f t="shared" si="69"/>
        <v>0</v>
      </c>
    </row>
    <row r="585" spans="1:31">
      <c r="A585" s="55"/>
      <c r="B585" s="55"/>
      <c r="H585"/>
      <c r="P585" s="54"/>
      <c r="Q585" s="45" t="str">
        <f t="shared" si="63"/>
        <v/>
      </c>
      <c r="R585" s="45" t="str">
        <f>+IF(Q585="","",IFERROR(VLOOKUP(Q585,Consulta1[],2,0),"-"))</f>
        <v/>
      </c>
      <c r="S585" s="45" t="str">
        <f>+IF(Q585="","",IFERROR(VLOOKUP(Q585,Consulta1[],3,0),"-"))</f>
        <v/>
      </c>
      <c r="T585" s="45" t="str">
        <f>+IF(Q585="","",IFERROR(VLOOKUP(Q585,Consulta1[],4,0),"-"))</f>
        <v/>
      </c>
      <c r="U585" s="45" t="str">
        <f>+IF(Q585="","",IFERROR(VLOOKUP(Q585,Consulta1[],5,0),"-"))</f>
        <v/>
      </c>
      <c r="V585" s="45" t="str">
        <f>+IF(Q585="","",IFERROR(VLOOKUP(Q585,Consulta1[],6,0),"-"))</f>
        <v/>
      </c>
      <c r="W585" s="45" t="str">
        <f t="shared" si="64"/>
        <v/>
      </c>
      <c r="X585" s="51" t="str">
        <f>+IF(T585="SWAT HB",800,IF(R585="-","",IFERROR(IF(T585="-","",VLOOKUP(T585,'SKILL PERFIL'!$A$2:$B$37,2,0)),"")))</f>
        <v/>
      </c>
      <c r="Y585" s="51" t="str">
        <f t="shared" si="65"/>
        <v/>
      </c>
      <c r="Z585" s="46" t="str">
        <f t="shared" si="66"/>
        <v/>
      </c>
      <c r="AA585" s="45" t="str">
        <f t="shared" si="67"/>
        <v/>
      </c>
      <c r="AB585" s="45" t="str">
        <f t="shared" si="68"/>
        <v/>
      </c>
      <c r="AC585" s="45" t="str">
        <f>+IF(Q585="","",IFERROR(VLOOKUP(Q585,Consulta1[],7,0),"-"))</f>
        <v/>
      </c>
      <c r="AD585" s="45" t="str">
        <f>+IF(Q585="","",IFERROR(VLOOKUP(Q585,Consulta1[],9,0),"-"))</f>
        <v/>
      </c>
      <c r="AE585" s="1">
        <f t="shared" si="69"/>
        <v>0</v>
      </c>
    </row>
    <row r="586" spans="1:31">
      <c r="A586" s="55"/>
      <c r="B586" s="55"/>
      <c r="H586"/>
      <c r="P586" s="54"/>
      <c r="Q586" s="45" t="str">
        <f t="shared" si="63"/>
        <v/>
      </c>
      <c r="R586" s="45" t="str">
        <f>+IF(Q586="","",IFERROR(VLOOKUP(Q586,Consulta1[],2,0),"-"))</f>
        <v/>
      </c>
      <c r="S586" s="45" t="str">
        <f>+IF(Q586="","",IFERROR(VLOOKUP(Q586,Consulta1[],3,0),"-"))</f>
        <v/>
      </c>
      <c r="T586" s="45" t="str">
        <f>+IF(Q586="","",IFERROR(VLOOKUP(Q586,Consulta1[],4,0),"-"))</f>
        <v/>
      </c>
      <c r="U586" s="45" t="str">
        <f>+IF(Q586="","",IFERROR(VLOOKUP(Q586,Consulta1[],5,0),"-"))</f>
        <v/>
      </c>
      <c r="V586" s="45" t="str">
        <f>+IF(Q586="","",IFERROR(VLOOKUP(Q586,Consulta1[],6,0),"-"))</f>
        <v/>
      </c>
      <c r="W586" s="45" t="str">
        <f t="shared" si="64"/>
        <v/>
      </c>
      <c r="X586" s="51" t="str">
        <f>+IF(T586="SWAT HB",800,IF(R586="-","",IFERROR(IF(T586="-","",VLOOKUP(T586,'SKILL PERFIL'!$A$2:$B$37,2,0)),"")))</f>
        <v/>
      </c>
      <c r="Y586" s="51" t="str">
        <f t="shared" si="65"/>
        <v/>
      </c>
      <c r="Z586" s="46" t="str">
        <f t="shared" si="66"/>
        <v/>
      </c>
      <c r="AA586" s="45" t="str">
        <f t="shared" si="67"/>
        <v/>
      </c>
      <c r="AB586" s="45" t="str">
        <f t="shared" si="68"/>
        <v/>
      </c>
      <c r="AC586" s="45" t="str">
        <f>+IF(Q586="","",IFERROR(VLOOKUP(Q586,Consulta1[],7,0),"-"))</f>
        <v/>
      </c>
      <c r="AD586" s="45" t="str">
        <f>+IF(Q586="","",IFERROR(VLOOKUP(Q586,Consulta1[],9,0),"-"))</f>
        <v/>
      </c>
      <c r="AE586" s="1">
        <f t="shared" si="69"/>
        <v>0</v>
      </c>
    </row>
    <row r="587" spans="1:31">
      <c r="A587" s="55"/>
      <c r="B587" s="55"/>
      <c r="F587" s="37"/>
      <c r="H587"/>
      <c r="P587" s="54"/>
      <c r="Q587" s="45" t="str">
        <f t="shared" si="63"/>
        <v/>
      </c>
      <c r="R587" s="45" t="str">
        <f>+IF(Q587="","",IFERROR(VLOOKUP(Q587,Consulta1[],2,0),"-"))</f>
        <v/>
      </c>
      <c r="S587" s="45" t="str">
        <f>+IF(Q587="","",IFERROR(VLOOKUP(Q587,Consulta1[],3,0),"-"))</f>
        <v/>
      </c>
      <c r="T587" s="45" t="str">
        <f>+IF(Q587="","",IFERROR(VLOOKUP(Q587,Consulta1[],4,0),"-"))</f>
        <v/>
      </c>
      <c r="U587" s="45" t="str">
        <f>+IF(Q587="","",IFERROR(VLOOKUP(Q587,Consulta1[],5,0),"-"))</f>
        <v/>
      </c>
      <c r="V587" s="45" t="str">
        <f>+IF(Q587="","",IFERROR(VLOOKUP(Q587,Consulta1[],6,0),"-"))</f>
        <v/>
      </c>
      <c r="W587" s="45" t="str">
        <f t="shared" si="64"/>
        <v/>
      </c>
      <c r="X587" s="51" t="str">
        <f>+IF(T587="SWAT HB",800,IF(R587="-","",IFERROR(IF(T587="-","",VLOOKUP(T587,'SKILL PERFIL'!$A$2:$B$37,2,0)),"")))</f>
        <v/>
      </c>
      <c r="Y587" s="51" t="str">
        <f t="shared" si="65"/>
        <v/>
      </c>
      <c r="Z587" s="46" t="str">
        <f t="shared" si="66"/>
        <v/>
      </c>
      <c r="AA587" s="45" t="str">
        <f t="shared" si="67"/>
        <v/>
      </c>
      <c r="AB587" s="45" t="str">
        <f t="shared" si="68"/>
        <v/>
      </c>
      <c r="AC587" s="45" t="str">
        <f>+IF(Q587="","",IFERROR(VLOOKUP(Q587,Consulta1[],7,0),"-"))</f>
        <v/>
      </c>
      <c r="AD587" s="45" t="str">
        <f>+IF(Q587="","",IFERROR(VLOOKUP(Q587,Consulta1[],9,0),"-"))</f>
        <v/>
      </c>
      <c r="AE587" s="1">
        <f t="shared" si="69"/>
        <v>0</v>
      </c>
    </row>
    <row r="588" spans="1:31">
      <c r="A588" s="55"/>
      <c r="B588" s="55"/>
      <c r="H588"/>
      <c r="P588" s="54"/>
      <c r="Q588" s="45" t="str">
        <f t="shared" si="63"/>
        <v/>
      </c>
      <c r="R588" s="45" t="str">
        <f>+IF(Q588="","",IFERROR(VLOOKUP(Q588,Consulta1[],2,0),"-"))</f>
        <v/>
      </c>
      <c r="S588" s="45" t="str">
        <f>+IF(Q588="","",IFERROR(VLOOKUP(Q588,Consulta1[],3,0),"-"))</f>
        <v/>
      </c>
      <c r="T588" s="45" t="str">
        <f>+IF(Q588="","",IFERROR(VLOOKUP(Q588,Consulta1[],4,0),"-"))</f>
        <v/>
      </c>
      <c r="U588" s="45" t="str">
        <f>+IF(Q588="","",IFERROR(VLOOKUP(Q588,Consulta1[],5,0),"-"))</f>
        <v/>
      </c>
      <c r="V588" s="45" t="str">
        <f>+IF(Q588="","",IFERROR(VLOOKUP(Q588,Consulta1[],6,0),"-"))</f>
        <v/>
      </c>
      <c r="W588" s="45" t="str">
        <f t="shared" si="64"/>
        <v/>
      </c>
      <c r="X588" s="51" t="str">
        <f>+IF(T588="SWAT HB",800,IF(R588="-","",IFERROR(IF(T588="-","",VLOOKUP(T588,'SKILL PERFIL'!$A$2:$B$37,2,0)),"")))</f>
        <v/>
      </c>
      <c r="Y588" s="51" t="str">
        <f t="shared" si="65"/>
        <v/>
      </c>
      <c r="Z588" s="46" t="str">
        <f t="shared" si="66"/>
        <v/>
      </c>
      <c r="AA588" s="45" t="str">
        <f t="shared" si="67"/>
        <v/>
      </c>
      <c r="AB588" s="45" t="str">
        <f t="shared" si="68"/>
        <v/>
      </c>
      <c r="AC588" s="45" t="str">
        <f>+IF(Q588="","",IFERROR(VLOOKUP(Q588,Consulta1[],7,0),"-"))</f>
        <v/>
      </c>
      <c r="AD588" s="45" t="str">
        <f>+IF(Q588="","",IFERROR(VLOOKUP(Q588,Consulta1[],9,0),"-"))</f>
        <v/>
      </c>
      <c r="AE588" s="1">
        <f t="shared" si="69"/>
        <v>0</v>
      </c>
    </row>
    <row r="589" spans="1:31">
      <c r="A589" s="55"/>
      <c r="B589" s="55"/>
      <c r="H589"/>
      <c r="P589" s="54"/>
      <c r="Q589" s="45" t="str">
        <f t="shared" si="63"/>
        <v/>
      </c>
      <c r="R589" s="45" t="str">
        <f>+IF(Q589="","",IFERROR(VLOOKUP(Q589,Consulta1[],2,0),"-"))</f>
        <v/>
      </c>
      <c r="S589" s="45" t="str">
        <f>+IF(Q589="","",IFERROR(VLOOKUP(Q589,Consulta1[],3,0),"-"))</f>
        <v/>
      </c>
      <c r="T589" s="45" t="str">
        <f>+IF(Q589="","",IFERROR(VLOOKUP(Q589,Consulta1[],4,0),"-"))</f>
        <v/>
      </c>
      <c r="U589" s="45" t="str">
        <f>+IF(Q589="","",IFERROR(VLOOKUP(Q589,Consulta1[],5,0),"-"))</f>
        <v/>
      </c>
      <c r="V589" s="45" t="str">
        <f>+IF(Q589="","",IFERROR(VLOOKUP(Q589,Consulta1[],6,0),"-"))</f>
        <v/>
      </c>
      <c r="W589" s="45" t="str">
        <f t="shared" si="64"/>
        <v/>
      </c>
      <c r="X589" s="51" t="str">
        <f>+IF(T589="SWAT HB",800,IF(R589="-","",IFERROR(IF(T589="-","",VLOOKUP(T589,'SKILL PERFIL'!$A$2:$B$37,2,0)),"")))</f>
        <v/>
      </c>
      <c r="Y589" s="51" t="str">
        <f t="shared" si="65"/>
        <v/>
      </c>
      <c r="Z589" s="46" t="str">
        <f t="shared" si="66"/>
        <v/>
      </c>
      <c r="AA589" s="45" t="str">
        <f t="shared" si="67"/>
        <v/>
      </c>
      <c r="AB589" s="45" t="str">
        <f t="shared" si="68"/>
        <v/>
      </c>
      <c r="AC589" s="45" t="str">
        <f>+IF(Q589="","",IFERROR(VLOOKUP(Q589,Consulta1[],7,0),"-"))</f>
        <v/>
      </c>
      <c r="AD589" s="45" t="str">
        <f>+IF(Q589="","",IFERROR(VLOOKUP(Q589,Consulta1[],9,0),"-"))</f>
        <v/>
      </c>
      <c r="AE589" s="1">
        <f t="shared" si="69"/>
        <v>0</v>
      </c>
    </row>
    <row r="590" spans="1:31">
      <c r="A590" s="55"/>
      <c r="B590" s="55"/>
      <c r="H590"/>
      <c r="P590" s="54"/>
      <c r="Q590" s="45" t="str">
        <f t="shared" si="63"/>
        <v/>
      </c>
      <c r="R590" s="45" t="str">
        <f>+IF(Q590="","",IFERROR(VLOOKUP(Q590,Consulta1[],2,0),"-"))</f>
        <v/>
      </c>
      <c r="S590" s="45" t="str">
        <f>+IF(Q590="","",IFERROR(VLOOKUP(Q590,Consulta1[],3,0),"-"))</f>
        <v/>
      </c>
      <c r="T590" s="45" t="str">
        <f>+IF(Q590="","",IFERROR(VLOOKUP(Q590,Consulta1[],4,0),"-"))</f>
        <v/>
      </c>
      <c r="U590" s="45" t="str">
        <f>+IF(Q590="","",IFERROR(VLOOKUP(Q590,Consulta1[],5,0),"-"))</f>
        <v/>
      </c>
      <c r="V590" s="45" t="str">
        <f>+IF(Q590="","",IFERROR(VLOOKUP(Q590,Consulta1[],6,0),"-"))</f>
        <v/>
      </c>
      <c r="W590" s="45" t="str">
        <f t="shared" si="64"/>
        <v/>
      </c>
      <c r="X590" s="51" t="str">
        <f>+IF(T590="SWAT HB",800,IF(R590="-","",IFERROR(IF(T590="-","",VLOOKUP(T590,'SKILL PERFIL'!$A$2:$B$37,2,0)),"")))</f>
        <v/>
      </c>
      <c r="Y590" s="51" t="str">
        <f t="shared" si="65"/>
        <v/>
      </c>
      <c r="Z590" s="46" t="str">
        <f t="shared" si="66"/>
        <v/>
      </c>
      <c r="AA590" s="45" t="str">
        <f t="shared" si="67"/>
        <v/>
      </c>
      <c r="AB590" s="45" t="str">
        <f t="shared" si="68"/>
        <v/>
      </c>
      <c r="AC590" s="45" t="str">
        <f>+IF(Q590="","",IFERROR(VLOOKUP(Q590,Consulta1[],7,0),"-"))</f>
        <v/>
      </c>
      <c r="AD590" s="45" t="str">
        <f>+IF(Q590="","",IFERROR(VLOOKUP(Q590,Consulta1[],9,0),"-"))</f>
        <v/>
      </c>
      <c r="AE590" s="1">
        <f t="shared" si="69"/>
        <v>0</v>
      </c>
    </row>
    <row r="591" spans="1:31">
      <c r="A591" s="55"/>
      <c r="B591" s="55"/>
      <c r="H591"/>
      <c r="P591" s="54"/>
      <c r="Q591" s="45" t="str">
        <f t="shared" si="63"/>
        <v/>
      </c>
      <c r="R591" s="45" t="str">
        <f>+IF(Q591="","",IFERROR(VLOOKUP(Q591,Consulta1[],2,0),"-"))</f>
        <v/>
      </c>
      <c r="S591" s="45" t="str">
        <f>+IF(Q591="","",IFERROR(VLOOKUP(Q591,Consulta1[],3,0),"-"))</f>
        <v/>
      </c>
      <c r="T591" s="45" t="str">
        <f>+IF(Q591="","",IFERROR(VLOOKUP(Q591,Consulta1[],4,0),"-"))</f>
        <v/>
      </c>
      <c r="U591" s="45" t="str">
        <f>+IF(Q591="","",IFERROR(VLOOKUP(Q591,Consulta1[],5,0),"-"))</f>
        <v/>
      </c>
      <c r="V591" s="45" t="str">
        <f>+IF(Q591="","",IFERROR(VLOOKUP(Q591,Consulta1[],6,0),"-"))</f>
        <v/>
      </c>
      <c r="W591" s="45" t="str">
        <f t="shared" si="64"/>
        <v/>
      </c>
      <c r="X591" s="51" t="str">
        <f>+IF(T591="SWAT HB",800,IF(R591="-","",IFERROR(IF(T591="-","",VLOOKUP(T591,'SKILL PERFIL'!$A$2:$B$37,2,0)),"")))</f>
        <v/>
      </c>
      <c r="Y591" s="51" t="str">
        <f t="shared" si="65"/>
        <v/>
      </c>
      <c r="Z591" s="46" t="str">
        <f t="shared" si="66"/>
        <v/>
      </c>
      <c r="AA591" s="45" t="str">
        <f t="shared" si="67"/>
        <v/>
      </c>
      <c r="AB591" s="45" t="str">
        <f t="shared" si="68"/>
        <v/>
      </c>
      <c r="AC591" s="45" t="str">
        <f>+IF(Q591="","",IFERROR(VLOOKUP(Q591,Consulta1[],7,0),"-"))</f>
        <v/>
      </c>
      <c r="AD591" s="45" t="str">
        <f>+IF(Q591="","",IFERROR(VLOOKUP(Q591,Consulta1[],9,0),"-"))</f>
        <v/>
      </c>
      <c r="AE591" s="1">
        <f t="shared" si="69"/>
        <v>0</v>
      </c>
    </row>
    <row r="592" spans="1:31">
      <c r="A592" s="55"/>
      <c r="B592" s="55"/>
      <c r="H592"/>
      <c r="P592" s="54"/>
      <c r="Q592" s="45" t="str">
        <f t="shared" si="63"/>
        <v/>
      </c>
      <c r="R592" s="45" t="str">
        <f>+IF(Q592="","",IFERROR(VLOOKUP(Q592,Consulta1[],2,0),"-"))</f>
        <v/>
      </c>
      <c r="S592" s="45" t="str">
        <f>+IF(Q592="","",IFERROR(VLOOKUP(Q592,Consulta1[],3,0),"-"))</f>
        <v/>
      </c>
      <c r="T592" s="45" t="str">
        <f>+IF(Q592="","",IFERROR(VLOOKUP(Q592,Consulta1[],4,0),"-"))</f>
        <v/>
      </c>
      <c r="U592" s="45" t="str">
        <f>+IF(Q592="","",IFERROR(VLOOKUP(Q592,Consulta1[],5,0),"-"))</f>
        <v/>
      </c>
      <c r="V592" s="45" t="str">
        <f>+IF(Q592="","",IFERROR(VLOOKUP(Q592,Consulta1[],6,0),"-"))</f>
        <v/>
      </c>
      <c r="W592" s="45" t="str">
        <f t="shared" si="64"/>
        <v/>
      </c>
      <c r="X592" s="51" t="str">
        <f>+IF(T592="SWAT HB",800,IF(R592="-","",IFERROR(IF(T592="-","",VLOOKUP(T592,'SKILL PERFIL'!$A$2:$B$37,2,0)),"")))</f>
        <v/>
      </c>
      <c r="Y592" s="51" t="str">
        <f t="shared" si="65"/>
        <v/>
      </c>
      <c r="Z592" s="46" t="str">
        <f t="shared" si="66"/>
        <v/>
      </c>
      <c r="AA592" s="45" t="str">
        <f t="shared" si="67"/>
        <v/>
      </c>
      <c r="AB592" s="45" t="str">
        <f t="shared" si="68"/>
        <v/>
      </c>
      <c r="AC592" s="45" t="str">
        <f>+IF(Q592="","",IFERROR(VLOOKUP(Q592,Consulta1[],7,0),"-"))</f>
        <v/>
      </c>
      <c r="AD592" s="45" t="str">
        <f>+IF(Q592="","",IFERROR(VLOOKUP(Q592,Consulta1[],9,0),"-"))</f>
        <v/>
      </c>
      <c r="AE592" s="1">
        <f t="shared" si="69"/>
        <v>0</v>
      </c>
    </row>
    <row r="593" spans="1:31">
      <c r="A593" s="55"/>
      <c r="B593" s="55"/>
      <c r="H593"/>
      <c r="P593" s="54"/>
      <c r="Q593" s="45" t="str">
        <f t="shared" si="63"/>
        <v/>
      </c>
      <c r="R593" s="45" t="str">
        <f>+IF(Q593="","",IFERROR(VLOOKUP(Q593,Consulta1[],2,0),"-"))</f>
        <v/>
      </c>
      <c r="S593" s="45" t="str">
        <f>+IF(Q593="","",IFERROR(VLOOKUP(Q593,Consulta1[],3,0),"-"))</f>
        <v/>
      </c>
      <c r="T593" s="45" t="str">
        <f>+IF(Q593="","",IFERROR(VLOOKUP(Q593,Consulta1[],4,0),"-"))</f>
        <v/>
      </c>
      <c r="U593" s="45" t="str">
        <f>+IF(Q593="","",IFERROR(VLOOKUP(Q593,Consulta1[],5,0),"-"))</f>
        <v/>
      </c>
      <c r="V593" s="45" t="str">
        <f>+IF(Q593="","",IFERROR(VLOOKUP(Q593,Consulta1[],6,0),"-"))</f>
        <v/>
      </c>
      <c r="W593" s="45" t="str">
        <f t="shared" si="64"/>
        <v/>
      </c>
      <c r="X593" s="51" t="str">
        <f>+IF(T593="SWAT HB",800,IF(R593="-","",IFERROR(IF(T593="-","",VLOOKUP(T593,'SKILL PERFIL'!$A$2:$B$37,2,0)),"")))</f>
        <v/>
      </c>
      <c r="Y593" s="51" t="str">
        <f t="shared" si="65"/>
        <v/>
      </c>
      <c r="Z593" s="46" t="str">
        <f t="shared" si="66"/>
        <v/>
      </c>
      <c r="AA593" s="45" t="str">
        <f t="shared" si="67"/>
        <v/>
      </c>
      <c r="AB593" s="45" t="str">
        <f t="shared" si="68"/>
        <v/>
      </c>
      <c r="AC593" s="45" t="str">
        <f>+IF(Q593="","",IFERROR(VLOOKUP(Q593,Consulta1[],7,0),"-"))</f>
        <v/>
      </c>
      <c r="AD593" s="45" t="str">
        <f>+IF(Q593="","",IFERROR(VLOOKUP(Q593,Consulta1[],9,0),"-"))</f>
        <v/>
      </c>
      <c r="AE593" s="1">
        <f t="shared" si="69"/>
        <v>0</v>
      </c>
    </row>
    <row r="594" spans="1:31">
      <c r="A594" s="55"/>
      <c r="B594" s="55"/>
      <c r="H594"/>
      <c r="P594" s="54"/>
      <c r="Q594" s="45" t="str">
        <f t="shared" si="63"/>
        <v/>
      </c>
      <c r="R594" s="45" t="str">
        <f>+IF(Q594="","",IFERROR(VLOOKUP(Q594,Consulta1[],2,0),"-"))</f>
        <v/>
      </c>
      <c r="S594" s="45" t="str">
        <f>+IF(Q594="","",IFERROR(VLOOKUP(Q594,Consulta1[],3,0),"-"))</f>
        <v/>
      </c>
      <c r="T594" s="45" t="str">
        <f>+IF(Q594="","",IFERROR(VLOOKUP(Q594,Consulta1[],4,0),"-"))</f>
        <v/>
      </c>
      <c r="U594" s="45" t="str">
        <f>+IF(Q594="","",IFERROR(VLOOKUP(Q594,Consulta1[],5,0),"-"))</f>
        <v/>
      </c>
      <c r="V594" s="45" t="str">
        <f>+IF(Q594="","",IFERROR(VLOOKUP(Q594,Consulta1[],6,0),"-"))</f>
        <v/>
      </c>
      <c r="W594" s="45" t="str">
        <f t="shared" si="64"/>
        <v/>
      </c>
      <c r="X594" s="51" t="str">
        <f>+IF(T594="SWAT HB",800,IF(R594="-","",IFERROR(IF(T594="-","",VLOOKUP(T594,'SKILL PERFIL'!$A$2:$B$37,2,0)),"")))</f>
        <v/>
      </c>
      <c r="Y594" s="51" t="str">
        <f t="shared" si="65"/>
        <v/>
      </c>
      <c r="Z594" s="46" t="str">
        <f t="shared" si="66"/>
        <v/>
      </c>
      <c r="AA594" s="45" t="str">
        <f t="shared" si="67"/>
        <v/>
      </c>
      <c r="AB594" s="45" t="str">
        <f t="shared" si="68"/>
        <v/>
      </c>
      <c r="AC594" s="45" t="str">
        <f>+IF(Q594="","",IFERROR(VLOOKUP(Q594,Consulta1[],7,0),"-"))</f>
        <v/>
      </c>
      <c r="AD594" s="45" t="str">
        <f>+IF(Q594="","",IFERROR(VLOOKUP(Q594,Consulta1[],9,0),"-"))</f>
        <v/>
      </c>
      <c r="AE594" s="1">
        <f t="shared" si="69"/>
        <v>0</v>
      </c>
    </row>
    <row r="595" spans="1:31">
      <c r="A595" s="55"/>
      <c r="B595" s="55"/>
      <c r="H595"/>
      <c r="P595" s="54"/>
      <c r="Q595" s="45" t="str">
        <f t="shared" si="63"/>
        <v/>
      </c>
      <c r="R595" s="45" t="str">
        <f>+IF(Q595="","",IFERROR(VLOOKUP(Q595,Consulta1[],2,0),"-"))</f>
        <v/>
      </c>
      <c r="S595" s="45" t="str">
        <f>+IF(Q595="","",IFERROR(VLOOKUP(Q595,Consulta1[],3,0),"-"))</f>
        <v/>
      </c>
      <c r="T595" s="45" t="str">
        <f>+IF(Q595="","",IFERROR(VLOOKUP(Q595,Consulta1[],4,0),"-"))</f>
        <v/>
      </c>
      <c r="U595" s="45" t="str">
        <f>+IF(Q595="","",IFERROR(VLOOKUP(Q595,Consulta1[],5,0),"-"))</f>
        <v/>
      </c>
      <c r="V595" s="45" t="str">
        <f>+IF(Q595="","",IFERROR(VLOOKUP(Q595,Consulta1[],6,0),"-"))</f>
        <v/>
      </c>
      <c r="W595" s="45" t="str">
        <f t="shared" si="64"/>
        <v/>
      </c>
      <c r="X595" s="51" t="str">
        <f>+IF(T595="SWAT HB",800,IF(R595="-","",IFERROR(IF(T595="-","",VLOOKUP(T595,'SKILL PERFIL'!$A$2:$B$37,2,0)),"")))</f>
        <v/>
      </c>
      <c r="Y595" s="51" t="str">
        <f t="shared" si="65"/>
        <v/>
      </c>
      <c r="Z595" s="46" t="str">
        <f t="shared" si="66"/>
        <v/>
      </c>
      <c r="AA595" s="45" t="str">
        <f t="shared" si="67"/>
        <v/>
      </c>
      <c r="AB595" s="45" t="str">
        <f t="shared" si="68"/>
        <v/>
      </c>
      <c r="AC595" s="45" t="str">
        <f>+IF(Q595="","",IFERROR(VLOOKUP(Q595,Consulta1[],7,0),"-"))</f>
        <v/>
      </c>
      <c r="AD595" s="45" t="str">
        <f>+IF(Q595="","",IFERROR(VLOOKUP(Q595,Consulta1[],9,0),"-"))</f>
        <v/>
      </c>
      <c r="AE595" s="1">
        <f t="shared" si="69"/>
        <v>0</v>
      </c>
    </row>
    <row r="596" spans="1:31">
      <c r="A596" s="55"/>
      <c r="B596" s="55"/>
      <c r="H596"/>
      <c r="P596" s="54"/>
      <c r="Q596" s="45" t="str">
        <f t="shared" si="63"/>
        <v/>
      </c>
      <c r="R596" s="45" t="str">
        <f>+IF(Q596="","",IFERROR(VLOOKUP(Q596,Consulta1[],2,0),"-"))</f>
        <v/>
      </c>
      <c r="S596" s="45" t="str">
        <f>+IF(Q596="","",IFERROR(VLOOKUP(Q596,Consulta1[],3,0),"-"))</f>
        <v/>
      </c>
      <c r="T596" s="45" t="str">
        <f>+IF(Q596="","",IFERROR(VLOOKUP(Q596,Consulta1[],4,0),"-"))</f>
        <v/>
      </c>
      <c r="U596" s="45" t="str">
        <f>+IF(Q596="","",IFERROR(VLOOKUP(Q596,Consulta1[],5,0),"-"))</f>
        <v/>
      </c>
      <c r="V596" s="45" t="str">
        <f>+IF(Q596="","",IFERROR(VLOOKUP(Q596,Consulta1[],6,0),"-"))</f>
        <v/>
      </c>
      <c r="W596" s="45" t="str">
        <f t="shared" si="64"/>
        <v/>
      </c>
      <c r="X596" s="51" t="str">
        <f>+IF(T596="SWAT HB",800,IF(R596="-","",IFERROR(IF(T596="-","",VLOOKUP(T596,'SKILL PERFIL'!$A$2:$B$37,2,0)),"")))</f>
        <v/>
      </c>
      <c r="Y596" s="51" t="str">
        <f t="shared" si="65"/>
        <v/>
      </c>
      <c r="Z596" s="46" t="str">
        <f t="shared" si="66"/>
        <v/>
      </c>
      <c r="AA596" s="45" t="str">
        <f t="shared" si="67"/>
        <v/>
      </c>
      <c r="AB596" s="45" t="str">
        <f t="shared" si="68"/>
        <v/>
      </c>
      <c r="AC596" s="45" t="str">
        <f>+IF(Q596="","",IFERROR(VLOOKUP(Q596,Consulta1[],7,0),"-"))</f>
        <v/>
      </c>
      <c r="AD596" s="45" t="str">
        <f>+IF(Q596="","",IFERROR(VLOOKUP(Q596,Consulta1[],9,0),"-"))</f>
        <v/>
      </c>
      <c r="AE596" s="1">
        <f t="shared" si="69"/>
        <v>0</v>
      </c>
    </row>
    <row r="597" spans="1:31">
      <c r="A597" s="55"/>
      <c r="B597" s="55"/>
      <c r="H597"/>
      <c r="P597" s="54"/>
      <c r="Q597" s="45" t="str">
        <f t="shared" si="63"/>
        <v/>
      </c>
      <c r="R597" s="45" t="str">
        <f>+IF(Q597="","",IFERROR(VLOOKUP(Q597,Consulta1[],2,0),"-"))</f>
        <v/>
      </c>
      <c r="S597" s="45" t="str">
        <f>+IF(Q597="","",IFERROR(VLOOKUP(Q597,Consulta1[],3,0),"-"))</f>
        <v/>
      </c>
      <c r="T597" s="45" t="str">
        <f>+IF(Q597="","",IFERROR(VLOOKUP(Q597,Consulta1[],4,0),"-"))</f>
        <v/>
      </c>
      <c r="U597" s="45" t="str">
        <f>+IF(Q597="","",IFERROR(VLOOKUP(Q597,Consulta1[],5,0),"-"))</f>
        <v/>
      </c>
      <c r="V597" s="45" t="str">
        <f>+IF(Q597="","",IFERROR(VLOOKUP(Q597,Consulta1[],6,0),"-"))</f>
        <v/>
      </c>
      <c r="W597" s="45" t="str">
        <f t="shared" si="64"/>
        <v/>
      </c>
      <c r="X597" s="51" t="str">
        <f>+IF(T597="SWAT HB",800,IF(R597="-","",IFERROR(IF(T597="-","",VLOOKUP(T597,'SKILL PERFIL'!$A$2:$B$37,2,0)),"")))</f>
        <v/>
      </c>
      <c r="Y597" s="51" t="str">
        <f t="shared" si="65"/>
        <v/>
      </c>
      <c r="Z597" s="46" t="str">
        <f t="shared" si="66"/>
        <v/>
      </c>
      <c r="AA597" s="45" t="str">
        <f t="shared" si="67"/>
        <v/>
      </c>
      <c r="AB597" s="45" t="str">
        <f t="shared" si="68"/>
        <v/>
      </c>
      <c r="AC597" s="45" t="str">
        <f>+IF(Q597="","",IFERROR(VLOOKUP(Q597,Consulta1[],7,0),"-"))</f>
        <v/>
      </c>
      <c r="AD597" s="45" t="str">
        <f>+IF(Q597="","",IFERROR(VLOOKUP(Q597,Consulta1[],9,0),"-"))</f>
        <v/>
      </c>
      <c r="AE597" s="1">
        <f t="shared" si="69"/>
        <v>0</v>
      </c>
    </row>
    <row r="598" spans="1:31">
      <c r="A598" s="55"/>
      <c r="B598" s="55"/>
      <c r="H598"/>
      <c r="P598" s="54"/>
      <c r="Q598" s="45" t="str">
        <f t="shared" si="63"/>
        <v/>
      </c>
      <c r="R598" s="45" t="str">
        <f>+IF(Q598="","",IFERROR(VLOOKUP(Q598,Consulta1[],2,0),"-"))</f>
        <v/>
      </c>
      <c r="S598" s="45" t="str">
        <f>+IF(Q598="","",IFERROR(VLOOKUP(Q598,Consulta1[],3,0),"-"))</f>
        <v/>
      </c>
      <c r="T598" s="45" t="str">
        <f>+IF(Q598="","",IFERROR(VLOOKUP(Q598,Consulta1[],4,0),"-"))</f>
        <v/>
      </c>
      <c r="U598" s="45" t="str">
        <f>+IF(Q598="","",IFERROR(VLOOKUP(Q598,Consulta1[],5,0),"-"))</f>
        <v/>
      </c>
      <c r="V598" s="45" t="str">
        <f>+IF(Q598="","",IFERROR(VLOOKUP(Q598,Consulta1[],6,0),"-"))</f>
        <v/>
      </c>
      <c r="W598" s="45" t="str">
        <f t="shared" si="64"/>
        <v/>
      </c>
      <c r="X598" s="51" t="str">
        <f>+IF(T598="SWAT HB",800,IF(R598="-","",IFERROR(IF(T598="-","",VLOOKUP(T598,'SKILL PERFIL'!$A$2:$B$37,2,0)),"")))</f>
        <v/>
      </c>
      <c r="Y598" s="51" t="str">
        <f t="shared" si="65"/>
        <v/>
      </c>
      <c r="Z598" s="46" t="str">
        <f t="shared" si="66"/>
        <v/>
      </c>
      <c r="AA598" s="45" t="str">
        <f t="shared" si="67"/>
        <v/>
      </c>
      <c r="AB598" s="45" t="str">
        <f t="shared" si="68"/>
        <v/>
      </c>
      <c r="AC598" s="45" t="str">
        <f>+IF(Q598="","",IFERROR(VLOOKUP(Q598,Consulta1[],7,0),"-"))</f>
        <v/>
      </c>
      <c r="AD598" s="45" t="str">
        <f>+IF(Q598="","",IFERROR(VLOOKUP(Q598,Consulta1[],9,0),"-"))</f>
        <v/>
      </c>
      <c r="AE598" s="1">
        <f t="shared" si="69"/>
        <v>0</v>
      </c>
    </row>
    <row r="599" spans="1:31">
      <c r="A599" s="55"/>
      <c r="B599" s="55"/>
      <c r="H599"/>
      <c r="P599" s="54"/>
      <c r="Q599" s="45" t="str">
        <f t="shared" si="63"/>
        <v/>
      </c>
      <c r="R599" s="45" t="str">
        <f>+IF(Q599="","",IFERROR(VLOOKUP(Q599,Consulta1[],2,0),"-"))</f>
        <v/>
      </c>
      <c r="S599" s="45" t="str">
        <f>+IF(Q599="","",IFERROR(VLOOKUP(Q599,Consulta1[],3,0),"-"))</f>
        <v/>
      </c>
      <c r="T599" s="45" t="str">
        <f>+IF(Q599="","",IFERROR(VLOOKUP(Q599,Consulta1[],4,0),"-"))</f>
        <v/>
      </c>
      <c r="U599" s="45" t="str">
        <f>+IF(Q599="","",IFERROR(VLOOKUP(Q599,Consulta1[],5,0),"-"))</f>
        <v/>
      </c>
      <c r="V599" s="45" t="str">
        <f>+IF(Q599="","",IFERROR(VLOOKUP(Q599,Consulta1[],6,0),"-"))</f>
        <v/>
      </c>
      <c r="W599" s="45" t="str">
        <f t="shared" si="64"/>
        <v/>
      </c>
      <c r="X599" s="51" t="str">
        <f>+IF(T599="SWAT HB",800,IF(R599="-","",IFERROR(IF(T599="-","",VLOOKUP(T599,'SKILL PERFIL'!$A$2:$B$37,2,0)),"")))</f>
        <v/>
      </c>
      <c r="Y599" s="51" t="str">
        <f t="shared" si="65"/>
        <v/>
      </c>
      <c r="Z599" s="46" t="str">
        <f t="shared" si="66"/>
        <v/>
      </c>
      <c r="AA599" s="45" t="str">
        <f t="shared" si="67"/>
        <v/>
      </c>
      <c r="AB599" s="45" t="str">
        <f t="shared" si="68"/>
        <v/>
      </c>
      <c r="AC599" s="45" t="str">
        <f>+IF(Q599="","",IFERROR(VLOOKUP(Q599,Consulta1[],7,0),"-"))</f>
        <v/>
      </c>
      <c r="AD599" s="45" t="str">
        <f>+IF(Q599="","",IFERROR(VLOOKUP(Q599,Consulta1[],9,0),"-"))</f>
        <v/>
      </c>
      <c r="AE599" s="1">
        <f t="shared" si="69"/>
        <v>0</v>
      </c>
    </row>
    <row r="600" spans="1:31">
      <c r="A600" s="55"/>
      <c r="B600" s="55"/>
      <c r="H600"/>
      <c r="P600" s="54"/>
      <c r="Q600" s="45" t="str">
        <f t="shared" si="63"/>
        <v/>
      </c>
      <c r="R600" s="45" t="str">
        <f>+IF(Q600="","",IFERROR(VLOOKUP(Q600,Consulta1[],2,0),"-"))</f>
        <v/>
      </c>
      <c r="S600" s="45" t="str">
        <f>+IF(Q600="","",IFERROR(VLOOKUP(Q600,Consulta1[],3,0),"-"))</f>
        <v/>
      </c>
      <c r="T600" s="45" t="str">
        <f>+IF(Q600="","",IFERROR(VLOOKUP(Q600,Consulta1[],4,0),"-"))</f>
        <v/>
      </c>
      <c r="U600" s="45" t="str">
        <f>+IF(Q600="","",IFERROR(VLOOKUP(Q600,Consulta1[],5,0),"-"))</f>
        <v/>
      </c>
      <c r="V600" s="45" t="str">
        <f>+IF(Q600="","",IFERROR(VLOOKUP(Q600,Consulta1[],6,0),"-"))</f>
        <v/>
      </c>
      <c r="W600" s="45" t="str">
        <f t="shared" si="64"/>
        <v/>
      </c>
      <c r="X600" s="51" t="str">
        <f>+IF(T600="SWAT HB",800,IF(R600="-","",IFERROR(IF(T600="-","",VLOOKUP(T600,'SKILL PERFIL'!$A$2:$B$37,2,0)),"")))</f>
        <v/>
      </c>
      <c r="Y600" s="51" t="str">
        <f t="shared" si="65"/>
        <v/>
      </c>
      <c r="Z600" s="46" t="str">
        <f t="shared" si="66"/>
        <v/>
      </c>
      <c r="AA600" s="45" t="str">
        <f t="shared" si="67"/>
        <v/>
      </c>
      <c r="AB600" s="45" t="str">
        <f t="shared" si="68"/>
        <v/>
      </c>
      <c r="AC600" s="45" t="str">
        <f>+IF(Q600="","",IFERROR(VLOOKUP(Q600,Consulta1[],7,0),"-"))</f>
        <v/>
      </c>
      <c r="AD600" s="45" t="str">
        <f>+IF(Q600="","",IFERROR(VLOOKUP(Q600,Consulta1[],9,0),"-"))</f>
        <v/>
      </c>
      <c r="AE600" s="1">
        <f t="shared" si="69"/>
        <v>0</v>
      </c>
    </row>
    <row r="601" spans="1:31">
      <c r="A601" s="55"/>
      <c r="B601" s="55"/>
      <c r="H601"/>
      <c r="P601" s="54"/>
      <c r="Q601" s="45" t="str">
        <f t="shared" si="63"/>
        <v/>
      </c>
      <c r="R601" s="45" t="str">
        <f>+IF(Q601="","",IFERROR(VLOOKUP(Q601,Consulta1[],2,0),"-"))</f>
        <v/>
      </c>
      <c r="S601" s="45" t="str">
        <f>+IF(Q601="","",IFERROR(VLOOKUP(Q601,Consulta1[],3,0),"-"))</f>
        <v/>
      </c>
      <c r="T601" s="45" t="str">
        <f>+IF(Q601="","",IFERROR(VLOOKUP(Q601,Consulta1[],4,0),"-"))</f>
        <v/>
      </c>
      <c r="U601" s="45" t="str">
        <f>+IF(Q601="","",IFERROR(VLOOKUP(Q601,Consulta1[],5,0),"-"))</f>
        <v/>
      </c>
      <c r="V601" s="45" t="str">
        <f>+IF(Q601="","",IFERROR(VLOOKUP(Q601,Consulta1[],6,0),"-"))</f>
        <v/>
      </c>
      <c r="W601" s="45" t="str">
        <f t="shared" si="64"/>
        <v/>
      </c>
      <c r="X601" s="51" t="str">
        <f>+IF(T601="SWAT HB",800,IF(R601="-","",IFERROR(IF(T601="-","",VLOOKUP(T601,'SKILL PERFIL'!$A$2:$B$37,2,0)),"")))</f>
        <v/>
      </c>
      <c r="Y601" s="51" t="str">
        <f t="shared" si="65"/>
        <v/>
      </c>
      <c r="Z601" s="46" t="str">
        <f t="shared" si="66"/>
        <v/>
      </c>
      <c r="AA601" s="45" t="str">
        <f t="shared" si="67"/>
        <v/>
      </c>
      <c r="AB601" s="45" t="str">
        <f t="shared" si="68"/>
        <v/>
      </c>
      <c r="AC601" s="45" t="str">
        <f>+IF(Q601="","",IFERROR(VLOOKUP(Q601,Consulta1[],7,0),"-"))</f>
        <v/>
      </c>
      <c r="AD601" s="45" t="str">
        <f>+IF(Q601="","",IFERROR(VLOOKUP(Q601,Consulta1[],9,0),"-"))</f>
        <v/>
      </c>
      <c r="AE601" s="1">
        <f t="shared" si="69"/>
        <v>0</v>
      </c>
    </row>
    <row r="602" spans="1:31">
      <c r="A602" s="55"/>
      <c r="B602" s="55"/>
      <c r="H602"/>
      <c r="P602" s="54"/>
      <c r="Q602" s="45" t="str">
        <f t="shared" si="63"/>
        <v/>
      </c>
      <c r="R602" s="45" t="str">
        <f>+IF(Q602="","",IFERROR(VLOOKUP(Q602,Consulta1[],2,0),"-"))</f>
        <v/>
      </c>
      <c r="S602" s="45" t="str">
        <f>+IF(Q602="","",IFERROR(VLOOKUP(Q602,Consulta1[],3,0),"-"))</f>
        <v/>
      </c>
      <c r="T602" s="45" t="str">
        <f>+IF(Q602="","",IFERROR(VLOOKUP(Q602,Consulta1[],4,0),"-"))</f>
        <v/>
      </c>
      <c r="U602" s="45" t="str">
        <f>+IF(Q602="","",IFERROR(VLOOKUP(Q602,Consulta1[],5,0),"-"))</f>
        <v/>
      </c>
      <c r="V602" s="45" t="str">
        <f>+IF(Q602="","",IFERROR(VLOOKUP(Q602,Consulta1[],6,0),"-"))</f>
        <v/>
      </c>
      <c r="W602" s="45" t="str">
        <f t="shared" si="64"/>
        <v/>
      </c>
      <c r="X602" s="51" t="str">
        <f>+IF(T602="SWAT HB",800,IF(R602="-","",IFERROR(IF(T602="-","",VLOOKUP(T602,'SKILL PERFIL'!$A$2:$B$37,2,0)),"")))</f>
        <v/>
      </c>
      <c r="Y602" s="51" t="str">
        <f t="shared" si="65"/>
        <v/>
      </c>
      <c r="Z602" s="46" t="str">
        <f t="shared" si="66"/>
        <v/>
      </c>
      <c r="AA602" s="45" t="str">
        <f t="shared" si="67"/>
        <v/>
      </c>
      <c r="AB602" s="45" t="str">
        <f t="shared" si="68"/>
        <v/>
      </c>
      <c r="AC602" s="45" t="str">
        <f>+IF(Q602="","",IFERROR(VLOOKUP(Q602,Consulta1[],7,0),"-"))</f>
        <v/>
      </c>
      <c r="AD602" s="45" t="str">
        <f>+IF(Q602="","",IFERROR(VLOOKUP(Q602,Consulta1[],9,0),"-"))</f>
        <v/>
      </c>
      <c r="AE602" s="1">
        <f t="shared" si="69"/>
        <v>0</v>
      </c>
    </row>
    <row r="603" spans="1:31">
      <c r="A603" s="55"/>
      <c r="B603" s="55"/>
      <c r="H603"/>
      <c r="P603" s="54"/>
      <c r="Q603" s="45" t="str">
        <f t="shared" si="63"/>
        <v/>
      </c>
      <c r="R603" s="45" t="str">
        <f>+IF(Q603="","",IFERROR(VLOOKUP(Q603,Consulta1[],2,0),"-"))</f>
        <v/>
      </c>
      <c r="S603" s="45" t="str">
        <f>+IF(Q603="","",IFERROR(VLOOKUP(Q603,Consulta1[],3,0),"-"))</f>
        <v/>
      </c>
      <c r="T603" s="45" t="str">
        <f>+IF(Q603="","",IFERROR(VLOOKUP(Q603,Consulta1[],4,0),"-"))</f>
        <v/>
      </c>
      <c r="U603" s="45" t="str">
        <f>+IF(Q603="","",IFERROR(VLOOKUP(Q603,Consulta1[],5,0),"-"))</f>
        <v/>
      </c>
      <c r="V603" s="45" t="str">
        <f>+IF(Q603="","",IFERROR(VLOOKUP(Q603,Consulta1[],6,0),"-"))</f>
        <v/>
      </c>
      <c r="W603" s="45" t="str">
        <f t="shared" si="64"/>
        <v/>
      </c>
      <c r="X603" s="51" t="str">
        <f>+IF(T603="SWAT HB",800,IF(R603="-","",IFERROR(IF(T603="-","",VLOOKUP(T603,'SKILL PERFIL'!$A$2:$B$37,2,0)),"")))</f>
        <v/>
      </c>
      <c r="Y603" s="51" t="str">
        <f t="shared" si="65"/>
        <v/>
      </c>
      <c r="Z603" s="46" t="str">
        <f t="shared" si="66"/>
        <v/>
      </c>
      <c r="AA603" s="45" t="str">
        <f t="shared" si="67"/>
        <v/>
      </c>
      <c r="AB603" s="45" t="str">
        <f t="shared" si="68"/>
        <v/>
      </c>
      <c r="AC603" s="45" t="str">
        <f>+IF(Q603="","",IFERROR(VLOOKUP(Q603,Consulta1[],7,0),"-"))</f>
        <v/>
      </c>
      <c r="AD603" s="45" t="str">
        <f>+IF(Q603="","",IFERROR(VLOOKUP(Q603,Consulta1[],9,0),"-"))</f>
        <v/>
      </c>
      <c r="AE603" s="1">
        <f t="shared" si="69"/>
        <v>0</v>
      </c>
    </row>
    <row r="604" spans="1:31">
      <c r="A604" s="55"/>
      <c r="B604" s="55"/>
      <c r="H604"/>
      <c r="P604" s="54"/>
      <c r="Q604" s="45" t="str">
        <f t="shared" si="63"/>
        <v/>
      </c>
      <c r="R604" s="45" t="str">
        <f>+IF(Q604="","",IFERROR(VLOOKUP(Q604,Consulta1[],2,0),"-"))</f>
        <v/>
      </c>
      <c r="S604" s="45" t="str">
        <f>+IF(Q604="","",IFERROR(VLOOKUP(Q604,Consulta1[],3,0),"-"))</f>
        <v/>
      </c>
      <c r="T604" s="45" t="str">
        <f>+IF(Q604="","",IFERROR(VLOOKUP(Q604,Consulta1[],4,0),"-"))</f>
        <v/>
      </c>
      <c r="U604" s="45" t="str">
        <f>+IF(Q604="","",IFERROR(VLOOKUP(Q604,Consulta1[],5,0),"-"))</f>
        <v/>
      </c>
      <c r="V604" s="45" t="str">
        <f>+IF(Q604="","",IFERROR(VLOOKUP(Q604,Consulta1[],6,0),"-"))</f>
        <v/>
      </c>
      <c r="W604" s="45" t="str">
        <f t="shared" si="64"/>
        <v/>
      </c>
      <c r="X604" s="51" t="str">
        <f>+IF(T604="SWAT HB",800,IF(R604="-","",IFERROR(IF(T604="-","",VLOOKUP(T604,'SKILL PERFIL'!$A$2:$B$37,2,0)),"")))</f>
        <v/>
      </c>
      <c r="Y604" s="51" t="str">
        <f t="shared" si="65"/>
        <v/>
      </c>
      <c r="Z604" s="46" t="str">
        <f t="shared" si="66"/>
        <v/>
      </c>
      <c r="AA604" s="45" t="str">
        <f t="shared" si="67"/>
        <v/>
      </c>
      <c r="AB604" s="45" t="str">
        <f t="shared" si="68"/>
        <v/>
      </c>
      <c r="AC604" s="45" t="str">
        <f>+IF(Q604="","",IFERROR(VLOOKUP(Q604,Consulta1[],7,0),"-"))</f>
        <v/>
      </c>
      <c r="AD604" s="45" t="str">
        <f>+IF(Q604="","",IFERROR(VLOOKUP(Q604,Consulta1[],9,0),"-"))</f>
        <v/>
      </c>
      <c r="AE604" s="1">
        <f t="shared" si="69"/>
        <v>0</v>
      </c>
    </row>
    <row r="605" spans="1:31">
      <c r="A605" s="55"/>
      <c r="B605" s="55"/>
      <c r="H605"/>
      <c r="P605" s="54"/>
      <c r="Q605" s="45" t="str">
        <f t="shared" si="63"/>
        <v/>
      </c>
      <c r="R605" s="45" t="str">
        <f>+IF(Q605="","",IFERROR(VLOOKUP(Q605,Consulta1[],2,0),"-"))</f>
        <v/>
      </c>
      <c r="S605" s="45" t="str">
        <f>+IF(Q605="","",IFERROR(VLOOKUP(Q605,Consulta1[],3,0),"-"))</f>
        <v/>
      </c>
      <c r="T605" s="45" t="str">
        <f>+IF(Q605="","",IFERROR(VLOOKUP(Q605,Consulta1[],4,0),"-"))</f>
        <v/>
      </c>
      <c r="U605" s="45" t="str">
        <f>+IF(Q605="","",IFERROR(VLOOKUP(Q605,Consulta1[],5,0),"-"))</f>
        <v/>
      </c>
      <c r="V605" s="45" t="str">
        <f>+IF(Q605="","",IFERROR(VLOOKUP(Q605,Consulta1[],6,0),"-"))</f>
        <v/>
      </c>
      <c r="W605" s="45" t="str">
        <f t="shared" si="64"/>
        <v/>
      </c>
      <c r="X605" s="51" t="str">
        <f>+IF(T605="SWAT HB",800,IF(R605="-","",IFERROR(IF(T605="-","",VLOOKUP(T605,'SKILL PERFIL'!$A$2:$B$37,2,0)),"")))</f>
        <v/>
      </c>
      <c r="Y605" s="51" t="str">
        <f t="shared" si="65"/>
        <v/>
      </c>
      <c r="Z605" s="46" t="str">
        <f t="shared" si="66"/>
        <v/>
      </c>
      <c r="AA605" s="45" t="str">
        <f t="shared" si="67"/>
        <v/>
      </c>
      <c r="AB605" s="45" t="str">
        <f t="shared" si="68"/>
        <v/>
      </c>
      <c r="AC605" s="45" t="str">
        <f>+IF(Q605="","",IFERROR(VLOOKUP(Q605,Consulta1[],7,0),"-"))</f>
        <v/>
      </c>
      <c r="AD605" s="45" t="str">
        <f>+IF(Q605="","",IFERROR(VLOOKUP(Q605,Consulta1[],9,0),"-"))</f>
        <v/>
      </c>
      <c r="AE605" s="1">
        <f t="shared" si="69"/>
        <v>0</v>
      </c>
    </row>
    <row r="606" spans="1:31">
      <c r="A606" s="55"/>
      <c r="B606" s="55"/>
      <c r="H606"/>
      <c r="P606" s="54"/>
      <c r="Q606" s="45" t="str">
        <f t="shared" si="63"/>
        <v/>
      </c>
      <c r="R606" s="45" t="str">
        <f>+IF(Q606="","",IFERROR(VLOOKUP(Q606,Consulta1[],2,0),"-"))</f>
        <v/>
      </c>
      <c r="S606" s="45" t="str">
        <f>+IF(Q606="","",IFERROR(VLOOKUP(Q606,Consulta1[],3,0),"-"))</f>
        <v/>
      </c>
      <c r="T606" s="45" t="str">
        <f>+IF(Q606="","",IFERROR(VLOOKUP(Q606,Consulta1[],4,0),"-"))</f>
        <v/>
      </c>
      <c r="U606" s="45" t="str">
        <f>+IF(Q606="","",IFERROR(VLOOKUP(Q606,Consulta1[],5,0),"-"))</f>
        <v/>
      </c>
      <c r="V606" s="45" t="str">
        <f>+IF(Q606="","",IFERROR(VLOOKUP(Q606,Consulta1[],6,0),"-"))</f>
        <v/>
      </c>
      <c r="W606" s="45" t="str">
        <f t="shared" si="64"/>
        <v/>
      </c>
      <c r="X606" s="51" t="str">
        <f>+IF(T606="SWAT HB",800,IF(R606="-","",IFERROR(IF(T606="-","",VLOOKUP(T606,'SKILL PERFIL'!$A$2:$B$37,2,0)),"")))</f>
        <v/>
      </c>
      <c r="Y606" s="51" t="str">
        <f t="shared" si="65"/>
        <v/>
      </c>
      <c r="Z606" s="46" t="str">
        <f t="shared" si="66"/>
        <v/>
      </c>
      <c r="AA606" s="45" t="str">
        <f t="shared" si="67"/>
        <v/>
      </c>
      <c r="AB606" s="45" t="str">
        <f t="shared" si="68"/>
        <v/>
      </c>
      <c r="AC606" s="45" t="str">
        <f>+IF(Q606="","",IFERROR(VLOOKUP(Q606,Consulta1[],7,0),"-"))</f>
        <v/>
      </c>
      <c r="AD606" s="45" t="str">
        <f>+IF(Q606="","",IFERROR(VLOOKUP(Q606,Consulta1[],9,0),"-"))</f>
        <v/>
      </c>
      <c r="AE606" s="1">
        <f t="shared" si="69"/>
        <v>0</v>
      </c>
    </row>
    <row r="607" spans="1:31">
      <c r="A607" s="55"/>
      <c r="B607" s="55"/>
      <c r="H607"/>
      <c r="P607" s="54"/>
      <c r="Q607" s="45" t="str">
        <f t="shared" si="63"/>
        <v/>
      </c>
      <c r="R607" s="45" t="str">
        <f>+IF(Q607="","",IFERROR(VLOOKUP(Q607,Consulta1[],2,0),"-"))</f>
        <v/>
      </c>
      <c r="S607" s="45" t="str">
        <f>+IF(Q607="","",IFERROR(VLOOKUP(Q607,Consulta1[],3,0),"-"))</f>
        <v/>
      </c>
      <c r="T607" s="45" t="str">
        <f>+IF(Q607="","",IFERROR(VLOOKUP(Q607,Consulta1[],4,0),"-"))</f>
        <v/>
      </c>
      <c r="U607" s="45" t="str">
        <f>+IF(Q607="","",IFERROR(VLOOKUP(Q607,Consulta1[],5,0),"-"))</f>
        <v/>
      </c>
      <c r="V607" s="45" t="str">
        <f>+IF(Q607="","",IFERROR(VLOOKUP(Q607,Consulta1[],6,0),"-"))</f>
        <v/>
      </c>
      <c r="W607" s="45" t="str">
        <f t="shared" si="64"/>
        <v/>
      </c>
      <c r="X607" s="51" t="str">
        <f>+IF(T607="SWAT HB",800,IF(R607="-","",IFERROR(IF(T607="-","",VLOOKUP(T607,'SKILL PERFIL'!$A$2:$B$37,2,0)),"")))</f>
        <v/>
      </c>
      <c r="Y607" s="51" t="str">
        <f t="shared" si="65"/>
        <v/>
      </c>
      <c r="Z607" s="46" t="str">
        <f t="shared" si="66"/>
        <v/>
      </c>
      <c r="AA607" s="45" t="str">
        <f t="shared" si="67"/>
        <v/>
      </c>
      <c r="AB607" s="45" t="str">
        <f t="shared" si="68"/>
        <v/>
      </c>
      <c r="AC607" s="45" t="str">
        <f>+IF(Q607="","",IFERROR(VLOOKUP(Q607,Consulta1[],7,0),"-"))</f>
        <v/>
      </c>
      <c r="AD607" s="45" t="str">
        <f>+IF(Q607="","",IFERROR(VLOOKUP(Q607,Consulta1[],9,0),"-"))</f>
        <v/>
      </c>
      <c r="AE607" s="1">
        <f t="shared" si="69"/>
        <v>0</v>
      </c>
    </row>
    <row r="608" spans="1:31">
      <c r="A608" s="55"/>
      <c r="B608" s="55"/>
      <c r="H608"/>
      <c r="P608" s="54"/>
      <c r="Q608" s="45" t="str">
        <f t="shared" si="63"/>
        <v/>
      </c>
      <c r="R608" s="45" t="str">
        <f>+IF(Q608="","",IFERROR(VLOOKUP(Q608,Consulta1[],2,0),"-"))</f>
        <v/>
      </c>
      <c r="S608" s="45" t="str">
        <f>+IF(Q608="","",IFERROR(VLOOKUP(Q608,Consulta1[],3,0),"-"))</f>
        <v/>
      </c>
      <c r="T608" s="45" t="str">
        <f>+IF(Q608="","",IFERROR(VLOOKUP(Q608,Consulta1[],4,0),"-"))</f>
        <v/>
      </c>
      <c r="U608" s="45" t="str">
        <f>+IF(Q608="","",IFERROR(VLOOKUP(Q608,Consulta1[],5,0),"-"))</f>
        <v/>
      </c>
      <c r="V608" s="45" t="str">
        <f>+IF(Q608="","",IFERROR(VLOOKUP(Q608,Consulta1[],6,0),"-"))</f>
        <v/>
      </c>
      <c r="W608" s="45" t="str">
        <f t="shared" si="64"/>
        <v/>
      </c>
      <c r="X608" s="51" t="str">
        <f>+IF(T608="SWAT HB",800,IF(R608="-","",IFERROR(IF(T608="-","",VLOOKUP(T608,'SKILL PERFIL'!$A$2:$B$37,2,0)),"")))</f>
        <v/>
      </c>
      <c r="Y608" s="51" t="str">
        <f t="shared" si="65"/>
        <v/>
      </c>
      <c r="Z608" s="46" t="str">
        <f t="shared" si="66"/>
        <v/>
      </c>
      <c r="AA608" s="45" t="str">
        <f t="shared" si="67"/>
        <v/>
      </c>
      <c r="AB608" s="45" t="str">
        <f t="shared" si="68"/>
        <v/>
      </c>
      <c r="AC608" s="45" t="str">
        <f>+IF(Q608="","",IFERROR(VLOOKUP(Q608,Consulta1[],7,0),"-"))</f>
        <v/>
      </c>
      <c r="AD608" s="45" t="str">
        <f>+IF(Q608="","",IFERROR(VLOOKUP(Q608,Consulta1[],9,0),"-"))</f>
        <v/>
      </c>
      <c r="AE608" s="1">
        <f t="shared" si="69"/>
        <v>0</v>
      </c>
    </row>
    <row r="609" spans="1:31">
      <c r="A609" s="55"/>
      <c r="B609" s="55"/>
      <c r="H609"/>
      <c r="P609" s="54"/>
      <c r="Q609" s="45" t="str">
        <f t="shared" si="63"/>
        <v/>
      </c>
      <c r="R609" s="45" t="str">
        <f>+IF(Q609="","",IFERROR(VLOOKUP(Q609,Consulta1[],2,0),"-"))</f>
        <v/>
      </c>
      <c r="S609" s="45" t="str">
        <f>+IF(Q609="","",IFERROR(VLOOKUP(Q609,Consulta1[],3,0),"-"))</f>
        <v/>
      </c>
      <c r="T609" s="45" t="str">
        <f>+IF(Q609="","",IFERROR(VLOOKUP(Q609,Consulta1[],4,0),"-"))</f>
        <v/>
      </c>
      <c r="U609" s="45" t="str">
        <f>+IF(Q609="","",IFERROR(VLOOKUP(Q609,Consulta1[],5,0),"-"))</f>
        <v/>
      </c>
      <c r="V609" s="45" t="str">
        <f>+IF(Q609="","",IFERROR(VLOOKUP(Q609,Consulta1[],6,0),"-"))</f>
        <v/>
      </c>
      <c r="W609" s="45" t="str">
        <f t="shared" si="64"/>
        <v/>
      </c>
      <c r="X609" s="51" t="str">
        <f>+IF(T609="SWAT HB",800,IF(R609="-","",IFERROR(IF(T609="-","",VLOOKUP(T609,'SKILL PERFIL'!$A$2:$B$37,2,0)),"")))</f>
        <v/>
      </c>
      <c r="Y609" s="51" t="str">
        <f t="shared" si="65"/>
        <v/>
      </c>
      <c r="Z609" s="46" t="str">
        <f t="shared" si="66"/>
        <v/>
      </c>
      <c r="AA609" s="45" t="str">
        <f t="shared" si="67"/>
        <v/>
      </c>
      <c r="AB609" s="45" t="str">
        <f t="shared" si="68"/>
        <v/>
      </c>
      <c r="AC609" s="45" t="str">
        <f>+IF(Q609="","",IFERROR(VLOOKUP(Q609,Consulta1[],7,0),"-"))</f>
        <v/>
      </c>
      <c r="AD609" s="45" t="str">
        <f>+IF(Q609="","",IFERROR(VLOOKUP(Q609,Consulta1[],9,0),"-"))</f>
        <v/>
      </c>
      <c r="AE609" s="1">
        <f t="shared" si="69"/>
        <v>0</v>
      </c>
    </row>
    <row r="610" spans="1:31">
      <c r="A610" s="55"/>
      <c r="B610" s="55"/>
      <c r="H610"/>
      <c r="P610" s="54"/>
      <c r="Q610" s="45" t="str">
        <f t="shared" si="63"/>
        <v/>
      </c>
      <c r="R610" s="45" t="str">
        <f>+IF(Q610="","",IFERROR(VLOOKUP(Q610,Consulta1[],2,0),"-"))</f>
        <v/>
      </c>
      <c r="S610" s="45" t="str">
        <f>+IF(Q610="","",IFERROR(VLOOKUP(Q610,Consulta1[],3,0),"-"))</f>
        <v/>
      </c>
      <c r="T610" s="45" t="str">
        <f>+IF(Q610="","",IFERROR(VLOOKUP(Q610,Consulta1[],4,0),"-"))</f>
        <v/>
      </c>
      <c r="U610" s="45" t="str">
        <f>+IF(Q610="","",IFERROR(VLOOKUP(Q610,Consulta1[],5,0),"-"))</f>
        <v/>
      </c>
      <c r="V610" s="45" t="str">
        <f>+IF(Q610="","",IFERROR(VLOOKUP(Q610,Consulta1[],6,0),"-"))</f>
        <v/>
      </c>
      <c r="W610" s="45" t="str">
        <f t="shared" si="64"/>
        <v/>
      </c>
      <c r="X610" s="51" t="str">
        <f>+IF(T610="SWAT HB",800,IF(R610="-","",IFERROR(IF(T610="-","",VLOOKUP(T610,'SKILL PERFIL'!$A$2:$B$37,2,0)),"")))</f>
        <v/>
      </c>
      <c r="Y610" s="51" t="str">
        <f t="shared" si="65"/>
        <v/>
      </c>
      <c r="Z610" s="46" t="str">
        <f t="shared" si="66"/>
        <v/>
      </c>
      <c r="AA610" s="45" t="str">
        <f t="shared" si="67"/>
        <v/>
      </c>
      <c r="AB610" s="45" t="str">
        <f t="shared" si="68"/>
        <v/>
      </c>
      <c r="AC610" s="45" t="str">
        <f>+IF(Q610="","",IFERROR(VLOOKUP(Q610,Consulta1[],7,0),"-"))</f>
        <v/>
      </c>
      <c r="AD610" s="45" t="str">
        <f>+IF(Q610="","",IFERROR(VLOOKUP(Q610,Consulta1[],9,0),"-"))</f>
        <v/>
      </c>
      <c r="AE610" s="1">
        <f t="shared" si="69"/>
        <v>0</v>
      </c>
    </row>
    <row r="611" spans="1:31">
      <c r="A611" s="55"/>
      <c r="B611" s="55"/>
      <c r="H611"/>
      <c r="P611" s="54"/>
      <c r="Q611" s="45" t="str">
        <f t="shared" si="63"/>
        <v/>
      </c>
      <c r="R611" s="45" t="str">
        <f>+IF(Q611="","",IFERROR(VLOOKUP(Q611,Consulta1[],2,0),"-"))</f>
        <v/>
      </c>
      <c r="S611" s="45" t="str">
        <f>+IF(Q611="","",IFERROR(VLOOKUP(Q611,Consulta1[],3,0),"-"))</f>
        <v/>
      </c>
      <c r="T611" s="45" t="str">
        <f>+IF(Q611="","",IFERROR(VLOOKUP(Q611,Consulta1[],4,0),"-"))</f>
        <v/>
      </c>
      <c r="U611" s="45" t="str">
        <f>+IF(Q611="","",IFERROR(VLOOKUP(Q611,Consulta1[],5,0),"-"))</f>
        <v/>
      </c>
      <c r="V611" s="45" t="str">
        <f>+IF(Q611="","",IFERROR(VLOOKUP(Q611,Consulta1[],6,0),"-"))</f>
        <v/>
      </c>
      <c r="W611" s="45" t="str">
        <f t="shared" si="64"/>
        <v/>
      </c>
      <c r="X611" s="51" t="str">
        <f>+IF(T611="SWAT HB",800,IF(R611="-","",IFERROR(IF(T611="-","",VLOOKUP(T611,'SKILL PERFIL'!$A$2:$B$37,2,0)),"")))</f>
        <v/>
      </c>
      <c r="Y611" s="51" t="str">
        <f t="shared" si="65"/>
        <v/>
      </c>
      <c r="Z611" s="46" t="str">
        <f t="shared" si="66"/>
        <v/>
      </c>
      <c r="AA611" s="45" t="str">
        <f t="shared" si="67"/>
        <v/>
      </c>
      <c r="AB611" s="45" t="str">
        <f t="shared" si="68"/>
        <v/>
      </c>
      <c r="AC611" s="45" t="str">
        <f>+IF(Q611="","",IFERROR(VLOOKUP(Q611,Consulta1[],7,0),"-"))</f>
        <v/>
      </c>
      <c r="AD611" s="45" t="str">
        <f>+IF(Q611="","",IFERROR(VLOOKUP(Q611,Consulta1[],9,0),"-"))</f>
        <v/>
      </c>
      <c r="AE611" s="1">
        <f t="shared" si="69"/>
        <v>0</v>
      </c>
    </row>
    <row r="612" spans="1:31">
      <c r="A612" s="55"/>
      <c r="B612" s="55"/>
      <c r="H612"/>
      <c r="P612" s="54"/>
      <c r="Q612" s="45" t="str">
        <f t="shared" si="63"/>
        <v/>
      </c>
      <c r="R612" s="45" t="str">
        <f>+IF(Q612="","",IFERROR(VLOOKUP(Q612,Consulta1[],2,0),"-"))</f>
        <v/>
      </c>
      <c r="S612" s="45" t="str">
        <f>+IF(Q612="","",IFERROR(VLOOKUP(Q612,Consulta1[],3,0),"-"))</f>
        <v/>
      </c>
      <c r="T612" s="45" t="str">
        <f>+IF(Q612="","",IFERROR(VLOOKUP(Q612,Consulta1[],4,0),"-"))</f>
        <v/>
      </c>
      <c r="U612" s="45" t="str">
        <f>+IF(Q612="","",IFERROR(VLOOKUP(Q612,Consulta1[],5,0),"-"))</f>
        <v/>
      </c>
      <c r="V612" s="45" t="str">
        <f>+IF(Q612="","",IFERROR(VLOOKUP(Q612,Consulta1[],6,0),"-"))</f>
        <v/>
      </c>
      <c r="W612" s="45" t="str">
        <f t="shared" si="64"/>
        <v/>
      </c>
      <c r="X612" s="51" t="str">
        <f>+IF(T612="SWAT HB",800,IF(R612="-","",IFERROR(IF(T612="-","",VLOOKUP(T612,'SKILL PERFIL'!$A$2:$B$37,2,0)),"")))</f>
        <v/>
      </c>
      <c r="Y612" s="51" t="str">
        <f t="shared" si="65"/>
        <v/>
      </c>
      <c r="Z612" s="46" t="str">
        <f t="shared" si="66"/>
        <v/>
      </c>
      <c r="AA612" s="45" t="str">
        <f t="shared" si="67"/>
        <v/>
      </c>
      <c r="AB612" s="45" t="str">
        <f t="shared" si="68"/>
        <v/>
      </c>
      <c r="AC612" s="45" t="str">
        <f>+IF(Q612="","",IFERROR(VLOOKUP(Q612,Consulta1[],7,0),"-"))</f>
        <v/>
      </c>
      <c r="AD612" s="45" t="str">
        <f>+IF(Q612="","",IFERROR(VLOOKUP(Q612,Consulta1[],9,0),"-"))</f>
        <v/>
      </c>
      <c r="AE612" s="1">
        <f t="shared" si="69"/>
        <v>0</v>
      </c>
    </row>
    <row r="613" spans="1:31">
      <c r="A613" s="55"/>
      <c r="B613" s="55"/>
      <c r="H613"/>
      <c r="P613" s="54"/>
      <c r="Q613" s="45" t="str">
        <f t="shared" si="63"/>
        <v/>
      </c>
      <c r="R613" s="45" t="str">
        <f>+IF(Q613="","",IFERROR(VLOOKUP(Q613,Consulta1[],2,0),"-"))</f>
        <v/>
      </c>
      <c r="S613" s="45" t="str">
        <f>+IF(Q613="","",IFERROR(VLOOKUP(Q613,Consulta1[],3,0),"-"))</f>
        <v/>
      </c>
      <c r="T613" s="45" t="str">
        <f>+IF(Q613="","",IFERROR(VLOOKUP(Q613,Consulta1[],4,0),"-"))</f>
        <v/>
      </c>
      <c r="U613" s="45" t="str">
        <f>+IF(Q613="","",IFERROR(VLOOKUP(Q613,Consulta1[],5,0),"-"))</f>
        <v/>
      </c>
      <c r="V613" s="45" t="str">
        <f>+IF(Q613="","",IFERROR(VLOOKUP(Q613,Consulta1[],6,0),"-"))</f>
        <v/>
      </c>
      <c r="W613" s="45" t="str">
        <f t="shared" si="64"/>
        <v/>
      </c>
      <c r="X613" s="51" t="str">
        <f>+IF(T613="SWAT HB",800,IF(R613="-","",IFERROR(IF(T613="-","",VLOOKUP(T613,'SKILL PERFIL'!$A$2:$B$37,2,0)),"")))</f>
        <v/>
      </c>
      <c r="Y613" s="51" t="str">
        <f t="shared" si="65"/>
        <v/>
      </c>
      <c r="Z613" s="46" t="str">
        <f t="shared" si="66"/>
        <v/>
      </c>
      <c r="AA613" s="45" t="str">
        <f t="shared" si="67"/>
        <v/>
      </c>
      <c r="AB613" s="45" t="str">
        <f t="shared" si="68"/>
        <v/>
      </c>
      <c r="AC613" s="45" t="str">
        <f>+IF(Q613="","",IFERROR(VLOOKUP(Q613,Consulta1[],7,0),"-"))</f>
        <v/>
      </c>
      <c r="AD613" s="45" t="str">
        <f>+IF(Q613="","",IFERROR(VLOOKUP(Q613,Consulta1[],9,0),"-"))</f>
        <v/>
      </c>
      <c r="AE613" s="1">
        <f t="shared" si="69"/>
        <v>0</v>
      </c>
    </row>
    <row r="614" spans="1:31">
      <c r="A614" s="55"/>
      <c r="B614" s="55"/>
      <c r="H614"/>
      <c r="P614" s="54"/>
      <c r="Q614" s="45" t="str">
        <f t="shared" si="63"/>
        <v/>
      </c>
      <c r="R614" s="45" t="str">
        <f>+IF(Q614="","",IFERROR(VLOOKUP(Q614,Consulta1[],2,0),"-"))</f>
        <v/>
      </c>
      <c r="S614" s="45" t="str">
        <f>+IF(Q614="","",IFERROR(VLOOKUP(Q614,Consulta1[],3,0),"-"))</f>
        <v/>
      </c>
      <c r="T614" s="45" t="str">
        <f>+IF(Q614="","",IFERROR(VLOOKUP(Q614,Consulta1[],4,0),"-"))</f>
        <v/>
      </c>
      <c r="U614" s="45" t="str">
        <f>+IF(Q614="","",IFERROR(VLOOKUP(Q614,Consulta1[],5,0),"-"))</f>
        <v/>
      </c>
      <c r="V614" s="45" t="str">
        <f>+IF(Q614="","",IFERROR(VLOOKUP(Q614,Consulta1[],6,0),"-"))</f>
        <v/>
      </c>
      <c r="W614" s="45" t="str">
        <f t="shared" si="64"/>
        <v/>
      </c>
      <c r="X614" s="51" t="str">
        <f>+IF(T614="SWAT HB",800,IF(R614="-","",IFERROR(IF(T614="-","",VLOOKUP(T614,'SKILL PERFIL'!$A$2:$B$37,2,0)),"")))</f>
        <v/>
      </c>
      <c r="Y614" s="51" t="str">
        <f t="shared" si="65"/>
        <v/>
      </c>
      <c r="Z614" s="46" t="str">
        <f t="shared" si="66"/>
        <v/>
      </c>
      <c r="AA614" s="45" t="str">
        <f t="shared" si="67"/>
        <v/>
      </c>
      <c r="AB614" s="45" t="str">
        <f t="shared" si="68"/>
        <v/>
      </c>
      <c r="AC614" s="45" t="str">
        <f>+IF(Q614="","",IFERROR(VLOOKUP(Q614,Consulta1[],7,0),"-"))</f>
        <v/>
      </c>
      <c r="AD614" s="45" t="str">
        <f>+IF(Q614="","",IFERROR(VLOOKUP(Q614,Consulta1[],9,0),"-"))</f>
        <v/>
      </c>
      <c r="AE614" s="1">
        <f t="shared" si="69"/>
        <v>0</v>
      </c>
    </row>
    <row r="615" spans="1:31">
      <c r="A615" s="55"/>
      <c r="B615" s="55"/>
      <c r="H615"/>
      <c r="P615" s="54"/>
      <c r="Q615" s="45" t="str">
        <f t="shared" si="63"/>
        <v/>
      </c>
      <c r="R615" s="45" t="str">
        <f>+IF(Q615="","",IFERROR(VLOOKUP(Q615,Consulta1[],2,0),"-"))</f>
        <v/>
      </c>
      <c r="S615" s="45" t="str">
        <f>+IF(Q615="","",IFERROR(VLOOKUP(Q615,Consulta1[],3,0),"-"))</f>
        <v/>
      </c>
      <c r="T615" s="45" t="str">
        <f>+IF(Q615="","",IFERROR(VLOOKUP(Q615,Consulta1[],4,0),"-"))</f>
        <v/>
      </c>
      <c r="U615" s="45" t="str">
        <f>+IF(Q615="","",IFERROR(VLOOKUP(Q615,Consulta1[],5,0),"-"))</f>
        <v/>
      </c>
      <c r="V615" s="45" t="str">
        <f>+IF(Q615="","",IFERROR(VLOOKUP(Q615,Consulta1[],6,0),"-"))</f>
        <v/>
      </c>
      <c r="W615" s="45" t="str">
        <f t="shared" si="64"/>
        <v/>
      </c>
      <c r="X615" s="51" t="str">
        <f>+IF(T615="SWAT HB",800,IF(R615="-","",IFERROR(IF(T615="-","",VLOOKUP(T615,'SKILL PERFIL'!$A$2:$B$37,2,0)),"")))</f>
        <v/>
      </c>
      <c r="Y615" s="51" t="str">
        <f t="shared" si="65"/>
        <v/>
      </c>
      <c r="Z615" s="46" t="str">
        <f t="shared" si="66"/>
        <v/>
      </c>
      <c r="AA615" s="45" t="str">
        <f t="shared" si="67"/>
        <v/>
      </c>
      <c r="AB615" s="45" t="str">
        <f t="shared" si="68"/>
        <v/>
      </c>
      <c r="AC615" s="45" t="str">
        <f>+IF(Q615="","",IFERROR(VLOOKUP(Q615,Consulta1[],7,0),"-"))</f>
        <v/>
      </c>
      <c r="AD615" s="45" t="str">
        <f>+IF(Q615="","",IFERROR(VLOOKUP(Q615,Consulta1[],9,0),"-"))</f>
        <v/>
      </c>
      <c r="AE615" s="1">
        <f t="shared" si="69"/>
        <v>0</v>
      </c>
    </row>
    <row r="616" spans="1:31">
      <c r="A616" s="55"/>
      <c r="B616" s="55"/>
      <c r="H616"/>
      <c r="P616" s="54"/>
      <c r="Q616" s="45" t="str">
        <f t="shared" si="63"/>
        <v/>
      </c>
      <c r="R616" s="45" t="str">
        <f>+IF(Q616="","",IFERROR(VLOOKUP(Q616,Consulta1[],2,0),"-"))</f>
        <v/>
      </c>
      <c r="S616" s="45" t="str">
        <f>+IF(Q616="","",IFERROR(VLOOKUP(Q616,Consulta1[],3,0),"-"))</f>
        <v/>
      </c>
      <c r="T616" s="45" t="str">
        <f>+IF(Q616="","",IFERROR(VLOOKUP(Q616,Consulta1[],4,0),"-"))</f>
        <v/>
      </c>
      <c r="U616" s="45" t="str">
        <f>+IF(Q616="","",IFERROR(VLOOKUP(Q616,Consulta1[],5,0),"-"))</f>
        <v/>
      </c>
      <c r="V616" s="45" t="str">
        <f>+IF(Q616="","",IFERROR(VLOOKUP(Q616,Consulta1[],6,0),"-"))</f>
        <v/>
      </c>
      <c r="W616" s="45" t="str">
        <f t="shared" si="64"/>
        <v/>
      </c>
      <c r="X616" s="51" t="str">
        <f>+IF(T616="SWAT HB",800,IF(R616="-","",IFERROR(IF(T616="-","",VLOOKUP(T616,'SKILL PERFIL'!$A$2:$B$37,2,0)),"")))</f>
        <v/>
      </c>
      <c r="Y616" s="51" t="str">
        <f t="shared" si="65"/>
        <v/>
      </c>
      <c r="Z616" s="46" t="str">
        <f t="shared" si="66"/>
        <v/>
      </c>
      <c r="AA616" s="45" t="str">
        <f t="shared" si="67"/>
        <v/>
      </c>
      <c r="AB616" s="45" t="str">
        <f t="shared" si="68"/>
        <v/>
      </c>
      <c r="AC616" s="45" t="str">
        <f>+IF(Q616="","",IFERROR(VLOOKUP(Q616,Consulta1[],7,0),"-"))</f>
        <v/>
      </c>
      <c r="AD616" s="45" t="str">
        <f>+IF(Q616="","",IFERROR(VLOOKUP(Q616,Consulta1[],9,0),"-"))</f>
        <v/>
      </c>
      <c r="AE616" s="1">
        <f t="shared" si="69"/>
        <v>0</v>
      </c>
    </row>
    <row r="617" spans="1:31">
      <c r="A617" s="55"/>
      <c r="B617" s="55"/>
      <c r="H617"/>
      <c r="P617" s="54"/>
      <c r="Q617" s="45" t="str">
        <f t="shared" si="63"/>
        <v/>
      </c>
      <c r="R617" s="45" t="str">
        <f>+IF(Q617="","",IFERROR(VLOOKUP(Q617,Consulta1[],2,0),"-"))</f>
        <v/>
      </c>
      <c r="S617" s="45" t="str">
        <f>+IF(Q617="","",IFERROR(VLOOKUP(Q617,Consulta1[],3,0),"-"))</f>
        <v/>
      </c>
      <c r="T617" s="45" t="str">
        <f>+IF(Q617="","",IFERROR(VLOOKUP(Q617,Consulta1[],4,0),"-"))</f>
        <v/>
      </c>
      <c r="U617" s="45" t="str">
        <f>+IF(Q617="","",IFERROR(VLOOKUP(Q617,Consulta1[],5,0),"-"))</f>
        <v/>
      </c>
      <c r="V617" s="45" t="str">
        <f>+IF(Q617="","",IFERROR(VLOOKUP(Q617,Consulta1[],6,0),"-"))</f>
        <v/>
      </c>
      <c r="W617" s="45" t="str">
        <f t="shared" si="64"/>
        <v/>
      </c>
      <c r="X617" s="51" t="str">
        <f>+IF(T617="SWAT HB",800,IF(R617="-","",IFERROR(IF(T617="-","",VLOOKUP(T617,'SKILL PERFIL'!$A$2:$B$37,2,0)),"")))</f>
        <v/>
      </c>
      <c r="Y617" s="51" t="str">
        <f t="shared" si="65"/>
        <v/>
      </c>
      <c r="Z617" s="46" t="str">
        <f t="shared" si="66"/>
        <v/>
      </c>
      <c r="AA617" s="45" t="str">
        <f t="shared" si="67"/>
        <v/>
      </c>
      <c r="AB617" s="45" t="str">
        <f t="shared" si="68"/>
        <v/>
      </c>
      <c r="AC617" s="45" t="str">
        <f>+IF(Q617="","",IFERROR(VLOOKUP(Q617,Consulta1[],7,0),"-"))</f>
        <v/>
      </c>
      <c r="AD617" s="45" t="str">
        <f>+IF(Q617="","",IFERROR(VLOOKUP(Q617,Consulta1[],9,0),"-"))</f>
        <v/>
      </c>
      <c r="AE617" s="1">
        <f t="shared" si="69"/>
        <v>0</v>
      </c>
    </row>
    <row r="618" spans="1:31">
      <c r="A618" s="55"/>
      <c r="B618" s="55"/>
      <c r="H618"/>
      <c r="P618" s="54"/>
      <c r="Q618" s="45" t="str">
        <f t="shared" si="63"/>
        <v/>
      </c>
      <c r="R618" s="45" t="str">
        <f>+IF(Q618="","",IFERROR(VLOOKUP(Q618,Consulta1[],2,0),"-"))</f>
        <v/>
      </c>
      <c r="S618" s="45" t="str">
        <f>+IF(Q618="","",IFERROR(VLOOKUP(Q618,Consulta1[],3,0),"-"))</f>
        <v/>
      </c>
      <c r="T618" s="45" t="str">
        <f>+IF(Q618="","",IFERROR(VLOOKUP(Q618,Consulta1[],4,0),"-"))</f>
        <v/>
      </c>
      <c r="U618" s="45" t="str">
        <f>+IF(Q618="","",IFERROR(VLOOKUP(Q618,Consulta1[],5,0),"-"))</f>
        <v/>
      </c>
      <c r="V618" s="45" t="str">
        <f>+IF(Q618="","",IFERROR(VLOOKUP(Q618,Consulta1[],6,0),"-"))</f>
        <v/>
      </c>
      <c r="W618" s="45" t="str">
        <f t="shared" si="64"/>
        <v/>
      </c>
      <c r="X618" s="51" t="str">
        <f>+IF(T618="SWAT HB",800,IF(R618="-","",IFERROR(IF(T618="-","",VLOOKUP(T618,'SKILL PERFIL'!$A$2:$B$37,2,0)),"")))</f>
        <v/>
      </c>
      <c r="Y618" s="51" t="str">
        <f t="shared" si="65"/>
        <v/>
      </c>
      <c r="Z618" s="46" t="str">
        <f t="shared" si="66"/>
        <v/>
      </c>
      <c r="AA618" s="45" t="str">
        <f t="shared" si="67"/>
        <v/>
      </c>
      <c r="AB618" s="45" t="str">
        <f t="shared" si="68"/>
        <v/>
      </c>
      <c r="AC618" s="45" t="str">
        <f>+IF(Q618="","",IFERROR(VLOOKUP(Q618,Consulta1[],7,0),"-"))</f>
        <v/>
      </c>
      <c r="AD618" s="45" t="str">
        <f>+IF(Q618="","",IFERROR(VLOOKUP(Q618,Consulta1[],9,0),"-"))</f>
        <v/>
      </c>
      <c r="AE618" s="1">
        <f t="shared" si="69"/>
        <v>0</v>
      </c>
    </row>
    <row r="619" spans="1:31">
      <c r="A619" s="55"/>
      <c r="B619" s="55"/>
      <c r="H619"/>
      <c r="P619" s="54"/>
      <c r="Q619" s="45" t="str">
        <f t="shared" si="63"/>
        <v/>
      </c>
      <c r="R619" s="45" t="str">
        <f>+IF(Q619="","",IFERROR(VLOOKUP(Q619,Consulta1[],2,0),"-"))</f>
        <v/>
      </c>
      <c r="S619" s="45" t="str">
        <f>+IF(Q619="","",IFERROR(VLOOKUP(Q619,Consulta1[],3,0),"-"))</f>
        <v/>
      </c>
      <c r="T619" s="45" t="str">
        <f>+IF(Q619="","",IFERROR(VLOOKUP(Q619,Consulta1[],4,0),"-"))</f>
        <v/>
      </c>
      <c r="U619" s="45" t="str">
        <f>+IF(Q619="","",IFERROR(VLOOKUP(Q619,Consulta1[],5,0),"-"))</f>
        <v/>
      </c>
      <c r="V619" s="45" t="str">
        <f>+IF(Q619="","",IFERROR(VLOOKUP(Q619,Consulta1[],6,0),"-"))</f>
        <v/>
      </c>
      <c r="W619" s="45" t="str">
        <f t="shared" si="64"/>
        <v/>
      </c>
      <c r="X619" s="51" t="str">
        <f>+IF(T619="SWAT HB",800,IF(R619="-","",IFERROR(IF(T619="-","",VLOOKUP(T619,'SKILL PERFIL'!$A$2:$B$37,2,0)),"")))</f>
        <v/>
      </c>
      <c r="Y619" s="51" t="str">
        <f t="shared" si="65"/>
        <v/>
      </c>
      <c r="Z619" s="46" t="str">
        <f t="shared" si="66"/>
        <v/>
      </c>
      <c r="AA619" s="45" t="str">
        <f t="shared" si="67"/>
        <v/>
      </c>
      <c r="AB619" s="45" t="str">
        <f t="shared" si="68"/>
        <v/>
      </c>
      <c r="AC619" s="45" t="str">
        <f>+IF(Q619="","",IFERROR(VLOOKUP(Q619,Consulta1[],7,0),"-"))</f>
        <v/>
      </c>
      <c r="AD619" s="45" t="str">
        <f>+IF(Q619="","",IFERROR(VLOOKUP(Q619,Consulta1[],9,0),"-"))</f>
        <v/>
      </c>
      <c r="AE619" s="1">
        <f t="shared" si="69"/>
        <v>0</v>
      </c>
    </row>
    <row r="620" spans="1:31">
      <c r="A620" s="55"/>
      <c r="B620" s="55"/>
      <c r="H620"/>
      <c r="P620" s="54"/>
      <c r="Q620" s="45" t="str">
        <f t="shared" si="63"/>
        <v/>
      </c>
      <c r="R620" s="45" t="str">
        <f>+IF(Q620="","",IFERROR(VLOOKUP(Q620,Consulta1[],2,0),"-"))</f>
        <v/>
      </c>
      <c r="S620" s="45" t="str">
        <f>+IF(Q620="","",IFERROR(VLOOKUP(Q620,Consulta1[],3,0),"-"))</f>
        <v/>
      </c>
      <c r="T620" s="45" t="str">
        <f>+IF(Q620="","",IFERROR(VLOOKUP(Q620,Consulta1[],4,0),"-"))</f>
        <v/>
      </c>
      <c r="U620" s="45" t="str">
        <f>+IF(Q620="","",IFERROR(VLOOKUP(Q620,Consulta1[],5,0),"-"))</f>
        <v/>
      </c>
      <c r="V620" s="45" t="str">
        <f>+IF(Q620="","",IFERROR(VLOOKUP(Q620,Consulta1[],6,0),"-"))</f>
        <v/>
      </c>
      <c r="W620" s="45" t="str">
        <f t="shared" si="64"/>
        <v/>
      </c>
      <c r="X620" s="51" t="str">
        <f>+IF(T620="SWAT HB",800,IF(R620="-","",IFERROR(IF(T620="-","",VLOOKUP(T620,'SKILL PERFIL'!$A$2:$B$37,2,0)),"")))</f>
        <v/>
      </c>
      <c r="Y620" s="51" t="str">
        <f t="shared" si="65"/>
        <v/>
      </c>
      <c r="Z620" s="46" t="str">
        <f t="shared" si="66"/>
        <v/>
      </c>
      <c r="AA620" s="45" t="str">
        <f t="shared" si="67"/>
        <v/>
      </c>
      <c r="AB620" s="45" t="str">
        <f t="shared" si="68"/>
        <v/>
      </c>
      <c r="AC620" s="45" t="str">
        <f>+IF(Q620="","",IFERROR(VLOOKUP(Q620,Consulta1[],7,0),"-"))</f>
        <v/>
      </c>
      <c r="AD620" s="45" t="str">
        <f>+IF(Q620="","",IFERROR(VLOOKUP(Q620,Consulta1[],9,0),"-"))</f>
        <v/>
      </c>
      <c r="AE620" s="1">
        <f t="shared" si="69"/>
        <v>0</v>
      </c>
    </row>
    <row r="621" spans="1:31">
      <c r="A621" s="55"/>
      <c r="B621" s="55"/>
      <c r="H621"/>
      <c r="P621" s="54"/>
      <c r="Q621" s="45" t="str">
        <f t="shared" si="63"/>
        <v/>
      </c>
      <c r="R621" s="45" t="str">
        <f>+IF(Q621="","",IFERROR(VLOOKUP(Q621,Consulta1[],2,0),"-"))</f>
        <v/>
      </c>
      <c r="S621" s="45" t="str">
        <f>+IF(Q621="","",IFERROR(VLOOKUP(Q621,Consulta1[],3,0),"-"))</f>
        <v/>
      </c>
      <c r="T621" s="45" t="str">
        <f>+IF(Q621="","",IFERROR(VLOOKUP(Q621,Consulta1[],4,0),"-"))</f>
        <v/>
      </c>
      <c r="U621" s="45" t="str">
        <f>+IF(Q621="","",IFERROR(VLOOKUP(Q621,Consulta1[],5,0),"-"))</f>
        <v/>
      </c>
      <c r="V621" s="45" t="str">
        <f>+IF(Q621="","",IFERROR(VLOOKUP(Q621,Consulta1[],6,0),"-"))</f>
        <v/>
      </c>
      <c r="W621" s="45" t="str">
        <f t="shared" si="64"/>
        <v/>
      </c>
      <c r="X621" s="51" t="str">
        <f>+IF(T621="SWAT HB",800,IF(R621="-","",IFERROR(IF(T621="-","",VLOOKUP(T621,'SKILL PERFIL'!$A$2:$B$37,2,0)),"")))</f>
        <v/>
      </c>
      <c r="Y621" s="51" t="str">
        <f t="shared" si="65"/>
        <v/>
      </c>
      <c r="Z621" s="46" t="str">
        <f t="shared" si="66"/>
        <v/>
      </c>
      <c r="AA621" s="45" t="str">
        <f t="shared" si="67"/>
        <v/>
      </c>
      <c r="AB621" s="45" t="str">
        <f t="shared" si="68"/>
        <v/>
      </c>
      <c r="AC621" s="45" t="str">
        <f>+IF(Q621="","",IFERROR(VLOOKUP(Q621,Consulta1[],7,0),"-"))</f>
        <v/>
      </c>
      <c r="AD621" s="45" t="str">
        <f>+IF(Q621="","",IFERROR(VLOOKUP(Q621,Consulta1[],9,0),"-"))</f>
        <v/>
      </c>
      <c r="AE621" s="1">
        <f t="shared" si="69"/>
        <v>0</v>
      </c>
    </row>
    <row r="622" spans="1:31">
      <c r="A622" s="55"/>
      <c r="B622" s="55"/>
      <c r="H622"/>
      <c r="P622" s="54"/>
      <c r="Q622" s="45" t="str">
        <f t="shared" si="63"/>
        <v/>
      </c>
      <c r="R622" s="45" t="str">
        <f>+IF(Q622="","",IFERROR(VLOOKUP(Q622,Consulta1[],2,0),"-"))</f>
        <v/>
      </c>
      <c r="S622" s="45" t="str">
        <f>+IF(Q622="","",IFERROR(VLOOKUP(Q622,Consulta1[],3,0),"-"))</f>
        <v/>
      </c>
      <c r="T622" s="45" t="str">
        <f>+IF(Q622="","",IFERROR(VLOOKUP(Q622,Consulta1[],4,0),"-"))</f>
        <v/>
      </c>
      <c r="U622" s="45" t="str">
        <f>+IF(Q622="","",IFERROR(VLOOKUP(Q622,Consulta1[],5,0),"-"))</f>
        <v/>
      </c>
      <c r="V622" s="45" t="str">
        <f>+IF(Q622="","",IFERROR(VLOOKUP(Q622,Consulta1[],6,0),"-"))</f>
        <v/>
      </c>
      <c r="W622" s="45" t="str">
        <f t="shared" si="64"/>
        <v/>
      </c>
      <c r="X622" s="51" t="str">
        <f>+IF(T622="SWAT HB",800,IF(R622="-","",IFERROR(IF(T622="-","",VLOOKUP(T622,'SKILL PERFIL'!$A$2:$B$37,2,0)),"")))</f>
        <v/>
      </c>
      <c r="Y622" s="51" t="str">
        <f t="shared" si="65"/>
        <v/>
      </c>
      <c r="Z622" s="46" t="str">
        <f t="shared" si="66"/>
        <v/>
      </c>
      <c r="AA622" s="45" t="str">
        <f t="shared" si="67"/>
        <v/>
      </c>
      <c r="AB622" s="45" t="str">
        <f t="shared" si="68"/>
        <v/>
      </c>
      <c r="AC622" s="45" t="str">
        <f>+IF(Q622="","",IFERROR(VLOOKUP(Q622,Consulta1[],7,0),"-"))</f>
        <v/>
      </c>
      <c r="AD622" s="45" t="str">
        <f>+IF(Q622="","",IFERROR(VLOOKUP(Q622,Consulta1[],9,0),"-"))</f>
        <v/>
      </c>
      <c r="AE622" s="1">
        <f t="shared" si="69"/>
        <v>0</v>
      </c>
    </row>
    <row r="623" spans="1:31">
      <c r="A623" s="55"/>
      <c r="B623" s="55"/>
      <c r="H623"/>
      <c r="P623" s="54"/>
      <c r="Q623" s="45" t="str">
        <f t="shared" si="63"/>
        <v/>
      </c>
      <c r="R623" s="45" t="str">
        <f>+IF(Q623="","",IFERROR(VLOOKUP(Q623,Consulta1[],2,0),"-"))</f>
        <v/>
      </c>
      <c r="S623" s="45" t="str">
        <f>+IF(Q623="","",IFERROR(VLOOKUP(Q623,Consulta1[],3,0),"-"))</f>
        <v/>
      </c>
      <c r="T623" s="45" t="str">
        <f>+IF(Q623="","",IFERROR(VLOOKUP(Q623,Consulta1[],4,0),"-"))</f>
        <v/>
      </c>
      <c r="U623" s="45" t="str">
        <f>+IF(Q623="","",IFERROR(VLOOKUP(Q623,Consulta1[],5,0),"-"))</f>
        <v/>
      </c>
      <c r="V623" s="45" t="str">
        <f>+IF(Q623="","",IFERROR(VLOOKUP(Q623,Consulta1[],6,0),"-"))</f>
        <v/>
      </c>
      <c r="W623" s="45" t="str">
        <f t="shared" si="64"/>
        <v/>
      </c>
      <c r="X623" s="51" t="str">
        <f>+IF(T623="SWAT HB",800,IF(R623="-","",IFERROR(IF(T623="-","",VLOOKUP(T623,'SKILL PERFIL'!$A$2:$B$37,2,0)),"")))</f>
        <v/>
      </c>
      <c r="Y623" s="51" t="str">
        <f t="shared" si="65"/>
        <v/>
      </c>
      <c r="Z623" s="46" t="str">
        <f t="shared" si="66"/>
        <v/>
      </c>
      <c r="AA623" s="45" t="str">
        <f t="shared" si="67"/>
        <v/>
      </c>
      <c r="AB623" s="45" t="str">
        <f t="shared" si="68"/>
        <v/>
      </c>
      <c r="AC623" s="45" t="str">
        <f>+IF(Q623="","",IFERROR(VLOOKUP(Q623,Consulta1[],7,0),"-"))</f>
        <v/>
      </c>
      <c r="AD623" s="45" t="str">
        <f>+IF(Q623="","",IFERROR(VLOOKUP(Q623,Consulta1[],9,0),"-"))</f>
        <v/>
      </c>
      <c r="AE623" s="1">
        <f t="shared" si="69"/>
        <v>0</v>
      </c>
    </row>
    <row r="624" spans="1:31">
      <c r="A624" s="55"/>
      <c r="B624" s="55"/>
      <c r="H624"/>
      <c r="P624" s="54"/>
      <c r="Q624" s="45" t="str">
        <f t="shared" si="63"/>
        <v/>
      </c>
      <c r="R624" s="45" t="str">
        <f>+IF(Q624="","",IFERROR(VLOOKUP(Q624,Consulta1[],2,0),"-"))</f>
        <v/>
      </c>
      <c r="S624" s="45" t="str">
        <f>+IF(Q624="","",IFERROR(VLOOKUP(Q624,Consulta1[],3,0),"-"))</f>
        <v/>
      </c>
      <c r="T624" s="45" t="str">
        <f>+IF(Q624="","",IFERROR(VLOOKUP(Q624,Consulta1[],4,0),"-"))</f>
        <v/>
      </c>
      <c r="U624" s="45" t="str">
        <f>+IF(Q624="","",IFERROR(VLOOKUP(Q624,Consulta1[],5,0),"-"))</f>
        <v/>
      </c>
      <c r="V624" s="45" t="str">
        <f>+IF(Q624="","",IFERROR(VLOOKUP(Q624,Consulta1[],6,0),"-"))</f>
        <v/>
      </c>
      <c r="W624" s="45" t="str">
        <f t="shared" si="64"/>
        <v/>
      </c>
      <c r="X624" s="51" t="str">
        <f>+IF(T624="SWAT HB",800,IF(R624="-","",IFERROR(IF(T624="-","",VLOOKUP(T624,'SKILL PERFIL'!$A$2:$B$37,2,0)),"")))</f>
        <v/>
      </c>
      <c r="Y624" s="51" t="str">
        <f t="shared" si="65"/>
        <v/>
      </c>
      <c r="Z624" s="46" t="str">
        <f t="shared" si="66"/>
        <v/>
      </c>
      <c r="AA624" s="45" t="str">
        <f t="shared" si="67"/>
        <v/>
      </c>
      <c r="AB624" s="45" t="str">
        <f t="shared" si="68"/>
        <v/>
      </c>
      <c r="AC624" s="45" t="str">
        <f>+IF(Q624="","",IFERROR(VLOOKUP(Q624,Consulta1[],7,0),"-"))</f>
        <v/>
      </c>
      <c r="AD624" s="45" t="str">
        <f>+IF(Q624="","",IFERROR(VLOOKUP(Q624,Consulta1[],9,0),"-"))</f>
        <v/>
      </c>
      <c r="AE624" s="1">
        <f t="shared" si="69"/>
        <v>0</v>
      </c>
    </row>
    <row r="625" spans="1:31">
      <c r="A625" s="55"/>
      <c r="B625" s="55"/>
      <c r="H625"/>
      <c r="P625" s="54"/>
      <c r="Q625" s="45" t="str">
        <f t="shared" si="63"/>
        <v/>
      </c>
      <c r="R625" s="45" t="str">
        <f>+IF(Q625="","",IFERROR(VLOOKUP(Q625,Consulta1[],2,0),"-"))</f>
        <v/>
      </c>
      <c r="S625" s="45" t="str">
        <f>+IF(Q625="","",IFERROR(VLOOKUP(Q625,Consulta1[],3,0),"-"))</f>
        <v/>
      </c>
      <c r="T625" s="45" t="str">
        <f>+IF(Q625="","",IFERROR(VLOOKUP(Q625,Consulta1[],4,0),"-"))</f>
        <v/>
      </c>
      <c r="U625" s="45" t="str">
        <f>+IF(Q625="","",IFERROR(VLOOKUP(Q625,Consulta1[],5,0),"-"))</f>
        <v/>
      </c>
      <c r="V625" s="45" t="str">
        <f>+IF(Q625="","",IFERROR(VLOOKUP(Q625,Consulta1[],6,0),"-"))</f>
        <v/>
      </c>
      <c r="W625" s="45" t="str">
        <f t="shared" si="64"/>
        <v/>
      </c>
      <c r="X625" s="51" t="str">
        <f>+IF(T625="SWAT HB",800,IF(R625="-","",IFERROR(IF(T625="-","",VLOOKUP(T625,'SKILL PERFIL'!$A$2:$B$37,2,0)),"")))</f>
        <v/>
      </c>
      <c r="Y625" s="51" t="str">
        <f t="shared" si="65"/>
        <v/>
      </c>
      <c r="Z625" s="46" t="str">
        <f t="shared" si="66"/>
        <v/>
      </c>
      <c r="AA625" s="45" t="str">
        <f t="shared" si="67"/>
        <v/>
      </c>
      <c r="AB625" s="45" t="str">
        <f t="shared" si="68"/>
        <v/>
      </c>
      <c r="AC625" s="45" t="str">
        <f>+IF(Q625="","",IFERROR(VLOOKUP(Q625,Consulta1[],7,0),"-"))</f>
        <v/>
      </c>
      <c r="AD625" s="45" t="str">
        <f>+IF(Q625="","",IFERROR(VLOOKUP(Q625,Consulta1[],9,0),"-"))</f>
        <v/>
      </c>
      <c r="AE625" s="1">
        <f t="shared" si="69"/>
        <v>0</v>
      </c>
    </row>
    <row r="626" spans="1:31">
      <c r="A626" s="55"/>
      <c r="B626" s="55"/>
      <c r="H626"/>
      <c r="P626" s="54"/>
      <c r="Q626" s="45" t="str">
        <f t="shared" si="63"/>
        <v/>
      </c>
      <c r="R626" s="45" t="str">
        <f>+IF(Q626="","",IFERROR(VLOOKUP(Q626,Consulta1[],2,0),"-"))</f>
        <v/>
      </c>
      <c r="S626" s="45" t="str">
        <f>+IF(Q626="","",IFERROR(VLOOKUP(Q626,Consulta1[],3,0),"-"))</f>
        <v/>
      </c>
      <c r="T626" s="45" t="str">
        <f>+IF(Q626="","",IFERROR(VLOOKUP(Q626,Consulta1[],4,0),"-"))</f>
        <v/>
      </c>
      <c r="U626" s="45" t="str">
        <f>+IF(Q626="","",IFERROR(VLOOKUP(Q626,Consulta1[],5,0),"-"))</f>
        <v/>
      </c>
      <c r="V626" s="45" t="str">
        <f>+IF(Q626="","",IFERROR(VLOOKUP(Q626,Consulta1[],6,0),"-"))</f>
        <v/>
      </c>
      <c r="W626" s="45" t="str">
        <f t="shared" si="64"/>
        <v/>
      </c>
      <c r="X626" s="51" t="str">
        <f>+IF(T626="SWAT HB",800,IF(R626="-","",IFERROR(IF(T626="-","",VLOOKUP(T626,'SKILL PERFIL'!$A$2:$B$37,2,0)),"")))</f>
        <v/>
      </c>
      <c r="Y626" s="51" t="str">
        <f t="shared" si="65"/>
        <v/>
      </c>
      <c r="Z626" s="46" t="str">
        <f t="shared" si="66"/>
        <v/>
      </c>
      <c r="AA626" s="45" t="str">
        <f t="shared" si="67"/>
        <v/>
      </c>
      <c r="AB626" s="45" t="str">
        <f t="shared" si="68"/>
        <v/>
      </c>
      <c r="AC626" s="45" t="str">
        <f>+IF(Q626="","",IFERROR(VLOOKUP(Q626,Consulta1[],7,0),"-"))</f>
        <v/>
      </c>
      <c r="AD626" s="45" t="str">
        <f>+IF(Q626="","",IFERROR(VLOOKUP(Q626,Consulta1[],9,0),"-"))</f>
        <v/>
      </c>
      <c r="AE626" s="1">
        <f t="shared" si="69"/>
        <v>0</v>
      </c>
    </row>
    <row r="627" spans="1:31">
      <c r="A627" s="55"/>
      <c r="B627" s="55"/>
      <c r="H627"/>
      <c r="P627" s="54"/>
      <c r="Q627" s="45" t="str">
        <f t="shared" si="63"/>
        <v/>
      </c>
      <c r="R627" s="45" t="str">
        <f>+IF(Q627="","",IFERROR(VLOOKUP(Q627,Consulta1[],2,0),"-"))</f>
        <v/>
      </c>
      <c r="S627" s="45" t="str">
        <f>+IF(Q627="","",IFERROR(VLOOKUP(Q627,Consulta1[],3,0),"-"))</f>
        <v/>
      </c>
      <c r="T627" s="45" t="str">
        <f>+IF(Q627="","",IFERROR(VLOOKUP(Q627,Consulta1[],4,0),"-"))</f>
        <v/>
      </c>
      <c r="U627" s="45" t="str">
        <f>+IF(Q627="","",IFERROR(VLOOKUP(Q627,Consulta1[],5,0),"-"))</f>
        <v/>
      </c>
      <c r="V627" s="45" t="str">
        <f>+IF(Q627="","",IFERROR(VLOOKUP(Q627,Consulta1[],6,0),"-"))</f>
        <v/>
      </c>
      <c r="W627" s="45" t="str">
        <f t="shared" si="64"/>
        <v/>
      </c>
      <c r="X627" s="51" t="str">
        <f>+IF(T627="SWAT HB",800,IF(R627="-","",IFERROR(IF(T627="-","",VLOOKUP(T627,'SKILL PERFIL'!$A$2:$B$37,2,0)),"")))</f>
        <v/>
      </c>
      <c r="Y627" s="51" t="str">
        <f t="shared" si="65"/>
        <v/>
      </c>
      <c r="Z627" s="46" t="str">
        <f t="shared" si="66"/>
        <v/>
      </c>
      <c r="AA627" s="45" t="str">
        <f t="shared" si="67"/>
        <v/>
      </c>
      <c r="AB627" s="45" t="str">
        <f t="shared" si="68"/>
        <v/>
      </c>
      <c r="AC627" s="45" t="str">
        <f>+IF(Q627="","",IFERROR(VLOOKUP(Q627,Consulta1[],7,0),"-"))</f>
        <v/>
      </c>
      <c r="AD627" s="45" t="str">
        <f>+IF(Q627="","",IFERROR(VLOOKUP(Q627,Consulta1[],9,0),"-"))</f>
        <v/>
      </c>
      <c r="AE627" s="1">
        <f t="shared" si="69"/>
        <v>0</v>
      </c>
    </row>
    <row r="628" spans="1:31">
      <c r="A628" s="55"/>
      <c r="B628" s="55"/>
      <c r="H628"/>
      <c r="P628" s="54"/>
      <c r="Q628" s="45" t="str">
        <f t="shared" si="63"/>
        <v/>
      </c>
      <c r="R628" s="45" t="str">
        <f>+IF(Q628="","",IFERROR(VLOOKUP(Q628,Consulta1[],2,0),"-"))</f>
        <v/>
      </c>
      <c r="S628" s="45" t="str">
        <f>+IF(Q628="","",IFERROR(VLOOKUP(Q628,Consulta1[],3,0),"-"))</f>
        <v/>
      </c>
      <c r="T628" s="45" t="str">
        <f>+IF(Q628="","",IFERROR(VLOOKUP(Q628,Consulta1[],4,0),"-"))</f>
        <v/>
      </c>
      <c r="U628" s="45" t="str">
        <f>+IF(Q628="","",IFERROR(VLOOKUP(Q628,Consulta1[],5,0),"-"))</f>
        <v/>
      </c>
      <c r="V628" s="45" t="str">
        <f>+IF(Q628="","",IFERROR(VLOOKUP(Q628,Consulta1[],6,0),"-"))</f>
        <v/>
      </c>
      <c r="W628" s="45" t="str">
        <f t="shared" si="64"/>
        <v/>
      </c>
      <c r="X628" s="51" t="str">
        <f>+IF(T628="SWAT HB",800,IF(R628="-","",IFERROR(IF(T628="-","",VLOOKUP(T628,'SKILL PERFIL'!$A$2:$B$37,2,0)),"")))</f>
        <v/>
      </c>
      <c r="Y628" s="51" t="str">
        <f t="shared" si="65"/>
        <v/>
      </c>
      <c r="Z628" s="46" t="str">
        <f t="shared" si="66"/>
        <v/>
      </c>
      <c r="AA628" s="45" t="str">
        <f t="shared" si="67"/>
        <v/>
      </c>
      <c r="AB628" s="45" t="str">
        <f t="shared" si="68"/>
        <v/>
      </c>
      <c r="AC628" s="45" t="str">
        <f>+IF(Q628="","",IFERROR(VLOOKUP(Q628,Consulta1[],7,0),"-"))</f>
        <v/>
      </c>
      <c r="AD628" s="45" t="str">
        <f>+IF(Q628="","",IFERROR(VLOOKUP(Q628,Consulta1[],9,0),"-"))</f>
        <v/>
      </c>
      <c r="AE628" s="1">
        <f t="shared" si="69"/>
        <v>0</v>
      </c>
    </row>
    <row r="629" spans="1:31">
      <c r="A629" s="55"/>
      <c r="B629" s="55"/>
      <c r="H629"/>
      <c r="P629" s="54"/>
      <c r="Q629" s="45" t="str">
        <f t="shared" si="63"/>
        <v/>
      </c>
      <c r="R629" s="45" t="str">
        <f>+IF(Q629="","",IFERROR(VLOOKUP(Q629,Consulta1[],2,0),"-"))</f>
        <v/>
      </c>
      <c r="S629" s="45" t="str">
        <f>+IF(Q629="","",IFERROR(VLOOKUP(Q629,Consulta1[],3,0),"-"))</f>
        <v/>
      </c>
      <c r="T629" s="45" t="str">
        <f>+IF(Q629="","",IFERROR(VLOOKUP(Q629,Consulta1[],4,0),"-"))</f>
        <v/>
      </c>
      <c r="U629" s="45" t="str">
        <f>+IF(Q629="","",IFERROR(VLOOKUP(Q629,Consulta1[],5,0),"-"))</f>
        <v/>
      </c>
      <c r="V629" s="45" t="str">
        <f>+IF(Q629="","",IFERROR(VLOOKUP(Q629,Consulta1[],6,0),"-"))</f>
        <v/>
      </c>
      <c r="W629" s="45" t="str">
        <f t="shared" si="64"/>
        <v/>
      </c>
      <c r="X629" s="51" t="str">
        <f>+IF(T629="SWAT HB",800,IF(R629="-","",IFERROR(IF(T629="-","",VLOOKUP(T629,'SKILL PERFIL'!$A$2:$B$37,2,0)),"")))</f>
        <v/>
      </c>
      <c r="Y629" s="51" t="str">
        <f t="shared" si="65"/>
        <v/>
      </c>
      <c r="Z629" s="46" t="str">
        <f t="shared" si="66"/>
        <v/>
      </c>
      <c r="AA629" s="45" t="str">
        <f t="shared" si="67"/>
        <v/>
      </c>
      <c r="AB629" s="45" t="str">
        <f t="shared" si="68"/>
        <v/>
      </c>
      <c r="AC629" s="45" t="str">
        <f>+IF(Q629="","",IFERROR(VLOOKUP(Q629,Consulta1[],7,0),"-"))</f>
        <v/>
      </c>
      <c r="AD629" s="45" t="str">
        <f>+IF(Q629="","",IFERROR(VLOOKUP(Q629,Consulta1[],9,0),"-"))</f>
        <v/>
      </c>
      <c r="AE629" s="1">
        <f t="shared" si="69"/>
        <v>0</v>
      </c>
    </row>
    <row r="630" spans="1:31">
      <c r="A630" s="55"/>
      <c r="B630" s="55"/>
      <c r="H630"/>
      <c r="P630" s="54"/>
      <c r="Q630" s="45" t="str">
        <f t="shared" si="63"/>
        <v/>
      </c>
      <c r="R630" s="45" t="str">
        <f>+IF(Q630="","",IFERROR(VLOOKUP(Q630,Consulta1[],2,0),"-"))</f>
        <v/>
      </c>
      <c r="S630" s="45" t="str">
        <f>+IF(Q630="","",IFERROR(VLOOKUP(Q630,Consulta1[],3,0),"-"))</f>
        <v/>
      </c>
      <c r="T630" s="45" t="str">
        <f>+IF(Q630="","",IFERROR(VLOOKUP(Q630,Consulta1[],4,0),"-"))</f>
        <v/>
      </c>
      <c r="U630" s="45" t="str">
        <f>+IF(Q630="","",IFERROR(VLOOKUP(Q630,Consulta1[],5,0),"-"))</f>
        <v/>
      </c>
      <c r="V630" s="45" t="str">
        <f>+IF(Q630="","",IFERROR(VLOOKUP(Q630,Consulta1[],6,0),"-"))</f>
        <v/>
      </c>
      <c r="W630" s="45" t="str">
        <f t="shared" si="64"/>
        <v/>
      </c>
      <c r="X630" s="51" t="str">
        <f>+IF(T630="SWAT HB",800,IF(R630="-","",IFERROR(IF(T630="-","",VLOOKUP(T630,'SKILL PERFIL'!$A$2:$B$37,2,0)),"")))</f>
        <v/>
      </c>
      <c r="Y630" s="51" t="str">
        <f t="shared" si="65"/>
        <v/>
      </c>
      <c r="Z630" s="46" t="str">
        <f t="shared" si="66"/>
        <v/>
      </c>
      <c r="AA630" s="45" t="str">
        <f t="shared" si="67"/>
        <v/>
      </c>
      <c r="AB630" s="45" t="str">
        <f t="shared" si="68"/>
        <v/>
      </c>
      <c r="AC630" s="45" t="str">
        <f>+IF(Q630="","",IFERROR(VLOOKUP(Q630,Consulta1[],7,0),"-"))</f>
        <v/>
      </c>
      <c r="AD630" s="45" t="str">
        <f>+IF(Q630="","",IFERROR(VLOOKUP(Q630,Consulta1[],9,0),"-"))</f>
        <v/>
      </c>
      <c r="AE630" s="1">
        <f t="shared" si="69"/>
        <v>0</v>
      </c>
    </row>
    <row r="631" spans="1:31">
      <c r="A631" s="55"/>
      <c r="B631" s="55"/>
      <c r="H631"/>
      <c r="P631" s="54"/>
      <c r="Q631" s="45" t="str">
        <f t="shared" si="63"/>
        <v/>
      </c>
      <c r="R631" s="45" t="str">
        <f>+IF(Q631="","",IFERROR(VLOOKUP(Q631,Consulta1[],2,0),"-"))</f>
        <v/>
      </c>
      <c r="S631" s="45" t="str">
        <f>+IF(Q631="","",IFERROR(VLOOKUP(Q631,Consulta1[],3,0),"-"))</f>
        <v/>
      </c>
      <c r="T631" s="45" t="str">
        <f>+IF(Q631="","",IFERROR(VLOOKUP(Q631,Consulta1[],4,0),"-"))</f>
        <v/>
      </c>
      <c r="U631" s="45" t="str">
        <f>+IF(Q631="","",IFERROR(VLOOKUP(Q631,Consulta1[],5,0),"-"))</f>
        <v/>
      </c>
      <c r="V631" s="45" t="str">
        <f>+IF(Q631="","",IFERROR(VLOOKUP(Q631,Consulta1[],6,0),"-"))</f>
        <v/>
      </c>
      <c r="W631" s="45" t="str">
        <f t="shared" si="64"/>
        <v/>
      </c>
      <c r="X631" s="51" t="str">
        <f>+IF(T631="SWAT HB",800,IF(R631="-","",IFERROR(IF(T631="-","",VLOOKUP(T631,'SKILL PERFIL'!$A$2:$B$37,2,0)),"")))</f>
        <v/>
      </c>
      <c r="Y631" s="51" t="str">
        <f t="shared" si="65"/>
        <v/>
      </c>
      <c r="Z631" s="46" t="str">
        <f t="shared" si="66"/>
        <v/>
      </c>
      <c r="AA631" s="45" t="str">
        <f t="shared" si="67"/>
        <v/>
      </c>
      <c r="AB631" s="45" t="str">
        <f t="shared" si="68"/>
        <v/>
      </c>
      <c r="AC631" s="45" t="str">
        <f>+IF(Q631="","",IFERROR(VLOOKUP(Q631,Consulta1[],7,0),"-"))</f>
        <v/>
      </c>
      <c r="AD631" s="45" t="str">
        <f>+IF(Q631="","",IFERROR(VLOOKUP(Q631,Consulta1[],9,0),"-"))</f>
        <v/>
      </c>
      <c r="AE631" s="1">
        <f t="shared" si="69"/>
        <v>0</v>
      </c>
    </row>
    <row r="632" spans="1:31">
      <c r="A632" s="55"/>
      <c r="B632" s="55"/>
      <c r="H632"/>
      <c r="P632" s="54"/>
      <c r="Q632" s="45" t="str">
        <f t="shared" si="63"/>
        <v/>
      </c>
      <c r="R632" s="45" t="str">
        <f>+IF(Q632="","",IFERROR(VLOOKUP(Q632,Consulta1[],2,0),"-"))</f>
        <v/>
      </c>
      <c r="S632" s="45" t="str">
        <f>+IF(Q632="","",IFERROR(VLOOKUP(Q632,Consulta1[],3,0),"-"))</f>
        <v/>
      </c>
      <c r="T632" s="45" t="str">
        <f>+IF(Q632="","",IFERROR(VLOOKUP(Q632,Consulta1[],4,0),"-"))</f>
        <v/>
      </c>
      <c r="U632" s="45" t="str">
        <f>+IF(Q632="","",IFERROR(VLOOKUP(Q632,Consulta1[],5,0),"-"))</f>
        <v/>
      </c>
      <c r="V632" s="45" t="str">
        <f>+IF(Q632="","",IFERROR(VLOOKUP(Q632,Consulta1[],6,0),"-"))</f>
        <v/>
      </c>
      <c r="W632" s="45" t="str">
        <f t="shared" si="64"/>
        <v/>
      </c>
      <c r="X632" s="51" t="str">
        <f>+IF(T632="SWAT HB",800,IF(R632="-","",IFERROR(IF(T632="-","",VLOOKUP(T632,'SKILL PERFIL'!$A$2:$B$37,2,0)),"")))</f>
        <v/>
      </c>
      <c r="Y632" s="51" t="str">
        <f t="shared" si="65"/>
        <v/>
      </c>
      <c r="Z632" s="46" t="str">
        <f t="shared" si="66"/>
        <v/>
      </c>
      <c r="AA632" s="45" t="str">
        <f t="shared" si="67"/>
        <v/>
      </c>
      <c r="AB632" s="45" t="str">
        <f t="shared" si="68"/>
        <v/>
      </c>
      <c r="AC632" s="45" t="str">
        <f>+IF(Q632="","",IFERROR(VLOOKUP(Q632,Consulta1[],7,0),"-"))</f>
        <v/>
      </c>
      <c r="AD632" s="45" t="str">
        <f>+IF(Q632="","",IFERROR(VLOOKUP(Q632,Consulta1[],9,0),"-"))</f>
        <v/>
      </c>
      <c r="AE632" s="1">
        <f t="shared" si="69"/>
        <v>0</v>
      </c>
    </row>
    <row r="633" spans="1:31">
      <c r="A633" s="55"/>
      <c r="B633" s="55"/>
      <c r="H633"/>
      <c r="P633" s="54"/>
      <c r="Q633" s="45" t="str">
        <f t="shared" si="63"/>
        <v/>
      </c>
      <c r="R633" s="45" t="str">
        <f>+IF(Q633="","",IFERROR(VLOOKUP(Q633,Consulta1[],2,0),"-"))</f>
        <v/>
      </c>
      <c r="S633" s="45" t="str">
        <f>+IF(Q633="","",IFERROR(VLOOKUP(Q633,Consulta1[],3,0),"-"))</f>
        <v/>
      </c>
      <c r="T633" s="45" t="str">
        <f>+IF(Q633="","",IFERROR(VLOOKUP(Q633,Consulta1[],4,0),"-"))</f>
        <v/>
      </c>
      <c r="U633" s="45" t="str">
        <f>+IF(Q633="","",IFERROR(VLOOKUP(Q633,Consulta1[],5,0),"-"))</f>
        <v/>
      </c>
      <c r="V633" s="45" t="str">
        <f>+IF(Q633="","",IFERROR(VLOOKUP(Q633,Consulta1[],6,0),"-"))</f>
        <v/>
      </c>
      <c r="W633" s="45" t="str">
        <f t="shared" si="64"/>
        <v/>
      </c>
      <c r="X633" s="51" t="str">
        <f>+IF(T633="SWAT HB",800,IF(R633="-","",IFERROR(IF(T633="-","",VLOOKUP(T633,'SKILL PERFIL'!$A$2:$B$37,2,0)),"")))</f>
        <v/>
      </c>
      <c r="Y633" s="51" t="str">
        <f t="shared" si="65"/>
        <v/>
      </c>
      <c r="Z633" s="46" t="str">
        <f t="shared" si="66"/>
        <v/>
      </c>
      <c r="AA633" s="45" t="str">
        <f t="shared" si="67"/>
        <v/>
      </c>
      <c r="AB633" s="45" t="str">
        <f t="shared" si="68"/>
        <v/>
      </c>
      <c r="AC633" s="45" t="str">
        <f>+IF(Q633="","",IFERROR(VLOOKUP(Q633,Consulta1[],7,0),"-"))</f>
        <v/>
      </c>
      <c r="AD633" s="45" t="str">
        <f>+IF(Q633="","",IFERROR(VLOOKUP(Q633,Consulta1[],9,0),"-"))</f>
        <v/>
      </c>
      <c r="AE633" s="1">
        <f t="shared" si="69"/>
        <v>0</v>
      </c>
    </row>
    <row r="634" spans="1:31">
      <c r="A634" s="55"/>
      <c r="B634" s="55"/>
      <c r="H634"/>
      <c r="P634" s="54"/>
      <c r="Q634" s="45" t="str">
        <f t="shared" si="63"/>
        <v/>
      </c>
      <c r="R634" s="45" t="str">
        <f>+IF(Q634="","",IFERROR(VLOOKUP(Q634,Consulta1[],2,0),"-"))</f>
        <v/>
      </c>
      <c r="S634" s="45" t="str">
        <f>+IF(Q634="","",IFERROR(VLOOKUP(Q634,Consulta1[],3,0),"-"))</f>
        <v/>
      </c>
      <c r="T634" s="45" t="str">
        <f>+IF(Q634="","",IFERROR(VLOOKUP(Q634,Consulta1[],4,0),"-"))</f>
        <v/>
      </c>
      <c r="U634" s="45" t="str">
        <f>+IF(Q634="","",IFERROR(VLOOKUP(Q634,Consulta1[],5,0),"-"))</f>
        <v/>
      </c>
      <c r="V634" s="45" t="str">
        <f>+IF(Q634="","",IFERROR(VLOOKUP(Q634,Consulta1[],6,0),"-"))</f>
        <v/>
      </c>
      <c r="W634" s="45" t="str">
        <f t="shared" si="64"/>
        <v/>
      </c>
      <c r="X634" s="51" t="str">
        <f>+IF(T634="SWAT HB",800,IF(R634="-","",IFERROR(IF(T634="-","",VLOOKUP(T634,'SKILL PERFIL'!$A$2:$B$37,2,0)),"")))</f>
        <v/>
      </c>
      <c r="Y634" s="51" t="str">
        <f t="shared" si="65"/>
        <v/>
      </c>
      <c r="Z634" s="46" t="str">
        <f t="shared" si="66"/>
        <v/>
      </c>
      <c r="AA634" s="45" t="str">
        <f t="shared" si="67"/>
        <v/>
      </c>
      <c r="AB634" s="45" t="str">
        <f t="shared" si="68"/>
        <v/>
      </c>
      <c r="AC634" s="45" t="str">
        <f>+IF(Q634="","",IFERROR(VLOOKUP(Q634,Consulta1[],7,0),"-"))</f>
        <v/>
      </c>
      <c r="AD634" s="45" t="str">
        <f>+IF(Q634="","",IFERROR(VLOOKUP(Q634,Consulta1[],9,0),"-"))</f>
        <v/>
      </c>
      <c r="AE634" s="1">
        <f t="shared" si="69"/>
        <v>0</v>
      </c>
    </row>
    <row r="635" spans="1:31">
      <c r="A635" s="55"/>
      <c r="B635" s="55"/>
      <c r="H635"/>
      <c r="P635" s="54"/>
      <c r="Q635" s="45" t="str">
        <f t="shared" si="63"/>
        <v/>
      </c>
      <c r="R635" s="45" t="str">
        <f>+IF(Q635="","",IFERROR(VLOOKUP(Q635,Consulta1[],2,0),"-"))</f>
        <v/>
      </c>
      <c r="S635" s="45" t="str">
        <f>+IF(Q635="","",IFERROR(VLOOKUP(Q635,Consulta1[],3,0),"-"))</f>
        <v/>
      </c>
      <c r="T635" s="45" t="str">
        <f>+IF(Q635="","",IFERROR(VLOOKUP(Q635,Consulta1[],4,0),"-"))</f>
        <v/>
      </c>
      <c r="U635" s="45" t="str">
        <f>+IF(Q635="","",IFERROR(VLOOKUP(Q635,Consulta1[],5,0),"-"))</f>
        <v/>
      </c>
      <c r="V635" s="45" t="str">
        <f>+IF(Q635="","",IFERROR(VLOOKUP(Q635,Consulta1[],6,0),"-"))</f>
        <v/>
      </c>
      <c r="W635" s="45" t="str">
        <f t="shared" si="64"/>
        <v/>
      </c>
      <c r="X635" s="51" t="str">
        <f>+IF(T635="SWAT HB",800,IF(R635="-","",IFERROR(IF(T635="-","",VLOOKUP(T635,'SKILL PERFIL'!$A$2:$B$37,2,0)),"")))</f>
        <v/>
      </c>
      <c r="Y635" s="51" t="str">
        <f t="shared" si="65"/>
        <v/>
      </c>
      <c r="Z635" s="46" t="str">
        <f t="shared" si="66"/>
        <v/>
      </c>
      <c r="AA635" s="45" t="str">
        <f t="shared" si="67"/>
        <v/>
      </c>
      <c r="AB635" s="45" t="str">
        <f t="shared" si="68"/>
        <v/>
      </c>
      <c r="AC635" s="45" t="str">
        <f>+IF(Q635="","",IFERROR(VLOOKUP(Q635,Consulta1[],7,0),"-"))</f>
        <v/>
      </c>
      <c r="AD635" s="45" t="str">
        <f>+IF(Q635="","",IFERROR(VLOOKUP(Q635,Consulta1[],9,0),"-"))</f>
        <v/>
      </c>
      <c r="AE635" s="1">
        <f t="shared" si="69"/>
        <v>0</v>
      </c>
    </row>
    <row r="636" spans="1:31">
      <c r="A636" s="55"/>
      <c r="B636" s="55"/>
      <c r="H636"/>
      <c r="P636" s="54"/>
      <c r="Q636" s="45" t="str">
        <f t="shared" si="63"/>
        <v/>
      </c>
      <c r="R636" s="45" t="str">
        <f>+IF(Q636="","",IFERROR(VLOOKUP(Q636,Consulta1[],2,0),"-"))</f>
        <v/>
      </c>
      <c r="S636" s="45" t="str">
        <f>+IF(Q636="","",IFERROR(VLOOKUP(Q636,Consulta1[],3,0),"-"))</f>
        <v/>
      </c>
      <c r="T636" s="45" t="str">
        <f>+IF(Q636="","",IFERROR(VLOOKUP(Q636,Consulta1[],4,0),"-"))</f>
        <v/>
      </c>
      <c r="U636" s="45" t="str">
        <f>+IF(Q636="","",IFERROR(VLOOKUP(Q636,Consulta1[],5,0),"-"))</f>
        <v/>
      </c>
      <c r="V636" s="45" t="str">
        <f>+IF(Q636="","",IFERROR(VLOOKUP(Q636,Consulta1[],6,0),"-"))</f>
        <v/>
      </c>
      <c r="W636" s="45" t="str">
        <f t="shared" si="64"/>
        <v/>
      </c>
      <c r="X636" s="51" t="str">
        <f>+IF(T636="SWAT HB",800,IF(R636="-","",IFERROR(IF(T636="-","",VLOOKUP(T636,'SKILL PERFIL'!$A$2:$B$37,2,0)),"")))</f>
        <v/>
      </c>
      <c r="Y636" s="51" t="str">
        <f t="shared" si="65"/>
        <v/>
      </c>
      <c r="Z636" s="46" t="str">
        <f t="shared" si="66"/>
        <v/>
      </c>
      <c r="AA636" s="45" t="str">
        <f t="shared" si="67"/>
        <v/>
      </c>
      <c r="AB636" s="45" t="str">
        <f t="shared" si="68"/>
        <v/>
      </c>
      <c r="AC636" s="45" t="str">
        <f>+IF(Q636="","",IFERROR(VLOOKUP(Q636,Consulta1[],7,0),"-"))</f>
        <v/>
      </c>
      <c r="AD636" s="45" t="str">
        <f>+IF(Q636="","",IFERROR(VLOOKUP(Q636,Consulta1[],9,0),"-"))</f>
        <v/>
      </c>
      <c r="AE636" s="1">
        <f t="shared" si="69"/>
        <v>0</v>
      </c>
    </row>
    <row r="637" spans="1:31">
      <c r="A637" s="55"/>
      <c r="B637" s="55"/>
      <c r="H637"/>
      <c r="P637" s="54"/>
      <c r="Q637" s="45" t="str">
        <f t="shared" si="63"/>
        <v/>
      </c>
      <c r="R637" s="45" t="str">
        <f>+IF(Q637="","",IFERROR(VLOOKUP(Q637,Consulta1[],2,0),"-"))</f>
        <v/>
      </c>
      <c r="S637" s="45" t="str">
        <f>+IF(Q637="","",IFERROR(VLOOKUP(Q637,Consulta1[],3,0),"-"))</f>
        <v/>
      </c>
      <c r="T637" s="45" t="str">
        <f>+IF(Q637="","",IFERROR(VLOOKUP(Q637,Consulta1[],4,0),"-"))</f>
        <v/>
      </c>
      <c r="U637" s="45" t="str">
        <f>+IF(Q637="","",IFERROR(VLOOKUP(Q637,Consulta1[],5,0),"-"))</f>
        <v/>
      </c>
      <c r="V637" s="45" t="str">
        <f>+IF(Q637="","",IFERROR(VLOOKUP(Q637,Consulta1[],6,0),"-"))</f>
        <v/>
      </c>
      <c r="W637" s="45" t="str">
        <f t="shared" si="64"/>
        <v/>
      </c>
      <c r="X637" s="51" t="str">
        <f>+IF(T637="SWAT HB",800,IF(R637="-","",IFERROR(IF(T637="-","",VLOOKUP(T637,'SKILL PERFIL'!$A$2:$B$37,2,0)),"")))</f>
        <v/>
      </c>
      <c r="Y637" s="51" t="str">
        <f t="shared" si="65"/>
        <v/>
      </c>
      <c r="Z637" s="46" t="str">
        <f t="shared" si="66"/>
        <v/>
      </c>
      <c r="AA637" s="45" t="str">
        <f t="shared" si="67"/>
        <v/>
      </c>
      <c r="AB637" s="45" t="str">
        <f t="shared" si="68"/>
        <v/>
      </c>
      <c r="AC637" s="45" t="str">
        <f>+IF(Q637="","",IFERROR(VLOOKUP(Q637,Consulta1[],7,0),"-"))</f>
        <v/>
      </c>
      <c r="AD637" s="45" t="str">
        <f>+IF(Q637="","",IFERROR(VLOOKUP(Q637,Consulta1[],9,0),"-"))</f>
        <v/>
      </c>
      <c r="AE637" s="1">
        <f t="shared" si="69"/>
        <v>0</v>
      </c>
    </row>
    <row r="638" spans="1:31">
      <c r="A638" s="55"/>
      <c r="B638" s="55"/>
      <c r="H638"/>
      <c r="P638" s="54"/>
      <c r="Q638" s="45" t="str">
        <f t="shared" si="63"/>
        <v/>
      </c>
      <c r="R638" s="45" t="str">
        <f>+IF(Q638="","",IFERROR(VLOOKUP(Q638,Consulta1[],2,0),"-"))</f>
        <v/>
      </c>
      <c r="S638" s="45" t="str">
        <f>+IF(Q638="","",IFERROR(VLOOKUP(Q638,Consulta1[],3,0),"-"))</f>
        <v/>
      </c>
      <c r="T638" s="45" t="str">
        <f>+IF(Q638="","",IFERROR(VLOOKUP(Q638,Consulta1[],4,0),"-"))</f>
        <v/>
      </c>
      <c r="U638" s="45" t="str">
        <f>+IF(Q638="","",IFERROR(VLOOKUP(Q638,Consulta1[],5,0),"-"))</f>
        <v/>
      </c>
      <c r="V638" s="45" t="str">
        <f>+IF(Q638="","",IFERROR(VLOOKUP(Q638,Consulta1[],6,0),"-"))</f>
        <v/>
      </c>
      <c r="W638" s="45" t="str">
        <f t="shared" si="64"/>
        <v/>
      </c>
      <c r="X638" s="51" t="str">
        <f>+IF(T638="SWAT HB",800,IF(R638="-","",IFERROR(IF(T638="-","",VLOOKUP(T638,'SKILL PERFIL'!$A$2:$B$37,2,0)),"")))</f>
        <v/>
      </c>
      <c r="Y638" s="51" t="str">
        <f t="shared" si="65"/>
        <v/>
      </c>
      <c r="Z638" s="46" t="str">
        <f t="shared" si="66"/>
        <v/>
      </c>
      <c r="AA638" s="45" t="str">
        <f t="shared" si="67"/>
        <v/>
      </c>
      <c r="AB638" s="45" t="str">
        <f t="shared" si="68"/>
        <v/>
      </c>
      <c r="AC638" s="45" t="str">
        <f>+IF(Q638="","",IFERROR(VLOOKUP(Q638,Consulta1[],7,0),"-"))</f>
        <v/>
      </c>
      <c r="AD638" s="45" t="str">
        <f>+IF(Q638="","",IFERROR(VLOOKUP(Q638,Consulta1[],9,0),"-"))</f>
        <v/>
      </c>
      <c r="AE638" s="1">
        <f t="shared" si="69"/>
        <v>0</v>
      </c>
    </row>
    <row r="639" spans="1:31">
      <c r="A639" s="55"/>
      <c r="B639" s="55"/>
      <c r="H639"/>
      <c r="P639" s="54"/>
      <c r="Q639" s="45" t="str">
        <f t="shared" si="63"/>
        <v/>
      </c>
      <c r="R639" s="45" t="str">
        <f>+IF(Q639="","",IFERROR(VLOOKUP(Q639,Consulta1[],2,0),"-"))</f>
        <v/>
      </c>
      <c r="S639" s="45" t="str">
        <f>+IF(Q639="","",IFERROR(VLOOKUP(Q639,Consulta1[],3,0),"-"))</f>
        <v/>
      </c>
      <c r="T639" s="45" t="str">
        <f>+IF(Q639="","",IFERROR(VLOOKUP(Q639,Consulta1[],4,0),"-"))</f>
        <v/>
      </c>
      <c r="U639" s="45" t="str">
        <f>+IF(Q639="","",IFERROR(VLOOKUP(Q639,Consulta1[],5,0),"-"))</f>
        <v/>
      </c>
      <c r="V639" s="45" t="str">
        <f>+IF(Q639="","",IFERROR(VLOOKUP(Q639,Consulta1[],6,0),"-"))</f>
        <v/>
      </c>
      <c r="W639" s="45" t="str">
        <f t="shared" si="64"/>
        <v/>
      </c>
      <c r="X639" s="51" t="str">
        <f>+IF(T639="SWAT HB",800,IF(R639="-","",IFERROR(IF(T639="-","",VLOOKUP(T639,'SKILL PERFIL'!$A$2:$B$37,2,0)),"")))</f>
        <v/>
      </c>
      <c r="Y639" s="51" t="str">
        <f t="shared" si="65"/>
        <v/>
      </c>
      <c r="Z639" s="46" t="str">
        <f t="shared" si="66"/>
        <v/>
      </c>
      <c r="AA639" s="45" t="str">
        <f t="shared" si="67"/>
        <v/>
      </c>
      <c r="AB639" s="45" t="str">
        <f t="shared" si="68"/>
        <v/>
      </c>
      <c r="AC639" s="45" t="str">
        <f>+IF(Q639="","",IFERROR(VLOOKUP(Q639,Consulta1[],7,0),"-"))</f>
        <v/>
      </c>
      <c r="AD639" s="45" t="str">
        <f>+IF(Q639="","",IFERROR(VLOOKUP(Q639,Consulta1[],9,0),"-"))</f>
        <v/>
      </c>
      <c r="AE639" s="1">
        <f t="shared" si="69"/>
        <v>0</v>
      </c>
    </row>
    <row r="640" spans="1:31">
      <c r="A640" s="55"/>
      <c r="B640" s="55"/>
      <c r="H640"/>
      <c r="P640" s="54"/>
      <c r="Q640" s="45" t="str">
        <f t="shared" si="63"/>
        <v/>
      </c>
      <c r="R640" s="45" t="str">
        <f>+IF(Q640="","",IFERROR(VLOOKUP(Q640,Consulta1[],2,0),"-"))</f>
        <v/>
      </c>
      <c r="S640" s="45" t="str">
        <f>+IF(Q640="","",IFERROR(VLOOKUP(Q640,Consulta1[],3,0),"-"))</f>
        <v/>
      </c>
      <c r="T640" s="45" t="str">
        <f>+IF(Q640="","",IFERROR(VLOOKUP(Q640,Consulta1[],4,0),"-"))</f>
        <v/>
      </c>
      <c r="U640" s="45" t="str">
        <f>+IF(Q640="","",IFERROR(VLOOKUP(Q640,Consulta1[],5,0),"-"))</f>
        <v/>
      </c>
      <c r="V640" s="45" t="str">
        <f>+IF(Q640="","",IFERROR(VLOOKUP(Q640,Consulta1[],6,0),"-"))</f>
        <v/>
      </c>
      <c r="W640" s="45" t="str">
        <f t="shared" si="64"/>
        <v/>
      </c>
      <c r="X640" s="51" t="str">
        <f>+IF(T640="SWAT HB",800,IF(R640="-","",IFERROR(IF(T640="-","",VLOOKUP(T640,'SKILL PERFIL'!$A$2:$B$37,2,0)),"")))</f>
        <v/>
      </c>
      <c r="Y640" s="51" t="str">
        <f t="shared" si="65"/>
        <v/>
      </c>
      <c r="Z640" s="46" t="str">
        <f t="shared" si="66"/>
        <v/>
      </c>
      <c r="AA640" s="45" t="str">
        <f t="shared" si="67"/>
        <v/>
      </c>
      <c r="AB640" s="45" t="str">
        <f t="shared" si="68"/>
        <v/>
      </c>
      <c r="AC640" s="45" t="str">
        <f>+IF(Q640="","",IFERROR(VLOOKUP(Q640,Consulta1[],7,0),"-"))</f>
        <v/>
      </c>
      <c r="AD640" s="45" t="str">
        <f>+IF(Q640="","",IFERROR(VLOOKUP(Q640,Consulta1[],9,0),"-"))</f>
        <v/>
      </c>
      <c r="AE640" s="1">
        <f t="shared" si="69"/>
        <v>0</v>
      </c>
    </row>
    <row r="641" spans="1:31">
      <c r="A641" s="55"/>
      <c r="B641" s="55"/>
      <c r="H641"/>
      <c r="P641" s="54"/>
      <c r="Q641" s="45" t="str">
        <f t="shared" si="63"/>
        <v/>
      </c>
      <c r="R641" s="45" t="str">
        <f>+IF(Q641="","",IFERROR(VLOOKUP(Q641,Consulta1[],2,0),"-"))</f>
        <v/>
      </c>
      <c r="S641" s="45" t="str">
        <f>+IF(Q641="","",IFERROR(VLOOKUP(Q641,Consulta1[],3,0),"-"))</f>
        <v/>
      </c>
      <c r="T641" s="45" t="str">
        <f>+IF(Q641="","",IFERROR(VLOOKUP(Q641,Consulta1[],4,0),"-"))</f>
        <v/>
      </c>
      <c r="U641" s="45" t="str">
        <f>+IF(Q641="","",IFERROR(VLOOKUP(Q641,Consulta1[],5,0),"-"))</f>
        <v/>
      </c>
      <c r="V641" s="45" t="str">
        <f>+IF(Q641="","",IFERROR(VLOOKUP(Q641,Consulta1[],6,0),"-"))</f>
        <v/>
      </c>
      <c r="W641" s="45" t="str">
        <f t="shared" si="64"/>
        <v/>
      </c>
      <c r="X641" s="51" t="str">
        <f>+IF(T641="SWAT HB",800,IF(R641="-","",IFERROR(IF(T641="-","",VLOOKUP(T641,'SKILL PERFIL'!$A$2:$B$37,2,0)),"")))</f>
        <v/>
      </c>
      <c r="Y641" s="51" t="str">
        <f t="shared" si="65"/>
        <v/>
      </c>
      <c r="Z641" s="46" t="str">
        <f t="shared" si="66"/>
        <v/>
      </c>
      <c r="AA641" s="45" t="str">
        <f t="shared" si="67"/>
        <v/>
      </c>
      <c r="AB641" s="45" t="str">
        <f t="shared" si="68"/>
        <v/>
      </c>
      <c r="AC641" s="45" t="str">
        <f>+IF(Q641="","",IFERROR(VLOOKUP(Q641,Consulta1[],7,0),"-"))</f>
        <v/>
      </c>
      <c r="AD641" s="45" t="str">
        <f>+IF(Q641="","",IFERROR(VLOOKUP(Q641,Consulta1[],9,0),"-"))</f>
        <v/>
      </c>
      <c r="AE641" s="1">
        <f t="shared" si="69"/>
        <v>0</v>
      </c>
    </row>
    <row r="642" spans="1:31">
      <c r="A642" s="55"/>
      <c r="B642" s="55"/>
      <c r="H642"/>
      <c r="P642" s="54"/>
      <c r="Q642" s="45" t="str">
        <f t="shared" si="63"/>
        <v/>
      </c>
      <c r="R642" s="45" t="str">
        <f>+IF(Q642="","",IFERROR(VLOOKUP(Q642,Consulta1[],2,0),"-"))</f>
        <v/>
      </c>
      <c r="S642" s="45" t="str">
        <f>+IF(Q642="","",IFERROR(VLOOKUP(Q642,Consulta1[],3,0),"-"))</f>
        <v/>
      </c>
      <c r="T642" s="45" t="str">
        <f>+IF(Q642="","",IFERROR(VLOOKUP(Q642,Consulta1[],4,0),"-"))</f>
        <v/>
      </c>
      <c r="U642" s="45" t="str">
        <f>+IF(Q642="","",IFERROR(VLOOKUP(Q642,Consulta1[],5,0),"-"))</f>
        <v/>
      </c>
      <c r="V642" s="45" t="str">
        <f>+IF(Q642="","",IFERROR(VLOOKUP(Q642,Consulta1[],6,0),"-"))</f>
        <v/>
      </c>
      <c r="W642" s="45" t="str">
        <f t="shared" si="64"/>
        <v/>
      </c>
      <c r="X642" s="51" t="str">
        <f>+IF(T642="SWAT HB",800,IF(R642="-","",IFERROR(IF(T642="-","",VLOOKUP(T642,'SKILL PERFIL'!$A$2:$B$37,2,0)),"")))</f>
        <v/>
      </c>
      <c r="Y642" s="51" t="str">
        <f t="shared" si="65"/>
        <v/>
      </c>
      <c r="Z642" s="46" t="str">
        <f t="shared" si="66"/>
        <v/>
      </c>
      <c r="AA642" s="45" t="str">
        <f t="shared" si="67"/>
        <v/>
      </c>
      <c r="AB642" s="45" t="str">
        <f t="shared" si="68"/>
        <v/>
      </c>
      <c r="AC642" s="45" t="str">
        <f>+IF(Q642="","",IFERROR(VLOOKUP(Q642,Consulta1[],7,0),"-"))</f>
        <v/>
      </c>
      <c r="AD642" s="45" t="str">
        <f>+IF(Q642="","",IFERROR(VLOOKUP(Q642,Consulta1[],9,0),"-"))</f>
        <v/>
      </c>
      <c r="AE642" s="1">
        <f t="shared" si="69"/>
        <v>0</v>
      </c>
    </row>
    <row r="643" spans="1:31">
      <c r="A643" s="55"/>
      <c r="B643" s="55"/>
      <c r="H643"/>
      <c r="P643" s="54"/>
      <c r="Q643" s="45" t="str">
        <f t="shared" ref="Q643:Q706" si="70">+IFERROR(IF(G643="","",LEFT(G643,7))*1,"")</f>
        <v/>
      </c>
      <c r="R643" s="45" t="str">
        <f>+IF(Q643="","",IFERROR(VLOOKUP(Q643,Consulta1[],2,0),"-"))</f>
        <v/>
      </c>
      <c r="S643" s="45" t="str">
        <f>+IF(Q643="","",IFERROR(VLOOKUP(Q643,Consulta1[],3,0),"-"))</f>
        <v/>
      </c>
      <c r="T643" s="45" t="str">
        <f>+IF(Q643="","",IFERROR(VLOOKUP(Q643,Consulta1[],4,0),"-"))</f>
        <v/>
      </c>
      <c r="U643" s="45" t="str">
        <f>+IF(Q643="","",IFERROR(VLOOKUP(Q643,Consulta1[],5,0),"-"))</f>
        <v/>
      </c>
      <c r="V643" s="45" t="str">
        <f>+IF(Q643="","",IFERROR(VLOOKUP(Q643,Consulta1[],6,0),"-"))</f>
        <v/>
      </c>
      <c r="W643" s="45" t="str">
        <f t="shared" ref="W643:W706" si="71">+IF(G643="","",IF(R643="-","",I643))</f>
        <v/>
      </c>
      <c r="X643" s="51" t="str">
        <f>+IF(T643="SWAT HB",800,IF(R643="-","",IFERROR(IF(T643="-","",VLOOKUP(T643,'SKILL PERFIL'!$A$2:$B$37,2,0)),"")))</f>
        <v/>
      </c>
      <c r="Y643" s="51" t="str">
        <f t="shared" ref="Y643:Y706" si="72">+IFERROR(IF(R643="-","",MID(J643,2,8)*24*3600),"")</f>
        <v/>
      </c>
      <c r="Z643" s="46" t="str">
        <f t="shared" ref="Z643:Z706" si="73">+IFERROR(W643*Y643,"")</f>
        <v/>
      </c>
      <c r="AA643" s="45" t="str">
        <f t="shared" ref="AA643:AA706" si="74">+IF(Q643="","",Q643)</f>
        <v/>
      </c>
      <c r="AB643" s="45" t="str">
        <f t="shared" ref="AB643:AB706" si="75">+IF(G643="","",IF(R643="-",0,1))</f>
        <v/>
      </c>
      <c r="AC643" s="45" t="str">
        <f>+IF(Q643="","",IFERROR(VLOOKUP(Q643,Consulta1[],7,0),"-"))</f>
        <v/>
      </c>
      <c r="AD643" s="45" t="str">
        <f>+IF(Q643="","",IFERROR(VLOOKUP(Q643,Consulta1[],9,0),"-"))</f>
        <v/>
      </c>
      <c r="AE643" s="1">
        <f t="shared" ref="AE643:AE706" si="76">DATE(YEAR(A643),MONTH(A643),DAY(A643))</f>
        <v>0</v>
      </c>
    </row>
    <row r="644" spans="1:31">
      <c r="A644" s="55"/>
      <c r="B644" s="55"/>
      <c r="H644"/>
      <c r="P644" s="54"/>
      <c r="Q644" s="45" t="str">
        <f t="shared" si="70"/>
        <v/>
      </c>
      <c r="R644" s="45" t="str">
        <f>+IF(Q644="","",IFERROR(VLOOKUP(Q644,Consulta1[],2,0),"-"))</f>
        <v/>
      </c>
      <c r="S644" s="45" t="str">
        <f>+IF(Q644="","",IFERROR(VLOOKUP(Q644,Consulta1[],3,0),"-"))</f>
        <v/>
      </c>
      <c r="T644" s="45" t="str">
        <f>+IF(Q644="","",IFERROR(VLOOKUP(Q644,Consulta1[],4,0),"-"))</f>
        <v/>
      </c>
      <c r="U644" s="45" t="str">
        <f>+IF(Q644="","",IFERROR(VLOOKUP(Q644,Consulta1[],5,0),"-"))</f>
        <v/>
      </c>
      <c r="V644" s="45" t="str">
        <f>+IF(Q644="","",IFERROR(VLOOKUP(Q644,Consulta1[],6,0),"-"))</f>
        <v/>
      </c>
      <c r="W644" s="45" t="str">
        <f t="shared" si="71"/>
        <v/>
      </c>
      <c r="X644" s="51" t="str">
        <f>+IF(T644="SWAT HB",800,IF(R644="-","",IFERROR(IF(T644="-","",VLOOKUP(T644,'SKILL PERFIL'!$A$2:$B$37,2,0)),"")))</f>
        <v/>
      </c>
      <c r="Y644" s="51" t="str">
        <f t="shared" si="72"/>
        <v/>
      </c>
      <c r="Z644" s="46" t="str">
        <f t="shared" si="73"/>
        <v/>
      </c>
      <c r="AA644" s="45" t="str">
        <f t="shared" si="74"/>
        <v/>
      </c>
      <c r="AB644" s="45" t="str">
        <f t="shared" si="75"/>
        <v/>
      </c>
      <c r="AC644" s="45" t="str">
        <f>+IF(Q644="","",IFERROR(VLOOKUP(Q644,Consulta1[],7,0),"-"))</f>
        <v/>
      </c>
      <c r="AD644" s="45" t="str">
        <f>+IF(Q644="","",IFERROR(VLOOKUP(Q644,Consulta1[],9,0),"-"))</f>
        <v/>
      </c>
      <c r="AE644" s="1">
        <f t="shared" si="76"/>
        <v>0</v>
      </c>
    </row>
    <row r="645" spans="1:31">
      <c r="A645" s="55"/>
      <c r="B645" s="55"/>
      <c r="H645"/>
      <c r="P645" s="54"/>
      <c r="Q645" s="45" t="str">
        <f t="shared" si="70"/>
        <v/>
      </c>
      <c r="R645" s="45" t="str">
        <f>+IF(Q645="","",IFERROR(VLOOKUP(Q645,Consulta1[],2,0),"-"))</f>
        <v/>
      </c>
      <c r="S645" s="45" t="str">
        <f>+IF(Q645="","",IFERROR(VLOOKUP(Q645,Consulta1[],3,0),"-"))</f>
        <v/>
      </c>
      <c r="T645" s="45" t="str">
        <f>+IF(Q645="","",IFERROR(VLOOKUP(Q645,Consulta1[],4,0),"-"))</f>
        <v/>
      </c>
      <c r="U645" s="45" t="str">
        <f>+IF(Q645="","",IFERROR(VLOOKUP(Q645,Consulta1[],5,0),"-"))</f>
        <v/>
      </c>
      <c r="V645" s="45" t="str">
        <f>+IF(Q645="","",IFERROR(VLOOKUP(Q645,Consulta1[],6,0),"-"))</f>
        <v/>
      </c>
      <c r="W645" s="45" t="str">
        <f t="shared" si="71"/>
        <v/>
      </c>
      <c r="X645" s="51" t="str">
        <f>+IF(T645="SWAT HB",800,IF(R645="-","",IFERROR(IF(T645="-","",VLOOKUP(T645,'SKILL PERFIL'!$A$2:$B$37,2,0)),"")))</f>
        <v/>
      </c>
      <c r="Y645" s="51" t="str">
        <f t="shared" si="72"/>
        <v/>
      </c>
      <c r="Z645" s="46" t="str">
        <f t="shared" si="73"/>
        <v/>
      </c>
      <c r="AA645" s="45" t="str">
        <f t="shared" si="74"/>
        <v/>
      </c>
      <c r="AB645" s="45" t="str">
        <f t="shared" si="75"/>
        <v/>
      </c>
      <c r="AC645" s="45" t="str">
        <f>+IF(Q645="","",IFERROR(VLOOKUP(Q645,Consulta1[],7,0),"-"))</f>
        <v/>
      </c>
      <c r="AD645" s="45" t="str">
        <f>+IF(Q645="","",IFERROR(VLOOKUP(Q645,Consulta1[],9,0),"-"))</f>
        <v/>
      </c>
      <c r="AE645" s="1">
        <f t="shared" si="76"/>
        <v>0</v>
      </c>
    </row>
    <row r="646" spans="1:31">
      <c r="A646" s="55"/>
      <c r="B646" s="55"/>
      <c r="H646"/>
      <c r="P646" s="54"/>
      <c r="Q646" s="45" t="str">
        <f t="shared" si="70"/>
        <v/>
      </c>
      <c r="R646" s="45" t="str">
        <f>+IF(Q646="","",IFERROR(VLOOKUP(Q646,Consulta1[],2,0),"-"))</f>
        <v/>
      </c>
      <c r="S646" s="45" t="str">
        <f>+IF(Q646="","",IFERROR(VLOOKUP(Q646,Consulta1[],3,0),"-"))</f>
        <v/>
      </c>
      <c r="T646" s="45" t="str">
        <f>+IF(Q646="","",IFERROR(VLOOKUP(Q646,Consulta1[],4,0),"-"))</f>
        <v/>
      </c>
      <c r="U646" s="45" t="str">
        <f>+IF(Q646="","",IFERROR(VLOOKUP(Q646,Consulta1[],5,0),"-"))</f>
        <v/>
      </c>
      <c r="V646" s="45" t="str">
        <f>+IF(Q646="","",IFERROR(VLOOKUP(Q646,Consulta1[],6,0),"-"))</f>
        <v/>
      </c>
      <c r="W646" s="45" t="str">
        <f t="shared" si="71"/>
        <v/>
      </c>
      <c r="X646" s="51" t="str">
        <f>+IF(T646="SWAT HB",800,IF(R646="-","",IFERROR(IF(T646="-","",VLOOKUP(T646,'SKILL PERFIL'!$A$2:$B$37,2,0)),"")))</f>
        <v/>
      </c>
      <c r="Y646" s="51" t="str">
        <f t="shared" si="72"/>
        <v/>
      </c>
      <c r="Z646" s="46" t="str">
        <f t="shared" si="73"/>
        <v/>
      </c>
      <c r="AA646" s="45" t="str">
        <f t="shared" si="74"/>
        <v/>
      </c>
      <c r="AB646" s="45" t="str">
        <f t="shared" si="75"/>
        <v/>
      </c>
      <c r="AC646" s="45" t="str">
        <f>+IF(Q646="","",IFERROR(VLOOKUP(Q646,Consulta1[],7,0),"-"))</f>
        <v/>
      </c>
      <c r="AD646" s="45" t="str">
        <f>+IF(Q646="","",IFERROR(VLOOKUP(Q646,Consulta1[],9,0),"-"))</f>
        <v/>
      </c>
      <c r="AE646" s="1">
        <f t="shared" si="76"/>
        <v>0</v>
      </c>
    </row>
    <row r="647" spans="1:31">
      <c r="A647" s="55"/>
      <c r="B647" s="55"/>
      <c r="H647"/>
      <c r="P647" s="54"/>
      <c r="Q647" s="45" t="str">
        <f t="shared" si="70"/>
        <v/>
      </c>
      <c r="R647" s="45" t="str">
        <f>+IF(Q647="","",IFERROR(VLOOKUP(Q647,Consulta1[],2,0),"-"))</f>
        <v/>
      </c>
      <c r="S647" s="45" t="str">
        <f>+IF(Q647="","",IFERROR(VLOOKUP(Q647,Consulta1[],3,0),"-"))</f>
        <v/>
      </c>
      <c r="T647" s="45" t="str">
        <f>+IF(Q647="","",IFERROR(VLOOKUP(Q647,Consulta1[],4,0),"-"))</f>
        <v/>
      </c>
      <c r="U647" s="45" t="str">
        <f>+IF(Q647="","",IFERROR(VLOOKUP(Q647,Consulta1[],5,0),"-"))</f>
        <v/>
      </c>
      <c r="V647" s="45" t="str">
        <f>+IF(Q647="","",IFERROR(VLOOKUP(Q647,Consulta1[],6,0),"-"))</f>
        <v/>
      </c>
      <c r="W647" s="45" t="str">
        <f t="shared" si="71"/>
        <v/>
      </c>
      <c r="X647" s="51" t="str">
        <f>+IF(T647="SWAT HB",800,IF(R647="-","",IFERROR(IF(T647="-","",VLOOKUP(T647,'SKILL PERFIL'!$A$2:$B$37,2,0)),"")))</f>
        <v/>
      </c>
      <c r="Y647" s="51" t="str">
        <f t="shared" si="72"/>
        <v/>
      </c>
      <c r="Z647" s="46" t="str">
        <f t="shared" si="73"/>
        <v/>
      </c>
      <c r="AA647" s="45" t="str">
        <f t="shared" si="74"/>
        <v/>
      </c>
      <c r="AB647" s="45" t="str">
        <f t="shared" si="75"/>
        <v/>
      </c>
      <c r="AC647" s="45" t="str">
        <f>+IF(Q647="","",IFERROR(VLOOKUP(Q647,Consulta1[],7,0),"-"))</f>
        <v/>
      </c>
      <c r="AD647" s="45" t="str">
        <f>+IF(Q647="","",IFERROR(VLOOKUP(Q647,Consulta1[],9,0),"-"))</f>
        <v/>
      </c>
      <c r="AE647" s="1">
        <f t="shared" si="76"/>
        <v>0</v>
      </c>
    </row>
    <row r="648" spans="1:31">
      <c r="A648" s="55"/>
      <c r="B648" s="55"/>
      <c r="H648"/>
      <c r="P648" s="54"/>
      <c r="Q648" s="45" t="str">
        <f t="shared" si="70"/>
        <v/>
      </c>
      <c r="R648" s="45" t="str">
        <f>+IF(Q648="","",IFERROR(VLOOKUP(Q648,Consulta1[],2,0),"-"))</f>
        <v/>
      </c>
      <c r="S648" s="45" t="str">
        <f>+IF(Q648="","",IFERROR(VLOOKUP(Q648,Consulta1[],3,0),"-"))</f>
        <v/>
      </c>
      <c r="T648" s="45" t="str">
        <f>+IF(Q648="","",IFERROR(VLOOKUP(Q648,Consulta1[],4,0),"-"))</f>
        <v/>
      </c>
      <c r="U648" s="45" t="str">
        <f>+IF(Q648="","",IFERROR(VLOOKUP(Q648,Consulta1[],5,0),"-"))</f>
        <v/>
      </c>
      <c r="V648" s="45" t="str">
        <f>+IF(Q648="","",IFERROR(VLOOKUP(Q648,Consulta1[],6,0),"-"))</f>
        <v/>
      </c>
      <c r="W648" s="45" t="str">
        <f t="shared" si="71"/>
        <v/>
      </c>
      <c r="X648" s="51" t="str">
        <f>+IF(T648="SWAT HB",800,IF(R648="-","",IFERROR(IF(T648="-","",VLOOKUP(T648,'SKILL PERFIL'!$A$2:$B$37,2,0)),"")))</f>
        <v/>
      </c>
      <c r="Y648" s="51" t="str">
        <f t="shared" si="72"/>
        <v/>
      </c>
      <c r="Z648" s="46" t="str">
        <f t="shared" si="73"/>
        <v/>
      </c>
      <c r="AA648" s="45" t="str">
        <f t="shared" si="74"/>
        <v/>
      </c>
      <c r="AB648" s="45" t="str">
        <f t="shared" si="75"/>
        <v/>
      </c>
      <c r="AC648" s="45" t="str">
        <f>+IF(Q648="","",IFERROR(VLOOKUP(Q648,Consulta1[],7,0),"-"))</f>
        <v/>
      </c>
      <c r="AD648" s="45" t="str">
        <f>+IF(Q648="","",IFERROR(VLOOKUP(Q648,Consulta1[],9,0),"-"))</f>
        <v/>
      </c>
      <c r="AE648" s="1">
        <f t="shared" si="76"/>
        <v>0</v>
      </c>
    </row>
    <row r="649" spans="1:31">
      <c r="A649" s="55"/>
      <c r="B649" s="55"/>
      <c r="H649"/>
      <c r="P649" s="54"/>
      <c r="Q649" s="45" t="str">
        <f t="shared" si="70"/>
        <v/>
      </c>
      <c r="R649" s="45" t="str">
        <f>+IF(Q649="","",IFERROR(VLOOKUP(Q649,Consulta1[],2,0),"-"))</f>
        <v/>
      </c>
      <c r="S649" s="45" t="str">
        <f>+IF(Q649="","",IFERROR(VLOOKUP(Q649,Consulta1[],3,0),"-"))</f>
        <v/>
      </c>
      <c r="T649" s="45" t="str">
        <f>+IF(Q649="","",IFERROR(VLOOKUP(Q649,Consulta1[],4,0),"-"))</f>
        <v/>
      </c>
      <c r="U649" s="45" t="str">
        <f>+IF(Q649="","",IFERROR(VLOOKUP(Q649,Consulta1[],5,0),"-"))</f>
        <v/>
      </c>
      <c r="V649" s="45" t="str">
        <f>+IF(Q649="","",IFERROR(VLOOKUP(Q649,Consulta1[],6,0),"-"))</f>
        <v/>
      </c>
      <c r="W649" s="45" t="str">
        <f t="shared" si="71"/>
        <v/>
      </c>
      <c r="X649" s="51" t="str">
        <f>+IF(T649="SWAT HB",800,IF(R649="-","",IFERROR(IF(T649="-","",VLOOKUP(T649,'SKILL PERFIL'!$A$2:$B$37,2,0)),"")))</f>
        <v/>
      </c>
      <c r="Y649" s="51" t="str">
        <f t="shared" si="72"/>
        <v/>
      </c>
      <c r="Z649" s="46" t="str">
        <f t="shared" si="73"/>
        <v/>
      </c>
      <c r="AA649" s="45" t="str">
        <f t="shared" si="74"/>
        <v/>
      </c>
      <c r="AB649" s="45" t="str">
        <f t="shared" si="75"/>
        <v/>
      </c>
      <c r="AC649" s="45" t="str">
        <f>+IF(Q649="","",IFERROR(VLOOKUP(Q649,Consulta1[],7,0),"-"))</f>
        <v/>
      </c>
      <c r="AD649" s="45" t="str">
        <f>+IF(Q649="","",IFERROR(VLOOKUP(Q649,Consulta1[],9,0),"-"))</f>
        <v/>
      </c>
      <c r="AE649" s="1">
        <f t="shared" si="76"/>
        <v>0</v>
      </c>
    </row>
    <row r="650" spans="1:31">
      <c r="A650" s="55"/>
      <c r="B650" s="55"/>
      <c r="H650"/>
      <c r="P650" s="54"/>
      <c r="Q650" s="45" t="str">
        <f t="shared" si="70"/>
        <v/>
      </c>
      <c r="R650" s="45" t="str">
        <f>+IF(Q650="","",IFERROR(VLOOKUP(Q650,Consulta1[],2,0),"-"))</f>
        <v/>
      </c>
      <c r="S650" s="45" t="str">
        <f>+IF(Q650="","",IFERROR(VLOOKUP(Q650,Consulta1[],3,0),"-"))</f>
        <v/>
      </c>
      <c r="T650" s="45" t="str">
        <f>+IF(Q650="","",IFERROR(VLOOKUP(Q650,Consulta1[],4,0),"-"))</f>
        <v/>
      </c>
      <c r="U650" s="45" t="str">
        <f>+IF(Q650="","",IFERROR(VLOOKUP(Q650,Consulta1[],5,0),"-"))</f>
        <v/>
      </c>
      <c r="V650" s="45" t="str">
        <f>+IF(Q650="","",IFERROR(VLOOKUP(Q650,Consulta1[],6,0),"-"))</f>
        <v/>
      </c>
      <c r="W650" s="45" t="str">
        <f t="shared" si="71"/>
        <v/>
      </c>
      <c r="X650" s="51" t="str">
        <f>+IF(T650="SWAT HB",800,IF(R650="-","",IFERROR(IF(T650="-","",VLOOKUP(T650,'SKILL PERFIL'!$A$2:$B$37,2,0)),"")))</f>
        <v/>
      </c>
      <c r="Y650" s="51" t="str">
        <f t="shared" si="72"/>
        <v/>
      </c>
      <c r="Z650" s="46" t="str">
        <f t="shared" si="73"/>
        <v/>
      </c>
      <c r="AA650" s="45" t="str">
        <f t="shared" si="74"/>
        <v/>
      </c>
      <c r="AB650" s="45" t="str">
        <f t="shared" si="75"/>
        <v/>
      </c>
      <c r="AC650" s="45" t="str">
        <f>+IF(Q650="","",IFERROR(VLOOKUP(Q650,Consulta1[],7,0),"-"))</f>
        <v/>
      </c>
      <c r="AD650" s="45" t="str">
        <f>+IF(Q650="","",IFERROR(VLOOKUP(Q650,Consulta1[],9,0),"-"))</f>
        <v/>
      </c>
      <c r="AE650" s="1">
        <f t="shared" si="76"/>
        <v>0</v>
      </c>
    </row>
    <row r="651" spans="1:31">
      <c r="A651" s="55"/>
      <c r="B651" s="55"/>
      <c r="H651"/>
      <c r="P651" s="54"/>
      <c r="Q651" s="45" t="str">
        <f t="shared" si="70"/>
        <v/>
      </c>
      <c r="R651" s="45" t="str">
        <f>+IF(Q651="","",IFERROR(VLOOKUP(Q651,Consulta1[],2,0),"-"))</f>
        <v/>
      </c>
      <c r="S651" s="45" t="str">
        <f>+IF(Q651="","",IFERROR(VLOOKUP(Q651,Consulta1[],3,0),"-"))</f>
        <v/>
      </c>
      <c r="T651" s="45" t="str">
        <f>+IF(Q651="","",IFERROR(VLOOKUP(Q651,Consulta1[],4,0),"-"))</f>
        <v/>
      </c>
      <c r="U651" s="45" t="str">
        <f>+IF(Q651="","",IFERROR(VLOOKUP(Q651,Consulta1[],5,0),"-"))</f>
        <v/>
      </c>
      <c r="V651" s="45" t="str">
        <f>+IF(Q651="","",IFERROR(VLOOKUP(Q651,Consulta1[],6,0),"-"))</f>
        <v/>
      </c>
      <c r="W651" s="45" t="str">
        <f t="shared" si="71"/>
        <v/>
      </c>
      <c r="X651" s="51" t="str">
        <f>+IF(T651="SWAT HB",800,IF(R651="-","",IFERROR(IF(T651="-","",VLOOKUP(T651,'SKILL PERFIL'!$A$2:$B$37,2,0)),"")))</f>
        <v/>
      </c>
      <c r="Y651" s="51" t="str">
        <f t="shared" si="72"/>
        <v/>
      </c>
      <c r="Z651" s="46" t="str">
        <f t="shared" si="73"/>
        <v/>
      </c>
      <c r="AA651" s="45" t="str">
        <f t="shared" si="74"/>
        <v/>
      </c>
      <c r="AB651" s="45" t="str">
        <f t="shared" si="75"/>
        <v/>
      </c>
      <c r="AC651" s="45" t="str">
        <f>+IF(Q651="","",IFERROR(VLOOKUP(Q651,Consulta1[],7,0),"-"))</f>
        <v/>
      </c>
      <c r="AD651" s="45" t="str">
        <f>+IF(Q651="","",IFERROR(VLOOKUP(Q651,Consulta1[],9,0),"-"))</f>
        <v/>
      </c>
      <c r="AE651" s="1">
        <f t="shared" si="76"/>
        <v>0</v>
      </c>
    </row>
    <row r="652" spans="1:31">
      <c r="A652" s="55"/>
      <c r="B652" s="55"/>
      <c r="H652"/>
      <c r="P652" s="54"/>
      <c r="Q652" s="45" t="str">
        <f t="shared" si="70"/>
        <v/>
      </c>
      <c r="R652" s="45" t="str">
        <f>+IF(Q652="","",IFERROR(VLOOKUP(Q652,Consulta1[],2,0),"-"))</f>
        <v/>
      </c>
      <c r="S652" s="45" t="str">
        <f>+IF(Q652="","",IFERROR(VLOOKUP(Q652,Consulta1[],3,0),"-"))</f>
        <v/>
      </c>
      <c r="T652" s="45" t="str">
        <f>+IF(Q652="","",IFERROR(VLOOKUP(Q652,Consulta1[],4,0),"-"))</f>
        <v/>
      </c>
      <c r="U652" s="45" t="str">
        <f>+IF(Q652="","",IFERROR(VLOOKUP(Q652,Consulta1[],5,0),"-"))</f>
        <v/>
      </c>
      <c r="V652" s="45" t="str">
        <f>+IF(Q652="","",IFERROR(VLOOKUP(Q652,Consulta1[],6,0),"-"))</f>
        <v/>
      </c>
      <c r="W652" s="45" t="str">
        <f t="shared" si="71"/>
        <v/>
      </c>
      <c r="X652" s="51" t="str">
        <f>+IF(T652="SWAT HB",800,IF(R652="-","",IFERROR(IF(T652="-","",VLOOKUP(T652,'SKILL PERFIL'!$A$2:$B$37,2,0)),"")))</f>
        <v/>
      </c>
      <c r="Y652" s="51" t="str">
        <f t="shared" si="72"/>
        <v/>
      </c>
      <c r="Z652" s="46" t="str">
        <f t="shared" si="73"/>
        <v/>
      </c>
      <c r="AA652" s="45" t="str">
        <f t="shared" si="74"/>
        <v/>
      </c>
      <c r="AB652" s="45" t="str">
        <f t="shared" si="75"/>
        <v/>
      </c>
      <c r="AC652" s="45" t="str">
        <f>+IF(Q652="","",IFERROR(VLOOKUP(Q652,Consulta1[],7,0),"-"))</f>
        <v/>
      </c>
      <c r="AD652" s="45" t="str">
        <f>+IF(Q652="","",IFERROR(VLOOKUP(Q652,Consulta1[],9,0),"-"))</f>
        <v/>
      </c>
      <c r="AE652" s="1">
        <f t="shared" si="76"/>
        <v>0</v>
      </c>
    </row>
    <row r="653" spans="1:31">
      <c r="A653" s="55"/>
      <c r="B653" s="55"/>
      <c r="H653"/>
      <c r="P653" s="54"/>
      <c r="Q653" s="45" t="str">
        <f t="shared" si="70"/>
        <v/>
      </c>
      <c r="R653" s="45" t="str">
        <f>+IF(Q653="","",IFERROR(VLOOKUP(Q653,Consulta1[],2,0),"-"))</f>
        <v/>
      </c>
      <c r="S653" s="45" t="str">
        <f>+IF(Q653="","",IFERROR(VLOOKUP(Q653,Consulta1[],3,0),"-"))</f>
        <v/>
      </c>
      <c r="T653" s="45" t="str">
        <f>+IF(Q653="","",IFERROR(VLOOKUP(Q653,Consulta1[],4,0),"-"))</f>
        <v/>
      </c>
      <c r="U653" s="45" t="str">
        <f>+IF(Q653="","",IFERROR(VLOOKUP(Q653,Consulta1[],5,0),"-"))</f>
        <v/>
      </c>
      <c r="V653" s="45" t="str">
        <f>+IF(Q653="","",IFERROR(VLOOKUP(Q653,Consulta1[],6,0),"-"))</f>
        <v/>
      </c>
      <c r="W653" s="45" t="str">
        <f t="shared" si="71"/>
        <v/>
      </c>
      <c r="X653" s="51" t="str">
        <f>+IF(T653="SWAT HB",800,IF(R653="-","",IFERROR(IF(T653="-","",VLOOKUP(T653,'SKILL PERFIL'!$A$2:$B$37,2,0)),"")))</f>
        <v/>
      </c>
      <c r="Y653" s="51" t="str">
        <f t="shared" si="72"/>
        <v/>
      </c>
      <c r="Z653" s="46" t="str">
        <f t="shared" si="73"/>
        <v/>
      </c>
      <c r="AA653" s="45" t="str">
        <f t="shared" si="74"/>
        <v/>
      </c>
      <c r="AB653" s="45" t="str">
        <f t="shared" si="75"/>
        <v/>
      </c>
      <c r="AC653" s="45" t="str">
        <f>+IF(Q653="","",IFERROR(VLOOKUP(Q653,Consulta1[],7,0),"-"))</f>
        <v/>
      </c>
      <c r="AD653" s="45" t="str">
        <f>+IF(Q653="","",IFERROR(VLOOKUP(Q653,Consulta1[],9,0),"-"))</f>
        <v/>
      </c>
      <c r="AE653" s="1">
        <f t="shared" si="76"/>
        <v>0</v>
      </c>
    </row>
    <row r="654" spans="1:31">
      <c r="A654" s="55"/>
      <c r="B654" s="55"/>
      <c r="H654"/>
      <c r="P654" s="54"/>
      <c r="Q654" s="45" t="str">
        <f t="shared" si="70"/>
        <v/>
      </c>
      <c r="R654" s="45" t="str">
        <f>+IF(Q654="","",IFERROR(VLOOKUP(Q654,Consulta1[],2,0),"-"))</f>
        <v/>
      </c>
      <c r="S654" s="45" t="str">
        <f>+IF(Q654="","",IFERROR(VLOOKUP(Q654,Consulta1[],3,0),"-"))</f>
        <v/>
      </c>
      <c r="T654" s="45" t="str">
        <f>+IF(Q654="","",IFERROR(VLOOKUP(Q654,Consulta1[],4,0),"-"))</f>
        <v/>
      </c>
      <c r="U654" s="45" t="str">
        <f>+IF(Q654="","",IFERROR(VLOOKUP(Q654,Consulta1[],5,0),"-"))</f>
        <v/>
      </c>
      <c r="V654" s="45" t="str">
        <f>+IF(Q654="","",IFERROR(VLOOKUP(Q654,Consulta1[],6,0),"-"))</f>
        <v/>
      </c>
      <c r="W654" s="45" t="str">
        <f t="shared" si="71"/>
        <v/>
      </c>
      <c r="X654" s="51" t="str">
        <f>+IF(T654="SWAT HB",800,IF(R654="-","",IFERROR(IF(T654="-","",VLOOKUP(T654,'SKILL PERFIL'!$A$2:$B$37,2,0)),"")))</f>
        <v/>
      </c>
      <c r="Y654" s="51" t="str">
        <f t="shared" si="72"/>
        <v/>
      </c>
      <c r="Z654" s="46" t="str">
        <f t="shared" si="73"/>
        <v/>
      </c>
      <c r="AA654" s="45" t="str">
        <f t="shared" si="74"/>
        <v/>
      </c>
      <c r="AB654" s="45" t="str">
        <f t="shared" si="75"/>
        <v/>
      </c>
      <c r="AC654" s="45" t="str">
        <f>+IF(Q654="","",IFERROR(VLOOKUP(Q654,Consulta1[],7,0),"-"))</f>
        <v/>
      </c>
      <c r="AD654" s="45" t="str">
        <f>+IF(Q654="","",IFERROR(VLOOKUP(Q654,Consulta1[],9,0),"-"))</f>
        <v/>
      </c>
      <c r="AE654" s="1">
        <f t="shared" si="76"/>
        <v>0</v>
      </c>
    </row>
    <row r="655" spans="1:31">
      <c r="A655" s="55"/>
      <c r="B655" s="55"/>
      <c r="H655"/>
      <c r="P655" s="54"/>
      <c r="Q655" s="45" t="str">
        <f t="shared" si="70"/>
        <v/>
      </c>
      <c r="R655" s="45" t="str">
        <f>+IF(Q655="","",IFERROR(VLOOKUP(Q655,Consulta1[],2,0),"-"))</f>
        <v/>
      </c>
      <c r="S655" s="45" t="str">
        <f>+IF(Q655="","",IFERROR(VLOOKUP(Q655,Consulta1[],3,0),"-"))</f>
        <v/>
      </c>
      <c r="T655" s="45" t="str">
        <f>+IF(Q655="","",IFERROR(VLOOKUP(Q655,Consulta1[],4,0),"-"))</f>
        <v/>
      </c>
      <c r="U655" s="45" t="str">
        <f>+IF(Q655="","",IFERROR(VLOOKUP(Q655,Consulta1[],5,0),"-"))</f>
        <v/>
      </c>
      <c r="V655" s="45" t="str">
        <f>+IF(Q655="","",IFERROR(VLOOKUP(Q655,Consulta1[],6,0),"-"))</f>
        <v/>
      </c>
      <c r="W655" s="45" t="str">
        <f t="shared" si="71"/>
        <v/>
      </c>
      <c r="X655" s="51" t="str">
        <f>+IF(T655="SWAT HB",800,IF(R655="-","",IFERROR(IF(T655="-","",VLOOKUP(T655,'SKILL PERFIL'!$A$2:$B$37,2,0)),"")))</f>
        <v/>
      </c>
      <c r="Y655" s="51" t="str">
        <f t="shared" si="72"/>
        <v/>
      </c>
      <c r="Z655" s="46" t="str">
        <f t="shared" si="73"/>
        <v/>
      </c>
      <c r="AA655" s="45" t="str">
        <f t="shared" si="74"/>
        <v/>
      </c>
      <c r="AB655" s="45" t="str">
        <f t="shared" si="75"/>
        <v/>
      </c>
      <c r="AC655" s="45" t="str">
        <f>+IF(Q655="","",IFERROR(VLOOKUP(Q655,Consulta1[],7,0),"-"))</f>
        <v/>
      </c>
      <c r="AD655" s="45" t="str">
        <f>+IF(Q655="","",IFERROR(VLOOKUP(Q655,Consulta1[],9,0),"-"))</f>
        <v/>
      </c>
      <c r="AE655" s="1">
        <f t="shared" si="76"/>
        <v>0</v>
      </c>
    </row>
    <row r="656" spans="1:31">
      <c r="A656" s="55"/>
      <c r="B656" s="55"/>
      <c r="H656"/>
      <c r="P656" s="54"/>
      <c r="Q656" s="45" t="str">
        <f t="shared" si="70"/>
        <v/>
      </c>
      <c r="R656" s="45" t="str">
        <f>+IF(Q656="","",IFERROR(VLOOKUP(Q656,Consulta1[],2,0),"-"))</f>
        <v/>
      </c>
      <c r="S656" s="45" t="str">
        <f>+IF(Q656="","",IFERROR(VLOOKUP(Q656,Consulta1[],3,0),"-"))</f>
        <v/>
      </c>
      <c r="T656" s="45" t="str">
        <f>+IF(Q656="","",IFERROR(VLOOKUP(Q656,Consulta1[],4,0),"-"))</f>
        <v/>
      </c>
      <c r="U656" s="45" t="str">
        <f>+IF(Q656="","",IFERROR(VLOOKUP(Q656,Consulta1[],5,0),"-"))</f>
        <v/>
      </c>
      <c r="V656" s="45" t="str">
        <f>+IF(Q656="","",IFERROR(VLOOKUP(Q656,Consulta1[],6,0),"-"))</f>
        <v/>
      </c>
      <c r="W656" s="45" t="str">
        <f t="shared" si="71"/>
        <v/>
      </c>
      <c r="X656" s="51" t="str">
        <f>+IF(T656="SWAT HB",800,IF(R656="-","",IFERROR(IF(T656="-","",VLOOKUP(T656,'SKILL PERFIL'!$A$2:$B$37,2,0)),"")))</f>
        <v/>
      </c>
      <c r="Y656" s="51" t="str">
        <f t="shared" si="72"/>
        <v/>
      </c>
      <c r="Z656" s="46" t="str">
        <f t="shared" si="73"/>
        <v/>
      </c>
      <c r="AA656" s="45" t="str">
        <f t="shared" si="74"/>
        <v/>
      </c>
      <c r="AB656" s="45" t="str">
        <f t="shared" si="75"/>
        <v/>
      </c>
      <c r="AC656" s="45" t="str">
        <f>+IF(Q656="","",IFERROR(VLOOKUP(Q656,Consulta1[],7,0),"-"))</f>
        <v/>
      </c>
      <c r="AD656" s="45" t="str">
        <f>+IF(Q656="","",IFERROR(VLOOKUP(Q656,Consulta1[],9,0),"-"))</f>
        <v/>
      </c>
      <c r="AE656" s="1">
        <f t="shared" si="76"/>
        <v>0</v>
      </c>
    </row>
    <row r="657" spans="1:31">
      <c r="A657" s="55"/>
      <c r="B657" s="55"/>
      <c r="H657"/>
      <c r="P657" s="54"/>
      <c r="Q657" s="45" t="str">
        <f t="shared" si="70"/>
        <v/>
      </c>
      <c r="R657" s="45" t="str">
        <f>+IF(Q657="","",IFERROR(VLOOKUP(Q657,Consulta1[],2,0),"-"))</f>
        <v/>
      </c>
      <c r="S657" s="45" t="str">
        <f>+IF(Q657="","",IFERROR(VLOOKUP(Q657,Consulta1[],3,0),"-"))</f>
        <v/>
      </c>
      <c r="T657" s="45" t="str">
        <f>+IF(Q657="","",IFERROR(VLOOKUP(Q657,Consulta1[],4,0),"-"))</f>
        <v/>
      </c>
      <c r="U657" s="45" t="str">
        <f>+IF(Q657="","",IFERROR(VLOOKUP(Q657,Consulta1[],5,0),"-"))</f>
        <v/>
      </c>
      <c r="V657" s="45" t="str">
        <f>+IF(Q657="","",IFERROR(VLOOKUP(Q657,Consulta1[],6,0),"-"))</f>
        <v/>
      </c>
      <c r="W657" s="45" t="str">
        <f t="shared" si="71"/>
        <v/>
      </c>
      <c r="X657" s="51" t="str">
        <f>+IF(T657="SWAT HB",800,IF(R657="-","",IFERROR(IF(T657="-","",VLOOKUP(T657,'SKILL PERFIL'!$A$2:$B$37,2,0)),"")))</f>
        <v/>
      </c>
      <c r="Y657" s="51" t="str">
        <f t="shared" si="72"/>
        <v/>
      </c>
      <c r="Z657" s="46" t="str">
        <f t="shared" si="73"/>
        <v/>
      </c>
      <c r="AA657" s="45" t="str">
        <f t="shared" si="74"/>
        <v/>
      </c>
      <c r="AB657" s="45" t="str">
        <f t="shared" si="75"/>
        <v/>
      </c>
      <c r="AC657" s="45" t="str">
        <f>+IF(Q657="","",IFERROR(VLOOKUP(Q657,Consulta1[],7,0),"-"))</f>
        <v/>
      </c>
      <c r="AD657" s="45" t="str">
        <f>+IF(Q657="","",IFERROR(VLOOKUP(Q657,Consulta1[],9,0),"-"))</f>
        <v/>
      </c>
      <c r="AE657" s="1">
        <f t="shared" si="76"/>
        <v>0</v>
      </c>
    </row>
    <row r="658" spans="1:31">
      <c r="A658" s="55"/>
      <c r="B658" s="55"/>
      <c r="H658"/>
      <c r="P658" s="54"/>
      <c r="Q658" s="45" t="str">
        <f t="shared" si="70"/>
        <v/>
      </c>
      <c r="R658" s="45" t="str">
        <f>+IF(Q658="","",IFERROR(VLOOKUP(Q658,Consulta1[],2,0),"-"))</f>
        <v/>
      </c>
      <c r="S658" s="45" t="str">
        <f>+IF(Q658="","",IFERROR(VLOOKUP(Q658,Consulta1[],3,0),"-"))</f>
        <v/>
      </c>
      <c r="T658" s="45" t="str">
        <f>+IF(Q658="","",IFERROR(VLOOKUP(Q658,Consulta1[],4,0),"-"))</f>
        <v/>
      </c>
      <c r="U658" s="45" t="str">
        <f>+IF(Q658="","",IFERROR(VLOOKUP(Q658,Consulta1[],5,0),"-"))</f>
        <v/>
      </c>
      <c r="V658" s="45" t="str">
        <f>+IF(Q658="","",IFERROR(VLOOKUP(Q658,Consulta1[],6,0),"-"))</f>
        <v/>
      </c>
      <c r="W658" s="45" t="str">
        <f t="shared" si="71"/>
        <v/>
      </c>
      <c r="X658" s="51" t="str">
        <f>+IF(T658="SWAT HB",800,IF(R658="-","",IFERROR(IF(T658="-","",VLOOKUP(T658,'SKILL PERFIL'!$A$2:$B$37,2,0)),"")))</f>
        <v/>
      </c>
      <c r="Y658" s="51" t="str">
        <f t="shared" si="72"/>
        <v/>
      </c>
      <c r="Z658" s="46" t="str">
        <f t="shared" si="73"/>
        <v/>
      </c>
      <c r="AA658" s="45" t="str">
        <f t="shared" si="74"/>
        <v/>
      </c>
      <c r="AB658" s="45" t="str">
        <f t="shared" si="75"/>
        <v/>
      </c>
      <c r="AC658" s="45" t="str">
        <f>+IF(Q658="","",IFERROR(VLOOKUP(Q658,Consulta1[],7,0),"-"))</f>
        <v/>
      </c>
      <c r="AD658" s="45" t="str">
        <f>+IF(Q658="","",IFERROR(VLOOKUP(Q658,Consulta1[],9,0),"-"))</f>
        <v/>
      </c>
      <c r="AE658" s="1">
        <f t="shared" si="76"/>
        <v>0</v>
      </c>
    </row>
    <row r="659" spans="1:31">
      <c r="A659" s="55"/>
      <c r="B659" s="55"/>
      <c r="H659"/>
      <c r="P659" s="54"/>
      <c r="Q659" s="45" t="str">
        <f t="shared" si="70"/>
        <v/>
      </c>
      <c r="R659" s="45" t="str">
        <f>+IF(Q659="","",IFERROR(VLOOKUP(Q659,Consulta1[],2,0),"-"))</f>
        <v/>
      </c>
      <c r="S659" s="45" t="str">
        <f>+IF(Q659="","",IFERROR(VLOOKUP(Q659,Consulta1[],3,0),"-"))</f>
        <v/>
      </c>
      <c r="T659" s="45" t="str">
        <f>+IF(Q659="","",IFERROR(VLOOKUP(Q659,Consulta1[],4,0),"-"))</f>
        <v/>
      </c>
      <c r="U659" s="45" t="str">
        <f>+IF(Q659="","",IFERROR(VLOOKUP(Q659,Consulta1[],5,0),"-"))</f>
        <v/>
      </c>
      <c r="V659" s="45" t="str">
        <f>+IF(Q659="","",IFERROR(VLOOKUP(Q659,Consulta1[],6,0),"-"))</f>
        <v/>
      </c>
      <c r="W659" s="45" t="str">
        <f t="shared" si="71"/>
        <v/>
      </c>
      <c r="X659" s="51" t="str">
        <f>+IF(T659="SWAT HB",800,IF(R659="-","",IFERROR(IF(T659="-","",VLOOKUP(T659,'SKILL PERFIL'!$A$2:$B$37,2,0)),"")))</f>
        <v/>
      </c>
      <c r="Y659" s="51" t="str">
        <f t="shared" si="72"/>
        <v/>
      </c>
      <c r="Z659" s="46" t="str">
        <f t="shared" si="73"/>
        <v/>
      </c>
      <c r="AA659" s="45" t="str">
        <f t="shared" si="74"/>
        <v/>
      </c>
      <c r="AB659" s="45" t="str">
        <f t="shared" si="75"/>
        <v/>
      </c>
      <c r="AC659" s="45" t="str">
        <f>+IF(Q659="","",IFERROR(VLOOKUP(Q659,Consulta1[],7,0),"-"))</f>
        <v/>
      </c>
      <c r="AD659" s="45" t="str">
        <f>+IF(Q659="","",IFERROR(VLOOKUP(Q659,Consulta1[],9,0),"-"))</f>
        <v/>
      </c>
      <c r="AE659" s="1">
        <f t="shared" si="76"/>
        <v>0</v>
      </c>
    </row>
    <row r="660" spans="1:31">
      <c r="A660" s="55"/>
      <c r="B660" s="55"/>
      <c r="H660"/>
      <c r="P660" s="54"/>
      <c r="Q660" s="45" t="str">
        <f t="shared" si="70"/>
        <v/>
      </c>
      <c r="R660" s="45" t="str">
        <f>+IF(Q660="","",IFERROR(VLOOKUP(Q660,Consulta1[],2,0),"-"))</f>
        <v/>
      </c>
      <c r="S660" s="45" t="str">
        <f>+IF(Q660="","",IFERROR(VLOOKUP(Q660,Consulta1[],3,0),"-"))</f>
        <v/>
      </c>
      <c r="T660" s="45" t="str">
        <f>+IF(Q660="","",IFERROR(VLOOKUP(Q660,Consulta1[],4,0),"-"))</f>
        <v/>
      </c>
      <c r="U660" s="45" t="str">
        <f>+IF(Q660="","",IFERROR(VLOOKUP(Q660,Consulta1[],5,0),"-"))</f>
        <v/>
      </c>
      <c r="V660" s="45" t="str">
        <f>+IF(Q660="","",IFERROR(VLOOKUP(Q660,Consulta1[],6,0),"-"))</f>
        <v/>
      </c>
      <c r="W660" s="45" t="str">
        <f t="shared" si="71"/>
        <v/>
      </c>
      <c r="X660" s="51" t="str">
        <f>+IF(T660="SWAT HB",800,IF(R660="-","",IFERROR(IF(T660="-","",VLOOKUP(T660,'SKILL PERFIL'!$A$2:$B$37,2,0)),"")))</f>
        <v/>
      </c>
      <c r="Y660" s="51" t="str">
        <f t="shared" si="72"/>
        <v/>
      </c>
      <c r="Z660" s="46" t="str">
        <f t="shared" si="73"/>
        <v/>
      </c>
      <c r="AA660" s="45" t="str">
        <f t="shared" si="74"/>
        <v/>
      </c>
      <c r="AB660" s="45" t="str">
        <f t="shared" si="75"/>
        <v/>
      </c>
      <c r="AC660" s="45" t="str">
        <f>+IF(Q660="","",IFERROR(VLOOKUP(Q660,Consulta1[],7,0),"-"))</f>
        <v/>
      </c>
      <c r="AD660" s="45" t="str">
        <f>+IF(Q660="","",IFERROR(VLOOKUP(Q660,Consulta1[],9,0),"-"))</f>
        <v/>
      </c>
      <c r="AE660" s="1">
        <f t="shared" si="76"/>
        <v>0</v>
      </c>
    </row>
    <row r="661" spans="1:31">
      <c r="A661" s="55"/>
      <c r="B661" s="55"/>
      <c r="H661"/>
      <c r="P661" s="54"/>
      <c r="Q661" s="45" t="str">
        <f t="shared" si="70"/>
        <v/>
      </c>
      <c r="R661" s="45" t="str">
        <f>+IF(Q661="","",IFERROR(VLOOKUP(Q661,Consulta1[],2,0),"-"))</f>
        <v/>
      </c>
      <c r="S661" s="45" t="str">
        <f>+IF(Q661="","",IFERROR(VLOOKUP(Q661,Consulta1[],3,0),"-"))</f>
        <v/>
      </c>
      <c r="T661" s="45" t="str">
        <f>+IF(Q661="","",IFERROR(VLOOKUP(Q661,Consulta1[],4,0),"-"))</f>
        <v/>
      </c>
      <c r="U661" s="45" t="str">
        <f>+IF(Q661="","",IFERROR(VLOOKUP(Q661,Consulta1[],5,0),"-"))</f>
        <v/>
      </c>
      <c r="V661" s="45" t="str">
        <f>+IF(Q661="","",IFERROR(VLOOKUP(Q661,Consulta1[],6,0),"-"))</f>
        <v/>
      </c>
      <c r="W661" s="45" t="str">
        <f t="shared" si="71"/>
        <v/>
      </c>
      <c r="X661" s="51" t="str">
        <f>+IF(T661="SWAT HB",800,IF(R661="-","",IFERROR(IF(T661="-","",VLOOKUP(T661,'SKILL PERFIL'!$A$2:$B$37,2,0)),"")))</f>
        <v/>
      </c>
      <c r="Y661" s="51" t="str">
        <f t="shared" si="72"/>
        <v/>
      </c>
      <c r="Z661" s="46" t="str">
        <f t="shared" si="73"/>
        <v/>
      </c>
      <c r="AA661" s="45" t="str">
        <f t="shared" si="74"/>
        <v/>
      </c>
      <c r="AB661" s="45" t="str">
        <f t="shared" si="75"/>
        <v/>
      </c>
      <c r="AC661" s="45" t="str">
        <f>+IF(Q661="","",IFERROR(VLOOKUP(Q661,Consulta1[],7,0),"-"))</f>
        <v/>
      </c>
      <c r="AD661" s="45" t="str">
        <f>+IF(Q661="","",IFERROR(VLOOKUP(Q661,Consulta1[],9,0),"-"))</f>
        <v/>
      </c>
      <c r="AE661" s="1">
        <f t="shared" si="76"/>
        <v>0</v>
      </c>
    </row>
    <row r="662" spans="1:31">
      <c r="A662" s="55"/>
      <c r="B662" s="55"/>
      <c r="H662"/>
      <c r="P662" s="54"/>
      <c r="Q662" s="45" t="str">
        <f t="shared" si="70"/>
        <v/>
      </c>
      <c r="R662" s="45" t="str">
        <f>+IF(Q662="","",IFERROR(VLOOKUP(Q662,Consulta1[],2,0),"-"))</f>
        <v/>
      </c>
      <c r="S662" s="45" t="str">
        <f>+IF(Q662="","",IFERROR(VLOOKUP(Q662,Consulta1[],3,0),"-"))</f>
        <v/>
      </c>
      <c r="T662" s="45" t="str">
        <f>+IF(Q662="","",IFERROR(VLOOKUP(Q662,Consulta1[],4,0),"-"))</f>
        <v/>
      </c>
      <c r="U662" s="45" t="str">
        <f>+IF(Q662="","",IFERROR(VLOOKUP(Q662,Consulta1[],5,0),"-"))</f>
        <v/>
      </c>
      <c r="V662" s="45" t="str">
        <f>+IF(Q662="","",IFERROR(VLOOKUP(Q662,Consulta1[],6,0),"-"))</f>
        <v/>
      </c>
      <c r="W662" s="45" t="str">
        <f t="shared" si="71"/>
        <v/>
      </c>
      <c r="X662" s="51" t="str">
        <f>+IF(T662="SWAT HB",800,IF(R662="-","",IFERROR(IF(T662="-","",VLOOKUP(T662,'SKILL PERFIL'!$A$2:$B$37,2,0)),"")))</f>
        <v/>
      </c>
      <c r="Y662" s="51" t="str">
        <f t="shared" si="72"/>
        <v/>
      </c>
      <c r="Z662" s="46" t="str">
        <f t="shared" si="73"/>
        <v/>
      </c>
      <c r="AA662" s="45" t="str">
        <f t="shared" si="74"/>
        <v/>
      </c>
      <c r="AB662" s="45" t="str">
        <f t="shared" si="75"/>
        <v/>
      </c>
      <c r="AC662" s="45" t="str">
        <f>+IF(Q662="","",IFERROR(VLOOKUP(Q662,Consulta1[],7,0),"-"))</f>
        <v/>
      </c>
      <c r="AD662" s="45" t="str">
        <f>+IF(Q662="","",IFERROR(VLOOKUP(Q662,Consulta1[],9,0),"-"))</f>
        <v/>
      </c>
      <c r="AE662" s="1">
        <f t="shared" si="76"/>
        <v>0</v>
      </c>
    </row>
    <row r="663" spans="1:31">
      <c r="A663" s="55"/>
      <c r="B663" s="55"/>
      <c r="H663"/>
      <c r="P663" s="54"/>
      <c r="Q663" s="45" t="str">
        <f t="shared" si="70"/>
        <v/>
      </c>
      <c r="R663" s="45" t="str">
        <f>+IF(Q663="","",IFERROR(VLOOKUP(Q663,Consulta1[],2,0),"-"))</f>
        <v/>
      </c>
      <c r="S663" s="45" t="str">
        <f>+IF(Q663="","",IFERROR(VLOOKUP(Q663,Consulta1[],3,0),"-"))</f>
        <v/>
      </c>
      <c r="T663" s="45" t="str">
        <f>+IF(Q663="","",IFERROR(VLOOKUP(Q663,Consulta1[],4,0),"-"))</f>
        <v/>
      </c>
      <c r="U663" s="45" t="str">
        <f>+IF(Q663="","",IFERROR(VLOOKUP(Q663,Consulta1[],5,0),"-"))</f>
        <v/>
      </c>
      <c r="V663" s="45" t="str">
        <f>+IF(Q663="","",IFERROR(VLOOKUP(Q663,Consulta1[],6,0),"-"))</f>
        <v/>
      </c>
      <c r="W663" s="45" t="str">
        <f t="shared" si="71"/>
        <v/>
      </c>
      <c r="X663" s="51" t="str">
        <f>+IF(T663="SWAT HB",800,IF(R663="-","",IFERROR(IF(T663="-","",VLOOKUP(T663,'SKILL PERFIL'!$A$2:$B$37,2,0)),"")))</f>
        <v/>
      </c>
      <c r="Y663" s="51" t="str">
        <f t="shared" si="72"/>
        <v/>
      </c>
      <c r="Z663" s="46" t="str">
        <f t="shared" si="73"/>
        <v/>
      </c>
      <c r="AA663" s="45" t="str">
        <f t="shared" si="74"/>
        <v/>
      </c>
      <c r="AB663" s="45" t="str">
        <f t="shared" si="75"/>
        <v/>
      </c>
      <c r="AC663" s="45" t="str">
        <f>+IF(Q663="","",IFERROR(VLOOKUP(Q663,Consulta1[],7,0),"-"))</f>
        <v/>
      </c>
      <c r="AD663" s="45" t="str">
        <f>+IF(Q663="","",IFERROR(VLOOKUP(Q663,Consulta1[],9,0),"-"))</f>
        <v/>
      </c>
      <c r="AE663" s="1">
        <f t="shared" si="76"/>
        <v>0</v>
      </c>
    </row>
    <row r="664" spans="1:31">
      <c r="A664" s="55"/>
      <c r="B664" s="55"/>
      <c r="H664"/>
      <c r="P664" s="54"/>
      <c r="Q664" s="45" t="str">
        <f t="shared" si="70"/>
        <v/>
      </c>
      <c r="R664" s="45" t="str">
        <f>+IF(Q664="","",IFERROR(VLOOKUP(Q664,Consulta1[],2,0),"-"))</f>
        <v/>
      </c>
      <c r="S664" s="45" t="str">
        <f>+IF(Q664="","",IFERROR(VLOOKUP(Q664,Consulta1[],3,0),"-"))</f>
        <v/>
      </c>
      <c r="T664" s="45" t="str">
        <f>+IF(Q664="","",IFERROR(VLOOKUP(Q664,Consulta1[],4,0),"-"))</f>
        <v/>
      </c>
      <c r="U664" s="45" t="str">
        <f>+IF(Q664="","",IFERROR(VLOOKUP(Q664,Consulta1[],5,0),"-"))</f>
        <v/>
      </c>
      <c r="V664" s="45" t="str">
        <f>+IF(Q664="","",IFERROR(VLOOKUP(Q664,Consulta1[],6,0),"-"))</f>
        <v/>
      </c>
      <c r="W664" s="45" t="str">
        <f t="shared" si="71"/>
        <v/>
      </c>
      <c r="X664" s="51" t="str">
        <f>+IF(T664="SWAT HB",800,IF(R664="-","",IFERROR(IF(T664="-","",VLOOKUP(T664,'SKILL PERFIL'!$A$2:$B$37,2,0)),"")))</f>
        <v/>
      </c>
      <c r="Y664" s="51" t="str">
        <f t="shared" si="72"/>
        <v/>
      </c>
      <c r="Z664" s="46" t="str">
        <f t="shared" si="73"/>
        <v/>
      </c>
      <c r="AA664" s="45" t="str">
        <f t="shared" si="74"/>
        <v/>
      </c>
      <c r="AB664" s="45" t="str">
        <f t="shared" si="75"/>
        <v/>
      </c>
      <c r="AC664" s="45" t="str">
        <f>+IF(Q664="","",IFERROR(VLOOKUP(Q664,Consulta1[],7,0),"-"))</f>
        <v/>
      </c>
      <c r="AD664" s="45" t="str">
        <f>+IF(Q664="","",IFERROR(VLOOKUP(Q664,Consulta1[],9,0),"-"))</f>
        <v/>
      </c>
      <c r="AE664" s="1">
        <f t="shared" si="76"/>
        <v>0</v>
      </c>
    </row>
    <row r="665" spans="1:31">
      <c r="A665" s="55"/>
      <c r="B665" s="55"/>
      <c r="H665"/>
      <c r="P665" s="54"/>
      <c r="Q665" s="45" t="str">
        <f t="shared" si="70"/>
        <v/>
      </c>
      <c r="R665" s="45" t="str">
        <f>+IF(Q665="","",IFERROR(VLOOKUP(Q665,Consulta1[],2,0),"-"))</f>
        <v/>
      </c>
      <c r="S665" s="45" t="str">
        <f>+IF(Q665="","",IFERROR(VLOOKUP(Q665,Consulta1[],3,0),"-"))</f>
        <v/>
      </c>
      <c r="T665" s="45" t="str">
        <f>+IF(Q665="","",IFERROR(VLOOKUP(Q665,Consulta1[],4,0),"-"))</f>
        <v/>
      </c>
      <c r="U665" s="45" t="str">
        <f>+IF(Q665="","",IFERROR(VLOOKUP(Q665,Consulta1[],5,0),"-"))</f>
        <v/>
      </c>
      <c r="V665" s="45" t="str">
        <f>+IF(Q665="","",IFERROR(VLOOKUP(Q665,Consulta1[],6,0),"-"))</f>
        <v/>
      </c>
      <c r="W665" s="45" t="str">
        <f t="shared" si="71"/>
        <v/>
      </c>
      <c r="X665" s="51" t="str">
        <f>+IF(T665="SWAT HB",800,IF(R665="-","",IFERROR(IF(T665="-","",VLOOKUP(T665,'SKILL PERFIL'!$A$2:$B$37,2,0)),"")))</f>
        <v/>
      </c>
      <c r="Y665" s="51" t="str">
        <f t="shared" si="72"/>
        <v/>
      </c>
      <c r="Z665" s="46" t="str">
        <f t="shared" si="73"/>
        <v/>
      </c>
      <c r="AA665" s="45" t="str">
        <f t="shared" si="74"/>
        <v/>
      </c>
      <c r="AB665" s="45" t="str">
        <f t="shared" si="75"/>
        <v/>
      </c>
      <c r="AC665" s="45" t="str">
        <f>+IF(Q665="","",IFERROR(VLOOKUP(Q665,Consulta1[],7,0),"-"))</f>
        <v/>
      </c>
      <c r="AD665" s="45" t="str">
        <f>+IF(Q665="","",IFERROR(VLOOKUP(Q665,Consulta1[],9,0),"-"))</f>
        <v/>
      </c>
      <c r="AE665" s="1">
        <f t="shared" si="76"/>
        <v>0</v>
      </c>
    </row>
    <row r="666" spans="1:31">
      <c r="A666" s="55"/>
      <c r="B666" s="55"/>
      <c r="H666"/>
      <c r="P666" s="54"/>
      <c r="Q666" s="45" t="str">
        <f t="shared" si="70"/>
        <v/>
      </c>
      <c r="R666" s="45" t="str">
        <f>+IF(Q666="","",IFERROR(VLOOKUP(Q666,Consulta1[],2,0),"-"))</f>
        <v/>
      </c>
      <c r="S666" s="45" t="str">
        <f>+IF(Q666="","",IFERROR(VLOOKUP(Q666,Consulta1[],3,0),"-"))</f>
        <v/>
      </c>
      <c r="T666" s="45" t="str">
        <f>+IF(Q666="","",IFERROR(VLOOKUP(Q666,Consulta1[],4,0),"-"))</f>
        <v/>
      </c>
      <c r="U666" s="45" t="str">
        <f>+IF(Q666="","",IFERROR(VLOOKUP(Q666,Consulta1[],5,0),"-"))</f>
        <v/>
      </c>
      <c r="V666" s="45" t="str">
        <f>+IF(Q666="","",IFERROR(VLOOKUP(Q666,Consulta1[],6,0),"-"))</f>
        <v/>
      </c>
      <c r="W666" s="45" t="str">
        <f t="shared" si="71"/>
        <v/>
      </c>
      <c r="X666" s="51" t="str">
        <f>+IF(T666="SWAT HB",800,IF(R666="-","",IFERROR(IF(T666="-","",VLOOKUP(T666,'SKILL PERFIL'!$A$2:$B$37,2,0)),"")))</f>
        <v/>
      </c>
      <c r="Y666" s="51" t="str">
        <f t="shared" si="72"/>
        <v/>
      </c>
      <c r="Z666" s="46" t="str">
        <f t="shared" si="73"/>
        <v/>
      </c>
      <c r="AA666" s="45" t="str">
        <f t="shared" si="74"/>
        <v/>
      </c>
      <c r="AB666" s="45" t="str">
        <f t="shared" si="75"/>
        <v/>
      </c>
      <c r="AC666" s="45" t="str">
        <f>+IF(Q666="","",IFERROR(VLOOKUP(Q666,Consulta1[],7,0),"-"))</f>
        <v/>
      </c>
      <c r="AD666" s="45" t="str">
        <f>+IF(Q666="","",IFERROR(VLOOKUP(Q666,Consulta1[],9,0),"-"))</f>
        <v/>
      </c>
      <c r="AE666" s="1">
        <f t="shared" si="76"/>
        <v>0</v>
      </c>
    </row>
    <row r="667" spans="1:31">
      <c r="A667" s="55"/>
      <c r="B667" s="55"/>
      <c r="H667"/>
      <c r="P667" s="54"/>
      <c r="Q667" s="45" t="str">
        <f t="shared" si="70"/>
        <v/>
      </c>
      <c r="R667" s="45" t="str">
        <f>+IF(Q667="","",IFERROR(VLOOKUP(Q667,Consulta1[],2,0),"-"))</f>
        <v/>
      </c>
      <c r="S667" s="45" t="str">
        <f>+IF(Q667="","",IFERROR(VLOOKUP(Q667,Consulta1[],3,0),"-"))</f>
        <v/>
      </c>
      <c r="T667" s="45" t="str">
        <f>+IF(Q667="","",IFERROR(VLOOKUP(Q667,Consulta1[],4,0),"-"))</f>
        <v/>
      </c>
      <c r="U667" s="45" t="str">
        <f>+IF(Q667="","",IFERROR(VLOOKUP(Q667,Consulta1[],5,0),"-"))</f>
        <v/>
      </c>
      <c r="V667" s="45" t="str">
        <f>+IF(Q667="","",IFERROR(VLOOKUP(Q667,Consulta1[],6,0),"-"))</f>
        <v/>
      </c>
      <c r="W667" s="45" t="str">
        <f t="shared" si="71"/>
        <v/>
      </c>
      <c r="X667" s="51" t="str">
        <f>+IF(T667="SWAT HB",800,IF(R667="-","",IFERROR(IF(T667="-","",VLOOKUP(T667,'SKILL PERFIL'!$A$2:$B$37,2,0)),"")))</f>
        <v/>
      </c>
      <c r="Y667" s="51" t="str">
        <f t="shared" si="72"/>
        <v/>
      </c>
      <c r="Z667" s="46" t="str">
        <f t="shared" si="73"/>
        <v/>
      </c>
      <c r="AA667" s="45" t="str">
        <f t="shared" si="74"/>
        <v/>
      </c>
      <c r="AB667" s="45" t="str">
        <f t="shared" si="75"/>
        <v/>
      </c>
      <c r="AC667" s="45" t="str">
        <f>+IF(Q667="","",IFERROR(VLOOKUP(Q667,Consulta1[],7,0),"-"))</f>
        <v/>
      </c>
      <c r="AD667" s="45" t="str">
        <f>+IF(Q667="","",IFERROR(VLOOKUP(Q667,Consulta1[],9,0),"-"))</f>
        <v/>
      </c>
      <c r="AE667" s="1">
        <f t="shared" si="76"/>
        <v>0</v>
      </c>
    </row>
    <row r="668" spans="1:31">
      <c r="A668" s="55"/>
      <c r="B668" s="55"/>
      <c r="H668"/>
      <c r="P668" s="54"/>
      <c r="Q668" s="45" t="str">
        <f t="shared" si="70"/>
        <v/>
      </c>
      <c r="R668" s="45" t="str">
        <f>+IF(Q668="","",IFERROR(VLOOKUP(Q668,Consulta1[],2,0),"-"))</f>
        <v/>
      </c>
      <c r="S668" s="45" t="str">
        <f>+IF(Q668="","",IFERROR(VLOOKUP(Q668,Consulta1[],3,0),"-"))</f>
        <v/>
      </c>
      <c r="T668" s="45" t="str">
        <f>+IF(Q668="","",IFERROR(VLOOKUP(Q668,Consulta1[],4,0),"-"))</f>
        <v/>
      </c>
      <c r="U668" s="45" t="str">
        <f>+IF(Q668="","",IFERROR(VLOOKUP(Q668,Consulta1[],5,0),"-"))</f>
        <v/>
      </c>
      <c r="V668" s="45" t="str">
        <f>+IF(Q668="","",IFERROR(VLOOKUP(Q668,Consulta1[],6,0),"-"))</f>
        <v/>
      </c>
      <c r="W668" s="45" t="str">
        <f t="shared" si="71"/>
        <v/>
      </c>
      <c r="X668" s="51" t="str">
        <f>+IF(T668="SWAT HB",800,IF(R668="-","",IFERROR(IF(T668="-","",VLOOKUP(T668,'SKILL PERFIL'!$A$2:$B$37,2,0)),"")))</f>
        <v/>
      </c>
      <c r="Y668" s="51" t="str">
        <f t="shared" si="72"/>
        <v/>
      </c>
      <c r="Z668" s="46" t="str">
        <f t="shared" si="73"/>
        <v/>
      </c>
      <c r="AA668" s="45" t="str">
        <f t="shared" si="74"/>
        <v/>
      </c>
      <c r="AB668" s="45" t="str">
        <f t="shared" si="75"/>
        <v/>
      </c>
      <c r="AC668" s="45" t="str">
        <f>+IF(Q668="","",IFERROR(VLOOKUP(Q668,Consulta1[],7,0),"-"))</f>
        <v/>
      </c>
      <c r="AD668" s="45" t="str">
        <f>+IF(Q668="","",IFERROR(VLOOKUP(Q668,Consulta1[],9,0),"-"))</f>
        <v/>
      </c>
      <c r="AE668" s="1">
        <f t="shared" si="76"/>
        <v>0</v>
      </c>
    </row>
    <row r="669" spans="1:31">
      <c r="A669" s="55"/>
      <c r="B669" s="55"/>
      <c r="H669"/>
      <c r="P669" s="54"/>
      <c r="Q669" s="45" t="str">
        <f t="shared" si="70"/>
        <v/>
      </c>
      <c r="R669" s="45" t="str">
        <f>+IF(Q669="","",IFERROR(VLOOKUP(Q669,Consulta1[],2,0),"-"))</f>
        <v/>
      </c>
      <c r="S669" s="45" t="str">
        <f>+IF(Q669="","",IFERROR(VLOOKUP(Q669,Consulta1[],3,0),"-"))</f>
        <v/>
      </c>
      <c r="T669" s="45" t="str">
        <f>+IF(Q669="","",IFERROR(VLOOKUP(Q669,Consulta1[],4,0),"-"))</f>
        <v/>
      </c>
      <c r="U669" s="45" t="str">
        <f>+IF(Q669="","",IFERROR(VLOOKUP(Q669,Consulta1[],5,0),"-"))</f>
        <v/>
      </c>
      <c r="V669" s="45" t="str">
        <f>+IF(Q669="","",IFERROR(VLOOKUP(Q669,Consulta1[],6,0),"-"))</f>
        <v/>
      </c>
      <c r="W669" s="45" t="str">
        <f t="shared" si="71"/>
        <v/>
      </c>
      <c r="X669" s="51" t="str">
        <f>+IF(T669="SWAT HB",800,IF(R669="-","",IFERROR(IF(T669="-","",VLOOKUP(T669,'SKILL PERFIL'!$A$2:$B$37,2,0)),"")))</f>
        <v/>
      </c>
      <c r="Y669" s="51" t="str">
        <f t="shared" si="72"/>
        <v/>
      </c>
      <c r="Z669" s="46" t="str">
        <f t="shared" si="73"/>
        <v/>
      </c>
      <c r="AA669" s="45" t="str">
        <f t="shared" si="74"/>
        <v/>
      </c>
      <c r="AB669" s="45" t="str">
        <f t="shared" si="75"/>
        <v/>
      </c>
      <c r="AC669" s="45" t="str">
        <f>+IF(Q669="","",IFERROR(VLOOKUP(Q669,Consulta1[],7,0),"-"))</f>
        <v/>
      </c>
      <c r="AD669" s="45" t="str">
        <f>+IF(Q669="","",IFERROR(VLOOKUP(Q669,Consulta1[],9,0),"-"))</f>
        <v/>
      </c>
      <c r="AE669" s="1">
        <f t="shared" si="76"/>
        <v>0</v>
      </c>
    </row>
    <row r="670" spans="1:31">
      <c r="A670" s="55"/>
      <c r="B670" s="55"/>
      <c r="H670"/>
      <c r="P670" s="54"/>
      <c r="Q670" s="45" t="str">
        <f t="shared" si="70"/>
        <v/>
      </c>
      <c r="R670" s="45" t="str">
        <f>+IF(Q670="","",IFERROR(VLOOKUP(Q670,Consulta1[],2,0),"-"))</f>
        <v/>
      </c>
      <c r="S670" s="45" t="str">
        <f>+IF(Q670="","",IFERROR(VLOOKUP(Q670,Consulta1[],3,0),"-"))</f>
        <v/>
      </c>
      <c r="T670" s="45" t="str">
        <f>+IF(Q670="","",IFERROR(VLOOKUP(Q670,Consulta1[],4,0),"-"))</f>
        <v/>
      </c>
      <c r="U670" s="45" t="str">
        <f>+IF(Q670="","",IFERROR(VLOOKUP(Q670,Consulta1[],5,0),"-"))</f>
        <v/>
      </c>
      <c r="V670" s="45" t="str">
        <f>+IF(Q670="","",IFERROR(VLOOKUP(Q670,Consulta1[],6,0),"-"))</f>
        <v/>
      </c>
      <c r="W670" s="45" t="str">
        <f t="shared" si="71"/>
        <v/>
      </c>
      <c r="X670" s="51" t="str">
        <f>+IF(T670="SWAT HB",800,IF(R670="-","",IFERROR(IF(T670="-","",VLOOKUP(T670,'SKILL PERFIL'!$A$2:$B$37,2,0)),"")))</f>
        <v/>
      </c>
      <c r="Y670" s="51" t="str">
        <f t="shared" si="72"/>
        <v/>
      </c>
      <c r="Z670" s="46" t="str">
        <f t="shared" si="73"/>
        <v/>
      </c>
      <c r="AA670" s="45" t="str">
        <f t="shared" si="74"/>
        <v/>
      </c>
      <c r="AB670" s="45" t="str">
        <f t="shared" si="75"/>
        <v/>
      </c>
      <c r="AC670" s="45" t="str">
        <f>+IF(Q670="","",IFERROR(VLOOKUP(Q670,Consulta1[],7,0),"-"))</f>
        <v/>
      </c>
      <c r="AD670" s="45" t="str">
        <f>+IF(Q670="","",IFERROR(VLOOKUP(Q670,Consulta1[],9,0),"-"))</f>
        <v/>
      </c>
      <c r="AE670" s="1">
        <f t="shared" si="76"/>
        <v>0</v>
      </c>
    </row>
    <row r="671" spans="1:31">
      <c r="A671" s="55"/>
      <c r="B671" s="55"/>
      <c r="H671"/>
      <c r="P671" s="54"/>
      <c r="Q671" s="45" t="str">
        <f t="shared" si="70"/>
        <v/>
      </c>
      <c r="R671" s="45" t="str">
        <f>+IF(Q671="","",IFERROR(VLOOKUP(Q671,Consulta1[],2,0),"-"))</f>
        <v/>
      </c>
      <c r="S671" s="45" t="str">
        <f>+IF(Q671="","",IFERROR(VLOOKUP(Q671,Consulta1[],3,0),"-"))</f>
        <v/>
      </c>
      <c r="T671" s="45" t="str">
        <f>+IF(Q671="","",IFERROR(VLOOKUP(Q671,Consulta1[],4,0),"-"))</f>
        <v/>
      </c>
      <c r="U671" s="45" t="str">
        <f>+IF(Q671="","",IFERROR(VLOOKUP(Q671,Consulta1[],5,0),"-"))</f>
        <v/>
      </c>
      <c r="V671" s="45" t="str">
        <f>+IF(Q671="","",IFERROR(VLOOKUP(Q671,Consulta1[],6,0),"-"))</f>
        <v/>
      </c>
      <c r="W671" s="45" t="str">
        <f t="shared" si="71"/>
        <v/>
      </c>
      <c r="X671" s="51" t="str">
        <f>+IF(T671="SWAT HB",800,IF(R671="-","",IFERROR(IF(T671="-","",VLOOKUP(T671,'SKILL PERFIL'!$A$2:$B$37,2,0)),"")))</f>
        <v/>
      </c>
      <c r="Y671" s="51" t="str">
        <f t="shared" si="72"/>
        <v/>
      </c>
      <c r="Z671" s="46" t="str">
        <f t="shared" si="73"/>
        <v/>
      </c>
      <c r="AA671" s="45" t="str">
        <f t="shared" si="74"/>
        <v/>
      </c>
      <c r="AB671" s="45" t="str">
        <f t="shared" si="75"/>
        <v/>
      </c>
      <c r="AC671" s="45" t="str">
        <f>+IF(Q671="","",IFERROR(VLOOKUP(Q671,Consulta1[],7,0),"-"))</f>
        <v/>
      </c>
      <c r="AD671" s="45" t="str">
        <f>+IF(Q671="","",IFERROR(VLOOKUP(Q671,Consulta1[],9,0),"-"))</f>
        <v/>
      </c>
      <c r="AE671" s="1">
        <f t="shared" si="76"/>
        <v>0</v>
      </c>
    </row>
    <row r="672" spans="1:31">
      <c r="A672" s="55"/>
      <c r="B672" s="55"/>
      <c r="H672"/>
      <c r="P672" s="54"/>
      <c r="Q672" s="45" t="str">
        <f t="shared" si="70"/>
        <v/>
      </c>
      <c r="R672" s="45" t="str">
        <f>+IF(Q672="","",IFERROR(VLOOKUP(Q672,Consulta1[],2,0),"-"))</f>
        <v/>
      </c>
      <c r="S672" s="45" t="str">
        <f>+IF(Q672="","",IFERROR(VLOOKUP(Q672,Consulta1[],3,0),"-"))</f>
        <v/>
      </c>
      <c r="T672" s="45" t="str">
        <f>+IF(Q672="","",IFERROR(VLOOKUP(Q672,Consulta1[],4,0),"-"))</f>
        <v/>
      </c>
      <c r="U672" s="45" t="str">
        <f>+IF(Q672="","",IFERROR(VLOOKUP(Q672,Consulta1[],5,0),"-"))</f>
        <v/>
      </c>
      <c r="V672" s="45" t="str">
        <f>+IF(Q672="","",IFERROR(VLOOKUP(Q672,Consulta1[],6,0),"-"))</f>
        <v/>
      </c>
      <c r="W672" s="45" t="str">
        <f t="shared" si="71"/>
        <v/>
      </c>
      <c r="X672" s="51" t="str">
        <f>+IF(T672="SWAT HB",800,IF(R672="-","",IFERROR(IF(T672="-","",VLOOKUP(T672,'SKILL PERFIL'!$A$2:$B$37,2,0)),"")))</f>
        <v/>
      </c>
      <c r="Y672" s="51" t="str">
        <f t="shared" si="72"/>
        <v/>
      </c>
      <c r="Z672" s="46" t="str">
        <f t="shared" si="73"/>
        <v/>
      </c>
      <c r="AA672" s="45" t="str">
        <f t="shared" si="74"/>
        <v/>
      </c>
      <c r="AB672" s="45" t="str">
        <f t="shared" si="75"/>
        <v/>
      </c>
      <c r="AC672" s="45" t="str">
        <f>+IF(Q672="","",IFERROR(VLOOKUP(Q672,Consulta1[],7,0),"-"))</f>
        <v/>
      </c>
      <c r="AD672" s="45" t="str">
        <f>+IF(Q672="","",IFERROR(VLOOKUP(Q672,Consulta1[],9,0),"-"))</f>
        <v/>
      </c>
      <c r="AE672" s="1">
        <f t="shared" si="76"/>
        <v>0</v>
      </c>
    </row>
    <row r="673" spans="1:31">
      <c r="A673" s="55"/>
      <c r="B673" s="55"/>
      <c r="H673"/>
      <c r="P673" s="54"/>
      <c r="Q673" s="45" t="str">
        <f t="shared" si="70"/>
        <v/>
      </c>
      <c r="R673" s="45" t="str">
        <f>+IF(Q673="","",IFERROR(VLOOKUP(Q673,Consulta1[],2,0),"-"))</f>
        <v/>
      </c>
      <c r="S673" s="45" t="str">
        <f>+IF(Q673="","",IFERROR(VLOOKUP(Q673,Consulta1[],3,0),"-"))</f>
        <v/>
      </c>
      <c r="T673" s="45" t="str">
        <f>+IF(Q673="","",IFERROR(VLOOKUP(Q673,Consulta1[],4,0),"-"))</f>
        <v/>
      </c>
      <c r="U673" s="45" t="str">
        <f>+IF(Q673="","",IFERROR(VLOOKUP(Q673,Consulta1[],5,0),"-"))</f>
        <v/>
      </c>
      <c r="V673" s="45" t="str">
        <f>+IF(Q673="","",IFERROR(VLOOKUP(Q673,Consulta1[],6,0),"-"))</f>
        <v/>
      </c>
      <c r="W673" s="45" t="str">
        <f t="shared" si="71"/>
        <v/>
      </c>
      <c r="X673" s="51" t="str">
        <f>+IF(T673="SWAT HB",800,IF(R673="-","",IFERROR(IF(T673="-","",VLOOKUP(T673,'SKILL PERFIL'!$A$2:$B$37,2,0)),"")))</f>
        <v/>
      </c>
      <c r="Y673" s="51" t="str">
        <f t="shared" si="72"/>
        <v/>
      </c>
      <c r="Z673" s="46" t="str">
        <f t="shared" si="73"/>
        <v/>
      </c>
      <c r="AA673" s="45" t="str">
        <f t="shared" si="74"/>
        <v/>
      </c>
      <c r="AB673" s="45" t="str">
        <f t="shared" si="75"/>
        <v/>
      </c>
      <c r="AC673" s="45" t="str">
        <f>+IF(Q673="","",IFERROR(VLOOKUP(Q673,Consulta1[],7,0),"-"))</f>
        <v/>
      </c>
      <c r="AD673" s="45" t="str">
        <f>+IF(Q673="","",IFERROR(VLOOKUP(Q673,Consulta1[],9,0),"-"))</f>
        <v/>
      </c>
      <c r="AE673" s="1">
        <f t="shared" si="76"/>
        <v>0</v>
      </c>
    </row>
    <row r="674" spans="1:31">
      <c r="A674" s="55"/>
      <c r="B674" s="55"/>
      <c r="H674"/>
      <c r="P674" s="54"/>
      <c r="Q674" s="45" t="str">
        <f t="shared" si="70"/>
        <v/>
      </c>
      <c r="R674" s="45" t="str">
        <f>+IF(Q674="","",IFERROR(VLOOKUP(Q674,Consulta1[],2,0),"-"))</f>
        <v/>
      </c>
      <c r="S674" s="45" t="str">
        <f>+IF(Q674="","",IFERROR(VLOOKUP(Q674,Consulta1[],3,0),"-"))</f>
        <v/>
      </c>
      <c r="T674" s="45" t="str">
        <f>+IF(Q674="","",IFERROR(VLOOKUP(Q674,Consulta1[],4,0),"-"))</f>
        <v/>
      </c>
      <c r="U674" s="45" t="str">
        <f>+IF(Q674="","",IFERROR(VLOOKUP(Q674,Consulta1[],5,0),"-"))</f>
        <v/>
      </c>
      <c r="V674" s="45" t="str">
        <f>+IF(Q674="","",IFERROR(VLOOKUP(Q674,Consulta1[],6,0),"-"))</f>
        <v/>
      </c>
      <c r="W674" s="45" t="str">
        <f t="shared" si="71"/>
        <v/>
      </c>
      <c r="X674" s="51" t="str">
        <f>+IF(T674="SWAT HB",800,IF(R674="-","",IFERROR(IF(T674="-","",VLOOKUP(T674,'SKILL PERFIL'!$A$2:$B$37,2,0)),"")))</f>
        <v/>
      </c>
      <c r="Y674" s="51" t="str">
        <f t="shared" si="72"/>
        <v/>
      </c>
      <c r="Z674" s="46" t="str">
        <f t="shared" si="73"/>
        <v/>
      </c>
      <c r="AA674" s="45" t="str">
        <f t="shared" si="74"/>
        <v/>
      </c>
      <c r="AB674" s="45" t="str">
        <f t="shared" si="75"/>
        <v/>
      </c>
      <c r="AC674" s="45" t="str">
        <f>+IF(Q674="","",IFERROR(VLOOKUP(Q674,Consulta1[],7,0),"-"))</f>
        <v/>
      </c>
      <c r="AD674" s="45" t="str">
        <f>+IF(Q674="","",IFERROR(VLOOKUP(Q674,Consulta1[],9,0),"-"))</f>
        <v/>
      </c>
      <c r="AE674" s="1">
        <f t="shared" si="76"/>
        <v>0</v>
      </c>
    </row>
    <row r="675" spans="1:31">
      <c r="A675" s="55"/>
      <c r="B675" s="55"/>
      <c r="H675"/>
      <c r="P675" s="54"/>
      <c r="Q675" s="45" t="str">
        <f t="shared" si="70"/>
        <v/>
      </c>
      <c r="R675" s="45" t="str">
        <f>+IF(Q675="","",IFERROR(VLOOKUP(Q675,Consulta1[],2,0),"-"))</f>
        <v/>
      </c>
      <c r="S675" s="45" t="str">
        <f>+IF(Q675="","",IFERROR(VLOOKUP(Q675,Consulta1[],3,0),"-"))</f>
        <v/>
      </c>
      <c r="T675" s="45" t="str">
        <f>+IF(Q675="","",IFERROR(VLOOKUP(Q675,Consulta1[],4,0),"-"))</f>
        <v/>
      </c>
      <c r="U675" s="45" t="str">
        <f>+IF(Q675="","",IFERROR(VLOOKUP(Q675,Consulta1[],5,0),"-"))</f>
        <v/>
      </c>
      <c r="V675" s="45" t="str">
        <f>+IF(Q675="","",IFERROR(VLOOKUP(Q675,Consulta1[],6,0),"-"))</f>
        <v/>
      </c>
      <c r="W675" s="45" t="str">
        <f t="shared" si="71"/>
        <v/>
      </c>
      <c r="X675" s="51" t="str">
        <f>+IF(T675="SWAT HB",800,IF(R675="-","",IFERROR(IF(T675="-","",VLOOKUP(T675,'SKILL PERFIL'!$A$2:$B$37,2,0)),"")))</f>
        <v/>
      </c>
      <c r="Y675" s="51" t="str">
        <f t="shared" si="72"/>
        <v/>
      </c>
      <c r="Z675" s="46" t="str">
        <f t="shared" si="73"/>
        <v/>
      </c>
      <c r="AA675" s="45" t="str">
        <f t="shared" si="74"/>
        <v/>
      </c>
      <c r="AB675" s="45" t="str">
        <f t="shared" si="75"/>
        <v/>
      </c>
      <c r="AC675" s="45" t="str">
        <f>+IF(Q675="","",IFERROR(VLOOKUP(Q675,Consulta1[],7,0),"-"))</f>
        <v/>
      </c>
      <c r="AD675" s="45" t="str">
        <f>+IF(Q675="","",IFERROR(VLOOKUP(Q675,Consulta1[],9,0),"-"))</f>
        <v/>
      </c>
      <c r="AE675" s="1">
        <f t="shared" si="76"/>
        <v>0</v>
      </c>
    </row>
    <row r="676" spans="1:31">
      <c r="A676" s="55"/>
      <c r="B676" s="55"/>
      <c r="H676"/>
      <c r="P676" s="54"/>
      <c r="Q676" s="45" t="str">
        <f t="shared" si="70"/>
        <v/>
      </c>
      <c r="R676" s="45" t="str">
        <f>+IF(Q676="","",IFERROR(VLOOKUP(Q676,Consulta1[],2,0),"-"))</f>
        <v/>
      </c>
      <c r="S676" s="45" t="str">
        <f>+IF(Q676="","",IFERROR(VLOOKUP(Q676,Consulta1[],3,0),"-"))</f>
        <v/>
      </c>
      <c r="T676" s="45" t="str">
        <f>+IF(Q676="","",IFERROR(VLOOKUP(Q676,Consulta1[],4,0),"-"))</f>
        <v/>
      </c>
      <c r="U676" s="45" t="str">
        <f>+IF(Q676="","",IFERROR(VLOOKUP(Q676,Consulta1[],5,0),"-"))</f>
        <v/>
      </c>
      <c r="V676" s="45" t="str">
        <f>+IF(Q676="","",IFERROR(VLOOKUP(Q676,Consulta1[],6,0),"-"))</f>
        <v/>
      </c>
      <c r="W676" s="45" t="str">
        <f t="shared" si="71"/>
        <v/>
      </c>
      <c r="X676" s="51" t="str">
        <f>+IF(T676="SWAT HB",800,IF(R676="-","",IFERROR(IF(T676="-","",VLOOKUP(T676,'SKILL PERFIL'!$A$2:$B$37,2,0)),"")))</f>
        <v/>
      </c>
      <c r="Y676" s="51" t="str">
        <f t="shared" si="72"/>
        <v/>
      </c>
      <c r="Z676" s="46" t="str">
        <f t="shared" si="73"/>
        <v/>
      </c>
      <c r="AA676" s="45" t="str">
        <f t="shared" si="74"/>
        <v/>
      </c>
      <c r="AB676" s="45" t="str">
        <f t="shared" si="75"/>
        <v/>
      </c>
      <c r="AC676" s="45" t="str">
        <f>+IF(Q676="","",IFERROR(VLOOKUP(Q676,Consulta1[],7,0),"-"))</f>
        <v/>
      </c>
      <c r="AD676" s="45" t="str">
        <f>+IF(Q676="","",IFERROR(VLOOKUP(Q676,Consulta1[],9,0),"-"))</f>
        <v/>
      </c>
      <c r="AE676" s="1">
        <f t="shared" si="76"/>
        <v>0</v>
      </c>
    </row>
    <row r="677" spans="1:31">
      <c r="A677" s="55"/>
      <c r="B677" s="55"/>
      <c r="H677"/>
      <c r="P677" s="54"/>
      <c r="Q677" s="45" t="str">
        <f t="shared" si="70"/>
        <v/>
      </c>
      <c r="R677" s="45" t="str">
        <f>+IF(Q677="","",IFERROR(VLOOKUP(Q677,Consulta1[],2,0),"-"))</f>
        <v/>
      </c>
      <c r="S677" s="45" t="str">
        <f>+IF(Q677="","",IFERROR(VLOOKUP(Q677,Consulta1[],3,0),"-"))</f>
        <v/>
      </c>
      <c r="T677" s="45" t="str">
        <f>+IF(Q677="","",IFERROR(VLOOKUP(Q677,Consulta1[],4,0),"-"))</f>
        <v/>
      </c>
      <c r="U677" s="45" t="str">
        <f>+IF(Q677="","",IFERROR(VLOOKUP(Q677,Consulta1[],5,0),"-"))</f>
        <v/>
      </c>
      <c r="V677" s="45" t="str">
        <f>+IF(Q677="","",IFERROR(VLOOKUP(Q677,Consulta1[],6,0),"-"))</f>
        <v/>
      </c>
      <c r="W677" s="45" t="str">
        <f t="shared" si="71"/>
        <v/>
      </c>
      <c r="X677" s="51" t="str">
        <f>+IF(T677="SWAT HB",800,IF(R677="-","",IFERROR(IF(T677="-","",VLOOKUP(T677,'SKILL PERFIL'!$A$2:$B$37,2,0)),"")))</f>
        <v/>
      </c>
      <c r="Y677" s="51" t="str">
        <f t="shared" si="72"/>
        <v/>
      </c>
      <c r="Z677" s="46" t="str">
        <f t="shared" si="73"/>
        <v/>
      </c>
      <c r="AA677" s="45" t="str">
        <f t="shared" si="74"/>
        <v/>
      </c>
      <c r="AB677" s="45" t="str">
        <f t="shared" si="75"/>
        <v/>
      </c>
      <c r="AC677" s="45" t="str">
        <f>+IF(Q677="","",IFERROR(VLOOKUP(Q677,Consulta1[],7,0),"-"))</f>
        <v/>
      </c>
      <c r="AD677" s="45" t="str">
        <f>+IF(Q677="","",IFERROR(VLOOKUP(Q677,Consulta1[],9,0),"-"))</f>
        <v/>
      </c>
      <c r="AE677" s="1">
        <f t="shared" si="76"/>
        <v>0</v>
      </c>
    </row>
    <row r="678" spans="1:31">
      <c r="A678" s="55"/>
      <c r="B678" s="55"/>
      <c r="H678"/>
      <c r="P678" s="54"/>
      <c r="Q678" s="45" t="str">
        <f t="shared" si="70"/>
        <v/>
      </c>
      <c r="R678" s="45" t="str">
        <f>+IF(Q678="","",IFERROR(VLOOKUP(Q678,Consulta1[],2,0),"-"))</f>
        <v/>
      </c>
      <c r="S678" s="45" t="str">
        <f>+IF(Q678="","",IFERROR(VLOOKUP(Q678,Consulta1[],3,0),"-"))</f>
        <v/>
      </c>
      <c r="T678" s="45" t="str">
        <f>+IF(Q678="","",IFERROR(VLOOKUP(Q678,Consulta1[],4,0),"-"))</f>
        <v/>
      </c>
      <c r="U678" s="45" t="str">
        <f>+IF(Q678="","",IFERROR(VLOOKUP(Q678,Consulta1[],5,0),"-"))</f>
        <v/>
      </c>
      <c r="V678" s="45" t="str">
        <f>+IF(Q678="","",IFERROR(VLOOKUP(Q678,Consulta1[],6,0),"-"))</f>
        <v/>
      </c>
      <c r="W678" s="45" t="str">
        <f t="shared" si="71"/>
        <v/>
      </c>
      <c r="X678" s="51" t="str">
        <f>+IF(T678="SWAT HB",800,IF(R678="-","",IFERROR(IF(T678="-","",VLOOKUP(T678,'SKILL PERFIL'!$A$2:$B$37,2,0)),"")))</f>
        <v/>
      </c>
      <c r="Y678" s="51" t="str">
        <f t="shared" si="72"/>
        <v/>
      </c>
      <c r="Z678" s="46" t="str">
        <f t="shared" si="73"/>
        <v/>
      </c>
      <c r="AA678" s="45" t="str">
        <f t="shared" si="74"/>
        <v/>
      </c>
      <c r="AB678" s="45" t="str">
        <f t="shared" si="75"/>
        <v/>
      </c>
      <c r="AC678" s="45" t="str">
        <f>+IF(Q678="","",IFERROR(VLOOKUP(Q678,Consulta1[],7,0),"-"))</f>
        <v/>
      </c>
      <c r="AD678" s="45" t="str">
        <f>+IF(Q678="","",IFERROR(VLOOKUP(Q678,Consulta1[],9,0),"-"))</f>
        <v/>
      </c>
      <c r="AE678" s="1">
        <f t="shared" si="76"/>
        <v>0</v>
      </c>
    </row>
    <row r="679" spans="1:31">
      <c r="A679" s="55"/>
      <c r="B679" s="55"/>
      <c r="H679"/>
      <c r="P679" s="54"/>
      <c r="Q679" s="45" t="str">
        <f t="shared" si="70"/>
        <v/>
      </c>
      <c r="R679" s="45" t="str">
        <f>+IF(Q679="","",IFERROR(VLOOKUP(Q679,Consulta1[],2,0),"-"))</f>
        <v/>
      </c>
      <c r="S679" s="45" t="str">
        <f>+IF(Q679="","",IFERROR(VLOOKUP(Q679,Consulta1[],3,0),"-"))</f>
        <v/>
      </c>
      <c r="T679" s="45" t="str">
        <f>+IF(Q679="","",IFERROR(VLOOKUP(Q679,Consulta1[],4,0),"-"))</f>
        <v/>
      </c>
      <c r="U679" s="45" t="str">
        <f>+IF(Q679="","",IFERROR(VLOOKUP(Q679,Consulta1[],5,0),"-"))</f>
        <v/>
      </c>
      <c r="V679" s="45" t="str">
        <f>+IF(Q679="","",IFERROR(VLOOKUP(Q679,Consulta1[],6,0),"-"))</f>
        <v/>
      </c>
      <c r="W679" s="45" t="str">
        <f t="shared" si="71"/>
        <v/>
      </c>
      <c r="X679" s="51" t="str">
        <f>+IF(T679="SWAT HB",800,IF(R679="-","",IFERROR(IF(T679="-","",VLOOKUP(T679,'SKILL PERFIL'!$A$2:$B$37,2,0)),"")))</f>
        <v/>
      </c>
      <c r="Y679" s="51" t="str">
        <f t="shared" si="72"/>
        <v/>
      </c>
      <c r="Z679" s="46" t="str">
        <f t="shared" si="73"/>
        <v/>
      </c>
      <c r="AA679" s="45" t="str">
        <f t="shared" si="74"/>
        <v/>
      </c>
      <c r="AB679" s="45" t="str">
        <f t="shared" si="75"/>
        <v/>
      </c>
      <c r="AC679" s="45" t="str">
        <f>+IF(Q679="","",IFERROR(VLOOKUP(Q679,Consulta1[],7,0),"-"))</f>
        <v/>
      </c>
      <c r="AD679" s="45" t="str">
        <f>+IF(Q679="","",IFERROR(VLOOKUP(Q679,Consulta1[],9,0),"-"))</f>
        <v/>
      </c>
      <c r="AE679" s="1">
        <f t="shared" si="76"/>
        <v>0</v>
      </c>
    </row>
    <row r="680" spans="1:31">
      <c r="A680" s="55"/>
      <c r="B680" s="55"/>
      <c r="H680"/>
      <c r="P680" s="54"/>
      <c r="Q680" s="45" t="str">
        <f t="shared" si="70"/>
        <v/>
      </c>
      <c r="R680" s="45" t="str">
        <f>+IF(Q680="","",IFERROR(VLOOKUP(Q680,Consulta1[],2,0),"-"))</f>
        <v/>
      </c>
      <c r="S680" s="45" t="str">
        <f>+IF(Q680="","",IFERROR(VLOOKUP(Q680,Consulta1[],3,0),"-"))</f>
        <v/>
      </c>
      <c r="T680" s="45" t="str">
        <f>+IF(Q680="","",IFERROR(VLOOKUP(Q680,Consulta1[],4,0),"-"))</f>
        <v/>
      </c>
      <c r="U680" s="45" t="str">
        <f>+IF(Q680="","",IFERROR(VLOOKUP(Q680,Consulta1[],5,0),"-"))</f>
        <v/>
      </c>
      <c r="V680" s="45" t="str">
        <f>+IF(Q680="","",IFERROR(VLOOKUP(Q680,Consulta1[],6,0),"-"))</f>
        <v/>
      </c>
      <c r="W680" s="45" t="str">
        <f t="shared" si="71"/>
        <v/>
      </c>
      <c r="X680" s="51" t="str">
        <f>+IF(T680="SWAT HB",800,IF(R680="-","",IFERROR(IF(T680="-","",VLOOKUP(T680,'SKILL PERFIL'!$A$2:$B$37,2,0)),"")))</f>
        <v/>
      </c>
      <c r="Y680" s="51" t="str">
        <f t="shared" si="72"/>
        <v/>
      </c>
      <c r="Z680" s="46" t="str">
        <f t="shared" si="73"/>
        <v/>
      </c>
      <c r="AA680" s="45" t="str">
        <f t="shared" si="74"/>
        <v/>
      </c>
      <c r="AB680" s="45" t="str">
        <f t="shared" si="75"/>
        <v/>
      </c>
      <c r="AC680" s="45" t="str">
        <f>+IF(Q680="","",IFERROR(VLOOKUP(Q680,Consulta1[],7,0),"-"))</f>
        <v/>
      </c>
      <c r="AD680" s="45" t="str">
        <f>+IF(Q680="","",IFERROR(VLOOKUP(Q680,Consulta1[],9,0),"-"))</f>
        <v/>
      </c>
      <c r="AE680" s="1">
        <f t="shared" si="76"/>
        <v>0</v>
      </c>
    </row>
    <row r="681" spans="1:31">
      <c r="A681" s="55"/>
      <c r="B681" s="55"/>
      <c r="H681"/>
      <c r="P681" s="54"/>
      <c r="Q681" s="45" t="str">
        <f t="shared" si="70"/>
        <v/>
      </c>
      <c r="R681" s="45" t="str">
        <f>+IF(Q681="","",IFERROR(VLOOKUP(Q681,Consulta1[],2,0),"-"))</f>
        <v/>
      </c>
      <c r="S681" s="45" t="str">
        <f>+IF(Q681="","",IFERROR(VLOOKUP(Q681,Consulta1[],3,0),"-"))</f>
        <v/>
      </c>
      <c r="T681" s="45" t="str">
        <f>+IF(Q681="","",IFERROR(VLOOKUP(Q681,Consulta1[],4,0),"-"))</f>
        <v/>
      </c>
      <c r="U681" s="45" t="str">
        <f>+IF(Q681="","",IFERROR(VLOOKUP(Q681,Consulta1[],5,0),"-"))</f>
        <v/>
      </c>
      <c r="V681" s="45" t="str">
        <f>+IF(Q681="","",IFERROR(VLOOKUP(Q681,Consulta1[],6,0),"-"))</f>
        <v/>
      </c>
      <c r="W681" s="45" t="str">
        <f t="shared" si="71"/>
        <v/>
      </c>
      <c r="X681" s="51" t="str">
        <f>+IF(T681="SWAT HB",800,IF(R681="-","",IFERROR(IF(T681="-","",VLOOKUP(T681,'SKILL PERFIL'!$A$2:$B$37,2,0)),"")))</f>
        <v/>
      </c>
      <c r="Y681" s="51" t="str">
        <f t="shared" si="72"/>
        <v/>
      </c>
      <c r="Z681" s="46" t="str">
        <f t="shared" si="73"/>
        <v/>
      </c>
      <c r="AA681" s="45" t="str">
        <f t="shared" si="74"/>
        <v/>
      </c>
      <c r="AB681" s="45" t="str">
        <f t="shared" si="75"/>
        <v/>
      </c>
      <c r="AC681" s="45" t="str">
        <f>+IF(Q681="","",IFERROR(VLOOKUP(Q681,Consulta1[],7,0),"-"))</f>
        <v/>
      </c>
      <c r="AD681" s="45" t="str">
        <f>+IF(Q681="","",IFERROR(VLOOKUP(Q681,Consulta1[],9,0),"-"))</f>
        <v/>
      </c>
      <c r="AE681" s="1">
        <f t="shared" si="76"/>
        <v>0</v>
      </c>
    </row>
    <row r="682" spans="1:31">
      <c r="A682" s="55"/>
      <c r="B682" s="55"/>
      <c r="H682"/>
      <c r="P682" s="54"/>
      <c r="Q682" s="45" t="str">
        <f t="shared" si="70"/>
        <v/>
      </c>
      <c r="R682" s="45" t="str">
        <f>+IF(Q682="","",IFERROR(VLOOKUP(Q682,Consulta1[],2,0),"-"))</f>
        <v/>
      </c>
      <c r="S682" s="45" t="str">
        <f>+IF(Q682="","",IFERROR(VLOOKUP(Q682,Consulta1[],3,0),"-"))</f>
        <v/>
      </c>
      <c r="T682" s="45" t="str">
        <f>+IF(Q682="","",IFERROR(VLOOKUP(Q682,Consulta1[],4,0),"-"))</f>
        <v/>
      </c>
      <c r="U682" s="45" t="str">
        <f>+IF(Q682="","",IFERROR(VLOOKUP(Q682,Consulta1[],5,0),"-"))</f>
        <v/>
      </c>
      <c r="V682" s="45" t="str">
        <f>+IF(Q682="","",IFERROR(VLOOKUP(Q682,Consulta1[],6,0),"-"))</f>
        <v/>
      </c>
      <c r="W682" s="45" t="str">
        <f t="shared" si="71"/>
        <v/>
      </c>
      <c r="X682" s="51" t="str">
        <f>+IF(T682="SWAT HB",800,IF(R682="-","",IFERROR(IF(T682="-","",VLOOKUP(T682,'SKILL PERFIL'!$A$2:$B$37,2,0)),"")))</f>
        <v/>
      </c>
      <c r="Y682" s="51" t="str">
        <f t="shared" si="72"/>
        <v/>
      </c>
      <c r="Z682" s="46" t="str">
        <f t="shared" si="73"/>
        <v/>
      </c>
      <c r="AA682" s="45" t="str">
        <f t="shared" si="74"/>
        <v/>
      </c>
      <c r="AB682" s="45" t="str">
        <f t="shared" si="75"/>
        <v/>
      </c>
      <c r="AC682" s="45" t="str">
        <f>+IF(Q682="","",IFERROR(VLOOKUP(Q682,Consulta1[],7,0),"-"))</f>
        <v/>
      </c>
      <c r="AD682" s="45" t="str">
        <f>+IF(Q682="","",IFERROR(VLOOKUP(Q682,Consulta1[],9,0),"-"))</f>
        <v/>
      </c>
      <c r="AE682" s="1">
        <f t="shared" si="76"/>
        <v>0</v>
      </c>
    </row>
    <row r="683" spans="1:31">
      <c r="A683" s="55"/>
      <c r="B683" s="55"/>
      <c r="H683"/>
      <c r="P683" s="54"/>
      <c r="Q683" s="45" t="str">
        <f t="shared" si="70"/>
        <v/>
      </c>
      <c r="R683" s="45" t="str">
        <f>+IF(Q683="","",IFERROR(VLOOKUP(Q683,Consulta1[],2,0),"-"))</f>
        <v/>
      </c>
      <c r="S683" s="45" t="str">
        <f>+IF(Q683="","",IFERROR(VLOOKUP(Q683,Consulta1[],3,0),"-"))</f>
        <v/>
      </c>
      <c r="T683" s="45" t="str">
        <f>+IF(Q683="","",IFERROR(VLOOKUP(Q683,Consulta1[],4,0),"-"))</f>
        <v/>
      </c>
      <c r="U683" s="45" t="str">
        <f>+IF(Q683="","",IFERROR(VLOOKUP(Q683,Consulta1[],5,0),"-"))</f>
        <v/>
      </c>
      <c r="V683" s="45" t="str">
        <f>+IF(Q683="","",IFERROR(VLOOKUP(Q683,Consulta1[],6,0),"-"))</f>
        <v/>
      </c>
      <c r="W683" s="45" t="str">
        <f t="shared" si="71"/>
        <v/>
      </c>
      <c r="X683" s="51" t="str">
        <f>+IF(T683="SWAT HB",800,IF(R683="-","",IFERROR(IF(T683="-","",VLOOKUP(T683,'SKILL PERFIL'!$A$2:$B$37,2,0)),"")))</f>
        <v/>
      </c>
      <c r="Y683" s="51" t="str">
        <f t="shared" si="72"/>
        <v/>
      </c>
      <c r="Z683" s="46" t="str">
        <f t="shared" si="73"/>
        <v/>
      </c>
      <c r="AA683" s="45" t="str">
        <f t="shared" si="74"/>
        <v/>
      </c>
      <c r="AB683" s="45" t="str">
        <f t="shared" si="75"/>
        <v/>
      </c>
      <c r="AC683" s="45" t="str">
        <f>+IF(Q683="","",IFERROR(VLOOKUP(Q683,Consulta1[],7,0),"-"))</f>
        <v/>
      </c>
      <c r="AD683" s="45" t="str">
        <f>+IF(Q683="","",IFERROR(VLOOKUP(Q683,Consulta1[],9,0),"-"))</f>
        <v/>
      </c>
      <c r="AE683" s="1">
        <f t="shared" si="76"/>
        <v>0</v>
      </c>
    </row>
    <row r="684" spans="1:31">
      <c r="A684" s="55"/>
      <c r="B684" s="55"/>
      <c r="H684"/>
      <c r="P684" s="54"/>
      <c r="Q684" s="45" t="str">
        <f t="shared" si="70"/>
        <v/>
      </c>
      <c r="R684" s="45" t="str">
        <f>+IF(Q684="","",IFERROR(VLOOKUP(Q684,Consulta1[],2,0),"-"))</f>
        <v/>
      </c>
      <c r="S684" s="45" t="str">
        <f>+IF(Q684="","",IFERROR(VLOOKUP(Q684,Consulta1[],3,0),"-"))</f>
        <v/>
      </c>
      <c r="T684" s="45" t="str">
        <f>+IF(Q684="","",IFERROR(VLOOKUP(Q684,Consulta1[],4,0),"-"))</f>
        <v/>
      </c>
      <c r="U684" s="45" t="str">
        <f>+IF(Q684="","",IFERROR(VLOOKUP(Q684,Consulta1[],5,0),"-"))</f>
        <v/>
      </c>
      <c r="V684" s="45" t="str">
        <f>+IF(Q684="","",IFERROR(VLOOKUP(Q684,Consulta1[],6,0),"-"))</f>
        <v/>
      </c>
      <c r="W684" s="45" t="str">
        <f t="shared" si="71"/>
        <v/>
      </c>
      <c r="X684" s="51" t="str">
        <f>+IF(T684="SWAT HB",800,IF(R684="-","",IFERROR(IF(T684="-","",VLOOKUP(T684,'SKILL PERFIL'!$A$2:$B$37,2,0)),"")))</f>
        <v/>
      </c>
      <c r="Y684" s="51" t="str">
        <f t="shared" si="72"/>
        <v/>
      </c>
      <c r="Z684" s="46" t="str">
        <f t="shared" si="73"/>
        <v/>
      </c>
      <c r="AA684" s="45" t="str">
        <f t="shared" si="74"/>
        <v/>
      </c>
      <c r="AB684" s="45" t="str">
        <f t="shared" si="75"/>
        <v/>
      </c>
      <c r="AC684" s="45" t="str">
        <f>+IF(Q684="","",IFERROR(VLOOKUP(Q684,Consulta1[],7,0),"-"))</f>
        <v/>
      </c>
      <c r="AD684" s="45" t="str">
        <f>+IF(Q684="","",IFERROR(VLOOKUP(Q684,Consulta1[],9,0),"-"))</f>
        <v/>
      </c>
      <c r="AE684" s="1">
        <f t="shared" si="76"/>
        <v>0</v>
      </c>
    </row>
    <row r="685" spans="1:31">
      <c r="A685" s="55"/>
      <c r="B685" s="55"/>
      <c r="H685"/>
      <c r="P685" s="54"/>
      <c r="Q685" s="45" t="str">
        <f t="shared" si="70"/>
        <v/>
      </c>
      <c r="R685" s="45" t="str">
        <f>+IF(Q685="","",IFERROR(VLOOKUP(Q685,Consulta1[],2,0),"-"))</f>
        <v/>
      </c>
      <c r="S685" s="45" t="str">
        <f>+IF(Q685="","",IFERROR(VLOOKUP(Q685,Consulta1[],3,0),"-"))</f>
        <v/>
      </c>
      <c r="T685" s="45" t="str">
        <f>+IF(Q685="","",IFERROR(VLOOKUP(Q685,Consulta1[],4,0),"-"))</f>
        <v/>
      </c>
      <c r="U685" s="45" t="str">
        <f>+IF(Q685="","",IFERROR(VLOOKUP(Q685,Consulta1[],5,0),"-"))</f>
        <v/>
      </c>
      <c r="V685" s="45" t="str">
        <f>+IF(Q685="","",IFERROR(VLOOKUP(Q685,Consulta1[],6,0),"-"))</f>
        <v/>
      </c>
      <c r="W685" s="45" t="str">
        <f t="shared" si="71"/>
        <v/>
      </c>
      <c r="X685" s="51" t="str">
        <f>+IF(T685="SWAT HB",800,IF(R685="-","",IFERROR(IF(T685="-","",VLOOKUP(T685,'SKILL PERFIL'!$A$2:$B$37,2,0)),"")))</f>
        <v/>
      </c>
      <c r="Y685" s="51" t="str">
        <f t="shared" si="72"/>
        <v/>
      </c>
      <c r="Z685" s="46" t="str">
        <f t="shared" si="73"/>
        <v/>
      </c>
      <c r="AA685" s="45" t="str">
        <f t="shared" si="74"/>
        <v/>
      </c>
      <c r="AB685" s="45" t="str">
        <f t="shared" si="75"/>
        <v/>
      </c>
      <c r="AC685" s="45" t="str">
        <f>+IF(Q685="","",IFERROR(VLOOKUP(Q685,Consulta1[],7,0),"-"))</f>
        <v/>
      </c>
      <c r="AD685" s="45" t="str">
        <f>+IF(Q685="","",IFERROR(VLOOKUP(Q685,Consulta1[],9,0),"-"))</f>
        <v/>
      </c>
      <c r="AE685" s="1">
        <f t="shared" si="76"/>
        <v>0</v>
      </c>
    </row>
    <row r="686" spans="1:31">
      <c r="A686" s="55"/>
      <c r="B686" s="55"/>
      <c r="H686"/>
      <c r="P686" s="54"/>
      <c r="Q686" s="45" t="str">
        <f t="shared" si="70"/>
        <v/>
      </c>
      <c r="R686" s="45" t="str">
        <f>+IF(Q686="","",IFERROR(VLOOKUP(Q686,Consulta1[],2,0),"-"))</f>
        <v/>
      </c>
      <c r="S686" s="45" t="str">
        <f>+IF(Q686="","",IFERROR(VLOOKUP(Q686,Consulta1[],3,0),"-"))</f>
        <v/>
      </c>
      <c r="T686" s="45" t="str">
        <f>+IF(Q686="","",IFERROR(VLOOKUP(Q686,Consulta1[],4,0),"-"))</f>
        <v/>
      </c>
      <c r="U686" s="45" t="str">
        <f>+IF(Q686="","",IFERROR(VLOOKUP(Q686,Consulta1[],5,0),"-"))</f>
        <v/>
      </c>
      <c r="V686" s="45" t="str">
        <f>+IF(Q686="","",IFERROR(VLOOKUP(Q686,Consulta1[],6,0),"-"))</f>
        <v/>
      </c>
      <c r="W686" s="45" t="str">
        <f t="shared" si="71"/>
        <v/>
      </c>
      <c r="X686" s="51" t="str">
        <f>+IF(T686="SWAT HB",800,IF(R686="-","",IFERROR(IF(T686="-","",VLOOKUP(T686,'SKILL PERFIL'!$A$2:$B$37,2,0)),"")))</f>
        <v/>
      </c>
      <c r="Y686" s="51" t="str">
        <f t="shared" si="72"/>
        <v/>
      </c>
      <c r="Z686" s="46" t="str">
        <f t="shared" si="73"/>
        <v/>
      </c>
      <c r="AA686" s="45" t="str">
        <f t="shared" si="74"/>
        <v/>
      </c>
      <c r="AB686" s="45" t="str">
        <f t="shared" si="75"/>
        <v/>
      </c>
      <c r="AC686" s="45" t="str">
        <f>+IF(Q686="","",IFERROR(VLOOKUP(Q686,Consulta1[],7,0),"-"))</f>
        <v/>
      </c>
      <c r="AD686" s="45" t="str">
        <f>+IF(Q686="","",IFERROR(VLOOKUP(Q686,Consulta1[],9,0),"-"))</f>
        <v/>
      </c>
      <c r="AE686" s="1">
        <f t="shared" si="76"/>
        <v>0</v>
      </c>
    </row>
    <row r="687" spans="1:31">
      <c r="A687" s="55"/>
      <c r="B687" s="55"/>
      <c r="H687"/>
      <c r="P687" s="54"/>
      <c r="Q687" s="45" t="str">
        <f t="shared" si="70"/>
        <v/>
      </c>
      <c r="R687" s="45" t="str">
        <f>+IF(Q687="","",IFERROR(VLOOKUP(Q687,Consulta1[],2,0),"-"))</f>
        <v/>
      </c>
      <c r="S687" s="45" t="str">
        <f>+IF(Q687="","",IFERROR(VLOOKUP(Q687,Consulta1[],3,0),"-"))</f>
        <v/>
      </c>
      <c r="T687" s="45" t="str">
        <f>+IF(Q687="","",IFERROR(VLOOKUP(Q687,Consulta1[],4,0),"-"))</f>
        <v/>
      </c>
      <c r="U687" s="45" t="str">
        <f>+IF(Q687="","",IFERROR(VLOOKUP(Q687,Consulta1[],5,0),"-"))</f>
        <v/>
      </c>
      <c r="V687" s="45" t="str">
        <f>+IF(Q687="","",IFERROR(VLOOKUP(Q687,Consulta1[],6,0),"-"))</f>
        <v/>
      </c>
      <c r="W687" s="45" t="str">
        <f t="shared" si="71"/>
        <v/>
      </c>
      <c r="X687" s="51" t="str">
        <f>+IF(T687="SWAT HB",800,IF(R687="-","",IFERROR(IF(T687="-","",VLOOKUP(T687,'SKILL PERFIL'!$A$2:$B$37,2,0)),"")))</f>
        <v/>
      </c>
      <c r="Y687" s="51" t="str">
        <f t="shared" si="72"/>
        <v/>
      </c>
      <c r="Z687" s="46" t="str">
        <f t="shared" si="73"/>
        <v/>
      </c>
      <c r="AA687" s="45" t="str">
        <f t="shared" si="74"/>
        <v/>
      </c>
      <c r="AB687" s="45" t="str">
        <f t="shared" si="75"/>
        <v/>
      </c>
      <c r="AC687" s="45" t="str">
        <f>+IF(Q687="","",IFERROR(VLOOKUP(Q687,Consulta1[],7,0),"-"))</f>
        <v/>
      </c>
      <c r="AD687" s="45" t="str">
        <f>+IF(Q687="","",IFERROR(VLOOKUP(Q687,Consulta1[],9,0),"-"))</f>
        <v/>
      </c>
      <c r="AE687" s="1">
        <f t="shared" si="76"/>
        <v>0</v>
      </c>
    </row>
    <row r="688" spans="1:31">
      <c r="A688" s="55"/>
      <c r="B688" s="55"/>
      <c r="H688"/>
      <c r="P688" s="54"/>
      <c r="Q688" s="45" t="str">
        <f t="shared" si="70"/>
        <v/>
      </c>
      <c r="R688" s="45" t="str">
        <f>+IF(Q688="","",IFERROR(VLOOKUP(Q688,Consulta1[],2,0),"-"))</f>
        <v/>
      </c>
      <c r="S688" s="45" t="str">
        <f>+IF(Q688="","",IFERROR(VLOOKUP(Q688,Consulta1[],3,0),"-"))</f>
        <v/>
      </c>
      <c r="T688" s="45" t="str">
        <f>+IF(Q688="","",IFERROR(VLOOKUP(Q688,Consulta1[],4,0),"-"))</f>
        <v/>
      </c>
      <c r="U688" s="45" t="str">
        <f>+IF(Q688="","",IFERROR(VLOOKUP(Q688,Consulta1[],5,0),"-"))</f>
        <v/>
      </c>
      <c r="V688" s="45" t="str">
        <f>+IF(Q688="","",IFERROR(VLOOKUP(Q688,Consulta1[],6,0),"-"))</f>
        <v/>
      </c>
      <c r="W688" s="45" t="str">
        <f t="shared" si="71"/>
        <v/>
      </c>
      <c r="X688" s="51" t="str">
        <f>+IF(T688="SWAT HB",800,IF(R688="-","",IFERROR(IF(T688="-","",VLOOKUP(T688,'SKILL PERFIL'!$A$2:$B$37,2,0)),"")))</f>
        <v/>
      </c>
      <c r="Y688" s="51" t="str">
        <f t="shared" si="72"/>
        <v/>
      </c>
      <c r="Z688" s="46" t="str">
        <f t="shared" si="73"/>
        <v/>
      </c>
      <c r="AA688" s="45" t="str">
        <f t="shared" si="74"/>
        <v/>
      </c>
      <c r="AB688" s="45" t="str">
        <f t="shared" si="75"/>
        <v/>
      </c>
      <c r="AC688" s="45" t="str">
        <f>+IF(Q688="","",IFERROR(VLOOKUP(Q688,Consulta1[],7,0),"-"))</f>
        <v/>
      </c>
      <c r="AD688" s="45" t="str">
        <f>+IF(Q688="","",IFERROR(VLOOKUP(Q688,Consulta1[],9,0),"-"))</f>
        <v/>
      </c>
      <c r="AE688" s="1">
        <f t="shared" si="76"/>
        <v>0</v>
      </c>
    </row>
    <row r="689" spans="1:31">
      <c r="A689" s="55"/>
      <c r="B689" s="55"/>
      <c r="H689"/>
      <c r="P689" s="54"/>
      <c r="Q689" s="45" t="str">
        <f t="shared" si="70"/>
        <v/>
      </c>
      <c r="R689" s="45" t="str">
        <f>+IF(Q689="","",IFERROR(VLOOKUP(Q689,Consulta1[],2,0),"-"))</f>
        <v/>
      </c>
      <c r="S689" s="45" t="str">
        <f>+IF(Q689="","",IFERROR(VLOOKUP(Q689,Consulta1[],3,0),"-"))</f>
        <v/>
      </c>
      <c r="T689" s="45" t="str">
        <f>+IF(Q689="","",IFERROR(VLOOKUP(Q689,Consulta1[],4,0),"-"))</f>
        <v/>
      </c>
      <c r="U689" s="45" t="str">
        <f>+IF(Q689="","",IFERROR(VLOOKUP(Q689,Consulta1[],5,0),"-"))</f>
        <v/>
      </c>
      <c r="V689" s="45" t="str">
        <f>+IF(Q689="","",IFERROR(VLOOKUP(Q689,Consulta1[],6,0),"-"))</f>
        <v/>
      </c>
      <c r="W689" s="45" t="str">
        <f t="shared" si="71"/>
        <v/>
      </c>
      <c r="X689" s="51" t="str">
        <f>+IF(T689="SWAT HB",800,IF(R689="-","",IFERROR(IF(T689="-","",VLOOKUP(T689,'SKILL PERFIL'!$A$2:$B$37,2,0)),"")))</f>
        <v/>
      </c>
      <c r="Y689" s="51" t="str">
        <f t="shared" si="72"/>
        <v/>
      </c>
      <c r="Z689" s="46" t="str">
        <f t="shared" si="73"/>
        <v/>
      </c>
      <c r="AA689" s="45" t="str">
        <f t="shared" si="74"/>
        <v/>
      </c>
      <c r="AB689" s="45" t="str">
        <f t="shared" si="75"/>
        <v/>
      </c>
      <c r="AC689" s="45" t="str">
        <f>+IF(Q689="","",IFERROR(VLOOKUP(Q689,Consulta1[],7,0),"-"))</f>
        <v/>
      </c>
      <c r="AD689" s="45" t="str">
        <f>+IF(Q689="","",IFERROR(VLOOKUP(Q689,Consulta1[],9,0),"-"))</f>
        <v/>
      </c>
      <c r="AE689" s="1">
        <f t="shared" si="76"/>
        <v>0</v>
      </c>
    </row>
    <row r="690" spans="1:31">
      <c r="A690" s="55"/>
      <c r="B690" s="55"/>
      <c r="H690"/>
      <c r="P690" s="54"/>
      <c r="Q690" s="45" t="str">
        <f t="shared" si="70"/>
        <v/>
      </c>
      <c r="R690" s="45" t="str">
        <f>+IF(Q690="","",IFERROR(VLOOKUP(Q690,Consulta1[],2,0),"-"))</f>
        <v/>
      </c>
      <c r="S690" s="45" t="str">
        <f>+IF(Q690="","",IFERROR(VLOOKUP(Q690,Consulta1[],3,0),"-"))</f>
        <v/>
      </c>
      <c r="T690" s="45" t="str">
        <f>+IF(Q690="","",IFERROR(VLOOKUP(Q690,Consulta1[],4,0),"-"))</f>
        <v/>
      </c>
      <c r="U690" s="45" t="str">
        <f>+IF(Q690="","",IFERROR(VLOOKUP(Q690,Consulta1[],5,0),"-"))</f>
        <v/>
      </c>
      <c r="V690" s="45" t="str">
        <f>+IF(Q690="","",IFERROR(VLOOKUP(Q690,Consulta1[],6,0),"-"))</f>
        <v/>
      </c>
      <c r="W690" s="45" t="str">
        <f t="shared" si="71"/>
        <v/>
      </c>
      <c r="X690" s="51" t="str">
        <f>+IF(T690="SWAT HB",800,IF(R690="-","",IFERROR(IF(T690="-","",VLOOKUP(T690,'SKILL PERFIL'!$A$2:$B$37,2,0)),"")))</f>
        <v/>
      </c>
      <c r="Y690" s="51" t="str">
        <f t="shared" si="72"/>
        <v/>
      </c>
      <c r="Z690" s="46" t="str">
        <f t="shared" si="73"/>
        <v/>
      </c>
      <c r="AA690" s="45" t="str">
        <f t="shared" si="74"/>
        <v/>
      </c>
      <c r="AB690" s="45" t="str">
        <f t="shared" si="75"/>
        <v/>
      </c>
      <c r="AC690" s="45" t="str">
        <f>+IF(Q690="","",IFERROR(VLOOKUP(Q690,Consulta1[],7,0),"-"))</f>
        <v/>
      </c>
      <c r="AD690" s="45" t="str">
        <f>+IF(Q690="","",IFERROR(VLOOKUP(Q690,Consulta1[],9,0),"-"))</f>
        <v/>
      </c>
      <c r="AE690" s="1">
        <f t="shared" si="76"/>
        <v>0</v>
      </c>
    </row>
    <row r="691" spans="1:31">
      <c r="A691" s="55"/>
      <c r="B691" s="55"/>
      <c r="H691"/>
      <c r="P691" s="54"/>
      <c r="Q691" s="45" t="str">
        <f t="shared" si="70"/>
        <v/>
      </c>
      <c r="R691" s="45" t="str">
        <f>+IF(Q691="","",IFERROR(VLOOKUP(Q691,Consulta1[],2,0),"-"))</f>
        <v/>
      </c>
      <c r="S691" s="45" t="str">
        <f>+IF(Q691="","",IFERROR(VLOOKUP(Q691,Consulta1[],3,0),"-"))</f>
        <v/>
      </c>
      <c r="T691" s="45" t="str">
        <f>+IF(Q691="","",IFERROR(VLOOKUP(Q691,Consulta1[],4,0),"-"))</f>
        <v/>
      </c>
      <c r="U691" s="45" t="str">
        <f>+IF(Q691="","",IFERROR(VLOOKUP(Q691,Consulta1[],5,0),"-"))</f>
        <v/>
      </c>
      <c r="V691" s="45" t="str">
        <f>+IF(Q691="","",IFERROR(VLOOKUP(Q691,Consulta1[],6,0),"-"))</f>
        <v/>
      </c>
      <c r="W691" s="45" t="str">
        <f t="shared" si="71"/>
        <v/>
      </c>
      <c r="X691" s="51" t="str">
        <f>+IF(T691="SWAT HB",800,IF(R691="-","",IFERROR(IF(T691="-","",VLOOKUP(T691,'SKILL PERFIL'!$A$2:$B$37,2,0)),"")))</f>
        <v/>
      </c>
      <c r="Y691" s="51" t="str">
        <f t="shared" si="72"/>
        <v/>
      </c>
      <c r="Z691" s="46" t="str">
        <f t="shared" si="73"/>
        <v/>
      </c>
      <c r="AA691" s="45" t="str">
        <f t="shared" si="74"/>
        <v/>
      </c>
      <c r="AB691" s="45" t="str">
        <f t="shared" si="75"/>
        <v/>
      </c>
      <c r="AC691" s="45" t="str">
        <f>+IF(Q691="","",IFERROR(VLOOKUP(Q691,Consulta1[],7,0),"-"))</f>
        <v/>
      </c>
      <c r="AD691" s="45" t="str">
        <f>+IF(Q691="","",IFERROR(VLOOKUP(Q691,Consulta1[],9,0),"-"))</f>
        <v/>
      </c>
      <c r="AE691" s="1">
        <f t="shared" si="76"/>
        <v>0</v>
      </c>
    </row>
    <row r="692" spans="1:31">
      <c r="A692" s="55"/>
      <c r="B692" s="55"/>
      <c r="H692"/>
      <c r="P692" s="54"/>
      <c r="Q692" s="45" t="str">
        <f t="shared" si="70"/>
        <v/>
      </c>
      <c r="R692" s="45" t="str">
        <f>+IF(Q692="","",IFERROR(VLOOKUP(Q692,Consulta1[],2,0),"-"))</f>
        <v/>
      </c>
      <c r="S692" s="45" t="str">
        <f>+IF(Q692="","",IFERROR(VLOOKUP(Q692,Consulta1[],3,0),"-"))</f>
        <v/>
      </c>
      <c r="T692" s="45" t="str">
        <f>+IF(Q692="","",IFERROR(VLOOKUP(Q692,Consulta1[],4,0),"-"))</f>
        <v/>
      </c>
      <c r="U692" s="45" t="str">
        <f>+IF(Q692="","",IFERROR(VLOOKUP(Q692,Consulta1[],5,0),"-"))</f>
        <v/>
      </c>
      <c r="V692" s="45" t="str">
        <f>+IF(Q692="","",IFERROR(VLOOKUP(Q692,Consulta1[],6,0),"-"))</f>
        <v/>
      </c>
      <c r="W692" s="45" t="str">
        <f t="shared" si="71"/>
        <v/>
      </c>
      <c r="X692" s="51" t="str">
        <f>+IF(T692="SWAT HB",800,IF(R692="-","",IFERROR(IF(T692="-","",VLOOKUP(T692,'SKILL PERFIL'!$A$2:$B$37,2,0)),"")))</f>
        <v/>
      </c>
      <c r="Y692" s="51" t="str">
        <f t="shared" si="72"/>
        <v/>
      </c>
      <c r="Z692" s="46" t="str">
        <f t="shared" si="73"/>
        <v/>
      </c>
      <c r="AA692" s="45" t="str">
        <f t="shared" si="74"/>
        <v/>
      </c>
      <c r="AB692" s="45" t="str">
        <f t="shared" si="75"/>
        <v/>
      </c>
      <c r="AC692" s="45" t="str">
        <f>+IF(Q692="","",IFERROR(VLOOKUP(Q692,Consulta1[],7,0),"-"))</f>
        <v/>
      </c>
      <c r="AD692" s="45" t="str">
        <f>+IF(Q692="","",IFERROR(VLOOKUP(Q692,Consulta1[],9,0),"-"))</f>
        <v/>
      </c>
      <c r="AE692" s="1">
        <f t="shared" si="76"/>
        <v>0</v>
      </c>
    </row>
    <row r="693" spans="1:31">
      <c r="A693" s="55"/>
      <c r="B693" s="55"/>
      <c r="H693"/>
      <c r="P693" s="54"/>
      <c r="Q693" s="45" t="str">
        <f t="shared" si="70"/>
        <v/>
      </c>
      <c r="R693" s="45" t="str">
        <f>+IF(Q693="","",IFERROR(VLOOKUP(Q693,Consulta1[],2,0),"-"))</f>
        <v/>
      </c>
      <c r="S693" s="45" t="str">
        <f>+IF(Q693="","",IFERROR(VLOOKUP(Q693,Consulta1[],3,0),"-"))</f>
        <v/>
      </c>
      <c r="T693" s="45" t="str">
        <f>+IF(Q693="","",IFERROR(VLOOKUP(Q693,Consulta1[],4,0),"-"))</f>
        <v/>
      </c>
      <c r="U693" s="45" t="str">
        <f>+IF(Q693="","",IFERROR(VLOOKUP(Q693,Consulta1[],5,0),"-"))</f>
        <v/>
      </c>
      <c r="V693" s="45" t="str">
        <f>+IF(Q693="","",IFERROR(VLOOKUP(Q693,Consulta1[],6,0),"-"))</f>
        <v/>
      </c>
      <c r="W693" s="45" t="str">
        <f t="shared" si="71"/>
        <v/>
      </c>
      <c r="X693" s="51" t="str">
        <f>+IF(T693="SWAT HB",800,IF(R693="-","",IFERROR(IF(T693="-","",VLOOKUP(T693,'SKILL PERFIL'!$A$2:$B$37,2,0)),"")))</f>
        <v/>
      </c>
      <c r="Y693" s="51" t="str">
        <f t="shared" si="72"/>
        <v/>
      </c>
      <c r="Z693" s="46" t="str">
        <f t="shared" si="73"/>
        <v/>
      </c>
      <c r="AA693" s="45" t="str">
        <f t="shared" si="74"/>
        <v/>
      </c>
      <c r="AB693" s="45" t="str">
        <f t="shared" si="75"/>
        <v/>
      </c>
      <c r="AC693" s="45" t="str">
        <f>+IF(Q693="","",IFERROR(VLOOKUP(Q693,Consulta1[],7,0),"-"))</f>
        <v/>
      </c>
      <c r="AD693" s="45" t="str">
        <f>+IF(Q693="","",IFERROR(VLOOKUP(Q693,Consulta1[],9,0),"-"))</f>
        <v/>
      </c>
      <c r="AE693" s="1">
        <f t="shared" si="76"/>
        <v>0</v>
      </c>
    </row>
    <row r="694" spans="1:31">
      <c r="A694" s="55"/>
      <c r="B694" s="55"/>
      <c r="H694"/>
      <c r="P694" s="54"/>
      <c r="Q694" s="45" t="str">
        <f t="shared" si="70"/>
        <v/>
      </c>
      <c r="R694" s="45" t="str">
        <f>+IF(Q694="","",IFERROR(VLOOKUP(Q694,Consulta1[],2,0),"-"))</f>
        <v/>
      </c>
      <c r="S694" s="45" t="str">
        <f>+IF(Q694="","",IFERROR(VLOOKUP(Q694,Consulta1[],3,0),"-"))</f>
        <v/>
      </c>
      <c r="T694" s="45" t="str">
        <f>+IF(Q694="","",IFERROR(VLOOKUP(Q694,Consulta1[],4,0),"-"))</f>
        <v/>
      </c>
      <c r="U694" s="45" t="str">
        <f>+IF(Q694="","",IFERROR(VLOOKUP(Q694,Consulta1[],5,0),"-"))</f>
        <v/>
      </c>
      <c r="V694" s="45" t="str">
        <f>+IF(Q694="","",IFERROR(VLOOKUP(Q694,Consulta1[],6,0),"-"))</f>
        <v/>
      </c>
      <c r="W694" s="45" t="str">
        <f t="shared" si="71"/>
        <v/>
      </c>
      <c r="X694" s="51" t="str">
        <f>+IF(T694="SWAT HB",800,IF(R694="-","",IFERROR(IF(T694="-","",VLOOKUP(T694,'SKILL PERFIL'!$A$2:$B$37,2,0)),"")))</f>
        <v/>
      </c>
      <c r="Y694" s="51" t="str">
        <f t="shared" si="72"/>
        <v/>
      </c>
      <c r="Z694" s="46" t="str">
        <f t="shared" si="73"/>
        <v/>
      </c>
      <c r="AA694" s="45" t="str">
        <f t="shared" si="74"/>
        <v/>
      </c>
      <c r="AB694" s="45" t="str">
        <f t="shared" si="75"/>
        <v/>
      </c>
      <c r="AC694" s="45" t="str">
        <f>+IF(Q694="","",IFERROR(VLOOKUP(Q694,Consulta1[],7,0),"-"))</f>
        <v/>
      </c>
      <c r="AD694" s="45" t="str">
        <f>+IF(Q694="","",IFERROR(VLOOKUP(Q694,Consulta1[],9,0),"-"))</f>
        <v/>
      </c>
      <c r="AE694" s="1">
        <f t="shared" si="76"/>
        <v>0</v>
      </c>
    </row>
    <row r="695" spans="1:31">
      <c r="A695" s="55"/>
      <c r="B695" s="55"/>
      <c r="H695"/>
      <c r="P695" s="54"/>
      <c r="Q695" s="45" t="str">
        <f t="shared" si="70"/>
        <v/>
      </c>
      <c r="R695" s="45" t="str">
        <f>+IF(Q695="","",IFERROR(VLOOKUP(Q695,Consulta1[],2,0),"-"))</f>
        <v/>
      </c>
      <c r="S695" s="45" t="str">
        <f>+IF(Q695="","",IFERROR(VLOOKUP(Q695,Consulta1[],3,0),"-"))</f>
        <v/>
      </c>
      <c r="T695" s="45" t="str">
        <f>+IF(Q695="","",IFERROR(VLOOKUP(Q695,Consulta1[],4,0),"-"))</f>
        <v/>
      </c>
      <c r="U695" s="45" t="str">
        <f>+IF(Q695="","",IFERROR(VLOOKUP(Q695,Consulta1[],5,0),"-"))</f>
        <v/>
      </c>
      <c r="V695" s="45" t="str">
        <f>+IF(Q695="","",IFERROR(VLOOKUP(Q695,Consulta1[],6,0),"-"))</f>
        <v/>
      </c>
      <c r="W695" s="45" t="str">
        <f t="shared" si="71"/>
        <v/>
      </c>
      <c r="X695" s="51" t="str">
        <f>+IF(T695="SWAT HB",800,IF(R695="-","",IFERROR(IF(T695="-","",VLOOKUP(T695,'SKILL PERFIL'!$A$2:$B$37,2,0)),"")))</f>
        <v/>
      </c>
      <c r="Y695" s="51" t="str">
        <f t="shared" si="72"/>
        <v/>
      </c>
      <c r="Z695" s="46" t="str">
        <f t="shared" si="73"/>
        <v/>
      </c>
      <c r="AA695" s="45" t="str">
        <f t="shared" si="74"/>
        <v/>
      </c>
      <c r="AB695" s="45" t="str">
        <f t="shared" si="75"/>
        <v/>
      </c>
      <c r="AC695" s="45" t="str">
        <f>+IF(Q695="","",IFERROR(VLOOKUP(Q695,Consulta1[],7,0),"-"))</f>
        <v/>
      </c>
      <c r="AD695" s="45" t="str">
        <f>+IF(Q695="","",IFERROR(VLOOKUP(Q695,Consulta1[],9,0),"-"))</f>
        <v/>
      </c>
      <c r="AE695" s="1">
        <f t="shared" si="76"/>
        <v>0</v>
      </c>
    </row>
    <row r="696" spans="1:31">
      <c r="A696" s="55"/>
      <c r="B696" s="55"/>
      <c r="H696"/>
      <c r="P696" s="54"/>
      <c r="Q696" s="45" t="str">
        <f t="shared" si="70"/>
        <v/>
      </c>
      <c r="R696" s="45" t="str">
        <f>+IF(Q696="","",IFERROR(VLOOKUP(Q696,Consulta1[],2,0),"-"))</f>
        <v/>
      </c>
      <c r="S696" s="45" t="str">
        <f>+IF(Q696="","",IFERROR(VLOOKUP(Q696,Consulta1[],3,0),"-"))</f>
        <v/>
      </c>
      <c r="T696" s="45" t="str">
        <f>+IF(Q696="","",IFERROR(VLOOKUP(Q696,Consulta1[],4,0),"-"))</f>
        <v/>
      </c>
      <c r="U696" s="45" t="str">
        <f>+IF(Q696="","",IFERROR(VLOOKUP(Q696,Consulta1[],5,0),"-"))</f>
        <v/>
      </c>
      <c r="V696" s="45" t="str">
        <f>+IF(Q696="","",IFERROR(VLOOKUP(Q696,Consulta1[],6,0),"-"))</f>
        <v/>
      </c>
      <c r="W696" s="45" t="str">
        <f t="shared" si="71"/>
        <v/>
      </c>
      <c r="X696" s="51" t="str">
        <f>+IF(T696="SWAT HB",800,IF(R696="-","",IFERROR(IF(T696="-","",VLOOKUP(T696,'SKILL PERFIL'!$A$2:$B$37,2,0)),"")))</f>
        <v/>
      </c>
      <c r="Y696" s="51" t="str">
        <f t="shared" si="72"/>
        <v/>
      </c>
      <c r="Z696" s="46" t="str">
        <f t="shared" si="73"/>
        <v/>
      </c>
      <c r="AA696" s="45" t="str">
        <f t="shared" si="74"/>
        <v/>
      </c>
      <c r="AB696" s="45" t="str">
        <f t="shared" si="75"/>
        <v/>
      </c>
      <c r="AC696" s="45" t="str">
        <f>+IF(Q696="","",IFERROR(VLOOKUP(Q696,Consulta1[],7,0),"-"))</f>
        <v/>
      </c>
      <c r="AD696" s="45" t="str">
        <f>+IF(Q696="","",IFERROR(VLOOKUP(Q696,Consulta1[],9,0),"-"))</f>
        <v/>
      </c>
      <c r="AE696" s="1">
        <f t="shared" si="76"/>
        <v>0</v>
      </c>
    </row>
    <row r="697" spans="1:31">
      <c r="A697" s="55"/>
      <c r="B697" s="55"/>
      <c r="H697"/>
      <c r="P697" s="54"/>
      <c r="Q697" s="45" t="str">
        <f t="shared" si="70"/>
        <v/>
      </c>
      <c r="R697" s="45" t="str">
        <f>+IF(Q697="","",IFERROR(VLOOKUP(Q697,Consulta1[],2,0),"-"))</f>
        <v/>
      </c>
      <c r="S697" s="45" t="str">
        <f>+IF(Q697="","",IFERROR(VLOOKUP(Q697,Consulta1[],3,0),"-"))</f>
        <v/>
      </c>
      <c r="T697" s="45" t="str">
        <f>+IF(Q697="","",IFERROR(VLOOKUP(Q697,Consulta1[],4,0),"-"))</f>
        <v/>
      </c>
      <c r="U697" s="45" t="str">
        <f>+IF(Q697="","",IFERROR(VLOOKUP(Q697,Consulta1[],5,0),"-"))</f>
        <v/>
      </c>
      <c r="V697" s="45" t="str">
        <f>+IF(Q697="","",IFERROR(VLOOKUP(Q697,Consulta1[],6,0),"-"))</f>
        <v/>
      </c>
      <c r="W697" s="45" t="str">
        <f t="shared" si="71"/>
        <v/>
      </c>
      <c r="X697" s="51" t="str">
        <f>+IF(T697="SWAT HB",800,IF(R697="-","",IFERROR(IF(T697="-","",VLOOKUP(T697,'SKILL PERFIL'!$A$2:$B$37,2,0)),"")))</f>
        <v/>
      </c>
      <c r="Y697" s="51" t="str">
        <f t="shared" si="72"/>
        <v/>
      </c>
      <c r="Z697" s="46" t="str">
        <f t="shared" si="73"/>
        <v/>
      </c>
      <c r="AA697" s="45" t="str">
        <f t="shared" si="74"/>
        <v/>
      </c>
      <c r="AB697" s="45" t="str">
        <f t="shared" si="75"/>
        <v/>
      </c>
      <c r="AC697" s="45" t="str">
        <f>+IF(Q697="","",IFERROR(VLOOKUP(Q697,Consulta1[],7,0),"-"))</f>
        <v/>
      </c>
      <c r="AD697" s="45" t="str">
        <f>+IF(Q697="","",IFERROR(VLOOKUP(Q697,Consulta1[],9,0),"-"))</f>
        <v/>
      </c>
      <c r="AE697" s="1">
        <f t="shared" si="76"/>
        <v>0</v>
      </c>
    </row>
    <row r="698" spans="1:31">
      <c r="A698" s="55"/>
      <c r="B698" s="55"/>
      <c r="H698"/>
      <c r="P698" s="54"/>
      <c r="Q698" s="45" t="str">
        <f t="shared" si="70"/>
        <v/>
      </c>
      <c r="R698" s="45" t="str">
        <f>+IF(Q698="","",IFERROR(VLOOKUP(Q698,Consulta1[],2,0),"-"))</f>
        <v/>
      </c>
      <c r="S698" s="45" t="str">
        <f>+IF(Q698="","",IFERROR(VLOOKUP(Q698,Consulta1[],3,0),"-"))</f>
        <v/>
      </c>
      <c r="T698" s="45" t="str">
        <f>+IF(Q698="","",IFERROR(VLOOKUP(Q698,Consulta1[],4,0),"-"))</f>
        <v/>
      </c>
      <c r="U698" s="45" t="str">
        <f>+IF(Q698="","",IFERROR(VLOOKUP(Q698,Consulta1[],5,0),"-"))</f>
        <v/>
      </c>
      <c r="V698" s="45" t="str">
        <f>+IF(Q698="","",IFERROR(VLOOKUP(Q698,Consulta1[],6,0),"-"))</f>
        <v/>
      </c>
      <c r="W698" s="45" t="str">
        <f t="shared" si="71"/>
        <v/>
      </c>
      <c r="X698" s="51" t="str">
        <f>+IF(T698="SWAT HB",800,IF(R698="-","",IFERROR(IF(T698="-","",VLOOKUP(T698,'SKILL PERFIL'!$A$2:$B$37,2,0)),"")))</f>
        <v/>
      </c>
      <c r="Y698" s="51" t="str">
        <f t="shared" si="72"/>
        <v/>
      </c>
      <c r="Z698" s="46" t="str">
        <f t="shared" si="73"/>
        <v/>
      </c>
      <c r="AA698" s="45" t="str">
        <f t="shared" si="74"/>
        <v/>
      </c>
      <c r="AB698" s="45" t="str">
        <f t="shared" si="75"/>
        <v/>
      </c>
      <c r="AC698" s="45" t="str">
        <f>+IF(Q698="","",IFERROR(VLOOKUP(Q698,Consulta1[],7,0),"-"))</f>
        <v/>
      </c>
      <c r="AD698" s="45" t="str">
        <f>+IF(Q698="","",IFERROR(VLOOKUP(Q698,Consulta1[],9,0),"-"))</f>
        <v/>
      </c>
      <c r="AE698" s="1">
        <f t="shared" si="76"/>
        <v>0</v>
      </c>
    </row>
    <row r="699" spans="1:31">
      <c r="A699" s="55"/>
      <c r="B699" s="55"/>
      <c r="H699"/>
      <c r="P699" s="54"/>
      <c r="Q699" s="45" t="str">
        <f t="shared" si="70"/>
        <v/>
      </c>
      <c r="R699" s="45" t="str">
        <f>+IF(Q699="","",IFERROR(VLOOKUP(Q699,Consulta1[],2,0),"-"))</f>
        <v/>
      </c>
      <c r="S699" s="45" t="str">
        <f>+IF(Q699="","",IFERROR(VLOOKUP(Q699,Consulta1[],3,0),"-"))</f>
        <v/>
      </c>
      <c r="T699" s="45" t="str">
        <f>+IF(Q699="","",IFERROR(VLOOKUP(Q699,Consulta1[],4,0),"-"))</f>
        <v/>
      </c>
      <c r="U699" s="45" t="str">
        <f>+IF(Q699="","",IFERROR(VLOOKUP(Q699,Consulta1[],5,0),"-"))</f>
        <v/>
      </c>
      <c r="V699" s="45" t="str">
        <f>+IF(Q699="","",IFERROR(VLOOKUP(Q699,Consulta1[],6,0),"-"))</f>
        <v/>
      </c>
      <c r="W699" s="45" t="str">
        <f t="shared" si="71"/>
        <v/>
      </c>
      <c r="X699" s="51" t="str">
        <f>+IF(T699="SWAT HB",800,IF(R699="-","",IFERROR(IF(T699="-","",VLOOKUP(T699,'SKILL PERFIL'!$A$2:$B$37,2,0)),"")))</f>
        <v/>
      </c>
      <c r="Y699" s="51" t="str">
        <f t="shared" si="72"/>
        <v/>
      </c>
      <c r="Z699" s="46" t="str">
        <f t="shared" si="73"/>
        <v/>
      </c>
      <c r="AA699" s="45" t="str">
        <f t="shared" si="74"/>
        <v/>
      </c>
      <c r="AB699" s="45" t="str">
        <f t="shared" si="75"/>
        <v/>
      </c>
      <c r="AC699" s="45" t="str">
        <f>+IF(Q699="","",IFERROR(VLOOKUP(Q699,Consulta1[],7,0),"-"))</f>
        <v/>
      </c>
      <c r="AD699" s="45" t="str">
        <f>+IF(Q699="","",IFERROR(VLOOKUP(Q699,Consulta1[],9,0),"-"))</f>
        <v/>
      </c>
      <c r="AE699" s="1">
        <f t="shared" si="76"/>
        <v>0</v>
      </c>
    </row>
    <row r="700" spans="1:31">
      <c r="A700" s="55"/>
      <c r="B700" s="55"/>
      <c r="H700"/>
      <c r="P700" s="54"/>
      <c r="Q700" s="45" t="str">
        <f t="shared" si="70"/>
        <v/>
      </c>
      <c r="R700" s="45" t="str">
        <f>+IF(Q700="","",IFERROR(VLOOKUP(Q700,Consulta1[],2,0),"-"))</f>
        <v/>
      </c>
      <c r="S700" s="45" t="str">
        <f>+IF(Q700="","",IFERROR(VLOOKUP(Q700,Consulta1[],3,0),"-"))</f>
        <v/>
      </c>
      <c r="T700" s="45" t="str">
        <f>+IF(Q700="","",IFERROR(VLOOKUP(Q700,Consulta1[],4,0),"-"))</f>
        <v/>
      </c>
      <c r="U700" s="45" t="str">
        <f>+IF(Q700="","",IFERROR(VLOOKUP(Q700,Consulta1[],5,0),"-"))</f>
        <v/>
      </c>
      <c r="V700" s="45" t="str">
        <f>+IF(Q700="","",IFERROR(VLOOKUP(Q700,Consulta1[],6,0),"-"))</f>
        <v/>
      </c>
      <c r="W700" s="45" t="str">
        <f t="shared" si="71"/>
        <v/>
      </c>
      <c r="X700" s="51" t="str">
        <f>+IF(T700="SWAT HB",800,IF(R700="-","",IFERROR(IF(T700="-","",VLOOKUP(T700,'SKILL PERFIL'!$A$2:$B$37,2,0)),"")))</f>
        <v/>
      </c>
      <c r="Y700" s="51" t="str">
        <f t="shared" si="72"/>
        <v/>
      </c>
      <c r="Z700" s="46" t="str">
        <f t="shared" si="73"/>
        <v/>
      </c>
      <c r="AA700" s="45" t="str">
        <f t="shared" si="74"/>
        <v/>
      </c>
      <c r="AB700" s="45" t="str">
        <f t="shared" si="75"/>
        <v/>
      </c>
      <c r="AC700" s="45" t="str">
        <f>+IF(Q700="","",IFERROR(VLOOKUP(Q700,Consulta1[],7,0),"-"))</f>
        <v/>
      </c>
      <c r="AD700" s="45" t="str">
        <f>+IF(Q700="","",IFERROR(VLOOKUP(Q700,Consulta1[],9,0),"-"))</f>
        <v/>
      </c>
      <c r="AE700" s="1">
        <f t="shared" si="76"/>
        <v>0</v>
      </c>
    </row>
    <row r="701" spans="1:31">
      <c r="A701" s="55"/>
      <c r="B701" s="55"/>
      <c r="H701"/>
      <c r="P701" s="54"/>
      <c r="Q701" s="45" t="str">
        <f t="shared" si="70"/>
        <v/>
      </c>
      <c r="R701" s="45" t="str">
        <f>+IF(Q701="","",IFERROR(VLOOKUP(Q701,Consulta1[],2,0),"-"))</f>
        <v/>
      </c>
      <c r="S701" s="45" t="str">
        <f>+IF(Q701="","",IFERROR(VLOOKUP(Q701,Consulta1[],3,0),"-"))</f>
        <v/>
      </c>
      <c r="T701" s="45" t="str">
        <f>+IF(Q701="","",IFERROR(VLOOKUP(Q701,Consulta1[],4,0),"-"))</f>
        <v/>
      </c>
      <c r="U701" s="45" t="str">
        <f>+IF(Q701="","",IFERROR(VLOOKUP(Q701,Consulta1[],5,0),"-"))</f>
        <v/>
      </c>
      <c r="V701" s="45" t="str">
        <f>+IF(Q701="","",IFERROR(VLOOKUP(Q701,Consulta1[],6,0),"-"))</f>
        <v/>
      </c>
      <c r="W701" s="45" t="str">
        <f t="shared" si="71"/>
        <v/>
      </c>
      <c r="X701" s="51" t="str">
        <f>+IF(T701="SWAT HB",800,IF(R701="-","",IFERROR(IF(T701="-","",VLOOKUP(T701,'SKILL PERFIL'!$A$2:$B$37,2,0)),"")))</f>
        <v/>
      </c>
      <c r="Y701" s="51" t="str">
        <f t="shared" si="72"/>
        <v/>
      </c>
      <c r="Z701" s="46" t="str">
        <f t="shared" si="73"/>
        <v/>
      </c>
      <c r="AA701" s="45" t="str">
        <f t="shared" si="74"/>
        <v/>
      </c>
      <c r="AB701" s="45" t="str">
        <f t="shared" si="75"/>
        <v/>
      </c>
      <c r="AC701" s="45" t="str">
        <f>+IF(Q701="","",IFERROR(VLOOKUP(Q701,Consulta1[],7,0),"-"))</f>
        <v/>
      </c>
      <c r="AD701" s="45" t="str">
        <f>+IF(Q701="","",IFERROR(VLOOKUP(Q701,Consulta1[],9,0),"-"))</f>
        <v/>
      </c>
      <c r="AE701" s="1">
        <f t="shared" si="76"/>
        <v>0</v>
      </c>
    </row>
    <row r="702" spans="1:31">
      <c r="A702" s="55"/>
      <c r="B702" s="55"/>
      <c r="H702"/>
      <c r="P702" s="54"/>
      <c r="Q702" s="45" t="str">
        <f t="shared" si="70"/>
        <v/>
      </c>
      <c r="R702" s="45" t="str">
        <f>+IF(Q702="","",IFERROR(VLOOKUP(Q702,Consulta1[],2,0),"-"))</f>
        <v/>
      </c>
      <c r="S702" s="45" t="str">
        <f>+IF(Q702="","",IFERROR(VLOOKUP(Q702,Consulta1[],3,0),"-"))</f>
        <v/>
      </c>
      <c r="T702" s="45" t="str">
        <f>+IF(Q702="","",IFERROR(VLOOKUP(Q702,Consulta1[],4,0),"-"))</f>
        <v/>
      </c>
      <c r="U702" s="45" t="str">
        <f>+IF(Q702="","",IFERROR(VLOOKUP(Q702,Consulta1[],5,0),"-"))</f>
        <v/>
      </c>
      <c r="V702" s="45" t="str">
        <f>+IF(Q702="","",IFERROR(VLOOKUP(Q702,Consulta1[],6,0),"-"))</f>
        <v/>
      </c>
      <c r="W702" s="45" t="str">
        <f t="shared" si="71"/>
        <v/>
      </c>
      <c r="X702" s="51" t="str">
        <f>+IF(T702="SWAT HB",800,IF(R702="-","",IFERROR(IF(T702="-","",VLOOKUP(T702,'SKILL PERFIL'!$A$2:$B$37,2,0)),"")))</f>
        <v/>
      </c>
      <c r="Y702" s="51" t="str">
        <f t="shared" si="72"/>
        <v/>
      </c>
      <c r="Z702" s="46" t="str">
        <f t="shared" si="73"/>
        <v/>
      </c>
      <c r="AA702" s="45" t="str">
        <f t="shared" si="74"/>
        <v/>
      </c>
      <c r="AB702" s="45" t="str">
        <f t="shared" si="75"/>
        <v/>
      </c>
      <c r="AC702" s="45" t="str">
        <f>+IF(Q702="","",IFERROR(VLOOKUP(Q702,Consulta1[],7,0),"-"))</f>
        <v/>
      </c>
      <c r="AD702" s="45" t="str">
        <f>+IF(Q702="","",IFERROR(VLOOKUP(Q702,Consulta1[],9,0),"-"))</f>
        <v/>
      </c>
      <c r="AE702" s="1">
        <f t="shared" si="76"/>
        <v>0</v>
      </c>
    </row>
    <row r="703" spans="1:31">
      <c r="A703" s="55"/>
      <c r="B703" s="55"/>
      <c r="H703"/>
      <c r="P703" s="54"/>
      <c r="Q703" s="45" t="str">
        <f t="shared" si="70"/>
        <v/>
      </c>
      <c r="R703" s="45" t="str">
        <f>+IF(Q703="","",IFERROR(VLOOKUP(Q703,Consulta1[],2,0),"-"))</f>
        <v/>
      </c>
      <c r="S703" s="45" t="str">
        <f>+IF(Q703="","",IFERROR(VLOOKUP(Q703,Consulta1[],3,0),"-"))</f>
        <v/>
      </c>
      <c r="T703" s="45" t="str">
        <f>+IF(Q703="","",IFERROR(VLOOKUP(Q703,Consulta1[],4,0),"-"))</f>
        <v/>
      </c>
      <c r="U703" s="45" t="str">
        <f>+IF(Q703="","",IFERROR(VLOOKUP(Q703,Consulta1[],5,0),"-"))</f>
        <v/>
      </c>
      <c r="V703" s="45" t="str">
        <f>+IF(Q703="","",IFERROR(VLOOKUP(Q703,Consulta1[],6,0),"-"))</f>
        <v/>
      </c>
      <c r="W703" s="45" t="str">
        <f t="shared" si="71"/>
        <v/>
      </c>
      <c r="X703" s="51" t="str">
        <f>+IF(T703="SWAT HB",800,IF(R703="-","",IFERROR(IF(T703="-","",VLOOKUP(T703,'SKILL PERFIL'!$A$2:$B$37,2,0)),"")))</f>
        <v/>
      </c>
      <c r="Y703" s="51" t="str">
        <f t="shared" si="72"/>
        <v/>
      </c>
      <c r="Z703" s="46" t="str">
        <f t="shared" si="73"/>
        <v/>
      </c>
      <c r="AA703" s="45" t="str">
        <f t="shared" si="74"/>
        <v/>
      </c>
      <c r="AB703" s="45" t="str">
        <f t="shared" si="75"/>
        <v/>
      </c>
      <c r="AC703" s="45" t="str">
        <f>+IF(Q703="","",IFERROR(VLOOKUP(Q703,Consulta1[],7,0),"-"))</f>
        <v/>
      </c>
      <c r="AD703" s="45" t="str">
        <f>+IF(Q703="","",IFERROR(VLOOKUP(Q703,Consulta1[],9,0),"-"))</f>
        <v/>
      </c>
      <c r="AE703" s="1">
        <f t="shared" si="76"/>
        <v>0</v>
      </c>
    </row>
    <row r="704" spans="1:31">
      <c r="A704" s="55"/>
      <c r="B704" s="55"/>
      <c r="H704"/>
      <c r="P704" s="54"/>
      <c r="Q704" s="45" t="str">
        <f t="shared" si="70"/>
        <v/>
      </c>
      <c r="R704" s="45" t="str">
        <f>+IF(Q704="","",IFERROR(VLOOKUP(Q704,Consulta1[],2,0),"-"))</f>
        <v/>
      </c>
      <c r="S704" s="45" t="str">
        <f>+IF(Q704="","",IFERROR(VLOOKUP(Q704,Consulta1[],3,0),"-"))</f>
        <v/>
      </c>
      <c r="T704" s="45" t="str">
        <f>+IF(Q704="","",IFERROR(VLOOKUP(Q704,Consulta1[],4,0),"-"))</f>
        <v/>
      </c>
      <c r="U704" s="45" t="str">
        <f>+IF(Q704="","",IFERROR(VLOOKUP(Q704,Consulta1[],5,0),"-"))</f>
        <v/>
      </c>
      <c r="V704" s="45" t="str">
        <f>+IF(Q704="","",IFERROR(VLOOKUP(Q704,Consulta1[],6,0),"-"))</f>
        <v/>
      </c>
      <c r="W704" s="45" t="str">
        <f t="shared" si="71"/>
        <v/>
      </c>
      <c r="X704" s="51" t="str">
        <f>+IF(T704="SWAT HB",800,IF(R704="-","",IFERROR(IF(T704="-","",VLOOKUP(T704,'SKILL PERFIL'!$A$2:$B$37,2,0)),"")))</f>
        <v/>
      </c>
      <c r="Y704" s="51" t="str">
        <f t="shared" si="72"/>
        <v/>
      </c>
      <c r="Z704" s="46" t="str">
        <f t="shared" si="73"/>
        <v/>
      </c>
      <c r="AA704" s="45" t="str">
        <f t="shared" si="74"/>
        <v/>
      </c>
      <c r="AB704" s="45" t="str">
        <f t="shared" si="75"/>
        <v/>
      </c>
      <c r="AC704" s="45" t="str">
        <f>+IF(Q704="","",IFERROR(VLOOKUP(Q704,Consulta1[],7,0),"-"))</f>
        <v/>
      </c>
      <c r="AD704" s="45" t="str">
        <f>+IF(Q704="","",IFERROR(VLOOKUP(Q704,Consulta1[],9,0),"-"))</f>
        <v/>
      </c>
      <c r="AE704" s="1">
        <f t="shared" si="76"/>
        <v>0</v>
      </c>
    </row>
    <row r="705" spans="1:31">
      <c r="A705" s="55"/>
      <c r="B705" s="55"/>
      <c r="H705"/>
      <c r="P705" s="54"/>
      <c r="Q705" s="45" t="str">
        <f t="shared" si="70"/>
        <v/>
      </c>
      <c r="R705" s="45" t="str">
        <f>+IF(Q705="","",IFERROR(VLOOKUP(Q705,Consulta1[],2,0),"-"))</f>
        <v/>
      </c>
      <c r="S705" s="45" t="str">
        <f>+IF(Q705="","",IFERROR(VLOOKUP(Q705,Consulta1[],3,0),"-"))</f>
        <v/>
      </c>
      <c r="T705" s="45" t="str">
        <f>+IF(Q705="","",IFERROR(VLOOKUP(Q705,Consulta1[],4,0),"-"))</f>
        <v/>
      </c>
      <c r="U705" s="45" t="str">
        <f>+IF(Q705="","",IFERROR(VLOOKUP(Q705,Consulta1[],5,0),"-"))</f>
        <v/>
      </c>
      <c r="V705" s="45" t="str">
        <f>+IF(Q705="","",IFERROR(VLOOKUP(Q705,Consulta1[],6,0),"-"))</f>
        <v/>
      </c>
      <c r="W705" s="45" t="str">
        <f t="shared" si="71"/>
        <v/>
      </c>
      <c r="X705" s="51" t="str">
        <f>+IF(T705="SWAT HB",800,IF(R705="-","",IFERROR(IF(T705="-","",VLOOKUP(T705,'SKILL PERFIL'!$A$2:$B$37,2,0)),"")))</f>
        <v/>
      </c>
      <c r="Y705" s="51" t="str">
        <f t="shared" si="72"/>
        <v/>
      </c>
      <c r="Z705" s="46" t="str">
        <f t="shared" si="73"/>
        <v/>
      </c>
      <c r="AA705" s="45" t="str">
        <f t="shared" si="74"/>
        <v/>
      </c>
      <c r="AB705" s="45" t="str">
        <f t="shared" si="75"/>
        <v/>
      </c>
      <c r="AC705" s="45" t="str">
        <f>+IF(Q705="","",IFERROR(VLOOKUP(Q705,Consulta1[],7,0),"-"))</f>
        <v/>
      </c>
      <c r="AD705" s="45" t="str">
        <f>+IF(Q705="","",IFERROR(VLOOKUP(Q705,Consulta1[],9,0),"-"))</f>
        <v/>
      </c>
      <c r="AE705" s="1">
        <f t="shared" si="76"/>
        <v>0</v>
      </c>
    </row>
    <row r="706" spans="1:31">
      <c r="A706" s="55"/>
      <c r="B706" s="55"/>
      <c r="H706"/>
      <c r="P706" s="54"/>
      <c r="Q706" s="45" t="str">
        <f t="shared" si="70"/>
        <v/>
      </c>
      <c r="R706" s="45" t="str">
        <f>+IF(Q706="","",IFERROR(VLOOKUP(Q706,Consulta1[],2,0),"-"))</f>
        <v/>
      </c>
      <c r="S706" s="45" t="str">
        <f>+IF(Q706="","",IFERROR(VLOOKUP(Q706,Consulta1[],3,0),"-"))</f>
        <v/>
      </c>
      <c r="T706" s="45" t="str">
        <f>+IF(Q706="","",IFERROR(VLOOKUP(Q706,Consulta1[],4,0),"-"))</f>
        <v/>
      </c>
      <c r="U706" s="45" t="str">
        <f>+IF(Q706="","",IFERROR(VLOOKUP(Q706,Consulta1[],5,0),"-"))</f>
        <v/>
      </c>
      <c r="V706" s="45" t="str">
        <f>+IF(Q706="","",IFERROR(VLOOKUP(Q706,Consulta1[],6,0),"-"))</f>
        <v/>
      </c>
      <c r="W706" s="45" t="str">
        <f t="shared" si="71"/>
        <v/>
      </c>
      <c r="X706" s="51" t="str">
        <f>+IF(T706="SWAT HB",800,IF(R706="-","",IFERROR(IF(T706="-","",VLOOKUP(T706,'SKILL PERFIL'!$A$2:$B$37,2,0)),"")))</f>
        <v/>
      </c>
      <c r="Y706" s="51" t="str">
        <f t="shared" si="72"/>
        <v/>
      </c>
      <c r="Z706" s="46" t="str">
        <f t="shared" si="73"/>
        <v/>
      </c>
      <c r="AA706" s="45" t="str">
        <f t="shared" si="74"/>
        <v/>
      </c>
      <c r="AB706" s="45" t="str">
        <f t="shared" si="75"/>
        <v/>
      </c>
      <c r="AC706" s="45" t="str">
        <f>+IF(Q706="","",IFERROR(VLOOKUP(Q706,Consulta1[],7,0),"-"))</f>
        <v/>
      </c>
      <c r="AD706" s="45" t="str">
        <f>+IF(Q706="","",IFERROR(VLOOKUP(Q706,Consulta1[],9,0),"-"))</f>
        <v/>
      </c>
      <c r="AE706" s="1">
        <f t="shared" si="76"/>
        <v>0</v>
      </c>
    </row>
    <row r="707" spans="1:31">
      <c r="A707" s="55"/>
      <c r="B707" s="55"/>
      <c r="H707"/>
      <c r="P707" s="54"/>
      <c r="Q707" s="45" t="str">
        <f t="shared" ref="Q707:Q770" si="77">+IFERROR(IF(G707="","",LEFT(G707,7))*1,"")</f>
        <v/>
      </c>
      <c r="R707" s="45" t="str">
        <f>+IF(Q707="","",IFERROR(VLOOKUP(Q707,Consulta1[],2,0),"-"))</f>
        <v/>
      </c>
      <c r="S707" s="45" t="str">
        <f>+IF(Q707="","",IFERROR(VLOOKUP(Q707,Consulta1[],3,0),"-"))</f>
        <v/>
      </c>
      <c r="T707" s="45" t="str">
        <f>+IF(Q707="","",IFERROR(VLOOKUP(Q707,Consulta1[],4,0),"-"))</f>
        <v/>
      </c>
      <c r="U707" s="45" t="str">
        <f>+IF(Q707="","",IFERROR(VLOOKUP(Q707,Consulta1[],5,0),"-"))</f>
        <v/>
      </c>
      <c r="V707" s="45" t="str">
        <f>+IF(Q707="","",IFERROR(VLOOKUP(Q707,Consulta1[],6,0),"-"))</f>
        <v/>
      </c>
      <c r="W707" s="45" t="str">
        <f t="shared" ref="W707:W770" si="78">+IF(G707="","",IF(R707="-","",I707))</f>
        <v/>
      </c>
      <c r="X707" s="51" t="str">
        <f>+IF(T707="SWAT HB",800,IF(R707="-","",IFERROR(IF(T707="-","",VLOOKUP(T707,'SKILL PERFIL'!$A$2:$B$37,2,0)),"")))</f>
        <v/>
      </c>
      <c r="Y707" s="51" t="str">
        <f t="shared" ref="Y707:Y770" si="79">+IFERROR(IF(R707="-","",MID(J707,2,8)*24*3600),"")</f>
        <v/>
      </c>
      <c r="Z707" s="46" t="str">
        <f t="shared" ref="Z707:Z770" si="80">+IFERROR(W707*Y707,"")</f>
        <v/>
      </c>
      <c r="AA707" s="45" t="str">
        <f t="shared" ref="AA707:AA770" si="81">+IF(Q707="","",Q707)</f>
        <v/>
      </c>
      <c r="AB707" s="45" t="str">
        <f t="shared" ref="AB707:AB770" si="82">+IF(G707="","",IF(R707="-",0,1))</f>
        <v/>
      </c>
      <c r="AC707" s="45" t="str">
        <f>+IF(Q707="","",IFERROR(VLOOKUP(Q707,Consulta1[],7,0),"-"))</f>
        <v/>
      </c>
      <c r="AD707" s="45" t="str">
        <f>+IF(Q707="","",IFERROR(VLOOKUP(Q707,Consulta1[],9,0),"-"))</f>
        <v/>
      </c>
      <c r="AE707" s="1">
        <f t="shared" ref="AE707:AE770" si="83">DATE(YEAR(A707),MONTH(A707),DAY(A707))</f>
        <v>0</v>
      </c>
    </row>
    <row r="708" spans="1:31">
      <c r="A708" s="55"/>
      <c r="B708" s="55"/>
      <c r="H708"/>
      <c r="P708" s="54"/>
      <c r="Q708" s="45" t="str">
        <f t="shared" si="77"/>
        <v/>
      </c>
      <c r="R708" s="45" t="str">
        <f>+IF(Q708="","",IFERROR(VLOOKUP(Q708,Consulta1[],2,0),"-"))</f>
        <v/>
      </c>
      <c r="S708" s="45" t="str">
        <f>+IF(Q708="","",IFERROR(VLOOKUP(Q708,Consulta1[],3,0),"-"))</f>
        <v/>
      </c>
      <c r="T708" s="45" t="str">
        <f>+IF(Q708="","",IFERROR(VLOOKUP(Q708,Consulta1[],4,0),"-"))</f>
        <v/>
      </c>
      <c r="U708" s="45" t="str">
        <f>+IF(Q708="","",IFERROR(VLOOKUP(Q708,Consulta1[],5,0),"-"))</f>
        <v/>
      </c>
      <c r="V708" s="45" t="str">
        <f>+IF(Q708="","",IFERROR(VLOOKUP(Q708,Consulta1[],6,0),"-"))</f>
        <v/>
      </c>
      <c r="W708" s="45" t="str">
        <f t="shared" si="78"/>
        <v/>
      </c>
      <c r="X708" s="51" t="str">
        <f>+IF(T708="SWAT HB",800,IF(R708="-","",IFERROR(IF(T708="-","",VLOOKUP(T708,'SKILL PERFIL'!$A$2:$B$37,2,0)),"")))</f>
        <v/>
      </c>
      <c r="Y708" s="51" t="str">
        <f t="shared" si="79"/>
        <v/>
      </c>
      <c r="Z708" s="46" t="str">
        <f t="shared" si="80"/>
        <v/>
      </c>
      <c r="AA708" s="45" t="str">
        <f t="shared" si="81"/>
        <v/>
      </c>
      <c r="AB708" s="45" t="str">
        <f t="shared" si="82"/>
        <v/>
      </c>
      <c r="AC708" s="45" t="str">
        <f>+IF(Q708="","",IFERROR(VLOOKUP(Q708,Consulta1[],7,0),"-"))</f>
        <v/>
      </c>
      <c r="AD708" s="45" t="str">
        <f>+IF(Q708="","",IFERROR(VLOOKUP(Q708,Consulta1[],9,0),"-"))</f>
        <v/>
      </c>
      <c r="AE708" s="1">
        <f t="shared" si="83"/>
        <v>0</v>
      </c>
    </row>
    <row r="709" spans="1:31">
      <c r="A709" s="55"/>
      <c r="B709" s="55"/>
      <c r="H709"/>
      <c r="P709" s="54"/>
      <c r="Q709" s="45" t="str">
        <f t="shared" si="77"/>
        <v/>
      </c>
      <c r="R709" s="45" t="str">
        <f>+IF(Q709="","",IFERROR(VLOOKUP(Q709,Consulta1[],2,0),"-"))</f>
        <v/>
      </c>
      <c r="S709" s="45" t="str">
        <f>+IF(Q709="","",IFERROR(VLOOKUP(Q709,Consulta1[],3,0),"-"))</f>
        <v/>
      </c>
      <c r="T709" s="45" t="str">
        <f>+IF(Q709="","",IFERROR(VLOOKUP(Q709,Consulta1[],4,0),"-"))</f>
        <v/>
      </c>
      <c r="U709" s="45" t="str">
        <f>+IF(Q709="","",IFERROR(VLOOKUP(Q709,Consulta1[],5,0),"-"))</f>
        <v/>
      </c>
      <c r="V709" s="45" t="str">
        <f>+IF(Q709="","",IFERROR(VLOOKUP(Q709,Consulta1[],6,0),"-"))</f>
        <v/>
      </c>
      <c r="W709" s="45" t="str">
        <f t="shared" si="78"/>
        <v/>
      </c>
      <c r="X709" s="51" t="str">
        <f>+IF(T709="SWAT HB",800,IF(R709="-","",IFERROR(IF(T709="-","",VLOOKUP(T709,'SKILL PERFIL'!$A$2:$B$37,2,0)),"")))</f>
        <v/>
      </c>
      <c r="Y709" s="51" t="str">
        <f t="shared" si="79"/>
        <v/>
      </c>
      <c r="Z709" s="46" t="str">
        <f t="shared" si="80"/>
        <v/>
      </c>
      <c r="AA709" s="45" t="str">
        <f t="shared" si="81"/>
        <v/>
      </c>
      <c r="AB709" s="45" t="str">
        <f t="shared" si="82"/>
        <v/>
      </c>
      <c r="AC709" s="45" t="str">
        <f>+IF(Q709="","",IFERROR(VLOOKUP(Q709,Consulta1[],7,0),"-"))</f>
        <v/>
      </c>
      <c r="AD709" s="45" t="str">
        <f>+IF(Q709="","",IFERROR(VLOOKUP(Q709,Consulta1[],9,0),"-"))</f>
        <v/>
      </c>
      <c r="AE709" s="1">
        <f t="shared" si="83"/>
        <v>0</v>
      </c>
    </row>
    <row r="710" spans="1:31">
      <c r="A710" s="55"/>
      <c r="B710" s="55"/>
      <c r="H710"/>
      <c r="P710" s="54"/>
      <c r="Q710" s="45" t="str">
        <f t="shared" si="77"/>
        <v/>
      </c>
      <c r="R710" s="45" t="str">
        <f>+IF(Q710="","",IFERROR(VLOOKUP(Q710,Consulta1[],2,0),"-"))</f>
        <v/>
      </c>
      <c r="S710" s="45" t="str">
        <f>+IF(Q710="","",IFERROR(VLOOKUP(Q710,Consulta1[],3,0),"-"))</f>
        <v/>
      </c>
      <c r="T710" s="45" t="str">
        <f>+IF(Q710="","",IFERROR(VLOOKUP(Q710,Consulta1[],4,0),"-"))</f>
        <v/>
      </c>
      <c r="U710" s="45" t="str">
        <f>+IF(Q710="","",IFERROR(VLOOKUP(Q710,Consulta1[],5,0),"-"))</f>
        <v/>
      </c>
      <c r="V710" s="45" t="str">
        <f>+IF(Q710="","",IFERROR(VLOOKUP(Q710,Consulta1[],6,0),"-"))</f>
        <v/>
      </c>
      <c r="W710" s="45" t="str">
        <f t="shared" si="78"/>
        <v/>
      </c>
      <c r="X710" s="51" t="str">
        <f>+IF(T710="SWAT HB",800,IF(R710="-","",IFERROR(IF(T710="-","",VLOOKUP(T710,'SKILL PERFIL'!$A$2:$B$37,2,0)),"")))</f>
        <v/>
      </c>
      <c r="Y710" s="51" t="str">
        <f t="shared" si="79"/>
        <v/>
      </c>
      <c r="Z710" s="46" t="str">
        <f t="shared" si="80"/>
        <v/>
      </c>
      <c r="AA710" s="45" t="str">
        <f t="shared" si="81"/>
        <v/>
      </c>
      <c r="AB710" s="45" t="str">
        <f t="shared" si="82"/>
        <v/>
      </c>
      <c r="AC710" s="45" t="str">
        <f>+IF(Q710="","",IFERROR(VLOOKUP(Q710,Consulta1[],7,0),"-"))</f>
        <v/>
      </c>
      <c r="AD710" s="45" t="str">
        <f>+IF(Q710="","",IFERROR(VLOOKUP(Q710,Consulta1[],9,0),"-"))</f>
        <v/>
      </c>
      <c r="AE710" s="1">
        <f t="shared" si="83"/>
        <v>0</v>
      </c>
    </row>
    <row r="711" spans="1:31">
      <c r="A711" s="55"/>
      <c r="B711" s="55"/>
      <c r="H711"/>
      <c r="P711" s="54"/>
      <c r="Q711" s="45" t="str">
        <f t="shared" si="77"/>
        <v/>
      </c>
      <c r="R711" s="45" t="str">
        <f>+IF(Q711="","",IFERROR(VLOOKUP(Q711,Consulta1[],2,0),"-"))</f>
        <v/>
      </c>
      <c r="S711" s="45" t="str">
        <f>+IF(Q711="","",IFERROR(VLOOKUP(Q711,Consulta1[],3,0),"-"))</f>
        <v/>
      </c>
      <c r="T711" s="45" t="str">
        <f>+IF(Q711="","",IFERROR(VLOOKUP(Q711,Consulta1[],4,0),"-"))</f>
        <v/>
      </c>
      <c r="U711" s="45" t="str">
        <f>+IF(Q711="","",IFERROR(VLOOKUP(Q711,Consulta1[],5,0),"-"))</f>
        <v/>
      </c>
      <c r="V711" s="45" t="str">
        <f>+IF(Q711="","",IFERROR(VLOOKUP(Q711,Consulta1[],6,0),"-"))</f>
        <v/>
      </c>
      <c r="W711" s="45" t="str">
        <f t="shared" si="78"/>
        <v/>
      </c>
      <c r="X711" s="51" t="str">
        <f>+IF(T711="SWAT HB",800,IF(R711="-","",IFERROR(IF(T711="-","",VLOOKUP(T711,'SKILL PERFIL'!$A$2:$B$37,2,0)),"")))</f>
        <v/>
      </c>
      <c r="Y711" s="51" t="str">
        <f t="shared" si="79"/>
        <v/>
      </c>
      <c r="Z711" s="46" t="str">
        <f t="shared" si="80"/>
        <v/>
      </c>
      <c r="AA711" s="45" t="str">
        <f t="shared" si="81"/>
        <v/>
      </c>
      <c r="AB711" s="45" t="str">
        <f t="shared" si="82"/>
        <v/>
      </c>
      <c r="AC711" s="45" t="str">
        <f>+IF(Q711="","",IFERROR(VLOOKUP(Q711,Consulta1[],7,0),"-"))</f>
        <v/>
      </c>
      <c r="AD711" s="45" t="str">
        <f>+IF(Q711="","",IFERROR(VLOOKUP(Q711,Consulta1[],9,0),"-"))</f>
        <v/>
      </c>
      <c r="AE711" s="1">
        <f t="shared" si="83"/>
        <v>0</v>
      </c>
    </row>
    <row r="712" spans="1:31">
      <c r="A712" s="55"/>
      <c r="B712" s="55"/>
      <c r="H712"/>
      <c r="P712" s="54"/>
      <c r="Q712" s="45" t="str">
        <f t="shared" si="77"/>
        <v/>
      </c>
      <c r="R712" s="45" t="str">
        <f>+IF(Q712="","",IFERROR(VLOOKUP(Q712,Consulta1[],2,0),"-"))</f>
        <v/>
      </c>
      <c r="S712" s="45" t="str">
        <f>+IF(Q712="","",IFERROR(VLOOKUP(Q712,Consulta1[],3,0),"-"))</f>
        <v/>
      </c>
      <c r="T712" s="45" t="str">
        <f>+IF(Q712="","",IFERROR(VLOOKUP(Q712,Consulta1[],4,0),"-"))</f>
        <v/>
      </c>
      <c r="U712" s="45" t="str">
        <f>+IF(Q712="","",IFERROR(VLOOKUP(Q712,Consulta1[],5,0),"-"))</f>
        <v/>
      </c>
      <c r="V712" s="45" t="str">
        <f>+IF(Q712="","",IFERROR(VLOOKUP(Q712,Consulta1[],6,0),"-"))</f>
        <v/>
      </c>
      <c r="W712" s="45" t="str">
        <f t="shared" si="78"/>
        <v/>
      </c>
      <c r="X712" s="51" t="str">
        <f>+IF(T712="SWAT HB",800,IF(R712="-","",IFERROR(IF(T712="-","",VLOOKUP(T712,'SKILL PERFIL'!$A$2:$B$37,2,0)),"")))</f>
        <v/>
      </c>
      <c r="Y712" s="51" t="str">
        <f t="shared" si="79"/>
        <v/>
      </c>
      <c r="Z712" s="46" t="str">
        <f t="shared" si="80"/>
        <v/>
      </c>
      <c r="AA712" s="45" t="str">
        <f t="shared" si="81"/>
        <v/>
      </c>
      <c r="AB712" s="45" t="str">
        <f t="shared" si="82"/>
        <v/>
      </c>
      <c r="AC712" s="45" t="str">
        <f>+IF(Q712="","",IFERROR(VLOOKUP(Q712,Consulta1[],7,0),"-"))</f>
        <v/>
      </c>
      <c r="AD712" s="45" t="str">
        <f>+IF(Q712="","",IFERROR(VLOOKUP(Q712,Consulta1[],9,0),"-"))</f>
        <v/>
      </c>
      <c r="AE712" s="1">
        <f t="shared" si="83"/>
        <v>0</v>
      </c>
    </row>
    <row r="713" spans="1:31">
      <c r="A713" s="55"/>
      <c r="B713" s="55"/>
      <c r="H713"/>
      <c r="P713" s="54"/>
      <c r="Q713" s="45" t="str">
        <f t="shared" si="77"/>
        <v/>
      </c>
      <c r="R713" s="45" t="str">
        <f>+IF(Q713="","",IFERROR(VLOOKUP(Q713,Consulta1[],2,0),"-"))</f>
        <v/>
      </c>
      <c r="S713" s="45" t="str">
        <f>+IF(Q713="","",IFERROR(VLOOKUP(Q713,Consulta1[],3,0),"-"))</f>
        <v/>
      </c>
      <c r="T713" s="45" t="str">
        <f>+IF(Q713="","",IFERROR(VLOOKUP(Q713,Consulta1[],4,0),"-"))</f>
        <v/>
      </c>
      <c r="U713" s="45" t="str">
        <f>+IF(Q713="","",IFERROR(VLOOKUP(Q713,Consulta1[],5,0),"-"))</f>
        <v/>
      </c>
      <c r="V713" s="45" t="str">
        <f>+IF(Q713="","",IFERROR(VLOOKUP(Q713,Consulta1[],6,0),"-"))</f>
        <v/>
      </c>
      <c r="W713" s="45" t="str">
        <f t="shared" si="78"/>
        <v/>
      </c>
      <c r="X713" s="51" t="str">
        <f>+IF(T713="SWAT HB",800,IF(R713="-","",IFERROR(IF(T713="-","",VLOOKUP(T713,'SKILL PERFIL'!$A$2:$B$37,2,0)),"")))</f>
        <v/>
      </c>
      <c r="Y713" s="51" t="str">
        <f t="shared" si="79"/>
        <v/>
      </c>
      <c r="Z713" s="46" t="str">
        <f t="shared" si="80"/>
        <v/>
      </c>
      <c r="AA713" s="45" t="str">
        <f t="shared" si="81"/>
        <v/>
      </c>
      <c r="AB713" s="45" t="str">
        <f t="shared" si="82"/>
        <v/>
      </c>
      <c r="AC713" s="45" t="str">
        <f>+IF(Q713="","",IFERROR(VLOOKUP(Q713,Consulta1[],7,0),"-"))</f>
        <v/>
      </c>
      <c r="AD713" s="45" t="str">
        <f>+IF(Q713="","",IFERROR(VLOOKUP(Q713,Consulta1[],9,0),"-"))</f>
        <v/>
      </c>
      <c r="AE713" s="1">
        <f t="shared" si="83"/>
        <v>0</v>
      </c>
    </row>
    <row r="714" spans="1:31">
      <c r="A714" s="55"/>
      <c r="B714" s="55"/>
      <c r="H714"/>
      <c r="P714" s="54"/>
      <c r="Q714" s="45" t="str">
        <f t="shared" si="77"/>
        <v/>
      </c>
      <c r="R714" s="45" t="str">
        <f>+IF(Q714="","",IFERROR(VLOOKUP(Q714,Consulta1[],2,0),"-"))</f>
        <v/>
      </c>
      <c r="S714" s="45" t="str">
        <f>+IF(Q714="","",IFERROR(VLOOKUP(Q714,Consulta1[],3,0),"-"))</f>
        <v/>
      </c>
      <c r="T714" s="45" t="str">
        <f>+IF(Q714="","",IFERROR(VLOOKUP(Q714,Consulta1[],4,0),"-"))</f>
        <v/>
      </c>
      <c r="U714" s="45" t="str">
        <f>+IF(Q714="","",IFERROR(VLOOKUP(Q714,Consulta1[],5,0),"-"))</f>
        <v/>
      </c>
      <c r="V714" s="45" t="str">
        <f>+IF(Q714="","",IFERROR(VLOOKUP(Q714,Consulta1[],6,0),"-"))</f>
        <v/>
      </c>
      <c r="W714" s="45" t="str">
        <f t="shared" si="78"/>
        <v/>
      </c>
      <c r="X714" s="51" t="str">
        <f>+IF(T714="SWAT HB",800,IF(R714="-","",IFERROR(IF(T714="-","",VLOOKUP(T714,'SKILL PERFIL'!$A$2:$B$37,2,0)),"")))</f>
        <v/>
      </c>
      <c r="Y714" s="51" t="str">
        <f t="shared" si="79"/>
        <v/>
      </c>
      <c r="Z714" s="46" t="str">
        <f t="shared" si="80"/>
        <v/>
      </c>
      <c r="AA714" s="45" t="str">
        <f t="shared" si="81"/>
        <v/>
      </c>
      <c r="AB714" s="45" t="str">
        <f t="shared" si="82"/>
        <v/>
      </c>
      <c r="AC714" s="45" t="str">
        <f>+IF(Q714="","",IFERROR(VLOOKUP(Q714,Consulta1[],7,0),"-"))</f>
        <v/>
      </c>
      <c r="AD714" s="45" t="str">
        <f>+IF(Q714="","",IFERROR(VLOOKUP(Q714,Consulta1[],9,0),"-"))</f>
        <v/>
      </c>
      <c r="AE714" s="1">
        <f t="shared" si="83"/>
        <v>0</v>
      </c>
    </row>
    <row r="715" spans="1:31">
      <c r="A715" s="55"/>
      <c r="B715" s="55"/>
      <c r="H715"/>
      <c r="P715" s="54"/>
      <c r="Q715" s="45" t="str">
        <f t="shared" si="77"/>
        <v/>
      </c>
      <c r="R715" s="45" t="str">
        <f>+IF(Q715="","",IFERROR(VLOOKUP(Q715,Consulta1[],2,0),"-"))</f>
        <v/>
      </c>
      <c r="S715" s="45" t="str">
        <f>+IF(Q715="","",IFERROR(VLOOKUP(Q715,Consulta1[],3,0),"-"))</f>
        <v/>
      </c>
      <c r="T715" s="45" t="str">
        <f>+IF(Q715="","",IFERROR(VLOOKUP(Q715,Consulta1[],4,0),"-"))</f>
        <v/>
      </c>
      <c r="U715" s="45" t="str">
        <f>+IF(Q715="","",IFERROR(VLOOKUP(Q715,Consulta1[],5,0),"-"))</f>
        <v/>
      </c>
      <c r="V715" s="45" t="str">
        <f>+IF(Q715="","",IFERROR(VLOOKUP(Q715,Consulta1[],6,0),"-"))</f>
        <v/>
      </c>
      <c r="W715" s="45" t="str">
        <f t="shared" si="78"/>
        <v/>
      </c>
      <c r="X715" s="51" t="str">
        <f>+IF(T715="SWAT HB",800,IF(R715="-","",IFERROR(IF(T715="-","",VLOOKUP(T715,'SKILL PERFIL'!$A$2:$B$37,2,0)),"")))</f>
        <v/>
      </c>
      <c r="Y715" s="51" t="str">
        <f t="shared" si="79"/>
        <v/>
      </c>
      <c r="Z715" s="46" t="str">
        <f t="shared" si="80"/>
        <v/>
      </c>
      <c r="AA715" s="45" t="str">
        <f t="shared" si="81"/>
        <v/>
      </c>
      <c r="AB715" s="45" t="str">
        <f t="shared" si="82"/>
        <v/>
      </c>
      <c r="AC715" s="45" t="str">
        <f>+IF(Q715="","",IFERROR(VLOOKUP(Q715,Consulta1[],7,0),"-"))</f>
        <v/>
      </c>
      <c r="AD715" s="45" t="str">
        <f>+IF(Q715="","",IFERROR(VLOOKUP(Q715,Consulta1[],9,0),"-"))</f>
        <v/>
      </c>
      <c r="AE715" s="1">
        <f t="shared" si="83"/>
        <v>0</v>
      </c>
    </row>
    <row r="716" spans="1:31">
      <c r="A716" s="55"/>
      <c r="B716" s="55"/>
      <c r="H716"/>
      <c r="P716" s="54"/>
      <c r="Q716" s="45" t="str">
        <f t="shared" si="77"/>
        <v/>
      </c>
      <c r="R716" s="45" t="str">
        <f>+IF(Q716="","",IFERROR(VLOOKUP(Q716,Consulta1[],2,0),"-"))</f>
        <v/>
      </c>
      <c r="S716" s="45" t="str">
        <f>+IF(Q716="","",IFERROR(VLOOKUP(Q716,Consulta1[],3,0),"-"))</f>
        <v/>
      </c>
      <c r="T716" s="45" t="str">
        <f>+IF(Q716="","",IFERROR(VLOOKUP(Q716,Consulta1[],4,0),"-"))</f>
        <v/>
      </c>
      <c r="U716" s="45" t="str">
        <f>+IF(Q716="","",IFERROR(VLOOKUP(Q716,Consulta1[],5,0),"-"))</f>
        <v/>
      </c>
      <c r="V716" s="45" t="str">
        <f>+IF(Q716="","",IFERROR(VLOOKUP(Q716,Consulta1[],6,0),"-"))</f>
        <v/>
      </c>
      <c r="W716" s="45" t="str">
        <f t="shared" si="78"/>
        <v/>
      </c>
      <c r="X716" s="51" t="str">
        <f>+IF(T716="SWAT HB",800,IF(R716="-","",IFERROR(IF(T716="-","",VLOOKUP(T716,'SKILL PERFIL'!$A$2:$B$37,2,0)),"")))</f>
        <v/>
      </c>
      <c r="Y716" s="51" t="str">
        <f t="shared" si="79"/>
        <v/>
      </c>
      <c r="Z716" s="46" t="str">
        <f t="shared" si="80"/>
        <v/>
      </c>
      <c r="AA716" s="45" t="str">
        <f t="shared" si="81"/>
        <v/>
      </c>
      <c r="AB716" s="45" t="str">
        <f t="shared" si="82"/>
        <v/>
      </c>
      <c r="AC716" s="45" t="str">
        <f>+IF(Q716="","",IFERROR(VLOOKUP(Q716,Consulta1[],7,0),"-"))</f>
        <v/>
      </c>
      <c r="AD716" s="45" t="str">
        <f>+IF(Q716="","",IFERROR(VLOOKUP(Q716,Consulta1[],9,0),"-"))</f>
        <v/>
      </c>
      <c r="AE716" s="1">
        <f t="shared" si="83"/>
        <v>0</v>
      </c>
    </row>
    <row r="717" spans="1:31">
      <c r="A717" s="55"/>
      <c r="B717" s="55"/>
      <c r="H717"/>
      <c r="P717" s="54"/>
      <c r="Q717" s="45" t="str">
        <f t="shared" si="77"/>
        <v/>
      </c>
      <c r="R717" s="45" t="str">
        <f>+IF(Q717="","",IFERROR(VLOOKUP(Q717,Consulta1[],2,0),"-"))</f>
        <v/>
      </c>
      <c r="S717" s="45" t="str">
        <f>+IF(Q717="","",IFERROR(VLOOKUP(Q717,Consulta1[],3,0),"-"))</f>
        <v/>
      </c>
      <c r="T717" s="45" t="str">
        <f>+IF(Q717="","",IFERROR(VLOOKUP(Q717,Consulta1[],4,0),"-"))</f>
        <v/>
      </c>
      <c r="U717" s="45" t="str">
        <f>+IF(Q717="","",IFERROR(VLOOKUP(Q717,Consulta1[],5,0),"-"))</f>
        <v/>
      </c>
      <c r="V717" s="45" t="str">
        <f>+IF(Q717="","",IFERROR(VLOOKUP(Q717,Consulta1[],6,0),"-"))</f>
        <v/>
      </c>
      <c r="W717" s="45" t="str">
        <f t="shared" si="78"/>
        <v/>
      </c>
      <c r="X717" s="51" t="str">
        <f>+IF(T717="SWAT HB",800,IF(R717="-","",IFERROR(IF(T717="-","",VLOOKUP(T717,'SKILL PERFIL'!$A$2:$B$37,2,0)),"")))</f>
        <v/>
      </c>
      <c r="Y717" s="51" t="str">
        <f t="shared" si="79"/>
        <v/>
      </c>
      <c r="Z717" s="46" t="str">
        <f t="shared" si="80"/>
        <v/>
      </c>
      <c r="AA717" s="45" t="str">
        <f t="shared" si="81"/>
        <v/>
      </c>
      <c r="AB717" s="45" t="str">
        <f t="shared" si="82"/>
        <v/>
      </c>
      <c r="AC717" s="45" t="str">
        <f>+IF(Q717="","",IFERROR(VLOOKUP(Q717,Consulta1[],7,0),"-"))</f>
        <v/>
      </c>
      <c r="AD717" s="45" t="str">
        <f>+IF(Q717="","",IFERROR(VLOOKUP(Q717,Consulta1[],9,0),"-"))</f>
        <v/>
      </c>
      <c r="AE717" s="1">
        <f t="shared" si="83"/>
        <v>0</v>
      </c>
    </row>
    <row r="718" spans="1:31">
      <c r="A718" s="55"/>
      <c r="B718" s="55"/>
      <c r="H718"/>
      <c r="P718" s="54"/>
      <c r="Q718" s="45" t="str">
        <f t="shared" si="77"/>
        <v/>
      </c>
      <c r="R718" s="45" t="str">
        <f>+IF(Q718="","",IFERROR(VLOOKUP(Q718,Consulta1[],2,0),"-"))</f>
        <v/>
      </c>
      <c r="S718" s="45" t="str">
        <f>+IF(Q718="","",IFERROR(VLOOKUP(Q718,Consulta1[],3,0),"-"))</f>
        <v/>
      </c>
      <c r="T718" s="45" t="str">
        <f>+IF(Q718="","",IFERROR(VLOOKUP(Q718,Consulta1[],4,0),"-"))</f>
        <v/>
      </c>
      <c r="U718" s="45" t="str">
        <f>+IF(Q718="","",IFERROR(VLOOKUP(Q718,Consulta1[],5,0),"-"))</f>
        <v/>
      </c>
      <c r="V718" s="45" t="str">
        <f>+IF(Q718="","",IFERROR(VLOOKUP(Q718,Consulta1[],6,0),"-"))</f>
        <v/>
      </c>
      <c r="W718" s="45" t="str">
        <f t="shared" si="78"/>
        <v/>
      </c>
      <c r="X718" s="51" t="str">
        <f>+IF(T718="SWAT HB",800,IF(R718="-","",IFERROR(IF(T718="-","",VLOOKUP(T718,'SKILL PERFIL'!$A$2:$B$37,2,0)),"")))</f>
        <v/>
      </c>
      <c r="Y718" s="51" t="str">
        <f t="shared" si="79"/>
        <v/>
      </c>
      <c r="Z718" s="46" t="str">
        <f t="shared" si="80"/>
        <v/>
      </c>
      <c r="AA718" s="45" t="str">
        <f t="shared" si="81"/>
        <v/>
      </c>
      <c r="AB718" s="45" t="str">
        <f t="shared" si="82"/>
        <v/>
      </c>
      <c r="AC718" s="45" t="str">
        <f>+IF(Q718="","",IFERROR(VLOOKUP(Q718,Consulta1[],7,0),"-"))</f>
        <v/>
      </c>
      <c r="AD718" s="45" t="str">
        <f>+IF(Q718="","",IFERROR(VLOOKUP(Q718,Consulta1[],9,0),"-"))</f>
        <v/>
      </c>
      <c r="AE718" s="1">
        <f t="shared" si="83"/>
        <v>0</v>
      </c>
    </row>
    <row r="719" spans="1:31">
      <c r="A719" s="55"/>
      <c r="B719" s="55"/>
      <c r="H719"/>
      <c r="P719" s="54"/>
      <c r="Q719" s="45" t="str">
        <f t="shared" si="77"/>
        <v/>
      </c>
      <c r="R719" s="45" t="str">
        <f>+IF(Q719="","",IFERROR(VLOOKUP(Q719,Consulta1[],2,0),"-"))</f>
        <v/>
      </c>
      <c r="S719" s="45" t="str">
        <f>+IF(Q719="","",IFERROR(VLOOKUP(Q719,Consulta1[],3,0),"-"))</f>
        <v/>
      </c>
      <c r="T719" s="45" t="str">
        <f>+IF(Q719="","",IFERROR(VLOOKUP(Q719,Consulta1[],4,0),"-"))</f>
        <v/>
      </c>
      <c r="U719" s="45" t="str">
        <f>+IF(Q719="","",IFERROR(VLOOKUP(Q719,Consulta1[],5,0),"-"))</f>
        <v/>
      </c>
      <c r="V719" s="45" t="str">
        <f>+IF(Q719="","",IFERROR(VLOOKUP(Q719,Consulta1[],6,0),"-"))</f>
        <v/>
      </c>
      <c r="W719" s="45" t="str">
        <f t="shared" si="78"/>
        <v/>
      </c>
      <c r="X719" s="51" t="str">
        <f>+IF(T719="SWAT HB",800,IF(R719="-","",IFERROR(IF(T719="-","",VLOOKUP(T719,'SKILL PERFIL'!$A$2:$B$37,2,0)),"")))</f>
        <v/>
      </c>
      <c r="Y719" s="51" t="str">
        <f t="shared" si="79"/>
        <v/>
      </c>
      <c r="Z719" s="46" t="str">
        <f t="shared" si="80"/>
        <v/>
      </c>
      <c r="AA719" s="45" t="str">
        <f t="shared" si="81"/>
        <v/>
      </c>
      <c r="AB719" s="45" t="str">
        <f t="shared" si="82"/>
        <v/>
      </c>
      <c r="AC719" s="45" t="str">
        <f>+IF(Q719="","",IFERROR(VLOOKUP(Q719,Consulta1[],7,0),"-"))</f>
        <v/>
      </c>
      <c r="AD719" s="45" t="str">
        <f>+IF(Q719="","",IFERROR(VLOOKUP(Q719,Consulta1[],9,0),"-"))</f>
        <v/>
      </c>
      <c r="AE719" s="1">
        <f t="shared" si="83"/>
        <v>0</v>
      </c>
    </row>
    <row r="720" spans="1:31">
      <c r="A720" s="55"/>
      <c r="B720" s="55"/>
      <c r="H720"/>
      <c r="P720" s="54"/>
      <c r="Q720" s="45" t="str">
        <f t="shared" si="77"/>
        <v/>
      </c>
      <c r="R720" s="45" t="str">
        <f>+IF(Q720="","",IFERROR(VLOOKUP(Q720,Consulta1[],2,0),"-"))</f>
        <v/>
      </c>
      <c r="S720" s="45" t="str">
        <f>+IF(Q720="","",IFERROR(VLOOKUP(Q720,Consulta1[],3,0),"-"))</f>
        <v/>
      </c>
      <c r="T720" s="45" t="str">
        <f>+IF(Q720="","",IFERROR(VLOOKUP(Q720,Consulta1[],4,0),"-"))</f>
        <v/>
      </c>
      <c r="U720" s="45" t="str">
        <f>+IF(Q720="","",IFERROR(VLOOKUP(Q720,Consulta1[],5,0),"-"))</f>
        <v/>
      </c>
      <c r="V720" s="45" t="str">
        <f>+IF(Q720="","",IFERROR(VLOOKUP(Q720,Consulta1[],6,0),"-"))</f>
        <v/>
      </c>
      <c r="W720" s="45" t="str">
        <f t="shared" si="78"/>
        <v/>
      </c>
      <c r="X720" s="51" t="str">
        <f>+IF(T720="SWAT HB",800,IF(R720="-","",IFERROR(IF(T720="-","",VLOOKUP(T720,'SKILL PERFIL'!$A$2:$B$37,2,0)),"")))</f>
        <v/>
      </c>
      <c r="Y720" s="51" t="str">
        <f t="shared" si="79"/>
        <v/>
      </c>
      <c r="Z720" s="46" t="str">
        <f t="shared" si="80"/>
        <v/>
      </c>
      <c r="AA720" s="45" t="str">
        <f t="shared" si="81"/>
        <v/>
      </c>
      <c r="AB720" s="45" t="str">
        <f t="shared" si="82"/>
        <v/>
      </c>
      <c r="AC720" s="45" t="str">
        <f>+IF(Q720="","",IFERROR(VLOOKUP(Q720,Consulta1[],7,0),"-"))</f>
        <v/>
      </c>
      <c r="AD720" s="45" t="str">
        <f>+IF(Q720="","",IFERROR(VLOOKUP(Q720,Consulta1[],9,0),"-"))</f>
        <v/>
      </c>
      <c r="AE720" s="1">
        <f t="shared" si="83"/>
        <v>0</v>
      </c>
    </row>
    <row r="721" spans="1:31">
      <c r="A721" s="55"/>
      <c r="B721" s="55"/>
      <c r="H721"/>
      <c r="P721" s="54"/>
      <c r="Q721" s="45" t="str">
        <f t="shared" si="77"/>
        <v/>
      </c>
      <c r="R721" s="45" t="str">
        <f>+IF(Q721="","",IFERROR(VLOOKUP(Q721,Consulta1[],2,0),"-"))</f>
        <v/>
      </c>
      <c r="S721" s="45" t="str">
        <f>+IF(Q721="","",IFERROR(VLOOKUP(Q721,Consulta1[],3,0),"-"))</f>
        <v/>
      </c>
      <c r="T721" s="45" t="str">
        <f>+IF(Q721="","",IFERROR(VLOOKUP(Q721,Consulta1[],4,0),"-"))</f>
        <v/>
      </c>
      <c r="U721" s="45" t="str">
        <f>+IF(Q721="","",IFERROR(VLOOKUP(Q721,Consulta1[],5,0),"-"))</f>
        <v/>
      </c>
      <c r="V721" s="45" t="str">
        <f>+IF(Q721="","",IFERROR(VLOOKUP(Q721,Consulta1[],6,0),"-"))</f>
        <v/>
      </c>
      <c r="W721" s="45" t="str">
        <f t="shared" si="78"/>
        <v/>
      </c>
      <c r="X721" s="51" t="str">
        <f>+IF(T721="SWAT HB",800,IF(R721="-","",IFERROR(IF(T721="-","",VLOOKUP(T721,'SKILL PERFIL'!$A$2:$B$37,2,0)),"")))</f>
        <v/>
      </c>
      <c r="Y721" s="51" t="str">
        <f t="shared" si="79"/>
        <v/>
      </c>
      <c r="Z721" s="46" t="str">
        <f t="shared" si="80"/>
        <v/>
      </c>
      <c r="AA721" s="45" t="str">
        <f t="shared" si="81"/>
        <v/>
      </c>
      <c r="AB721" s="45" t="str">
        <f t="shared" si="82"/>
        <v/>
      </c>
      <c r="AC721" s="45" t="str">
        <f>+IF(Q721="","",IFERROR(VLOOKUP(Q721,Consulta1[],7,0),"-"))</f>
        <v/>
      </c>
      <c r="AD721" s="45" t="str">
        <f>+IF(Q721="","",IFERROR(VLOOKUP(Q721,Consulta1[],9,0),"-"))</f>
        <v/>
      </c>
      <c r="AE721" s="1">
        <f t="shared" si="83"/>
        <v>0</v>
      </c>
    </row>
    <row r="722" spans="1:31">
      <c r="A722" s="55"/>
      <c r="B722" s="55"/>
      <c r="H722"/>
      <c r="P722" s="54"/>
      <c r="Q722" s="45" t="str">
        <f t="shared" si="77"/>
        <v/>
      </c>
      <c r="R722" s="45" t="str">
        <f>+IF(Q722="","",IFERROR(VLOOKUP(Q722,Consulta1[],2,0),"-"))</f>
        <v/>
      </c>
      <c r="S722" s="45" t="str">
        <f>+IF(Q722="","",IFERROR(VLOOKUP(Q722,Consulta1[],3,0),"-"))</f>
        <v/>
      </c>
      <c r="T722" s="45" t="str">
        <f>+IF(Q722="","",IFERROR(VLOOKUP(Q722,Consulta1[],4,0),"-"))</f>
        <v/>
      </c>
      <c r="U722" s="45" t="str">
        <f>+IF(Q722="","",IFERROR(VLOOKUP(Q722,Consulta1[],5,0),"-"))</f>
        <v/>
      </c>
      <c r="V722" s="45" t="str">
        <f>+IF(Q722="","",IFERROR(VLOOKUP(Q722,Consulta1[],6,0),"-"))</f>
        <v/>
      </c>
      <c r="W722" s="45" t="str">
        <f t="shared" si="78"/>
        <v/>
      </c>
      <c r="X722" s="51" t="str">
        <f>+IF(T722="SWAT HB",800,IF(R722="-","",IFERROR(IF(T722="-","",VLOOKUP(T722,'SKILL PERFIL'!$A$2:$B$37,2,0)),"")))</f>
        <v/>
      </c>
      <c r="Y722" s="51" t="str">
        <f t="shared" si="79"/>
        <v/>
      </c>
      <c r="Z722" s="46" t="str">
        <f t="shared" si="80"/>
        <v/>
      </c>
      <c r="AA722" s="45" t="str">
        <f t="shared" si="81"/>
        <v/>
      </c>
      <c r="AB722" s="45" t="str">
        <f t="shared" si="82"/>
        <v/>
      </c>
      <c r="AC722" s="45" t="str">
        <f>+IF(Q722="","",IFERROR(VLOOKUP(Q722,Consulta1[],7,0),"-"))</f>
        <v/>
      </c>
      <c r="AD722" s="45" t="str">
        <f>+IF(Q722="","",IFERROR(VLOOKUP(Q722,Consulta1[],9,0),"-"))</f>
        <v/>
      </c>
      <c r="AE722" s="1">
        <f t="shared" si="83"/>
        <v>0</v>
      </c>
    </row>
    <row r="723" spans="1:31">
      <c r="A723" s="55"/>
      <c r="B723" s="55"/>
      <c r="H723"/>
      <c r="P723" s="54"/>
      <c r="Q723" s="45" t="str">
        <f t="shared" si="77"/>
        <v/>
      </c>
      <c r="R723" s="45" t="str">
        <f>+IF(Q723="","",IFERROR(VLOOKUP(Q723,Consulta1[],2,0),"-"))</f>
        <v/>
      </c>
      <c r="S723" s="45" t="str">
        <f>+IF(Q723="","",IFERROR(VLOOKUP(Q723,Consulta1[],3,0),"-"))</f>
        <v/>
      </c>
      <c r="T723" s="45" t="str">
        <f>+IF(Q723="","",IFERROR(VLOOKUP(Q723,Consulta1[],4,0),"-"))</f>
        <v/>
      </c>
      <c r="U723" s="45" t="str">
        <f>+IF(Q723="","",IFERROR(VLOOKUP(Q723,Consulta1[],5,0),"-"))</f>
        <v/>
      </c>
      <c r="V723" s="45" t="str">
        <f>+IF(Q723="","",IFERROR(VLOOKUP(Q723,Consulta1[],6,0),"-"))</f>
        <v/>
      </c>
      <c r="W723" s="45" t="str">
        <f t="shared" si="78"/>
        <v/>
      </c>
      <c r="X723" s="51" t="str">
        <f>+IF(T723="SWAT HB",800,IF(R723="-","",IFERROR(IF(T723="-","",VLOOKUP(T723,'SKILL PERFIL'!$A$2:$B$37,2,0)),"")))</f>
        <v/>
      </c>
      <c r="Y723" s="51" t="str">
        <f t="shared" si="79"/>
        <v/>
      </c>
      <c r="Z723" s="46" t="str">
        <f t="shared" si="80"/>
        <v/>
      </c>
      <c r="AA723" s="45" t="str">
        <f t="shared" si="81"/>
        <v/>
      </c>
      <c r="AB723" s="45" t="str">
        <f t="shared" si="82"/>
        <v/>
      </c>
      <c r="AC723" s="45" t="str">
        <f>+IF(Q723="","",IFERROR(VLOOKUP(Q723,Consulta1[],7,0),"-"))</f>
        <v/>
      </c>
      <c r="AD723" s="45" t="str">
        <f>+IF(Q723="","",IFERROR(VLOOKUP(Q723,Consulta1[],9,0),"-"))</f>
        <v/>
      </c>
      <c r="AE723" s="1">
        <f t="shared" si="83"/>
        <v>0</v>
      </c>
    </row>
    <row r="724" spans="1:31">
      <c r="A724" s="55"/>
      <c r="B724" s="55"/>
      <c r="H724"/>
      <c r="P724" s="54"/>
      <c r="Q724" s="45" t="str">
        <f t="shared" si="77"/>
        <v/>
      </c>
      <c r="R724" s="45" t="str">
        <f>+IF(Q724="","",IFERROR(VLOOKUP(Q724,Consulta1[],2,0),"-"))</f>
        <v/>
      </c>
      <c r="S724" s="45" t="str">
        <f>+IF(Q724="","",IFERROR(VLOOKUP(Q724,Consulta1[],3,0),"-"))</f>
        <v/>
      </c>
      <c r="T724" s="45" t="str">
        <f>+IF(Q724="","",IFERROR(VLOOKUP(Q724,Consulta1[],4,0),"-"))</f>
        <v/>
      </c>
      <c r="U724" s="45" t="str">
        <f>+IF(Q724="","",IFERROR(VLOOKUP(Q724,Consulta1[],5,0),"-"))</f>
        <v/>
      </c>
      <c r="V724" s="45" t="str">
        <f>+IF(Q724="","",IFERROR(VLOOKUP(Q724,Consulta1[],6,0),"-"))</f>
        <v/>
      </c>
      <c r="W724" s="45" t="str">
        <f t="shared" si="78"/>
        <v/>
      </c>
      <c r="X724" s="51" t="str">
        <f>+IF(T724="SWAT HB",800,IF(R724="-","",IFERROR(IF(T724="-","",VLOOKUP(T724,'SKILL PERFIL'!$A$2:$B$37,2,0)),"")))</f>
        <v/>
      </c>
      <c r="Y724" s="51" t="str">
        <f t="shared" si="79"/>
        <v/>
      </c>
      <c r="Z724" s="46" t="str">
        <f t="shared" si="80"/>
        <v/>
      </c>
      <c r="AA724" s="45" t="str">
        <f t="shared" si="81"/>
        <v/>
      </c>
      <c r="AB724" s="45" t="str">
        <f t="shared" si="82"/>
        <v/>
      </c>
      <c r="AC724" s="45" t="str">
        <f>+IF(Q724="","",IFERROR(VLOOKUP(Q724,Consulta1[],7,0),"-"))</f>
        <v/>
      </c>
      <c r="AD724" s="45" t="str">
        <f>+IF(Q724="","",IFERROR(VLOOKUP(Q724,Consulta1[],9,0),"-"))</f>
        <v/>
      </c>
      <c r="AE724" s="1">
        <f t="shared" si="83"/>
        <v>0</v>
      </c>
    </row>
    <row r="725" spans="1:31">
      <c r="A725" s="55"/>
      <c r="B725" s="55"/>
      <c r="H725"/>
      <c r="P725" s="54"/>
      <c r="Q725" s="45" t="str">
        <f t="shared" si="77"/>
        <v/>
      </c>
      <c r="R725" s="45" t="str">
        <f>+IF(Q725="","",IFERROR(VLOOKUP(Q725,Consulta1[],2,0),"-"))</f>
        <v/>
      </c>
      <c r="S725" s="45" t="str">
        <f>+IF(Q725="","",IFERROR(VLOOKUP(Q725,Consulta1[],3,0),"-"))</f>
        <v/>
      </c>
      <c r="T725" s="45" t="str">
        <f>+IF(Q725="","",IFERROR(VLOOKUP(Q725,Consulta1[],4,0),"-"))</f>
        <v/>
      </c>
      <c r="U725" s="45" t="str">
        <f>+IF(Q725="","",IFERROR(VLOOKUP(Q725,Consulta1[],5,0),"-"))</f>
        <v/>
      </c>
      <c r="V725" s="45" t="str">
        <f>+IF(Q725="","",IFERROR(VLOOKUP(Q725,Consulta1[],6,0),"-"))</f>
        <v/>
      </c>
      <c r="W725" s="45" t="str">
        <f t="shared" si="78"/>
        <v/>
      </c>
      <c r="X725" s="51" t="str">
        <f>+IF(T725="SWAT HB",800,IF(R725="-","",IFERROR(IF(T725="-","",VLOOKUP(T725,'SKILL PERFIL'!$A$2:$B$37,2,0)),"")))</f>
        <v/>
      </c>
      <c r="Y725" s="51" t="str">
        <f t="shared" si="79"/>
        <v/>
      </c>
      <c r="Z725" s="46" t="str">
        <f t="shared" si="80"/>
        <v/>
      </c>
      <c r="AA725" s="45" t="str">
        <f t="shared" si="81"/>
        <v/>
      </c>
      <c r="AB725" s="45" t="str">
        <f t="shared" si="82"/>
        <v/>
      </c>
      <c r="AC725" s="45" t="str">
        <f>+IF(Q725="","",IFERROR(VLOOKUP(Q725,Consulta1[],7,0),"-"))</f>
        <v/>
      </c>
      <c r="AD725" s="45" t="str">
        <f>+IF(Q725="","",IFERROR(VLOOKUP(Q725,Consulta1[],9,0),"-"))</f>
        <v/>
      </c>
      <c r="AE725" s="1">
        <f t="shared" si="83"/>
        <v>0</v>
      </c>
    </row>
    <row r="726" spans="1:31">
      <c r="A726" s="55"/>
      <c r="B726" s="55"/>
      <c r="H726"/>
      <c r="P726" s="54"/>
      <c r="Q726" s="45" t="str">
        <f t="shared" si="77"/>
        <v/>
      </c>
      <c r="R726" s="45" t="str">
        <f>+IF(Q726="","",IFERROR(VLOOKUP(Q726,Consulta1[],2,0),"-"))</f>
        <v/>
      </c>
      <c r="S726" s="45" t="str">
        <f>+IF(Q726="","",IFERROR(VLOOKUP(Q726,Consulta1[],3,0),"-"))</f>
        <v/>
      </c>
      <c r="T726" s="45" t="str">
        <f>+IF(Q726="","",IFERROR(VLOOKUP(Q726,Consulta1[],4,0),"-"))</f>
        <v/>
      </c>
      <c r="U726" s="45" t="str">
        <f>+IF(Q726="","",IFERROR(VLOOKUP(Q726,Consulta1[],5,0),"-"))</f>
        <v/>
      </c>
      <c r="V726" s="45" t="str">
        <f>+IF(Q726="","",IFERROR(VLOOKUP(Q726,Consulta1[],6,0),"-"))</f>
        <v/>
      </c>
      <c r="W726" s="45" t="str">
        <f t="shared" si="78"/>
        <v/>
      </c>
      <c r="X726" s="51" t="str">
        <f>+IF(T726="SWAT HB",800,IF(R726="-","",IFERROR(IF(T726="-","",VLOOKUP(T726,'SKILL PERFIL'!$A$2:$B$37,2,0)),"")))</f>
        <v/>
      </c>
      <c r="Y726" s="51" t="str">
        <f t="shared" si="79"/>
        <v/>
      </c>
      <c r="Z726" s="46" t="str">
        <f t="shared" si="80"/>
        <v/>
      </c>
      <c r="AA726" s="45" t="str">
        <f t="shared" si="81"/>
        <v/>
      </c>
      <c r="AB726" s="45" t="str">
        <f t="shared" si="82"/>
        <v/>
      </c>
      <c r="AC726" s="45" t="str">
        <f>+IF(Q726="","",IFERROR(VLOOKUP(Q726,Consulta1[],7,0),"-"))</f>
        <v/>
      </c>
      <c r="AD726" s="45" t="str">
        <f>+IF(Q726="","",IFERROR(VLOOKUP(Q726,Consulta1[],9,0),"-"))</f>
        <v/>
      </c>
      <c r="AE726" s="1">
        <f t="shared" si="83"/>
        <v>0</v>
      </c>
    </row>
    <row r="727" spans="1:31">
      <c r="A727" s="55"/>
      <c r="B727" s="55"/>
      <c r="H727"/>
      <c r="P727" s="54"/>
      <c r="Q727" s="45" t="str">
        <f t="shared" si="77"/>
        <v/>
      </c>
      <c r="R727" s="45" t="str">
        <f>+IF(Q727="","",IFERROR(VLOOKUP(Q727,Consulta1[],2,0),"-"))</f>
        <v/>
      </c>
      <c r="S727" s="45" t="str">
        <f>+IF(Q727="","",IFERROR(VLOOKUP(Q727,Consulta1[],3,0),"-"))</f>
        <v/>
      </c>
      <c r="T727" s="45" t="str">
        <f>+IF(Q727="","",IFERROR(VLOOKUP(Q727,Consulta1[],4,0),"-"))</f>
        <v/>
      </c>
      <c r="U727" s="45" t="str">
        <f>+IF(Q727="","",IFERROR(VLOOKUP(Q727,Consulta1[],5,0),"-"))</f>
        <v/>
      </c>
      <c r="V727" s="45" t="str">
        <f>+IF(Q727="","",IFERROR(VLOOKUP(Q727,Consulta1[],6,0),"-"))</f>
        <v/>
      </c>
      <c r="W727" s="45" t="str">
        <f t="shared" si="78"/>
        <v/>
      </c>
      <c r="X727" s="51" t="str">
        <f>+IF(T727="SWAT HB",800,IF(R727="-","",IFERROR(IF(T727="-","",VLOOKUP(T727,'SKILL PERFIL'!$A$2:$B$37,2,0)),"")))</f>
        <v/>
      </c>
      <c r="Y727" s="51" t="str">
        <f t="shared" si="79"/>
        <v/>
      </c>
      <c r="Z727" s="46" t="str">
        <f t="shared" si="80"/>
        <v/>
      </c>
      <c r="AA727" s="45" t="str">
        <f t="shared" si="81"/>
        <v/>
      </c>
      <c r="AB727" s="45" t="str">
        <f t="shared" si="82"/>
        <v/>
      </c>
      <c r="AC727" s="45" t="str">
        <f>+IF(Q727="","",IFERROR(VLOOKUP(Q727,Consulta1[],7,0),"-"))</f>
        <v/>
      </c>
      <c r="AD727" s="45" t="str">
        <f>+IF(Q727="","",IFERROR(VLOOKUP(Q727,Consulta1[],9,0),"-"))</f>
        <v/>
      </c>
      <c r="AE727" s="1">
        <f t="shared" si="83"/>
        <v>0</v>
      </c>
    </row>
    <row r="728" spans="1:31">
      <c r="A728" s="55"/>
      <c r="B728" s="55"/>
      <c r="H728"/>
      <c r="P728" s="54"/>
      <c r="Q728" s="45" t="str">
        <f t="shared" si="77"/>
        <v/>
      </c>
      <c r="R728" s="45" t="str">
        <f>+IF(Q728="","",IFERROR(VLOOKUP(Q728,Consulta1[],2,0),"-"))</f>
        <v/>
      </c>
      <c r="S728" s="45" t="str">
        <f>+IF(Q728="","",IFERROR(VLOOKUP(Q728,Consulta1[],3,0),"-"))</f>
        <v/>
      </c>
      <c r="T728" s="45" t="str">
        <f>+IF(Q728="","",IFERROR(VLOOKUP(Q728,Consulta1[],4,0),"-"))</f>
        <v/>
      </c>
      <c r="U728" s="45" t="str">
        <f>+IF(Q728="","",IFERROR(VLOOKUP(Q728,Consulta1[],5,0),"-"))</f>
        <v/>
      </c>
      <c r="V728" s="45" t="str">
        <f>+IF(Q728="","",IFERROR(VLOOKUP(Q728,Consulta1[],6,0),"-"))</f>
        <v/>
      </c>
      <c r="W728" s="45" t="str">
        <f t="shared" si="78"/>
        <v/>
      </c>
      <c r="X728" s="51" t="str">
        <f>+IF(T728="SWAT HB",800,IF(R728="-","",IFERROR(IF(T728="-","",VLOOKUP(T728,'SKILL PERFIL'!$A$2:$B$37,2,0)),"")))</f>
        <v/>
      </c>
      <c r="Y728" s="51" t="str">
        <f t="shared" si="79"/>
        <v/>
      </c>
      <c r="Z728" s="46" t="str">
        <f t="shared" si="80"/>
        <v/>
      </c>
      <c r="AA728" s="45" t="str">
        <f t="shared" si="81"/>
        <v/>
      </c>
      <c r="AB728" s="45" t="str">
        <f t="shared" si="82"/>
        <v/>
      </c>
      <c r="AC728" s="45" t="str">
        <f>+IF(Q728="","",IFERROR(VLOOKUP(Q728,Consulta1[],7,0),"-"))</f>
        <v/>
      </c>
      <c r="AD728" s="45" t="str">
        <f>+IF(Q728="","",IFERROR(VLOOKUP(Q728,Consulta1[],9,0),"-"))</f>
        <v/>
      </c>
      <c r="AE728" s="1">
        <f t="shared" si="83"/>
        <v>0</v>
      </c>
    </row>
    <row r="729" spans="1:31">
      <c r="A729" s="55"/>
      <c r="B729" s="55"/>
      <c r="H729"/>
      <c r="P729" s="54"/>
      <c r="Q729" s="45" t="str">
        <f t="shared" si="77"/>
        <v/>
      </c>
      <c r="R729" s="45" t="str">
        <f>+IF(Q729="","",IFERROR(VLOOKUP(Q729,Consulta1[],2,0),"-"))</f>
        <v/>
      </c>
      <c r="S729" s="45" t="str">
        <f>+IF(Q729="","",IFERROR(VLOOKUP(Q729,Consulta1[],3,0),"-"))</f>
        <v/>
      </c>
      <c r="T729" s="45" t="str">
        <f>+IF(Q729="","",IFERROR(VLOOKUP(Q729,Consulta1[],4,0),"-"))</f>
        <v/>
      </c>
      <c r="U729" s="45" t="str">
        <f>+IF(Q729="","",IFERROR(VLOOKUP(Q729,Consulta1[],5,0),"-"))</f>
        <v/>
      </c>
      <c r="V729" s="45" t="str">
        <f>+IF(Q729="","",IFERROR(VLOOKUP(Q729,Consulta1[],6,0),"-"))</f>
        <v/>
      </c>
      <c r="W729" s="45" t="str">
        <f t="shared" si="78"/>
        <v/>
      </c>
      <c r="X729" s="51" t="str">
        <f>+IF(T729="SWAT HB",800,IF(R729="-","",IFERROR(IF(T729="-","",VLOOKUP(T729,'SKILL PERFIL'!$A$2:$B$37,2,0)),"")))</f>
        <v/>
      </c>
      <c r="Y729" s="51" t="str">
        <f t="shared" si="79"/>
        <v/>
      </c>
      <c r="Z729" s="46" t="str">
        <f t="shared" si="80"/>
        <v/>
      </c>
      <c r="AA729" s="45" t="str">
        <f t="shared" si="81"/>
        <v/>
      </c>
      <c r="AB729" s="45" t="str">
        <f t="shared" si="82"/>
        <v/>
      </c>
      <c r="AC729" s="45" t="str">
        <f>+IF(Q729="","",IFERROR(VLOOKUP(Q729,Consulta1[],7,0),"-"))</f>
        <v/>
      </c>
      <c r="AD729" s="45" t="str">
        <f>+IF(Q729="","",IFERROR(VLOOKUP(Q729,Consulta1[],9,0),"-"))</f>
        <v/>
      </c>
      <c r="AE729" s="1">
        <f t="shared" si="83"/>
        <v>0</v>
      </c>
    </row>
    <row r="730" spans="1:31">
      <c r="A730" s="55"/>
      <c r="B730" s="55"/>
      <c r="H730"/>
      <c r="P730" s="54"/>
      <c r="Q730" s="45" t="str">
        <f t="shared" si="77"/>
        <v/>
      </c>
      <c r="R730" s="45" t="str">
        <f>+IF(Q730="","",IFERROR(VLOOKUP(Q730,Consulta1[],2,0),"-"))</f>
        <v/>
      </c>
      <c r="S730" s="45" t="str">
        <f>+IF(Q730="","",IFERROR(VLOOKUP(Q730,Consulta1[],3,0),"-"))</f>
        <v/>
      </c>
      <c r="T730" s="45" t="str">
        <f>+IF(Q730="","",IFERROR(VLOOKUP(Q730,Consulta1[],4,0),"-"))</f>
        <v/>
      </c>
      <c r="U730" s="45" t="str">
        <f>+IF(Q730="","",IFERROR(VLOOKUP(Q730,Consulta1[],5,0),"-"))</f>
        <v/>
      </c>
      <c r="V730" s="45" t="str">
        <f>+IF(Q730="","",IFERROR(VLOOKUP(Q730,Consulta1[],6,0),"-"))</f>
        <v/>
      </c>
      <c r="W730" s="45" t="str">
        <f t="shared" si="78"/>
        <v/>
      </c>
      <c r="X730" s="51" t="str">
        <f>+IF(T730="SWAT HB",800,IF(R730="-","",IFERROR(IF(T730="-","",VLOOKUP(T730,'SKILL PERFIL'!$A$2:$B$37,2,0)),"")))</f>
        <v/>
      </c>
      <c r="Y730" s="51" t="str">
        <f t="shared" si="79"/>
        <v/>
      </c>
      <c r="Z730" s="46" t="str">
        <f t="shared" si="80"/>
        <v/>
      </c>
      <c r="AA730" s="45" t="str">
        <f t="shared" si="81"/>
        <v/>
      </c>
      <c r="AB730" s="45" t="str">
        <f t="shared" si="82"/>
        <v/>
      </c>
      <c r="AC730" s="45" t="str">
        <f>+IF(Q730="","",IFERROR(VLOOKUP(Q730,Consulta1[],7,0),"-"))</f>
        <v/>
      </c>
      <c r="AD730" s="45" t="str">
        <f>+IF(Q730="","",IFERROR(VLOOKUP(Q730,Consulta1[],9,0),"-"))</f>
        <v/>
      </c>
      <c r="AE730" s="1">
        <f t="shared" si="83"/>
        <v>0</v>
      </c>
    </row>
    <row r="731" spans="1:31">
      <c r="A731" s="55"/>
      <c r="B731" s="55"/>
      <c r="H731"/>
      <c r="P731" s="54"/>
      <c r="Q731" s="45" t="str">
        <f t="shared" si="77"/>
        <v/>
      </c>
      <c r="R731" s="45" t="str">
        <f>+IF(Q731="","",IFERROR(VLOOKUP(Q731,Consulta1[],2,0),"-"))</f>
        <v/>
      </c>
      <c r="S731" s="45" t="str">
        <f>+IF(Q731="","",IFERROR(VLOOKUP(Q731,Consulta1[],3,0),"-"))</f>
        <v/>
      </c>
      <c r="T731" s="45" t="str">
        <f>+IF(Q731="","",IFERROR(VLOOKUP(Q731,Consulta1[],4,0),"-"))</f>
        <v/>
      </c>
      <c r="U731" s="45" t="str">
        <f>+IF(Q731="","",IFERROR(VLOOKUP(Q731,Consulta1[],5,0),"-"))</f>
        <v/>
      </c>
      <c r="V731" s="45" t="str">
        <f>+IF(Q731="","",IFERROR(VLOOKUP(Q731,Consulta1[],6,0),"-"))</f>
        <v/>
      </c>
      <c r="W731" s="45" t="str">
        <f t="shared" si="78"/>
        <v/>
      </c>
      <c r="X731" s="51" t="str">
        <f>+IF(T731="SWAT HB",800,IF(R731="-","",IFERROR(IF(T731="-","",VLOOKUP(T731,'SKILL PERFIL'!$A$2:$B$37,2,0)),"")))</f>
        <v/>
      </c>
      <c r="Y731" s="51" t="str">
        <f t="shared" si="79"/>
        <v/>
      </c>
      <c r="Z731" s="46" t="str">
        <f t="shared" si="80"/>
        <v/>
      </c>
      <c r="AA731" s="45" t="str">
        <f t="shared" si="81"/>
        <v/>
      </c>
      <c r="AB731" s="45" t="str">
        <f t="shared" si="82"/>
        <v/>
      </c>
      <c r="AC731" s="45" t="str">
        <f>+IF(Q731="","",IFERROR(VLOOKUP(Q731,Consulta1[],7,0),"-"))</f>
        <v/>
      </c>
      <c r="AD731" s="45" t="str">
        <f>+IF(Q731="","",IFERROR(VLOOKUP(Q731,Consulta1[],9,0),"-"))</f>
        <v/>
      </c>
      <c r="AE731" s="1">
        <f t="shared" si="83"/>
        <v>0</v>
      </c>
    </row>
    <row r="732" spans="1:31">
      <c r="A732" s="55"/>
      <c r="B732" s="55"/>
      <c r="H732"/>
      <c r="P732" s="54"/>
      <c r="Q732" s="45" t="str">
        <f t="shared" si="77"/>
        <v/>
      </c>
      <c r="R732" s="45" t="str">
        <f>+IF(Q732="","",IFERROR(VLOOKUP(Q732,Consulta1[],2,0),"-"))</f>
        <v/>
      </c>
      <c r="S732" s="45" t="str">
        <f>+IF(Q732="","",IFERROR(VLOOKUP(Q732,Consulta1[],3,0),"-"))</f>
        <v/>
      </c>
      <c r="T732" s="45" t="str">
        <f>+IF(Q732="","",IFERROR(VLOOKUP(Q732,Consulta1[],4,0),"-"))</f>
        <v/>
      </c>
      <c r="U732" s="45" t="str">
        <f>+IF(Q732="","",IFERROR(VLOOKUP(Q732,Consulta1[],5,0),"-"))</f>
        <v/>
      </c>
      <c r="V732" s="45" t="str">
        <f>+IF(Q732="","",IFERROR(VLOOKUP(Q732,Consulta1[],6,0),"-"))</f>
        <v/>
      </c>
      <c r="W732" s="45" t="str">
        <f t="shared" si="78"/>
        <v/>
      </c>
      <c r="X732" s="51" t="str">
        <f>+IF(T732="SWAT HB",800,IF(R732="-","",IFERROR(IF(T732="-","",VLOOKUP(T732,'SKILL PERFIL'!$A$2:$B$37,2,0)),"")))</f>
        <v/>
      </c>
      <c r="Y732" s="51" t="str">
        <f t="shared" si="79"/>
        <v/>
      </c>
      <c r="Z732" s="46" t="str">
        <f t="shared" si="80"/>
        <v/>
      </c>
      <c r="AA732" s="45" t="str">
        <f t="shared" si="81"/>
        <v/>
      </c>
      <c r="AB732" s="45" t="str">
        <f t="shared" si="82"/>
        <v/>
      </c>
      <c r="AC732" s="45" t="str">
        <f>+IF(Q732="","",IFERROR(VLOOKUP(Q732,Consulta1[],7,0),"-"))</f>
        <v/>
      </c>
      <c r="AD732" s="45" t="str">
        <f>+IF(Q732="","",IFERROR(VLOOKUP(Q732,Consulta1[],9,0),"-"))</f>
        <v/>
      </c>
      <c r="AE732" s="1">
        <f t="shared" si="83"/>
        <v>0</v>
      </c>
    </row>
    <row r="733" spans="1:31">
      <c r="A733" s="55"/>
      <c r="B733" s="55"/>
      <c r="H733"/>
      <c r="P733" s="54"/>
      <c r="Q733" s="45" t="str">
        <f t="shared" si="77"/>
        <v/>
      </c>
      <c r="R733" s="45" t="str">
        <f>+IF(Q733="","",IFERROR(VLOOKUP(Q733,Consulta1[],2,0),"-"))</f>
        <v/>
      </c>
      <c r="S733" s="45" t="str">
        <f>+IF(Q733="","",IFERROR(VLOOKUP(Q733,Consulta1[],3,0),"-"))</f>
        <v/>
      </c>
      <c r="T733" s="45" t="str">
        <f>+IF(Q733="","",IFERROR(VLOOKUP(Q733,Consulta1[],4,0),"-"))</f>
        <v/>
      </c>
      <c r="U733" s="45" t="str">
        <f>+IF(Q733="","",IFERROR(VLOOKUP(Q733,Consulta1[],5,0),"-"))</f>
        <v/>
      </c>
      <c r="V733" s="45" t="str">
        <f>+IF(Q733="","",IFERROR(VLOOKUP(Q733,Consulta1[],6,0),"-"))</f>
        <v/>
      </c>
      <c r="W733" s="45" t="str">
        <f t="shared" si="78"/>
        <v/>
      </c>
      <c r="X733" s="51" t="str">
        <f>+IF(T733="SWAT HB",800,IF(R733="-","",IFERROR(IF(T733="-","",VLOOKUP(T733,'SKILL PERFIL'!$A$2:$B$37,2,0)),"")))</f>
        <v/>
      </c>
      <c r="Y733" s="51" t="str">
        <f t="shared" si="79"/>
        <v/>
      </c>
      <c r="Z733" s="46" t="str">
        <f t="shared" si="80"/>
        <v/>
      </c>
      <c r="AA733" s="45" t="str">
        <f t="shared" si="81"/>
        <v/>
      </c>
      <c r="AB733" s="45" t="str">
        <f t="shared" si="82"/>
        <v/>
      </c>
      <c r="AC733" s="45" t="str">
        <f>+IF(Q733="","",IFERROR(VLOOKUP(Q733,Consulta1[],7,0),"-"))</f>
        <v/>
      </c>
      <c r="AD733" s="45" t="str">
        <f>+IF(Q733="","",IFERROR(VLOOKUP(Q733,Consulta1[],9,0),"-"))</f>
        <v/>
      </c>
      <c r="AE733" s="1">
        <f t="shared" si="83"/>
        <v>0</v>
      </c>
    </row>
    <row r="734" spans="1:31">
      <c r="A734" s="55"/>
      <c r="B734" s="55"/>
      <c r="F734" s="37"/>
      <c r="H734"/>
      <c r="P734" s="54"/>
      <c r="Q734" s="45" t="str">
        <f t="shared" si="77"/>
        <v/>
      </c>
      <c r="R734" s="45" t="str">
        <f>+IF(Q734="","",IFERROR(VLOOKUP(Q734,Consulta1[],2,0),"-"))</f>
        <v/>
      </c>
      <c r="S734" s="45" t="str">
        <f>+IF(Q734="","",IFERROR(VLOOKUP(Q734,Consulta1[],3,0),"-"))</f>
        <v/>
      </c>
      <c r="T734" s="45" t="str">
        <f>+IF(Q734="","",IFERROR(VLOOKUP(Q734,Consulta1[],4,0),"-"))</f>
        <v/>
      </c>
      <c r="U734" s="45" t="str">
        <f>+IF(Q734="","",IFERROR(VLOOKUP(Q734,Consulta1[],5,0),"-"))</f>
        <v/>
      </c>
      <c r="V734" s="45" t="str">
        <f>+IF(Q734="","",IFERROR(VLOOKUP(Q734,Consulta1[],6,0),"-"))</f>
        <v/>
      </c>
      <c r="W734" s="45" t="str">
        <f t="shared" si="78"/>
        <v/>
      </c>
      <c r="X734" s="51" t="str">
        <f>+IF(T734="SWAT HB",800,IF(R734="-","",IFERROR(IF(T734="-","",VLOOKUP(T734,'SKILL PERFIL'!$A$2:$B$37,2,0)),"")))</f>
        <v/>
      </c>
      <c r="Y734" s="51" t="str">
        <f t="shared" si="79"/>
        <v/>
      </c>
      <c r="Z734" s="46" t="str">
        <f t="shared" si="80"/>
        <v/>
      </c>
      <c r="AA734" s="45" t="str">
        <f t="shared" si="81"/>
        <v/>
      </c>
      <c r="AB734" s="45" t="str">
        <f t="shared" si="82"/>
        <v/>
      </c>
      <c r="AC734" s="45" t="str">
        <f>+IF(Q734="","",IFERROR(VLOOKUP(Q734,Consulta1[],7,0),"-"))</f>
        <v/>
      </c>
      <c r="AD734" s="45" t="str">
        <f>+IF(Q734="","",IFERROR(VLOOKUP(Q734,Consulta1[],9,0),"-"))</f>
        <v/>
      </c>
      <c r="AE734" s="1">
        <f t="shared" si="83"/>
        <v>0</v>
      </c>
    </row>
    <row r="735" spans="1:31">
      <c r="A735" s="55"/>
      <c r="B735" s="55"/>
      <c r="H735"/>
      <c r="P735" s="54"/>
      <c r="Q735" s="45" t="str">
        <f t="shared" si="77"/>
        <v/>
      </c>
      <c r="R735" s="45" t="str">
        <f>+IF(Q735="","",IFERROR(VLOOKUP(Q735,Consulta1[],2,0),"-"))</f>
        <v/>
      </c>
      <c r="S735" s="45" t="str">
        <f>+IF(Q735="","",IFERROR(VLOOKUP(Q735,Consulta1[],3,0),"-"))</f>
        <v/>
      </c>
      <c r="T735" s="45" t="str">
        <f>+IF(Q735="","",IFERROR(VLOOKUP(Q735,Consulta1[],4,0),"-"))</f>
        <v/>
      </c>
      <c r="U735" s="45" t="str">
        <f>+IF(Q735="","",IFERROR(VLOOKUP(Q735,Consulta1[],5,0),"-"))</f>
        <v/>
      </c>
      <c r="V735" s="45" t="str">
        <f>+IF(Q735="","",IFERROR(VLOOKUP(Q735,Consulta1[],6,0),"-"))</f>
        <v/>
      </c>
      <c r="W735" s="45" t="str">
        <f t="shared" si="78"/>
        <v/>
      </c>
      <c r="X735" s="51" t="str">
        <f>+IF(T735="SWAT HB",800,IF(R735="-","",IFERROR(IF(T735="-","",VLOOKUP(T735,'SKILL PERFIL'!$A$2:$B$37,2,0)),"")))</f>
        <v/>
      </c>
      <c r="Y735" s="51" t="str">
        <f t="shared" si="79"/>
        <v/>
      </c>
      <c r="Z735" s="46" t="str">
        <f t="shared" si="80"/>
        <v/>
      </c>
      <c r="AA735" s="45" t="str">
        <f t="shared" si="81"/>
        <v/>
      </c>
      <c r="AB735" s="45" t="str">
        <f t="shared" si="82"/>
        <v/>
      </c>
      <c r="AC735" s="45" t="str">
        <f>+IF(Q735="","",IFERROR(VLOOKUP(Q735,Consulta1[],7,0),"-"))</f>
        <v/>
      </c>
      <c r="AD735" s="45" t="str">
        <f>+IF(Q735="","",IFERROR(VLOOKUP(Q735,Consulta1[],9,0),"-"))</f>
        <v/>
      </c>
      <c r="AE735" s="1">
        <f t="shared" si="83"/>
        <v>0</v>
      </c>
    </row>
    <row r="736" spans="1:31">
      <c r="A736" s="55"/>
      <c r="B736" s="55"/>
      <c r="H736"/>
      <c r="P736" s="54"/>
      <c r="Q736" s="45" t="str">
        <f t="shared" si="77"/>
        <v/>
      </c>
      <c r="R736" s="45" t="str">
        <f>+IF(Q736="","",IFERROR(VLOOKUP(Q736,Consulta1[],2,0),"-"))</f>
        <v/>
      </c>
      <c r="S736" s="45" t="str">
        <f>+IF(Q736="","",IFERROR(VLOOKUP(Q736,Consulta1[],3,0),"-"))</f>
        <v/>
      </c>
      <c r="T736" s="45" t="str">
        <f>+IF(Q736="","",IFERROR(VLOOKUP(Q736,Consulta1[],4,0),"-"))</f>
        <v/>
      </c>
      <c r="U736" s="45" t="str">
        <f>+IF(Q736="","",IFERROR(VLOOKUP(Q736,Consulta1[],5,0),"-"))</f>
        <v/>
      </c>
      <c r="V736" s="45" t="str">
        <f>+IF(Q736="","",IFERROR(VLOOKUP(Q736,Consulta1[],6,0),"-"))</f>
        <v/>
      </c>
      <c r="W736" s="45" t="str">
        <f t="shared" si="78"/>
        <v/>
      </c>
      <c r="X736" s="51" t="str">
        <f>+IF(T736="SWAT HB",800,IF(R736="-","",IFERROR(IF(T736="-","",VLOOKUP(T736,'SKILL PERFIL'!$A$2:$B$37,2,0)),"")))</f>
        <v/>
      </c>
      <c r="Y736" s="51" t="str">
        <f t="shared" si="79"/>
        <v/>
      </c>
      <c r="Z736" s="46" t="str">
        <f t="shared" si="80"/>
        <v/>
      </c>
      <c r="AA736" s="45" t="str">
        <f t="shared" si="81"/>
        <v/>
      </c>
      <c r="AB736" s="45" t="str">
        <f t="shared" si="82"/>
        <v/>
      </c>
      <c r="AC736" s="45" t="str">
        <f>+IF(Q736="","",IFERROR(VLOOKUP(Q736,Consulta1[],7,0),"-"))</f>
        <v/>
      </c>
      <c r="AD736" s="45" t="str">
        <f>+IF(Q736="","",IFERROR(VLOOKUP(Q736,Consulta1[],9,0),"-"))</f>
        <v/>
      </c>
      <c r="AE736" s="1">
        <f t="shared" si="83"/>
        <v>0</v>
      </c>
    </row>
    <row r="737" spans="1:31">
      <c r="A737" s="55"/>
      <c r="B737" s="55"/>
      <c r="H737"/>
      <c r="P737" s="54"/>
      <c r="Q737" s="45" t="str">
        <f t="shared" si="77"/>
        <v/>
      </c>
      <c r="R737" s="45" t="str">
        <f>+IF(Q737="","",IFERROR(VLOOKUP(Q737,Consulta1[],2,0),"-"))</f>
        <v/>
      </c>
      <c r="S737" s="45" t="str">
        <f>+IF(Q737="","",IFERROR(VLOOKUP(Q737,Consulta1[],3,0),"-"))</f>
        <v/>
      </c>
      <c r="T737" s="45" t="str">
        <f>+IF(Q737="","",IFERROR(VLOOKUP(Q737,Consulta1[],4,0),"-"))</f>
        <v/>
      </c>
      <c r="U737" s="45" t="str">
        <f>+IF(Q737="","",IFERROR(VLOOKUP(Q737,Consulta1[],5,0),"-"))</f>
        <v/>
      </c>
      <c r="V737" s="45" t="str">
        <f>+IF(Q737="","",IFERROR(VLOOKUP(Q737,Consulta1[],6,0),"-"))</f>
        <v/>
      </c>
      <c r="W737" s="45" t="str">
        <f t="shared" si="78"/>
        <v/>
      </c>
      <c r="X737" s="51" t="str">
        <f>+IF(T737="SWAT HB",800,IF(R737="-","",IFERROR(IF(T737="-","",VLOOKUP(T737,'SKILL PERFIL'!$A$2:$B$37,2,0)),"")))</f>
        <v/>
      </c>
      <c r="Y737" s="51" t="str">
        <f t="shared" si="79"/>
        <v/>
      </c>
      <c r="Z737" s="46" t="str">
        <f t="shared" si="80"/>
        <v/>
      </c>
      <c r="AA737" s="45" t="str">
        <f t="shared" si="81"/>
        <v/>
      </c>
      <c r="AB737" s="45" t="str">
        <f t="shared" si="82"/>
        <v/>
      </c>
      <c r="AC737" s="45" t="str">
        <f>+IF(Q737="","",IFERROR(VLOOKUP(Q737,Consulta1[],7,0),"-"))</f>
        <v/>
      </c>
      <c r="AD737" s="45" t="str">
        <f>+IF(Q737="","",IFERROR(VLOOKUP(Q737,Consulta1[],9,0),"-"))</f>
        <v/>
      </c>
      <c r="AE737" s="1">
        <f t="shared" si="83"/>
        <v>0</v>
      </c>
    </row>
    <row r="738" spans="1:31">
      <c r="A738" s="55"/>
      <c r="B738" s="55"/>
      <c r="H738"/>
      <c r="P738" s="54"/>
      <c r="Q738" s="45" t="str">
        <f t="shared" si="77"/>
        <v/>
      </c>
      <c r="R738" s="45" t="str">
        <f>+IF(Q738="","",IFERROR(VLOOKUP(Q738,Consulta1[],2,0),"-"))</f>
        <v/>
      </c>
      <c r="S738" s="45" t="str">
        <f>+IF(Q738="","",IFERROR(VLOOKUP(Q738,Consulta1[],3,0),"-"))</f>
        <v/>
      </c>
      <c r="T738" s="45" t="str">
        <f>+IF(Q738="","",IFERROR(VLOOKUP(Q738,Consulta1[],4,0),"-"))</f>
        <v/>
      </c>
      <c r="U738" s="45" t="str">
        <f>+IF(Q738="","",IFERROR(VLOOKUP(Q738,Consulta1[],5,0),"-"))</f>
        <v/>
      </c>
      <c r="V738" s="45" t="str">
        <f>+IF(Q738="","",IFERROR(VLOOKUP(Q738,Consulta1[],6,0),"-"))</f>
        <v/>
      </c>
      <c r="W738" s="45" t="str">
        <f t="shared" si="78"/>
        <v/>
      </c>
      <c r="X738" s="51" t="str">
        <f>+IF(T738="SWAT HB",800,IF(R738="-","",IFERROR(IF(T738="-","",VLOOKUP(T738,'SKILL PERFIL'!$A$2:$B$37,2,0)),"")))</f>
        <v/>
      </c>
      <c r="Y738" s="51" t="str">
        <f t="shared" si="79"/>
        <v/>
      </c>
      <c r="Z738" s="46" t="str">
        <f t="shared" si="80"/>
        <v/>
      </c>
      <c r="AA738" s="45" t="str">
        <f t="shared" si="81"/>
        <v/>
      </c>
      <c r="AB738" s="45" t="str">
        <f t="shared" si="82"/>
        <v/>
      </c>
      <c r="AC738" s="45" t="str">
        <f>+IF(Q738="","",IFERROR(VLOOKUP(Q738,Consulta1[],7,0),"-"))</f>
        <v/>
      </c>
      <c r="AD738" s="45" t="str">
        <f>+IF(Q738="","",IFERROR(VLOOKUP(Q738,Consulta1[],9,0),"-"))</f>
        <v/>
      </c>
      <c r="AE738" s="1">
        <f t="shared" si="83"/>
        <v>0</v>
      </c>
    </row>
    <row r="739" spans="1:31">
      <c r="A739" s="55"/>
      <c r="B739" s="55"/>
      <c r="H739"/>
      <c r="P739" s="54"/>
      <c r="Q739" s="45" t="str">
        <f t="shared" si="77"/>
        <v/>
      </c>
      <c r="R739" s="45" t="str">
        <f>+IF(Q739="","",IFERROR(VLOOKUP(Q739,Consulta1[],2,0),"-"))</f>
        <v/>
      </c>
      <c r="S739" s="45" t="str">
        <f>+IF(Q739="","",IFERROR(VLOOKUP(Q739,Consulta1[],3,0),"-"))</f>
        <v/>
      </c>
      <c r="T739" s="45" t="str">
        <f>+IF(Q739="","",IFERROR(VLOOKUP(Q739,Consulta1[],4,0),"-"))</f>
        <v/>
      </c>
      <c r="U739" s="45" t="str">
        <f>+IF(Q739="","",IFERROR(VLOOKUP(Q739,Consulta1[],5,0),"-"))</f>
        <v/>
      </c>
      <c r="V739" s="45" t="str">
        <f>+IF(Q739="","",IFERROR(VLOOKUP(Q739,Consulta1[],6,0),"-"))</f>
        <v/>
      </c>
      <c r="W739" s="45" t="str">
        <f t="shared" si="78"/>
        <v/>
      </c>
      <c r="X739" s="51" t="str">
        <f>+IF(T739="SWAT HB",800,IF(R739="-","",IFERROR(IF(T739="-","",VLOOKUP(T739,'SKILL PERFIL'!$A$2:$B$37,2,0)),"")))</f>
        <v/>
      </c>
      <c r="Y739" s="51" t="str">
        <f t="shared" si="79"/>
        <v/>
      </c>
      <c r="Z739" s="46" t="str">
        <f t="shared" si="80"/>
        <v/>
      </c>
      <c r="AA739" s="45" t="str">
        <f t="shared" si="81"/>
        <v/>
      </c>
      <c r="AB739" s="45" t="str">
        <f t="shared" si="82"/>
        <v/>
      </c>
      <c r="AC739" s="45" t="str">
        <f>+IF(Q739="","",IFERROR(VLOOKUP(Q739,Consulta1[],7,0),"-"))</f>
        <v/>
      </c>
      <c r="AD739" s="45" t="str">
        <f>+IF(Q739="","",IFERROR(VLOOKUP(Q739,Consulta1[],9,0),"-"))</f>
        <v/>
      </c>
      <c r="AE739" s="1">
        <f t="shared" si="83"/>
        <v>0</v>
      </c>
    </row>
    <row r="740" spans="1:31">
      <c r="A740" s="55"/>
      <c r="B740" s="55"/>
      <c r="H740"/>
      <c r="P740" s="54"/>
      <c r="Q740" s="45" t="str">
        <f t="shared" si="77"/>
        <v/>
      </c>
      <c r="R740" s="45" t="str">
        <f>+IF(Q740="","",IFERROR(VLOOKUP(Q740,Consulta1[],2,0),"-"))</f>
        <v/>
      </c>
      <c r="S740" s="45" t="str">
        <f>+IF(Q740="","",IFERROR(VLOOKUP(Q740,Consulta1[],3,0),"-"))</f>
        <v/>
      </c>
      <c r="T740" s="45" t="str">
        <f>+IF(Q740="","",IFERROR(VLOOKUP(Q740,Consulta1[],4,0),"-"))</f>
        <v/>
      </c>
      <c r="U740" s="45" t="str">
        <f>+IF(Q740="","",IFERROR(VLOOKUP(Q740,Consulta1[],5,0),"-"))</f>
        <v/>
      </c>
      <c r="V740" s="45" t="str">
        <f>+IF(Q740="","",IFERROR(VLOOKUP(Q740,Consulta1[],6,0),"-"))</f>
        <v/>
      </c>
      <c r="W740" s="45" t="str">
        <f t="shared" si="78"/>
        <v/>
      </c>
      <c r="X740" s="51" t="str">
        <f>+IF(T740="SWAT HB",800,IF(R740="-","",IFERROR(IF(T740="-","",VLOOKUP(T740,'SKILL PERFIL'!$A$2:$B$37,2,0)),"")))</f>
        <v/>
      </c>
      <c r="Y740" s="51" t="str">
        <f t="shared" si="79"/>
        <v/>
      </c>
      <c r="Z740" s="46" t="str">
        <f t="shared" si="80"/>
        <v/>
      </c>
      <c r="AA740" s="45" t="str">
        <f t="shared" si="81"/>
        <v/>
      </c>
      <c r="AB740" s="45" t="str">
        <f t="shared" si="82"/>
        <v/>
      </c>
      <c r="AC740" s="45" t="str">
        <f>+IF(Q740="","",IFERROR(VLOOKUP(Q740,Consulta1[],7,0),"-"))</f>
        <v/>
      </c>
      <c r="AD740" s="45" t="str">
        <f>+IF(Q740="","",IFERROR(VLOOKUP(Q740,Consulta1[],9,0),"-"))</f>
        <v/>
      </c>
      <c r="AE740" s="1">
        <f t="shared" si="83"/>
        <v>0</v>
      </c>
    </row>
    <row r="741" spans="1:31">
      <c r="A741" s="55"/>
      <c r="B741" s="55"/>
      <c r="H741"/>
      <c r="P741" s="54"/>
      <c r="Q741" s="45" t="str">
        <f t="shared" si="77"/>
        <v/>
      </c>
      <c r="R741" s="45" t="str">
        <f>+IF(Q741="","",IFERROR(VLOOKUP(Q741,Consulta1[],2,0),"-"))</f>
        <v/>
      </c>
      <c r="S741" s="45" t="str">
        <f>+IF(Q741="","",IFERROR(VLOOKUP(Q741,Consulta1[],3,0),"-"))</f>
        <v/>
      </c>
      <c r="T741" s="45" t="str">
        <f>+IF(Q741="","",IFERROR(VLOOKUP(Q741,Consulta1[],4,0),"-"))</f>
        <v/>
      </c>
      <c r="U741" s="45" t="str">
        <f>+IF(Q741="","",IFERROR(VLOOKUP(Q741,Consulta1[],5,0),"-"))</f>
        <v/>
      </c>
      <c r="V741" s="45" t="str">
        <f>+IF(Q741="","",IFERROR(VLOOKUP(Q741,Consulta1[],6,0),"-"))</f>
        <v/>
      </c>
      <c r="W741" s="45" t="str">
        <f t="shared" si="78"/>
        <v/>
      </c>
      <c r="X741" s="51" t="str">
        <f>+IF(T741="SWAT HB",800,IF(R741="-","",IFERROR(IF(T741="-","",VLOOKUP(T741,'SKILL PERFIL'!$A$2:$B$37,2,0)),"")))</f>
        <v/>
      </c>
      <c r="Y741" s="51" t="str">
        <f t="shared" si="79"/>
        <v/>
      </c>
      <c r="Z741" s="46" t="str">
        <f t="shared" si="80"/>
        <v/>
      </c>
      <c r="AA741" s="45" t="str">
        <f t="shared" si="81"/>
        <v/>
      </c>
      <c r="AB741" s="45" t="str">
        <f t="shared" si="82"/>
        <v/>
      </c>
      <c r="AC741" s="45" t="str">
        <f>+IF(Q741="","",IFERROR(VLOOKUP(Q741,Consulta1[],7,0),"-"))</f>
        <v/>
      </c>
      <c r="AD741" s="45" t="str">
        <f>+IF(Q741="","",IFERROR(VLOOKUP(Q741,Consulta1[],9,0),"-"))</f>
        <v/>
      </c>
      <c r="AE741" s="1">
        <f t="shared" si="83"/>
        <v>0</v>
      </c>
    </row>
    <row r="742" spans="1:31">
      <c r="A742" s="55"/>
      <c r="B742" s="55"/>
      <c r="H742"/>
      <c r="P742" s="54"/>
      <c r="Q742" s="45" t="str">
        <f t="shared" si="77"/>
        <v/>
      </c>
      <c r="R742" s="45" t="str">
        <f>+IF(Q742="","",IFERROR(VLOOKUP(Q742,Consulta1[],2,0),"-"))</f>
        <v/>
      </c>
      <c r="S742" s="45" t="str">
        <f>+IF(Q742="","",IFERROR(VLOOKUP(Q742,Consulta1[],3,0),"-"))</f>
        <v/>
      </c>
      <c r="T742" s="45" t="str">
        <f>+IF(Q742="","",IFERROR(VLOOKUP(Q742,Consulta1[],4,0),"-"))</f>
        <v/>
      </c>
      <c r="U742" s="45" t="str">
        <f>+IF(Q742="","",IFERROR(VLOOKUP(Q742,Consulta1[],5,0),"-"))</f>
        <v/>
      </c>
      <c r="V742" s="45" t="str">
        <f>+IF(Q742="","",IFERROR(VLOOKUP(Q742,Consulta1[],6,0),"-"))</f>
        <v/>
      </c>
      <c r="W742" s="45" t="str">
        <f t="shared" si="78"/>
        <v/>
      </c>
      <c r="X742" s="51" t="str">
        <f>+IF(T742="SWAT HB",800,IF(R742="-","",IFERROR(IF(T742="-","",VLOOKUP(T742,'SKILL PERFIL'!$A$2:$B$37,2,0)),"")))</f>
        <v/>
      </c>
      <c r="Y742" s="51" t="str">
        <f t="shared" si="79"/>
        <v/>
      </c>
      <c r="Z742" s="46" t="str">
        <f t="shared" si="80"/>
        <v/>
      </c>
      <c r="AA742" s="45" t="str">
        <f t="shared" si="81"/>
        <v/>
      </c>
      <c r="AB742" s="45" t="str">
        <f t="shared" si="82"/>
        <v/>
      </c>
      <c r="AC742" s="45" t="str">
        <f>+IF(Q742="","",IFERROR(VLOOKUP(Q742,Consulta1[],7,0),"-"))</f>
        <v/>
      </c>
      <c r="AD742" s="45" t="str">
        <f>+IF(Q742="","",IFERROR(VLOOKUP(Q742,Consulta1[],9,0),"-"))</f>
        <v/>
      </c>
      <c r="AE742" s="1">
        <f t="shared" si="83"/>
        <v>0</v>
      </c>
    </row>
    <row r="743" spans="1:31">
      <c r="A743" s="55"/>
      <c r="B743" s="55"/>
      <c r="H743"/>
      <c r="P743" s="54"/>
      <c r="Q743" s="45" t="str">
        <f t="shared" si="77"/>
        <v/>
      </c>
      <c r="R743" s="45" t="str">
        <f>+IF(Q743="","",IFERROR(VLOOKUP(Q743,Consulta1[],2,0),"-"))</f>
        <v/>
      </c>
      <c r="S743" s="45" t="str">
        <f>+IF(Q743="","",IFERROR(VLOOKUP(Q743,Consulta1[],3,0),"-"))</f>
        <v/>
      </c>
      <c r="T743" s="45" t="str">
        <f>+IF(Q743="","",IFERROR(VLOOKUP(Q743,Consulta1[],4,0),"-"))</f>
        <v/>
      </c>
      <c r="U743" s="45" t="str">
        <f>+IF(Q743="","",IFERROR(VLOOKUP(Q743,Consulta1[],5,0),"-"))</f>
        <v/>
      </c>
      <c r="V743" s="45" t="str">
        <f>+IF(Q743="","",IFERROR(VLOOKUP(Q743,Consulta1[],6,0),"-"))</f>
        <v/>
      </c>
      <c r="W743" s="45" t="str">
        <f t="shared" si="78"/>
        <v/>
      </c>
      <c r="X743" s="51" t="str">
        <f>+IF(T743="SWAT HB",800,IF(R743="-","",IFERROR(IF(T743="-","",VLOOKUP(T743,'SKILL PERFIL'!$A$2:$B$37,2,0)),"")))</f>
        <v/>
      </c>
      <c r="Y743" s="51" t="str">
        <f t="shared" si="79"/>
        <v/>
      </c>
      <c r="Z743" s="46" t="str">
        <f t="shared" si="80"/>
        <v/>
      </c>
      <c r="AA743" s="45" t="str">
        <f t="shared" si="81"/>
        <v/>
      </c>
      <c r="AB743" s="45" t="str">
        <f t="shared" si="82"/>
        <v/>
      </c>
      <c r="AC743" s="45" t="str">
        <f>+IF(Q743="","",IFERROR(VLOOKUP(Q743,Consulta1[],7,0),"-"))</f>
        <v/>
      </c>
      <c r="AD743" s="45" t="str">
        <f>+IF(Q743="","",IFERROR(VLOOKUP(Q743,Consulta1[],9,0),"-"))</f>
        <v/>
      </c>
      <c r="AE743" s="1">
        <f t="shared" si="83"/>
        <v>0</v>
      </c>
    </row>
    <row r="744" spans="1:31">
      <c r="A744" s="55"/>
      <c r="B744" s="55"/>
      <c r="H744"/>
      <c r="P744" s="54"/>
      <c r="Q744" s="45" t="str">
        <f t="shared" si="77"/>
        <v/>
      </c>
      <c r="R744" s="45" t="str">
        <f>+IF(Q744="","",IFERROR(VLOOKUP(Q744,Consulta1[],2,0),"-"))</f>
        <v/>
      </c>
      <c r="S744" s="45" t="str">
        <f>+IF(Q744="","",IFERROR(VLOOKUP(Q744,Consulta1[],3,0),"-"))</f>
        <v/>
      </c>
      <c r="T744" s="45" t="str">
        <f>+IF(Q744="","",IFERROR(VLOOKUP(Q744,Consulta1[],4,0),"-"))</f>
        <v/>
      </c>
      <c r="U744" s="45" t="str">
        <f>+IF(Q744="","",IFERROR(VLOOKUP(Q744,Consulta1[],5,0),"-"))</f>
        <v/>
      </c>
      <c r="V744" s="45" t="str">
        <f>+IF(Q744="","",IFERROR(VLOOKUP(Q744,Consulta1[],6,0),"-"))</f>
        <v/>
      </c>
      <c r="W744" s="45" t="str">
        <f t="shared" si="78"/>
        <v/>
      </c>
      <c r="X744" s="51" t="str">
        <f>+IF(T744="SWAT HB",800,IF(R744="-","",IFERROR(IF(T744="-","",VLOOKUP(T744,'SKILL PERFIL'!$A$2:$B$37,2,0)),"")))</f>
        <v/>
      </c>
      <c r="Y744" s="51" t="str">
        <f t="shared" si="79"/>
        <v/>
      </c>
      <c r="Z744" s="46" t="str">
        <f t="shared" si="80"/>
        <v/>
      </c>
      <c r="AA744" s="45" t="str">
        <f t="shared" si="81"/>
        <v/>
      </c>
      <c r="AB744" s="45" t="str">
        <f t="shared" si="82"/>
        <v/>
      </c>
      <c r="AC744" s="45" t="str">
        <f>+IF(Q744="","",IFERROR(VLOOKUP(Q744,Consulta1[],7,0),"-"))</f>
        <v/>
      </c>
      <c r="AD744" s="45" t="str">
        <f>+IF(Q744="","",IFERROR(VLOOKUP(Q744,Consulta1[],9,0),"-"))</f>
        <v/>
      </c>
      <c r="AE744" s="1">
        <f t="shared" si="83"/>
        <v>0</v>
      </c>
    </row>
    <row r="745" spans="1:31">
      <c r="A745" s="55"/>
      <c r="B745" s="55"/>
      <c r="H745"/>
      <c r="P745" s="54"/>
      <c r="Q745" s="45" t="str">
        <f t="shared" si="77"/>
        <v/>
      </c>
      <c r="R745" s="45" t="str">
        <f>+IF(Q745="","",IFERROR(VLOOKUP(Q745,Consulta1[],2,0),"-"))</f>
        <v/>
      </c>
      <c r="S745" s="45" t="str">
        <f>+IF(Q745="","",IFERROR(VLOOKUP(Q745,Consulta1[],3,0),"-"))</f>
        <v/>
      </c>
      <c r="T745" s="45" t="str">
        <f>+IF(Q745="","",IFERROR(VLOOKUP(Q745,Consulta1[],4,0),"-"))</f>
        <v/>
      </c>
      <c r="U745" s="45" t="str">
        <f>+IF(Q745="","",IFERROR(VLOOKUP(Q745,Consulta1[],5,0),"-"))</f>
        <v/>
      </c>
      <c r="V745" s="45" t="str">
        <f>+IF(Q745="","",IFERROR(VLOOKUP(Q745,Consulta1[],6,0),"-"))</f>
        <v/>
      </c>
      <c r="W745" s="45" t="str">
        <f t="shared" si="78"/>
        <v/>
      </c>
      <c r="X745" s="51" t="str">
        <f>+IF(T745="SWAT HB",800,IF(R745="-","",IFERROR(IF(T745="-","",VLOOKUP(T745,'SKILL PERFIL'!$A$2:$B$37,2,0)),"")))</f>
        <v/>
      </c>
      <c r="Y745" s="51" t="str">
        <f t="shared" si="79"/>
        <v/>
      </c>
      <c r="Z745" s="46" t="str">
        <f t="shared" si="80"/>
        <v/>
      </c>
      <c r="AA745" s="45" t="str">
        <f t="shared" si="81"/>
        <v/>
      </c>
      <c r="AB745" s="45" t="str">
        <f t="shared" si="82"/>
        <v/>
      </c>
      <c r="AC745" s="45" t="str">
        <f>+IF(Q745="","",IFERROR(VLOOKUP(Q745,Consulta1[],7,0),"-"))</f>
        <v/>
      </c>
      <c r="AD745" s="45" t="str">
        <f>+IF(Q745="","",IFERROR(VLOOKUP(Q745,Consulta1[],9,0),"-"))</f>
        <v/>
      </c>
      <c r="AE745" s="1">
        <f t="shared" si="83"/>
        <v>0</v>
      </c>
    </row>
    <row r="746" spans="1:31">
      <c r="A746" s="55"/>
      <c r="B746" s="55"/>
      <c r="H746"/>
      <c r="P746" s="54"/>
      <c r="Q746" s="45" t="str">
        <f t="shared" si="77"/>
        <v/>
      </c>
      <c r="R746" s="45" t="str">
        <f>+IF(Q746="","",IFERROR(VLOOKUP(Q746,Consulta1[],2,0),"-"))</f>
        <v/>
      </c>
      <c r="S746" s="45" t="str">
        <f>+IF(Q746="","",IFERROR(VLOOKUP(Q746,Consulta1[],3,0),"-"))</f>
        <v/>
      </c>
      <c r="T746" s="45" t="str">
        <f>+IF(Q746="","",IFERROR(VLOOKUP(Q746,Consulta1[],4,0),"-"))</f>
        <v/>
      </c>
      <c r="U746" s="45" t="str">
        <f>+IF(Q746="","",IFERROR(VLOOKUP(Q746,Consulta1[],5,0),"-"))</f>
        <v/>
      </c>
      <c r="V746" s="45" t="str">
        <f>+IF(Q746="","",IFERROR(VLOOKUP(Q746,Consulta1[],6,0),"-"))</f>
        <v/>
      </c>
      <c r="W746" s="45" t="str">
        <f t="shared" si="78"/>
        <v/>
      </c>
      <c r="X746" s="51" t="str">
        <f>+IF(T746="SWAT HB",800,IF(R746="-","",IFERROR(IF(T746="-","",VLOOKUP(T746,'SKILL PERFIL'!$A$2:$B$37,2,0)),"")))</f>
        <v/>
      </c>
      <c r="Y746" s="51" t="str">
        <f t="shared" si="79"/>
        <v/>
      </c>
      <c r="Z746" s="46" t="str">
        <f t="shared" si="80"/>
        <v/>
      </c>
      <c r="AA746" s="45" t="str">
        <f t="shared" si="81"/>
        <v/>
      </c>
      <c r="AB746" s="45" t="str">
        <f t="shared" si="82"/>
        <v/>
      </c>
      <c r="AC746" s="45" t="str">
        <f>+IF(Q746="","",IFERROR(VLOOKUP(Q746,Consulta1[],7,0),"-"))</f>
        <v/>
      </c>
      <c r="AD746" s="45" t="str">
        <f>+IF(Q746="","",IFERROR(VLOOKUP(Q746,Consulta1[],9,0),"-"))</f>
        <v/>
      </c>
      <c r="AE746" s="1">
        <f t="shared" si="83"/>
        <v>0</v>
      </c>
    </row>
    <row r="747" spans="1:31">
      <c r="A747" s="55"/>
      <c r="B747" s="55"/>
      <c r="H747"/>
      <c r="P747" s="54"/>
      <c r="Q747" s="45" t="str">
        <f t="shared" si="77"/>
        <v/>
      </c>
      <c r="R747" s="45" t="str">
        <f>+IF(Q747="","",IFERROR(VLOOKUP(Q747,Consulta1[],2,0),"-"))</f>
        <v/>
      </c>
      <c r="S747" s="45" t="str">
        <f>+IF(Q747="","",IFERROR(VLOOKUP(Q747,Consulta1[],3,0),"-"))</f>
        <v/>
      </c>
      <c r="T747" s="45" t="str">
        <f>+IF(Q747="","",IFERROR(VLOOKUP(Q747,Consulta1[],4,0),"-"))</f>
        <v/>
      </c>
      <c r="U747" s="45" t="str">
        <f>+IF(Q747="","",IFERROR(VLOOKUP(Q747,Consulta1[],5,0),"-"))</f>
        <v/>
      </c>
      <c r="V747" s="45" t="str">
        <f>+IF(Q747="","",IFERROR(VLOOKUP(Q747,Consulta1[],6,0),"-"))</f>
        <v/>
      </c>
      <c r="W747" s="45" t="str">
        <f t="shared" si="78"/>
        <v/>
      </c>
      <c r="X747" s="51" t="str">
        <f>+IF(T747="SWAT HB",800,IF(R747="-","",IFERROR(IF(T747="-","",VLOOKUP(T747,'SKILL PERFIL'!$A$2:$B$37,2,0)),"")))</f>
        <v/>
      </c>
      <c r="Y747" s="51" t="str">
        <f t="shared" si="79"/>
        <v/>
      </c>
      <c r="Z747" s="46" t="str">
        <f t="shared" si="80"/>
        <v/>
      </c>
      <c r="AA747" s="45" t="str">
        <f t="shared" si="81"/>
        <v/>
      </c>
      <c r="AB747" s="45" t="str">
        <f t="shared" si="82"/>
        <v/>
      </c>
      <c r="AC747" s="45" t="str">
        <f>+IF(Q747="","",IFERROR(VLOOKUP(Q747,Consulta1[],7,0),"-"))</f>
        <v/>
      </c>
      <c r="AD747" s="45" t="str">
        <f>+IF(Q747="","",IFERROR(VLOOKUP(Q747,Consulta1[],9,0),"-"))</f>
        <v/>
      </c>
      <c r="AE747" s="1">
        <f t="shared" si="83"/>
        <v>0</v>
      </c>
    </row>
    <row r="748" spans="1:31">
      <c r="A748" s="55"/>
      <c r="B748" s="55"/>
      <c r="H748"/>
      <c r="P748" s="54"/>
      <c r="Q748" s="45" t="str">
        <f t="shared" si="77"/>
        <v/>
      </c>
      <c r="R748" s="45" t="str">
        <f>+IF(Q748="","",IFERROR(VLOOKUP(Q748,Consulta1[],2,0),"-"))</f>
        <v/>
      </c>
      <c r="S748" s="45" t="str">
        <f>+IF(Q748="","",IFERROR(VLOOKUP(Q748,Consulta1[],3,0),"-"))</f>
        <v/>
      </c>
      <c r="T748" s="45" t="str">
        <f>+IF(Q748="","",IFERROR(VLOOKUP(Q748,Consulta1[],4,0),"-"))</f>
        <v/>
      </c>
      <c r="U748" s="45" t="str">
        <f>+IF(Q748="","",IFERROR(VLOOKUP(Q748,Consulta1[],5,0),"-"))</f>
        <v/>
      </c>
      <c r="V748" s="45" t="str">
        <f>+IF(Q748="","",IFERROR(VLOOKUP(Q748,Consulta1[],6,0),"-"))</f>
        <v/>
      </c>
      <c r="W748" s="45" t="str">
        <f t="shared" si="78"/>
        <v/>
      </c>
      <c r="X748" s="51" t="str">
        <f>+IF(T748="SWAT HB",800,IF(R748="-","",IFERROR(IF(T748="-","",VLOOKUP(T748,'SKILL PERFIL'!$A$2:$B$37,2,0)),"")))</f>
        <v/>
      </c>
      <c r="Y748" s="51" t="str">
        <f t="shared" si="79"/>
        <v/>
      </c>
      <c r="Z748" s="46" t="str">
        <f t="shared" si="80"/>
        <v/>
      </c>
      <c r="AA748" s="45" t="str">
        <f t="shared" si="81"/>
        <v/>
      </c>
      <c r="AB748" s="45" t="str">
        <f t="shared" si="82"/>
        <v/>
      </c>
      <c r="AC748" s="45" t="str">
        <f>+IF(Q748="","",IFERROR(VLOOKUP(Q748,Consulta1[],7,0),"-"))</f>
        <v/>
      </c>
      <c r="AD748" s="45" t="str">
        <f>+IF(Q748="","",IFERROR(VLOOKUP(Q748,Consulta1[],9,0),"-"))</f>
        <v/>
      </c>
      <c r="AE748" s="1">
        <f t="shared" si="83"/>
        <v>0</v>
      </c>
    </row>
    <row r="749" spans="1:31">
      <c r="A749" s="55"/>
      <c r="B749" s="55"/>
      <c r="H749"/>
      <c r="P749" s="54"/>
      <c r="Q749" s="45" t="str">
        <f t="shared" si="77"/>
        <v/>
      </c>
      <c r="R749" s="45" t="str">
        <f>+IF(Q749="","",IFERROR(VLOOKUP(Q749,Consulta1[],2,0),"-"))</f>
        <v/>
      </c>
      <c r="S749" s="45" t="str">
        <f>+IF(Q749="","",IFERROR(VLOOKUP(Q749,Consulta1[],3,0),"-"))</f>
        <v/>
      </c>
      <c r="T749" s="45" t="str">
        <f>+IF(Q749="","",IFERROR(VLOOKUP(Q749,Consulta1[],4,0),"-"))</f>
        <v/>
      </c>
      <c r="U749" s="45" t="str">
        <f>+IF(Q749="","",IFERROR(VLOOKUP(Q749,Consulta1[],5,0),"-"))</f>
        <v/>
      </c>
      <c r="V749" s="45" t="str">
        <f>+IF(Q749="","",IFERROR(VLOOKUP(Q749,Consulta1[],6,0),"-"))</f>
        <v/>
      </c>
      <c r="W749" s="45" t="str">
        <f t="shared" si="78"/>
        <v/>
      </c>
      <c r="X749" s="51" t="str">
        <f>+IF(T749="SWAT HB",800,IF(R749="-","",IFERROR(IF(T749="-","",VLOOKUP(T749,'SKILL PERFIL'!$A$2:$B$37,2,0)),"")))</f>
        <v/>
      </c>
      <c r="Y749" s="51" t="str">
        <f t="shared" si="79"/>
        <v/>
      </c>
      <c r="Z749" s="46" t="str">
        <f t="shared" si="80"/>
        <v/>
      </c>
      <c r="AA749" s="45" t="str">
        <f t="shared" si="81"/>
        <v/>
      </c>
      <c r="AB749" s="45" t="str">
        <f t="shared" si="82"/>
        <v/>
      </c>
      <c r="AC749" s="45" t="str">
        <f>+IF(Q749="","",IFERROR(VLOOKUP(Q749,Consulta1[],7,0),"-"))</f>
        <v/>
      </c>
      <c r="AD749" s="45" t="str">
        <f>+IF(Q749="","",IFERROR(VLOOKUP(Q749,Consulta1[],9,0),"-"))</f>
        <v/>
      </c>
      <c r="AE749" s="1">
        <f t="shared" si="83"/>
        <v>0</v>
      </c>
    </row>
    <row r="750" spans="1:31">
      <c r="A750" s="55"/>
      <c r="B750" s="55"/>
      <c r="H750"/>
      <c r="P750" s="54"/>
      <c r="Q750" s="45" t="str">
        <f t="shared" si="77"/>
        <v/>
      </c>
      <c r="R750" s="45" t="str">
        <f>+IF(Q750="","",IFERROR(VLOOKUP(Q750,Consulta1[],2,0),"-"))</f>
        <v/>
      </c>
      <c r="S750" s="45" t="str">
        <f>+IF(Q750="","",IFERROR(VLOOKUP(Q750,Consulta1[],3,0),"-"))</f>
        <v/>
      </c>
      <c r="T750" s="45" t="str">
        <f>+IF(Q750="","",IFERROR(VLOOKUP(Q750,Consulta1[],4,0),"-"))</f>
        <v/>
      </c>
      <c r="U750" s="45" t="str">
        <f>+IF(Q750="","",IFERROR(VLOOKUP(Q750,Consulta1[],5,0),"-"))</f>
        <v/>
      </c>
      <c r="V750" s="45" t="str">
        <f>+IF(Q750="","",IFERROR(VLOOKUP(Q750,Consulta1[],6,0),"-"))</f>
        <v/>
      </c>
      <c r="W750" s="45" t="str">
        <f t="shared" si="78"/>
        <v/>
      </c>
      <c r="X750" s="51" t="str">
        <f>+IF(T750="SWAT HB",800,IF(R750="-","",IFERROR(IF(T750="-","",VLOOKUP(T750,'SKILL PERFIL'!$A$2:$B$37,2,0)),"")))</f>
        <v/>
      </c>
      <c r="Y750" s="51" t="str">
        <f t="shared" si="79"/>
        <v/>
      </c>
      <c r="Z750" s="46" t="str">
        <f t="shared" si="80"/>
        <v/>
      </c>
      <c r="AA750" s="45" t="str">
        <f t="shared" si="81"/>
        <v/>
      </c>
      <c r="AB750" s="45" t="str">
        <f t="shared" si="82"/>
        <v/>
      </c>
      <c r="AC750" s="45" t="str">
        <f>+IF(Q750="","",IFERROR(VLOOKUP(Q750,Consulta1[],7,0),"-"))</f>
        <v/>
      </c>
      <c r="AD750" s="45" t="str">
        <f>+IF(Q750="","",IFERROR(VLOOKUP(Q750,Consulta1[],9,0),"-"))</f>
        <v/>
      </c>
      <c r="AE750" s="1">
        <f t="shared" si="83"/>
        <v>0</v>
      </c>
    </row>
    <row r="751" spans="1:31">
      <c r="A751" s="55"/>
      <c r="B751" s="55"/>
      <c r="H751"/>
      <c r="P751" s="54"/>
      <c r="Q751" s="45" t="str">
        <f t="shared" si="77"/>
        <v/>
      </c>
      <c r="R751" s="45" t="str">
        <f>+IF(Q751="","",IFERROR(VLOOKUP(Q751,Consulta1[],2,0),"-"))</f>
        <v/>
      </c>
      <c r="S751" s="45" t="str">
        <f>+IF(Q751="","",IFERROR(VLOOKUP(Q751,Consulta1[],3,0),"-"))</f>
        <v/>
      </c>
      <c r="T751" s="45" t="str">
        <f>+IF(Q751="","",IFERROR(VLOOKUP(Q751,Consulta1[],4,0),"-"))</f>
        <v/>
      </c>
      <c r="U751" s="45" t="str">
        <f>+IF(Q751="","",IFERROR(VLOOKUP(Q751,Consulta1[],5,0),"-"))</f>
        <v/>
      </c>
      <c r="V751" s="45" t="str">
        <f>+IF(Q751="","",IFERROR(VLOOKUP(Q751,Consulta1[],6,0),"-"))</f>
        <v/>
      </c>
      <c r="W751" s="45" t="str">
        <f t="shared" si="78"/>
        <v/>
      </c>
      <c r="X751" s="51" t="str">
        <f>+IF(T751="SWAT HB",800,IF(R751="-","",IFERROR(IF(T751="-","",VLOOKUP(T751,'SKILL PERFIL'!$A$2:$B$37,2,0)),"")))</f>
        <v/>
      </c>
      <c r="Y751" s="51" t="str">
        <f t="shared" si="79"/>
        <v/>
      </c>
      <c r="Z751" s="46" t="str">
        <f t="shared" si="80"/>
        <v/>
      </c>
      <c r="AA751" s="45" t="str">
        <f t="shared" si="81"/>
        <v/>
      </c>
      <c r="AB751" s="45" t="str">
        <f t="shared" si="82"/>
        <v/>
      </c>
      <c r="AC751" s="45" t="str">
        <f>+IF(Q751="","",IFERROR(VLOOKUP(Q751,Consulta1[],7,0),"-"))</f>
        <v/>
      </c>
      <c r="AD751" s="45" t="str">
        <f>+IF(Q751="","",IFERROR(VLOOKUP(Q751,Consulta1[],9,0),"-"))</f>
        <v/>
      </c>
      <c r="AE751" s="1">
        <f t="shared" si="83"/>
        <v>0</v>
      </c>
    </row>
    <row r="752" spans="1:31">
      <c r="A752" s="55"/>
      <c r="B752" s="55"/>
      <c r="H752"/>
      <c r="P752" s="54"/>
      <c r="Q752" s="45" t="str">
        <f t="shared" si="77"/>
        <v/>
      </c>
      <c r="R752" s="45" t="str">
        <f>+IF(Q752="","",IFERROR(VLOOKUP(Q752,Consulta1[],2,0),"-"))</f>
        <v/>
      </c>
      <c r="S752" s="45" t="str">
        <f>+IF(Q752="","",IFERROR(VLOOKUP(Q752,Consulta1[],3,0),"-"))</f>
        <v/>
      </c>
      <c r="T752" s="45" t="str">
        <f>+IF(Q752="","",IFERROR(VLOOKUP(Q752,Consulta1[],4,0),"-"))</f>
        <v/>
      </c>
      <c r="U752" s="45" t="str">
        <f>+IF(Q752="","",IFERROR(VLOOKUP(Q752,Consulta1[],5,0),"-"))</f>
        <v/>
      </c>
      <c r="V752" s="45" t="str">
        <f>+IF(Q752="","",IFERROR(VLOOKUP(Q752,Consulta1[],6,0),"-"))</f>
        <v/>
      </c>
      <c r="W752" s="45" t="str">
        <f t="shared" si="78"/>
        <v/>
      </c>
      <c r="X752" s="51" t="str">
        <f>+IF(T752="SWAT HB",800,IF(R752="-","",IFERROR(IF(T752="-","",VLOOKUP(T752,'SKILL PERFIL'!$A$2:$B$37,2,0)),"")))</f>
        <v/>
      </c>
      <c r="Y752" s="51" t="str">
        <f t="shared" si="79"/>
        <v/>
      </c>
      <c r="Z752" s="46" t="str">
        <f t="shared" si="80"/>
        <v/>
      </c>
      <c r="AA752" s="45" t="str">
        <f t="shared" si="81"/>
        <v/>
      </c>
      <c r="AB752" s="45" t="str">
        <f t="shared" si="82"/>
        <v/>
      </c>
      <c r="AC752" s="45" t="str">
        <f>+IF(Q752="","",IFERROR(VLOOKUP(Q752,Consulta1[],7,0),"-"))</f>
        <v/>
      </c>
      <c r="AD752" s="45" t="str">
        <f>+IF(Q752="","",IFERROR(VLOOKUP(Q752,Consulta1[],9,0),"-"))</f>
        <v/>
      </c>
      <c r="AE752" s="1">
        <f t="shared" si="83"/>
        <v>0</v>
      </c>
    </row>
    <row r="753" spans="1:31">
      <c r="A753" s="55"/>
      <c r="B753" s="55"/>
      <c r="H753"/>
      <c r="P753" s="54"/>
      <c r="Q753" s="45" t="str">
        <f t="shared" si="77"/>
        <v/>
      </c>
      <c r="R753" s="45" t="str">
        <f>+IF(Q753="","",IFERROR(VLOOKUP(Q753,Consulta1[],2,0),"-"))</f>
        <v/>
      </c>
      <c r="S753" s="45" t="str">
        <f>+IF(Q753="","",IFERROR(VLOOKUP(Q753,Consulta1[],3,0),"-"))</f>
        <v/>
      </c>
      <c r="T753" s="45" t="str">
        <f>+IF(Q753="","",IFERROR(VLOOKUP(Q753,Consulta1[],4,0),"-"))</f>
        <v/>
      </c>
      <c r="U753" s="45" t="str">
        <f>+IF(Q753="","",IFERROR(VLOOKUP(Q753,Consulta1[],5,0),"-"))</f>
        <v/>
      </c>
      <c r="V753" s="45" t="str">
        <f>+IF(Q753="","",IFERROR(VLOOKUP(Q753,Consulta1[],6,0),"-"))</f>
        <v/>
      </c>
      <c r="W753" s="45" t="str">
        <f t="shared" si="78"/>
        <v/>
      </c>
      <c r="X753" s="51" t="str">
        <f>+IF(T753="SWAT HB",800,IF(R753="-","",IFERROR(IF(T753="-","",VLOOKUP(T753,'SKILL PERFIL'!$A$2:$B$37,2,0)),"")))</f>
        <v/>
      </c>
      <c r="Y753" s="51" t="str">
        <f t="shared" si="79"/>
        <v/>
      </c>
      <c r="Z753" s="46" t="str">
        <f t="shared" si="80"/>
        <v/>
      </c>
      <c r="AA753" s="45" t="str">
        <f t="shared" si="81"/>
        <v/>
      </c>
      <c r="AB753" s="45" t="str">
        <f t="shared" si="82"/>
        <v/>
      </c>
      <c r="AC753" s="45" t="str">
        <f>+IF(Q753="","",IFERROR(VLOOKUP(Q753,Consulta1[],7,0),"-"))</f>
        <v/>
      </c>
      <c r="AD753" s="45" t="str">
        <f>+IF(Q753="","",IFERROR(VLOOKUP(Q753,Consulta1[],9,0),"-"))</f>
        <v/>
      </c>
      <c r="AE753" s="1">
        <f t="shared" si="83"/>
        <v>0</v>
      </c>
    </row>
    <row r="754" spans="1:31">
      <c r="A754" s="55"/>
      <c r="B754" s="55"/>
      <c r="F754" s="37"/>
      <c r="H754"/>
      <c r="P754" s="54"/>
      <c r="Q754" s="45" t="str">
        <f t="shared" si="77"/>
        <v/>
      </c>
      <c r="R754" s="45" t="str">
        <f>+IF(Q754="","",IFERROR(VLOOKUP(Q754,Consulta1[],2,0),"-"))</f>
        <v/>
      </c>
      <c r="S754" s="45" t="str">
        <f>+IF(Q754="","",IFERROR(VLOOKUP(Q754,Consulta1[],3,0),"-"))</f>
        <v/>
      </c>
      <c r="T754" s="45" t="str">
        <f>+IF(Q754="","",IFERROR(VLOOKUP(Q754,Consulta1[],4,0),"-"))</f>
        <v/>
      </c>
      <c r="U754" s="45" t="str">
        <f>+IF(Q754="","",IFERROR(VLOOKUP(Q754,Consulta1[],5,0),"-"))</f>
        <v/>
      </c>
      <c r="V754" s="45" t="str">
        <f>+IF(Q754="","",IFERROR(VLOOKUP(Q754,Consulta1[],6,0),"-"))</f>
        <v/>
      </c>
      <c r="W754" s="45" t="str">
        <f t="shared" si="78"/>
        <v/>
      </c>
      <c r="X754" s="51" t="str">
        <f>+IF(T754="SWAT HB",800,IF(R754="-","",IFERROR(IF(T754="-","",VLOOKUP(T754,'SKILL PERFIL'!$A$2:$B$37,2,0)),"")))</f>
        <v/>
      </c>
      <c r="Y754" s="51" t="str">
        <f t="shared" si="79"/>
        <v/>
      </c>
      <c r="Z754" s="46" t="str">
        <f t="shared" si="80"/>
        <v/>
      </c>
      <c r="AA754" s="45" t="str">
        <f t="shared" si="81"/>
        <v/>
      </c>
      <c r="AB754" s="45" t="str">
        <f t="shared" si="82"/>
        <v/>
      </c>
      <c r="AC754" s="45" t="str">
        <f>+IF(Q754="","",IFERROR(VLOOKUP(Q754,Consulta1[],7,0),"-"))</f>
        <v/>
      </c>
      <c r="AD754" s="45" t="str">
        <f>+IF(Q754="","",IFERROR(VLOOKUP(Q754,Consulta1[],9,0),"-"))</f>
        <v/>
      </c>
      <c r="AE754" s="1">
        <f t="shared" si="83"/>
        <v>0</v>
      </c>
    </row>
    <row r="755" spans="1:31">
      <c r="A755" s="55"/>
      <c r="B755" s="55"/>
      <c r="H755"/>
      <c r="P755" s="54"/>
      <c r="Q755" s="45" t="str">
        <f t="shared" si="77"/>
        <v/>
      </c>
      <c r="R755" s="45" t="str">
        <f>+IF(Q755="","",IFERROR(VLOOKUP(Q755,Consulta1[],2,0),"-"))</f>
        <v/>
      </c>
      <c r="S755" s="45" t="str">
        <f>+IF(Q755="","",IFERROR(VLOOKUP(Q755,Consulta1[],3,0),"-"))</f>
        <v/>
      </c>
      <c r="T755" s="45" t="str">
        <f>+IF(Q755="","",IFERROR(VLOOKUP(Q755,Consulta1[],4,0),"-"))</f>
        <v/>
      </c>
      <c r="U755" s="45" t="str">
        <f>+IF(Q755="","",IFERROR(VLOOKUP(Q755,Consulta1[],5,0),"-"))</f>
        <v/>
      </c>
      <c r="V755" s="45" t="str">
        <f>+IF(Q755="","",IFERROR(VLOOKUP(Q755,Consulta1[],6,0),"-"))</f>
        <v/>
      </c>
      <c r="W755" s="45" t="str">
        <f t="shared" si="78"/>
        <v/>
      </c>
      <c r="X755" s="51" t="str">
        <f>+IF(T755="SWAT HB",800,IF(R755="-","",IFERROR(IF(T755="-","",VLOOKUP(T755,'SKILL PERFIL'!$A$2:$B$37,2,0)),"")))</f>
        <v/>
      </c>
      <c r="Y755" s="51" t="str">
        <f t="shared" si="79"/>
        <v/>
      </c>
      <c r="Z755" s="46" t="str">
        <f t="shared" si="80"/>
        <v/>
      </c>
      <c r="AA755" s="45" t="str">
        <f t="shared" si="81"/>
        <v/>
      </c>
      <c r="AB755" s="45" t="str">
        <f t="shared" si="82"/>
        <v/>
      </c>
      <c r="AC755" s="45" t="str">
        <f>+IF(Q755="","",IFERROR(VLOOKUP(Q755,Consulta1[],7,0),"-"))</f>
        <v/>
      </c>
      <c r="AD755" s="45" t="str">
        <f>+IF(Q755="","",IFERROR(VLOOKUP(Q755,Consulta1[],9,0),"-"))</f>
        <v/>
      </c>
      <c r="AE755" s="1">
        <f t="shared" si="83"/>
        <v>0</v>
      </c>
    </row>
    <row r="756" spans="1:31">
      <c r="A756" s="55"/>
      <c r="B756" s="55"/>
      <c r="H756"/>
      <c r="P756" s="54"/>
      <c r="Q756" s="45" t="str">
        <f t="shared" si="77"/>
        <v/>
      </c>
      <c r="R756" s="45" t="str">
        <f>+IF(Q756="","",IFERROR(VLOOKUP(Q756,Consulta1[],2,0),"-"))</f>
        <v/>
      </c>
      <c r="S756" s="45" t="str">
        <f>+IF(Q756="","",IFERROR(VLOOKUP(Q756,Consulta1[],3,0),"-"))</f>
        <v/>
      </c>
      <c r="T756" s="45" t="str">
        <f>+IF(Q756="","",IFERROR(VLOOKUP(Q756,Consulta1[],4,0),"-"))</f>
        <v/>
      </c>
      <c r="U756" s="45" t="str">
        <f>+IF(Q756="","",IFERROR(VLOOKUP(Q756,Consulta1[],5,0),"-"))</f>
        <v/>
      </c>
      <c r="V756" s="45" t="str">
        <f>+IF(Q756="","",IFERROR(VLOOKUP(Q756,Consulta1[],6,0),"-"))</f>
        <v/>
      </c>
      <c r="W756" s="45" t="str">
        <f t="shared" si="78"/>
        <v/>
      </c>
      <c r="X756" s="51" t="str">
        <f>+IF(T756="SWAT HB",800,IF(R756="-","",IFERROR(IF(T756="-","",VLOOKUP(T756,'SKILL PERFIL'!$A$2:$B$37,2,0)),"")))</f>
        <v/>
      </c>
      <c r="Y756" s="51" t="str">
        <f t="shared" si="79"/>
        <v/>
      </c>
      <c r="Z756" s="46" t="str">
        <f t="shared" si="80"/>
        <v/>
      </c>
      <c r="AA756" s="45" t="str">
        <f t="shared" si="81"/>
        <v/>
      </c>
      <c r="AB756" s="45" t="str">
        <f t="shared" si="82"/>
        <v/>
      </c>
      <c r="AC756" s="45" t="str">
        <f>+IF(Q756="","",IFERROR(VLOOKUP(Q756,Consulta1[],7,0),"-"))</f>
        <v/>
      </c>
      <c r="AD756" s="45" t="str">
        <f>+IF(Q756="","",IFERROR(VLOOKUP(Q756,Consulta1[],9,0),"-"))</f>
        <v/>
      </c>
      <c r="AE756" s="1">
        <f t="shared" si="83"/>
        <v>0</v>
      </c>
    </row>
    <row r="757" spans="1:31">
      <c r="A757" s="55"/>
      <c r="B757" s="55"/>
      <c r="H757"/>
      <c r="P757" s="54"/>
      <c r="Q757" s="45" t="str">
        <f t="shared" si="77"/>
        <v/>
      </c>
      <c r="R757" s="45" t="str">
        <f>+IF(Q757="","",IFERROR(VLOOKUP(Q757,Consulta1[],2,0),"-"))</f>
        <v/>
      </c>
      <c r="S757" s="45" t="str">
        <f>+IF(Q757="","",IFERROR(VLOOKUP(Q757,Consulta1[],3,0),"-"))</f>
        <v/>
      </c>
      <c r="T757" s="45" t="str">
        <f>+IF(Q757="","",IFERROR(VLOOKUP(Q757,Consulta1[],4,0),"-"))</f>
        <v/>
      </c>
      <c r="U757" s="45" t="str">
        <f>+IF(Q757="","",IFERROR(VLOOKUP(Q757,Consulta1[],5,0),"-"))</f>
        <v/>
      </c>
      <c r="V757" s="45" t="str">
        <f>+IF(Q757="","",IFERROR(VLOOKUP(Q757,Consulta1[],6,0),"-"))</f>
        <v/>
      </c>
      <c r="W757" s="45" t="str">
        <f t="shared" si="78"/>
        <v/>
      </c>
      <c r="X757" s="51" t="str">
        <f>+IF(T757="SWAT HB",800,IF(R757="-","",IFERROR(IF(T757="-","",VLOOKUP(T757,'SKILL PERFIL'!$A$2:$B$37,2,0)),"")))</f>
        <v/>
      </c>
      <c r="Y757" s="51" t="str">
        <f t="shared" si="79"/>
        <v/>
      </c>
      <c r="Z757" s="46" t="str">
        <f t="shared" si="80"/>
        <v/>
      </c>
      <c r="AA757" s="45" t="str">
        <f t="shared" si="81"/>
        <v/>
      </c>
      <c r="AB757" s="45" t="str">
        <f t="shared" si="82"/>
        <v/>
      </c>
      <c r="AC757" s="45" t="str">
        <f>+IF(Q757="","",IFERROR(VLOOKUP(Q757,Consulta1[],7,0),"-"))</f>
        <v/>
      </c>
      <c r="AD757" s="45" t="str">
        <f>+IF(Q757="","",IFERROR(VLOOKUP(Q757,Consulta1[],9,0),"-"))</f>
        <v/>
      </c>
      <c r="AE757" s="1">
        <f t="shared" si="83"/>
        <v>0</v>
      </c>
    </row>
    <row r="758" spans="1:31">
      <c r="A758" s="55"/>
      <c r="B758" s="55"/>
      <c r="H758"/>
      <c r="P758" s="54"/>
      <c r="Q758" s="45" t="str">
        <f t="shared" si="77"/>
        <v/>
      </c>
      <c r="R758" s="45" t="str">
        <f>+IF(Q758="","",IFERROR(VLOOKUP(Q758,Consulta1[],2,0),"-"))</f>
        <v/>
      </c>
      <c r="S758" s="45" t="str">
        <f>+IF(Q758="","",IFERROR(VLOOKUP(Q758,Consulta1[],3,0),"-"))</f>
        <v/>
      </c>
      <c r="T758" s="45" t="str">
        <f>+IF(Q758="","",IFERROR(VLOOKUP(Q758,Consulta1[],4,0),"-"))</f>
        <v/>
      </c>
      <c r="U758" s="45" t="str">
        <f>+IF(Q758="","",IFERROR(VLOOKUP(Q758,Consulta1[],5,0),"-"))</f>
        <v/>
      </c>
      <c r="V758" s="45" t="str">
        <f>+IF(Q758="","",IFERROR(VLOOKUP(Q758,Consulta1[],6,0),"-"))</f>
        <v/>
      </c>
      <c r="W758" s="45" t="str">
        <f t="shared" si="78"/>
        <v/>
      </c>
      <c r="X758" s="51" t="str">
        <f>+IF(T758="SWAT HB",800,IF(R758="-","",IFERROR(IF(T758="-","",VLOOKUP(T758,'SKILL PERFIL'!$A$2:$B$37,2,0)),"")))</f>
        <v/>
      </c>
      <c r="Y758" s="51" t="str">
        <f t="shared" si="79"/>
        <v/>
      </c>
      <c r="Z758" s="46" t="str">
        <f t="shared" si="80"/>
        <v/>
      </c>
      <c r="AA758" s="45" t="str">
        <f t="shared" si="81"/>
        <v/>
      </c>
      <c r="AB758" s="45" t="str">
        <f t="shared" si="82"/>
        <v/>
      </c>
      <c r="AC758" s="45" t="str">
        <f>+IF(Q758="","",IFERROR(VLOOKUP(Q758,Consulta1[],7,0),"-"))</f>
        <v/>
      </c>
      <c r="AD758" s="45" t="str">
        <f>+IF(Q758="","",IFERROR(VLOOKUP(Q758,Consulta1[],9,0),"-"))</f>
        <v/>
      </c>
      <c r="AE758" s="1">
        <f t="shared" si="83"/>
        <v>0</v>
      </c>
    </row>
    <row r="759" spans="1:31">
      <c r="A759" s="55"/>
      <c r="B759" s="55"/>
      <c r="H759"/>
      <c r="P759" s="54"/>
      <c r="Q759" s="45" t="str">
        <f t="shared" si="77"/>
        <v/>
      </c>
      <c r="R759" s="45" t="str">
        <f>+IF(Q759="","",IFERROR(VLOOKUP(Q759,Consulta1[],2,0),"-"))</f>
        <v/>
      </c>
      <c r="S759" s="45" t="str">
        <f>+IF(Q759="","",IFERROR(VLOOKUP(Q759,Consulta1[],3,0),"-"))</f>
        <v/>
      </c>
      <c r="T759" s="45" t="str">
        <f>+IF(Q759="","",IFERROR(VLOOKUP(Q759,Consulta1[],4,0),"-"))</f>
        <v/>
      </c>
      <c r="U759" s="45" t="str">
        <f>+IF(Q759="","",IFERROR(VLOOKUP(Q759,Consulta1[],5,0),"-"))</f>
        <v/>
      </c>
      <c r="V759" s="45" t="str">
        <f>+IF(Q759="","",IFERROR(VLOOKUP(Q759,Consulta1[],6,0),"-"))</f>
        <v/>
      </c>
      <c r="W759" s="45" t="str">
        <f t="shared" si="78"/>
        <v/>
      </c>
      <c r="X759" s="51" t="str">
        <f>+IF(T759="SWAT HB",800,IF(R759="-","",IFERROR(IF(T759="-","",VLOOKUP(T759,'SKILL PERFIL'!$A$2:$B$37,2,0)),"")))</f>
        <v/>
      </c>
      <c r="Y759" s="51" t="str">
        <f t="shared" si="79"/>
        <v/>
      </c>
      <c r="Z759" s="46" t="str">
        <f t="shared" si="80"/>
        <v/>
      </c>
      <c r="AA759" s="45" t="str">
        <f t="shared" si="81"/>
        <v/>
      </c>
      <c r="AB759" s="45" t="str">
        <f t="shared" si="82"/>
        <v/>
      </c>
      <c r="AC759" s="45" t="str">
        <f>+IF(Q759="","",IFERROR(VLOOKUP(Q759,Consulta1[],7,0),"-"))</f>
        <v/>
      </c>
      <c r="AD759" s="45" t="str">
        <f>+IF(Q759="","",IFERROR(VLOOKUP(Q759,Consulta1[],9,0),"-"))</f>
        <v/>
      </c>
      <c r="AE759" s="1">
        <f t="shared" si="83"/>
        <v>0</v>
      </c>
    </row>
    <row r="760" spans="1:31">
      <c r="A760" s="55"/>
      <c r="B760" s="55"/>
      <c r="H760"/>
      <c r="P760" s="54"/>
      <c r="Q760" s="45" t="str">
        <f t="shared" si="77"/>
        <v/>
      </c>
      <c r="R760" s="45" t="str">
        <f>+IF(Q760="","",IFERROR(VLOOKUP(Q760,Consulta1[],2,0),"-"))</f>
        <v/>
      </c>
      <c r="S760" s="45" t="str">
        <f>+IF(Q760="","",IFERROR(VLOOKUP(Q760,Consulta1[],3,0),"-"))</f>
        <v/>
      </c>
      <c r="T760" s="45" t="str">
        <f>+IF(Q760="","",IFERROR(VLOOKUP(Q760,Consulta1[],4,0),"-"))</f>
        <v/>
      </c>
      <c r="U760" s="45" t="str">
        <f>+IF(Q760="","",IFERROR(VLOOKUP(Q760,Consulta1[],5,0),"-"))</f>
        <v/>
      </c>
      <c r="V760" s="45" t="str">
        <f>+IF(Q760="","",IFERROR(VLOOKUP(Q760,Consulta1[],6,0),"-"))</f>
        <v/>
      </c>
      <c r="W760" s="45" t="str">
        <f t="shared" si="78"/>
        <v/>
      </c>
      <c r="X760" s="51" t="str">
        <f>+IF(T760="SWAT HB",800,IF(R760="-","",IFERROR(IF(T760="-","",VLOOKUP(T760,'SKILL PERFIL'!$A$2:$B$37,2,0)),"")))</f>
        <v/>
      </c>
      <c r="Y760" s="51" t="str">
        <f t="shared" si="79"/>
        <v/>
      </c>
      <c r="Z760" s="46" t="str">
        <f t="shared" si="80"/>
        <v/>
      </c>
      <c r="AA760" s="45" t="str">
        <f t="shared" si="81"/>
        <v/>
      </c>
      <c r="AB760" s="45" t="str">
        <f t="shared" si="82"/>
        <v/>
      </c>
      <c r="AC760" s="45" t="str">
        <f>+IF(Q760="","",IFERROR(VLOOKUP(Q760,Consulta1[],7,0),"-"))</f>
        <v/>
      </c>
      <c r="AD760" s="45" t="str">
        <f>+IF(Q760="","",IFERROR(VLOOKUP(Q760,Consulta1[],9,0),"-"))</f>
        <v/>
      </c>
      <c r="AE760" s="1">
        <f t="shared" si="83"/>
        <v>0</v>
      </c>
    </row>
    <row r="761" spans="1:31">
      <c r="A761" s="55"/>
      <c r="B761" s="55"/>
      <c r="H761"/>
      <c r="P761" s="54"/>
      <c r="Q761" s="45" t="str">
        <f t="shared" si="77"/>
        <v/>
      </c>
      <c r="R761" s="45" t="str">
        <f>+IF(Q761="","",IFERROR(VLOOKUP(Q761,Consulta1[],2,0),"-"))</f>
        <v/>
      </c>
      <c r="S761" s="45" t="str">
        <f>+IF(Q761="","",IFERROR(VLOOKUP(Q761,Consulta1[],3,0),"-"))</f>
        <v/>
      </c>
      <c r="T761" s="45" t="str">
        <f>+IF(Q761="","",IFERROR(VLOOKUP(Q761,Consulta1[],4,0),"-"))</f>
        <v/>
      </c>
      <c r="U761" s="45" t="str">
        <f>+IF(Q761="","",IFERROR(VLOOKUP(Q761,Consulta1[],5,0),"-"))</f>
        <v/>
      </c>
      <c r="V761" s="45" t="str">
        <f>+IF(Q761="","",IFERROR(VLOOKUP(Q761,Consulta1[],6,0),"-"))</f>
        <v/>
      </c>
      <c r="W761" s="45" t="str">
        <f t="shared" si="78"/>
        <v/>
      </c>
      <c r="X761" s="51" t="str">
        <f>+IF(T761="SWAT HB",800,IF(R761="-","",IFERROR(IF(T761="-","",VLOOKUP(T761,'SKILL PERFIL'!$A$2:$B$37,2,0)),"")))</f>
        <v/>
      </c>
      <c r="Y761" s="51" t="str">
        <f t="shared" si="79"/>
        <v/>
      </c>
      <c r="Z761" s="46" t="str">
        <f t="shared" si="80"/>
        <v/>
      </c>
      <c r="AA761" s="45" t="str">
        <f t="shared" si="81"/>
        <v/>
      </c>
      <c r="AB761" s="45" t="str">
        <f t="shared" si="82"/>
        <v/>
      </c>
      <c r="AC761" s="45" t="str">
        <f>+IF(Q761="","",IFERROR(VLOOKUP(Q761,Consulta1[],7,0),"-"))</f>
        <v/>
      </c>
      <c r="AD761" s="45" t="str">
        <f>+IF(Q761="","",IFERROR(VLOOKUP(Q761,Consulta1[],9,0),"-"))</f>
        <v/>
      </c>
      <c r="AE761" s="1">
        <f t="shared" si="83"/>
        <v>0</v>
      </c>
    </row>
    <row r="762" spans="1:31">
      <c r="A762" s="55"/>
      <c r="B762" s="55"/>
      <c r="H762"/>
      <c r="P762" s="54"/>
      <c r="Q762" s="45" t="str">
        <f t="shared" si="77"/>
        <v/>
      </c>
      <c r="R762" s="45" t="str">
        <f>+IF(Q762="","",IFERROR(VLOOKUP(Q762,Consulta1[],2,0),"-"))</f>
        <v/>
      </c>
      <c r="S762" s="45" t="str">
        <f>+IF(Q762="","",IFERROR(VLOOKUP(Q762,Consulta1[],3,0),"-"))</f>
        <v/>
      </c>
      <c r="T762" s="45" t="str">
        <f>+IF(Q762="","",IFERROR(VLOOKUP(Q762,Consulta1[],4,0),"-"))</f>
        <v/>
      </c>
      <c r="U762" s="45" t="str">
        <f>+IF(Q762="","",IFERROR(VLOOKUP(Q762,Consulta1[],5,0),"-"))</f>
        <v/>
      </c>
      <c r="V762" s="45" t="str">
        <f>+IF(Q762="","",IFERROR(VLOOKUP(Q762,Consulta1[],6,0),"-"))</f>
        <v/>
      </c>
      <c r="W762" s="45" t="str">
        <f t="shared" si="78"/>
        <v/>
      </c>
      <c r="X762" s="51" t="str">
        <f>+IF(T762="SWAT HB",800,IF(R762="-","",IFERROR(IF(T762="-","",VLOOKUP(T762,'SKILL PERFIL'!$A$2:$B$37,2,0)),"")))</f>
        <v/>
      </c>
      <c r="Y762" s="51" t="str">
        <f t="shared" si="79"/>
        <v/>
      </c>
      <c r="Z762" s="46" t="str">
        <f t="shared" si="80"/>
        <v/>
      </c>
      <c r="AA762" s="45" t="str">
        <f t="shared" si="81"/>
        <v/>
      </c>
      <c r="AB762" s="45" t="str">
        <f t="shared" si="82"/>
        <v/>
      </c>
      <c r="AC762" s="45" t="str">
        <f>+IF(Q762="","",IFERROR(VLOOKUP(Q762,Consulta1[],7,0),"-"))</f>
        <v/>
      </c>
      <c r="AD762" s="45" t="str">
        <f>+IF(Q762="","",IFERROR(VLOOKUP(Q762,Consulta1[],9,0),"-"))</f>
        <v/>
      </c>
      <c r="AE762" s="1">
        <f t="shared" si="83"/>
        <v>0</v>
      </c>
    </row>
    <row r="763" spans="1:31">
      <c r="A763" s="55"/>
      <c r="B763" s="55"/>
      <c r="H763"/>
      <c r="P763" s="54"/>
      <c r="Q763" s="45" t="str">
        <f t="shared" si="77"/>
        <v/>
      </c>
      <c r="R763" s="45" t="str">
        <f>+IF(Q763="","",IFERROR(VLOOKUP(Q763,Consulta1[],2,0),"-"))</f>
        <v/>
      </c>
      <c r="S763" s="45" t="str">
        <f>+IF(Q763="","",IFERROR(VLOOKUP(Q763,Consulta1[],3,0),"-"))</f>
        <v/>
      </c>
      <c r="T763" s="45" t="str">
        <f>+IF(Q763="","",IFERROR(VLOOKUP(Q763,Consulta1[],4,0),"-"))</f>
        <v/>
      </c>
      <c r="U763" s="45" t="str">
        <f>+IF(Q763="","",IFERROR(VLOOKUP(Q763,Consulta1[],5,0),"-"))</f>
        <v/>
      </c>
      <c r="V763" s="45" t="str">
        <f>+IF(Q763="","",IFERROR(VLOOKUP(Q763,Consulta1[],6,0),"-"))</f>
        <v/>
      </c>
      <c r="W763" s="45" t="str">
        <f t="shared" si="78"/>
        <v/>
      </c>
      <c r="X763" s="51" t="str">
        <f>+IF(T763="SWAT HB",800,IF(R763="-","",IFERROR(IF(T763="-","",VLOOKUP(T763,'SKILL PERFIL'!$A$2:$B$37,2,0)),"")))</f>
        <v/>
      </c>
      <c r="Y763" s="51" t="str">
        <f t="shared" si="79"/>
        <v/>
      </c>
      <c r="Z763" s="46" t="str">
        <f t="shared" si="80"/>
        <v/>
      </c>
      <c r="AA763" s="45" t="str">
        <f t="shared" si="81"/>
        <v/>
      </c>
      <c r="AB763" s="45" t="str">
        <f t="shared" si="82"/>
        <v/>
      </c>
      <c r="AC763" s="45" t="str">
        <f>+IF(Q763="","",IFERROR(VLOOKUP(Q763,Consulta1[],7,0),"-"))</f>
        <v/>
      </c>
      <c r="AD763" s="45" t="str">
        <f>+IF(Q763="","",IFERROR(VLOOKUP(Q763,Consulta1[],9,0),"-"))</f>
        <v/>
      </c>
      <c r="AE763" s="1">
        <f t="shared" si="83"/>
        <v>0</v>
      </c>
    </row>
    <row r="764" spans="1:31">
      <c r="A764" s="55"/>
      <c r="B764" s="55"/>
      <c r="H764"/>
      <c r="P764" s="54"/>
      <c r="Q764" s="45" t="str">
        <f t="shared" si="77"/>
        <v/>
      </c>
      <c r="R764" s="45" t="str">
        <f>+IF(Q764="","",IFERROR(VLOOKUP(Q764,Consulta1[],2,0),"-"))</f>
        <v/>
      </c>
      <c r="S764" s="45" t="str">
        <f>+IF(Q764="","",IFERROR(VLOOKUP(Q764,Consulta1[],3,0),"-"))</f>
        <v/>
      </c>
      <c r="T764" s="45" t="str">
        <f>+IF(Q764="","",IFERROR(VLOOKUP(Q764,Consulta1[],4,0),"-"))</f>
        <v/>
      </c>
      <c r="U764" s="45" t="str">
        <f>+IF(Q764="","",IFERROR(VLOOKUP(Q764,Consulta1[],5,0),"-"))</f>
        <v/>
      </c>
      <c r="V764" s="45" t="str">
        <f>+IF(Q764="","",IFERROR(VLOOKUP(Q764,Consulta1[],6,0),"-"))</f>
        <v/>
      </c>
      <c r="W764" s="45" t="str">
        <f t="shared" si="78"/>
        <v/>
      </c>
      <c r="X764" s="51" t="str">
        <f>+IF(T764="SWAT HB",800,IF(R764="-","",IFERROR(IF(T764="-","",VLOOKUP(T764,'SKILL PERFIL'!$A$2:$B$37,2,0)),"")))</f>
        <v/>
      </c>
      <c r="Y764" s="51" t="str">
        <f t="shared" si="79"/>
        <v/>
      </c>
      <c r="Z764" s="46" t="str">
        <f t="shared" si="80"/>
        <v/>
      </c>
      <c r="AA764" s="45" t="str">
        <f t="shared" si="81"/>
        <v/>
      </c>
      <c r="AB764" s="45" t="str">
        <f t="shared" si="82"/>
        <v/>
      </c>
      <c r="AC764" s="45" t="str">
        <f>+IF(Q764="","",IFERROR(VLOOKUP(Q764,Consulta1[],7,0),"-"))</f>
        <v/>
      </c>
      <c r="AD764" s="45" t="str">
        <f>+IF(Q764="","",IFERROR(VLOOKUP(Q764,Consulta1[],9,0),"-"))</f>
        <v/>
      </c>
      <c r="AE764" s="1">
        <f t="shared" si="83"/>
        <v>0</v>
      </c>
    </row>
    <row r="765" spans="1:31">
      <c r="A765" s="55"/>
      <c r="B765" s="55"/>
      <c r="H765"/>
      <c r="P765" s="54"/>
      <c r="Q765" s="45" t="str">
        <f t="shared" si="77"/>
        <v/>
      </c>
      <c r="R765" s="45" t="str">
        <f>+IF(Q765="","",IFERROR(VLOOKUP(Q765,Consulta1[],2,0),"-"))</f>
        <v/>
      </c>
      <c r="S765" s="45" t="str">
        <f>+IF(Q765="","",IFERROR(VLOOKUP(Q765,Consulta1[],3,0),"-"))</f>
        <v/>
      </c>
      <c r="T765" s="45" t="str">
        <f>+IF(Q765="","",IFERROR(VLOOKUP(Q765,Consulta1[],4,0),"-"))</f>
        <v/>
      </c>
      <c r="U765" s="45" t="str">
        <f>+IF(Q765="","",IFERROR(VLOOKUP(Q765,Consulta1[],5,0),"-"))</f>
        <v/>
      </c>
      <c r="V765" s="45" t="str">
        <f>+IF(Q765="","",IFERROR(VLOOKUP(Q765,Consulta1[],6,0),"-"))</f>
        <v/>
      </c>
      <c r="W765" s="45" t="str">
        <f t="shared" si="78"/>
        <v/>
      </c>
      <c r="X765" s="51" t="str">
        <f>+IF(T765="SWAT HB",800,IF(R765="-","",IFERROR(IF(T765="-","",VLOOKUP(T765,'SKILL PERFIL'!$A$2:$B$37,2,0)),"")))</f>
        <v/>
      </c>
      <c r="Y765" s="51" t="str">
        <f t="shared" si="79"/>
        <v/>
      </c>
      <c r="Z765" s="46" t="str">
        <f t="shared" si="80"/>
        <v/>
      </c>
      <c r="AA765" s="45" t="str">
        <f t="shared" si="81"/>
        <v/>
      </c>
      <c r="AB765" s="45" t="str">
        <f t="shared" si="82"/>
        <v/>
      </c>
      <c r="AC765" s="45" t="str">
        <f>+IF(Q765="","",IFERROR(VLOOKUP(Q765,Consulta1[],7,0),"-"))</f>
        <v/>
      </c>
      <c r="AD765" s="45" t="str">
        <f>+IF(Q765="","",IFERROR(VLOOKUP(Q765,Consulta1[],9,0),"-"))</f>
        <v/>
      </c>
      <c r="AE765" s="1">
        <f t="shared" si="83"/>
        <v>0</v>
      </c>
    </row>
    <row r="766" spans="1:31">
      <c r="A766" s="55"/>
      <c r="B766" s="55"/>
      <c r="H766"/>
      <c r="P766" s="54"/>
      <c r="Q766" s="45" t="str">
        <f t="shared" si="77"/>
        <v/>
      </c>
      <c r="R766" s="45" t="str">
        <f>+IF(Q766="","",IFERROR(VLOOKUP(Q766,Consulta1[],2,0),"-"))</f>
        <v/>
      </c>
      <c r="S766" s="45" t="str">
        <f>+IF(Q766="","",IFERROR(VLOOKUP(Q766,Consulta1[],3,0),"-"))</f>
        <v/>
      </c>
      <c r="T766" s="45" t="str">
        <f>+IF(Q766="","",IFERROR(VLOOKUP(Q766,Consulta1[],4,0),"-"))</f>
        <v/>
      </c>
      <c r="U766" s="45" t="str">
        <f>+IF(Q766="","",IFERROR(VLOOKUP(Q766,Consulta1[],5,0),"-"))</f>
        <v/>
      </c>
      <c r="V766" s="45" t="str">
        <f>+IF(Q766="","",IFERROR(VLOOKUP(Q766,Consulta1[],6,0),"-"))</f>
        <v/>
      </c>
      <c r="W766" s="45" t="str">
        <f t="shared" si="78"/>
        <v/>
      </c>
      <c r="X766" s="51" t="str">
        <f>+IF(T766="SWAT HB",800,IF(R766="-","",IFERROR(IF(T766="-","",VLOOKUP(T766,'SKILL PERFIL'!$A$2:$B$37,2,0)),"")))</f>
        <v/>
      </c>
      <c r="Y766" s="51" t="str">
        <f t="shared" si="79"/>
        <v/>
      </c>
      <c r="Z766" s="46" t="str">
        <f t="shared" si="80"/>
        <v/>
      </c>
      <c r="AA766" s="45" t="str">
        <f t="shared" si="81"/>
        <v/>
      </c>
      <c r="AB766" s="45" t="str">
        <f t="shared" si="82"/>
        <v/>
      </c>
      <c r="AC766" s="45" t="str">
        <f>+IF(Q766="","",IFERROR(VLOOKUP(Q766,Consulta1[],7,0),"-"))</f>
        <v/>
      </c>
      <c r="AD766" s="45" t="str">
        <f>+IF(Q766="","",IFERROR(VLOOKUP(Q766,Consulta1[],9,0),"-"))</f>
        <v/>
      </c>
      <c r="AE766" s="1">
        <f t="shared" si="83"/>
        <v>0</v>
      </c>
    </row>
    <row r="767" spans="1:31">
      <c r="A767" s="55"/>
      <c r="B767" s="55"/>
      <c r="H767"/>
      <c r="P767" s="54"/>
      <c r="Q767" s="45" t="str">
        <f t="shared" si="77"/>
        <v/>
      </c>
      <c r="R767" s="45" t="str">
        <f>+IF(Q767="","",IFERROR(VLOOKUP(Q767,Consulta1[],2,0),"-"))</f>
        <v/>
      </c>
      <c r="S767" s="45" t="str">
        <f>+IF(Q767="","",IFERROR(VLOOKUP(Q767,Consulta1[],3,0),"-"))</f>
        <v/>
      </c>
      <c r="T767" s="45" t="str">
        <f>+IF(Q767="","",IFERROR(VLOOKUP(Q767,Consulta1[],4,0),"-"))</f>
        <v/>
      </c>
      <c r="U767" s="45" t="str">
        <f>+IF(Q767="","",IFERROR(VLOOKUP(Q767,Consulta1[],5,0),"-"))</f>
        <v/>
      </c>
      <c r="V767" s="45" t="str">
        <f>+IF(Q767="","",IFERROR(VLOOKUP(Q767,Consulta1[],6,0),"-"))</f>
        <v/>
      </c>
      <c r="W767" s="45" t="str">
        <f t="shared" si="78"/>
        <v/>
      </c>
      <c r="X767" s="51" t="str">
        <f>+IF(T767="SWAT HB",800,IF(R767="-","",IFERROR(IF(T767="-","",VLOOKUP(T767,'SKILL PERFIL'!$A$2:$B$37,2,0)),"")))</f>
        <v/>
      </c>
      <c r="Y767" s="51" t="str">
        <f t="shared" si="79"/>
        <v/>
      </c>
      <c r="Z767" s="46" t="str">
        <f t="shared" si="80"/>
        <v/>
      </c>
      <c r="AA767" s="45" t="str">
        <f t="shared" si="81"/>
        <v/>
      </c>
      <c r="AB767" s="45" t="str">
        <f t="shared" si="82"/>
        <v/>
      </c>
      <c r="AC767" s="45" t="str">
        <f>+IF(Q767="","",IFERROR(VLOOKUP(Q767,Consulta1[],7,0),"-"))</f>
        <v/>
      </c>
      <c r="AD767" s="45" t="str">
        <f>+IF(Q767="","",IFERROR(VLOOKUP(Q767,Consulta1[],9,0),"-"))</f>
        <v/>
      </c>
      <c r="AE767" s="1">
        <f t="shared" si="83"/>
        <v>0</v>
      </c>
    </row>
    <row r="768" spans="1:31">
      <c r="A768" s="55"/>
      <c r="B768" s="55"/>
      <c r="H768"/>
      <c r="P768" s="54"/>
      <c r="Q768" s="45" t="str">
        <f t="shared" si="77"/>
        <v/>
      </c>
      <c r="R768" s="45" t="str">
        <f>+IF(Q768="","",IFERROR(VLOOKUP(Q768,Consulta1[],2,0),"-"))</f>
        <v/>
      </c>
      <c r="S768" s="45" t="str">
        <f>+IF(Q768="","",IFERROR(VLOOKUP(Q768,Consulta1[],3,0),"-"))</f>
        <v/>
      </c>
      <c r="T768" s="45" t="str">
        <f>+IF(Q768="","",IFERROR(VLOOKUP(Q768,Consulta1[],4,0),"-"))</f>
        <v/>
      </c>
      <c r="U768" s="45" t="str">
        <f>+IF(Q768="","",IFERROR(VLOOKUP(Q768,Consulta1[],5,0),"-"))</f>
        <v/>
      </c>
      <c r="V768" s="45" t="str">
        <f>+IF(Q768="","",IFERROR(VLOOKUP(Q768,Consulta1[],6,0),"-"))</f>
        <v/>
      </c>
      <c r="W768" s="45" t="str">
        <f t="shared" si="78"/>
        <v/>
      </c>
      <c r="X768" s="51" t="str">
        <f>+IF(T768="SWAT HB",800,IF(R768="-","",IFERROR(IF(T768="-","",VLOOKUP(T768,'SKILL PERFIL'!$A$2:$B$37,2,0)),"")))</f>
        <v/>
      </c>
      <c r="Y768" s="51" t="str">
        <f t="shared" si="79"/>
        <v/>
      </c>
      <c r="Z768" s="46" t="str">
        <f t="shared" si="80"/>
        <v/>
      </c>
      <c r="AA768" s="45" t="str">
        <f t="shared" si="81"/>
        <v/>
      </c>
      <c r="AB768" s="45" t="str">
        <f t="shared" si="82"/>
        <v/>
      </c>
      <c r="AC768" s="45" t="str">
        <f>+IF(Q768="","",IFERROR(VLOOKUP(Q768,Consulta1[],7,0),"-"))</f>
        <v/>
      </c>
      <c r="AD768" s="45" t="str">
        <f>+IF(Q768="","",IFERROR(VLOOKUP(Q768,Consulta1[],9,0),"-"))</f>
        <v/>
      </c>
      <c r="AE768" s="1">
        <f t="shared" si="83"/>
        <v>0</v>
      </c>
    </row>
    <row r="769" spans="1:31">
      <c r="A769" s="55"/>
      <c r="B769" s="55"/>
      <c r="H769"/>
      <c r="P769" s="54"/>
      <c r="Q769" s="45" t="str">
        <f t="shared" si="77"/>
        <v/>
      </c>
      <c r="R769" s="45" t="str">
        <f>+IF(Q769="","",IFERROR(VLOOKUP(Q769,Consulta1[],2,0),"-"))</f>
        <v/>
      </c>
      <c r="S769" s="45" t="str">
        <f>+IF(Q769="","",IFERROR(VLOOKUP(Q769,Consulta1[],3,0),"-"))</f>
        <v/>
      </c>
      <c r="T769" s="45" t="str">
        <f>+IF(Q769="","",IFERROR(VLOOKUP(Q769,Consulta1[],4,0),"-"))</f>
        <v/>
      </c>
      <c r="U769" s="45" t="str">
        <f>+IF(Q769="","",IFERROR(VLOOKUP(Q769,Consulta1[],5,0),"-"))</f>
        <v/>
      </c>
      <c r="V769" s="45" t="str">
        <f>+IF(Q769="","",IFERROR(VLOOKUP(Q769,Consulta1[],6,0),"-"))</f>
        <v/>
      </c>
      <c r="W769" s="45" t="str">
        <f t="shared" si="78"/>
        <v/>
      </c>
      <c r="X769" s="51" t="str">
        <f>+IF(T769="SWAT HB",800,IF(R769="-","",IFERROR(IF(T769="-","",VLOOKUP(T769,'SKILL PERFIL'!$A$2:$B$37,2,0)),"")))</f>
        <v/>
      </c>
      <c r="Y769" s="51" t="str">
        <f t="shared" si="79"/>
        <v/>
      </c>
      <c r="Z769" s="46" t="str">
        <f t="shared" si="80"/>
        <v/>
      </c>
      <c r="AA769" s="45" t="str">
        <f t="shared" si="81"/>
        <v/>
      </c>
      <c r="AB769" s="45" t="str">
        <f t="shared" si="82"/>
        <v/>
      </c>
      <c r="AC769" s="45" t="str">
        <f>+IF(Q769="","",IFERROR(VLOOKUP(Q769,Consulta1[],7,0),"-"))</f>
        <v/>
      </c>
      <c r="AD769" s="45" t="str">
        <f>+IF(Q769="","",IFERROR(VLOOKUP(Q769,Consulta1[],9,0),"-"))</f>
        <v/>
      </c>
      <c r="AE769" s="1">
        <f t="shared" si="83"/>
        <v>0</v>
      </c>
    </row>
    <row r="770" spans="1:31">
      <c r="A770" s="55"/>
      <c r="B770" s="55"/>
      <c r="H770"/>
      <c r="P770" s="54"/>
      <c r="Q770" s="45" t="str">
        <f t="shared" si="77"/>
        <v/>
      </c>
      <c r="R770" s="45" t="str">
        <f>+IF(Q770="","",IFERROR(VLOOKUP(Q770,Consulta1[],2,0),"-"))</f>
        <v/>
      </c>
      <c r="S770" s="45" t="str">
        <f>+IF(Q770="","",IFERROR(VLOOKUP(Q770,Consulta1[],3,0),"-"))</f>
        <v/>
      </c>
      <c r="T770" s="45" t="str">
        <f>+IF(Q770="","",IFERROR(VLOOKUP(Q770,Consulta1[],4,0),"-"))</f>
        <v/>
      </c>
      <c r="U770" s="45" t="str">
        <f>+IF(Q770="","",IFERROR(VLOOKUP(Q770,Consulta1[],5,0),"-"))</f>
        <v/>
      </c>
      <c r="V770" s="45" t="str">
        <f>+IF(Q770="","",IFERROR(VLOOKUP(Q770,Consulta1[],6,0),"-"))</f>
        <v/>
      </c>
      <c r="W770" s="45" t="str">
        <f t="shared" si="78"/>
        <v/>
      </c>
      <c r="X770" s="51" t="str">
        <f>+IF(T770="SWAT HB",800,IF(R770="-","",IFERROR(IF(T770="-","",VLOOKUP(T770,'SKILL PERFIL'!$A$2:$B$37,2,0)),"")))</f>
        <v/>
      </c>
      <c r="Y770" s="51" t="str">
        <f t="shared" si="79"/>
        <v/>
      </c>
      <c r="Z770" s="46" t="str">
        <f t="shared" si="80"/>
        <v/>
      </c>
      <c r="AA770" s="45" t="str">
        <f t="shared" si="81"/>
        <v/>
      </c>
      <c r="AB770" s="45" t="str">
        <f t="shared" si="82"/>
        <v/>
      </c>
      <c r="AC770" s="45" t="str">
        <f>+IF(Q770="","",IFERROR(VLOOKUP(Q770,Consulta1[],7,0),"-"))</f>
        <v/>
      </c>
      <c r="AD770" s="45" t="str">
        <f>+IF(Q770="","",IFERROR(VLOOKUP(Q770,Consulta1[],9,0),"-"))</f>
        <v/>
      </c>
      <c r="AE770" s="1">
        <f t="shared" si="83"/>
        <v>0</v>
      </c>
    </row>
    <row r="771" spans="1:31">
      <c r="A771" s="55"/>
      <c r="B771" s="55"/>
      <c r="H771"/>
      <c r="P771" s="54"/>
      <c r="Q771" s="45" t="str">
        <f t="shared" ref="Q771:Q834" si="84">+IFERROR(IF(G771="","",LEFT(G771,7))*1,"")</f>
        <v/>
      </c>
      <c r="R771" s="45" t="str">
        <f>+IF(Q771="","",IFERROR(VLOOKUP(Q771,Consulta1[],2,0),"-"))</f>
        <v/>
      </c>
      <c r="S771" s="45" t="str">
        <f>+IF(Q771="","",IFERROR(VLOOKUP(Q771,Consulta1[],3,0),"-"))</f>
        <v/>
      </c>
      <c r="T771" s="45" t="str">
        <f>+IF(Q771="","",IFERROR(VLOOKUP(Q771,Consulta1[],4,0),"-"))</f>
        <v/>
      </c>
      <c r="U771" s="45" t="str">
        <f>+IF(Q771="","",IFERROR(VLOOKUP(Q771,Consulta1[],5,0),"-"))</f>
        <v/>
      </c>
      <c r="V771" s="45" t="str">
        <f>+IF(Q771="","",IFERROR(VLOOKUP(Q771,Consulta1[],6,0),"-"))</f>
        <v/>
      </c>
      <c r="W771" s="45" t="str">
        <f t="shared" ref="W771:W834" si="85">+IF(G771="","",IF(R771="-","",I771))</f>
        <v/>
      </c>
      <c r="X771" s="51" t="str">
        <f>+IF(T771="SWAT HB",800,IF(R771="-","",IFERROR(IF(T771="-","",VLOOKUP(T771,'SKILL PERFIL'!$A$2:$B$37,2,0)),"")))</f>
        <v/>
      </c>
      <c r="Y771" s="51" t="str">
        <f t="shared" ref="Y771:Y834" si="86">+IFERROR(IF(R771="-","",MID(J771,2,8)*24*3600),"")</f>
        <v/>
      </c>
      <c r="Z771" s="46" t="str">
        <f t="shared" ref="Z771:Z834" si="87">+IFERROR(W771*Y771,"")</f>
        <v/>
      </c>
      <c r="AA771" s="45" t="str">
        <f t="shared" ref="AA771:AA834" si="88">+IF(Q771="","",Q771)</f>
        <v/>
      </c>
      <c r="AB771" s="45" t="str">
        <f t="shared" ref="AB771:AB834" si="89">+IF(G771="","",IF(R771="-",0,1))</f>
        <v/>
      </c>
      <c r="AC771" s="45" t="str">
        <f>+IF(Q771="","",IFERROR(VLOOKUP(Q771,Consulta1[],7,0),"-"))</f>
        <v/>
      </c>
      <c r="AD771" s="45" t="str">
        <f>+IF(Q771="","",IFERROR(VLOOKUP(Q771,Consulta1[],9,0),"-"))</f>
        <v/>
      </c>
      <c r="AE771" s="1">
        <f t="shared" ref="AE771:AE834" si="90">DATE(YEAR(A771),MONTH(A771),DAY(A771))</f>
        <v>0</v>
      </c>
    </row>
    <row r="772" spans="1:31">
      <c r="A772" s="55"/>
      <c r="B772" s="55"/>
      <c r="H772"/>
      <c r="P772" s="54"/>
      <c r="Q772" s="45" t="str">
        <f t="shared" si="84"/>
        <v/>
      </c>
      <c r="R772" s="45" t="str">
        <f>+IF(Q772="","",IFERROR(VLOOKUP(Q772,Consulta1[],2,0),"-"))</f>
        <v/>
      </c>
      <c r="S772" s="45" t="str">
        <f>+IF(Q772="","",IFERROR(VLOOKUP(Q772,Consulta1[],3,0),"-"))</f>
        <v/>
      </c>
      <c r="T772" s="45" t="str">
        <f>+IF(Q772="","",IFERROR(VLOOKUP(Q772,Consulta1[],4,0),"-"))</f>
        <v/>
      </c>
      <c r="U772" s="45" t="str">
        <f>+IF(Q772="","",IFERROR(VLOOKUP(Q772,Consulta1[],5,0),"-"))</f>
        <v/>
      </c>
      <c r="V772" s="45" t="str">
        <f>+IF(Q772="","",IFERROR(VLOOKUP(Q772,Consulta1[],6,0),"-"))</f>
        <v/>
      </c>
      <c r="W772" s="45" t="str">
        <f t="shared" si="85"/>
        <v/>
      </c>
      <c r="X772" s="51" t="str">
        <f>+IF(T772="SWAT HB",800,IF(R772="-","",IFERROR(IF(T772="-","",VLOOKUP(T772,'SKILL PERFIL'!$A$2:$B$37,2,0)),"")))</f>
        <v/>
      </c>
      <c r="Y772" s="51" t="str">
        <f t="shared" si="86"/>
        <v/>
      </c>
      <c r="Z772" s="46" t="str">
        <f t="shared" si="87"/>
        <v/>
      </c>
      <c r="AA772" s="45" t="str">
        <f t="shared" si="88"/>
        <v/>
      </c>
      <c r="AB772" s="45" t="str">
        <f t="shared" si="89"/>
        <v/>
      </c>
      <c r="AC772" s="45" t="str">
        <f>+IF(Q772="","",IFERROR(VLOOKUP(Q772,Consulta1[],7,0),"-"))</f>
        <v/>
      </c>
      <c r="AD772" s="45" t="str">
        <f>+IF(Q772="","",IFERROR(VLOOKUP(Q772,Consulta1[],9,0),"-"))</f>
        <v/>
      </c>
      <c r="AE772" s="1">
        <f t="shared" si="90"/>
        <v>0</v>
      </c>
    </row>
    <row r="773" spans="1:31">
      <c r="A773" s="55"/>
      <c r="B773" s="55"/>
      <c r="H773"/>
      <c r="P773" s="54"/>
      <c r="Q773" s="45" t="str">
        <f t="shared" si="84"/>
        <v/>
      </c>
      <c r="R773" s="45" t="str">
        <f>+IF(Q773="","",IFERROR(VLOOKUP(Q773,Consulta1[],2,0),"-"))</f>
        <v/>
      </c>
      <c r="S773" s="45" t="str">
        <f>+IF(Q773="","",IFERROR(VLOOKUP(Q773,Consulta1[],3,0),"-"))</f>
        <v/>
      </c>
      <c r="T773" s="45" t="str">
        <f>+IF(Q773="","",IFERROR(VLOOKUP(Q773,Consulta1[],4,0),"-"))</f>
        <v/>
      </c>
      <c r="U773" s="45" t="str">
        <f>+IF(Q773="","",IFERROR(VLOOKUP(Q773,Consulta1[],5,0),"-"))</f>
        <v/>
      </c>
      <c r="V773" s="45" t="str">
        <f>+IF(Q773="","",IFERROR(VLOOKUP(Q773,Consulta1[],6,0),"-"))</f>
        <v/>
      </c>
      <c r="W773" s="45" t="str">
        <f t="shared" si="85"/>
        <v/>
      </c>
      <c r="X773" s="51" t="str">
        <f>+IF(T773="SWAT HB",800,IF(R773="-","",IFERROR(IF(T773="-","",VLOOKUP(T773,'SKILL PERFIL'!$A$2:$B$37,2,0)),"")))</f>
        <v/>
      </c>
      <c r="Y773" s="51" t="str">
        <f t="shared" si="86"/>
        <v/>
      </c>
      <c r="Z773" s="46" t="str">
        <f t="shared" si="87"/>
        <v/>
      </c>
      <c r="AA773" s="45" t="str">
        <f t="shared" si="88"/>
        <v/>
      </c>
      <c r="AB773" s="45" t="str">
        <f t="shared" si="89"/>
        <v/>
      </c>
      <c r="AC773" s="45" t="str">
        <f>+IF(Q773="","",IFERROR(VLOOKUP(Q773,Consulta1[],7,0),"-"))</f>
        <v/>
      </c>
      <c r="AD773" s="45" t="str">
        <f>+IF(Q773="","",IFERROR(VLOOKUP(Q773,Consulta1[],9,0),"-"))</f>
        <v/>
      </c>
      <c r="AE773" s="1">
        <f t="shared" si="90"/>
        <v>0</v>
      </c>
    </row>
    <row r="774" spans="1:31">
      <c r="A774" s="55"/>
      <c r="B774" s="55"/>
      <c r="H774"/>
      <c r="P774" s="54"/>
      <c r="Q774" s="45" t="str">
        <f t="shared" si="84"/>
        <v/>
      </c>
      <c r="R774" s="45" t="str">
        <f>+IF(Q774="","",IFERROR(VLOOKUP(Q774,Consulta1[],2,0),"-"))</f>
        <v/>
      </c>
      <c r="S774" s="45" t="str">
        <f>+IF(Q774="","",IFERROR(VLOOKUP(Q774,Consulta1[],3,0),"-"))</f>
        <v/>
      </c>
      <c r="T774" s="45" t="str">
        <f>+IF(Q774="","",IFERROR(VLOOKUP(Q774,Consulta1[],4,0),"-"))</f>
        <v/>
      </c>
      <c r="U774" s="45" t="str">
        <f>+IF(Q774="","",IFERROR(VLOOKUP(Q774,Consulta1[],5,0),"-"))</f>
        <v/>
      </c>
      <c r="V774" s="45" t="str">
        <f>+IF(Q774="","",IFERROR(VLOOKUP(Q774,Consulta1[],6,0),"-"))</f>
        <v/>
      </c>
      <c r="W774" s="45" t="str">
        <f t="shared" si="85"/>
        <v/>
      </c>
      <c r="X774" s="51" t="str">
        <f>+IF(T774="SWAT HB",800,IF(R774="-","",IFERROR(IF(T774="-","",VLOOKUP(T774,'SKILL PERFIL'!$A$2:$B$37,2,0)),"")))</f>
        <v/>
      </c>
      <c r="Y774" s="51" t="str">
        <f t="shared" si="86"/>
        <v/>
      </c>
      <c r="Z774" s="46" t="str">
        <f t="shared" si="87"/>
        <v/>
      </c>
      <c r="AA774" s="45" t="str">
        <f t="shared" si="88"/>
        <v/>
      </c>
      <c r="AB774" s="45" t="str">
        <f t="shared" si="89"/>
        <v/>
      </c>
      <c r="AC774" s="45" t="str">
        <f>+IF(Q774="","",IFERROR(VLOOKUP(Q774,Consulta1[],7,0),"-"))</f>
        <v/>
      </c>
      <c r="AD774" s="45" t="str">
        <f>+IF(Q774="","",IFERROR(VLOOKUP(Q774,Consulta1[],9,0),"-"))</f>
        <v/>
      </c>
      <c r="AE774" s="1">
        <f t="shared" si="90"/>
        <v>0</v>
      </c>
    </row>
    <row r="775" spans="1:31">
      <c r="A775" s="55"/>
      <c r="B775" s="55"/>
      <c r="H775"/>
      <c r="P775" s="54"/>
      <c r="Q775" s="45" t="str">
        <f t="shared" si="84"/>
        <v/>
      </c>
      <c r="R775" s="45" t="str">
        <f>+IF(Q775="","",IFERROR(VLOOKUP(Q775,Consulta1[],2,0),"-"))</f>
        <v/>
      </c>
      <c r="S775" s="45" t="str">
        <f>+IF(Q775="","",IFERROR(VLOOKUP(Q775,Consulta1[],3,0),"-"))</f>
        <v/>
      </c>
      <c r="T775" s="45" t="str">
        <f>+IF(Q775="","",IFERROR(VLOOKUP(Q775,Consulta1[],4,0),"-"))</f>
        <v/>
      </c>
      <c r="U775" s="45" t="str">
        <f>+IF(Q775="","",IFERROR(VLOOKUP(Q775,Consulta1[],5,0),"-"))</f>
        <v/>
      </c>
      <c r="V775" s="45" t="str">
        <f>+IF(Q775="","",IFERROR(VLOOKUP(Q775,Consulta1[],6,0),"-"))</f>
        <v/>
      </c>
      <c r="W775" s="45" t="str">
        <f t="shared" si="85"/>
        <v/>
      </c>
      <c r="X775" s="51" t="str">
        <f>+IF(T775="SWAT HB",800,IF(R775="-","",IFERROR(IF(T775="-","",VLOOKUP(T775,'SKILL PERFIL'!$A$2:$B$37,2,0)),"")))</f>
        <v/>
      </c>
      <c r="Y775" s="51" t="str">
        <f t="shared" si="86"/>
        <v/>
      </c>
      <c r="Z775" s="46" t="str">
        <f t="shared" si="87"/>
        <v/>
      </c>
      <c r="AA775" s="45" t="str">
        <f t="shared" si="88"/>
        <v/>
      </c>
      <c r="AB775" s="45" t="str">
        <f t="shared" si="89"/>
        <v/>
      </c>
      <c r="AC775" s="45" t="str">
        <f>+IF(Q775="","",IFERROR(VLOOKUP(Q775,Consulta1[],7,0),"-"))</f>
        <v/>
      </c>
      <c r="AD775" s="45" t="str">
        <f>+IF(Q775="","",IFERROR(VLOOKUP(Q775,Consulta1[],9,0),"-"))</f>
        <v/>
      </c>
      <c r="AE775" s="1">
        <f t="shared" si="90"/>
        <v>0</v>
      </c>
    </row>
    <row r="776" spans="1:31">
      <c r="A776" s="55"/>
      <c r="B776" s="55"/>
      <c r="H776"/>
      <c r="P776" s="54"/>
      <c r="Q776" s="45" t="str">
        <f t="shared" si="84"/>
        <v/>
      </c>
      <c r="R776" s="45" t="str">
        <f>+IF(Q776="","",IFERROR(VLOOKUP(Q776,Consulta1[],2,0),"-"))</f>
        <v/>
      </c>
      <c r="S776" s="45" t="str">
        <f>+IF(Q776="","",IFERROR(VLOOKUP(Q776,Consulta1[],3,0),"-"))</f>
        <v/>
      </c>
      <c r="T776" s="45" t="str">
        <f>+IF(Q776="","",IFERROR(VLOOKUP(Q776,Consulta1[],4,0),"-"))</f>
        <v/>
      </c>
      <c r="U776" s="45" t="str">
        <f>+IF(Q776="","",IFERROR(VLOOKUP(Q776,Consulta1[],5,0),"-"))</f>
        <v/>
      </c>
      <c r="V776" s="45" t="str">
        <f>+IF(Q776="","",IFERROR(VLOOKUP(Q776,Consulta1[],6,0),"-"))</f>
        <v/>
      </c>
      <c r="W776" s="45" t="str">
        <f t="shared" si="85"/>
        <v/>
      </c>
      <c r="X776" s="51" t="str">
        <f>+IF(T776="SWAT HB",800,IF(R776="-","",IFERROR(IF(T776="-","",VLOOKUP(T776,'SKILL PERFIL'!$A$2:$B$37,2,0)),"")))</f>
        <v/>
      </c>
      <c r="Y776" s="51" t="str">
        <f t="shared" si="86"/>
        <v/>
      </c>
      <c r="Z776" s="46" t="str">
        <f t="shared" si="87"/>
        <v/>
      </c>
      <c r="AA776" s="45" t="str">
        <f t="shared" si="88"/>
        <v/>
      </c>
      <c r="AB776" s="45" t="str">
        <f t="shared" si="89"/>
        <v/>
      </c>
      <c r="AC776" s="45" t="str">
        <f>+IF(Q776="","",IFERROR(VLOOKUP(Q776,Consulta1[],7,0),"-"))</f>
        <v/>
      </c>
      <c r="AD776" s="45" t="str">
        <f>+IF(Q776="","",IFERROR(VLOOKUP(Q776,Consulta1[],9,0),"-"))</f>
        <v/>
      </c>
      <c r="AE776" s="1">
        <f t="shared" si="90"/>
        <v>0</v>
      </c>
    </row>
    <row r="777" spans="1:31">
      <c r="A777" s="55"/>
      <c r="B777" s="55"/>
      <c r="H777"/>
      <c r="P777" s="54"/>
      <c r="Q777" s="45" t="str">
        <f t="shared" si="84"/>
        <v/>
      </c>
      <c r="R777" s="45" t="str">
        <f>+IF(Q777="","",IFERROR(VLOOKUP(Q777,Consulta1[],2,0),"-"))</f>
        <v/>
      </c>
      <c r="S777" s="45" t="str">
        <f>+IF(Q777="","",IFERROR(VLOOKUP(Q777,Consulta1[],3,0),"-"))</f>
        <v/>
      </c>
      <c r="T777" s="45" t="str">
        <f>+IF(Q777="","",IFERROR(VLOOKUP(Q777,Consulta1[],4,0),"-"))</f>
        <v/>
      </c>
      <c r="U777" s="45" t="str">
        <f>+IF(Q777="","",IFERROR(VLOOKUP(Q777,Consulta1[],5,0),"-"))</f>
        <v/>
      </c>
      <c r="V777" s="45" t="str">
        <f>+IF(Q777="","",IFERROR(VLOOKUP(Q777,Consulta1[],6,0),"-"))</f>
        <v/>
      </c>
      <c r="W777" s="45" t="str">
        <f t="shared" si="85"/>
        <v/>
      </c>
      <c r="X777" s="51" t="str">
        <f>+IF(T777="SWAT HB",800,IF(R777="-","",IFERROR(IF(T777="-","",VLOOKUP(T777,'SKILL PERFIL'!$A$2:$B$37,2,0)),"")))</f>
        <v/>
      </c>
      <c r="Y777" s="51" t="str">
        <f t="shared" si="86"/>
        <v/>
      </c>
      <c r="Z777" s="46" t="str">
        <f t="shared" si="87"/>
        <v/>
      </c>
      <c r="AA777" s="45" t="str">
        <f t="shared" si="88"/>
        <v/>
      </c>
      <c r="AB777" s="45" t="str">
        <f t="shared" si="89"/>
        <v/>
      </c>
      <c r="AC777" s="45" t="str">
        <f>+IF(Q777="","",IFERROR(VLOOKUP(Q777,Consulta1[],7,0),"-"))</f>
        <v/>
      </c>
      <c r="AD777" s="45" t="str">
        <f>+IF(Q777="","",IFERROR(VLOOKUP(Q777,Consulta1[],9,0),"-"))</f>
        <v/>
      </c>
      <c r="AE777" s="1">
        <f t="shared" si="90"/>
        <v>0</v>
      </c>
    </row>
    <row r="778" spans="1:31">
      <c r="A778" s="55"/>
      <c r="B778" s="55"/>
      <c r="H778"/>
      <c r="P778" s="54"/>
      <c r="Q778" s="45" t="str">
        <f t="shared" si="84"/>
        <v/>
      </c>
      <c r="R778" s="45" t="str">
        <f>+IF(Q778="","",IFERROR(VLOOKUP(Q778,Consulta1[],2,0),"-"))</f>
        <v/>
      </c>
      <c r="S778" s="45" t="str">
        <f>+IF(Q778="","",IFERROR(VLOOKUP(Q778,Consulta1[],3,0),"-"))</f>
        <v/>
      </c>
      <c r="T778" s="45" t="str">
        <f>+IF(Q778="","",IFERROR(VLOOKUP(Q778,Consulta1[],4,0),"-"))</f>
        <v/>
      </c>
      <c r="U778" s="45" t="str">
        <f>+IF(Q778="","",IFERROR(VLOOKUP(Q778,Consulta1[],5,0),"-"))</f>
        <v/>
      </c>
      <c r="V778" s="45" t="str">
        <f>+IF(Q778="","",IFERROR(VLOOKUP(Q778,Consulta1[],6,0),"-"))</f>
        <v/>
      </c>
      <c r="W778" s="45" t="str">
        <f t="shared" si="85"/>
        <v/>
      </c>
      <c r="X778" s="51" t="str">
        <f>+IF(T778="SWAT HB",800,IF(R778="-","",IFERROR(IF(T778="-","",VLOOKUP(T778,'SKILL PERFIL'!$A$2:$B$37,2,0)),"")))</f>
        <v/>
      </c>
      <c r="Y778" s="51" t="str">
        <f t="shared" si="86"/>
        <v/>
      </c>
      <c r="Z778" s="46" t="str">
        <f t="shared" si="87"/>
        <v/>
      </c>
      <c r="AA778" s="45" t="str">
        <f t="shared" si="88"/>
        <v/>
      </c>
      <c r="AB778" s="45" t="str">
        <f t="shared" si="89"/>
        <v/>
      </c>
      <c r="AC778" s="45" t="str">
        <f>+IF(Q778="","",IFERROR(VLOOKUP(Q778,Consulta1[],7,0),"-"))</f>
        <v/>
      </c>
      <c r="AD778" s="45" t="str">
        <f>+IF(Q778="","",IFERROR(VLOOKUP(Q778,Consulta1[],9,0),"-"))</f>
        <v/>
      </c>
      <c r="AE778" s="1">
        <f t="shared" si="90"/>
        <v>0</v>
      </c>
    </row>
    <row r="779" spans="1:31">
      <c r="A779" s="55"/>
      <c r="B779" s="55"/>
      <c r="H779"/>
      <c r="P779" s="54"/>
      <c r="Q779" s="45" t="str">
        <f t="shared" si="84"/>
        <v/>
      </c>
      <c r="R779" s="45" t="str">
        <f>+IF(Q779="","",IFERROR(VLOOKUP(Q779,Consulta1[],2,0),"-"))</f>
        <v/>
      </c>
      <c r="S779" s="45" t="str">
        <f>+IF(Q779="","",IFERROR(VLOOKUP(Q779,Consulta1[],3,0),"-"))</f>
        <v/>
      </c>
      <c r="T779" s="45" t="str">
        <f>+IF(Q779="","",IFERROR(VLOOKUP(Q779,Consulta1[],4,0),"-"))</f>
        <v/>
      </c>
      <c r="U779" s="45" t="str">
        <f>+IF(Q779="","",IFERROR(VLOOKUP(Q779,Consulta1[],5,0),"-"))</f>
        <v/>
      </c>
      <c r="V779" s="45" t="str">
        <f>+IF(Q779="","",IFERROR(VLOOKUP(Q779,Consulta1[],6,0),"-"))</f>
        <v/>
      </c>
      <c r="W779" s="45" t="str">
        <f t="shared" si="85"/>
        <v/>
      </c>
      <c r="X779" s="51" t="str">
        <f>+IF(T779="SWAT HB",800,IF(R779="-","",IFERROR(IF(T779="-","",VLOOKUP(T779,'SKILL PERFIL'!$A$2:$B$37,2,0)),"")))</f>
        <v/>
      </c>
      <c r="Y779" s="51" t="str">
        <f t="shared" si="86"/>
        <v/>
      </c>
      <c r="Z779" s="46" t="str">
        <f t="shared" si="87"/>
        <v/>
      </c>
      <c r="AA779" s="45" t="str">
        <f t="shared" si="88"/>
        <v/>
      </c>
      <c r="AB779" s="45" t="str">
        <f t="shared" si="89"/>
        <v/>
      </c>
      <c r="AC779" s="45" t="str">
        <f>+IF(Q779="","",IFERROR(VLOOKUP(Q779,Consulta1[],7,0),"-"))</f>
        <v/>
      </c>
      <c r="AD779" s="45" t="str">
        <f>+IF(Q779="","",IFERROR(VLOOKUP(Q779,Consulta1[],9,0),"-"))</f>
        <v/>
      </c>
      <c r="AE779" s="1">
        <f t="shared" si="90"/>
        <v>0</v>
      </c>
    </row>
    <row r="780" spans="1:31">
      <c r="A780" s="55"/>
      <c r="B780" s="55"/>
      <c r="H780"/>
      <c r="P780" s="54"/>
      <c r="Q780" s="45" t="str">
        <f t="shared" si="84"/>
        <v/>
      </c>
      <c r="R780" s="45" t="str">
        <f>+IF(Q780="","",IFERROR(VLOOKUP(Q780,Consulta1[],2,0),"-"))</f>
        <v/>
      </c>
      <c r="S780" s="45" t="str">
        <f>+IF(Q780="","",IFERROR(VLOOKUP(Q780,Consulta1[],3,0),"-"))</f>
        <v/>
      </c>
      <c r="T780" s="45" t="str">
        <f>+IF(Q780="","",IFERROR(VLOOKUP(Q780,Consulta1[],4,0),"-"))</f>
        <v/>
      </c>
      <c r="U780" s="45" t="str">
        <f>+IF(Q780="","",IFERROR(VLOOKUP(Q780,Consulta1[],5,0),"-"))</f>
        <v/>
      </c>
      <c r="V780" s="45" t="str">
        <f>+IF(Q780="","",IFERROR(VLOOKUP(Q780,Consulta1[],6,0),"-"))</f>
        <v/>
      </c>
      <c r="W780" s="45" t="str">
        <f t="shared" si="85"/>
        <v/>
      </c>
      <c r="X780" s="51" t="str">
        <f>+IF(T780="SWAT HB",800,IF(R780="-","",IFERROR(IF(T780="-","",VLOOKUP(T780,'SKILL PERFIL'!$A$2:$B$37,2,0)),"")))</f>
        <v/>
      </c>
      <c r="Y780" s="51" t="str">
        <f t="shared" si="86"/>
        <v/>
      </c>
      <c r="Z780" s="46" t="str">
        <f t="shared" si="87"/>
        <v/>
      </c>
      <c r="AA780" s="45" t="str">
        <f t="shared" si="88"/>
        <v/>
      </c>
      <c r="AB780" s="45" t="str">
        <f t="shared" si="89"/>
        <v/>
      </c>
      <c r="AC780" s="45" t="str">
        <f>+IF(Q780="","",IFERROR(VLOOKUP(Q780,Consulta1[],7,0),"-"))</f>
        <v/>
      </c>
      <c r="AD780" s="45" t="str">
        <f>+IF(Q780="","",IFERROR(VLOOKUP(Q780,Consulta1[],9,0),"-"))</f>
        <v/>
      </c>
      <c r="AE780" s="1">
        <f t="shared" si="90"/>
        <v>0</v>
      </c>
    </row>
    <row r="781" spans="1:31">
      <c r="A781" s="55"/>
      <c r="B781" s="55"/>
      <c r="H781"/>
      <c r="P781" s="54"/>
      <c r="Q781" s="45" t="str">
        <f t="shared" si="84"/>
        <v/>
      </c>
      <c r="R781" s="45" t="str">
        <f>+IF(Q781="","",IFERROR(VLOOKUP(Q781,Consulta1[],2,0),"-"))</f>
        <v/>
      </c>
      <c r="S781" s="45" t="str">
        <f>+IF(Q781="","",IFERROR(VLOOKUP(Q781,Consulta1[],3,0),"-"))</f>
        <v/>
      </c>
      <c r="T781" s="45" t="str">
        <f>+IF(Q781="","",IFERROR(VLOOKUP(Q781,Consulta1[],4,0),"-"))</f>
        <v/>
      </c>
      <c r="U781" s="45" t="str">
        <f>+IF(Q781="","",IFERROR(VLOOKUP(Q781,Consulta1[],5,0),"-"))</f>
        <v/>
      </c>
      <c r="V781" s="45" t="str">
        <f>+IF(Q781="","",IFERROR(VLOOKUP(Q781,Consulta1[],6,0),"-"))</f>
        <v/>
      </c>
      <c r="W781" s="45" t="str">
        <f t="shared" si="85"/>
        <v/>
      </c>
      <c r="X781" s="51" t="str">
        <f>+IF(T781="SWAT HB",800,IF(R781="-","",IFERROR(IF(T781="-","",VLOOKUP(T781,'SKILL PERFIL'!$A$2:$B$37,2,0)),"")))</f>
        <v/>
      </c>
      <c r="Y781" s="51" t="str">
        <f t="shared" si="86"/>
        <v/>
      </c>
      <c r="Z781" s="46" t="str">
        <f t="shared" si="87"/>
        <v/>
      </c>
      <c r="AA781" s="45" t="str">
        <f t="shared" si="88"/>
        <v/>
      </c>
      <c r="AB781" s="45" t="str">
        <f t="shared" si="89"/>
        <v/>
      </c>
      <c r="AC781" s="45" t="str">
        <f>+IF(Q781="","",IFERROR(VLOOKUP(Q781,Consulta1[],7,0),"-"))</f>
        <v/>
      </c>
      <c r="AD781" s="45" t="str">
        <f>+IF(Q781="","",IFERROR(VLOOKUP(Q781,Consulta1[],9,0),"-"))</f>
        <v/>
      </c>
      <c r="AE781" s="1">
        <f t="shared" si="90"/>
        <v>0</v>
      </c>
    </row>
    <row r="782" spans="1:31">
      <c r="A782" s="55"/>
      <c r="B782" s="55"/>
      <c r="H782"/>
      <c r="P782" s="54"/>
      <c r="Q782" s="45" t="str">
        <f t="shared" si="84"/>
        <v/>
      </c>
      <c r="R782" s="45" t="str">
        <f>+IF(Q782="","",IFERROR(VLOOKUP(Q782,Consulta1[],2,0),"-"))</f>
        <v/>
      </c>
      <c r="S782" s="45" t="str">
        <f>+IF(Q782="","",IFERROR(VLOOKUP(Q782,Consulta1[],3,0),"-"))</f>
        <v/>
      </c>
      <c r="T782" s="45" t="str">
        <f>+IF(Q782="","",IFERROR(VLOOKUP(Q782,Consulta1[],4,0),"-"))</f>
        <v/>
      </c>
      <c r="U782" s="45" t="str">
        <f>+IF(Q782="","",IFERROR(VLOOKUP(Q782,Consulta1[],5,0),"-"))</f>
        <v/>
      </c>
      <c r="V782" s="45" t="str">
        <f>+IF(Q782="","",IFERROR(VLOOKUP(Q782,Consulta1[],6,0),"-"))</f>
        <v/>
      </c>
      <c r="W782" s="45" t="str">
        <f t="shared" si="85"/>
        <v/>
      </c>
      <c r="X782" s="51" t="str">
        <f>+IF(T782="SWAT HB",800,IF(R782="-","",IFERROR(IF(T782="-","",VLOOKUP(T782,'SKILL PERFIL'!$A$2:$B$37,2,0)),"")))</f>
        <v/>
      </c>
      <c r="Y782" s="51" t="str">
        <f t="shared" si="86"/>
        <v/>
      </c>
      <c r="Z782" s="46" t="str">
        <f t="shared" si="87"/>
        <v/>
      </c>
      <c r="AA782" s="45" t="str">
        <f t="shared" si="88"/>
        <v/>
      </c>
      <c r="AB782" s="45" t="str">
        <f t="shared" si="89"/>
        <v/>
      </c>
      <c r="AC782" s="45" t="str">
        <f>+IF(Q782="","",IFERROR(VLOOKUP(Q782,Consulta1[],7,0),"-"))</f>
        <v/>
      </c>
      <c r="AD782" s="45" t="str">
        <f>+IF(Q782="","",IFERROR(VLOOKUP(Q782,Consulta1[],9,0),"-"))</f>
        <v/>
      </c>
      <c r="AE782" s="1">
        <f t="shared" si="90"/>
        <v>0</v>
      </c>
    </row>
    <row r="783" spans="1:31">
      <c r="A783" s="55"/>
      <c r="B783" s="55"/>
      <c r="H783"/>
      <c r="P783" s="54"/>
      <c r="Q783" s="45" t="str">
        <f t="shared" si="84"/>
        <v/>
      </c>
      <c r="R783" s="45" t="str">
        <f>+IF(Q783="","",IFERROR(VLOOKUP(Q783,Consulta1[],2,0),"-"))</f>
        <v/>
      </c>
      <c r="S783" s="45" t="str">
        <f>+IF(Q783="","",IFERROR(VLOOKUP(Q783,Consulta1[],3,0),"-"))</f>
        <v/>
      </c>
      <c r="T783" s="45" t="str">
        <f>+IF(Q783="","",IFERROR(VLOOKUP(Q783,Consulta1[],4,0),"-"))</f>
        <v/>
      </c>
      <c r="U783" s="45" t="str">
        <f>+IF(Q783="","",IFERROR(VLOOKUP(Q783,Consulta1[],5,0),"-"))</f>
        <v/>
      </c>
      <c r="V783" s="45" t="str">
        <f>+IF(Q783="","",IFERROR(VLOOKUP(Q783,Consulta1[],6,0),"-"))</f>
        <v/>
      </c>
      <c r="W783" s="45" t="str">
        <f t="shared" si="85"/>
        <v/>
      </c>
      <c r="X783" s="51" t="str">
        <f>+IF(T783="SWAT HB",800,IF(R783="-","",IFERROR(IF(T783="-","",VLOOKUP(T783,'SKILL PERFIL'!$A$2:$B$37,2,0)),"")))</f>
        <v/>
      </c>
      <c r="Y783" s="51" t="str">
        <f t="shared" si="86"/>
        <v/>
      </c>
      <c r="Z783" s="46" t="str">
        <f t="shared" si="87"/>
        <v/>
      </c>
      <c r="AA783" s="45" t="str">
        <f t="shared" si="88"/>
        <v/>
      </c>
      <c r="AB783" s="45" t="str">
        <f t="shared" si="89"/>
        <v/>
      </c>
      <c r="AC783" s="45" t="str">
        <f>+IF(Q783="","",IFERROR(VLOOKUP(Q783,Consulta1[],7,0),"-"))</f>
        <v/>
      </c>
      <c r="AD783" s="45" t="str">
        <f>+IF(Q783="","",IFERROR(VLOOKUP(Q783,Consulta1[],9,0),"-"))</f>
        <v/>
      </c>
      <c r="AE783" s="1">
        <f t="shared" si="90"/>
        <v>0</v>
      </c>
    </row>
    <row r="784" spans="1:31">
      <c r="A784" s="55"/>
      <c r="B784" s="55"/>
      <c r="H784"/>
      <c r="P784" s="54"/>
      <c r="Q784" s="45" t="str">
        <f t="shared" si="84"/>
        <v/>
      </c>
      <c r="R784" s="45" t="str">
        <f>+IF(Q784="","",IFERROR(VLOOKUP(Q784,Consulta1[],2,0),"-"))</f>
        <v/>
      </c>
      <c r="S784" s="45" t="str">
        <f>+IF(Q784="","",IFERROR(VLOOKUP(Q784,Consulta1[],3,0),"-"))</f>
        <v/>
      </c>
      <c r="T784" s="45" t="str">
        <f>+IF(Q784="","",IFERROR(VLOOKUP(Q784,Consulta1[],4,0),"-"))</f>
        <v/>
      </c>
      <c r="U784" s="45" t="str">
        <f>+IF(Q784="","",IFERROR(VLOOKUP(Q784,Consulta1[],5,0),"-"))</f>
        <v/>
      </c>
      <c r="V784" s="45" t="str">
        <f>+IF(Q784="","",IFERROR(VLOOKUP(Q784,Consulta1[],6,0),"-"))</f>
        <v/>
      </c>
      <c r="W784" s="45" t="str">
        <f t="shared" si="85"/>
        <v/>
      </c>
      <c r="X784" s="51" t="str">
        <f>+IF(T784="SWAT HB",800,IF(R784="-","",IFERROR(IF(T784="-","",VLOOKUP(T784,'SKILL PERFIL'!$A$2:$B$37,2,0)),"")))</f>
        <v/>
      </c>
      <c r="Y784" s="51" t="str">
        <f t="shared" si="86"/>
        <v/>
      </c>
      <c r="Z784" s="46" t="str">
        <f t="shared" si="87"/>
        <v/>
      </c>
      <c r="AA784" s="45" t="str">
        <f t="shared" si="88"/>
        <v/>
      </c>
      <c r="AB784" s="45" t="str">
        <f t="shared" si="89"/>
        <v/>
      </c>
      <c r="AC784" s="45" t="str">
        <f>+IF(Q784="","",IFERROR(VLOOKUP(Q784,Consulta1[],7,0),"-"))</f>
        <v/>
      </c>
      <c r="AD784" s="45" t="str">
        <f>+IF(Q784="","",IFERROR(VLOOKUP(Q784,Consulta1[],9,0),"-"))</f>
        <v/>
      </c>
      <c r="AE784" s="1">
        <f t="shared" si="90"/>
        <v>0</v>
      </c>
    </row>
    <row r="785" spans="1:31">
      <c r="A785" s="55"/>
      <c r="B785" s="55"/>
      <c r="H785"/>
      <c r="P785" s="54"/>
      <c r="Q785" s="45" t="str">
        <f t="shared" si="84"/>
        <v/>
      </c>
      <c r="R785" s="45" t="str">
        <f>+IF(Q785="","",IFERROR(VLOOKUP(Q785,Consulta1[],2,0),"-"))</f>
        <v/>
      </c>
      <c r="S785" s="45" t="str">
        <f>+IF(Q785="","",IFERROR(VLOOKUP(Q785,Consulta1[],3,0),"-"))</f>
        <v/>
      </c>
      <c r="T785" s="45" t="str">
        <f>+IF(Q785="","",IFERROR(VLOOKUP(Q785,Consulta1[],4,0),"-"))</f>
        <v/>
      </c>
      <c r="U785" s="45" t="str">
        <f>+IF(Q785="","",IFERROR(VLOOKUP(Q785,Consulta1[],5,0),"-"))</f>
        <v/>
      </c>
      <c r="V785" s="45" t="str">
        <f>+IF(Q785="","",IFERROR(VLOOKUP(Q785,Consulta1[],6,0),"-"))</f>
        <v/>
      </c>
      <c r="W785" s="45" t="str">
        <f t="shared" si="85"/>
        <v/>
      </c>
      <c r="X785" s="51" t="str">
        <f>+IF(T785="SWAT HB",800,IF(R785="-","",IFERROR(IF(T785="-","",VLOOKUP(T785,'SKILL PERFIL'!$A$2:$B$37,2,0)),"")))</f>
        <v/>
      </c>
      <c r="Y785" s="51" t="str">
        <f t="shared" si="86"/>
        <v/>
      </c>
      <c r="Z785" s="46" t="str">
        <f t="shared" si="87"/>
        <v/>
      </c>
      <c r="AA785" s="45" t="str">
        <f t="shared" si="88"/>
        <v/>
      </c>
      <c r="AB785" s="45" t="str">
        <f t="shared" si="89"/>
        <v/>
      </c>
      <c r="AC785" s="45" t="str">
        <f>+IF(Q785="","",IFERROR(VLOOKUP(Q785,Consulta1[],7,0),"-"))</f>
        <v/>
      </c>
      <c r="AD785" s="45" t="str">
        <f>+IF(Q785="","",IFERROR(VLOOKUP(Q785,Consulta1[],9,0),"-"))</f>
        <v/>
      </c>
      <c r="AE785" s="1">
        <f t="shared" si="90"/>
        <v>0</v>
      </c>
    </row>
    <row r="786" spans="1:31">
      <c r="A786" s="55"/>
      <c r="B786" s="55"/>
      <c r="H786"/>
      <c r="P786" s="54"/>
      <c r="Q786" s="45" t="str">
        <f t="shared" si="84"/>
        <v/>
      </c>
      <c r="R786" s="45" t="str">
        <f>+IF(Q786="","",IFERROR(VLOOKUP(Q786,Consulta1[],2,0),"-"))</f>
        <v/>
      </c>
      <c r="S786" s="45" t="str">
        <f>+IF(Q786="","",IFERROR(VLOOKUP(Q786,Consulta1[],3,0),"-"))</f>
        <v/>
      </c>
      <c r="T786" s="45" t="str">
        <f>+IF(Q786="","",IFERROR(VLOOKUP(Q786,Consulta1[],4,0),"-"))</f>
        <v/>
      </c>
      <c r="U786" s="45" t="str">
        <f>+IF(Q786="","",IFERROR(VLOOKUP(Q786,Consulta1[],5,0),"-"))</f>
        <v/>
      </c>
      <c r="V786" s="45" t="str">
        <f>+IF(Q786="","",IFERROR(VLOOKUP(Q786,Consulta1[],6,0),"-"))</f>
        <v/>
      </c>
      <c r="W786" s="45" t="str">
        <f t="shared" si="85"/>
        <v/>
      </c>
      <c r="X786" s="51" t="str">
        <f>+IF(T786="SWAT HB",800,IF(R786="-","",IFERROR(IF(T786="-","",VLOOKUP(T786,'SKILL PERFIL'!$A$2:$B$37,2,0)),"")))</f>
        <v/>
      </c>
      <c r="Y786" s="51" t="str">
        <f t="shared" si="86"/>
        <v/>
      </c>
      <c r="Z786" s="46" t="str">
        <f t="shared" si="87"/>
        <v/>
      </c>
      <c r="AA786" s="45" t="str">
        <f t="shared" si="88"/>
        <v/>
      </c>
      <c r="AB786" s="45" t="str">
        <f t="shared" si="89"/>
        <v/>
      </c>
      <c r="AC786" s="45" t="str">
        <f>+IF(Q786="","",IFERROR(VLOOKUP(Q786,Consulta1[],7,0),"-"))</f>
        <v/>
      </c>
      <c r="AD786" s="45" t="str">
        <f>+IF(Q786="","",IFERROR(VLOOKUP(Q786,Consulta1[],9,0),"-"))</f>
        <v/>
      </c>
      <c r="AE786" s="1">
        <f t="shared" si="90"/>
        <v>0</v>
      </c>
    </row>
    <row r="787" spans="1:31">
      <c r="A787" s="55"/>
      <c r="B787" s="55"/>
      <c r="H787"/>
      <c r="P787" s="54"/>
      <c r="Q787" s="45" t="str">
        <f t="shared" si="84"/>
        <v/>
      </c>
      <c r="R787" s="45" t="str">
        <f>+IF(Q787="","",IFERROR(VLOOKUP(Q787,Consulta1[],2,0),"-"))</f>
        <v/>
      </c>
      <c r="S787" s="45" t="str">
        <f>+IF(Q787="","",IFERROR(VLOOKUP(Q787,Consulta1[],3,0),"-"))</f>
        <v/>
      </c>
      <c r="T787" s="45" t="str">
        <f>+IF(Q787="","",IFERROR(VLOOKUP(Q787,Consulta1[],4,0),"-"))</f>
        <v/>
      </c>
      <c r="U787" s="45" t="str">
        <f>+IF(Q787="","",IFERROR(VLOOKUP(Q787,Consulta1[],5,0),"-"))</f>
        <v/>
      </c>
      <c r="V787" s="45" t="str">
        <f>+IF(Q787="","",IFERROR(VLOOKUP(Q787,Consulta1[],6,0),"-"))</f>
        <v/>
      </c>
      <c r="W787" s="45" t="str">
        <f t="shared" si="85"/>
        <v/>
      </c>
      <c r="X787" s="51" t="str">
        <f>+IF(T787="SWAT HB",800,IF(R787="-","",IFERROR(IF(T787="-","",VLOOKUP(T787,'SKILL PERFIL'!$A$2:$B$37,2,0)),"")))</f>
        <v/>
      </c>
      <c r="Y787" s="51" t="str">
        <f t="shared" si="86"/>
        <v/>
      </c>
      <c r="Z787" s="46" t="str">
        <f t="shared" si="87"/>
        <v/>
      </c>
      <c r="AA787" s="45" t="str">
        <f t="shared" si="88"/>
        <v/>
      </c>
      <c r="AB787" s="45" t="str">
        <f t="shared" si="89"/>
        <v/>
      </c>
      <c r="AC787" s="45" t="str">
        <f>+IF(Q787="","",IFERROR(VLOOKUP(Q787,Consulta1[],7,0),"-"))</f>
        <v/>
      </c>
      <c r="AD787" s="45" t="str">
        <f>+IF(Q787="","",IFERROR(VLOOKUP(Q787,Consulta1[],9,0),"-"))</f>
        <v/>
      </c>
      <c r="AE787" s="1">
        <f t="shared" si="90"/>
        <v>0</v>
      </c>
    </row>
    <row r="788" spans="1:31">
      <c r="A788" s="55"/>
      <c r="B788" s="55"/>
      <c r="H788"/>
      <c r="P788" s="54"/>
      <c r="Q788" s="45" t="str">
        <f t="shared" si="84"/>
        <v/>
      </c>
      <c r="R788" s="45" t="str">
        <f>+IF(Q788="","",IFERROR(VLOOKUP(Q788,Consulta1[],2,0),"-"))</f>
        <v/>
      </c>
      <c r="S788" s="45" t="str">
        <f>+IF(Q788="","",IFERROR(VLOOKUP(Q788,Consulta1[],3,0),"-"))</f>
        <v/>
      </c>
      <c r="T788" s="45" t="str">
        <f>+IF(Q788="","",IFERROR(VLOOKUP(Q788,Consulta1[],4,0),"-"))</f>
        <v/>
      </c>
      <c r="U788" s="45" t="str">
        <f>+IF(Q788="","",IFERROR(VLOOKUP(Q788,Consulta1[],5,0),"-"))</f>
        <v/>
      </c>
      <c r="V788" s="45" t="str">
        <f>+IF(Q788="","",IFERROR(VLOOKUP(Q788,Consulta1[],6,0),"-"))</f>
        <v/>
      </c>
      <c r="W788" s="45" t="str">
        <f t="shared" si="85"/>
        <v/>
      </c>
      <c r="X788" s="51" t="str">
        <f>+IF(T788="SWAT HB",800,IF(R788="-","",IFERROR(IF(T788="-","",VLOOKUP(T788,'SKILL PERFIL'!$A$2:$B$37,2,0)),"")))</f>
        <v/>
      </c>
      <c r="Y788" s="51" t="str">
        <f t="shared" si="86"/>
        <v/>
      </c>
      <c r="Z788" s="46" t="str">
        <f t="shared" si="87"/>
        <v/>
      </c>
      <c r="AA788" s="45" t="str">
        <f t="shared" si="88"/>
        <v/>
      </c>
      <c r="AB788" s="45" t="str">
        <f t="shared" si="89"/>
        <v/>
      </c>
      <c r="AC788" s="45" t="str">
        <f>+IF(Q788="","",IFERROR(VLOOKUP(Q788,Consulta1[],7,0),"-"))</f>
        <v/>
      </c>
      <c r="AD788" s="45" t="str">
        <f>+IF(Q788="","",IFERROR(VLOOKUP(Q788,Consulta1[],9,0),"-"))</f>
        <v/>
      </c>
      <c r="AE788" s="1">
        <f t="shared" si="90"/>
        <v>0</v>
      </c>
    </row>
    <row r="789" spans="1:31">
      <c r="A789" s="55"/>
      <c r="B789" s="55"/>
      <c r="H789"/>
      <c r="P789" s="54"/>
      <c r="Q789" s="45" t="str">
        <f t="shared" si="84"/>
        <v/>
      </c>
      <c r="R789" s="45" t="str">
        <f>+IF(Q789="","",IFERROR(VLOOKUP(Q789,Consulta1[],2,0),"-"))</f>
        <v/>
      </c>
      <c r="S789" s="45" t="str">
        <f>+IF(Q789="","",IFERROR(VLOOKUP(Q789,Consulta1[],3,0),"-"))</f>
        <v/>
      </c>
      <c r="T789" s="45" t="str">
        <f>+IF(Q789="","",IFERROR(VLOOKUP(Q789,Consulta1[],4,0),"-"))</f>
        <v/>
      </c>
      <c r="U789" s="45" t="str">
        <f>+IF(Q789="","",IFERROR(VLOOKUP(Q789,Consulta1[],5,0),"-"))</f>
        <v/>
      </c>
      <c r="V789" s="45" t="str">
        <f>+IF(Q789="","",IFERROR(VLOOKUP(Q789,Consulta1[],6,0),"-"))</f>
        <v/>
      </c>
      <c r="W789" s="45" t="str">
        <f t="shared" si="85"/>
        <v/>
      </c>
      <c r="X789" s="51" t="str">
        <f>+IF(T789="SWAT HB",800,IF(R789="-","",IFERROR(IF(T789="-","",VLOOKUP(T789,'SKILL PERFIL'!$A$2:$B$37,2,0)),"")))</f>
        <v/>
      </c>
      <c r="Y789" s="51" t="str">
        <f t="shared" si="86"/>
        <v/>
      </c>
      <c r="Z789" s="46" t="str">
        <f t="shared" si="87"/>
        <v/>
      </c>
      <c r="AA789" s="45" t="str">
        <f t="shared" si="88"/>
        <v/>
      </c>
      <c r="AB789" s="45" t="str">
        <f t="shared" si="89"/>
        <v/>
      </c>
      <c r="AC789" s="45" t="str">
        <f>+IF(Q789="","",IFERROR(VLOOKUP(Q789,Consulta1[],7,0),"-"))</f>
        <v/>
      </c>
      <c r="AD789" s="45" t="str">
        <f>+IF(Q789="","",IFERROR(VLOOKUP(Q789,Consulta1[],9,0),"-"))</f>
        <v/>
      </c>
      <c r="AE789" s="1">
        <f t="shared" si="90"/>
        <v>0</v>
      </c>
    </row>
    <row r="790" spans="1:31">
      <c r="A790" s="55"/>
      <c r="B790" s="55"/>
      <c r="F790" s="37"/>
      <c r="H790"/>
      <c r="P790" s="54"/>
      <c r="Q790" s="45" t="str">
        <f t="shared" si="84"/>
        <v/>
      </c>
      <c r="R790" s="45" t="str">
        <f>+IF(Q790="","",IFERROR(VLOOKUP(Q790,Consulta1[],2,0),"-"))</f>
        <v/>
      </c>
      <c r="S790" s="45" t="str">
        <f>+IF(Q790="","",IFERROR(VLOOKUP(Q790,Consulta1[],3,0),"-"))</f>
        <v/>
      </c>
      <c r="T790" s="45" t="str">
        <f>+IF(Q790="","",IFERROR(VLOOKUP(Q790,Consulta1[],4,0),"-"))</f>
        <v/>
      </c>
      <c r="U790" s="45" t="str">
        <f>+IF(Q790="","",IFERROR(VLOOKUP(Q790,Consulta1[],5,0),"-"))</f>
        <v/>
      </c>
      <c r="V790" s="45" t="str">
        <f>+IF(Q790="","",IFERROR(VLOOKUP(Q790,Consulta1[],6,0),"-"))</f>
        <v/>
      </c>
      <c r="W790" s="45" t="str">
        <f t="shared" si="85"/>
        <v/>
      </c>
      <c r="X790" s="51" t="str">
        <f>+IF(T790="SWAT HB",800,IF(R790="-","",IFERROR(IF(T790="-","",VLOOKUP(T790,'SKILL PERFIL'!$A$2:$B$37,2,0)),"")))</f>
        <v/>
      </c>
      <c r="Y790" s="51" t="str">
        <f t="shared" si="86"/>
        <v/>
      </c>
      <c r="Z790" s="46" t="str">
        <f t="shared" si="87"/>
        <v/>
      </c>
      <c r="AA790" s="45" t="str">
        <f t="shared" si="88"/>
        <v/>
      </c>
      <c r="AB790" s="45" t="str">
        <f t="shared" si="89"/>
        <v/>
      </c>
      <c r="AC790" s="45" t="str">
        <f>+IF(Q790="","",IFERROR(VLOOKUP(Q790,Consulta1[],7,0),"-"))</f>
        <v/>
      </c>
      <c r="AD790" s="45" t="str">
        <f>+IF(Q790="","",IFERROR(VLOOKUP(Q790,Consulta1[],9,0),"-"))</f>
        <v/>
      </c>
      <c r="AE790" s="1">
        <f t="shared" si="90"/>
        <v>0</v>
      </c>
    </row>
    <row r="791" spans="1:31">
      <c r="A791" s="55"/>
      <c r="B791" s="55"/>
      <c r="H791"/>
      <c r="P791" s="54"/>
      <c r="Q791" s="45" t="str">
        <f t="shared" si="84"/>
        <v/>
      </c>
      <c r="R791" s="45" t="str">
        <f>+IF(Q791="","",IFERROR(VLOOKUP(Q791,Consulta1[],2,0),"-"))</f>
        <v/>
      </c>
      <c r="S791" s="45" t="str">
        <f>+IF(Q791="","",IFERROR(VLOOKUP(Q791,Consulta1[],3,0),"-"))</f>
        <v/>
      </c>
      <c r="T791" s="45" t="str">
        <f>+IF(Q791="","",IFERROR(VLOOKUP(Q791,Consulta1[],4,0),"-"))</f>
        <v/>
      </c>
      <c r="U791" s="45" t="str">
        <f>+IF(Q791="","",IFERROR(VLOOKUP(Q791,Consulta1[],5,0),"-"))</f>
        <v/>
      </c>
      <c r="V791" s="45" t="str">
        <f>+IF(Q791="","",IFERROR(VLOOKUP(Q791,Consulta1[],6,0),"-"))</f>
        <v/>
      </c>
      <c r="W791" s="45" t="str">
        <f t="shared" si="85"/>
        <v/>
      </c>
      <c r="X791" s="51" t="str">
        <f>+IF(T791="SWAT HB",800,IF(R791="-","",IFERROR(IF(T791="-","",VLOOKUP(T791,'SKILL PERFIL'!$A$2:$B$37,2,0)),"")))</f>
        <v/>
      </c>
      <c r="Y791" s="51" t="str">
        <f t="shared" si="86"/>
        <v/>
      </c>
      <c r="Z791" s="46" t="str">
        <f t="shared" si="87"/>
        <v/>
      </c>
      <c r="AA791" s="45" t="str">
        <f t="shared" si="88"/>
        <v/>
      </c>
      <c r="AB791" s="45" t="str">
        <f t="shared" si="89"/>
        <v/>
      </c>
      <c r="AC791" s="45" t="str">
        <f>+IF(Q791="","",IFERROR(VLOOKUP(Q791,Consulta1[],7,0),"-"))</f>
        <v/>
      </c>
      <c r="AD791" s="45" t="str">
        <f>+IF(Q791="","",IFERROR(VLOOKUP(Q791,Consulta1[],9,0),"-"))</f>
        <v/>
      </c>
      <c r="AE791" s="1">
        <f t="shared" si="90"/>
        <v>0</v>
      </c>
    </row>
    <row r="792" spans="1:31">
      <c r="A792" s="55"/>
      <c r="B792" s="55"/>
      <c r="H792"/>
      <c r="P792" s="54"/>
      <c r="Q792" s="45" t="str">
        <f t="shared" si="84"/>
        <v/>
      </c>
      <c r="R792" s="45" t="str">
        <f>+IF(Q792="","",IFERROR(VLOOKUP(Q792,Consulta1[],2,0),"-"))</f>
        <v/>
      </c>
      <c r="S792" s="45" t="str">
        <f>+IF(Q792="","",IFERROR(VLOOKUP(Q792,Consulta1[],3,0),"-"))</f>
        <v/>
      </c>
      <c r="T792" s="45" t="str">
        <f>+IF(Q792="","",IFERROR(VLOOKUP(Q792,Consulta1[],4,0),"-"))</f>
        <v/>
      </c>
      <c r="U792" s="45" t="str">
        <f>+IF(Q792="","",IFERROR(VLOOKUP(Q792,Consulta1[],5,0),"-"))</f>
        <v/>
      </c>
      <c r="V792" s="45" t="str">
        <f>+IF(Q792="","",IFERROR(VLOOKUP(Q792,Consulta1[],6,0),"-"))</f>
        <v/>
      </c>
      <c r="W792" s="45" t="str">
        <f t="shared" si="85"/>
        <v/>
      </c>
      <c r="X792" s="51" t="str">
        <f>+IF(T792="SWAT HB",800,IF(R792="-","",IFERROR(IF(T792="-","",VLOOKUP(T792,'SKILL PERFIL'!$A$2:$B$37,2,0)),"")))</f>
        <v/>
      </c>
      <c r="Y792" s="51" t="str">
        <f t="shared" si="86"/>
        <v/>
      </c>
      <c r="Z792" s="46" t="str">
        <f t="shared" si="87"/>
        <v/>
      </c>
      <c r="AA792" s="45" t="str">
        <f t="shared" si="88"/>
        <v/>
      </c>
      <c r="AB792" s="45" t="str">
        <f t="shared" si="89"/>
        <v/>
      </c>
      <c r="AC792" s="45" t="str">
        <f>+IF(Q792="","",IFERROR(VLOOKUP(Q792,Consulta1[],7,0),"-"))</f>
        <v/>
      </c>
      <c r="AD792" s="45" t="str">
        <f>+IF(Q792="","",IFERROR(VLOOKUP(Q792,Consulta1[],9,0),"-"))</f>
        <v/>
      </c>
      <c r="AE792" s="1">
        <f t="shared" si="90"/>
        <v>0</v>
      </c>
    </row>
    <row r="793" spans="1:31">
      <c r="A793" s="55"/>
      <c r="B793" s="55"/>
      <c r="H793"/>
      <c r="P793" s="54"/>
      <c r="Q793" s="45" t="str">
        <f t="shared" si="84"/>
        <v/>
      </c>
      <c r="R793" s="45" t="str">
        <f>+IF(Q793="","",IFERROR(VLOOKUP(Q793,Consulta1[],2,0),"-"))</f>
        <v/>
      </c>
      <c r="S793" s="45" t="str">
        <f>+IF(Q793="","",IFERROR(VLOOKUP(Q793,Consulta1[],3,0),"-"))</f>
        <v/>
      </c>
      <c r="T793" s="45" t="str">
        <f>+IF(Q793="","",IFERROR(VLOOKUP(Q793,Consulta1[],4,0),"-"))</f>
        <v/>
      </c>
      <c r="U793" s="45" t="str">
        <f>+IF(Q793="","",IFERROR(VLOOKUP(Q793,Consulta1[],5,0),"-"))</f>
        <v/>
      </c>
      <c r="V793" s="45" t="str">
        <f>+IF(Q793="","",IFERROR(VLOOKUP(Q793,Consulta1[],6,0),"-"))</f>
        <v/>
      </c>
      <c r="W793" s="45" t="str">
        <f t="shared" si="85"/>
        <v/>
      </c>
      <c r="X793" s="51" t="str">
        <f>+IF(T793="SWAT HB",800,IF(R793="-","",IFERROR(IF(T793="-","",VLOOKUP(T793,'SKILL PERFIL'!$A$2:$B$37,2,0)),"")))</f>
        <v/>
      </c>
      <c r="Y793" s="51" t="str">
        <f t="shared" si="86"/>
        <v/>
      </c>
      <c r="Z793" s="46" t="str">
        <f t="shared" si="87"/>
        <v/>
      </c>
      <c r="AA793" s="45" t="str">
        <f t="shared" si="88"/>
        <v/>
      </c>
      <c r="AB793" s="45" t="str">
        <f t="shared" si="89"/>
        <v/>
      </c>
      <c r="AC793" s="45" t="str">
        <f>+IF(Q793="","",IFERROR(VLOOKUP(Q793,Consulta1[],7,0),"-"))</f>
        <v/>
      </c>
      <c r="AD793" s="45" t="str">
        <f>+IF(Q793="","",IFERROR(VLOOKUP(Q793,Consulta1[],9,0),"-"))</f>
        <v/>
      </c>
      <c r="AE793" s="1">
        <f t="shared" si="90"/>
        <v>0</v>
      </c>
    </row>
    <row r="794" spans="1:31">
      <c r="A794" s="55"/>
      <c r="B794" s="55"/>
      <c r="H794"/>
      <c r="P794" s="54"/>
      <c r="Q794" s="45" t="str">
        <f t="shared" si="84"/>
        <v/>
      </c>
      <c r="R794" s="45" t="str">
        <f>+IF(Q794="","",IFERROR(VLOOKUP(Q794,Consulta1[],2,0),"-"))</f>
        <v/>
      </c>
      <c r="S794" s="45" t="str">
        <f>+IF(Q794="","",IFERROR(VLOOKUP(Q794,Consulta1[],3,0),"-"))</f>
        <v/>
      </c>
      <c r="T794" s="45" t="str">
        <f>+IF(Q794="","",IFERROR(VLOOKUP(Q794,Consulta1[],4,0),"-"))</f>
        <v/>
      </c>
      <c r="U794" s="45" t="str">
        <f>+IF(Q794="","",IFERROR(VLOOKUP(Q794,Consulta1[],5,0),"-"))</f>
        <v/>
      </c>
      <c r="V794" s="45" t="str">
        <f>+IF(Q794="","",IFERROR(VLOOKUP(Q794,Consulta1[],6,0),"-"))</f>
        <v/>
      </c>
      <c r="W794" s="45" t="str">
        <f t="shared" si="85"/>
        <v/>
      </c>
      <c r="X794" s="51" t="str">
        <f>+IF(T794="SWAT HB",800,IF(R794="-","",IFERROR(IF(T794="-","",VLOOKUP(T794,'SKILL PERFIL'!$A$2:$B$37,2,0)),"")))</f>
        <v/>
      </c>
      <c r="Y794" s="51" t="str">
        <f t="shared" si="86"/>
        <v/>
      </c>
      <c r="Z794" s="46" t="str">
        <f t="shared" si="87"/>
        <v/>
      </c>
      <c r="AA794" s="45" t="str">
        <f t="shared" si="88"/>
        <v/>
      </c>
      <c r="AB794" s="45" t="str">
        <f t="shared" si="89"/>
        <v/>
      </c>
      <c r="AC794" s="45" t="str">
        <f>+IF(Q794="","",IFERROR(VLOOKUP(Q794,Consulta1[],7,0),"-"))</f>
        <v/>
      </c>
      <c r="AD794" s="45" t="str">
        <f>+IF(Q794="","",IFERROR(VLOOKUP(Q794,Consulta1[],9,0),"-"))</f>
        <v/>
      </c>
      <c r="AE794" s="1">
        <f t="shared" si="90"/>
        <v>0</v>
      </c>
    </row>
    <row r="795" spans="1:31">
      <c r="A795" s="55"/>
      <c r="B795" s="55"/>
      <c r="H795"/>
      <c r="P795" s="54"/>
      <c r="Q795" s="45" t="str">
        <f t="shared" si="84"/>
        <v/>
      </c>
      <c r="R795" s="45" t="str">
        <f>+IF(Q795="","",IFERROR(VLOOKUP(Q795,Consulta1[],2,0),"-"))</f>
        <v/>
      </c>
      <c r="S795" s="45" t="str">
        <f>+IF(Q795="","",IFERROR(VLOOKUP(Q795,Consulta1[],3,0),"-"))</f>
        <v/>
      </c>
      <c r="T795" s="45" t="str">
        <f>+IF(Q795="","",IFERROR(VLOOKUP(Q795,Consulta1[],4,0),"-"))</f>
        <v/>
      </c>
      <c r="U795" s="45" t="str">
        <f>+IF(Q795="","",IFERROR(VLOOKUP(Q795,Consulta1[],5,0),"-"))</f>
        <v/>
      </c>
      <c r="V795" s="45" t="str">
        <f>+IF(Q795="","",IFERROR(VLOOKUP(Q795,Consulta1[],6,0),"-"))</f>
        <v/>
      </c>
      <c r="W795" s="45" t="str">
        <f t="shared" si="85"/>
        <v/>
      </c>
      <c r="X795" s="51" t="str">
        <f>+IF(T795="SWAT HB",800,IF(R795="-","",IFERROR(IF(T795="-","",VLOOKUP(T795,'SKILL PERFIL'!$A$2:$B$37,2,0)),"")))</f>
        <v/>
      </c>
      <c r="Y795" s="51" t="str">
        <f t="shared" si="86"/>
        <v/>
      </c>
      <c r="Z795" s="46" t="str">
        <f t="shared" si="87"/>
        <v/>
      </c>
      <c r="AA795" s="45" t="str">
        <f t="shared" si="88"/>
        <v/>
      </c>
      <c r="AB795" s="45" t="str">
        <f t="shared" si="89"/>
        <v/>
      </c>
      <c r="AC795" s="45" t="str">
        <f>+IF(Q795="","",IFERROR(VLOOKUP(Q795,Consulta1[],7,0),"-"))</f>
        <v/>
      </c>
      <c r="AD795" s="45" t="str">
        <f>+IF(Q795="","",IFERROR(VLOOKUP(Q795,Consulta1[],9,0),"-"))</f>
        <v/>
      </c>
      <c r="AE795" s="1">
        <f t="shared" si="90"/>
        <v>0</v>
      </c>
    </row>
    <row r="796" spans="1:31">
      <c r="A796" s="55"/>
      <c r="B796" s="55"/>
      <c r="H796"/>
      <c r="P796" s="54"/>
      <c r="Q796" s="45" t="str">
        <f t="shared" si="84"/>
        <v/>
      </c>
      <c r="R796" s="45" t="str">
        <f>+IF(Q796="","",IFERROR(VLOOKUP(Q796,Consulta1[],2,0),"-"))</f>
        <v/>
      </c>
      <c r="S796" s="45" t="str">
        <f>+IF(Q796="","",IFERROR(VLOOKUP(Q796,Consulta1[],3,0),"-"))</f>
        <v/>
      </c>
      <c r="T796" s="45" t="str">
        <f>+IF(Q796="","",IFERROR(VLOOKUP(Q796,Consulta1[],4,0),"-"))</f>
        <v/>
      </c>
      <c r="U796" s="45" t="str">
        <f>+IF(Q796="","",IFERROR(VLOOKUP(Q796,Consulta1[],5,0),"-"))</f>
        <v/>
      </c>
      <c r="V796" s="45" t="str">
        <f>+IF(Q796="","",IFERROR(VLOOKUP(Q796,Consulta1[],6,0),"-"))</f>
        <v/>
      </c>
      <c r="W796" s="45" t="str">
        <f t="shared" si="85"/>
        <v/>
      </c>
      <c r="X796" s="51" t="str">
        <f>+IF(T796="SWAT HB",800,IF(R796="-","",IFERROR(IF(T796="-","",VLOOKUP(T796,'SKILL PERFIL'!$A$2:$B$37,2,0)),"")))</f>
        <v/>
      </c>
      <c r="Y796" s="51" t="str">
        <f t="shared" si="86"/>
        <v/>
      </c>
      <c r="Z796" s="46" t="str">
        <f t="shared" si="87"/>
        <v/>
      </c>
      <c r="AA796" s="45" t="str">
        <f t="shared" si="88"/>
        <v/>
      </c>
      <c r="AB796" s="45" t="str">
        <f t="shared" si="89"/>
        <v/>
      </c>
      <c r="AC796" s="45" t="str">
        <f>+IF(Q796="","",IFERROR(VLOOKUP(Q796,Consulta1[],7,0),"-"))</f>
        <v/>
      </c>
      <c r="AD796" s="45" t="str">
        <f>+IF(Q796="","",IFERROR(VLOOKUP(Q796,Consulta1[],9,0),"-"))</f>
        <v/>
      </c>
      <c r="AE796" s="1">
        <f t="shared" si="90"/>
        <v>0</v>
      </c>
    </row>
    <row r="797" spans="1:31">
      <c r="A797" s="55"/>
      <c r="B797" s="55"/>
      <c r="H797"/>
      <c r="P797" s="54"/>
      <c r="Q797" s="45" t="str">
        <f t="shared" si="84"/>
        <v/>
      </c>
      <c r="R797" s="45" t="str">
        <f>+IF(Q797="","",IFERROR(VLOOKUP(Q797,Consulta1[],2,0),"-"))</f>
        <v/>
      </c>
      <c r="S797" s="45" t="str">
        <f>+IF(Q797="","",IFERROR(VLOOKUP(Q797,Consulta1[],3,0),"-"))</f>
        <v/>
      </c>
      <c r="T797" s="45" t="str">
        <f>+IF(Q797="","",IFERROR(VLOOKUP(Q797,Consulta1[],4,0),"-"))</f>
        <v/>
      </c>
      <c r="U797" s="45" t="str">
        <f>+IF(Q797="","",IFERROR(VLOOKUP(Q797,Consulta1[],5,0),"-"))</f>
        <v/>
      </c>
      <c r="V797" s="45" t="str">
        <f>+IF(Q797="","",IFERROR(VLOOKUP(Q797,Consulta1[],6,0),"-"))</f>
        <v/>
      </c>
      <c r="W797" s="45" t="str">
        <f t="shared" si="85"/>
        <v/>
      </c>
      <c r="X797" s="51" t="str">
        <f>+IF(T797="SWAT HB",800,IF(R797="-","",IFERROR(IF(T797="-","",VLOOKUP(T797,'SKILL PERFIL'!$A$2:$B$37,2,0)),"")))</f>
        <v/>
      </c>
      <c r="Y797" s="51" t="str">
        <f t="shared" si="86"/>
        <v/>
      </c>
      <c r="Z797" s="46" t="str">
        <f t="shared" si="87"/>
        <v/>
      </c>
      <c r="AA797" s="45" t="str">
        <f t="shared" si="88"/>
        <v/>
      </c>
      <c r="AB797" s="45" t="str">
        <f t="shared" si="89"/>
        <v/>
      </c>
      <c r="AC797" s="45" t="str">
        <f>+IF(Q797="","",IFERROR(VLOOKUP(Q797,Consulta1[],7,0),"-"))</f>
        <v/>
      </c>
      <c r="AD797" s="45" t="str">
        <f>+IF(Q797="","",IFERROR(VLOOKUP(Q797,Consulta1[],9,0),"-"))</f>
        <v/>
      </c>
      <c r="AE797" s="1">
        <f t="shared" si="90"/>
        <v>0</v>
      </c>
    </row>
    <row r="798" spans="1:31">
      <c r="A798" s="55"/>
      <c r="B798" s="55"/>
      <c r="H798"/>
      <c r="P798" s="54"/>
      <c r="Q798" s="45" t="str">
        <f t="shared" si="84"/>
        <v/>
      </c>
      <c r="R798" s="45" t="str">
        <f>+IF(Q798="","",IFERROR(VLOOKUP(Q798,Consulta1[],2,0),"-"))</f>
        <v/>
      </c>
      <c r="S798" s="45" t="str">
        <f>+IF(Q798="","",IFERROR(VLOOKUP(Q798,Consulta1[],3,0),"-"))</f>
        <v/>
      </c>
      <c r="T798" s="45" t="str">
        <f>+IF(Q798="","",IFERROR(VLOOKUP(Q798,Consulta1[],4,0),"-"))</f>
        <v/>
      </c>
      <c r="U798" s="45" t="str">
        <f>+IF(Q798="","",IFERROR(VLOOKUP(Q798,Consulta1[],5,0),"-"))</f>
        <v/>
      </c>
      <c r="V798" s="45" t="str">
        <f>+IF(Q798="","",IFERROR(VLOOKUP(Q798,Consulta1[],6,0),"-"))</f>
        <v/>
      </c>
      <c r="W798" s="45" t="str">
        <f t="shared" si="85"/>
        <v/>
      </c>
      <c r="X798" s="51" t="str">
        <f>+IF(T798="SWAT HB",800,IF(R798="-","",IFERROR(IF(T798="-","",VLOOKUP(T798,'SKILL PERFIL'!$A$2:$B$37,2,0)),"")))</f>
        <v/>
      </c>
      <c r="Y798" s="51" t="str">
        <f t="shared" si="86"/>
        <v/>
      </c>
      <c r="Z798" s="46" t="str">
        <f t="shared" si="87"/>
        <v/>
      </c>
      <c r="AA798" s="45" t="str">
        <f t="shared" si="88"/>
        <v/>
      </c>
      <c r="AB798" s="45" t="str">
        <f t="shared" si="89"/>
        <v/>
      </c>
      <c r="AC798" s="45" t="str">
        <f>+IF(Q798="","",IFERROR(VLOOKUP(Q798,Consulta1[],7,0),"-"))</f>
        <v/>
      </c>
      <c r="AD798" s="45" t="str">
        <f>+IF(Q798="","",IFERROR(VLOOKUP(Q798,Consulta1[],9,0),"-"))</f>
        <v/>
      </c>
      <c r="AE798" s="1">
        <f t="shared" si="90"/>
        <v>0</v>
      </c>
    </row>
    <row r="799" spans="1:31">
      <c r="A799" s="55"/>
      <c r="B799" s="55"/>
      <c r="H799"/>
      <c r="P799" s="54"/>
      <c r="Q799" s="45" t="str">
        <f t="shared" si="84"/>
        <v/>
      </c>
      <c r="R799" s="45" t="str">
        <f>+IF(Q799="","",IFERROR(VLOOKUP(Q799,Consulta1[],2,0),"-"))</f>
        <v/>
      </c>
      <c r="S799" s="45" t="str">
        <f>+IF(Q799="","",IFERROR(VLOOKUP(Q799,Consulta1[],3,0),"-"))</f>
        <v/>
      </c>
      <c r="T799" s="45" t="str">
        <f>+IF(Q799="","",IFERROR(VLOOKUP(Q799,Consulta1[],4,0),"-"))</f>
        <v/>
      </c>
      <c r="U799" s="45" t="str">
        <f>+IF(Q799="","",IFERROR(VLOOKUP(Q799,Consulta1[],5,0),"-"))</f>
        <v/>
      </c>
      <c r="V799" s="45" t="str">
        <f>+IF(Q799="","",IFERROR(VLOOKUP(Q799,Consulta1[],6,0),"-"))</f>
        <v/>
      </c>
      <c r="W799" s="45" t="str">
        <f t="shared" si="85"/>
        <v/>
      </c>
      <c r="X799" s="51" t="str">
        <f>+IF(T799="SWAT HB",800,IF(R799="-","",IFERROR(IF(T799="-","",VLOOKUP(T799,'SKILL PERFIL'!$A$2:$B$37,2,0)),"")))</f>
        <v/>
      </c>
      <c r="Y799" s="51" t="str">
        <f t="shared" si="86"/>
        <v/>
      </c>
      <c r="Z799" s="46" t="str">
        <f t="shared" si="87"/>
        <v/>
      </c>
      <c r="AA799" s="45" t="str">
        <f t="shared" si="88"/>
        <v/>
      </c>
      <c r="AB799" s="45" t="str">
        <f t="shared" si="89"/>
        <v/>
      </c>
      <c r="AC799" s="45" t="str">
        <f>+IF(Q799="","",IFERROR(VLOOKUP(Q799,Consulta1[],7,0),"-"))</f>
        <v/>
      </c>
      <c r="AD799" s="45" t="str">
        <f>+IF(Q799="","",IFERROR(VLOOKUP(Q799,Consulta1[],9,0),"-"))</f>
        <v/>
      </c>
      <c r="AE799" s="1">
        <f t="shared" si="90"/>
        <v>0</v>
      </c>
    </row>
    <row r="800" spans="1:31">
      <c r="A800" s="55"/>
      <c r="B800" s="55"/>
      <c r="H800"/>
      <c r="P800" s="54"/>
      <c r="Q800" s="45" t="str">
        <f t="shared" si="84"/>
        <v/>
      </c>
      <c r="R800" s="45" t="str">
        <f>+IF(Q800="","",IFERROR(VLOOKUP(Q800,Consulta1[],2,0),"-"))</f>
        <v/>
      </c>
      <c r="S800" s="45" t="str">
        <f>+IF(Q800="","",IFERROR(VLOOKUP(Q800,Consulta1[],3,0),"-"))</f>
        <v/>
      </c>
      <c r="T800" s="45" t="str">
        <f>+IF(Q800="","",IFERROR(VLOOKUP(Q800,Consulta1[],4,0),"-"))</f>
        <v/>
      </c>
      <c r="U800" s="45" t="str">
        <f>+IF(Q800="","",IFERROR(VLOOKUP(Q800,Consulta1[],5,0),"-"))</f>
        <v/>
      </c>
      <c r="V800" s="45" t="str">
        <f>+IF(Q800="","",IFERROR(VLOOKUP(Q800,Consulta1[],6,0),"-"))</f>
        <v/>
      </c>
      <c r="W800" s="45" t="str">
        <f t="shared" si="85"/>
        <v/>
      </c>
      <c r="X800" s="51" t="str">
        <f>+IF(T800="SWAT HB",800,IF(R800="-","",IFERROR(IF(T800="-","",VLOOKUP(T800,'SKILL PERFIL'!$A$2:$B$37,2,0)),"")))</f>
        <v/>
      </c>
      <c r="Y800" s="51" t="str">
        <f t="shared" si="86"/>
        <v/>
      </c>
      <c r="Z800" s="46" t="str">
        <f t="shared" si="87"/>
        <v/>
      </c>
      <c r="AA800" s="45" t="str">
        <f t="shared" si="88"/>
        <v/>
      </c>
      <c r="AB800" s="45" t="str">
        <f t="shared" si="89"/>
        <v/>
      </c>
      <c r="AC800" s="45" t="str">
        <f>+IF(Q800="","",IFERROR(VLOOKUP(Q800,Consulta1[],7,0),"-"))</f>
        <v/>
      </c>
      <c r="AD800" s="45" t="str">
        <f>+IF(Q800="","",IFERROR(VLOOKUP(Q800,Consulta1[],9,0),"-"))</f>
        <v/>
      </c>
      <c r="AE800" s="1">
        <f t="shared" si="90"/>
        <v>0</v>
      </c>
    </row>
    <row r="801" spans="1:31">
      <c r="A801" s="55"/>
      <c r="B801" s="55"/>
      <c r="H801"/>
      <c r="P801" s="54"/>
      <c r="Q801" s="45" t="str">
        <f t="shared" si="84"/>
        <v/>
      </c>
      <c r="R801" s="45" t="str">
        <f>+IF(Q801="","",IFERROR(VLOOKUP(Q801,Consulta1[],2,0),"-"))</f>
        <v/>
      </c>
      <c r="S801" s="45" t="str">
        <f>+IF(Q801="","",IFERROR(VLOOKUP(Q801,Consulta1[],3,0),"-"))</f>
        <v/>
      </c>
      <c r="T801" s="45" t="str">
        <f>+IF(Q801="","",IFERROR(VLOOKUP(Q801,Consulta1[],4,0),"-"))</f>
        <v/>
      </c>
      <c r="U801" s="45" t="str">
        <f>+IF(Q801="","",IFERROR(VLOOKUP(Q801,Consulta1[],5,0),"-"))</f>
        <v/>
      </c>
      <c r="V801" s="45" t="str">
        <f>+IF(Q801="","",IFERROR(VLOOKUP(Q801,Consulta1[],6,0),"-"))</f>
        <v/>
      </c>
      <c r="W801" s="45" t="str">
        <f t="shared" si="85"/>
        <v/>
      </c>
      <c r="X801" s="51" t="str">
        <f>+IF(T801="SWAT HB",800,IF(R801="-","",IFERROR(IF(T801="-","",VLOOKUP(T801,'SKILL PERFIL'!$A$2:$B$37,2,0)),"")))</f>
        <v/>
      </c>
      <c r="Y801" s="51" t="str">
        <f t="shared" si="86"/>
        <v/>
      </c>
      <c r="Z801" s="46" t="str">
        <f t="shared" si="87"/>
        <v/>
      </c>
      <c r="AA801" s="45" t="str">
        <f t="shared" si="88"/>
        <v/>
      </c>
      <c r="AB801" s="45" t="str">
        <f t="shared" si="89"/>
        <v/>
      </c>
      <c r="AC801" s="45" t="str">
        <f>+IF(Q801="","",IFERROR(VLOOKUP(Q801,Consulta1[],7,0),"-"))</f>
        <v/>
      </c>
      <c r="AD801" s="45" t="str">
        <f>+IF(Q801="","",IFERROR(VLOOKUP(Q801,Consulta1[],9,0),"-"))</f>
        <v/>
      </c>
      <c r="AE801" s="1">
        <f t="shared" si="90"/>
        <v>0</v>
      </c>
    </row>
    <row r="802" spans="1:31">
      <c r="A802" s="55"/>
      <c r="B802" s="55"/>
      <c r="H802"/>
      <c r="P802" s="54"/>
      <c r="Q802" s="45" t="str">
        <f t="shared" si="84"/>
        <v/>
      </c>
      <c r="R802" s="45" t="str">
        <f>+IF(Q802="","",IFERROR(VLOOKUP(Q802,Consulta1[],2,0),"-"))</f>
        <v/>
      </c>
      <c r="S802" s="45" t="str">
        <f>+IF(Q802="","",IFERROR(VLOOKUP(Q802,Consulta1[],3,0),"-"))</f>
        <v/>
      </c>
      <c r="T802" s="45" t="str">
        <f>+IF(Q802="","",IFERROR(VLOOKUP(Q802,Consulta1[],4,0),"-"))</f>
        <v/>
      </c>
      <c r="U802" s="45" t="str">
        <f>+IF(Q802="","",IFERROR(VLOOKUP(Q802,Consulta1[],5,0),"-"))</f>
        <v/>
      </c>
      <c r="V802" s="45" t="str">
        <f>+IF(Q802="","",IFERROR(VLOOKUP(Q802,Consulta1[],6,0),"-"))</f>
        <v/>
      </c>
      <c r="W802" s="45" t="str">
        <f t="shared" si="85"/>
        <v/>
      </c>
      <c r="X802" s="51" t="str">
        <f>+IF(T802="SWAT HB",800,IF(R802="-","",IFERROR(IF(T802="-","",VLOOKUP(T802,'SKILL PERFIL'!$A$2:$B$37,2,0)),"")))</f>
        <v/>
      </c>
      <c r="Y802" s="51" t="str">
        <f t="shared" si="86"/>
        <v/>
      </c>
      <c r="Z802" s="46" t="str">
        <f t="shared" si="87"/>
        <v/>
      </c>
      <c r="AA802" s="45" t="str">
        <f t="shared" si="88"/>
        <v/>
      </c>
      <c r="AB802" s="45" t="str">
        <f t="shared" si="89"/>
        <v/>
      </c>
      <c r="AC802" s="45" t="str">
        <f>+IF(Q802="","",IFERROR(VLOOKUP(Q802,Consulta1[],7,0),"-"))</f>
        <v/>
      </c>
      <c r="AD802" s="45" t="str">
        <f>+IF(Q802="","",IFERROR(VLOOKUP(Q802,Consulta1[],9,0),"-"))</f>
        <v/>
      </c>
      <c r="AE802" s="1">
        <f t="shared" si="90"/>
        <v>0</v>
      </c>
    </row>
    <row r="803" spans="1:31">
      <c r="A803" s="55"/>
      <c r="B803" s="55"/>
      <c r="H803"/>
      <c r="P803" s="54"/>
      <c r="Q803" s="45" t="str">
        <f t="shared" si="84"/>
        <v/>
      </c>
      <c r="R803" s="45" t="str">
        <f>+IF(Q803="","",IFERROR(VLOOKUP(Q803,Consulta1[],2,0),"-"))</f>
        <v/>
      </c>
      <c r="S803" s="45" t="str">
        <f>+IF(Q803="","",IFERROR(VLOOKUP(Q803,Consulta1[],3,0),"-"))</f>
        <v/>
      </c>
      <c r="T803" s="45" t="str">
        <f>+IF(Q803="","",IFERROR(VLOOKUP(Q803,Consulta1[],4,0),"-"))</f>
        <v/>
      </c>
      <c r="U803" s="45" t="str">
        <f>+IF(Q803="","",IFERROR(VLOOKUP(Q803,Consulta1[],5,0),"-"))</f>
        <v/>
      </c>
      <c r="V803" s="45" t="str">
        <f>+IF(Q803="","",IFERROR(VLOOKUP(Q803,Consulta1[],6,0),"-"))</f>
        <v/>
      </c>
      <c r="W803" s="45" t="str">
        <f t="shared" si="85"/>
        <v/>
      </c>
      <c r="X803" s="51" t="str">
        <f>+IF(T803="SWAT HB",800,IF(R803="-","",IFERROR(IF(T803="-","",VLOOKUP(T803,'SKILL PERFIL'!$A$2:$B$37,2,0)),"")))</f>
        <v/>
      </c>
      <c r="Y803" s="51" t="str">
        <f t="shared" si="86"/>
        <v/>
      </c>
      <c r="Z803" s="46" t="str">
        <f t="shared" si="87"/>
        <v/>
      </c>
      <c r="AA803" s="45" t="str">
        <f t="shared" si="88"/>
        <v/>
      </c>
      <c r="AB803" s="45" t="str">
        <f t="shared" si="89"/>
        <v/>
      </c>
      <c r="AC803" s="45" t="str">
        <f>+IF(Q803="","",IFERROR(VLOOKUP(Q803,Consulta1[],7,0),"-"))</f>
        <v/>
      </c>
      <c r="AD803" s="45" t="str">
        <f>+IF(Q803="","",IFERROR(VLOOKUP(Q803,Consulta1[],9,0),"-"))</f>
        <v/>
      </c>
      <c r="AE803" s="1">
        <f t="shared" si="90"/>
        <v>0</v>
      </c>
    </row>
    <row r="804" spans="1:31">
      <c r="A804" s="55"/>
      <c r="B804" s="55"/>
      <c r="H804"/>
      <c r="P804" s="54"/>
      <c r="Q804" s="45" t="str">
        <f t="shared" si="84"/>
        <v/>
      </c>
      <c r="R804" s="45" t="str">
        <f>+IF(Q804="","",IFERROR(VLOOKUP(Q804,Consulta1[],2,0),"-"))</f>
        <v/>
      </c>
      <c r="S804" s="45" t="str">
        <f>+IF(Q804="","",IFERROR(VLOOKUP(Q804,Consulta1[],3,0),"-"))</f>
        <v/>
      </c>
      <c r="T804" s="45" t="str">
        <f>+IF(Q804="","",IFERROR(VLOOKUP(Q804,Consulta1[],4,0),"-"))</f>
        <v/>
      </c>
      <c r="U804" s="45" t="str">
        <f>+IF(Q804="","",IFERROR(VLOOKUP(Q804,Consulta1[],5,0),"-"))</f>
        <v/>
      </c>
      <c r="V804" s="45" t="str">
        <f>+IF(Q804="","",IFERROR(VLOOKUP(Q804,Consulta1[],6,0),"-"))</f>
        <v/>
      </c>
      <c r="W804" s="45" t="str">
        <f t="shared" si="85"/>
        <v/>
      </c>
      <c r="X804" s="51" t="str">
        <f>+IF(T804="SWAT HB",800,IF(R804="-","",IFERROR(IF(T804="-","",VLOOKUP(T804,'SKILL PERFIL'!$A$2:$B$37,2,0)),"")))</f>
        <v/>
      </c>
      <c r="Y804" s="51" t="str">
        <f t="shared" si="86"/>
        <v/>
      </c>
      <c r="Z804" s="46" t="str">
        <f t="shared" si="87"/>
        <v/>
      </c>
      <c r="AA804" s="45" t="str">
        <f t="shared" si="88"/>
        <v/>
      </c>
      <c r="AB804" s="45" t="str">
        <f t="shared" si="89"/>
        <v/>
      </c>
      <c r="AC804" s="45" t="str">
        <f>+IF(Q804="","",IFERROR(VLOOKUP(Q804,Consulta1[],7,0),"-"))</f>
        <v/>
      </c>
      <c r="AD804" s="45" t="str">
        <f>+IF(Q804="","",IFERROR(VLOOKUP(Q804,Consulta1[],9,0),"-"))</f>
        <v/>
      </c>
      <c r="AE804" s="1">
        <f t="shared" si="90"/>
        <v>0</v>
      </c>
    </row>
    <row r="805" spans="1:31">
      <c r="A805" s="55"/>
      <c r="B805" s="55"/>
      <c r="H805"/>
      <c r="P805" s="54"/>
      <c r="Q805" s="45" t="str">
        <f t="shared" si="84"/>
        <v/>
      </c>
      <c r="R805" s="45" t="str">
        <f>+IF(Q805="","",IFERROR(VLOOKUP(Q805,Consulta1[],2,0),"-"))</f>
        <v/>
      </c>
      <c r="S805" s="45" t="str">
        <f>+IF(Q805="","",IFERROR(VLOOKUP(Q805,Consulta1[],3,0),"-"))</f>
        <v/>
      </c>
      <c r="T805" s="45" t="str">
        <f>+IF(Q805="","",IFERROR(VLOOKUP(Q805,Consulta1[],4,0),"-"))</f>
        <v/>
      </c>
      <c r="U805" s="45" t="str">
        <f>+IF(Q805="","",IFERROR(VLOOKUP(Q805,Consulta1[],5,0),"-"))</f>
        <v/>
      </c>
      <c r="V805" s="45" t="str">
        <f>+IF(Q805="","",IFERROR(VLOOKUP(Q805,Consulta1[],6,0),"-"))</f>
        <v/>
      </c>
      <c r="W805" s="45" t="str">
        <f t="shared" si="85"/>
        <v/>
      </c>
      <c r="X805" s="51" t="str">
        <f>+IF(T805="SWAT HB",800,IF(R805="-","",IFERROR(IF(T805="-","",VLOOKUP(T805,'SKILL PERFIL'!$A$2:$B$37,2,0)),"")))</f>
        <v/>
      </c>
      <c r="Y805" s="51" t="str">
        <f t="shared" si="86"/>
        <v/>
      </c>
      <c r="Z805" s="46" t="str">
        <f t="shared" si="87"/>
        <v/>
      </c>
      <c r="AA805" s="45" t="str">
        <f t="shared" si="88"/>
        <v/>
      </c>
      <c r="AB805" s="45" t="str">
        <f t="shared" si="89"/>
        <v/>
      </c>
      <c r="AC805" s="45" t="str">
        <f>+IF(Q805="","",IFERROR(VLOOKUP(Q805,Consulta1[],7,0),"-"))</f>
        <v/>
      </c>
      <c r="AD805" s="45" t="str">
        <f>+IF(Q805="","",IFERROR(VLOOKUP(Q805,Consulta1[],9,0),"-"))</f>
        <v/>
      </c>
      <c r="AE805" s="1">
        <f t="shared" si="90"/>
        <v>0</v>
      </c>
    </row>
    <row r="806" spans="1:31">
      <c r="A806" s="55"/>
      <c r="B806" s="55"/>
      <c r="H806"/>
      <c r="P806" s="54"/>
      <c r="Q806" s="45" t="str">
        <f t="shared" si="84"/>
        <v/>
      </c>
      <c r="R806" s="45" t="str">
        <f>+IF(Q806="","",IFERROR(VLOOKUP(Q806,Consulta1[],2,0),"-"))</f>
        <v/>
      </c>
      <c r="S806" s="45" t="str">
        <f>+IF(Q806="","",IFERROR(VLOOKUP(Q806,Consulta1[],3,0),"-"))</f>
        <v/>
      </c>
      <c r="T806" s="45" t="str">
        <f>+IF(Q806="","",IFERROR(VLOOKUP(Q806,Consulta1[],4,0),"-"))</f>
        <v/>
      </c>
      <c r="U806" s="45" t="str">
        <f>+IF(Q806="","",IFERROR(VLOOKUP(Q806,Consulta1[],5,0),"-"))</f>
        <v/>
      </c>
      <c r="V806" s="45" t="str">
        <f>+IF(Q806="","",IFERROR(VLOOKUP(Q806,Consulta1[],6,0),"-"))</f>
        <v/>
      </c>
      <c r="W806" s="45" t="str">
        <f t="shared" si="85"/>
        <v/>
      </c>
      <c r="X806" s="51" t="str">
        <f>+IF(T806="SWAT HB",800,IF(R806="-","",IFERROR(IF(T806="-","",VLOOKUP(T806,'SKILL PERFIL'!$A$2:$B$37,2,0)),"")))</f>
        <v/>
      </c>
      <c r="Y806" s="51" t="str">
        <f t="shared" si="86"/>
        <v/>
      </c>
      <c r="Z806" s="46" t="str">
        <f t="shared" si="87"/>
        <v/>
      </c>
      <c r="AA806" s="45" t="str">
        <f t="shared" si="88"/>
        <v/>
      </c>
      <c r="AB806" s="45" t="str">
        <f t="shared" si="89"/>
        <v/>
      </c>
      <c r="AC806" s="45" t="str">
        <f>+IF(Q806="","",IFERROR(VLOOKUP(Q806,Consulta1[],7,0),"-"))</f>
        <v/>
      </c>
      <c r="AD806" s="45" t="str">
        <f>+IF(Q806="","",IFERROR(VLOOKUP(Q806,Consulta1[],9,0),"-"))</f>
        <v/>
      </c>
      <c r="AE806" s="1">
        <f t="shared" si="90"/>
        <v>0</v>
      </c>
    </row>
    <row r="807" spans="1:31">
      <c r="A807" s="55"/>
      <c r="B807" s="55"/>
      <c r="H807"/>
      <c r="P807" s="54"/>
      <c r="Q807" s="45" t="str">
        <f t="shared" si="84"/>
        <v/>
      </c>
      <c r="R807" s="45" t="str">
        <f>+IF(Q807="","",IFERROR(VLOOKUP(Q807,Consulta1[],2,0),"-"))</f>
        <v/>
      </c>
      <c r="S807" s="45" t="str">
        <f>+IF(Q807="","",IFERROR(VLOOKUP(Q807,Consulta1[],3,0),"-"))</f>
        <v/>
      </c>
      <c r="T807" s="45" t="str">
        <f>+IF(Q807="","",IFERROR(VLOOKUP(Q807,Consulta1[],4,0),"-"))</f>
        <v/>
      </c>
      <c r="U807" s="45" t="str">
        <f>+IF(Q807="","",IFERROR(VLOOKUP(Q807,Consulta1[],5,0),"-"))</f>
        <v/>
      </c>
      <c r="V807" s="45" t="str">
        <f>+IF(Q807="","",IFERROR(VLOOKUP(Q807,Consulta1[],6,0),"-"))</f>
        <v/>
      </c>
      <c r="W807" s="45" t="str">
        <f t="shared" si="85"/>
        <v/>
      </c>
      <c r="X807" s="51" t="str">
        <f>+IF(T807="SWAT HB",800,IF(R807="-","",IFERROR(IF(T807="-","",VLOOKUP(T807,'SKILL PERFIL'!$A$2:$B$37,2,0)),"")))</f>
        <v/>
      </c>
      <c r="Y807" s="51" t="str">
        <f t="shared" si="86"/>
        <v/>
      </c>
      <c r="Z807" s="46" t="str">
        <f t="shared" si="87"/>
        <v/>
      </c>
      <c r="AA807" s="45" t="str">
        <f t="shared" si="88"/>
        <v/>
      </c>
      <c r="AB807" s="45" t="str">
        <f t="shared" si="89"/>
        <v/>
      </c>
      <c r="AC807" s="45" t="str">
        <f>+IF(Q807="","",IFERROR(VLOOKUP(Q807,Consulta1[],7,0),"-"))</f>
        <v/>
      </c>
      <c r="AD807" s="45" t="str">
        <f>+IF(Q807="","",IFERROR(VLOOKUP(Q807,Consulta1[],9,0),"-"))</f>
        <v/>
      </c>
      <c r="AE807" s="1">
        <f t="shared" si="90"/>
        <v>0</v>
      </c>
    </row>
    <row r="808" spans="1:31">
      <c r="A808" s="55"/>
      <c r="B808" s="55"/>
      <c r="H808"/>
      <c r="P808" s="54"/>
      <c r="Q808" s="45" t="str">
        <f t="shared" si="84"/>
        <v/>
      </c>
      <c r="R808" s="45" t="str">
        <f>+IF(Q808="","",IFERROR(VLOOKUP(Q808,Consulta1[],2,0),"-"))</f>
        <v/>
      </c>
      <c r="S808" s="45" t="str">
        <f>+IF(Q808="","",IFERROR(VLOOKUP(Q808,Consulta1[],3,0),"-"))</f>
        <v/>
      </c>
      <c r="T808" s="45" t="str">
        <f>+IF(Q808="","",IFERROR(VLOOKUP(Q808,Consulta1[],4,0),"-"))</f>
        <v/>
      </c>
      <c r="U808" s="45" t="str">
        <f>+IF(Q808="","",IFERROR(VLOOKUP(Q808,Consulta1[],5,0),"-"))</f>
        <v/>
      </c>
      <c r="V808" s="45" t="str">
        <f>+IF(Q808="","",IFERROR(VLOOKUP(Q808,Consulta1[],6,0),"-"))</f>
        <v/>
      </c>
      <c r="W808" s="45" t="str">
        <f t="shared" si="85"/>
        <v/>
      </c>
      <c r="X808" s="51" t="str">
        <f>+IF(T808="SWAT HB",800,IF(R808="-","",IFERROR(IF(T808="-","",VLOOKUP(T808,'SKILL PERFIL'!$A$2:$B$37,2,0)),"")))</f>
        <v/>
      </c>
      <c r="Y808" s="51" t="str">
        <f t="shared" si="86"/>
        <v/>
      </c>
      <c r="Z808" s="46" t="str">
        <f t="shared" si="87"/>
        <v/>
      </c>
      <c r="AA808" s="45" t="str">
        <f t="shared" si="88"/>
        <v/>
      </c>
      <c r="AB808" s="45" t="str">
        <f t="shared" si="89"/>
        <v/>
      </c>
      <c r="AC808" s="45" t="str">
        <f>+IF(Q808="","",IFERROR(VLOOKUP(Q808,Consulta1[],7,0),"-"))</f>
        <v/>
      </c>
      <c r="AD808" s="45" t="str">
        <f>+IF(Q808="","",IFERROR(VLOOKUP(Q808,Consulta1[],9,0),"-"))</f>
        <v/>
      </c>
      <c r="AE808" s="1">
        <f t="shared" si="90"/>
        <v>0</v>
      </c>
    </row>
    <row r="809" spans="1:31">
      <c r="A809" s="55"/>
      <c r="B809" s="55"/>
      <c r="H809"/>
      <c r="P809" s="54"/>
      <c r="Q809" s="45" t="str">
        <f t="shared" si="84"/>
        <v/>
      </c>
      <c r="R809" s="45" t="str">
        <f>+IF(Q809="","",IFERROR(VLOOKUP(Q809,Consulta1[],2,0),"-"))</f>
        <v/>
      </c>
      <c r="S809" s="45" t="str">
        <f>+IF(Q809="","",IFERROR(VLOOKUP(Q809,Consulta1[],3,0),"-"))</f>
        <v/>
      </c>
      <c r="T809" s="45" t="str">
        <f>+IF(Q809="","",IFERROR(VLOOKUP(Q809,Consulta1[],4,0),"-"))</f>
        <v/>
      </c>
      <c r="U809" s="45" t="str">
        <f>+IF(Q809="","",IFERROR(VLOOKUP(Q809,Consulta1[],5,0),"-"))</f>
        <v/>
      </c>
      <c r="V809" s="45" t="str">
        <f>+IF(Q809="","",IFERROR(VLOOKUP(Q809,Consulta1[],6,0),"-"))</f>
        <v/>
      </c>
      <c r="W809" s="45" t="str">
        <f t="shared" si="85"/>
        <v/>
      </c>
      <c r="X809" s="51" t="str">
        <f>+IF(T809="SWAT HB",800,IF(R809="-","",IFERROR(IF(T809="-","",VLOOKUP(T809,'SKILL PERFIL'!$A$2:$B$37,2,0)),"")))</f>
        <v/>
      </c>
      <c r="Y809" s="51" t="str">
        <f t="shared" si="86"/>
        <v/>
      </c>
      <c r="Z809" s="46" t="str">
        <f t="shared" si="87"/>
        <v/>
      </c>
      <c r="AA809" s="45" t="str">
        <f t="shared" si="88"/>
        <v/>
      </c>
      <c r="AB809" s="45" t="str">
        <f t="shared" si="89"/>
        <v/>
      </c>
      <c r="AC809" s="45" t="str">
        <f>+IF(Q809="","",IFERROR(VLOOKUP(Q809,Consulta1[],7,0),"-"))</f>
        <v/>
      </c>
      <c r="AD809" s="45" t="str">
        <f>+IF(Q809="","",IFERROR(VLOOKUP(Q809,Consulta1[],9,0),"-"))</f>
        <v/>
      </c>
      <c r="AE809" s="1">
        <f t="shared" si="90"/>
        <v>0</v>
      </c>
    </row>
    <row r="810" spans="1:31">
      <c r="A810" s="55"/>
      <c r="B810" s="55"/>
      <c r="H810"/>
      <c r="P810" s="54"/>
      <c r="Q810" s="45" t="str">
        <f t="shared" si="84"/>
        <v/>
      </c>
      <c r="R810" s="45" t="str">
        <f>+IF(Q810="","",IFERROR(VLOOKUP(Q810,Consulta1[],2,0),"-"))</f>
        <v/>
      </c>
      <c r="S810" s="45" t="str">
        <f>+IF(Q810="","",IFERROR(VLOOKUP(Q810,Consulta1[],3,0),"-"))</f>
        <v/>
      </c>
      <c r="T810" s="45" t="str">
        <f>+IF(Q810="","",IFERROR(VLOOKUP(Q810,Consulta1[],4,0),"-"))</f>
        <v/>
      </c>
      <c r="U810" s="45" t="str">
        <f>+IF(Q810="","",IFERROR(VLOOKUP(Q810,Consulta1[],5,0),"-"))</f>
        <v/>
      </c>
      <c r="V810" s="45" t="str">
        <f>+IF(Q810="","",IFERROR(VLOOKUP(Q810,Consulta1[],6,0),"-"))</f>
        <v/>
      </c>
      <c r="W810" s="45" t="str">
        <f t="shared" si="85"/>
        <v/>
      </c>
      <c r="X810" s="51" t="str">
        <f>+IF(T810="SWAT HB",800,IF(R810="-","",IFERROR(IF(T810="-","",VLOOKUP(T810,'SKILL PERFIL'!$A$2:$B$37,2,0)),"")))</f>
        <v/>
      </c>
      <c r="Y810" s="51" t="str">
        <f t="shared" si="86"/>
        <v/>
      </c>
      <c r="Z810" s="46" t="str">
        <f t="shared" si="87"/>
        <v/>
      </c>
      <c r="AA810" s="45" t="str">
        <f t="shared" si="88"/>
        <v/>
      </c>
      <c r="AB810" s="45" t="str">
        <f t="shared" si="89"/>
        <v/>
      </c>
      <c r="AC810" s="45" t="str">
        <f>+IF(Q810="","",IFERROR(VLOOKUP(Q810,Consulta1[],7,0),"-"))</f>
        <v/>
      </c>
      <c r="AD810" s="45" t="str">
        <f>+IF(Q810="","",IFERROR(VLOOKUP(Q810,Consulta1[],9,0),"-"))</f>
        <v/>
      </c>
      <c r="AE810" s="1">
        <f t="shared" si="90"/>
        <v>0</v>
      </c>
    </row>
    <row r="811" spans="1:31">
      <c r="A811" s="55"/>
      <c r="B811" s="55"/>
      <c r="H811"/>
      <c r="P811" s="54"/>
      <c r="Q811" s="45" t="str">
        <f t="shared" si="84"/>
        <v/>
      </c>
      <c r="R811" s="45" t="str">
        <f>+IF(Q811="","",IFERROR(VLOOKUP(Q811,Consulta1[],2,0),"-"))</f>
        <v/>
      </c>
      <c r="S811" s="45" t="str">
        <f>+IF(Q811="","",IFERROR(VLOOKUP(Q811,Consulta1[],3,0),"-"))</f>
        <v/>
      </c>
      <c r="T811" s="45" t="str">
        <f>+IF(Q811="","",IFERROR(VLOOKUP(Q811,Consulta1[],4,0),"-"))</f>
        <v/>
      </c>
      <c r="U811" s="45" t="str">
        <f>+IF(Q811="","",IFERROR(VLOOKUP(Q811,Consulta1[],5,0),"-"))</f>
        <v/>
      </c>
      <c r="V811" s="45" t="str">
        <f>+IF(Q811="","",IFERROR(VLOOKUP(Q811,Consulta1[],6,0),"-"))</f>
        <v/>
      </c>
      <c r="W811" s="45" t="str">
        <f t="shared" si="85"/>
        <v/>
      </c>
      <c r="X811" s="51" t="str">
        <f>+IF(T811="SWAT HB",800,IF(R811="-","",IFERROR(IF(T811="-","",VLOOKUP(T811,'SKILL PERFIL'!$A$2:$B$37,2,0)),"")))</f>
        <v/>
      </c>
      <c r="Y811" s="51" t="str">
        <f t="shared" si="86"/>
        <v/>
      </c>
      <c r="Z811" s="46" t="str">
        <f t="shared" si="87"/>
        <v/>
      </c>
      <c r="AA811" s="45" t="str">
        <f t="shared" si="88"/>
        <v/>
      </c>
      <c r="AB811" s="45" t="str">
        <f t="shared" si="89"/>
        <v/>
      </c>
      <c r="AC811" s="45" t="str">
        <f>+IF(Q811="","",IFERROR(VLOOKUP(Q811,Consulta1[],7,0),"-"))</f>
        <v/>
      </c>
      <c r="AD811" s="45" t="str">
        <f>+IF(Q811="","",IFERROR(VLOOKUP(Q811,Consulta1[],9,0),"-"))</f>
        <v/>
      </c>
      <c r="AE811" s="1">
        <f t="shared" si="90"/>
        <v>0</v>
      </c>
    </row>
    <row r="812" spans="1:31">
      <c r="A812" s="55"/>
      <c r="B812" s="55"/>
      <c r="H812"/>
      <c r="P812" s="54"/>
      <c r="Q812" s="45" t="str">
        <f t="shared" si="84"/>
        <v/>
      </c>
      <c r="R812" s="45" t="str">
        <f>+IF(Q812="","",IFERROR(VLOOKUP(Q812,Consulta1[],2,0),"-"))</f>
        <v/>
      </c>
      <c r="S812" s="45" t="str">
        <f>+IF(Q812="","",IFERROR(VLOOKUP(Q812,Consulta1[],3,0),"-"))</f>
        <v/>
      </c>
      <c r="T812" s="45" t="str">
        <f>+IF(Q812="","",IFERROR(VLOOKUP(Q812,Consulta1[],4,0),"-"))</f>
        <v/>
      </c>
      <c r="U812" s="45" t="str">
        <f>+IF(Q812="","",IFERROR(VLOOKUP(Q812,Consulta1[],5,0),"-"))</f>
        <v/>
      </c>
      <c r="V812" s="45" t="str">
        <f>+IF(Q812="","",IFERROR(VLOOKUP(Q812,Consulta1[],6,0),"-"))</f>
        <v/>
      </c>
      <c r="W812" s="45" t="str">
        <f t="shared" si="85"/>
        <v/>
      </c>
      <c r="X812" s="51" t="str">
        <f>+IF(T812="SWAT HB",800,IF(R812="-","",IFERROR(IF(T812="-","",VLOOKUP(T812,'SKILL PERFIL'!$A$2:$B$37,2,0)),"")))</f>
        <v/>
      </c>
      <c r="Y812" s="51" t="str">
        <f t="shared" si="86"/>
        <v/>
      </c>
      <c r="Z812" s="46" t="str">
        <f t="shared" si="87"/>
        <v/>
      </c>
      <c r="AA812" s="45" t="str">
        <f t="shared" si="88"/>
        <v/>
      </c>
      <c r="AB812" s="45" t="str">
        <f t="shared" si="89"/>
        <v/>
      </c>
      <c r="AC812" s="45" t="str">
        <f>+IF(Q812="","",IFERROR(VLOOKUP(Q812,Consulta1[],7,0),"-"))</f>
        <v/>
      </c>
      <c r="AD812" s="45" t="str">
        <f>+IF(Q812="","",IFERROR(VLOOKUP(Q812,Consulta1[],9,0),"-"))</f>
        <v/>
      </c>
      <c r="AE812" s="1">
        <f t="shared" si="90"/>
        <v>0</v>
      </c>
    </row>
    <row r="813" spans="1:31">
      <c r="A813" s="55"/>
      <c r="B813" s="55"/>
      <c r="H813"/>
      <c r="P813" s="54"/>
      <c r="Q813" s="45" t="str">
        <f t="shared" si="84"/>
        <v/>
      </c>
      <c r="R813" s="45" t="str">
        <f>+IF(Q813="","",IFERROR(VLOOKUP(Q813,Consulta1[],2,0),"-"))</f>
        <v/>
      </c>
      <c r="S813" s="45" t="str">
        <f>+IF(Q813="","",IFERROR(VLOOKUP(Q813,Consulta1[],3,0),"-"))</f>
        <v/>
      </c>
      <c r="T813" s="45" t="str">
        <f>+IF(Q813="","",IFERROR(VLOOKUP(Q813,Consulta1[],4,0),"-"))</f>
        <v/>
      </c>
      <c r="U813" s="45" t="str">
        <f>+IF(Q813="","",IFERROR(VLOOKUP(Q813,Consulta1[],5,0),"-"))</f>
        <v/>
      </c>
      <c r="V813" s="45" t="str">
        <f>+IF(Q813="","",IFERROR(VLOOKUP(Q813,Consulta1[],6,0),"-"))</f>
        <v/>
      </c>
      <c r="W813" s="45" t="str">
        <f t="shared" si="85"/>
        <v/>
      </c>
      <c r="X813" s="51" t="str">
        <f>+IF(T813="SWAT HB",800,IF(R813="-","",IFERROR(IF(T813="-","",VLOOKUP(T813,'SKILL PERFIL'!$A$2:$B$37,2,0)),"")))</f>
        <v/>
      </c>
      <c r="Y813" s="51" t="str">
        <f t="shared" si="86"/>
        <v/>
      </c>
      <c r="Z813" s="46" t="str">
        <f t="shared" si="87"/>
        <v/>
      </c>
      <c r="AA813" s="45" t="str">
        <f t="shared" si="88"/>
        <v/>
      </c>
      <c r="AB813" s="45" t="str">
        <f t="shared" si="89"/>
        <v/>
      </c>
      <c r="AC813" s="45" t="str">
        <f>+IF(Q813="","",IFERROR(VLOOKUP(Q813,Consulta1[],7,0),"-"))</f>
        <v/>
      </c>
      <c r="AD813" s="45" t="str">
        <f>+IF(Q813="","",IFERROR(VLOOKUP(Q813,Consulta1[],9,0),"-"))</f>
        <v/>
      </c>
      <c r="AE813" s="1">
        <f t="shared" si="90"/>
        <v>0</v>
      </c>
    </row>
    <row r="814" spans="1:31">
      <c r="A814" s="55"/>
      <c r="B814" s="55"/>
      <c r="H814"/>
      <c r="P814" s="54"/>
      <c r="Q814" s="45" t="str">
        <f t="shared" si="84"/>
        <v/>
      </c>
      <c r="R814" s="45" t="str">
        <f>+IF(Q814="","",IFERROR(VLOOKUP(Q814,Consulta1[],2,0),"-"))</f>
        <v/>
      </c>
      <c r="S814" s="45" t="str">
        <f>+IF(Q814="","",IFERROR(VLOOKUP(Q814,Consulta1[],3,0),"-"))</f>
        <v/>
      </c>
      <c r="T814" s="45" t="str">
        <f>+IF(Q814="","",IFERROR(VLOOKUP(Q814,Consulta1[],4,0),"-"))</f>
        <v/>
      </c>
      <c r="U814" s="45" t="str">
        <f>+IF(Q814="","",IFERROR(VLOOKUP(Q814,Consulta1[],5,0),"-"))</f>
        <v/>
      </c>
      <c r="V814" s="45" t="str">
        <f>+IF(Q814="","",IFERROR(VLOOKUP(Q814,Consulta1[],6,0),"-"))</f>
        <v/>
      </c>
      <c r="W814" s="45" t="str">
        <f t="shared" si="85"/>
        <v/>
      </c>
      <c r="X814" s="51" t="str">
        <f>+IF(T814="SWAT HB",800,IF(R814="-","",IFERROR(IF(T814="-","",VLOOKUP(T814,'SKILL PERFIL'!$A$2:$B$37,2,0)),"")))</f>
        <v/>
      </c>
      <c r="Y814" s="51" t="str">
        <f t="shared" si="86"/>
        <v/>
      </c>
      <c r="Z814" s="46" t="str">
        <f t="shared" si="87"/>
        <v/>
      </c>
      <c r="AA814" s="45" t="str">
        <f t="shared" si="88"/>
        <v/>
      </c>
      <c r="AB814" s="45" t="str">
        <f t="shared" si="89"/>
        <v/>
      </c>
      <c r="AC814" s="45" t="str">
        <f>+IF(Q814="","",IFERROR(VLOOKUP(Q814,Consulta1[],7,0),"-"))</f>
        <v/>
      </c>
      <c r="AD814" s="45" t="str">
        <f>+IF(Q814="","",IFERROR(VLOOKUP(Q814,Consulta1[],9,0),"-"))</f>
        <v/>
      </c>
      <c r="AE814" s="1">
        <f t="shared" si="90"/>
        <v>0</v>
      </c>
    </row>
    <row r="815" spans="1:31">
      <c r="A815" s="55"/>
      <c r="B815" s="55"/>
      <c r="H815"/>
      <c r="P815" s="54"/>
      <c r="Q815" s="45" t="str">
        <f t="shared" si="84"/>
        <v/>
      </c>
      <c r="R815" s="45" t="str">
        <f>+IF(Q815="","",IFERROR(VLOOKUP(Q815,Consulta1[],2,0),"-"))</f>
        <v/>
      </c>
      <c r="S815" s="45" t="str">
        <f>+IF(Q815="","",IFERROR(VLOOKUP(Q815,Consulta1[],3,0),"-"))</f>
        <v/>
      </c>
      <c r="T815" s="45" t="str">
        <f>+IF(Q815="","",IFERROR(VLOOKUP(Q815,Consulta1[],4,0),"-"))</f>
        <v/>
      </c>
      <c r="U815" s="45" t="str">
        <f>+IF(Q815="","",IFERROR(VLOOKUP(Q815,Consulta1[],5,0),"-"))</f>
        <v/>
      </c>
      <c r="V815" s="45" t="str">
        <f>+IF(Q815="","",IFERROR(VLOOKUP(Q815,Consulta1[],6,0),"-"))</f>
        <v/>
      </c>
      <c r="W815" s="45" t="str">
        <f t="shared" si="85"/>
        <v/>
      </c>
      <c r="X815" s="51" t="str">
        <f>+IF(T815="SWAT HB",800,IF(R815="-","",IFERROR(IF(T815="-","",VLOOKUP(T815,'SKILL PERFIL'!$A$2:$B$37,2,0)),"")))</f>
        <v/>
      </c>
      <c r="Y815" s="51" t="str">
        <f t="shared" si="86"/>
        <v/>
      </c>
      <c r="Z815" s="46" t="str">
        <f t="shared" si="87"/>
        <v/>
      </c>
      <c r="AA815" s="45" t="str">
        <f t="shared" si="88"/>
        <v/>
      </c>
      <c r="AB815" s="45" t="str">
        <f t="shared" si="89"/>
        <v/>
      </c>
      <c r="AC815" s="45" t="str">
        <f>+IF(Q815="","",IFERROR(VLOOKUP(Q815,Consulta1[],7,0),"-"))</f>
        <v/>
      </c>
      <c r="AD815" s="45" t="str">
        <f>+IF(Q815="","",IFERROR(VLOOKUP(Q815,Consulta1[],9,0),"-"))</f>
        <v/>
      </c>
      <c r="AE815" s="1">
        <f t="shared" si="90"/>
        <v>0</v>
      </c>
    </row>
    <row r="816" spans="1:31">
      <c r="A816" s="55"/>
      <c r="B816" s="55"/>
      <c r="H816"/>
      <c r="P816" s="54"/>
      <c r="Q816" s="45" t="str">
        <f t="shared" si="84"/>
        <v/>
      </c>
      <c r="R816" s="45" t="str">
        <f>+IF(Q816="","",IFERROR(VLOOKUP(Q816,Consulta1[],2,0),"-"))</f>
        <v/>
      </c>
      <c r="S816" s="45" t="str">
        <f>+IF(Q816="","",IFERROR(VLOOKUP(Q816,Consulta1[],3,0),"-"))</f>
        <v/>
      </c>
      <c r="T816" s="45" t="str">
        <f>+IF(Q816="","",IFERROR(VLOOKUP(Q816,Consulta1[],4,0),"-"))</f>
        <v/>
      </c>
      <c r="U816" s="45" t="str">
        <f>+IF(Q816="","",IFERROR(VLOOKUP(Q816,Consulta1[],5,0),"-"))</f>
        <v/>
      </c>
      <c r="V816" s="45" t="str">
        <f>+IF(Q816="","",IFERROR(VLOOKUP(Q816,Consulta1[],6,0),"-"))</f>
        <v/>
      </c>
      <c r="W816" s="45" t="str">
        <f t="shared" si="85"/>
        <v/>
      </c>
      <c r="X816" s="51" t="str">
        <f>+IF(T816="SWAT HB",800,IF(R816="-","",IFERROR(IF(T816="-","",VLOOKUP(T816,'SKILL PERFIL'!$A$2:$B$37,2,0)),"")))</f>
        <v/>
      </c>
      <c r="Y816" s="51" t="str">
        <f t="shared" si="86"/>
        <v/>
      </c>
      <c r="Z816" s="46" t="str">
        <f t="shared" si="87"/>
        <v/>
      </c>
      <c r="AA816" s="45" t="str">
        <f t="shared" si="88"/>
        <v/>
      </c>
      <c r="AB816" s="45" t="str">
        <f t="shared" si="89"/>
        <v/>
      </c>
      <c r="AC816" s="45" t="str">
        <f>+IF(Q816="","",IFERROR(VLOOKUP(Q816,Consulta1[],7,0),"-"))</f>
        <v/>
      </c>
      <c r="AD816" s="45" t="str">
        <f>+IF(Q816="","",IFERROR(VLOOKUP(Q816,Consulta1[],9,0),"-"))</f>
        <v/>
      </c>
      <c r="AE816" s="1">
        <f t="shared" si="90"/>
        <v>0</v>
      </c>
    </row>
    <row r="817" spans="1:31">
      <c r="A817" s="55"/>
      <c r="B817" s="55"/>
      <c r="H817"/>
      <c r="P817" s="54"/>
      <c r="Q817" s="45" t="str">
        <f t="shared" si="84"/>
        <v/>
      </c>
      <c r="R817" s="45" t="str">
        <f>+IF(Q817="","",IFERROR(VLOOKUP(Q817,Consulta1[],2,0),"-"))</f>
        <v/>
      </c>
      <c r="S817" s="45" t="str">
        <f>+IF(Q817="","",IFERROR(VLOOKUP(Q817,Consulta1[],3,0),"-"))</f>
        <v/>
      </c>
      <c r="T817" s="45" t="str">
        <f>+IF(Q817="","",IFERROR(VLOOKUP(Q817,Consulta1[],4,0),"-"))</f>
        <v/>
      </c>
      <c r="U817" s="45" t="str">
        <f>+IF(Q817="","",IFERROR(VLOOKUP(Q817,Consulta1[],5,0),"-"))</f>
        <v/>
      </c>
      <c r="V817" s="45" t="str">
        <f>+IF(Q817="","",IFERROR(VLOOKUP(Q817,Consulta1[],6,0),"-"))</f>
        <v/>
      </c>
      <c r="W817" s="45" t="str">
        <f t="shared" si="85"/>
        <v/>
      </c>
      <c r="X817" s="51" t="str">
        <f>+IF(T817="SWAT HB",800,IF(R817="-","",IFERROR(IF(T817="-","",VLOOKUP(T817,'SKILL PERFIL'!$A$2:$B$37,2,0)),"")))</f>
        <v/>
      </c>
      <c r="Y817" s="51" t="str">
        <f t="shared" si="86"/>
        <v/>
      </c>
      <c r="Z817" s="46" t="str">
        <f t="shared" si="87"/>
        <v/>
      </c>
      <c r="AA817" s="45" t="str">
        <f t="shared" si="88"/>
        <v/>
      </c>
      <c r="AB817" s="45" t="str">
        <f t="shared" si="89"/>
        <v/>
      </c>
      <c r="AC817" s="45" t="str">
        <f>+IF(Q817="","",IFERROR(VLOOKUP(Q817,Consulta1[],7,0),"-"))</f>
        <v/>
      </c>
      <c r="AD817" s="45" t="str">
        <f>+IF(Q817="","",IFERROR(VLOOKUP(Q817,Consulta1[],9,0),"-"))</f>
        <v/>
      </c>
      <c r="AE817" s="1">
        <f t="shared" si="90"/>
        <v>0</v>
      </c>
    </row>
    <row r="818" spans="1:31">
      <c r="A818" s="55"/>
      <c r="B818" s="55"/>
      <c r="H818"/>
      <c r="P818" s="54"/>
      <c r="Q818" s="45" t="str">
        <f t="shared" si="84"/>
        <v/>
      </c>
      <c r="R818" s="45" t="str">
        <f>+IF(Q818="","",IFERROR(VLOOKUP(Q818,Consulta1[],2,0),"-"))</f>
        <v/>
      </c>
      <c r="S818" s="45" t="str">
        <f>+IF(Q818="","",IFERROR(VLOOKUP(Q818,Consulta1[],3,0),"-"))</f>
        <v/>
      </c>
      <c r="T818" s="45" t="str">
        <f>+IF(Q818="","",IFERROR(VLOOKUP(Q818,Consulta1[],4,0),"-"))</f>
        <v/>
      </c>
      <c r="U818" s="45" t="str">
        <f>+IF(Q818="","",IFERROR(VLOOKUP(Q818,Consulta1[],5,0),"-"))</f>
        <v/>
      </c>
      <c r="V818" s="45" t="str">
        <f>+IF(Q818="","",IFERROR(VLOOKUP(Q818,Consulta1[],6,0),"-"))</f>
        <v/>
      </c>
      <c r="W818" s="45" t="str">
        <f t="shared" si="85"/>
        <v/>
      </c>
      <c r="X818" s="51" t="str">
        <f>+IF(T818="SWAT HB",800,IF(R818="-","",IFERROR(IF(T818="-","",VLOOKUP(T818,'SKILL PERFIL'!$A$2:$B$37,2,0)),"")))</f>
        <v/>
      </c>
      <c r="Y818" s="51" t="str">
        <f t="shared" si="86"/>
        <v/>
      </c>
      <c r="Z818" s="46" t="str">
        <f t="shared" si="87"/>
        <v/>
      </c>
      <c r="AA818" s="45" t="str">
        <f t="shared" si="88"/>
        <v/>
      </c>
      <c r="AB818" s="45" t="str">
        <f t="shared" si="89"/>
        <v/>
      </c>
      <c r="AC818" s="45" t="str">
        <f>+IF(Q818="","",IFERROR(VLOOKUP(Q818,Consulta1[],7,0),"-"))</f>
        <v/>
      </c>
      <c r="AD818" s="45" t="str">
        <f>+IF(Q818="","",IFERROR(VLOOKUP(Q818,Consulta1[],9,0),"-"))</f>
        <v/>
      </c>
      <c r="AE818" s="1">
        <f t="shared" si="90"/>
        <v>0</v>
      </c>
    </row>
    <row r="819" spans="1:31">
      <c r="A819" s="55"/>
      <c r="B819" s="55"/>
      <c r="H819"/>
      <c r="P819" s="54"/>
      <c r="Q819" s="45" t="str">
        <f t="shared" si="84"/>
        <v/>
      </c>
      <c r="R819" s="45" t="str">
        <f>+IF(Q819="","",IFERROR(VLOOKUP(Q819,Consulta1[],2,0),"-"))</f>
        <v/>
      </c>
      <c r="S819" s="45" t="str">
        <f>+IF(Q819="","",IFERROR(VLOOKUP(Q819,Consulta1[],3,0),"-"))</f>
        <v/>
      </c>
      <c r="T819" s="45" t="str">
        <f>+IF(Q819="","",IFERROR(VLOOKUP(Q819,Consulta1[],4,0),"-"))</f>
        <v/>
      </c>
      <c r="U819" s="45" t="str">
        <f>+IF(Q819="","",IFERROR(VLOOKUP(Q819,Consulta1[],5,0),"-"))</f>
        <v/>
      </c>
      <c r="V819" s="45" t="str">
        <f>+IF(Q819="","",IFERROR(VLOOKUP(Q819,Consulta1[],6,0),"-"))</f>
        <v/>
      </c>
      <c r="W819" s="45" t="str">
        <f t="shared" si="85"/>
        <v/>
      </c>
      <c r="X819" s="51" t="str">
        <f>+IF(T819="SWAT HB",800,IF(R819="-","",IFERROR(IF(T819="-","",VLOOKUP(T819,'SKILL PERFIL'!$A$2:$B$37,2,0)),"")))</f>
        <v/>
      </c>
      <c r="Y819" s="51" t="str">
        <f t="shared" si="86"/>
        <v/>
      </c>
      <c r="Z819" s="46" t="str">
        <f t="shared" si="87"/>
        <v/>
      </c>
      <c r="AA819" s="45" t="str">
        <f t="shared" si="88"/>
        <v/>
      </c>
      <c r="AB819" s="45" t="str">
        <f t="shared" si="89"/>
        <v/>
      </c>
      <c r="AC819" s="45" t="str">
        <f>+IF(Q819="","",IFERROR(VLOOKUP(Q819,Consulta1[],7,0),"-"))</f>
        <v/>
      </c>
      <c r="AD819" s="45" t="str">
        <f>+IF(Q819="","",IFERROR(VLOOKUP(Q819,Consulta1[],9,0),"-"))</f>
        <v/>
      </c>
      <c r="AE819" s="1">
        <f t="shared" si="90"/>
        <v>0</v>
      </c>
    </row>
    <row r="820" spans="1:31">
      <c r="A820" s="55"/>
      <c r="B820" s="55"/>
      <c r="H820"/>
      <c r="P820" s="54"/>
      <c r="Q820" s="45" t="str">
        <f t="shared" si="84"/>
        <v/>
      </c>
      <c r="R820" s="45" t="str">
        <f>+IF(Q820="","",IFERROR(VLOOKUP(Q820,Consulta1[],2,0),"-"))</f>
        <v/>
      </c>
      <c r="S820" s="45" t="str">
        <f>+IF(Q820="","",IFERROR(VLOOKUP(Q820,Consulta1[],3,0),"-"))</f>
        <v/>
      </c>
      <c r="T820" s="45" t="str">
        <f>+IF(Q820="","",IFERROR(VLOOKUP(Q820,Consulta1[],4,0),"-"))</f>
        <v/>
      </c>
      <c r="U820" s="45" t="str">
        <f>+IF(Q820="","",IFERROR(VLOOKUP(Q820,Consulta1[],5,0),"-"))</f>
        <v/>
      </c>
      <c r="V820" s="45" t="str">
        <f>+IF(Q820="","",IFERROR(VLOOKUP(Q820,Consulta1[],6,0),"-"))</f>
        <v/>
      </c>
      <c r="W820" s="45" t="str">
        <f t="shared" si="85"/>
        <v/>
      </c>
      <c r="X820" s="51" t="str">
        <f>+IF(T820="SWAT HB",800,IF(R820="-","",IFERROR(IF(T820="-","",VLOOKUP(T820,'SKILL PERFIL'!$A$2:$B$37,2,0)),"")))</f>
        <v/>
      </c>
      <c r="Y820" s="51" t="str">
        <f t="shared" si="86"/>
        <v/>
      </c>
      <c r="Z820" s="46" t="str">
        <f t="shared" si="87"/>
        <v/>
      </c>
      <c r="AA820" s="45" t="str">
        <f t="shared" si="88"/>
        <v/>
      </c>
      <c r="AB820" s="45" t="str">
        <f t="shared" si="89"/>
        <v/>
      </c>
      <c r="AC820" s="45" t="str">
        <f>+IF(Q820="","",IFERROR(VLOOKUP(Q820,Consulta1[],7,0),"-"))</f>
        <v/>
      </c>
      <c r="AD820" s="45" t="str">
        <f>+IF(Q820="","",IFERROR(VLOOKUP(Q820,Consulta1[],9,0),"-"))</f>
        <v/>
      </c>
      <c r="AE820" s="1">
        <f t="shared" si="90"/>
        <v>0</v>
      </c>
    </row>
    <row r="821" spans="1:31">
      <c r="A821" s="55"/>
      <c r="B821" s="55"/>
      <c r="H821"/>
      <c r="P821" s="54"/>
      <c r="Q821" s="45" t="str">
        <f t="shared" si="84"/>
        <v/>
      </c>
      <c r="R821" s="45" t="str">
        <f>+IF(Q821="","",IFERROR(VLOOKUP(Q821,Consulta1[],2,0),"-"))</f>
        <v/>
      </c>
      <c r="S821" s="45" t="str">
        <f>+IF(Q821="","",IFERROR(VLOOKUP(Q821,Consulta1[],3,0),"-"))</f>
        <v/>
      </c>
      <c r="T821" s="45" t="str">
        <f>+IF(Q821="","",IFERROR(VLOOKUP(Q821,Consulta1[],4,0),"-"))</f>
        <v/>
      </c>
      <c r="U821" s="45" t="str">
        <f>+IF(Q821="","",IFERROR(VLOOKUP(Q821,Consulta1[],5,0),"-"))</f>
        <v/>
      </c>
      <c r="V821" s="45" t="str">
        <f>+IF(Q821="","",IFERROR(VLOOKUP(Q821,Consulta1[],6,0),"-"))</f>
        <v/>
      </c>
      <c r="W821" s="45" t="str">
        <f t="shared" si="85"/>
        <v/>
      </c>
      <c r="X821" s="51" t="str">
        <f>+IF(T821="SWAT HB",800,IF(R821="-","",IFERROR(IF(T821="-","",VLOOKUP(T821,'SKILL PERFIL'!$A$2:$B$37,2,0)),"")))</f>
        <v/>
      </c>
      <c r="Y821" s="51" t="str">
        <f t="shared" si="86"/>
        <v/>
      </c>
      <c r="Z821" s="46" t="str">
        <f t="shared" si="87"/>
        <v/>
      </c>
      <c r="AA821" s="45" t="str">
        <f t="shared" si="88"/>
        <v/>
      </c>
      <c r="AB821" s="45" t="str">
        <f t="shared" si="89"/>
        <v/>
      </c>
      <c r="AC821" s="45" t="str">
        <f>+IF(Q821="","",IFERROR(VLOOKUP(Q821,Consulta1[],7,0),"-"))</f>
        <v/>
      </c>
      <c r="AD821" s="45" t="str">
        <f>+IF(Q821="","",IFERROR(VLOOKUP(Q821,Consulta1[],9,0),"-"))</f>
        <v/>
      </c>
      <c r="AE821" s="1">
        <f t="shared" si="90"/>
        <v>0</v>
      </c>
    </row>
    <row r="822" spans="1:31">
      <c r="A822" s="55"/>
      <c r="B822" s="55"/>
      <c r="H822"/>
      <c r="P822" s="54"/>
      <c r="Q822" s="45" t="str">
        <f t="shared" si="84"/>
        <v/>
      </c>
      <c r="R822" s="45" t="str">
        <f>+IF(Q822="","",IFERROR(VLOOKUP(Q822,Consulta1[],2,0),"-"))</f>
        <v/>
      </c>
      <c r="S822" s="45" t="str">
        <f>+IF(Q822="","",IFERROR(VLOOKUP(Q822,Consulta1[],3,0),"-"))</f>
        <v/>
      </c>
      <c r="T822" s="45" t="str">
        <f>+IF(Q822="","",IFERROR(VLOOKUP(Q822,Consulta1[],4,0),"-"))</f>
        <v/>
      </c>
      <c r="U822" s="45" t="str">
        <f>+IF(Q822="","",IFERROR(VLOOKUP(Q822,Consulta1[],5,0),"-"))</f>
        <v/>
      </c>
      <c r="V822" s="45" t="str">
        <f>+IF(Q822="","",IFERROR(VLOOKUP(Q822,Consulta1[],6,0),"-"))</f>
        <v/>
      </c>
      <c r="W822" s="45" t="str">
        <f t="shared" si="85"/>
        <v/>
      </c>
      <c r="X822" s="51" t="str">
        <f>+IF(T822="SWAT HB",800,IF(R822="-","",IFERROR(IF(T822="-","",VLOOKUP(T822,'SKILL PERFIL'!$A$2:$B$37,2,0)),"")))</f>
        <v/>
      </c>
      <c r="Y822" s="51" t="str">
        <f t="shared" si="86"/>
        <v/>
      </c>
      <c r="Z822" s="46" t="str">
        <f t="shared" si="87"/>
        <v/>
      </c>
      <c r="AA822" s="45" t="str">
        <f t="shared" si="88"/>
        <v/>
      </c>
      <c r="AB822" s="45" t="str">
        <f t="shared" si="89"/>
        <v/>
      </c>
      <c r="AC822" s="45" t="str">
        <f>+IF(Q822="","",IFERROR(VLOOKUP(Q822,Consulta1[],7,0),"-"))</f>
        <v/>
      </c>
      <c r="AD822" s="45" t="str">
        <f>+IF(Q822="","",IFERROR(VLOOKUP(Q822,Consulta1[],9,0),"-"))</f>
        <v/>
      </c>
      <c r="AE822" s="1">
        <f t="shared" si="90"/>
        <v>0</v>
      </c>
    </row>
    <row r="823" spans="1:31">
      <c r="A823" s="55"/>
      <c r="B823" s="55"/>
      <c r="H823"/>
      <c r="P823" s="54"/>
      <c r="Q823" s="45" t="str">
        <f t="shared" si="84"/>
        <v/>
      </c>
      <c r="R823" s="45" t="str">
        <f>+IF(Q823="","",IFERROR(VLOOKUP(Q823,Consulta1[],2,0),"-"))</f>
        <v/>
      </c>
      <c r="S823" s="45" t="str">
        <f>+IF(Q823="","",IFERROR(VLOOKUP(Q823,Consulta1[],3,0),"-"))</f>
        <v/>
      </c>
      <c r="T823" s="45" t="str">
        <f>+IF(Q823="","",IFERROR(VLOOKUP(Q823,Consulta1[],4,0),"-"))</f>
        <v/>
      </c>
      <c r="U823" s="45" t="str">
        <f>+IF(Q823="","",IFERROR(VLOOKUP(Q823,Consulta1[],5,0),"-"))</f>
        <v/>
      </c>
      <c r="V823" s="45" t="str">
        <f>+IF(Q823="","",IFERROR(VLOOKUP(Q823,Consulta1[],6,0),"-"))</f>
        <v/>
      </c>
      <c r="W823" s="45" t="str">
        <f t="shared" si="85"/>
        <v/>
      </c>
      <c r="X823" s="51" t="str">
        <f>+IF(T823="SWAT HB",800,IF(R823="-","",IFERROR(IF(T823="-","",VLOOKUP(T823,'SKILL PERFIL'!$A$2:$B$37,2,0)),"")))</f>
        <v/>
      </c>
      <c r="Y823" s="51" t="str">
        <f t="shared" si="86"/>
        <v/>
      </c>
      <c r="Z823" s="46" t="str">
        <f t="shared" si="87"/>
        <v/>
      </c>
      <c r="AA823" s="45" t="str">
        <f t="shared" si="88"/>
        <v/>
      </c>
      <c r="AB823" s="45" t="str">
        <f t="shared" si="89"/>
        <v/>
      </c>
      <c r="AC823" s="45" t="str">
        <f>+IF(Q823="","",IFERROR(VLOOKUP(Q823,Consulta1[],7,0),"-"))</f>
        <v/>
      </c>
      <c r="AD823" s="45" t="str">
        <f>+IF(Q823="","",IFERROR(VLOOKUP(Q823,Consulta1[],9,0),"-"))</f>
        <v/>
      </c>
      <c r="AE823" s="1">
        <f t="shared" si="90"/>
        <v>0</v>
      </c>
    </row>
    <row r="824" spans="1:31">
      <c r="A824" s="55"/>
      <c r="B824" s="55"/>
      <c r="H824"/>
      <c r="P824" s="54"/>
      <c r="Q824" s="45" t="str">
        <f t="shared" si="84"/>
        <v/>
      </c>
      <c r="R824" s="45" t="str">
        <f>+IF(Q824="","",IFERROR(VLOOKUP(Q824,Consulta1[],2,0),"-"))</f>
        <v/>
      </c>
      <c r="S824" s="45" t="str">
        <f>+IF(Q824="","",IFERROR(VLOOKUP(Q824,Consulta1[],3,0),"-"))</f>
        <v/>
      </c>
      <c r="T824" s="45" t="str">
        <f>+IF(Q824="","",IFERROR(VLOOKUP(Q824,Consulta1[],4,0),"-"))</f>
        <v/>
      </c>
      <c r="U824" s="45" t="str">
        <f>+IF(Q824="","",IFERROR(VLOOKUP(Q824,Consulta1[],5,0),"-"))</f>
        <v/>
      </c>
      <c r="V824" s="45" t="str">
        <f>+IF(Q824="","",IFERROR(VLOOKUP(Q824,Consulta1[],6,0),"-"))</f>
        <v/>
      </c>
      <c r="W824" s="45" t="str">
        <f t="shared" si="85"/>
        <v/>
      </c>
      <c r="X824" s="51" t="str">
        <f>+IF(T824="SWAT HB",800,IF(R824="-","",IFERROR(IF(T824="-","",VLOOKUP(T824,'SKILL PERFIL'!$A$2:$B$37,2,0)),"")))</f>
        <v/>
      </c>
      <c r="Y824" s="51" t="str">
        <f t="shared" si="86"/>
        <v/>
      </c>
      <c r="Z824" s="46" t="str">
        <f t="shared" si="87"/>
        <v/>
      </c>
      <c r="AA824" s="45" t="str">
        <f t="shared" si="88"/>
        <v/>
      </c>
      <c r="AB824" s="45" t="str">
        <f t="shared" si="89"/>
        <v/>
      </c>
      <c r="AC824" s="45" t="str">
        <f>+IF(Q824="","",IFERROR(VLOOKUP(Q824,Consulta1[],7,0),"-"))</f>
        <v/>
      </c>
      <c r="AD824" s="45" t="str">
        <f>+IF(Q824="","",IFERROR(VLOOKUP(Q824,Consulta1[],9,0),"-"))</f>
        <v/>
      </c>
      <c r="AE824" s="1">
        <f t="shared" si="90"/>
        <v>0</v>
      </c>
    </row>
    <row r="825" spans="1:31">
      <c r="A825" s="55"/>
      <c r="B825" s="55"/>
      <c r="H825"/>
      <c r="P825" s="54"/>
      <c r="Q825" s="45" t="str">
        <f t="shared" si="84"/>
        <v/>
      </c>
      <c r="R825" s="45" t="str">
        <f>+IF(Q825="","",IFERROR(VLOOKUP(Q825,Consulta1[],2,0),"-"))</f>
        <v/>
      </c>
      <c r="S825" s="45" t="str">
        <f>+IF(Q825="","",IFERROR(VLOOKUP(Q825,Consulta1[],3,0),"-"))</f>
        <v/>
      </c>
      <c r="T825" s="45" t="str">
        <f>+IF(Q825="","",IFERROR(VLOOKUP(Q825,Consulta1[],4,0),"-"))</f>
        <v/>
      </c>
      <c r="U825" s="45" t="str">
        <f>+IF(Q825="","",IFERROR(VLOOKUP(Q825,Consulta1[],5,0),"-"))</f>
        <v/>
      </c>
      <c r="V825" s="45" t="str">
        <f>+IF(Q825="","",IFERROR(VLOOKUP(Q825,Consulta1[],6,0),"-"))</f>
        <v/>
      </c>
      <c r="W825" s="45" t="str">
        <f t="shared" si="85"/>
        <v/>
      </c>
      <c r="X825" s="51" t="str">
        <f>+IF(T825="SWAT HB",800,IF(R825="-","",IFERROR(IF(T825="-","",VLOOKUP(T825,'SKILL PERFIL'!$A$2:$B$37,2,0)),"")))</f>
        <v/>
      </c>
      <c r="Y825" s="51" t="str">
        <f t="shared" si="86"/>
        <v/>
      </c>
      <c r="Z825" s="46" t="str">
        <f t="shared" si="87"/>
        <v/>
      </c>
      <c r="AA825" s="45" t="str">
        <f t="shared" si="88"/>
        <v/>
      </c>
      <c r="AB825" s="45" t="str">
        <f t="shared" si="89"/>
        <v/>
      </c>
      <c r="AC825" s="45" t="str">
        <f>+IF(Q825="","",IFERROR(VLOOKUP(Q825,Consulta1[],7,0),"-"))</f>
        <v/>
      </c>
      <c r="AD825" s="45" t="str">
        <f>+IF(Q825="","",IFERROR(VLOOKUP(Q825,Consulta1[],9,0),"-"))</f>
        <v/>
      </c>
      <c r="AE825" s="1">
        <f t="shared" si="90"/>
        <v>0</v>
      </c>
    </row>
    <row r="826" spans="1:31">
      <c r="A826" s="55"/>
      <c r="B826" s="55"/>
      <c r="H826"/>
      <c r="P826" s="54"/>
      <c r="Q826" s="45" t="str">
        <f t="shared" si="84"/>
        <v/>
      </c>
      <c r="R826" s="45" t="str">
        <f>+IF(Q826="","",IFERROR(VLOOKUP(Q826,Consulta1[],2,0),"-"))</f>
        <v/>
      </c>
      <c r="S826" s="45" t="str">
        <f>+IF(Q826="","",IFERROR(VLOOKUP(Q826,Consulta1[],3,0),"-"))</f>
        <v/>
      </c>
      <c r="T826" s="45" t="str">
        <f>+IF(Q826="","",IFERROR(VLOOKUP(Q826,Consulta1[],4,0),"-"))</f>
        <v/>
      </c>
      <c r="U826" s="45" t="str">
        <f>+IF(Q826="","",IFERROR(VLOOKUP(Q826,Consulta1[],5,0),"-"))</f>
        <v/>
      </c>
      <c r="V826" s="45" t="str">
        <f>+IF(Q826="","",IFERROR(VLOOKUP(Q826,Consulta1[],6,0),"-"))</f>
        <v/>
      </c>
      <c r="W826" s="45" t="str">
        <f t="shared" si="85"/>
        <v/>
      </c>
      <c r="X826" s="51" t="str">
        <f>+IF(T826="SWAT HB",800,IF(R826="-","",IFERROR(IF(T826="-","",VLOOKUP(T826,'SKILL PERFIL'!$A$2:$B$37,2,0)),"")))</f>
        <v/>
      </c>
      <c r="Y826" s="51" t="str">
        <f t="shared" si="86"/>
        <v/>
      </c>
      <c r="Z826" s="46" t="str">
        <f t="shared" si="87"/>
        <v/>
      </c>
      <c r="AA826" s="45" t="str">
        <f t="shared" si="88"/>
        <v/>
      </c>
      <c r="AB826" s="45" t="str">
        <f t="shared" si="89"/>
        <v/>
      </c>
      <c r="AC826" s="45" t="str">
        <f>+IF(Q826="","",IFERROR(VLOOKUP(Q826,Consulta1[],7,0),"-"))</f>
        <v/>
      </c>
      <c r="AD826" s="45" t="str">
        <f>+IF(Q826="","",IFERROR(VLOOKUP(Q826,Consulta1[],9,0),"-"))</f>
        <v/>
      </c>
      <c r="AE826" s="1">
        <f t="shared" si="90"/>
        <v>0</v>
      </c>
    </row>
    <row r="827" spans="1:31">
      <c r="A827" s="55"/>
      <c r="B827" s="55"/>
      <c r="H827"/>
      <c r="P827" s="54"/>
      <c r="Q827" s="45" t="str">
        <f t="shared" si="84"/>
        <v/>
      </c>
      <c r="R827" s="45" t="str">
        <f>+IF(Q827="","",IFERROR(VLOOKUP(Q827,Consulta1[],2,0),"-"))</f>
        <v/>
      </c>
      <c r="S827" s="45" t="str">
        <f>+IF(Q827="","",IFERROR(VLOOKUP(Q827,Consulta1[],3,0),"-"))</f>
        <v/>
      </c>
      <c r="T827" s="45" t="str">
        <f>+IF(Q827="","",IFERROR(VLOOKUP(Q827,Consulta1[],4,0),"-"))</f>
        <v/>
      </c>
      <c r="U827" s="45" t="str">
        <f>+IF(Q827="","",IFERROR(VLOOKUP(Q827,Consulta1[],5,0),"-"))</f>
        <v/>
      </c>
      <c r="V827" s="45" t="str">
        <f>+IF(Q827="","",IFERROR(VLOOKUP(Q827,Consulta1[],6,0),"-"))</f>
        <v/>
      </c>
      <c r="W827" s="45" t="str">
        <f t="shared" si="85"/>
        <v/>
      </c>
      <c r="X827" s="51" t="str">
        <f>+IF(T827="SWAT HB",800,IF(R827="-","",IFERROR(IF(T827="-","",VLOOKUP(T827,'SKILL PERFIL'!$A$2:$B$37,2,0)),"")))</f>
        <v/>
      </c>
      <c r="Y827" s="51" t="str">
        <f t="shared" si="86"/>
        <v/>
      </c>
      <c r="Z827" s="46" t="str">
        <f t="shared" si="87"/>
        <v/>
      </c>
      <c r="AA827" s="45" t="str">
        <f t="shared" si="88"/>
        <v/>
      </c>
      <c r="AB827" s="45" t="str">
        <f t="shared" si="89"/>
        <v/>
      </c>
      <c r="AC827" s="45" t="str">
        <f>+IF(Q827="","",IFERROR(VLOOKUP(Q827,Consulta1[],7,0),"-"))</f>
        <v/>
      </c>
      <c r="AD827" s="45" t="str">
        <f>+IF(Q827="","",IFERROR(VLOOKUP(Q827,Consulta1[],9,0),"-"))</f>
        <v/>
      </c>
      <c r="AE827" s="1">
        <f t="shared" si="90"/>
        <v>0</v>
      </c>
    </row>
    <row r="828" spans="1:31">
      <c r="A828" s="55"/>
      <c r="B828" s="55"/>
      <c r="H828"/>
      <c r="P828" s="54"/>
      <c r="Q828" s="45" t="str">
        <f t="shared" si="84"/>
        <v/>
      </c>
      <c r="R828" s="45" t="str">
        <f>+IF(Q828="","",IFERROR(VLOOKUP(Q828,Consulta1[],2,0),"-"))</f>
        <v/>
      </c>
      <c r="S828" s="45" t="str">
        <f>+IF(Q828="","",IFERROR(VLOOKUP(Q828,Consulta1[],3,0),"-"))</f>
        <v/>
      </c>
      <c r="T828" s="45" t="str">
        <f>+IF(Q828="","",IFERROR(VLOOKUP(Q828,Consulta1[],4,0),"-"))</f>
        <v/>
      </c>
      <c r="U828" s="45" t="str">
        <f>+IF(Q828="","",IFERROR(VLOOKUP(Q828,Consulta1[],5,0),"-"))</f>
        <v/>
      </c>
      <c r="V828" s="45" t="str">
        <f>+IF(Q828="","",IFERROR(VLOOKUP(Q828,Consulta1[],6,0),"-"))</f>
        <v/>
      </c>
      <c r="W828" s="45" t="str">
        <f t="shared" si="85"/>
        <v/>
      </c>
      <c r="X828" s="51" t="str">
        <f>+IF(T828="SWAT HB",800,IF(R828="-","",IFERROR(IF(T828="-","",VLOOKUP(T828,'SKILL PERFIL'!$A$2:$B$37,2,0)),"")))</f>
        <v/>
      </c>
      <c r="Y828" s="51" t="str">
        <f t="shared" si="86"/>
        <v/>
      </c>
      <c r="Z828" s="46" t="str">
        <f t="shared" si="87"/>
        <v/>
      </c>
      <c r="AA828" s="45" t="str">
        <f t="shared" si="88"/>
        <v/>
      </c>
      <c r="AB828" s="45" t="str">
        <f t="shared" si="89"/>
        <v/>
      </c>
      <c r="AC828" s="45" t="str">
        <f>+IF(Q828="","",IFERROR(VLOOKUP(Q828,Consulta1[],7,0),"-"))</f>
        <v/>
      </c>
      <c r="AD828" s="45" t="str">
        <f>+IF(Q828="","",IFERROR(VLOOKUP(Q828,Consulta1[],9,0),"-"))</f>
        <v/>
      </c>
      <c r="AE828" s="1">
        <f t="shared" si="90"/>
        <v>0</v>
      </c>
    </row>
    <row r="829" spans="1:31">
      <c r="A829" s="55"/>
      <c r="B829" s="55"/>
      <c r="H829"/>
      <c r="P829" s="54"/>
      <c r="Q829" s="45" t="str">
        <f t="shared" si="84"/>
        <v/>
      </c>
      <c r="R829" s="45" t="str">
        <f>+IF(Q829="","",IFERROR(VLOOKUP(Q829,Consulta1[],2,0),"-"))</f>
        <v/>
      </c>
      <c r="S829" s="45" t="str">
        <f>+IF(Q829="","",IFERROR(VLOOKUP(Q829,Consulta1[],3,0),"-"))</f>
        <v/>
      </c>
      <c r="T829" s="45" t="str">
        <f>+IF(Q829="","",IFERROR(VLOOKUP(Q829,Consulta1[],4,0),"-"))</f>
        <v/>
      </c>
      <c r="U829" s="45" t="str">
        <f>+IF(Q829="","",IFERROR(VLOOKUP(Q829,Consulta1[],5,0),"-"))</f>
        <v/>
      </c>
      <c r="V829" s="45" t="str">
        <f>+IF(Q829="","",IFERROR(VLOOKUP(Q829,Consulta1[],6,0),"-"))</f>
        <v/>
      </c>
      <c r="W829" s="45" t="str">
        <f t="shared" si="85"/>
        <v/>
      </c>
      <c r="X829" s="51" t="str">
        <f>+IF(T829="SWAT HB",800,IF(R829="-","",IFERROR(IF(T829="-","",VLOOKUP(T829,'SKILL PERFIL'!$A$2:$B$37,2,0)),"")))</f>
        <v/>
      </c>
      <c r="Y829" s="51" t="str">
        <f t="shared" si="86"/>
        <v/>
      </c>
      <c r="Z829" s="46" t="str">
        <f t="shared" si="87"/>
        <v/>
      </c>
      <c r="AA829" s="45" t="str">
        <f t="shared" si="88"/>
        <v/>
      </c>
      <c r="AB829" s="45" t="str">
        <f t="shared" si="89"/>
        <v/>
      </c>
      <c r="AC829" s="45" t="str">
        <f>+IF(Q829="","",IFERROR(VLOOKUP(Q829,Consulta1[],7,0),"-"))</f>
        <v/>
      </c>
      <c r="AD829" s="45" t="str">
        <f>+IF(Q829="","",IFERROR(VLOOKUP(Q829,Consulta1[],9,0),"-"))</f>
        <v/>
      </c>
      <c r="AE829" s="1">
        <f t="shared" si="90"/>
        <v>0</v>
      </c>
    </row>
    <row r="830" spans="1:31">
      <c r="A830" s="55"/>
      <c r="B830" s="55"/>
      <c r="H830"/>
      <c r="P830" s="54"/>
      <c r="Q830" s="45" t="str">
        <f t="shared" si="84"/>
        <v/>
      </c>
      <c r="R830" s="45" t="str">
        <f>+IF(Q830="","",IFERROR(VLOOKUP(Q830,Consulta1[],2,0),"-"))</f>
        <v/>
      </c>
      <c r="S830" s="45" t="str">
        <f>+IF(Q830="","",IFERROR(VLOOKUP(Q830,Consulta1[],3,0),"-"))</f>
        <v/>
      </c>
      <c r="T830" s="45" t="str">
        <f>+IF(Q830="","",IFERROR(VLOOKUP(Q830,Consulta1[],4,0),"-"))</f>
        <v/>
      </c>
      <c r="U830" s="45" t="str">
        <f>+IF(Q830="","",IFERROR(VLOOKUP(Q830,Consulta1[],5,0),"-"))</f>
        <v/>
      </c>
      <c r="V830" s="45" t="str">
        <f>+IF(Q830="","",IFERROR(VLOOKUP(Q830,Consulta1[],6,0),"-"))</f>
        <v/>
      </c>
      <c r="W830" s="45" t="str">
        <f t="shared" si="85"/>
        <v/>
      </c>
      <c r="X830" s="51" t="str">
        <f>+IF(T830="SWAT HB",800,IF(R830="-","",IFERROR(IF(T830="-","",VLOOKUP(T830,'SKILL PERFIL'!$A$2:$B$37,2,0)),"")))</f>
        <v/>
      </c>
      <c r="Y830" s="51" t="str">
        <f t="shared" si="86"/>
        <v/>
      </c>
      <c r="Z830" s="46" t="str">
        <f t="shared" si="87"/>
        <v/>
      </c>
      <c r="AA830" s="45" t="str">
        <f t="shared" si="88"/>
        <v/>
      </c>
      <c r="AB830" s="45" t="str">
        <f t="shared" si="89"/>
        <v/>
      </c>
      <c r="AC830" s="45" t="str">
        <f>+IF(Q830="","",IFERROR(VLOOKUP(Q830,Consulta1[],7,0),"-"))</f>
        <v/>
      </c>
      <c r="AD830" s="45" t="str">
        <f>+IF(Q830="","",IFERROR(VLOOKUP(Q830,Consulta1[],9,0),"-"))</f>
        <v/>
      </c>
      <c r="AE830" s="1">
        <f t="shared" si="90"/>
        <v>0</v>
      </c>
    </row>
    <row r="831" spans="1:31">
      <c r="A831" s="55"/>
      <c r="B831" s="55"/>
      <c r="H831"/>
      <c r="P831" s="54"/>
      <c r="Q831" s="45" t="str">
        <f t="shared" si="84"/>
        <v/>
      </c>
      <c r="R831" s="45" t="str">
        <f>+IF(Q831="","",IFERROR(VLOOKUP(Q831,Consulta1[],2,0),"-"))</f>
        <v/>
      </c>
      <c r="S831" s="45" t="str">
        <f>+IF(Q831="","",IFERROR(VLOOKUP(Q831,Consulta1[],3,0),"-"))</f>
        <v/>
      </c>
      <c r="T831" s="45" t="str">
        <f>+IF(Q831="","",IFERROR(VLOOKUP(Q831,Consulta1[],4,0),"-"))</f>
        <v/>
      </c>
      <c r="U831" s="45" t="str">
        <f>+IF(Q831="","",IFERROR(VLOOKUP(Q831,Consulta1[],5,0),"-"))</f>
        <v/>
      </c>
      <c r="V831" s="45" t="str">
        <f>+IF(Q831="","",IFERROR(VLOOKUP(Q831,Consulta1[],6,0),"-"))</f>
        <v/>
      </c>
      <c r="W831" s="45" t="str">
        <f t="shared" si="85"/>
        <v/>
      </c>
      <c r="X831" s="51" t="str">
        <f>+IF(T831="SWAT HB",800,IF(R831="-","",IFERROR(IF(T831="-","",VLOOKUP(T831,'SKILL PERFIL'!$A$2:$B$37,2,0)),"")))</f>
        <v/>
      </c>
      <c r="Y831" s="51" t="str">
        <f t="shared" si="86"/>
        <v/>
      </c>
      <c r="Z831" s="46" t="str">
        <f t="shared" si="87"/>
        <v/>
      </c>
      <c r="AA831" s="45" t="str">
        <f t="shared" si="88"/>
        <v/>
      </c>
      <c r="AB831" s="45" t="str">
        <f t="shared" si="89"/>
        <v/>
      </c>
      <c r="AC831" s="45" t="str">
        <f>+IF(Q831="","",IFERROR(VLOOKUP(Q831,Consulta1[],7,0),"-"))</f>
        <v/>
      </c>
      <c r="AD831" s="45" t="str">
        <f>+IF(Q831="","",IFERROR(VLOOKUP(Q831,Consulta1[],9,0),"-"))</f>
        <v/>
      </c>
      <c r="AE831" s="1">
        <f t="shared" si="90"/>
        <v>0</v>
      </c>
    </row>
    <row r="832" spans="1:31">
      <c r="A832" s="55"/>
      <c r="B832" s="55"/>
      <c r="H832"/>
      <c r="P832" s="54"/>
      <c r="Q832" s="45" t="str">
        <f t="shared" si="84"/>
        <v/>
      </c>
      <c r="R832" s="45" t="str">
        <f>+IF(Q832="","",IFERROR(VLOOKUP(Q832,Consulta1[],2,0),"-"))</f>
        <v/>
      </c>
      <c r="S832" s="45" t="str">
        <f>+IF(Q832="","",IFERROR(VLOOKUP(Q832,Consulta1[],3,0),"-"))</f>
        <v/>
      </c>
      <c r="T832" s="45" t="str">
        <f>+IF(Q832="","",IFERROR(VLOOKUP(Q832,Consulta1[],4,0),"-"))</f>
        <v/>
      </c>
      <c r="U832" s="45" t="str">
        <f>+IF(Q832="","",IFERROR(VLOOKUP(Q832,Consulta1[],5,0),"-"))</f>
        <v/>
      </c>
      <c r="V832" s="45" t="str">
        <f>+IF(Q832="","",IFERROR(VLOOKUP(Q832,Consulta1[],6,0),"-"))</f>
        <v/>
      </c>
      <c r="W832" s="45" t="str">
        <f t="shared" si="85"/>
        <v/>
      </c>
      <c r="X832" s="51" t="str">
        <f>+IF(T832="SWAT HB",800,IF(R832="-","",IFERROR(IF(T832="-","",VLOOKUP(T832,'SKILL PERFIL'!$A$2:$B$37,2,0)),"")))</f>
        <v/>
      </c>
      <c r="Y832" s="51" t="str">
        <f t="shared" si="86"/>
        <v/>
      </c>
      <c r="Z832" s="46" t="str">
        <f t="shared" si="87"/>
        <v/>
      </c>
      <c r="AA832" s="45" t="str">
        <f t="shared" si="88"/>
        <v/>
      </c>
      <c r="AB832" s="45" t="str">
        <f t="shared" si="89"/>
        <v/>
      </c>
      <c r="AC832" s="45" t="str">
        <f>+IF(Q832="","",IFERROR(VLOOKUP(Q832,Consulta1[],7,0),"-"))</f>
        <v/>
      </c>
      <c r="AD832" s="45" t="str">
        <f>+IF(Q832="","",IFERROR(VLOOKUP(Q832,Consulta1[],9,0),"-"))</f>
        <v/>
      </c>
      <c r="AE832" s="1">
        <f t="shared" si="90"/>
        <v>0</v>
      </c>
    </row>
    <row r="833" spans="1:31">
      <c r="A833" s="55"/>
      <c r="B833" s="55"/>
      <c r="H833"/>
      <c r="P833" s="54"/>
      <c r="Q833" s="45" t="str">
        <f t="shared" si="84"/>
        <v/>
      </c>
      <c r="R833" s="45" t="str">
        <f>+IF(Q833="","",IFERROR(VLOOKUP(Q833,Consulta1[],2,0),"-"))</f>
        <v/>
      </c>
      <c r="S833" s="45" t="str">
        <f>+IF(Q833="","",IFERROR(VLOOKUP(Q833,Consulta1[],3,0),"-"))</f>
        <v/>
      </c>
      <c r="T833" s="45" t="str">
        <f>+IF(Q833="","",IFERROR(VLOOKUP(Q833,Consulta1[],4,0),"-"))</f>
        <v/>
      </c>
      <c r="U833" s="45" t="str">
        <f>+IF(Q833="","",IFERROR(VLOOKUP(Q833,Consulta1[],5,0),"-"))</f>
        <v/>
      </c>
      <c r="V833" s="45" t="str">
        <f>+IF(Q833="","",IFERROR(VLOOKUP(Q833,Consulta1[],6,0),"-"))</f>
        <v/>
      </c>
      <c r="W833" s="45" t="str">
        <f t="shared" si="85"/>
        <v/>
      </c>
      <c r="X833" s="51" t="str">
        <f>+IF(T833="SWAT HB",800,IF(R833="-","",IFERROR(IF(T833="-","",VLOOKUP(T833,'SKILL PERFIL'!$A$2:$B$37,2,0)),"")))</f>
        <v/>
      </c>
      <c r="Y833" s="51" t="str">
        <f t="shared" si="86"/>
        <v/>
      </c>
      <c r="Z833" s="46" t="str">
        <f t="shared" si="87"/>
        <v/>
      </c>
      <c r="AA833" s="45" t="str">
        <f t="shared" si="88"/>
        <v/>
      </c>
      <c r="AB833" s="45" t="str">
        <f t="shared" si="89"/>
        <v/>
      </c>
      <c r="AC833" s="45" t="str">
        <f>+IF(Q833="","",IFERROR(VLOOKUP(Q833,Consulta1[],7,0),"-"))</f>
        <v/>
      </c>
      <c r="AD833" s="45" t="str">
        <f>+IF(Q833="","",IFERROR(VLOOKUP(Q833,Consulta1[],9,0),"-"))</f>
        <v/>
      </c>
      <c r="AE833" s="1">
        <f t="shared" si="90"/>
        <v>0</v>
      </c>
    </row>
    <row r="834" spans="1:31">
      <c r="A834" s="55"/>
      <c r="B834" s="55"/>
      <c r="H834"/>
      <c r="P834" s="54"/>
      <c r="Q834" s="45" t="str">
        <f t="shared" si="84"/>
        <v/>
      </c>
      <c r="R834" s="45" t="str">
        <f>+IF(Q834="","",IFERROR(VLOOKUP(Q834,Consulta1[],2,0),"-"))</f>
        <v/>
      </c>
      <c r="S834" s="45" t="str">
        <f>+IF(Q834="","",IFERROR(VLOOKUP(Q834,Consulta1[],3,0),"-"))</f>
        <v/>
      </c>
      <c r="T834" s="45" t="str">
        <f>+IF(Q834="","",IFERROR(VLOOKUP(Q834,Consulta1[],4,0),"-"))</f>
        <v/>
      </c>
      <c r="U834" s="45" t="str">
        <f>+IF(Q834="","",IFERROR(VLOOKUP(Q834,Consulta1[],5,0),"-"))</f>
        <v/>
      </c>
      <c r="V834" s="45" t="str">
        <f>+IF(Q834="","",IFERROR(VLOOKUP(Q834,Consulta1[],6,0),"-"))</f>
        <v/>
      </c>
      <c r="W834" s="45" t="str">
        <f t="shared" si="85"/>
        <v/>
      </c>
      <c r="X834" s="51" t="str">
        <f>+IF(T834="SWAT HB",800,IF(R834="-","",IFERROR(IF(T834="-","",VLOOKUP(T834,'SKILL PERFIL'!$A$2:$B$37,2,0)),"")))</f>
        <v/>
      </c>
      <c r="Y834" s="51" t="str">
        <f t="shared" si="86"/>
        <v/>
      </c>
      <c r="Z834" s="46" t="str">
        <f t="shared" si="87"/>
        <v/>
      </c>
      <c r="AA834" s="45" t="str">
        <f t="shared" si="88"/>
        <v/>
      </c>
      <c r="AB834" s="45" t="str">
        <f t="shared" si="89"/>
        <v/>
      </c>
      <c r="AC834" s="45" t="str">
        <f>+IF(Q834="","",IFERROR(VLOOKUP(Q834,Consulta1[],7,0),"-"))</f>
        <v/>
      </c>
      <c r="AD834" s="45" t="str">
        <f>+IF(Q834="","",IFERROR(VLOOKUP(Q834,Consulta1[],9,0),"-"))</f>
        <v/>
      </c>
      <c r="AE834" s="1">
        <f t="shared" si="90"/>
        <v>0</v>
      </c>
    </row>
    <row r="835" spans="1:31">
      <c r="A835" s="55"/>
      <c r="B835" s="55"/>
      <c r="H835"/>
      <c r="P835" s="54"/>
      <c r="Q835" s="45" t="str">
        <f t="shared" ref="Q835:Q898" si="91">+IFERROR(IF(G835="","",LEFT(G835,7))*1,"")</f>
        <v/>
      </c>
      <c r="R835" s="45" t="str">
        <f>+IF(Q835="","",IFERROR(VLOOKUP(Q835,Consulta1[],2,0),"-"))</f>
        <v/>
      </c>
      <c r="S835" s="45" t="str">
        <f>+IF(Q835="","",IFERROR(VLOOKUP(Q835,Consulta1[],3,0),"-"))</f>
        <v/>
      </c>
      <c r="T835" s="45" t="str">
        <f>+IF(Q835="","",IFERROR(VLOOKUP(Q835,Consulta1[],4,0),"-"))</f>
        <v/>
      </c>
      <c r="U835" s="45" t="str">
        <f>+IF(Q835="","",IFERROR(VLOOKUP(Q835,Consulta1[],5,0),"-"))</f>
        <v/>
      </c>
      <c r="V835" s="45" t="str">
        <f>+IF(Q835="","",IFERROR(VLOOKUP(Q835,Consulta1[],6,0),"-"))</f>
        <v/>
      </c>
      <c r="W835" s="45" t="str">
        <f t="shared" ref="W835:W898" si="92">+IF(G835="","",IF(R835="-","",I835))</f>
        <v/>
      </c>
      <c r="X835" s="51" t="str">
        <f>+IF(T835="SWAT HB",800,IF(R835="-","",IFERROR(IF(T835="-","",VLOOKUP(T835,'SKILL PERFIL'!$A$2:$B$37,2,0)),"")))</f>
        <v/>
      </c>
      <c r="Y835" s="51" t="str">
        <f t="shared" ref="Y835:Y898" si="93">+IFERROR(IF(R835="-","",MID(J835,2,8)*24*3600),"")</f>
        <v/>
      </c>
      <c r="Z835" s="46" t="str">
        <f t="shared" ref="Z835:Z898" si="94">+IFERROR(W835*Y835,"")</f>
        <v/>
      </c>
      <c r="AA835" s="45" t="str">
        <f t="shared" ref="AA835:AA898" si="95">+IF(Q835="","",Q835)</f>
        <v/>
      </c>
      <c r="AB835" s="45" t="str">
        <f t="shared" ref="AB835:AB898" si="96">+IF(G835="","",IF(R835="-",0,1))</f>
        <v/>
      </c>
      <c r="AC835" s="45" t="str">
        <f>+IF(Q835="","",IFERROR(VLOOKUP(Q835,Consulta1[],7,0),"-"))</f>
        <v/>
      </c>
      <c r="AD835" s="45" t="str">
        <f>+IF(Q835="","",IFERROR(VLOOKUP(Q835,Consulta1[],9,0),"-"))</f>
        <v/>
      </c>
      <c r="AE835" s="1">
        <f t="shared" ref="AE835:AE898" si="97">DATE(YEAR(A835),MONTH(A835),DAY(A835))</f>
        <v>0</v>
      </c>
    </row>
    <row r="836" spans="1:31">
      <c r="A836" s="55"/>
      <c r="B836" s="55"/>
      <c r="H836"/>
      <c r="P836" s="54"/>
      <c r="Q836" s="45" t="str">
        <f t="shared" si="91"/>
        <v/>
      </c>
      <c r="R836" s="45" t="str">
        <f>+IF(Q836="","",IFERROR(VLOOKUP(Q836,Consulta1[],2,0),"-"))</f>
        <v/>
      </c>
      <c r="S836" s="45" t="str">
        <f>+IF(Q836="","",IFERROR(VLOOKUP(Q836,Consulta1[],3,0),"-"))</f>
        <v/>
      </c>
      <c r="T836" s="45" t="str">
        <f>+IF(Q836="","",IFERROR(VLOOKUP(Q836,Consulta1[],4,0),"-"))</f>
        <v/>
      </c>
      <c r="U836" s="45" t="str">
        <f>+IF(Q836="","",IFERROR(VLOOKUP(Q836,Consulta1[],5,0),"-"))</f>
        <v/>
      </c>
      <c r="V836" s="45" t="str">
        <f>+IF(Q836="","",IFERROR(VLOOKUP(Q836,Consulta1[],6,0),"-"))</f>
        <v/>
      </c>
      <c r="W836" s="45" t="str">
        <f t="shared" si="92"/>
        <v/>
      </c>
      <c r="X836" s="51" t="str">
        <f>+IF(T836="SWAT HB",800,IF(R836="-","",IFERROR(IF(T836="-","",VLOOKUP(T836,'SKILL PERFIL'!$A$2:$B$37,2,0)),"")))</f>
        <v/>
      </c>
      <c r="Y836" s="51" t="str">
        <f t="shared" si="93"/>
        <v/>
      </c>
      <c r="Z836" s="46" t="str">
        <f t="shared" si="94"/>
        <v/>
      </c>
      <c r="AA836" s="45" t="str">
        <f t="shared" si="95"/>
        <v/>
      </c>
      <c r="AB836" s="45" t="str">
        <f t="shared" si="96"/>
        <v/>
      </c>
      <c r="AC836" s="45" t="str">
        <f>+IF(Q836="","",IFERROR(VLOOKUP(Q836,Consulta1[],7,0),"-"))</f>
        <v/>
      </c>
      <c r="AD836" s="45" t="str">
        <f>+IF(Q836="","",IFERROR(VLOOKUP(Q836,Consulta1[],9,0),"-"))</f>
        <v/>
      </c>
      <c r="AE836" s="1">
        <f t="shared" si="97"/>
        <v>0</v>
      </c>
    </row>
    <row r="837" spans="1:31">
      <c r="A837" s="55"/>
      <c r="B837" s="55"/>
      <c r="H837"/>
      <c r="P837" s="54"/>
      <c r="Q837" s="45" t="str">
        <f t="shared" si="91"/>
        <v/>
      </c>
      <c r="R837" s="45" t="str">
        <f>+IF(Q837="","",IFERROR(VLOOKUP(Q837,Consulta1[],2,0),"-"))</f>
        <v/>
      </c>
      <c r="S837" s="45" t="str">
        <f>+IF(Q837="","",IFERROR(VLOOKUP(Q837,Consulta1[],3,0),"-"))</f>
        <v/>
      </c>
      <c r="T837" s="45" t="str">
        <f>+IF(Q837="","",IFERROR(VLOOKUP(Q837,Consulta1[],4,0),"-"))</f>
        <v/>
      </c>
      <c r="U837" s="45" t="str">
        <f>+IF(Q837="","",IFERROR(VLOOKUP(Q837,Consulta1[],5,0),"-"))</f>
        <v/>
      </c>
      <c r="V837" s="45" t="str">
        <f>+IF(Q837="","",IFERROR(VLOOKUP(Q837,Consulta1[],6,0),"-"))</f>
        <v/>
      </c>
      <c r="W837" s="45" t="str">
        <f t="shared" si="92"/>
        <v/>
      </c>
      <c r="X837" s="51" t="str">
        <f>+IF(T837="SWAT HB",800,IF(R837="-","",IFERROR(IF(T837="-","",VLOOKUP(T837,'SKILL PERFIL'!$A$2:$B$37,2,0)),"")))</f>
        <v/>
      </c>
      <c r="Y837" s="51" t="str">
        <f t="shared" si="93"/>
        <v/>
      </c>
      <c r="Z837" s="46" t="str">
        <f t="shared" si="94"/>
        <v/>
      </c>
      <c r="AA837" s="45" t="str">
        <f t="shared" si="95"/>
        <v/>
      </c>
      <c r="AB837" s="45" t="str">
        <f t="shared" si="96"/>
        <v/>
      </c>
      <c r="AC837" s="45" t="str">
        <f>+IF(Q837="","",IFERROR(VLOOKUP(Q837,Consulta1[],7,0),"-"))</f>
        <v/>
      </c>
      <c r="AD837" s="45" t="str">
        <f>+IF(Q837="","",IFERROR(VLOOKUP(Q837,Consulta1[],9,0),"-"))</f>
        <v/>
      </c>
      <c r="AE837" s="1">
        <f t="shared" si="97"/>
        <v>0</v>
      </c>
    </row>
    <row r="838" spans="1:31">
      <c r="A838" s="55"/>
      <c r="B838" s="55"/>
      <c r="H838"/>
      <c r="P838" s="54"/>
      <c r="Q838" s="45" t="str">
        <f t="shared" si="91"/>
        <v/>
      </c>
      <c r="R838" s="45" t="str">
        <f>+IF(Q838="","",IFERROR(VLOOKUP(Q838,Consulta1[],2,0),"-"))</f>
        <v/>
      </c>
      <c r="S838" s="45" t="str">
        <f>+IF(Q838="","",IFERROR(VLOOKUP(Q838,Consulta1[],3,0),"-"))</f>
        <v/>
      </c>
      <c r="T838" s="45" t="str">
        <f>+IF(Q838="","",IFERROR(VLOOKUP(Q838,Consulta1[],4,0),"-"))</f>
        <v/>
      </c>
      <c r="U838" s="45" t="str">
        <f>+IF(Q838="","",IFERROR(VLOOKUP(Q838,Consulta1[],5,0),"-"))</f>
        <v/>
      </c>
      <c r="V838" s="45" t="str">
        <f>+IF(Q838="","",IFERROR(VLOOKUP(Q838,Consulta1[],6,0),"-"))</f>
        <v/>
      </c>
      <c r="W838" s="45" t="str">
        <f t="shared" si="92"/>
        <v/>
      </c>
      <c r="X838" s="51" t="str">
        <f>+IF(T838="SWAT HB",800,IF(R838="-","",IFERROR(IF(T838="-","",VLOOKUP(T838,'SKILL PERFIL'!$A$2:$B$37,2,0)),"")))</f>
        <v/>
      </c>
      <c r="Y838" s="51" t="str">
        <f t="shared" si="93"/>
        <v/>
      </c>
      <c r="Z838" s="46" t="str">
        <f t="shared" si="94"/>
        <v/>
      </c>
      <c r="AA838" s="45" t="str">
        <f t="shared" si="95"/>
        <v/>
      </c>
      <c r="AB838" s="45" t="str">
        <f t="shared" si="96"/>
        <v/>
      </c>
      <c r="AC838" s="45" t="str">
        <f>+IF(Q838="","",IFERROR(VLOOKUP(Q838,Consulta1[],7,0),"-"))</f>
        <v/>
      </c>
      <c r="AD838" s="45" t="str">
        <f>+IF(Q838="","",IFERROR(VLOOKUP(Q838,Consulta1[],9,0),"-"))</f>
        <v/>
      </c>
      <c r="AE838" s="1">
        <f t="shared" si="97"/>
        <v>0</v>
      </c>
    </row>
    <row r="839" spans="1:31">
      <c r="A839" s="55"/>
      <c r="B839" s="55"/>
      <c r="H839"/>
      <c r="P839" s="54"/>
      <c r="Q839" s="45" t="str">
        <f t="shared" si="91"/>
        <v/>
      </c>
      <c r="R839" s="45" t="str">
        <f>+IF(Q839="","",IFERROR(VLOOKUP(Q839,Consulta1[],2,0),"-"))</f>
        <v/>
      </c>
      <c r="S839" s="45" t="str">
        <f>+IF(Q839="","",IFERROR(VLOOKUP(Q839,Consulta1[],3,0),"-"))</f>
        <v/>
      </c>
      <c r="T839" s="45" t="str">
        <f>+IF(Q839="","",IFERROR(VLOOKUP(Q839,Consulta1[],4,0),"-"))</f>
        <v/>
      </c>
      <c r="U839" s="45" t="str">
        <f>+IF(Q839="","",IFERROR(VLOOKUP(Q839,Consulta1[],5,0),"-"))</f>
        <v/>
      </c>
      <c r="V839" s="45" t="str">
        <f>+IF(Q839="","",IFERROR(VLOOKUP(Q839,Consulta1[],6,0),"-"))</f>
        <v/>
      </c>
      <c r="W839" s="45" t="str">
        <f t="shared" si="92"/>
        <v/>
      </c>
      <c r="X839" s="51" t="str">
        <f>+IF(T839="SWAT HB",800,IF(R839="-","",IFERROR(IF(T839="-","",VLOOKUP(T839,'SKILL PERFIL'!$A$2:$B$37,2,0)),"")))</f>
        <v/>
      </c>
      <c r="Y839" s="51" t="str">
        <f t="shared" si="93"/>
        <v/>
      </c>
      <c r="Z839" s="46" t="str">
        <f t="shared" si="94"/>
        <v/>
      </c>
      <c r="AA839" s="45" t="str">
        <f t="shared" si="95"/>
        <v/>
      </c>
      <c r="AB839" s="45" t="str">
        <f t="shared" si="96"/>
        <v/>
      </c>
      <c r="AC839" s="45" t="str">
        <f>+IF(Q839="","",IFERROR(VLOOKUP(Q839,Consulta1[],7,0),"-"))</f>
        <v/>
      </c>
      <c r="AD839" s="45" t="str">
        <f>+IF(Q839="","",IFERROR(VLOOKUP(Q839,Consulta1[],9,0),"-"))</f>
        <v/>
      </c>
      <c r="AE839" s="1">
        <f t="shared" si="97"/>
        <v>0</v>
      </c>
    </row>
    <row r="840" spans="1:31">
      <c r="A840" s="55"/>
      <c r="B840" s="55"/>
      <c r="H840"/>
      <c r="P840" s="54"/>
      <c r="Q840" s="45" t="str">
        <f t="shared" si="91"/>
        <v/>
      </c>
      <c r="R840" s="45" t="str">
        <f>+IF(Q840="","",IFERROR(VLOOKUP(Q840,Consulta1[],2,0),"-"))</f>
        <v/>
      </c>
      <c r="S840" s="45" t="str">
        <f>+IF(Q840="","",IFERROR(VLOOKUP(Q840,Consulta1[],3,0),"-"))</f>
        <v/>
      </c>
      <c r="T840" s="45" t="str">
        <f>+IF(Q840="","",IFERROR(VLOOKUP(Q840,Consulta1[],4,0),"-"))</f>
        <v/>
      </c>
      <c r="U840" s="45" t="str">
        <f>+IF(Q840="","",IFERROR(VLOOKUP(Q840,Consulta1[],5,0),"-"))</f>
        <v/>
      </c>
      <c r="V840" s="45" t="str">
        <f>+IF(Q840="","",IFERROR(VLOOKUP(Q840,Consulta1[],6,0),"-"))</f>
        <v/>
      </c>
      <c r="W840" s="45" t="str">
        <f t="shared" si="92"/>
        <v/>
      </c>
      <c r="X840" s="51" t="str">
        <f>+IF(T840="SWAT HB",800,IF(R840="-","",IFERROR(IF(T840="-","",VLOOKUP(T840,'SKILL PERFIL'!$A$2:$B$37,2,0)),"")))</f>
        <v/>
      </c>
      <c r="Y840" s="51" t="str">
        <f t="shared" si="93"/>
        <v/>
      </c>
      <c r="Z840" s="46" t="str">
        <f t="shared" si="94"/>
        <v/>
      </c>
      <c r="AA840" s="45" t="str">
        <f t="shared" si="95"/>
        <v/>
      </c>
      <c r="AB840" s="45" t="str">
        <f t="shared" si="96"/>
        <v/>
      </c>
      <c r="AC840" s="45" t="str">
        <f>+IF(Q840="","",IFERROR(VLOOKUP(Q840,Consulta1[],7,0),"-"))</f>
        <v/>
      </c>
      <c r="AD840" s="45" t="str">
        <f>+IF(Q840="","",IFERROR(VLOOKUP(Q840,Consulta1[],9,0),"-"))</f>
        <v/>
      </c>
      <c r="AE840" s="1">
        <f t="shared" si="97"/>
        <v>0</v>
      </c>
    </row>
    <row r="841" spans="1:31">
      <c r="A841" s="55"/>
      <c r="B841" s="55"/>
      <c r="H841"/>
      <c r="P841" s="54"/>
      <c r="Q841" s="45" t="str">
        <f t="shared" si="91"/>
        <v/>
      </c>
      <c r="R841" s="45" t="str">
        <f>+IF(Q841="","",IFERROR(VLOOKUP(Q841,Consulta1[],2,0),"-"))</f>
        <v/>
      </c>
      <c r="S841" s="45" t="str">
        <f>+IF(Q841="","",IFERROR(VLOOKUP(Q841,Consulta1[],3,0),"-"))</f>
        <v/>
      </c>
      <c r="T841" s="45" t="str">
        <f>+IF(Q841="","",IFERROR(VLOOKUP(Q841,Consulta1[],4,0),"-"))</f>
        <v/>
      </c>
      <c r="U841" s="45" t="str">
        <f>+IF(Q841="","",IFERROR(VLOOKUP(Q841,Consulta1[],5,0),"-"))</f>
        <v/>
      </c>
      <c r="V841" s="45" t="str">
        <f>+IF(Q841="","",IFERROR(VLOOKUP(Q841,Consulta1[],6,0),"-"))</f>
        <v/>
      </c>
      <c r="W841" s="45" t="str">
        <f t="shared" si="92"/>
        <v/>
      </c>
      <c r="X841" s="51" t="str">
        <f>+IF(T841="SWAT HB",800,IF(R841="-","",IFERROR(IF(T841="-","",VLOOKUP(T841,'SKILL PERFIL'!$A$2:$B$37,2,0)),"")))</f>
        <v/>
      </c>
      <c r="Y841" s="51" t="str">
        <f t="shared" si="93"/>
        <v/>
      </c>
      <c r="Z841" s="46" t="str">
        <f t="shared" si="94"/>
        <v/>
      </c>
      <c r="AA841" s="45" t="str">
        <f t="shared" si="95"/>
        <v/>
      </c>
      <c r="AB841" s="45" t="str">
        <f t="shared" si="96"/>
        <v/>
      </c>
      <c r="AC841" s="45" t="str">
        <f>+IF(Q841="","",IFERROR(VLOOKUP(Q841,Consulta1[],7,0),"-"))</f>
        <v/>
      </c>
      <c r="AD841" s="45" t="str">
        <f>+IF(Q841="","",IFERROR(VLOOKUP(Q841,Consulta1[],9,0),"-"))</f>
        <v/>
      </c>
      <c r="AE841" s="1">
        <f t="shared" si="97"/>
        <v>0</v>
      </c>
    </row>
    <row r="842" spans="1:31">
      <c r="A842" s="55"/>
      <c r="B842" s="55"/>
      <c r="H842"/>
      <c r="P842" s="54"/>
      <c r="Q842" s="45" t="str">
        <f t="shared" si="91"/>
        <v/>
      </c>
      <c r="R842" s="45" t="str">
        <f>+IF(Q842="","",IFERROR(VLOOKUP(Q842,Consulta1[],2,0),"-"))</f>
        <v/>
      </c>
      <c r="S842" s="45" t="str">
        <f>+IF(Q842="","",IFERROR(VLOOKUP(Q842,Consulta1[],3,0),"-"))</f>
        <v/>
      </c>
      <c r="T842" s="45" t="str">
        <f>+IF(Q842="","",IFERROR(VLOOKUP(Q842,Consulta1[],4,0),"-"))</f>
        <v/>
      </c>
      <c r="U842" s="45" t="str">
        <f>+IF(Q842="","",IFERROR(VLOOKUP(Q842,Consulta1[],5,0),"-"))</f>
        <v/>
      </c>
      <c r="V842" s="45" t="str">
        <f>+IF(Q842="","",IFERROR(VLOOKUP(Q842,Consulta1[],6,0),"-"))</f>
        <v/>
      </c>
      <c r="W842" s="45" t="str">
        <f t="shared" si="92"/>
        <v/>
      </c>
      <c r="X842" s="51" t="str">
        <f>+IF(T842="SWAT HB",800,IF(R842="-","",IFERROR(IF(T842="-","",VLOOKUP(T842,'SKILL PERFIL'!$A$2:$B$37,2,0)),"")))</f>
        <v/>
      </c>
      <c r="Y842" s="51" t="str">
        <f t="shared" si="93"/>
        <v/>
      </c>
      <c r="Z842" s="46" t="str">
        <f t="shared" si="94"/>
        <v/>
      </c>
      <c r="AA842" s="45" t="str">
        <f t="shared" si="95"/>
        <v/>
      </c>
      <c r="AB842" s="45" t="str">
        <f t="shared" si="96"/>
        <v/>
      </c>
      <c r="AC842" s="45" t="str">
        <f>+IF(Q842="","",IFERROR(VLOOKUP(Q842,Consulta1[],7,0),"-"))</f>
        <v/>
      </c>
      <c r="AD842" s="45" t="str">
        <f>+IF(Q842="","",IFERROR(VLOOKUP(Q842,Consulta1[],9,0),"-"))</f>
        <v/>
      </c>
      <c r="AE842" s="1">
        <f t="shared" si="97"/>
        <v>0</v>
      </c>
    </row>
    <row r="843" spans="1:31">
      <c r="A843" s="55"/>
      <c r="B843" s="55"/>
      <c r="H843"/>
      <c r="P843" s="54"/>
      <c r="Q843" s="45" t="str">
        <f t="shared" si="91"/>
        <v/>
      </c>
      <c r="R843" s="45" t="str">
        <f>+IF(Q843="","",IFERROR(VLOOKUP(Q843,Consulta1[],2,0),"-"))</f>
        <v/>
      </c>
      <c r="S843" s="45" t="str">
        <f>+IF(Q843="","",IFERROR(VLOOKUP(Q843,Consulta1[],3,0),"-"))</f>
        <v/>
      </c>
      <c r="T843" s="45" t="str">
        <f>+IF(Q843="","",IFERROR(VLOOKUP(Q843,Consulta1[],4,0),"-"))</f>
        <v/>
      </c>
      <c r="U843" s="45" t="str">
        <f>+IF(Q843="","",IFERROR(VLOOKUP(Q843,Consulta1[],5,0),"-"))</f>
        <v/>
      </c>
      <c r="V843" s="45" t="str">
        <f>+IF(Q843="","",IFERROR(VLOOKUP(Q843,Consulta1[],6,0),"-"))</f>
        <v/>
      </c>
      <c r="W843" s="45" t="str">
        <f t="shared" si="92"/>
        <v/>
      </c>
      <c r="X843" s="51" t="str">
        <f>+IF(T843="SWAT HB",800,IF(R843="-","",IFERROR(IF(T843="-","",VLOOKUP(T843,'SKILL PERFIL'!$A$2:$B$37,2,0)),"")))</f>
        <v/>
      </c>
      <c r="Y843" s="51" t="str">
        <f t="shared" si="93"/>
        <v/>
      </c>
      <c r="Z843" s="46" t="str">
        <f t="shared" si="94"/>
        <v/>
      </c>
      <c r="AA843" s="45" t="str">
        <f t="shared" si="95"/>
        <v/>
      </c>
      <c r="AB843" s="45" t="str">
        <f t="shared" si="96"/>
        <v/>
      </c>
      <c r="AC843" s="45" t="str">
        <f>+IF(Q843="","",IFERROR(VLOOKUP(Q843,Consulta1[],7,0),"-"))</f>
        <v/>
      </c>
      <c r="AD843" s="45" t="str">
        <f>+IF(Q843="","",IFERROR(VLOOKUP(Q843,Consulta1[],9,0),"-"))</f>
        <v/>
      </c>
      <c r="AE843" s="1">
        <f t="shared" si="97"/>
        <v>0</v>
      </c>
    </row>
    <row r="844" spans="1:31">
      <c r="A844" s="55"/>
      <c r="B844" s="55"/>
      <c r="H844"/>
      <c r="P844" s="54"/>
      <c r="Q844" s="45" t="str">
        <f t="shared" si="91"/>
        <v/>
      </c>
      <c r="R844" s="45" t="str">
        <f>+IF(Q844="","",IFERROR(VLOOKUP(Q844,Consulta1[],2,0),"-"))</f>
        <v/>
      </c>
      <c r="S844" s="45" t="str">
        <f>+IF(Q844="","",IFERROR(VLOOKUP(Q844,Consulta1[],3,0),"-"))</f>
        <v/>
      </c>
      <c r="T844" s="45" t="str">
        <f>+IF(Q844="","",IFERROR(VLOOKUP(Q844,Consulta1[],4,0),"-"))</f>
        <v/>
      </c>
      <c r="U844" s="45" t="str">
        <f>+IF(Q844="","",IFERROR(VLOOKUP(Q844,Consulta1[],5,0),"-"))</f>
        <v/>
      </c>
      <c r="V844" s="45" t="str">
        <f>+IF(Q844="","",IFERROR(VLOOKUP(Q844,Consulta1[],6,0),"-"))</f>
        <v/>
      </c>
      <c r="W844" s="45" t="str">
        <f t="shared" si="92"/>
        <v/>
      </c>
      <c r="X844" s="51" t="str">
        <f>+IF(T844="SWAT HB",800,IF(R844="-","",IFERROR(IF(T844="-","",VLOOKUP(T844,'SKILL PERFIL'!$A$2:$B$37,2,0)),"")))</f>
        <v/>
      </c>
      <c r="Y844" s="51" t="str">
        <f t="shared" si="93"/>
        <v/>
      </c>
      <c r="Z844" s="46" t="str">
        <f t="shared" si="94"/>
        <v/>
      </c>
      <c r="AA844" s="45" t="str">
        <f t="shared" si="95"/>
        <v/>
      </c>
      <c r="AB844" s="45" t="str">
        <f t="shared" si="96"/>
        <v/>
      </c>
      <c r="AC844" s="45" t="str">
        <f>+IF(Q844="","",IFERROR(VLOOKUP(Q844,Consulta1[],7,0),"-"))</f>
        <v/>
      </c>
      <c r="AD844" s="45" t="str">
        <f>+IF(Q844="","",IFERROR(VLOOKUP(Q844,Consulta1[],9,0),"-"))</f>
        <v/>
      </c>
      <c r="AE844" s="1">
        <f t="shared" si="97"/>
        <v>0</v>
      </c>
    </row>
    <row r="845" spans="1:31">
      <c r="A845" s="55"/>
      <c r="B845" s="55"/>
      <c r="H845"/>
      <c r="P845" s="54"/>
      <c r="Q845" s="45" t="str">
        <f t="shared" si="91"/>
        <v/>
      </c>
      <c r="R845" s="45" t="str">
        <f>+IF(Q845="","",IFERROR(VLOOKUP(Q845,Consulta1[],2,0),"-"))</f>
        <v/>
      </c>
      <c r="S845" s="45" t="str">
        <f>+IF(Q845="","",IFERROR(VLOOKUP(Q845,Consulta1[],3,0),"-"))</f>
        <v/>
      </c>
      <c r="T845" s="45" t="str">
        <f>+IF(Q845="","",IFERROR(VLOOKUP(Q845,Consulta1[],4,0),"-"))</f>
        <v/>
      </c>
      <c r="U845" s="45" t="str">
        <f>+IF(Q845="","",IFERROR(VLOOKUP(Q845,Consulta1[],5,0),"-"))</f>
        <v/>
      </c>
      <c r="V845" s="45" t="str">
        <f>+IF(Q845="","",IFERROR(VLOOKUP(Q845,Consulta1[],6,0),"-"))</f>
        <v/>
      </c>
      <c r="W845" s="45" t="str">
        <f t="shared" si="92"/>
        <v/>
      </c>
      <c r="X845" s="51" t="str">
        <f>+IF(T845="SWAT HB",800,IF(R845="-","",IFERROR(IF(T845="-","",VLOOKUP(T845,'SKILL PERFIL'!$A$2:$B$37,2,0)),"")))</f>
        <v/>
      </c>
      <c r="Y845" s="51" t="str">
        <f t="shared" si="93"/>
        <v/>
      </c>
      <c r="Z845" s="46" t="str">
        <f t="shared" si="94"/>
        <v/>
      </c>
      <c r="AA845" s="45" t="str">
        <f t="shared" si="95"/>
        <v/>
      </c>
      <c r="AB845" s="45" t="str">
        <f t="shared" si="96"/>
        <v/>
      </c>
      <c r="AC845" s="45" t="str">
        <f>+IF(Q845="","",IFERROR(VLOOKUP(Q845,Consulta1[],7,0),"-"))</f>
        <v/>
      </c>
      <c r="AD845" s="45" t="str">
        <f>+IF(Q845="","",IFERROR(VLOOKUP(Q845,Consulta1[],9,0),"-"))</f>
        <v/>
      </c>
      <c r="AE845" s="1">
        <f t="shared" si="97"/>
        <v>0</v>
      </c>
    </row>
    <row r="846" spans="1:31">
      <c r="A846" s="55"/>
      <c r="B846" s="55"/>
      <c r="H846"/>
      <c r="P846" s="54"/>
      <c r="Q846" s="45" t="str">
        <f t="shared" si="91"/>
        <v/>
      </c>
      <c r="R846" s="45" t="str">
        <f>+IF(Q846="","",IFERROR(VLOOKUP(Q846,Consulta1[],2,0),"-"))</f>
        <v/>
      </c>
      <c r="S846" s="45" t="str">
        <f>+IF(Q846="","",IFERROR(VLOOKUP(Q846,Consulta1[],3,0),"-"))</f>
        <v/>
      </c>
      <c r="T846" s="45" t="str">
        <f>+IF(Q846="","",IFERROR(VLOOKUP(Q846,Consulta1[],4,0),"-"))</f>
        <v/>
      </c>
      <c r="U846" s="45" t="str">
        <f>+IF(Q846="","",IFERROR(VLOOKUP(Q846,Consulta1[],5,0),"-"))</f>
        <v/>
      </c>
      <c r="V846" s="45" t="str">
        <f>+IF(Q846="","",IFERROR(VLOOKUP(Q846,Consulta1[],6,0),"-"))</f>
        <v/>
      </c>
      <c r="W846" s="45" t="str">
        <f t="shared" si="92"/>
        <v/>
      </c>
      <c r="X846" s="51" t="str">
        <f>+IF(T846="SWAT HB",800,IF(R846="-","",IFERROR(IF(T846="-","",VLOOKUP(T846,'SKILL PERFIL'!$A$2:$B$37,2,0)),"")))</f>
        <v/>
      </c>
      <c r="Y846" s="51" t="str">
        <f t="shared" si="93"/>
        <v/>
      </c>
      <c r="Z846" s="46" t="str">
        <f t="shared" si="94"/>
        <v/>
      </c>
      <c r="AA846" s="45" t="str">
        <f t="shared" si="95"/>
        <v/>
      </c>
      <c r="AB846" s="45" t="str">
        <f t="shared" si="96"/>
        <v/>
      </c>
      <c r="AC846" s="45" t="str">
        <f>+IF(Q846="","",IFERROR(VLOOKUP(Q846,Consulta1[],7,0),"-"))</f>
        <v/>
      </c>
      <c r="AD846" s="45" t="str">
        <f>+IF(Q846="","",IFERROR(VLOOKUP(Q846,Consulta1[],9,0),"-"))</f>
        <v/>
      </c>
      <c r="AE846" s="1">
        <f t="shared" si="97"/>
        <v>0</v>
      </c>
    </row>
    <row r="847" spans="1:31">
      <c r="A847" s="55"/>
      <c r="B847" s="55"/>
      <c r="H847"/>
      <c r="P847" s="54"/>
      <c r="Q847" s="45" t="str">
        <f t="shared" si="91"/>
        <v/>
      </c>
      <c r="R847" s="45" t="str">
        <f>+IF(Q847="","",IFERROR(VLOOKUP(Q847,Consulta1[],2,0),"-"))</f>
        <v/>
      </c>
      <c r="S847" s="45" t="str">
        <f>+IF(Q847="","",IFERROR(VLOOKUP(Q847,Consulta1[],3,0),"-"))</f>
        <v/>
      </c>
      <c r="T847" s="45" t="str">
        <f>+IF(Q847="","",IFERROR(VLOOKUP(Q847,Consulta1[],4,0),"-"))</f>
        <v/>
      </c>
      <c r="U847" s="45" t="str">
        <f>+IF(Q847="","",IFERROR(VLOOKUP(Q847,Consulta1[],5,0),"-"))</f>
        <v/>
      </c>
      <c r="V847" s="45" t="str">
        <f>+IF(Q847="","",IFERROR(VLOOKUP(Q847,Consulta1[],6,0),"-"))</f>
        <v/>
      </c>
      <c r="W847" s="45" t="str">
        <f t="shared" si="92"/>
        <v/>
      </c>
      <c r="X847" s="51" t="str">
        <f>+IF(T847="SWAT HB",800,IF(R847="-","",IFERROR(IF(T847="-","",VLOOKUP(T847,'SKILL PERFIL'!$A$2:$B$37,2,0)),"")))</f>
        <v/>
      </c>
      <c r="Y847" s="51" t="str">
        <f t="shared" si="93"/>
        <v/>
      </c>
      <c r="Z847" s="46" t="str">
        <f t="shared" si="94"/>
        <v/>
      </c>
      <c r="AA847" s="45" t="str">
        <f t="shared" si="95"/>
        <v/>
      </c>
      <c r="AB847" s="45" t="str">
        <f t="shared" si="96"/>
        <v/>
      </c>
      <c r="AC847" s="45" t="str">
        <f>+IF(Q847="","",IFERROR(VLOOKUP(Q847,Consulta1[],7,0),"-"))</f>
        <v/>
      </c>
      <c r="AD847" s="45" t="str">
        <f>+IF(Q847="","",IFERROR(VLOOKUP(Q847,Consulta1[],9,0),"-"))</f>
        <v/>
      </c>
      <c r="AE847" s="1">
        <f t="shared" si="97"/>
        <v>0</v>
      </c>
    </row>
    <row r="848" spans="1:31">
      <c r="A848" s="55"/>
      <c r="B848" s="55"/>
      <c r="H848"/>
      <c r="P848" s="54"/>
      <c r="Q848" s="45" t="str">
        <f t="shared" si="91"/>
        <v/>
      </c>
      <c r="R848" s="45" t="str">
        <f>+IF(Q848="","",IFERROR(VLOOKUP(Q848,Consulta1[],2,0),"-"))</f>
        <v/>
      </c>
      <c r="S848" s="45" t="str">
        <f>+IF(Q848="","",IFERROR(VLOOKUP(Q848,Consulta1[],3,0),"-"))</f>
        <v/>
      </c>
      <c r="T848" s="45" t="str">
        <f>+IF(Q848="","",IFERROR(VLOOKUP(Q848,Consulta1[],4,0),"-"))</f>
        <v/>
      </c>
      <c r="U848" s="45" t="str">
        <f>+IF(Q848="","",IFERROR(VLOOKUP(Q848,Consulta1[],5,0),"-"))</f>
        <v/>
      </c>
      <c r="V848" s="45" t="str">
        <f>+IF(Q848="","",IFERROR(VLOOKUP(Q848,Consulta1[],6,0),"-"))</f>
        <v/>
      </c>
      <c r="W848" s="45" t="str">
        <f t="shared" si="92"/>
        <v/>
      </c>
      <c r="X848" s="51" t="str">
        <f>+IF(T848="SWAT HB",800,IF(R848="-","",IFERROR(IF(T848="-","",VLOOKUP(T848,'SKILL PERFIL'!$A$2:$B$37,2,0)),"")))</f>
        <v/>
      </c>
      <c r="Y848" s="51" t="str">
        <f t="shared" si="93"/>
        <v/>
      </c>
      <c r="Z848" s="46" t="str">
        <f t="shared" si="94"/>
        <v/>
      </c>
      <c r="AA848" s="45" t="str">
        <f t="shared" si="95"/>
        <v/>
      </c>
      <c r="AB848" s="45" t="str">
        <f t="shared" si="96"/>
        <v/>
      </c>
      <c r="AC848" s="45" t="str">
        <f>+IF(Q848="","",IFERROR(VLOOKUP(Q848,Consulta1[],7,0),"-"))</f>
        <v/>
      </c>
      <c r="AD848" s="45" t="str">
        <f>+IF(Q848="","",IFERROR(VLOOKUP(Q848,Consulta1[],9,0),"-"))</f>
        <v/>
      </c>
      <c r="AE848" s="1">
        <f t="shared" si="97"/>
        <v>0</v>
      </c>
    </row>
    <row r="849" spans="1:31">
      <c r="A849" s="55"/>
      <c r="B849" s="55"/>
      <c r="H849"/>
      <c r="P849" s="54"/>
      <c r="Q849" s="45" t="str">
        <f t="shared" si="91"/>
        <v/>
      </c>
      <c r="R849" s="45" t="str">
        <f>+IF(Q849="","",IFERROR(VLOOKUP(Q849,Consulta1[],2,0),"-"))</f>
        <v/>
      </c>
      <c r="S849" s="45" t="str">
        <f>+IF(Q849="","",IFERROR(VLOOKUP(Q849,Consulta1[],3,0),"-"))</f>
        <v/>
      </c>
      <c r="T849" s="45" t="str">
        <f>+IF(Q849="","",IFERROR(VLOOKUP(Q849,Consulta1[],4,0),"-"))</f>
        <v/>
      </c>
      <c r="U849" s="45" t="str">
        <f>+IF(Q849="","",IFERROR(VLOOKUP(Q849,Consulta1[],5,0),"-"))</f>
        <v/>
      </c>
      <c r="V849" s="45" t="str">
        <f>+IF(Q849="","",IFERROR(VLOOKUP(Q849,Consulta1[],6,0),"-"))</f>
        <v/>
      </c>
      <c r="W849" s="45" t="str">
        <f t="shared" si="92"/>
        <v/>
      </c>
      <c r="X849" s="51" t="str">
        <f>+IF(T849="SWAT HB",800,IF(R849="-","",IFERROR(IF(T849="-","",VLOOKUP(T849,'SKILL PERFIL'!$A$2:$B$37,2,0)),"")))</f>
        <v/>
      </c>
      <c r="Y849" s="51" t="str">
        <f t="shared" si="93"/>
        <v/>
      </c>
      <c r="Z849" s="46" t="str">
        <f t="shared" si="94"/>
        <v/>
      </c>
      <c r="AA849" s="45" t="str">
        <f t="shared" si="95"/>
        <v/>
      </c>
      <c r="AB849" s="45" t="str">
        <f t="shared" si="96"/>
        <v/>
      </c>
      <c r="AC849" s="45" t="str">
        <f>+IF(Q849="","",IFERROR(VLOOKUP(Q849,Consulta1[],7,0),"-"))</f>
        <v/>
      </c>
      <c r="AD849" s="45" t="str">
        <f>+IF(Q849="","",IFERROR(VLOOKUP(Q849,Consulta1[],9,0),"-"))</f>
        <v/>
      </c>
      <c r="AE849" s="1">
        <f t="shared" si="97"/>
        <v>0</v>
      </c>
    </row>
    <row r="850" spans="1:31">
      <c r="A850" s="55"/>
      <c r="B850" s="55"/>
      <c r="H850"/>
      <c r="P850" s="54"/>
      <c r="Q850" s="45" t="str">
        <f t="shared" si="91"/>
        <v/>
      </c>
      <c r="R850" s="45" t="str">
        <f>+IF(Q850="","",IFERROR(VLOOKUP(Q850,Consulta1[],2,0),"-"))</f>
        <v/>
      </c>
      <c r="S850" s="45" t="str">
        <f>+IF(Q850="","",IFERROR(VLOOKUP(Q850,Consulta1[],3,0),"-"))</f>
        <v/>
      </c>
      <c r="T850" s="45" t="str">
        <f>+IF(Q850="","",IFERROR(VLOOKUP(Q850,Consulta1[],4,0),"-"))</f>
        <v/>
      </c>
      <c r="U850" s="45" t="str">
        <f>+IF(Q850="","",IFERROR(VLOOKUP(Q850,Consulta1[],5,0),"-"))</f>
        <v/>
      </c>
      <c r="V850" s="45" t="str">
        <f>+IF(Q850="","",IFERROR(VLOOKUP(Q850,Consulta1[],6,0),"-"))</f>
        <v/>
      </c>
      <c r="W850" s="45" t="str">
        <f t="shared" si="92"/>
        <v/>
      </c>
      <c r="X850" s="51" t="str">
        <f>+IF(T850="SWAT HB",800,IF(R850="-","",IFERROR(IF(T850="-","",VLOOKUP(T850,'SKILL PERFIL'!$A$2:$B$37,2,0)),"")))</f>
        <v/>
      </c>
      <c r="Y850" s="51" t="str">
        <f t="shared" si="93"/>
        <v/>
      </c>
      <c r="Z850" s="46" t="str">
        <f t="shared" si="94"/>
        <v/>
      </c>
      <c r="AA850" s="45" t="str">
        <f t="shared" si="95"/>
        <v/>
      </c>
      <c r="AB850" s="45" t="str">
        <f t="shared" si="96"/>
        <v/>
      </c>
      <c r="AC850" s="45" t="str">
        <f>+IF(Q850="","",IFERROR(VLOOKUP(Q850,Consulta1[],7,0),"-"))</f>
        <v/>
      </c>
      <c r="AD850" s="45" t="str">
        <f>+IF(Q850="","",IFERROR(VLOOKUP(Q850,Consulta1[],9,0),"-"))</f>
        <v/>
      </c>
      <c r="AE850" s="1">
        <f t="shared" si="97"/>
        <v>0</v>
      </c>
    </row>
    <row r="851" spans="1:31">
      <c r="A851" s="55"/>
      <c r="B851" s="55"/>
      <c r="H851"/>
      <c r="P851" s="54"/>
      <c r="Q851" s="45" t="str">
        <f t="shared" si="91"/>
        <v/>
      </c>
      <c r="R851" s="45" t="str">
        <f>+IF(Q851="","",IFERROR(VLOOKUP(Q851,Consulta1[],2,0),"-"))</f>
        <v/>
      </c>
      <c r="S851" s="45" t="str">
        <f>+IF(Q851="","",IFERROR(VLOOKUP(Q851,Consulta1[],3,0),"-"))</f>
        <v/>
      </c>
      <c r="T851" s="45" t="str">
        <f>+IF(Q851="","",IFERROR(VLOOKUP(Q851,Consulta1[],4,0),"-"))</f>
        <v/>
      </c>
      <c r="U851" s="45" t="str">
        <f>+IF(Q851="","",IFERROR(VLOOKUP(Q851,Consulta1[],5,0),"-"))</f>
        <v/>
      </c>
      <c r="V851" s="45" t="str">
        <f>+IF(Q851="","",IFERROR(VLOOKUP(Q851,Consulta1[],6,0),"-"))</f>
        <v/>
      </c>
      <c r="W851" s="45" t="str">
        <f t="shared" si="92"/>
        <v/>
      </c>
      <c r="X851" s="51" t="str">
        <f>+IF(T851="SWAT HB",800,IF(R851="-","",IFERROR(IF(T851="-","",VLOOKUP(T851,'SKILL PERFIL'!$A$2:$B$37,2,0)),"")))</f>
        <v/>
      </c>
      <c r="Y851" s="51" t="str">
        <f t="shared" si="93"/>
        <v/>
      </c>
      <c r="Z851" s="46" t="str">
        <f t="shared" si="94"/>
        <v/>
      </c>
      <c r="AA851" s="45" t="str">
        <f t="shared" si="95"/>
        <v/>
      </c>
      <c r="AB851" s="45" t="str">
        <f t="shared" si="96"/>
        <v/>
      </c>
      <c r="AC851" s="45" t="str">
        <f>+IF(Q851="","",IFERROR(VLOOKUP(Q851,Consulta1[],7,0),"-"))</f>
        <v/>
      </c>
      <c r="AD851" s="45" t="str">
        <f>+IF(Q851="","",IFERROR(VLOOKUP(Q851,Consulta1[],9,0),"-"))</f>
        <v/>
      </c>
      <c r="AE851" s="1">
        <f t="shared" si="97"/>
        <v>0</v>
      </c>
    </row>
    <row r="852" spans="1:31">
      <c r="A852" s="55"/>
      <c r="B852" s="55"/>
      <c r="H852"/>
      <c r="P852" s="54"/>
      <c r="Q852" s="45" t="str">
        <f t="shared" si="91"/>
        <v/>
      </c>
      <c r="R852" s="45" t="str">
        <f>+IF(Q852="","",IFERROR(VLOOKUP(Q852,Consulta1[],2,0),"-"))</f>
        <v/>
      </c>
      <c r="S852" s="45" t="str">
        <f>+IF(Q852="","",IFERROR(VLOOKUP(Q852,Consulta1[],3,0),"-"))</f>
        <v/>
      </c>
      <c r="T852" s="45" t="str">
        <f>+IF(Q852="","",IFERROR(VLOOKUP(Q852,Consulta1[],4,0),"-"))</f>
        <v/>
      </c>
      <c r="U852" s="45" t="str">
        <f>+IF(Q852="","",IFERROR(VLOOKUP(Q852,Consulta1[],5,0),"-"))</f>
        <v/>
      </c>
      <c r="V852" s="45" t="str">
        <f>+IF(Q852="","",IFERROR(VLOOKUP(Q852,Consulta1[],6,0),"-"))</f>
        <v/>
      </c>
      <c r="W852" s="45" t="str">
        <f t="shared" si="92"/>
        <v/>
      </c>
      <c r="X852" s="51" t="str">
        <f>+IF(T852="SWAT HB",800,IF(R852="-","",IFERROR(IF(T852="-","",VLOOKUP(T852,'SKILL PERFIL'!$A$2:$B$37,2,0)),"")))</f>
        <v/>
      </c>
      <c r="Y852" s="51" t="str">
        <f t="shared" si="93"/>
        <v/>
      </c>
      <c r="Z852" s="46" t="str">
        <f t="shared" si="94"/>
        <v/>
      </c>
      <c r="AA852" s="45" t="str">
        <f t="shared" si="95"/>
        <v/>
      </c>
      <c r="AB852" s="45" t="str">
        <f t="shared" si="96"/>
        <v/>
      </c>
      <c r="AC852" s="45" t="str">
        <f>+IF(Q852="","",IFERROR(VLOOKUP(Q852,Consulta1[],7,0),"-"))</f>
        <v/>
      </c>
      <c r="AD852" s="45" t="str">
        <f>+IF(Q852="","",IFERROR(VLOOKUP(Q852,Consulta1[],9,0),"-"))</f>
        <v/>
      </c>
      <c r="AE852" s="1">
        <f t="shared" si="97"/>
        <v>0</v>
      </c>
    </row>
    <row r="853" spans="1:31">
      <c r="A853" s="55"/>
      <c r="B853" s="55"/>
      <c r="H853"/>
      <c r="P853" s="54"/>
      <c r="Q853" s="45" t="str">
        <f t="shared" si="91"/>
        <v/>
      </c>
      <c r="R853" s="45" t="str">
        <f>+IF(Q853="","",IFERROR(VLOOKUP(Q853,Consulta1[],2,0),"-"))</f>
        <v/>
      </c>
      <c r="S853" s="45" t="str">
        <f>+IF(Q853="","",IFERROR(VLOOKUP(Q853,Consulta1[],3,0),"-"))</f>
        <v/>
      </c>
      <c r="T853" s="45" t="str">
        <f>+IF(Q853="","",IFERROR(VLOOKUP(Q853,Consulta1[],4,0),"-"))</f>
        <v/>
      </c>
      <c r="U853" s="45" t="str">
        <f>+IF(Q853="","",IFERROR(VLOOKUP(Q853,Consulta1[],5,0),"-"))</f>
        <v/>
      </c>
      <c r="V853" s="45" t="str">
        <f>+IF(Q853="","",IFERROR(VLOOKUP(Q853,Consulta1[],6,0),"-"))</f>
        <v/>
      </c>
      <c r="W853" s="45" t="str">
        <f t="shared" si="92"/>
        <v/>
      </c>
      <c r="X853" s="51" t="str">
        <f>+IF(T853="SWAT HB",800,IF(R853="-","",IFERROR(IF(T853="-","",VLOOKUP(T853,'SKILL PERFIL'!$A$2:$B$37,2,0)),"")))</f>
        <v/>
      </c>
      <c r="Y853" s="51" t="str">
        <f t="shared" si="93"/>
        <v/>
      </c>
      <c r="Z853" s="46" t="str">
        <f t="shared" si="94"/>
        <v/>
      </c>
      <c r="AA853" s="45" t="str">
        <f t="shared" si="95"/>
        <v/>
      </c>
      <c r="AB853" s="45" t="str">
        <f t="shared" si="96"/>
        <v/>
      </c>
      <c r="AC853" s="45" t="str">
        <f>+IF(Q853="","",IFERROR(VLOOKUP(Q853,Consulta1[],7,0),"-"))</f>
        <v/>
      </c>
      <c r="AD853" s="45" t="str">
        <f>+IF(Q853="","",IFERROR(VLOOKUP(Q853,Consulta1[],9,0),"-"))</f>
        <v/>
      </c>
      <c r="AE853" s="1">
        <f t="shared" si="97"/>
        <v>0</v>
      </c>
    </row>
    <row r="854" spans="1:31">
      <c r="A854" s="55"/>
      <c r="B854" s="55"/>
      <c r="H854"/>
      <c r="P854" s="54"/>
      <c r="Q854" s="45" t="str">
        <f t="shared" si="91"/>
        <v/>
      </c>
      <c r="R854" s="45" t="str">
        <f>+IF(Q854="","",IFERROR(VLOOKUP(Q854,Consulta1[],2,0),"-"))</f>
        <v/>
      </c>
      <c r="S854" s="45" t="str">
        <f>+IF(Q854="","",IFERROR(VLOOKUP(Q854,Consulta1[],3,0),"-"))</f>
        <v/>
      </c>
      <c r="T854" s="45" t="str">
        <f>+IF(Q854="","",IFERROR(VLOOKUP(Q854,Consulta1[],4,0),"-"))</f>
        <v/>
      </c>
      <c r="U854" s="45" t="str">
        <f>+IF(Q854="","",IFERROR(VLOOKUP(Q854,Consulta1[],5,0),"-"))</f>
        <v/>
      </c>
      <c r="V854" s="45" t="str">
        <f>+IF(Q854="","",IFERROR(VLOOKUP(Q854,Consulta1[],6,0),"-"))</f>
        <v/>
      </c>
      <c r="W854" s="45" t="str">
        <f t="shared" si="92"/>
        <v/>
      </c>
      <c r="X854" s="51" t="str">
        <f>+IF(T854="SWAT HB",800,IF(R854="-","",IFERROR(IF(T854="-","",VLOOKUP(T854,'SKILL PERFIL'!$A$2:$B$37,2,0)),"")))</f>
        <v/>
      </c>
      <c r="Y854" s="51" t="str">
        <f t="shared" si="93"/>
        <v/>
      </c>
      <c r="Z854" s="46" t="str">
        <f t="shared" si="94"/>
        <v/>
      </c>
      <c r="AA854" s="45" t="str">
        <f t="shared" si="95"/>
        <v/>
      </c>
      <c r="AB854" s="45" t="str">
        <f t="shared" si="96"/>
        <v/>
      </c>
      <c r="AC854" s="45" t="str">
        <f>+IF(Q854="","",IFERROR(VLOOKUP(Q854,Consulta1[],7,0),"-"))</f>
        <v/>
      </c>
      <c r="AD854" s="45" t="str">
        <f>+IF(Q854="","",IFERROR(VLOOKUP(Q854,Consulta1[],9,0),"-"))</f>
        <v/>
      </c>
      <c r="AE854" s="1">
        <f t="shared" si="97"/>
        <v>0</v>
      </c>
    </row>
    <row r="855" spans="1:31">
      <c r="A855" s="55"/>
      <c r="B855" s="55"/>
      <c r="H855"/>
      <c r="P855" s="54"/>
      <c r="Q855" s="45" t="str">
        <f t="shared" si="91"/>
        <v/>
      </c>
      <c r="R855" s="45" t="str">
        <f>+IF(Q855="","",IFERROR(VLOOKUP(Q855,Consulta1[],2,0),"-"))</f>
        <v/>
      </c>
      <c r="S855" s="45" t="str">
        <f>+IF(Q855="","",IFERROR(VLOOKUP(Q855,Consulta1[],3,0),"-"))</f>
        <v/>
      </c>
      <c r="T855" s="45" t="str">
        <f>+IF(Q855="","",IFERROR(VLOOKUP(Q855,Consulta1[],4,0),"-"))</f>
        <v/>
      </c>
      <c r="U855" s="45" t="str">
        <f>+IF(Q855="","",IFERROR(VLOOKUP(Q855,Consulta1[],5,0),"-"))</f>
        <v/>
      </c>
      <c r="V855" s="45" t="str">
        <f>+IF(Q855="","",IFERROR(VLOOKUP(Q855,Consulta1[],6,0),"-"))</f>
        <v/>
      </c>
      <c r="W855" s="45" t="str">
        <f t="shared" si="92"/>
        <v/>
      </c>
      <c r="X855" s="51" t="str">
        <f>+IF(T855="SWAT HB",800,IF(R855="-","",IFERROR(IF(T855="-","",VLOOKUP(T855,'SKILL PERFIL'!$A$2:$B$37,2,0)),"")))</f>
        <v/>
      </c>
      <c r="Y855" s="51" t="str">
        <f t="shared" si="93"/>
        <v/>
      </c>
      <c r="Z855" s="46" t="str">
        <f t="shared" si="94"/>
        <v/>
      </c>
      <c r="AA855" s="45" t="str">
        <f t="shared" si="95"/>
        <v/>
      </c>
      <c r="AB855" s="45" t="str">
        <f t="shared" si="96"/>
        <v/>
      </c>
      <c r="AC855" s="45" t="str">
        <f>+IF(Q855="","",IFERROR(VLOOKUP(Q855,Consulta1[],7,0),"-"))</f>
        <v/>
      </c>
      <c r="AD855" s="45" t="str">
        <f>+IF(Q855="","",IFERROR(VLOOKUP(Q855,Consulta1[],9,0),"-"))</f>
        <v/>
      </c>
      <c r="AE855" s="1">
        <f t="shared" si="97"/>
        <v>0</v>
      </c>
    </row>
    <row r="856" spans="1:31">
      <c r="A856" s="55"/>
      <c r="B856" s="55"/>
      <c r="H856"/>
      <c r="P856" s="54"/>
      <c r="Q856" s="45" t="str">
        <f t="shared" si="91"/>
        <v/>
      </c>
      <c r="R856" s="45" t="str">
        <f>+IF(Q856="","",IFERROR(VLOOKUP(Q856,Consulta1[],2,0),"-"))</f>
        <v/>
      </c>
      <c r="S856" s="45" t="str">
        <f>+IF(Q856="","",IFERROR(VLOOKUP(Q856,Consulta1[],3,0),"-"))</f>
        <v/>
      </c>
      <c r="T856" s="45" t="str">
        <f>+IF(Q856="","",IFERROR(VLOOKUP(Q856,Consulta1[],4,0),"-"))</f>
        <v/>
      </c>
      <c r="U856" s="45" t="str">
        <f>+IF(Q856="","",IFERROR(VLOOKUP(Q856,Consulta1[],5,0),"-"))</f>
        <v/>
      </c>
      <c r="V856" s="45" t="str">
        <f>+IF(Q856="","",IFERROR(VLOOKUP(Q856,Consulta1[],6,0),"-"))</f>
        <v/>
      </c>
      <c r="W856" s="45" t="str">
        <f t="shared" si="92"/>
        <v/>
      </c>
      <c r="X856" s="51" t="str">
        <f>+IF(T856="SWAT HB",800,IF(R856="-","",IFERROR(IF(T856="-","",VLOOKUP(T856,'SKILL PERFIL'!$A$2:$B$37,2,0)),"")))</f>
        <v/>
      </c>
      <c r="Y856" s="51" t="str">
        <f t="shared" si="93"/>
        <v/>
      </c>
      <c r="Z856" s="46" t="str">
        <f t="shared" si="94"/>
        <v/>
      </c>
      <c r="AA856" s="45" t="str">
        <f t="shared" si="95"/>
        <v/>
      </c>
      <c r="AB856" s="45" t="str">
        <f t="shared" si="96"/>
        <v/>
      </c>
      <c r="AC856" s="45" t="str">
        <f>+IF(Q856="","",IFERROR(VLOOKUP(Q856,Consulta1[],7,0),"-"))</f>
        <v/>
      </c>
      <c r="AD856" s="45" t="str">
        <f>+IF(Q856="","",IFERROR(VLOOKUP(Q856,Consulta1[],9,0),"-"))</f>
        <v/>
      </c>
      <c r="AE856" s="1">
        <f t="shared" si="97"/>
        <v>0</v>
      </c>
    </row>
    <row r="857" spans="1:31">
      <c r="A857" s="55"/>
      <c r="B857" s="55"/>
      <c r="H857"/>
      <c r="P857" s="54"/>
      <c r="Q857" s="45" t="str">
        <f t="shared" si="91"/>
        <v/>
      </c>
      <c r="R857" s="45" t="str">
        <f>+IF(Q857="","",IFERROR(VLOOKUP(Q857,Consulta1[],2,0),"-"))</f>
        <v/>
      </c>
      <c r="S857" s="45" t="str">
        <f>+IF(Q857="","",IFERROR(VLOOKUP(Q857,Consulta1[],3,0),"-"))</f>
        <v/>
      </c>
      <c r="T857" s="45" t="str">
        <f>+IF(Q857="","",IFERROR(VLOOKUP(Q857,Consulta1[],4,0),"-"))</f>
        <v/>
      </c>
      <c r="U857" s="45" t="str">
        <f>+IF(Q857="","",IFERROR(VLOOKUP(Q857,Consulta1[],5,0),"-"))</f>
        <v/>
      </c>
      <c r="V857" s="45" t="str">
        <f>+IF(Q857="","",IFERROR(VLOOKUP(Q857,Consulta1[],6,0),"-"))</f>
        <v/>
      </c>
      <c r="W857" s="45" t="str">
        <f t="shared" si="92"/>
        <v/>
      </c>
      <c r="X857" s="51" t="str">
        <f>+IF(T857="SWAT HB",800,IF(R857="-","",IFERROR(IF(T857="-","",VLOOKUP(T857,'SKILL PERFIL'!$A$2:$B$37,2,0)),"")))</f>
        <v/>
      </c>
      <c r="Y857" s="51" t="str">
        <f t="shared" si="93"/>
        <v/>
      </c>
      <c r="Z857" s="46" t="str">
        <f t="shared" si="94"/>
        <v/>
      </c>
      <c r="AA857" s="45" t="str">
        <f t="shared" si="95"/>
        <v/>
      </c>
      <c r="AB857" s="45" t="str">
        <f t="shared" si="96"/>
        <v/>
      </c>
      <c r="AC857" s="45" t="str">
        <f>+IF(Q857="","",IFERROR(VLOOKUP(Q857,Consulta1[],7,0),"-"))</f>
        <v/>
      </c>
      <c r="AD857" s="45" t="str">
        <f>+IF(Q857="","",IFERROR(VLOOKUP(Q857,Consulta1[],9,0),"-"))</f>
        <v/>
      </c>
      <c r="AE857" s="1">
        <f t="shared" si="97"/>
        <v>0</v>
      </c>
    </row>
    <row r="858" spans="1:31">
      <c r="A858" s="55"/>
      <c r="B858" s="55"/>
      <c r="H858"/>
      <c r="P858" s="54"/>
      <c r="Q858" s="45" t="str">
        <f t="shared" si="91"/>
        <v/>
      </c>
      <c r="R858" s="45" t="str">
        <f>+IF(Q858="","",IFERROR(VLOOKUP(Q858,Consulta1[],2,0),"-"))</f>
        <v/>
      </c>
      <c r="S858" s="45" t="str">
        <f>+IF(Q858="","",IFERROR(VLOOKUP(Q858,Consulta1[],3,0),"-"))</f>
        <v/>
      </c>
      <c r="T858" s="45" t="str">
        <f>+IF(Q858="","",IFERROR(VLOOKUP(Q858,Consulta1[],4,0),"-"))</f>
        <v/>
      </c>
      <c r="U858" s="45" t="str">
        <f>+IF(Q858="","",IFERROR(VLOOKUP(Q858,Consulta1[],5,0),"-"))</f>
        <v/>
      </c>
      <c r="V858" s="45" t="str">
        <f>+IF(Q858="","",IFERROR(VLOOKUP(Q858,Consulta1[],6,0),"-"))</f>
        <v/>
      </c>
      <c r="W858" s="45" t="str">
        <f t="shared" si="92"/>
        <v/>
      </c>
      <c r="X858" s="51" t="str">
        <f>+IF(T858="SWAT HB",800,IF(R858="-","",IFERROR(IF(T858="-","",VLOOKUP(T858,'SKILL PERFIL'!$A$2:$B$37,2,0)),"")))</f>
        <v/>
      </c>
      <c r="Y858" s="51" t="str">
        <f t="shared" si="93"/>
        <v/>
      </c>
      <c r="Z858" s="46" t="str">
        <f t="shared" si="94"/>
        <v/>
      </c>
      <c r="AA858" s="45" t="str">
        <f t="shared" si="95"/>
        <v/>
      </c>
      <c r="AB858" s="45" t="str">
        <f t="shared" si="96"/>
        <v/>
      </c>
      <c r="AC858" s="45" t="str">
        <f>+IF(Q858="","",IFERROR(VLOOKUP(Q858,Consulta1[],7,0),"-"))</f>
        <v/>
      </c>
      <c r="AD858" s="45" t="str">
        <f>+IF(Q858="","",IFERROR(VLOOKUP(Q858,Consulta1[],9,0),"-"))</f>
        <v/>
      </c>
      <c r="AE858" s="1">
        <f t="shared" si="97"/>
        <v>0</v>
      </c>
    </row>
    <row r="859" spans="1:31">
      <c r="A859" s="55"/>
      <c r="B859" s="55"/>
      <c r="H859"/>
      <c r="P859" s="54"/>
      <c r="Q859" s="45" t="str">
        <f t="shared" si="91"/>
        <v/>
      </c>
      <c r="R859" s="45" t="str">
        <f>+IF(Q859="","",IFERROR(VLOOKUP(Q859,Consulta1[],2,0),"-"))</f>
        <v/>
      </c>
      <c r="S859" s="45" t="str">
        <f>+IF(Q859="","",IFERROR(VLOOKUP(Q859,Consulta1[],3,0),"-"))</f>
        <v/>
      </c>
      <c r="T859" s="45" t="str">
        <f>+IF(Q859="","",IFERROR(VLOOKUP(Q859,Consulta1[],4,0),"-"))</f>
        <v/>
      </c>
      <c r="U859" s="45" t="str">
        <f>+IF(Q859="","",IFERROR(VLOOKUP(Q859,Consulta1[],5,0),"-"))</f>
        <v/>
      </c>
      <c r="V859" s="45" t="str">
        <f>+IF(Q859="","",IFERROR(VLOOKUP(Q859,Consulta1[],6,0),"-"))</f>
        <v/>
      </c>
      <c r="W859" s="45" t="str">
        <f t="shared" si="92"/>
        <v/>
      </c>
      <c r="X859" s="51" t="str">
        <f>+IF(T859="SWAT HB",800,IF(R859="-","",IFERROR(IF(T859="-","",VLOOKUP(T859,'SKILL PERFIL'!$A$2:$B$37,2,0)),"")))</f>
        <v/>
      </c>
      <c r="Y859" s="51" t="str">
        <f t="shared" si="93"/>
        <v/>
      </c>
      <c r="Z859" s="46" t="str">
        <f t="shared" si="94"/>
        <v/>
      </c>
      <c r="AA859" s="45" t="str">
        <f t="shared" si="95"/>
        <v/>
      </c>
      <c r="AB859" s="45" t="str">
        <f t="shared" si="96"/>
        <v/>
      </c>
      <c r="AC859" s="45" t="str">
        <f>+IF(Q859="","",IFERROR(VLOOKUP(Q859,Consulta1[],7,0),"-"))</f>
        <v/>
      </c>
      <c r="AD859" s="45" t="str">
        <f>+IF(Q859="","",IFERROR(VLOOKUP(Q859,Consulta1[],9,0),"-"))</f>
        <v/>
      </c>
      <c r="AE859" s="1">
        <f t="shared" si="97"/>
        <v>0</v>
      </c>
    </row>
    <row r="860" spans="1:31">
      <c r="A860" s="55"/>
      <c r="B860" s="55"/>
      <c r="H860"/>
      <c r="P860" s="54"/>
      <c r="Q860" s="45" t="str">
        <f t="shared" si="91"/>
        <v/>
      </c>
      <c r="R860" s="45" t="str">
        <f>+IF(Q860="","",IFERROR(VLOOKUP(Q860,Consulta1[],2,0),"-"))</f>
        <v/>
      </c>
      <c r="S860" s="45" t="str">
        <f>+IF(Q860="","",IFERROR(VLOOKUP(Q860,Consulta1[],3,0),"-"))</f>
        <v/>
      </c>
      <c r="T860" s="45" t="str">
        <f>+IF(Q860="","",IFERROR(VLOOKUP(Q860,Consulta1[],4,0),"-"))</f>
        <v/>
      </c>
      <c r="U860" s="45" t="str">
        <f>+IF(Q860="","",IFERROR(VLOOKUP(Q860,Consulta1[],5,0),"-"))</f>
        <v/>
      </c>
      <c r="V860" s="45" t="str">
        <f>+IF(Q860="","",IFERROR(VLOOKUP(Q860,Consulta1[],6,0),"-"))</f>
        <v/>
      </c>
      <c r="W860" s="45" t="str">
        <f t="shared" si="92"/>
        <v/>
      </c>
      <c r="X860" s="51" t="str">
        <f>+IF(T860="SWAT HB",800,IF(R860="-","",IFERROR(IF(T860="-","",VLOOKUP(T860,'SKILL PERFIL'!$A$2:$B$37,2,0)),"")))</f>
        <v/>
      </c>
      <c r="Y860" s="51" t="str">
        <f t="shared" si="93"/>
        <v/>
      </c>
      <c r="Z860" s="46" t="str">
        <f t="shared" si="94"/>
        <v/>
      </c>
      <c r="AA860" s="45" t="str">
        <f t="shared" si="95"/>
        <v/>
      </c>
      <c r="AB860" s="45" t="str">
        <f t="shared" si="96"/>
        <v/>
      </c>
      <c r="AC860" s="45" t="str">
        <f>+IF(Q860="","",IFERROR(VLOOKUP(Q860,Consulta1[],7,0),"-"))</f>
        <v/>
      </c>
      <c r="AD860" s="45" t="str">
        <f>+IF(Q860="","",IFERROR(VLOOKUP(Q860,Consulta1[],9,0),"-"))</f>
        <v/>
      </c>
      <c r="AE860" s="1">
        <f t="shared" si="97"/>
        <v>0</v>
      </c>
    </row>
    <row r="861" spans="1:31">
      <c r="A861" s="55"/>
      <c r="B861" s="55"/>
      <c r="H861"/>
      <c r="P861" s="54"/>
      <c r="Q861" s="45" t="str">
        <f t="shared" si="91"/>
        <v/>
      </c>
      <c r="R861" s="45" t="str">
        <f>+IF(Q861="","",IFERROR(VLOOKUP(Q861,Consulta1[],2,0),"-"))</f>
        <v/>
      </c>
      <c r="S861" s="45" t="str">
        <f>+IF(Q861="","",IFERROR(VLOOKUP(Q861,Consulta1[],3,0),"-"))</f>
        <v/>
      </c>
      <c r="T861" s="45" t="str">
        <f>+IF(Q861="","",IFERROR(VLOOKUP(Q861,Consulta1[],4,0),"-"))</f>
        <v/>
      </c>
      <c r="U861" s="45" t="str">
        <f>+IF(Q861="","",IFERROR(VLOOKUP(Q861,Consulta1[],5,0),"-"))</f>
        <v/>
      </c>
      <c r="V861" s="45" t="str">
        <f>+IF(Q861="","",IFERROR(VLOOKUP(Q861,Consulta1[],6,0),"-"))</f>
        <v/>
      </c>
      <c r="W861" s="45" t="str">
        <f t="shared" si="92"/>
        <v/>
      </c>
      <c r="X861" s="51" t="str">
        <f>+IF(T861="SWAT HB",800,IF(R861="-","",IFERROR(IF(T861="-","",VLOOKUP(T861,'SKILL PERFIL'!$A$2:$B$37,2,0)),"")))</f>
        <v/>
      </c>
      <c r="Y861" s="51" t="str">
        <f t="shared" si="93"/>
        <v/>
      </c>
      <c r="Z861" s="46" t="str">
        <f t="shared" si="94"/>
        <v/>
      </c>
      <c r="AA861" s="45" t="str">
        <f t="shared" si="95"/>
        <v/>
      </c>
      <c r="AB861" s="45" t="str">
        <f t="shared" si="96"/>
        <v/>
      </c>
      <c r="AC861" s="45" t="str">
        <f>+IF(Q861="","",IFERROR(VLOOKUP(Q861,Consulta1[],7,0),"-"))</f>
        <v/>
      </c>
      <c r="AD861" s="45" t="str">
        <f>+IF(Q861="","",IFERROR(VLOOKUP(Q861,Consulta1[],9,0),"-"))</f>
        <v/>
      </c>
      <c r="AE861" s="1">
        <f t="shared" si="97"/>
        <v>0</v>
      </c>
    </row>
    <row r="862" spans="1:31">
      <c r="A862" s="55"/>
      <c r="B862" s="55"/>
      <c r="H862"/>
      <c r="P862" s="54"/>
      <c r="Q862" s="45" t="str">
        <f t="shared" si="91"/>
        <v/>
      </c>
      <c r="R862" s="45" t="str">
        <f>+IF(Q862="","",IFERROR(VLOOKUP(Q862,Consulta1[],2,0),"-"))</f>
        <v/>
      </c>
      <c r="S862" s="45" t="str">
        <f>+IF(Q862="","",IFERROR(VLOOKUP(Q862,Consulta1[],3,0),"-"))</f>
        <v/>
      </c>
      <c r="T862" s="45" t="str">
        <f>+IF(Q862="","",IFERROR(VLOOKUP(Q862,Consulta1[],4,0),"-"))</f>
        <v/>
      </c>
      <c r="U862" s="45" t="str">
        <f>+IF(Q862="","",IFERROR(VLOOKUP(Q862,Consulta1[],5,0),"-"))</f>
        <v/>
      </c>
      <c r="V862" s="45" t="str">
        <f>+IF(Q862="","",IFERROR(VLOOKUP(Q862,Consulta1[],6,0),"-"))</f>
        <v/>
      </c>
      <c r="W862" s="45" t="str">
        <f t="shared" si="92"/>
        <v/>
      </c>
      <c r="X862" s="51" t="str">
        <f>+IF(T862="SWAT HB",800,IF(R862="-","",IFERROR(IF(T862="-","",VLOOKUP(T862,'SKILL PERFIL'!$A$2:$B$37,2,0)),"")))</f>
        <v/>
      </c>
      <c r="Y862" s="51" t="str">
        <f t="shared" si="93"/>
        <v/>
      </c>
      <c r="Z862" s="46" t="str">
        <f t="shared" si="94"/>
        <v/>
      </c>
      <c r="AA862" s="45" t="str">
        <f t="shared" si="95"/>
        <v/>
      </c>
      <c r="AB862" s="45" t="str">
        <f t="shared" si="96"/>
        <v/>
      </c>
      <c r="AC862" s="45" t="str">
        <f>+IF(Q862="","",IFERROR(VLOOKUP(Q862,Consulta1[],7,0),"-"))</f>
        <v/>
      </c>
      <c r="AD862" s="45" t="str">
        <f>+IF(Q862="","",IFERROR(VLOOKUP(Q862,Consulta1[],9,0),"-"))</f>
        <v/>
      </c>
      <c r="AE862" s="1">
        <f t="shared" si="97"/>
        <v>0</v>
      </c>
    </row>
    <row r="863" spans="1:31">
      <c r="A863" s="55"/>
      <c r="B863" s="55"/>
      <c r="H863"/>
      <c r="P863" s="54"/>
      <c r="Q863" s="45" t="str">
        <f t="shared" si="91"/>
        <v/>
      </c>
      <c r="R863" s="45" t="str">
        <f>+IF(Q863="","",IFERROR(VLOOKUP(Q863,Consulta1[],2,0),"-"))</f>
        <v/>
      </c>
      <c r="S863" s="45" t="str">
        <f>+IF(Q863="","",IFERROR(VLOOKUP(Q863,Consulta1[],3,0),"-"))</f>
        <v/>
      </c>
      <c r="T863" s="45" t="str">
        <f>+IF(Q863="","",IFERROR(VLOOKUP(Q863,Consulta1[],4,0),"-"))</f>
        <v/>
      </c>
      <c r="U863" s="45" t="str">
        <f>+IF(Q863="","",IFERROR(VLOOKUP(Q863,Consulta1[],5,0),"-"))</f>
        <v/>
      </c>
      <c r="V863" s="45" t="str">
        <f>+IF(Q863="","",IFERROR(VLOOKUP(Q863,Consulta1[],6,0),"-"))</f>
        <v/>
      </c>
      <c r="W863" s="45" t="str">
        <f t="shared" si="92"/>
        <v/>
      </c>
      <c r="X863" s="51" t="str">
        <f>+IF(T863="SWAT HB",800,IF(R863="-","",IFERROR(IF(T863="-","",VLOOKUP(T863,'SKILL PERFIL'!$A$2:$B$37,2,0)),"")))</f>
        <v/>
      </c>
      <c r="Y863" s="51" t="str">
        <f t="shared" si="93"/>
        <v/>
      </c>
      <c r="Z863" s="46" t="str">
        <f t="shared" si="94"/>
        <v/>
      </c>
      <c r="AA863" s="45" t="str">
        <f t="shared" si="95"/>
        <v/>
      </c>
      <c r="AB863" s="45" t="str">
        <f t="shared" si="96"/>
        <v/>
      </c>
      <c r="AC863" s="45" t="str">
        <f>+IF(Q863="","",IFERROR(VLOOKUP(Q863,Consulta1[],7,0),"-"))</f>
        <v/>
      </c>
      <c r="AD863" s="45" t="str">
        <f>+IF(Q863="","",IFERROR(VLOOKUP(Q863,Consulta1[],9,0),"-"))</f>
        <v/>
      </c>
      <c r="AE863" s="1">
        <f t="shared" si="97"/>
        <v>0</v>
      </c>
    </row>
    <row r="864" spans="1:31">
      <c r="A864" s="55"/>
      <c r="B864" s="55"/>
      <c r="H864"/>
      <c r="P864" s="54"/>
      <c r="Q864" s="45" t="str">
        <f t="shared" si="91"/>
        <v/>
      </c>
      <c r="R864" s="45" t="str">
        <f>+IF(Q864="","",IFERROR(VLOOKUP(Q864,Consulta1[],2,0),"-"))</f>
        <v/>
      </c>
      <c r="S864" s="45" t="str">
        <f>+IF(Q864="","",IFERROR(VLOOKUP(Q864,Consulta1[],3,0),"-"))</f>
        <v/>
      </c>
      <c r="T864" s="45" t="str">
        <f>+IF(Q864="","",IFERROR(VLOOKUP(Q864,Consulta1[],4,0),"-"))</f>
        <v/>
      </c>
      <c r="U864" s="45" t="str">
        <f>+IF(Q864="","",IFERROR(VLOOKUP(Q864,Consulta1[],5,0),"-"))</f>
        <v/>
      </c>
      <c r="V864" s="45" t="str">
        <f>+IF(Q864="","",IFERROR(VLOOKUP(Q864,Consulta1[],6,0),"-"))</f>
        <v/>
      </c>
      <c r="W864" s="45" t="str">
        <f t="shared" si="92"/>
        <v/>
      </c>
      <c r="X864" s="51" t="str">
        <f>+IF(T864="SWAT HB",800,IF(R864="-","",IFERROR(IF(T864="-","",VLOOKUP(T864,'SKILL PERFIL'!$A$2:$B$37,2,0)),"")))</f>
        <v/>
      </c>
      <c r="Y864" s="51" t="str">
        <f t="shared" si="93"/>
        <v/>
      </c>
      <c r="Z864" s="46" t="str">
        <f t="shared" si="94"/>
        <v/>
      </c>
      <c r="AA864" s="45" t="str">
        <f t="shared" si="95"/>
        <v/>
      </c>
      <c r="AB864" s="45" t="str">
        <f t="shared" si="96"/>
        <v/>
      </c>
      <c r="AC864" s="45" t="str">
        <f>+IF(Q864="","",IFERROR(VLOOKUP(Q864,Consulta1[],7,0),"-"))</f>
        <v/>
      </c>
      <c r="AD864" s="45" t="str">
        <f>+IF(Q864="","",IFERROR(VLOOKUP(Q864,Consulta1[],9,0),"-"))</f>
        <v/>
      </c>
      <c r="AE864" s="1">
        <f t="shared" si="97"/>
        <v>0</v>
      </c>
    </row>
    <row r="865" spans="1:31">
      <c r="A865" s="55"/>
      <c r="B865" s="55"/>
      <c r="H865"/>
      <c r="P865" s="54"/>
      <c r="Q865" s="45" t="str">
        <f t="shared" si="91"/>
        <v/>
      </c>
      <c r="R865" s="45" t="str">
        <f>+IF(Q865="","",IFERROR(VLOOKUP(Q865,Consulta1[],2,0),"-"))</f>
        <v/>
      </c>
      <c r="S865" s="45" t="str">
        <f>+IF(Q865="","",IFERROR(VLOOKUP(Q865,Consulta1[],3,0),"-"))</f>
        <v/>
      </c>
      <c r="T865" s="45" t="str">
        <f>+IF(Q865="","",IFERROR(VLOOKUP(Q865,Consulta1[],4,0),"-"))</f>
        <v/>
      </c>
      <c r="U865" s="45" t="str">
        <f>+IF(Q865="","",IFERROR(VLOOKUP(Q865,Consulta1[],5,0),"-"))</f>
        <v/>
      </c>
      <c r="V865" s="45" t="str">
        <f>+IF(Q865="","",IFERROR(VLOOKUP(Q865,Consulta1[],6,0),"-"))</f>
        <v/>
      </c>
      <c r="W865" s="45" t="str">
        <f t="shared" si="92"/>
        <v/>
      </c>
      <c r="X865" s="51" t="str">
        <f>+IF(T865="SWAT HB",800,IF(R865="-","",IFERROR(IF(T865="-","",VLOOKUP(T865,'SKILL PERFIL'!$A$2:$B$37,2,0)),"")))</f>
        <v/>
      </c>
      <c r="Y865" s="51" t="str">
        <f t="shared" si="93"/>
        <v/>
      </c>
      <c r="Z865" s="46" t="str">
        <f t="shared" si="94"/>
        <v/>
      </c>
      <c r="AA865" s="45" t="str">
        <f t="shared" si="95"/>
        <v/>
      </c>
      <c r="AB865" s="45" t="str">
        <f t="shared" si="96"/>
        <v/>
      </c>
      <c r="AC865" s="45" t="str">
        <f>+IF(Q865="","",IFERROR(VLOOKUP(Q865,Consulta1[],7,0),"-"))</f>
        <v/>
      </c>
      <c r="AD865" s="45" t="str">
        <f>+IF(Q865="","",IFERROR(VLOOKUP(Q865,Consulta1[],9,0),"-"))</f>
        <v/>
      </c>
      <c r="AE865" s="1">
        <f t="shared" si="97"/>
        <v>0</v>
      </c>
    </row>
    <row r="866" spans="1:31">
      <c r="A866" s="55"/>
      <c r="B866" s="55"/>
      <c r="H866"/>
      <c r="P866" s="54"/>
      <c r="Q866" s="45" t="str">
        <f t="shared" si="91"/>
        <v/>
      </c>
      <c r="R866" s="45" t="str">
        <f>+IF(Q866="","",IFERROR(VLOOKUP(Q866,Consulta1[],2,0),"-"))</f>
        <v/>
      </c>
      <c r="S866" s="45" t="str">
        <f>+IF(Q866="","",IFERROR(VLOOKUP(Q866,Consulta1[],3,0),"-"))</f>
        <v/>
      </c>
      <c r="T866" s="45" t="str">
        <f>+IF(Q866="","",IFERROR(VLOOKUP(Q866,Consulta1[],4,0),"-"))</f>
        <v/>
      </c>
      <c r="U866" s="45" t="str">
        <f>+IF(Q866="","",IFERROR(VLOOKUP(Q866,Consulta1[],5,0),"-"))</f>
        <v/>
      </c>
      <c r="V866" s="45" t="str">
        <f>+IF(Q866="","",IFERROR(VLOOKUP(Q866,Consulta1[],6,0),"-"))</f>
        <v/>
      </c>
      <c r="W866" s="45" t="str">
        <f t="shared" si="92"/>
        <v/>
      </c>
      <c r="X866" s="51" t="str">
        <f>+IF(T866="SWAT HB",800,IF(R866="-","",IFERROR(IF(T866="-","",VLOOKUP(T866,'SKILL PERFIL'!$A$2:$B$37,2,0)),"")))</f>
        <v/>
      </c>
      <c r="Y866" s="51" t="str">
        <f t="shared" si="93"/>
        <v/>
      </c>
      <c r="Z866" s="46" t="str">
        <f t="shared" si="94"/>
        <v/>
      </c>
      <c r="AA866" s="45" t="str">
        <f t="shared" si="95"/>
        <v/>
      </c>
      <c r="AB866" s="45" t="str">
        <f t="shared" si="96"/>
        <v/>
      </c>
      <c r="AC866" s="45" t="str">
        <f>+IF(Q866="","",IFERROR(VLOOKUP(Q866,Consulta1[],7,0),"-"))</f>
        <v/>
      </c>
      <c r="AD866" s="45" t="str">
        <f>+IF(Q866="","",IFERROR(VLOOKUP(Q866,Consulta1[],9,0),"-"))</f>
        <v/>
      </c>
      <c r="AE866" s="1">
        <f t="shared" si="97"/>
        <v>0</v>
      </c>
    </row>
    <row r="867" spans="1:31">
      <c r="A867" s="55"/>
      <c r="B867" s="55"/>
      <c r="H867"/>
      <c r="P867" s="54"/>
      <c r="Q867" s="45" t="str">
        <f t="shared" si="91"/>
        <v/>
      </c>
      <c r="R867" s="45" t="str">
        <f>+IF(Q867="","",IFERROR(VLOOKUP(Q867,Consulta1[],2,0),"-"))</f>
        <v/>
      </c>
      <c r="S867" s="45" t="str">
        <f>+IF(Q867="","",IFERROR(VLOOKUP(Q867,Consulta1[],3,0),"-"))</f>
        <v/>
      </c>
      <c r="T867" s="45" t="str">
        <f>+IF(Q867="","",IFERROR(VLOOKUP(Q867,Consulta1[],4,0),"-"))</f>
        <v/>
      </c>
      <c r="U867" s="45" t="str">
        <f>+IF(Q867="","",IFERROR(VLOOKUP(Q867,Consulta1[],5,0),"-"))</f>
        <v/>
      </c>
      <c r="V867" s="45" t="str">
        <f>+IF(Q867="","",IFERROR(VLOOKUP(Q867,Consulta1[],6,0),"-"))</f>
        <v/>
      </c>
      <c r="W867" s="45" t="str">
        <f t="shared" si="92"/>
        <v/>
      </c>
      <c r="X867" s="51" t="str">
        <f>+IF(T867="SWAT HB",800,IF(R867="-","",IFERROR(IF(T867="-","",VLOOKUP(T867,'SKILL PERFIL'!$A$2:$B$37,2,0)),"")))</f>
        <v/>
      </c>
      <c r="Y867" s="51" t="str">
        <f t="shared" si="93"/>
        <v/>
      </c>
      <c r="Z867" s="46" t="str">
        <f t="shared" si="94"/>
        <v/>
      </c>
      <c r="AA867" s="45" t="str">
        <f t="shared" si="95"/>
        <v/>
      </c>
      <c r="AB867" s="45" t="str">
        <f t="shared" si="96"/>
        <v/>
      </c>
      <c r="AC867" s="45" t="str">
        <f>+IF(Q867="","",IFERROR(VLOOKUP(Q867,Consulta1[],7,0),"-"))</f>
        <v/>
      </c>
      <c r="AD867" s="45" t="str">
        <f>+IF(Q867="","",IFERROR(VLOOKUP(Q867,Consulta1[],9,0),"-"))</f>
        <v/>
      </c>
      <c r="AE867" s="1">
        <f t="shared" si="97"/>
        <v>0</v>
      </c>
    </row>
    <row r="868" spans="1:31">
      <c r="A868" s="55"/>
      <c r="B868" s="55"/>
      <c r="H868"/>
      <c r="P868" s="54"/>
      <c r="Q868" s="45" t="str">
        <f t="shared" si="91"/>
        <v/>
      </c>
      <c r="R868" s="45" t="str">
        <f>+IF(Q868="","",IFERROR(VLOOKUP(Q868,Consulta1[],2,0),"-"))</f>
        <v/>
      </c>
      <c r="S868" s="45" t="str">
        <f>+IF(Q868="","",IFERROR(VLOOKUP(Q868,Consulta1[],3,0),"-"))</f>
        <v/>
      </c>
      <c r="T868" s="45" t="str">
        <f>+IF(Q868="","",IFERROR(VLOOKUP(Q868,Consulta1[],4,0),"-"))</f>
        <v/>
      </c>
      <c r="U868" s="45" t="str">
        <f>+IF(Q868="","",IFERROR(VLOOKUP(Q868,Consulta1[],5,0),"-"))</f>
        <v/>
      </c>
      <c r="V868" s="45" t="str">
        <f>+IF(Q868="","",IFERROR(VLOOKUP(Q868,Consulta1[],6,0),"-"))</f>
        <v/>
      </c>
      <c r="W868" s="45" t="str">
        <f t="shared" si="92"/>
        <v/>
      </c>
      <c r="X868" s="51" t="str">
        <f>+IF(T868="SWAT HB",800,IF(R868="-","",IFERROR(IF(T868="-","",VLOOKUP(T868,'SKILL PERFIL'!$A$2:$B$37,2,0)),"")))</f>
        <v/>
      </c>
      <c r="Y868" s="51" t="str">
        <f t="shared" si="93"/>
        <v/>
      </c>
      <c r="Z868" s="46" t="str">
        <f t="shared" si="94"/>
        <v/>
      </c>
      <c r="AA868" s="45" t="str">
        <f t="shared" si="95"/>
        <v/>
      </c>
      <c r="AB868" s="45" t="str">
        <f t="shared" si="96"/>
        <v/>
      </c>
      <c r="AC868" s="45" t="str">
        <f>+IF(Q868="","",IFERROR(VLOOKUP(Q868,Consulta1[],7,0),"-"))</f>
        <v/>
      </c>
      <c r="AD868" s="45" t="str">
        <f>+IF(Q868="","",IFERROR(VLOOKUP(Q868,Consulta1[],9,0),"-"))</f>
        <v/>
      </c>
      <c r="AE868" s="1">
        <f t="shared" si="97"/>
        <v>0</v>
      </c>
    </row>
    <row r="869" spans="1:31">
      <c r="A869" s="55"/>
      <c r="B869" s="55"/>
      <c r="H869"/>
      <c r="P869" s="54"/>
      <c r="Q869" s="45" t="str">
        <f t="shared" si="91"/>
        <v/>
      </c>
      <c r="R869" s="45" t="str">
        <f>+IF(Q869="","",IFERROR(VLOOKUP(Q869,Consulta1[],2,0),"-"))</f>
        <v/>
      </c>
      <c r="S869" s="45" t="str">
        <f>+IF(Q869="","",IFERROR(VLOOKUP(Q869,Consulta1[],3,0),"-"))</f>
        <v/>
      </c>
      <c r="T869" s="45" t="str">
        <f>+IF(Q869="","",IFERROR(VLOOKUP(Q869,Consulta1[],4,0),"-"))</f>
        <v/>
      </c>
      <c r="U869" s="45" t="str">
        <f>+IF(Q869="","",IFERROR(VLOOKUP(Q869,Consulta1[],5,0),"-"))</f>
        <v/>
      </c>
      <c r="V869" s="45" t="str">
        <f>+IF(Q869="","",IFERROR(VLOOKUP(Q869,Consulta1[],6,0),"-"))</f>
        <v/>
      </c>
      <c r="W869" s="45" t="str">
        <f t="shared" si="92"/>
        <v/>
      </c>
      <c r="X869" s="51" t="str">
        <f>+IF(T869="SWAT HB",800,IF(R869="-","",IFERROR(IF(T869="-","",VLOOKUP(T869,'SKILL PERFIL'!$A$2:$B$37,2,0)),"")))</f>
        <v/>
      </c>
      <c r="Y869" s="51" t="str">
        <f t="shared" si="93"/>
        <v/>
      </c>
      <c r="Z869" s="46" t="str">
        <f t="shared" si="94"/>
        <v/>
      </c>
      <c r="AA869" s="45" t="str">
        <f t="shared" si="95"/>
        <v/>
      </c>
      <c r="AB869" s="45" t="str">
        <f t="shared" si="96"/>
        <v/>
      </c>
      <c r="AC869" s="45" t="str">
        <f>+IF(Q869="","",IFERROR(VLOOKUP(Q869,Consulta1[],7,0),"-"))</f>
        <v/>
      </c>
      <c r="AD869" s="45" t="str">
        <f>+IF(Q869="","",IFERROR(VLOOKUP(Q869,Consulta1[],9,0),"-"))</f>
        <v/>
      </c>
      <c r="AE869" s="1">
        <f t="shared" si="97"/>
        <v>0</v>
      </c>
    </row>
    <row r="870" spans="1:31">
      <c r="A870" s="55"/>
      <c r="B870" s="55"/>
      <c r="H870"/>
      <c r="P870" s="54"/>
      <c r="Q870" s="45" t="str">
        <f t="shared" si="91"/>
        <v/>
      </c>
      <c r="R870" s="45" t="str">
        <f>+IF(Q870="","",IFERROR(VLOOKUP(Q870,Consulta1[],2,0),"-"))</f>
        <v/>
      </c>
      <c r="S870" s="45" t="str">
        <f>+IF(Q870="","",IFERROR(VLOOKUP(Q870,Consulta1[],3,0),"-"))</f>
        <v/>
      </c>
      <c r="T870" s="45" t="str">
        <f>+IF(Q870="","",IFERROR(VLOOKUP(Q870,Consulta1[],4,0),"-"))</f>
        <v/>
      </c>
      <c r="U870" s="45" t="str">
        <f>+IF(Q870="","",IFERROR(VLOOKUP(Q870,Consulta1[],5,0),"-"))</f>
        <v/>
      </c>
      <c r="V870" s="45" t="str">
        <f>+IF(Q870="","",IFERROR(VLOOKUP(Q870,Consulta1[],6,0),"-"))</f>
        <v/>
      </c>
      <c r="W870" s="45" t="str">
        <f t="shared" si="92"/>
        <v/>
      </c>
      <c r="X870" s="51" t="str">
        <f>+IF(T870="SWAT HB",800,IF(R870="-","",IFERROR(IF(T870="-","",VLOOKUP(T870,'SKILL PERFIL'!$A$2:$B$37,2,0)),"")))</f>
        <v/>
      </c>
      <c r="Y870" s="51" t="str">
        <f t="shared" si="93"/>
        <v/>
      </c>
      <c r="Z870" s="46" t="str">
        <f t="shared" si="94"/>
        <v/>
      </c>
      <c r="AA870" s="45" t="str">
        <f t="shared" si="95"/>
        <v/>
      </c>
      <c r="AB870" s="45" t="str">
        <f t="shared" si="96"/>
        <v/>
      </c>
      <c r="AC870" s="45" t="str">
        <f>+IF(Q870="","",IFERROR(VLOOKUP(Q870,Consulta1[],7,0),"-"))</f>
        <v/>
      </c>
      <c r="AD870" s="45" t="str">
        <f>+IF(Q870="","",IFERROR(VLOOKUP(Q870,Consulta1[],9,0),"-"))</f>
        <v/>
      </c>
      <c r="AE870" s="1">
        <f t="shared" si="97"/>
        <v>0</v>
      </c>
    </row>
    <row r="871" spans="1:31">
      <c r="A871" s="55"/>
      <c r="B871" s="55"/>
      <c r="H871"/>
      <c r="P871" s="54"/>
      <c r="Q871" s="45" t="str">
        <f t="shared" si="91"/>
        <v/>
      </c>
      <c r="R871" s="45" t="str">
        <f>+IF(Q871="","",IFERROR(VLOOKUP(Q871,Consulta1[],2,0),"-"))</f>
        <v/>
      </c>
      <c r="S871" s="45" t="str">
        <f>+IF(Q871="","",IFERROR(VLOOKUP(Q871,Consulta1[],3,0),"-"))</f>
        <v/>
      </c>
      <c r="T871" s="45" t="str">
        <f>+IF(Q871="","",IFERROR(VLOOKUP(Q871,Consulta1[],4,0),"-"))</f>
        <v/>
      </c>
      <c r="U871" s="45" t="str">
        <f>+IF(Q871="","",IFERROR(VLOOKUP(Q871,Consulta1[],5,0),"-"))</f>
        <v/>
      </c>
      <c r="V871" s="45" t="str">
        <f>+IF(Q871="","",IFERROR(VLOOKUP(Q871,Consulta1[],6,0),"-"))</f>
        <v/>
      </c>
      <c r="W871" s="45" t="str">
        <f t="shared" si="92"/>
        <v/>
      </c>
      <c r="X871" s="51" t="str">
        <f>+IF(T871="SWAT HB",800,IF(R871="-","",IFERROR(IF(T871="-","",VLOOKUP(T871,'SKILL PERFIL'!$A$2:$B$37,2,0)),"")))</f>
        <v/>
      </c>
      <c r="Y871" s="51" t="str">
        <f t="shared" si="93"/>
        <v/>
      </c>
      <c r="Z871" s="46" t="str">
        <f t="shared" si="94"/>
        <v/>
      </c>
      <c r="AA871" s="45" t="str">
        <f t="shared" si="95"/>
        <v/>
      </c>
      <c r="AB871" s="45" t="str">
        <f t="shared" si="96"/>
        <v/>
      </c>
      <c r="AC871" s="45" t="str">
        <f>+IF(Q871="","",IFERROR(VLOOKUP(Q871,Consulta1[],7,0),"-"))</f>
        <v/>
      </c>
      <c r="AD871" s="45" t="str">
        <f>+IF(Q871="","",IFERROR(VLOOKUP(Q871,Consulta1[],9,0),"-"))</f>
        <v/>
      </c>
      <c r="AE871" s="1">
        <f t="shared" si="97"/>
        <v>0</v>
      </c>
    </row>
    <row r="872" spans="1:31">
      <c r="A872" s="55"/>
      <c r="B872" s="55"/>
      <c r="H872"/>
      <c r="P872" s="54"/>
      <c r="Q872" s="45" t="str">
        <f t="shared" si="91"/>
        <v/>
      </c>
      <c r="R872" s="45" t="str">
        <f>+IF(Q872="","",IFERROR(VLOOKUP(Q872,Consulta1[],2,0),"-"))</f>
        <v/>
      </c>
      <c r="S872" s="45" t="str">
        <f>+IF(Q872="","",IFERROR(VLOOKUP(Q872,Consulta1[],3,0),"-"))</f>
        <v/>
      </c>
      <c r="T872" s="45" t="str">
        <f>+IF(Q872="","",IFERROR(VLOOKUP(Q872,Consulta1[],4,0),"-"))</f>
        <v/>
      </c>
      <c r="U872" s="45" t="str">
        <f>+IF(Q872="","",IFERROR(VLOOKUP(Q872,Consulta1[],5,0),"-"))</f>
        <v/>
      </c>
      <c r="V872" s="45" t="str">
        <f>+IF(Q872="","",IFERROR(VLOOKUP(Q872,Consulta1[],6,0),"-"))</f>
        <v/>
      </c>
      <c r="W872" s="45" t="str">
        <f t="shared" si="92"/>
        <v/>
      </c>
      <c r="X872" s="51" t="str">
        <f>+IF(T872="SWAT HB",800,IF(R872="-","",IFERROR(IF(T872="-","",VLOOKUP(T872,'SKILL PERFIL'!$A$2:$B$37,2,0)),"")))</f>
        <v/>
      </c>
      <c r="Y872" s="51" t="str">
        <f t="shared" si="93"/>
        <v/>
      </c>
      <c r="Z872" s="46" t="str">
        <f t="shared" si="94"/>
        <v/>
      </c>
      <c r="AA872" s="45" t="str">
        <f t="shared" si="95"/>
        <v/>
      </c>
      <c r="AB872" s="45" t="str">
        <f t="shared" si="96"/>
        <v/>
      </c>
      <c r="AC872" s="45" t="str">
        <f>+IF(Q872="","",IFERROR(VLOOKUP(Q872,Consulta1[],7,0),"-"))</f>
        <v/>
      </c>
      <c r="AD872" s="45" t="str">
        <f>+IF(Q872="","",IFERROR(VLOOKUP(Q872,Consulta1[],9,0),"-"))</f>
        <v/>
      </c>
      <c r="AE872" s="1">
        <f t="shared" si="97"/>
        <v>0</v>
      </c>
    </row>
    <row r="873" spans="1:31">
      <c r="A873" s="55"/>
      <c r="B873" s="55"/>
      <c r="H873"/>
      <c r="P873" s="54"/>
      <c r="Q873" s="45" t="str">
        <f t="shared" si="91"/>
        <v/>
      </c>
      <c r="R873" s="45" t="str">
        <f>+IF(Q873="","",IFERROR(VLOOKUP(Q873,Consulta1[],2,0),"-"))</f>
        <v/>
      </c>
      <c r="S873" s="45" t="str">
        <f>+IF(Q873="","",IFERROR(VLOOKUP(Q873,Consulta1[],3,0),"-"))</f>
        <v/>
      </c>
      <c r="T873" s="45" t="str">
        <f>+IF(Q873="","",IFERROR(VLOOKUP(Q873,Consulta1[],4,0),"-"))</f>
        <v/>
      </c>
      <c r="U873" s="45" t="str">
        <f>+IF(Q873="","",IFERROR(VLOOKUP(Q873,Consulta1[],5,0),"-"))</f>
        <v/>
      </c>
      <c r="V873" s="45" t="str">
        <f>+IF(Q873="","",IFERROR(VLOOKUP(Q873,Consulta1[],6,0),"-"))</f>
        <v/>
      </c>
      <c r="W873" s="45" t="str">
        <f t="shared" si="92"/>
        <v/>
      </c>
      <c r="X873" s="51" t="str">
        <f>+IF(T873="SWAT HB",800,IF(R873="-","",IFERROR(IF(T873="-","",VLOOKUP(T873,'SKILL PERFIL'!$A$2:$B$37,2,0)),"")))</f>
        <v/>
      </c>
      <c r="Y873" s="51" t="str">
        <f t="shared" si="93"/>
        <v/>
      </c>
      <c r="Z873" s="46" t="str">
        <f t="shared" si="94"/>
        <v/>
      </c>
      <c r="AA873" s="45" t="str">
        <f t="shared" si="95"/>
        <v/>
      </c>
      <c r="AB873" s="45" t="str">
        <f t="shared" si="96"/>
        <v/>
      </c>
      <c r="AC873" s="45" t="str">
        <f>+IF(Q873="","",IFERROR(VLOOKUP(Q873,Consulta1[],7,0),"-"))</f>
        <v/>
      </c>
      <c r="AD873" s="45" t="str">
        <f>+IF(Q873="","",IFERROR(VLOOKUP(Q873,Consulta1[],9,0),"-"))</f>
        <v/>
      </c>
      <c r="AE873" s="1">
        <f t="shared" si="97"/>
        <v>0</v>
      </c>
    </row>
    <row r="874" spans="1:31">
      <c r="A874" s="55"/>
      <c r="B874" s="55"/>
      <c r="H874"/>
      <c r="P874" s="54"/>
      <c r="Q874" s="45" t="str">
        <f t="shared" si="91"/>
        <v/>
      </c>
      <c r="R874" s="45" t="str">
        <f>+IF(Q874="","",IFERROR(VLOOKUP(Q874,Consulta1[],2,0),"-"))</f>
        <v/>
      </c>
      <c r="S874" s="45" t="str">
        <f>+IF(Q874="","",IFERROR(VLOOKUP(Q874,Consulta1[],3,0),"-"))</f>
        <v/>
      </c>
      <c r="T874" s="45" t="str">
        <f>+IF(Q874="","",IFERROR(VLOOKUP(Q874,Consulta1[],4,0),"-"))</f>
        <v/>
      </c>
      <c r="U874" s="45" t="str">
        <f>+IF(Q874="","",IFERROR(VLOOKUP(Q874,Consulta1[],5,0),"-"))</f>
        <v/>
      </c>
      <c r="V874" s="45" t="str">
        <f>+IF(Q874="","",IFERROR(VLOOKUP(Q874,Consulta1[],6,0),"-"))</f>
        <v/>
      </c>
      <c r="W874" s="45" t="str">
        <f t="shared" si="92"/>
        <v/>
      </c>
      <c r="X874" s="51" t="str">
        <f>+IF(T874="SWAT HB",800,IF(R874="-","",IFERROR(IF(T874="-","",VLOOKUP(T874,'SKILL PERFIL'!$A$2:$B$37,2,0)),"")))</f>
        <v/>
      </c>
      <c r="Y874" s="51" t="str">
        <f t="shared" si="93"/>
        <v/>
      </c>
      <c r="Z874" s="46" t="str">
        <f t="shared" si="94"/>
        <v/>
      </c>
      <c r="AA874" s="45" t="str">
        <f t="shared" si="95"/>
        <v/>
      </c>
      <c r="AB874" s="45" t="str">
        <f t="shared" si="96"/>
        <v/>
      </c>
      <c r="AC874" s="45" t="str">
        <f>+IF(Q874="","",IFERROR(VLOOKUP(Q874,Consulta1[],7,0),"-"))</f>
        <v/>
      </c>
      <c r="AD874" s="45" t="str">
        <f>+IF(Q874="","",IFERROR(VLOOKUP(Q874,Consulta1[],9,0),"-"))</f>
        <v/>
      </c>
      <c r="AE874" s="1">
        <f t="shared" si="97"/>
        <v>0</v>
      </c>
    </row>
    <row r="875" spans="1:31">
      <c r="A875" s="55"/>
      <c r="B875" s="55"/>
      <c r="H875"/>
      <c r="P875" s="54"/>
      <c r="Q875" s="45" t="str">
        <f t="shared" si="91"/>
        <v/>
      </c>
      <c r="R875" s="45" t="str">
        <f>+IF(Q875="","",IFERROR(VLOOKUP(Q875,Consulta1[],2,0),"-"))</f>
        <v/>
      </c>
      <c r="S875" s="45" t="str">
        <f>+IF(Q875="","",IFERROR(VLOOKUP(Q875,Consulta1[],3,0),"-"))</f>
        <v/>
      </c>
      <c r="T875" s="45" t="str">
        <f>+IF(Q875="","",IFERROR(VLOOKUP(Q875,Consulta1[],4,0),"-"))</f>
        <v/>
      </c>
      <c r="U875" s="45" t="str">
        <f>+IF(Q875="","",IFERROR(VLOOKUP(Q875,Consulta1[],5,0),"-"))</f>
        <v/>
      </c>
      <c r="V875" s="45" t="str">
        <f>+IF(Q875="","",IFERROR(VLOOKUP(Q875,Consulta1[],6,0),"-"))</f>
        <v/>
      </c>
      <c r="W875" s="45" t="str">
        <f t="shared" si="92"/>
        <v/>
      </c>
      <c r="X875" s="51" t="str">
        <f>+IF(T875="SWAT HB",800,IF(R875="-","",IFERROR(IF(T875="-","",VLOOKUP(T875,'SKILL PERFIL'!$A$2:$B$37,2,0)),"")))</f>
        <v/>
      </c>
      <c r="Y875" s="51" t="str">
        <f t="shared" si="93"/>
        <v/>
      </c>
      <c r="Z875" s="46" t="str">
        <f t="shared" si="94"/>
        <v/>
      </c>
      <c r="AA875" s="45" t="str">
        <f t="shared" si="95"/>
        <v/>
      </c>
      <c r="AB875" s="45" t="str">
        <f t="shared" si="96"/>
        <v/>
      </c>
      <c r="AC875" s="45" t="str">
        <f>+IF(Q875="","",IFERROR(VLOOKUP(Q875,Consulta1[],7,0),"-"))</f>
        <v/>
      </c>
      <c r="AD875" s="45" t="str">
        <f>+IF(Q875="","",IFERROR(VLOOKUP(Q875,Consulta1[],9,0),"-"))</f>
        <v/>
      </c>
      <c r="AE875" s="1">
        <f t="shared" si="97"/>
        <v>0</v>
      </c>
    </row>
    <row r="876" spans="1:31">
      <c r="A876" s="55"/>
      <c r="B876" s="55"/>
      <c r="H876"/>
      <c r="P876" s="54"/>
      <c r="Q876" s="45" t="str">
        <f t="shared" si="91"/>
        <v/>
      </c>
      <c r="R876" s="45" t="str">
        <f>+IF(Q876="","",IFERROR(VLOOKUP(Q876,Consulta1[],2,0),"-"))</f>
        <v/>
      </c>
      <c r="S876" s="45" t="str">
        <f>+IF(Q876="","",IFERROR(VLOOKUP(Q876,Consulta1[],3,0),"-"))</f>
        <v/>
      </c>
      <c r="T876" s="45" t="str">
        <f>+IF(Q876="","",IFERROR(VLOOKUP(Q876,Consulta1[],4,0),"-"))</f>
        <v/>
      </c>
      <c r="U876" s="45" t="str">
        <f>+IF(Q876="","",IFERROR(VLOOKUP(Q876,Consulta1[],5,0),"-"))</f>
        <v/>
      </c>
      <c r="V876" s="45" t="str">
        <f>+IF(Q876="","",IFERROR(VLOOKUP(Q876,Consulta1[],6,0),"-"))</f>
        <v/>
      </c>
      <c r="W876" s="45" t="str">
        <f t="shared" si="92"/>
        <v/>
      </c>
      <c r="X876" s="51" t="str">
        <f>+IF(T876="SWAT HB",800,IF(R876="-","",IFERROR(IF(T876="-","",VLOOKUP(T876,'SKILL PERFIL'!$A$2:$B$37,2,0)),"")))</f>
        <v/>
      </c>
      <c r="Y876" s="51" t="str">
        <f t="shared" si="93"/>
        <v/>
      </c>
      <c r="Z876" s="46" t="str">
        <f t="shared" si="94"/>
        <v/>
      </c>
      <c r="AA876" s="45" t="str">
        <f t="shared" si="95"/>
        <v/>
      </c>
      <c r="AB876" s="45" t="str">
        <f t="shared" si="96"/>
        <v/>
      </c>
      <c r="AC876" s="45" t="str">
        <f>+IF(Q876="","",IFERROR(VLOOKUP(Q876,Consulta1[],7,0),"-"))</f>
        <v/>
      </c>
      <c r="AD876" s="45" t="str">
        <f>+IF(Q876="","",IFERROR(VLOOKUP(Q876,Consulta1[],9,0),"-"))</f>
        <v/>
      </c>
      <c r="AE876" s="1">
        <f t="shared" si="97"/>
        <v>0</v>
      </c>
    </row>
    <row r="877" spans="1:31">
      <c r="A877" s="55"/>
      <c r="B877" s="55"/>
      <c r="H877"/>
      <c r="P877" s="54"/>
      <c r="Q877" s="45" t="str">
        <f t="shared" si="91"/>
        <v/>
      </c>
      <c r="R877" s="45" t="str">
        <f>+IF(Q877="","",IFERROR(VLOOKUP(Q877,Consulta1[],2,0),"-"))</f>
        <v/>
      </c>
      <c r="S877" s="45" t="str">
        <f>+IF(Q877="","",IFERROR(VLOOKUP(Q877,Consulta1[],3,0),"-"))</f>
        <v/>
      </c>
      <c r="T877" s="45" t="str">
        <f>+IF(Q877="","",IFERROR(VLOOKUP(Q877,Consulta1[],4,0),"-"))</f>
        <v/>
      </c>
      <c r="U877" s="45" t="str">
        <f>+IF(Q877="","",IFERROR(VLOOKUP(Q877,Consulta1[],5,0),"-"))</f>
        <v/>
      </c>
      <c r="V877" s="45" t="str">
        <f>+IF(Q877="","",IFERROR(VLOOKUP(Q877,Consulta1[],6,0),"-"))</f>
        <v/>
      </c>
      <c r="W877" s="45" t="str">
        <f t="shared" si="92"/>
        <v/>
      </c>
      <c r="X877" s="51" t="str">
        <f>+IF(T877="SWAT HB",800,IF(R877="-","",IFERROR(IF(T877="-","",VLOOKUP(T877,'SKILL PERFIL'!$A$2:$B$37,2,0)),"")))</f>
        <v/>
      </c>
      <c r="Y877" s="51" t="str">
        <f t="shared" si="93"/>
        <v/>
      </c>
      <c r="Z877" s="46" t="str">
        <f t="shared" si="94"/>
        <v/>
      </c>
      <c r="AA877" s="45" t="str">
        <f t="shared" si="95"/>
        <v/>
      </c>
      <c r="AB877" s="45" t="str">
        <f t="shared" si="96"/>
        <v/>
      </c>
      <c r="AC877" s="45" t="str">
        <f>+IF(Q877="","",IFERROR(VLOOKUP(Q877,Consulta1[],7,0),"-"))</f>
        <v/>
      </c>
      <c r="AD877" s="45" t="str">
        <f>+IF(Q877="","",IFERROR(VLOOKUP(Q877,Consulta1[],9,0),"-"))</f>
        <v/>
      </c>
      <c r="AE877" s="1">
        <f t="shared" si="97"/>
        <v>0</v>
      </c>
    </row>
    <row r="878" spans="1:31">
      <c r="A878" s="55"/>
      <c r="B878" s="55"/>
      <c r="H878"/>
      <c r="P878" s="54"/>
      <c r="Q878" s="45" t="str">
        <f t="shared" si="91"/>
        <v/>
      </c>
      <c r="R878" s="45" t="str">
        <f>+IF(Q878="","",IFERROR(VLOOKUP(Q878,Consulta1[],2,0),"-"))</f>
        <v/>
      </c>
      <c r="S878" s="45" t="str">
        <f>+IF(Q878="","",IFERROR(VLOOKUP(Q878,Consulta1[],3,0),"-"))</f>
        <v/>
      </c>
      <c r="T878" s="45" t="str">
        <f>+IF(Q878="","",IFERROR(VLOOKUP(Q878,Consulta1[],4,0),"-"))</f>
        <v/>
      </c>
      <c r="U878" s="45" t="str">
        <f>+IF(Q878="","",IFERROR(VLOOKUP(Q878,Consulta1[],5,0),"-"))</f>
        <v/>
      </c>
      <c r="V878" s="45" t="str">
        <f>+IF(Q878="","",IFERROR(VLOOKUP(Q878,Consulta1[],6,0),"-"))</f>
        <v/>
      </c>
      <c r="W878" s="45" t="str">
        <f t="shared" si="92"/>
        <v/>
      </c>
      <c r="X878" s="51" t="str">
        <f>+IF(T878="SWAT HB",800,IF(R878="-","",IFERROR(IF(T878="-","",VLOOKUP(T878,'SKILL PERFIL'!$A$2:$B$37,2,0)),"")))</f>
        <v/>
      </c>
      <c r="Y878" s="51" t="str">
        <f t="shared" si="93"/>
        <v/>
      </c>
      <c r="Z878" s="46" t="str">
        <f t="shared" si="94"/>
        <v/>
      </c>
      <c r="AA878" s="45" t="str">
        <f t="shared" si="95"/>
        <v/>
      </c>
      <c r="AB878" s="45" t="str">
        <f t="shared" si="96"/>
        <v/>
      </c>
      <c r="AC878" s="45" t="str">
        <f>+IF(Q878="","",IFERROR(VLOOKUP(Q878,Consulta1[],7,0),"-"))</f>
        <v/>
      </c>
      <c r="AD878" s="45" t="str">
        <f>+IF(Q878="","",IFERROR(VLOOKUP(Q878,Consulta1[],9,0),"-"))</f>
        <v/>
      </c>
      <c r="AE878" s="1">
        <f t="shared" si="97"/>
        <v>0</v>
      </c>
    </row>
    <row r="879" spans="1:31">
      <c r="A879" s="55"/>
      <c r="B879" s="55"/>
      <c r="H879"/>
      <c r="P879" s="54"/>
      <c r="Q879" s="45" t="str">
        <f t="shared" si="91"/>
        <v/>
      </c>
      <c r="R879" s="45" t="str">
        <f>+IF(Q879="","",IFERROR(VLOOKUP(Q879,Consulta1[],2,0),"-"))</f>
        <v/>
      </c>
      <c r="S879" s="45" t="str">
        <f>+IF(Q879="","",IFERROR(VLOOKUP(Q879,Consulta1[],3,0),"-"))</f>
        <v/>
      </c>
      <c r="T879" s="45" t="str">
        <f>+IF(Q879="","",IFERROR(VLOOKUP(Q879,Consulta1[],4,0),"-"))</f>
        <v/>
      </c>
      <c r="U879" s="45" t="str">
        <f>+IF(Q879="","",IFERROR(VLOOKUP(Q879,Consulta1[],5,0),"-"))</f>
        <v/>
      </c>
      <c r="V879" s="45" t="str">
        <f>+IF(Q879="","",IFERROR(VLOOKUP(Q879,Consulta1[],6,0),"-"))</f>
        <v/>
      </c>
      <c r="W879" s="45" t="str">
        <f t="shared" si="92"/>
        <v/>
      </c>
      <c r="X879" s="51" t="str">
        <f>+IF(T879="SWAT HB",800,IF(R879="-","",IFERROR(IF(T879="-","",VLOOKUP(T879,'SKILL PERFIL'!$A$2:$B$37,2,0)),"")))</f>
        <v/>
      </c>
      <c r="Y879" s="51" t="str">
        <f t="shared" si="93"/>
        <v/>
      </c>
      <c r="Z879" s="46" t="str">
        <f t="shared" si="94"/>
        <v/>
      </c>
      <c r="AA879" s="45" t="str">
        <f t="shared" si="95"/>
        <v/>
      </c>
      <c r="AB879" s="45" t="str">
        <f t="shared" si="96"/>
        <v/>
      </c>
      <c r="AC879" s="45" t="str">
        <f>+IF(Q879="","",IFERROR(VLOOKUP(Q879,Consulta1[],7,0),"-"))</f>
        <v/>
      </c>
      <c r="AD879" s="45" t="str">
        <f>+IF(Q879="","",IFERROR(VLOOKUP(Q879,Consulta1[],9,0),"-"))</f>
        <v/>
      </c>
      <c r="AE879" s="1">
        <f t="shared" si="97"/>
        <v>0</v>
      </c>
    </row>
    <row r="880" spans="1:31">
      <c r="A880" s="55"/>
      <c r="B880" s="55"/>
      <c r="H880"/>
      <c r="P880" s="54"/>
      <c r="Q880" s="45" t="str">
        <f t="shared" si="91"/>
        <v/>
      </c>
      <c r="R880" s="45" t="str">
        <f>+IF(Q880="","",IFERROR(VLOOKUP(Q880,Consulta1[],2,0),"-"))</f>
        <v/>
      </c>
      <c r="S880" s="45" t="str">
        <f>+IF(Q880="","",IFERROR(VLOOKUP(Q880,Consulta1[],3,0),"-"))</f>
        <v/>
      </c>
      <c r="T880" s="45" t="str">
        <f>+IF(Q880="","",IFERROR(VLOOKUP(Q880,Consulta1[],4,0),"-"))</f>
        <v/>
      </c>
      <c r="U880" s="45" t="str">
        <f>+IF(Q880="","",IFERROR(VLOOKUP(Q880,Consulta1[],5,0),"-"))</f>
        <v/>
      </c>
      <c r="V880" s="45" t="str">
        <f>+IF(Q880="","",IFERROR(VLOOKUP(Q880,Consulta1[],6,0),"-"))</f>
        <v/>
      </c>
      <c r="W880" s="45" t="str">
        <f t="shared" si="92"/>
        <v/>
      </c>
      <c r="X880" s="51" t="str">
        <f>+IF(T880="SWAT HB",800,IF(R880="-","",IFERROR(IF(T880="-","",VLOOKUP(T880,'SKILL PERFIL'!$A$2:$B$37,2,0)),"")))</f>
        <v/>
      </c>
      <c r="Y880" s="51" t="str">
        <f t="shared" si="93"/>
        <v/>
      </c>
      <c r="Z880" s="46" t="str">
        <f t="shared" si="94"/>
        <v/>
      </c>
      <c r="AA880" s="45" t="str">
        <f t="shared" si="95"/>
        <v/>
      </c>
      <c r="AB880" s="45" t="str">
        <f t="shared" si="96"/>
        <v/>
      </c>
      <c r="AC880" s="45" t="str">
        <f>+IF(Q880="","",IFERROR(VLOOKUP(Q880,Consulta1[],7,0),"-"))</f>
        <v/>
      </c>
      <c r="AD880" s="45" t="str">
        <f>+IF(Q880="","",IFERROR(VLOOKUP(Q880,Consulta1[],9,0),"-"))</f>
        <v/>
      </c>
      <c r="AE880" s="1">
        <f t="shared" si="97"/>
        <v>0</v>
      </c>
    </row>
    <row r="881" spans="1:31">
      <c r="A881" s="55"/>
      <c r="B881" s="55"/>
      <c r="H881"/>
      <c r="P881" s="54"/>
      <c r="Q881" s="45" t="str">
        <f t="shared" si="91"/>
        <v/>
      </c>
      <c r="R881" s="45" t="str">
        <f>+IF(Q881="","",IFERROR(VLOOKUP(Q881,Consulta1[],2,0),"-"))</f>
        <v/>
      </c>
      <c r="S881" s="45" t="str">
        <f>+IF(Q881="","",IFERROR(VLOOKUP(Q881,Consulta1[],3,0),"-"))</f>
        <v/>
      </c>
      <c r="T881" s="45" t="str">
        <f>+IF(Q881="","",IFERROR(VLOOKUP(Q881,Consulta1[],4,0),"-"))</f>
        <v/>
      </c>
      <c r="U881" s="45" t="str">
        <f>+IF(Q881="","",IFERROR(VLOOKUP(Q881,Consulta1[],5,0),"-"))</f>
        <v/>
      </c>
      <c r="V881" s="45" t="str">
        <f>+IF(Q881="","",IFERROR(VLOOKUP(Q881,Consulta1[],6,0),"-"))</f>
        <v/>
      </c>
      <c r="W881" s="45" t="str">
        <f t="shared" si="92"/>
        <v/>
      </c>
      <c r="X881" s="51" t="str">
        <f>+IF(T881="SWAT HB",800,IF(R881="-","",IFERROR(IF(T881="-","",VLOOKUP(T881,'SKILL PERFIL'!$A$2:$B$37,2,0)),"")))</f>
        <v/>
      </c>
      <c r="Y881" s="51" t="str">
        <f t="shared" si="93"/>
        <v/>
      </c>
      <c r="Z881" s="46" t="str">
        <f t="shared" si="94"/>
        <v/>
      </c>
      <c r="AA881" s="45" t="str">
        <f t="shared" si="95"/>
        <v/>
      </c>
      <c r="AB881" s="45" t="str">
        <f t="shared" si="96"/>
        <v/>
      </c>
      <c r="AC881" s="45" t="str">
        <f>+IF(Q881="","",IFERROR(VLOOKUP(Q881,Consulta1[],7,0),"-"))</f>
        <v/>
      </c>
      <c r="AD881" s="45" t="str">
        <f>+IF(Q881="","",IFERROR(VLOOKUP(Q881,Consulta1[],9,0),"-"))</f>
        <v/>
      </c>
      <c r="AE881" s="1">
        <f t="shared" si="97"/>
        <v>0</v>
      </c>
    </row>
    <row r="882" spans="1:31">
      <c r="A882" s="55"/>
      <c r="B882" s="55"/>
      <c r="H882"/>
      <c r="P882" s="54"/>
      <c r="Q882" s="45" t="str">
        <f t="shared" si="91"/>
        <v/>
      </c>
      <c r="R882" s="45" t="str">
        <f>+IF(Q882="","",IFERROR(VLOOKUP(Q882,Consulta1[],2,0),"-"))</f>
        <v/>
      </c>
      <c r="S882" s="45" t="str">
        <f>+IF(Q882="","",IFERROR(VLOOKUP(Q882,Consulta1[],3,0),"-"))</f>
        <v/>
      </c>
      <c r="T882" s="45" t="str">
        <f>+IF(Q882="","",IFERROR(VLOOKUP(Q882,Consulta1[],4,0),"-"))</f>
        <v/>
      </c>
      <c r="U882" s="45" t="str">
        <f>+IF(Q882="","",IFERROR(VLOOKUP(Q882,Consulta1[],5,0),"-"))</f>
        <v/>
      </c>
      <c r="V882" s="45" t="str">
        <f>+IF(Q882="","",IFERROR(VLOOKUP(Q882,Consulta1[],6,0),"-"))</f>
        <v/>
      </c>
      <c r="W882" s="45" t="str">
        <f t="shared" si="92"/>
        <v/>
      </c>
      <c r="X882" s="51" t="str">
        <f>+IF(T882="SWAT HB",800,IF(R882="-","",IFERROR(IF(T882="-","",VLOOKUP(T882,'SKILL PERFIL'!$A$2:$B$37,2,0)),"")))</f>
        <v/>
      </c>
      <c r="Y882" s="51" t="str">
        <f t="shared" si="93"/>
        <v/>
      </c>
      <c r="Z882" s="46" t="str">
        <f t="shared" si="94"/>
        <v/>
      </c>
      <c r="AA882" s="45" t="str">
        <f t="shared" si="95"/>
        <v/>
      </c>
      <c r="AB882" s="45" t="str">
        <f t="shared" si="96"/>
        <v/>
      </c>
      <c r="AC882" s="45" t="str">
        <f>+IF(Q882="","",IFERROR(VLOOKUP(Q882,Consulta1[],7,0),"-"))</f>
        <v/>
      </c>
      <c r="AD882" s="45" t="str">
        <f>+IF(Q882="","",IFERROR(VLOOKUP(Q882,Consulta1[],9,0),"-"))</f>
        <v/>
      </c>
      <c r="AE882" s="1">
        <f t="shared" si="97"/>
        <v>0</v>
      </c>
    </row>
    <row r="883" spans="1:31">
      <c r="A883" s="55"/>
      <c r="B883" s="55"/>
      <c r="H883"/>
      <c r="P883" s="54"/>
      <c r="Q883" s="45" t="str">
        <f t="shared" si="91"/>
        <v/>
      </c>
      <c r="R883" s="45" t="str">
        <f>+IF(Q883="","",IFERROR(VLOOKUP(Q883,Consulta1[],2,0),"-"))</f>
        <v/>
      </c>
      <c r="S883" s="45" t="str">
        <f>+IF(Q883="","",IFERROR(VLOOKUP(Q883,Consulta1[],3,0),"-"))</f>
        <v/>
      </c>
      <c r="T883" s="45" t="str">
        <f>+IF(Q883="","",IFERROR(VLOOKUP(Q883,Consulta1[],4,0),"-"))</f>
        <v/>
      </c>
      <c r="U883" s="45" t="str">
        <f>+IF(Q883="","",IFERROR(VLOOKUP(Q883,Consulta1[],5,0),"-"))</f>
        <v/>
      </c>
      <c r="V883" s="45" t="str">
        <f>+IF(Q883="","",IFERROR(VLOOKUP(Q883,Consulta1[],6,0),"-"))</f>
        <v/>
      </c>
      <c r="W883" s="45" t="str">
        <f t="shared" si="92"/>
        <v/>
      </c>
      <c r="X883" s="51" t="str">
        <f>+IF(T883="SWAT HB",800,IF(R883="-","",IFERROR(IF(T883="-","",VLOOKUP(T883,'SKILL PERFIL'!$A$2:$B$37,2,0)),"")))</f>
        <v/>
      </c>
      <c r="Y883" s="51" t="str">
        <f t="shared" si="93"/>
        <v/>
      </c>
      <c r="Z883" s="46" t="str">
        <f t="shared" si="94"/>
        <v/>
      </c>
      <c r="AA883" s="45" t="str">
        <f t="shared" si="95"/>
        <v/>
      </c>
      <c r="AB883" s="45" t="str">
        <f t="shared" si="96"/>
        <v/>
      </c>
      <c r="AC883" s="45" t="str">
        <f>+IF(Q883="","",IFERROR(VLOOKUP(Q883,Consulta1[],7,0),"-"))</f>
        <v/>
      </c>
      <c r="AD883" s="45" t="str">
        <f>+IF(Q883="","",IFERROR(VLOOKUP(Q883,Consulta1[],9,0),"-"))</f>
        <v/>
      </c>
      <c r="AE883" s="1">
        <f t="shared" si="97"/>
        <v>0</v>
      </c>
    </row>
    <row r="884" spans="1:31">
      <c r="A884" s="55"/>
      <c r="B884" s="55"/>
      <c r="H884"/>
      <c r="P884" s="54"/>
      <c r="Q884" s="45" t="str">
        <f t="shared" si="91"/>
        <v/>
      </c>
      <c r="R884" s="45" t="str">
        <f>+IF(Q884="","",IFERROR(VLOOKUP(Q884,Consulta1[],2,0),"-"))</f>
        <v/>
      </c>
      <c r="S884" s="45" t="str">
        <f>+IF(Q884="","",IFERROR(VLOOKUP(Q884,Consulta1[],3,0),"-"))</f>
        <v/>
      </c>
      <c r="T884" s="45" t="str">
        <f>+IF(Q884="","",IFERROR(VLOOKUP(Q884,Consulta1[],4,0),"-"))</f>
        <v/>
      </c>
      <c r="U884" s="45" t="str">
        <f>+IF(Q884="","",IFERROR(VLOOKUP(Q884,Consulta1[],5,0),"-"))</f>
        <v/>
      </c>
      <c r="V884" s="45" t="str">
        <f>+IF(Q884="","",IFERROR(VLOOKUP(Q884,Consulta1[],6,0),"-"))</f>
        <v/>
      </c>
      <c r="W884" s="45" t="str">
        <f t="shared" si="92"/>
        <v/>
      </c>
      <c r="X884" s="51" t="str">
        <f>+IF(T884="SWAT HB",800,IF(R884="-","",IFERROR(IF(T884="-","",VLOOKUP(T884,'SKILL PERFIL'!$A$2:$B$37,2,0)),"")))</f>
        <v/>
      </c>
      <c r="Y884" s="51" t="str">
        <f t="shared" si="93"/>
        <v/>
      </c>
      <c r="Z884" s="46" t="str">
        <f t="shared" si="94"/>
        <v/>
      </c>
      <c r="AA884" s="45" t="str">
        <f t="shared" si="95"/>
        <v/>
      </c>
      <c r="AB884" s="45" t="str">
        <f t="shared" si="96"/>
        <v/>
      </c>
      <c r="AC884" s="45" t="str">
        <f>+IF(Q884="","",IFERROR(VLOOKUP(Q884,Consulta1[],7,0),"-"))</f>
        <v/>
      </c>
      <c r="AD884" s="45" t="str">
        <f>+IF(Q884="","",IFERROR(VLOOKUP(Q884,Consulta1[],9,0),"-"))</f>
        <v/>
      </c>
      <c r="AE884" s="1">
        <f t="shared" si="97"/>
        <v>0</v>
      </c>
    </row>
    <row r="885" spans="1:31">
      <c r="A885" s="55"/>
      <c r="B885" s="55"/>
      <c r="H885"/>
      <c r="P885" s="54"/>
      <c r="Q885" s="45" t="str">
        <f t="shared" si="91"/>
        <v/>
      </c>
      <c r="R885" s="45" t="str">
        <f>+IF(Q885="","",IFERROR(VLOOKUP(Q885,Consulta1[],2,0),"-"))</f>
        <v/>
      </c>
      <c r="S885" s="45" t="str">
        <f>+IF(Q885="","",IFERROR(VLOOKUP(Q885,Consulta1[],3,0),"-"))</f>
        <v/>
      </c>
      <c r="T885" s="45" t="str">
        <f>+IF(Q885="","",IFERROR(VLOOKUP(Q885,Consulta1[],4,0),"-"))</f>
        <v/>
      </c>
      <c r="U885" s="45" t="str">
        <f>+IF(Q885="","",IFERROR(VLOOKUP(Q885,Consulta1[],5,0),"-"))</f>
        <v/>
      </c>
      <c r="V885" s="45" t="str">
        <f>+IF(Q885="","",IFERROR(VLOOKUP(Q885,Consulta1[],6,0),"-"))</f>
        <v/>
      </c>
      <c r="W885" s="45" t="str">
        <f t="shared" si="92"/>
        <v/>
      </c>
      <c r="X885" s="51" t="str">
        <f>+IF(T885="SWAT HB",800,IF(R885="-","",IFERROR(IF(T885="-","",VLOOKUP(T885,'SKILL PERFIL'!$A$2:$B$37,2,0)),"")))</f>
        <v/>
      </c>
      <c r="Y885" s="51" t="str">
        <f t="shared" si="93"/>
        <v/>
      </c>
      <c r="Z885" s="46" t="str">
        <f t="shared" si="94"/>
        <v/>
      </c>
      <c r="AA885" s="45" t="str">
        <f t="shared" si="95"/>
        <v/>
      </c>
      <c r="AB885" s="45" t="str">
        <f t="shared" si="96"/>
        <v/>
      </c>
      <c r="AC885" s="45" t="str">
        <f>+IF(Q885="","",IFERROR(VLOOKUP(Q885,Consulta1[],7,0),"-"))</f>
        <v/>
      </c>
      <c r="AD885" s="45" t="str">
        <f>+IF(Q885="","",IFERROR(VLOOKUP(Q885,Consulta1[],9,0),"-"))</f>
        <v/>
      </c>
      <c r="AE885" s="1">
        <f t="shared" si="97"/>
        <v>0</v>
      </c>
    </row>
    <row r="886" spans="1:31">
      <c r="A886" s="55"/>
      <c r="B886" s="55"/>
      <c r="H886"/>
      <c r="P886" s="54"/>
      <c r="Q886" s="45" t="str">
        <f t="shared" si="91"/>
        <v/>
      </c>
      <c r="R886" s="45" t="str">
        <f>+IF(Q886="","",IFERROR(VLOOKUP(Q886,Consulta1[],2,0),"-"))</f>
        <v/>
      </c>
      <c r="S886" s="45" t="str">
        <f>+IF(Q886="","",IFERROR(VLOOKUP(Q886,Consulta1[],3,0),"-"))</f>
        <v/>
      </c>
      <c r="T886" s="45" t="str">
        <f>+IF(Q886="","",IFERROR(VLOOKUP(Q886,Consulta1[],4,0),"-"))</f>
        <v/>
      </c>
      <c r="U886" s="45" t="str">
        <f>+IF(Q886="","",IFERROR(VLOOKUP(Q886,Consulta1[],5,0),"-"))</f>
        <v/>
      </c>
      <c r="V886" s="45" t="str">
        <f>+IF(Q886="","",IFERROR(VLOOKUP(Q886,Consulta1[],6,0),"-"))</f>
        <v/>
      </c>
      <c r="W886" s="45" t="str">
        <f t="shared" si="92"/>
        <v/>
      </c>
      <c r="X886" s="51" t="str">
        <f>+IF(T886="SWAT HB",800,IF(R886="-","",IFERROR(IF(T886="-","",VLOOKUP(T886,'SKILL PERFIL'!$A$2:$B$37,2,0)),"")))</f>
        <v/>
      </c>
      <c r="Y886" s="51" t="str">
        <f t="shared" si="93"/>
        <v/>
      </c>
      <c r="Z886" s="46" t="str">
        <f t="shared" si="94"/>
        <v/>
      </c>
      <c r="AA886" s="45" t="str">
        <f t="shared" si="95"/>
        <v/>
      </c>
      <c r="AB886" s="45" t="str">
        <f t="shared" si="96"/>
        <v/>
      </c>
      <c r="AC886" s="45" t="str">
        <f>+IF(Q886="","",IFERROR(VLOOKUP(Q886,Consulta1[],7,0),"-"))</f>
        <v/>
      </c>
      <c r="AD886" s="45" t="str">
        <f>+IF(Q886="","",IFERROR(VLOOKUP(Q886,Consulta1[],9,0),"-"))</f>
        <v/>
      </c>
      <c r="AE886" s="1">
        <f t="shared" si="97"/>
        <v>0</v>
      </c>
    </row>
    <row r="887" spans="1:31">
      <c r="A887" s="55"/>
      <c r="B887" s="55"/>
      <c r="F887" s="37"/>
      <c r="H887"/>
      <c r="P887" s="54"/>
      <c r="Q887" s="45" t="str">
        <f t="shared" si="91"/>
        <v/>
      </c>
      <c r="R887" s="45" t="str">
        <f>+IF(Q887="","",IFERROR(VLOOKUP(Q887,Consulta1[],2,0),"-"))</f>
        <v/>
      </c>
      <c r="S887" s="45" t="str">
        <f>+IF(Q887="","",IFERROR(VLOOKUP(Q887,Consulta1[],3,0),"-"))</f>
        <v/>
      </c>
      <c r="T887" s="45" t="str">
        <f>+IF(Q887="","",IFERROR(VLOOKUP(Q887,Consulta1[],4,0),"-"))</f>
        <v/>
      </c>
      <c r="U887" s="45" t="str">
        <f>+IF(Q887="","",IFERROR(VLOOKUP(Q887,Consulta1[],5,0),"-"))</f>
        <v/>
      </c>
      <c r="V887" s="45" t="str">
        <f>+IF(Q887="","",IFERROR(VLOOKUP(Q887,Consulta1[],6,0),"-"))</f>
        <v/>
      </c>
      <c r="W887" s="45" t="str">
        <f t="shared" si="92"/>
        <v/>
      </c>
      <c r="X887" s="51" t="str">
        <f>+IF(T887="SWAT HB",800,IF(R887="-","",IFERROR(IF(T887="-","",VLOOKUP(T887,'SKILL PERFIL'!$A$2:$B$37,2,0)),"")))</f>
        <v/>
      </c>
      <c r="Y887" s="51" t="str">
        <f t="shared" si="93"/>
        <v/>
      </c>
      <c r="Z887" s="46" t="str">
        <f t="shared" si="94"/>
        <v/>
      </c>
      <c r="AA887" s="45" t="str">
        <f t="shared" si="95"/>
        <v/>
      </c>
      <c r="AB887" s="45" t="str">
        <f t="shared" si="96"/>
        <v/>
      </c>
      <c r="AC887" s="45" t="str">
        <f>+IF(Q887="","",IFERROR(VLOOKUP(Q887,Consulta1[],7,0),"-"))</f>
        <v/>
      </c>
      <c r="AD887" s="45" t="str">
        <f>+IF(Q887="","",IFERROR(VLOOKUP(Q887,Consulta1[],9,0),"-"))</f>
        <v/>
      </c>
      <c r="AE887" s="1">
        <f t="shared" si="97"/>
        <v>0</v>
      </c>
    </row>
    <row r="888" spans="1:31">
      <c r="A888" s="55"/>
      <c r="B888" s="55"/>
      <c r="H888"/>
      <c r="P888" s="54"/>
      <c r="Q888" s="45" t="str">
        <f t="shared" si="91"/>
        <v/>
      </c>
      <c r="R888" s="45" t="str">
        <f>+IF(Q888="","",IFERROR(VLOOKUP(Q888,Consulta1[],2,0),"-"))</f>
        <v/>
      </c>
      <c r="S888" s="45" t="str">
        <f>+IF(Q888="","",IFERROR(VLOOKUP(Q888,Consulta1[],3,0),"-"))</f>
        <v/>
      </c>
      <c r="T888" s="45" t="str">
        <f>+IF(Q888="","",IFERROR(VLOOKUP(Q888,Consulta1[],4,0),"-"))</f>
        <v/>
      </c>
      <c r="U888" s="45" t="str">
        <f>+IF(Q888="","",IFERROR(VLOOKUP(Q888,Consulta1[],5,0),"-"))</f>
        <v/>
      </c>
      <c r="V888" s="45" t="str">
        <f>+IF(Q888="","",IFERROR(VLOOKUP(Q888,Consulta1[],6,0),"-"))</f>
        <v/>
      </c>
      <c r="W888" s="45" t="str">
        <f t="shared" si="92"/>
        <v/>
      </c>
      <c r="X888" s="51" t="str">
        <f>+IF(T888="SWAT HB",800,IF(R888="-","",IFERROR(IF(T888="-","",VLOOKUP(T888,'SKILL PERFIL'!$A$2:$B$37,2,0)),"")))</f>
        <v/>
      </c>
      <c r="Y888" s="51" t="str">
        <f t="shared" si="93"/>
        <v/>
      </c>
      <c r="Z888" s="46" t="str">
        <f t="shared" si="94"/>
        <v/>
      </c>
      <c r="AA888" s="45" t="str">
        <f t="shared" si="95"/>
        <v/>
      </c>
      <c r="AB888" s="45" t="str">
        <f t="shared" si="96"/>
        <v/>
      </c>
      <c r="AC888" s="45" t="str">
        <f>+IF(Q888="","",IFERROR(VLOOKUP(Q888,Consulta1[],7,0),"-"))</f>
        <v/>
      </c>
      <c r="AD888" s="45" t="str">
        <f>+IF(Q888="","",IFERROR(VLOOKUP(Q888,Consulta1[],9,0),"-"))</f>
        <v/>
      </c>
      <c r="AE888" s="1">
        <f t="shared" si="97"/>
        <v>0</v>
      </c>
    </row>
    <row r="889" spans="1:31">
      <c r="A889" s="55"/>
      <c r="B889" s="55"/>
      <c r="H889"/>
      <c r="P889" s="54"/>
      <c r="Q889" s="45" t="str">
        <f t="shared" si="91"/>
        <v/>
      </c>
      <c r="R889" s="45" t="str">
        <f>+IF(Q889="","",IFERROR(VLOOKUP(Q889,Consulta1[],2,0),"-"))</f>
        <v/>
      </c>
      <c r="S889" s="45" t="str">
        <f>+IF(Q889="","",IFERROR(VLOOKUP(Q889,Consulta1[],3,0),"-"))</f>
        <v/>
      </c>
      <c r="T889" s="45" t="str">
        <f>+IF(Q889="","",IFERROR(VLOOKUP(Q889,Consulta1[],4,0),"-"))</f>
        <v/>
      </c>
      <c r="U889" s="45" t="str">
        <f>+IF(Q889="","",IFERROR(VLOOKUP(Q889,Consulta1[],5,0),"-"))</f>
        <v/>
      </c>
      <c r="V889" s="45" t="str">
        <f>+IF(Q889="","",IFERROR(VLOOKUP(Q889,Consulta1[],6,0),"-"))</f>
        <v/>
      </c>
      <c r="W889" s="45" t="str">
        <f t="shared" si="92"/>
        <v/>
      </c>
      <c r="X889" s="51" t="str">
        <f>+IF(T889="SWAT HB",800,IF(R889="-","",IFERROR(IF(T889="-","",VLOOKUP(T889,'SKILL PERFIL'!$A$2:$B$37,2,0)),"")))</f>
        <v/>
      </c>
      <c r="Y889" s="51" t="str">
        <f t="shared" si="93"/>
        <v/>
      </c>
      <c r="Z889" s="46" t="str">
        <f t="shared" si="94"/>
        <v/>
      </c>
      <c r="AA889" s="45" t="str">
        <f t="shared" si="95"/>
        <v/>
      </c>
      <c r="AB889" s="45" t="str">
        <f t="shared" si="96"/>
        <v/>
      </c>
      <c r="AC889" s="45" t="str">
        <f>+IF(Q889="","",IFERROR(VLOOKUP(Q889,Consulta1[],7,0),"-"))</f>
        <v/>
      </c>
      <c r="AD889" s="45" t="str">
        <f>+IF(Q889="","",IFERROR(VLOOKUP(Q889,Consulta1[],9,0),"-"))</f>
        <v/>
      </c>
      <c r="AE889" s="1">
        <f t="shared" si="97"/>
        <v>0</v>
      </c>
    </row>
    <row r="890" spans="1:31">
      <c r="A890" s="55"/>
      <c r="B890" s="55"/>
      <c r="H890"/>
      <c r="P890" s="54"/>
      <c r="Q890" s="45" t="str">
        <f t="shared" si="91"/>
        <v/>
      </c>
      <c r="R890" s="45" t="str">
        <f>+IF(Q890="","",IFERROR(VLOOKUP(Q890,Consulta1[],2,0),"-"))</f>
        <v/>
      </c>
      <c r="S890" s="45" t="str">
        <f>+IF(Q890="","",IFERROR(VLOOKUP(Q890,Consulta1[],3,0),"-"))</f>
        <v/>
      </c>
      <c r="T890" s="45" t="str">
        <f>+IF(Q890="","",IFERROR(VLOOKUP(Q890,Consulta1[],4,0),"-"))</f>
        <v/>
      </c>
      <c r="U890" s="45" t="str">
        <f>+IF(Q890="","",IFERROR(VLOOKUP(Q890,Consulta1[],5,0),"-"))</f>
        <v/>
      </c>
      <c r="V890" s="45" t="str">
        <f>+IF(Q890="","",IFERROR(VLOOKUP(Q890,Consulta1[],6,0),"-"))</f>
        <v/>
      </c>
      <c r="W890" s="45" t="str">
        <f t="shared" si="92"/>
        <v/>
      </c>
      <c r="X890" s="51" t="str">
        <f>+IF(T890="SWAT HB",800,IF(R890="-","",IFERROR(IF(T890="-","",VLOOKUP(T890,'SKILL PERFIL'!$A$2:$B$37,2,0)),"")))</f>
        <v/>
      </c>
      <c r="Y890" s="51" t="str">
        <f t="shared" si="93"/>
        <v/>
      </c>
      <c r="Z890" s="46" t="str">
        <f t="shared" si="94"/>
        <v/>
      </c>
      <c r="AA890" s="45" t="str">
        <f t="shared" si="95"/>
        <v/>
      </c>
      <c r="AB890" s="45" t="str">
        <f t="shared" si="96"/>
        <v/>
      </c>
      <c r="AC890" s="45" t="str">
        <f>+IF(Q890="","",IFERROR(VLOOKUP(Q890,Consulta1[],7,0),"-"))</f>
        <v/>
      </c>
      <c r="AD890" s="45" t="str">
        <f>+IF(Q890="","",IFERROR(VLOOKUP(Q890,Consulta1[],9,0),"-"))</f>
        <v/>
      </c>
      <c r="AE890" s="1">
        <f t="shared" si="97"/>
        <v>0</v>
      </c>
    </row>
    <row r="891" spans="1:31">
      <c r="A891" s="55"/>
      <c r="B891" s="55"/>
      <c r="H891"/>
      <c r="P891" s="54"/>
      <c r="Q891" s="45" t="str">
        <f t="shared" si="91"/>
        <v/>
      </c>
      <c r="R891" s="45" t="str">
        <f>+IF(Q891="","",IFERROR(VLOOKUP(Q891,Consulta1[],2,0),"-"))</f>
        <v/>
      </c>
      <c r="S891" s="45" t="str">
        <f>+IF(Q891="","",IFERROR(VLOOKUP(Q891,Consulta1[],3,0),"-"))</f>
        <v/>
      </c>
      <c r="T891" s="45" t="str">
        <f>+IF(Q891="","",IFERROR(VLOOKUP(Q891,Consulta1[],4,0),"-"))</f>
        <v/>
      </c>
      <c r="U891" s="45" t="str">
        <f>+IF(Q891="","",IFERROR(VLOOKUP(Q891,Consulta1[],5,0),"-"))</f>
        <v/>
      </c>
      <c r="V891" s="45" t="str">
        <f>+IF(Q891="","",IFERROR(VLOOKUP(Q891,Consulta1[],6,0),"-"))</f>
        <v/>
      </c>
      <c r="W891" s="45" t="str">
        <f t="shared" si="92"/>
        <v/>
      </c>
      <c r="X891" s="51" t="str">
        <f>+IF(T891="SWAT HB",800,IF(R891="-","",IFERROR(IF(T891="-","",VLOOKUP(T891,'SKILL PERFIL'!$A$2:$B$37,2,0)),"")))</f>
        <v/>
      </c>
      <c r="Y891" s="51" t="str">
        <f t="shared" si="93"/>
        <v/>
      </c>
      <c r="Z891" s="46" t="str">
        <f t="shared" si="94"/>
        <v/>
      </c>
      <c r="AA891" s="45" t="str">
        <f t="shared" si="95"/>
        <v/>
      </c>
      <c r="AB891" s="45" t="str">
        <f t="shared" si="96"/>
        <v/>
      </c>
      <c r="AC891" s="45" t="str">
        <f>+IF(Q891="","",IFERROR(VLOOKUP(Q891,Consulta1[],7,0),"-"))</f>
        <v/>
      </c>
      <c r="AD891" s="45" t="str">
        <f>+IF(Q891="","",IFERROR(VLOOKUP(Q891,Consulta1[],9,0),"-"))</f>
        <v/>
      </c>
      <c r="AE891" s="1">
        <f t="shared" si="97"/>
        <v>0</v>
      </c>
    </row>
    <row r="892" spans="1:31">
      <c r="A892" s="55"/>
      <c r="B892" s="55"/>
      <c r="H892"/>
      <c r="P892" s="54"/>
      <c r="Q892" s="45" t="str">
        <f t="shared" si="91"/>
        <v/>
      </c>
      <c r="R892" s="45" t="str">
        <f>+IF(Q892="","",IFERROR(VLOOKUP(Q892,Consulta1[],2,0),"-"))</f>
        <v/>
      </c>
      <c r="S892" s="45" t="str">
        <f>+IF(Q892="","",IFERROR(VLOOKUP(Q892,Consulta1[],3,0),"-"))</f>
        <v/>
      </c>
      <c r="T892" s="45" t="str">
        <f>+IF(Q892="","",IFERROR(VLOOKUP(Q892,Consulta1[],4,0),"-"))</f>
        <v/>
      </c>
      <c r="U892" s="45" t="str">
        <f>+IF(Q892="","",IFERROR(VLOOKUP(Q892,Consulta1[],5,0),"-"))</f>
        <v/>
      </c>
      <c r="V892" s="45" t="str">
        <f>+IF(Q892="","",IFERROR(VLOOKUP(Q892,Consulta1[],6,0),"-"))</f>
        <v/>
      </c>
      <c r="W892" s="45" t="str">
        <f t="shared" si="92"/>
        <v/>
      </c>
      <c r="X892" s="51" t="str">
        <f>+IF(T892="SWAT HB",800,IF(R892="-","",IFERROR(IF(T892="-","",VLOOKUP(T892,'SKILL PERFIL'!$A$2:$B$37,2,0)),"")))</f>
        <v/>
      </c>
      <c r="Y892" s="51" t="str">
        <f t="shared" si="93"/>
        <v/>
      </c>
      <c r="Z892" s="46" t="str">
        <f t="shared" si="94"/>
        <v/>
      </c>
      <c r="AA892" s="45" t="str">
        <f t="shared" si="95"/>
        <v/>
      </c>
      <c r="AB892" s="45" t="str">
        <f t="shared" si="96"/>
        <v/>
      </c>
      <c r="AC892" s="45" t="str">
        <f>+IF(Q892="","",IFERROR(VLOOKUP(Q892,Consulta1[],7,0),"-"))</f>
        <v/>
      </c>
      <c r="AD892" s="45" t="str">
        <f>+IF(Q892="","",IFERROR(VLOOKUP(Q892,Consulta1[],9,0),"-"))</f>
        <v/>
      </c>
      <c r="AE892" s="1">
        <f t="shared" si="97"/>
        <v>0</v>
      </c>
    </row>
    <row r="893" spans="1:31">
      <c r="A893" s="55"/>
      <c r="B893" s="55"/>
      <c r="H893"/>
      <c r="P893" s="54"/>
      <c r="Q893" s="45" t="str">
        <f t="shared" si="91"/>
        <v/>
      </c>
      <c r="R893" s="45" t="str">
        <f>+IF(Q893="","",IFERROR(VLOOKUP(Q893,Consulta1[],2,0),"-"))</f>
        <v/>
      </c>
      <c r="S893" s="45" t="str">
        <f>+IF(Q893="","",IFERROR(VLOOKUP(Q893,Consulta1[],3,0),"-"))</f>
        <v/>
      </c>
      <c r="T893" s="45" t="str">
        <f>+IF(Q893="","",IFERROR(VLOOKUP(Q893,Consulta1[],4,0),"-"))</f>
        <v/>
      </c>
      <c r="U893" s="45" t="str">
        <f>+IF(Q893="","",IFERROR(VLOOKUP(Q893,Consulta1[],5,0),"-"))</f>
        <v/>
      </c>
      <c r="V893" s="45" t="str">
        <f>+IF(Q893="","",IFERROR(VLOOKUP(Q893,Consulta1[],6,0),"-"))</f>
        <v/>
      </c>
      <c r="W893" s="45" t="str">
        <f t="shared" si="92"/>
        <v/>
      </c>
      <c r="X893" s="51" t="str">
        <f>+IF(T893="SWAT HB",800,IF(R893="-","",IFERROR(IF(T893="-","",VLOOKUP(T893,'SKILL PERFIL'!$A$2:$B$37,2,0)),"")))</f>
        <v/>
      </c>
      <c r="Y893" s="51" t="str">
        <f t="shared" si="93"/>
        <v/>
      </c>
      <c r="Z893" s="46" t="str">
        <f t="shared" si="94"/>
        <v/>
      </c>
      <c r="AA893" s="45" t="str">
        <f t="shared" si="95"/>
        <v/>
      </c>
      <c r="AB893" s="45" t="str">
        <f t="shared" si="96"/>
        <v/>
      </c>
      <c r="AC893" s="45" t="str">
        <f>+IF(Q893="","",IFERROR(VLOOKUP(Q893,Consulta1[],7,0),"-"))</f>
        <v/>
      </c>
      <c r="AD893" s="45" t="str">
        <f>+IF(Q893="","",IFERROR(VLOOKUP(Q893,Consulta1[],9,0),"-"))</f>
        <v/>
      </c>
      <c r="AE893" s="1">
        <f t="shared" si="97"/>
        <v>0</v>
      </c>
    </row>
    <row r="894" spans="1:31">
      <c r="A894" s="55"/>
      <c r="B894" s="55"/>
      <c r="H894"/>
      <c r="P894" s="54"/>
      <c r="Q894" s="45" t="str">
        <f t="shared" si="91"/>
        <v/>
      </c>
      <c r="R894" s="45" t="str">
        <f>+IF(Q894="","",IFERROR(VLOOKUP(Q894,Consulta1[],2,0),"-"))</f>
        <v/>
      </c>
      <c r="S894" s="45" t="str">
        <f>+IF(Q894="","",IFERROR(VLOOKUP(Q894,Consulta1[],3,0),"-"))</f>
        <v/>
      </c>
      <c r="T894" s="45" t="str">
        <f>+IF(Q894="","",IFERROR(VLOOKUP(Q894,Consulta1[],4,0),"-"))</f>
        <v/>
      </c>
      <c r="U894" s="45" t="str">
        <f>+IF(Q894="","",IFERROR(VLOOKUP(Q894,Consulta1[],5,0),"-"))</f>
        <v/>
      </c>
      <c r="V894" s="45" t="str">
        <f>+IF(Q894="","",IFERROR(VLOOKUP(Q894,Consulta1[],6,0),"-"))</f>
        <v/>
      </c>
      <c r="W894" s="45" t="str">
        <f t="shared" si="92"/>
        <v/>
      </c>
      <c r="X894" s="51" t="str">
        <f>+IF(T894="SWAT HB",800,IF(R894="-","",IFERROR(IF(T894="-","",VLOOKUP(T894,'SKILL PERFIL'!$A$2:$B$37,2,0)),"")))</f>
        <v/>
      </c>
      <c r="Y894" s="51" t="str">
        <f t="shared" si="93"/>
        <v/>
      </c>
      <c r="Z894" s="46" t="str">
        <f t="shared" si="94"/>
        <v/>
      </c>
      <c r="AA894" s="45" t="str">
        <f t="shared" si="95"/>
        <v/>
      </c>
      <c r="AB894" s="45" t="str">
        <f t="shared" si="96"/>
        <v/>
      </c>
      <c r="AC894" s="45" t="str">
        <f>+IF(Q894="","",IFERROR(VLOOKUP(Q894,Consulta1[],7,0),"-"))</f>
        <v/>
      </c>
      <c r="AD894" s="45" t="str">
        <f>+IF(Q894="","",IFERROR(VLOOKUP(Q894,Consulta1[],9,0),"-"))</f>
        <v/>
      </c>
      <c r="AE894" s="1">
        <f t="shared" si="97"/>
        <v>0</v>
      </c>
    </row>
    <row r="895" spans="1:31">
      <c r="A895" s="55"/>
      <c r="B895" s="55"/>
      <c r="H895"/>
      <c r="P895" s="54"/>
      <c r="Q895" s="45" t="str">
        <f t="shared" si="91"/>
        <v/>
      </c>
      <c r="R895" s="45" t="str">
        <f>+IF(Q895="","",IFERROR(VLOOKUP(Q895,Consulta1[],2,0),"-"))</f>
        <v/>
      </c>
      <c r="S895" s="45" t="str">
        <f>+IF(Q895="","",IFERROR(VLOOKUP(Q895,Consulta1[],3,0),"-"))</f>
        <v/>
      </c>
      <c r="T895" s="45" t="str">
        <f>+IF(Q895="","",IFERROR(VLOOKUP(Q895,Consulta1[],4,0),"-"))</f>
        <v/>
      </c>
      <c r="U895" s="45" t="str">
        <f>+IF(Q895="","",IFERROR(VLOOKUP(Q895,Consulta1[],5,0),"-"))</f>
        <v/>
      </c>
      <c r="V895" s="45" t="str">
        <f>+IF(Q895="","",IFERROR(VLOOKUP(Q895,Consulta1[],6,0),"-"))</f>
        <v/>
      </c>
      <c r="W895" s="45" t="str">
        <f t="shared" si="92"/>
        <v/>
      </c>
      <c r="X895" s="51" t="str">
        <f>+IF(T895="SWAT HB",800,IF(R895="-","",IFERROR(IF(T895="-","",VLOOKUP(T895,'SKILL PERFIL'!$A$2:$B$37,2,0)),"")))</f>
        <v/>
      </c>
      <c r="Y895" s="51" t="str">
        <f t="shared" si="93"/>
        <v/>
      </c>
      <c r="Z895" s="46" t="str">
        <f t="shared" si="94"/>
        <v/>
      </c>
      <c r="AA895" s="45" t="str">
        <f t="shared" si="95"/>
        <v/>
      </c>
      <c r="AB895" s="45" t="str">
        <f t="shared" si="96"/>
        <v/>
      </c>
      <c r="AC895" s="45" t="str">
        <f>+IF(Q895="","",IFERROR(VLOOKUP(Q895,Consulta1[],7,0),"-"))</f>
        <v/>
      </c>
      <c r="AD895" s="45" t="str">
        <f>+IF(Q895="","",IFERROR(VLOOKUP(Q895,Consulta1[],9,0),"-"))</f>
        <v/>
      </c>
      <c r="AE895" s="1">
        <f t="shared" si="97"/>
        <v>0</v>
      </c>
    </row>
    <row r="896" spans="1:31">
      <c r="A896" s="55"/>
      <c r="B896" s="55"/>
      <c r="H896"/>
      <c r="P896" s="54"/>
      <c r="Q896" s="45" t="str">
        <f t="shared" si="91"/>
        <v/>
      </c>
      <c r="R896" s="45" t="str">
        <f>+IF(Q896="","",IFERROR(VLOOKUP(Q896,Consulta1[],2,0),"-"))</f>
        <v/>
      </c>
      <c r="S896" s="45" t="str">
        <f>+IF(Q896="","",IFERROR(VLOOKUP(Q896,Consulta1[],3,0),"-"))</f>
        <v/>
      </c>
      <c r="T896" s="45" t="str">
        <f>+IF(Q896="","",IFERROR(VLOOKUP(Q896,Consulta1[],4,0),"-"))</f>
        <v/>
      </c>
      <c r="U896" s="45" t="str">
        <f>+IF(Q896="","",IFERROR(VLOOKUP(Q896,Consulta1[],5,0),"-"))</f>
        <v/>
      </c>
      <c r="V896" s="45" t="str">
        <f>+IF(Q896="","",IFERROR(VLOOKUP(Q896,Consulta1[],6,0),"-"))</f>
        <v/>
      </c>
      <c r="W896" s="45" t="str">
        <f t="shared" si="92"/>
        <v/>
      </c>
      <c r="X896" s="51" t="str">
        <f>+IF(T896="SWAT HB",800,IF(R896="-","",IFERROR(IF(T896="-","",VLOOKUP(T896,'SKILL PERFIL'!$A$2:$B$37,2,0)),"")))</f>
        <v/>
      </c>
      <c r="Y896" s="51" t="str">
        <f t="shared" si="93"/>
        <v/>
      </c>
      <c r="Z896" s="46" t="str">
        <f t="shared" si="94"/>
        <v/>
      </c>
      <c r="AA896" s="45" t="str">
        <f t="shared" si="95"/>
        <v/>
      </c>
      <c r="AB896" s="45" t="str">
        <f t="shared" si="96"/>
        <v/>
      </c>
      <c r="AC896" s="45" t="str">
        <f>+IF(Q896="","",IFERROR(VLOOKUP(Q896,Consulta1[],7,0),"-"))</f>
        <v/>
      </c>
      <c r="AD896" s="45" t="str">
        <f>+IF(Q896="","",IFERROR(VLOOKUP(Q896,Consulta1[],9,0),"-"))</f>
        <v/>
      </c>
      <c r="AE896" s="1">
        <f t="shared" si="97"/>
        <v>0</v>
      </c>
    </row>
    <row r="897" spans="1:31">
      <c r="A897" s="55"/>
      <c r="B897" s="55"/>
      <c r="H897"/>
      <c r="P897" s="54"/>
      <c r="Q897" s="45" t="str">
        <f t="shared" si="91"/>
        <v/>
      </c>
      <c r="R897" s="45" t="str">
        <f>+IF(Q897="","",IFERROR(VLOOKUP(Q897,Consulta1[],2,0),"-"))</f>
        <v/>
      </c>
      <c r="S897" s="45" t="str">
        <f>+IF(Q897="","",IFERROR(VLOOKUP(Q897,Consulta1[],3,0),"-"))</f>
        <v/>
      </c>
      <c r="T897" s="45" t="str">
        <f>+IF(Q897="","",IFERROR(VLOOKUP(Q897,Consulta1[],4,0),"-"))</f>
        <v/>
      </c>
      <c r="U897" s="45" t="str">
        <f>+IF(Q897="","",IFERROR(VLOOKUP(Q897,Consulta1[],5,0),"-"))</f>
        <v/>
      </c>
      <c r="V897" s="45" t="str">
        <f>+IF(Q897="","",IFERROR(VLOOKUP(Q897,Consulta1[],6,0),"-"))</f>
        <v/>
      </c>
      <c r="W897" s="45" t="str">
        <f t="shared" si="92"/>
        <v/>
      </c>
      <c r="X897" s="51" t="str">
        <f>+IF(T897="SWAT HB",800,IF(R897="-","",IFERROR(IF(T897="-","",VLOOKUP(T897,'SKILL PERFIL'!$A$2:$B$37,2,0)),"")))</f>
        <v/>
      </c>
      <c r="Y897" s="51" t="str">
        <f t="shared" si="93"/>
        <v/>
      </c>
      <c r="Z897" s="46" t="str">
        <f t="shared" si="94"/>
        <v/>
      </c>
      <c r="AA897" s="45" t="str">
        <f t="shared" si="95"/>
        <v/>
      </c>
      <c r="AB897" s="45" t="str">
        <f t="shared" si="96"/>
        <v/>
      </c>
      <c r="AC897" s="45" t="str">
        <f>+IF(Q897="","",IFERROR(VLOOKUP(Q897,Consulta1[],7,0),"-"))</f>
        <v/>
      </c>
      <c r="AD897" s="45" t="str">
        <f>+IF(Q897="","",IFERROR(VLOOKUP(Q897,Consulta1[],9,0),"-"))</f>
        <v/>
      </c>
      <c r="AE897" s="1">
        <f t="shared" si="97"/>
        <v>0</v>
      </c>
    </row>
    <row r="898" spans="1:31">
      <c r="A898" s="55"/>
      <c r="B898" s="55"/>
      <c r="H898"/>
      <c r="P898" s="54"/>
      <c r="Q898" s="45" t="str">
        <f t="shared" si="91"/>
        <v/>
      </c>
      <c r="R898" s="45" t="str">
        <f>+IF(Q898="","",IFERROR(VLOOKUP(Q898,Consulta1[],2,0),"-"))</f>
        <v/>
      </c>
      <c r="S898" s="45" t="str">
        <f>+IF(Q898="","",IFERROR(VLOOKUP(Q898,Consulta1[],3,0),"-"))</f>
        <v/>
      </c>
      <c r="T898" s="45" t="str">
        <f>+IF(Q898="","",IFERROR(VLOOKUP(Q898,Consulta1[],4,0),"-"))</f>
        <v/>
      </c>
      <c r="U898" s="45" t="str">
        <f>+IF(Q898="","",IFERROR(VLOOKUP(Q898,Consulta1[],5,0),"-"))</f>
        <v/>
      </c>
      <c r="V898" s="45" t="str">
        <f>+IF(Q898="","",IFERROR(VLOOKUP(Q898,Consulta1[],6,0),"-"))</f>
        <v/>
      </c>
      <c r="W898" s="45" t="str">
        <f t="shared" si="92"/>
        <v/>
      </c>
      <c r="X898" s="51" t="str">
        <f>+IF(T898="SWAT HB",800,IF(R898="-","",IFERROR(IF(T898="-","",VLOOKUP(T898,'SKILL PERFIL'!$A$2:$B$37,2,0)),"")))</f>
        <v/>
      </c>
      <c r="Y898" s="51" t="str">
        <f t="shared" si="93"/>
        <v/>
      </c>
      <c r="Z898" s="46" t="str">
        <f t="shared" si="94"/>
        <v/>
      </c>
      <c r="AA898" s="45" t="str">
        <f t="shared" si="95"/>
        <v/>
      </c>
      <c r="AB898" s="45" t="str">
        <f t="shared" si="96"/>
        <v/>
      </c>
      <c r="AC898" s="45" t="str">
        <f>+IF(Q898="","",IFERROR(VLOOKUP(Q898,Consulta1[],7,0),"-"))</f>
        <v/>
      </c>
      <c r="AD898" s="45" t="str">
        <f>+IF(Q898="","",IFERROR(VLOOKUP(Q898,Consulta1[],9,0),"-"))</f>
        <v/>
      </c>
      <c r="AE898" s="1">
        <f t="shared" si="97"/>
        <v>0</v>
      </c>
    </row>
    <row r="899" spans="1:31">
      <c r="A899" s="55"/>
      <c r="B899" s="55"/>
      <c r="H899"/>
      <c r="P899" s="54"/>
      <c r="Q899" s="45" t="str">
        <f t="shared" ref="Q899:Q962" si="98">+IFERROR(IF(G899="","",LEFT(G899,7))*1,"")</f>
        <v/>
      </c>
      <c r="R899" s="45" t="str">
        <f>+IF(Q899="","",IFERROR(VLOOKUP(Q899,Consulta1[],2,0),"-"))</f>
        <v/>
      </c>
      <c r="S899" s="45" t="str">
        <f>+IF(Q899="","",IFERROR(VLOOKUP(Q899,Consulta1[],3,0),"-"))</f>
        <v/>
      </c>
      <c r="T899" s="45" t="str">
        <f>+IF(Q899="","",IFERROR(VLOOKUP(Q899,Consulta1[],4,0),"-"))</f>
        <v/>
      </c>
      <c r="U899" s="45" t="str">
        <f>+IF(Q899="","",IFERROR(VLOOKUP(Q899,Consulta1[],5,0),"-"))</f>
        <v/>
      </c>
      <c r="V899" s="45" t="str">
        <f>+IF(Q899="","",IFERROR(VLOOKUP(Q899,Consulta1[],6,0),"-"))</f>
        <v/>
      </c>
      <c r="W899" s="45" t="str">
        <f t="shared" ref="W899:W962" si="99">+IF(G899="","",IF(R899="-","",I899))</f>
        <v/>
      </c>
      <c r="X899" s="51" t="str">
        <f>+IF(T899="SWAT HB",800,IF(R899="-","",IFERROR(IF(T899="-","",VLOOKUP(T899,'SKILL PERFIL'!$A$2:$B$37,2,0)),"")))</f>
        <v/>
      </c>
      <c r="Y899" s="51" t="str">
        <f t="shared" ref="Y899:Y962" si="100">+IFERROR(IF(R899="-","",MID(J899,2,8)*24*3600),"")</f>
        <v/>
      </c>
      <c r="Z899" s="46" t="str">
        <f t="shared" ref="Z899:Z962" si="101">+IFERROR(W899*Y899,"")</f>
        <v/>
      </c>
      <c r="AA899" s="45" t="str">
        <f t="shared" ref="AA899:AA962" si="102">+IF(Q899="","",Q899)</f>
        <v/>
      </c>
      <c r="AB899" s="45" t="str">
        <f t="shared" ref="AB899:AB962" si="103">+IF(G899="","",IF(R899="-",0,1))</f>
        <v/>
      </c>
      <c r="AC899" s="45" t="str">
        <f>+IF(Q899="","",IFERROR(VLOOKUP(Q899,Consulta1[],7,0),"-"))</f>
        <v/>
      </c>
      <c r="AD899" s="45" t="str">
        <f>+IF(Q899="","",IFERROR(VLOOKUP(Q899,Consulta1[],9,0),"-"))</f>
        <v/>
      </c>
      <c r="AE899" s="1">
        <f t="shared" ref="AE899:AE962" si="104">DATE(YEAR(A899),MONTH(A899),DAY(A899))</f>
        <v>0</v>
      </c>
    </row>
    <row r="900" spans="1:31">
      <c r="A900" s="55"/>
      <c r="B900" s="55"/>
      <c r="H900"/>
      <c r="P900" s="54"/>
      <c r="Q900" s="45" t="str">
        <f t="shared" si="98"/>
        <v/>
      </c>
      <c r="R900" s="45" t="str">
        <f>+IF(Q900="","",IFERROR(VLOOKUP(Q900,Consulta1[],2,0),"-"))</f>
        <v/>
      </c>
      <c r="S900" s="45" t="str">
        <f>+IF(Q900="","",IFERROR(VLOOKUP(Q900,Consulta1[],3,0),"-"))</f>
        <v/>
      </c>
      <c r="T900" s="45" t="str">
        <f>+IF(Q900="","",IFERROR(VLOOKUP(Q900,Consulta1[],4,0),"-"))</f>
        <v/>
      </c>
      <c r="U900" s="45" t="str">
        <f>+IF(Q900="","",IFERROR(VLOOKUP(Q900,Consulta1[],5,0),"-"))</f>
        <v/>
      </c>
      <c r="V900" s="45" t="str">
        <f>+IF(Q900="","",IFERROR(VLOOKUP(Q900,Consulta1[],6,0),"-"))</f>
        <v/>
      </c>
      <c r="W900" s="45" t="str">
        <f t="shared" si="99"/>
        <v/>
      </c>
      <c r="X900" s="51" t="str">
        <f>+IF(T900="SWAT HB",800,IF(R900="-","",IFERROR(IF(T900="-","",VLOOKUP(T900,'SKILL PERFIL'!$A$2:$B$37,2,0)),"")))</f>
        <v/>
      </c>
      <c r="Y900" s="51" t="str">
        <f t="shared" si="100"/>
        <v/>
      </c>
      <c r="Z900" s="46" t="str">
        <f t="shared" si="101"/>
        <v/>
      </c>
      <c r="AA900" s="45" t="str">
        <f t="shared" si="102"/>
        <v/>
      </c>
      <c r="AB900" s="45" t="str">
        <f t="shared" si="103"/>
        <v/>
      </c>
      <c r="AC900" s="45" t="str">
        <f>+IF(Q900="","",IFERROR(VLOOKUP(Q900,Consulta1[],7,0),"-"))</f>
        <v/>
      </c>
      <c r="AD900" s="45" t="str">
        <f>+IF(Q900="","",IFERROR(VLOOKUP(Q900,Consulta1[],9,0),"-"))</f>
        <v/>
      </c>
      <c r="AE900" s="1">
        <f t="shared" si="104"/>
        <v>0</v>
      </c>
    </row>
    <row r="901" spans="1:31">
      <c r="A901" s="55"/>
      <c r="B901" s="55"/>
      <c r="H901"/>
      <c r="P901" s="54"/>
      <c r="Q901" s="45" t="str">
        <f t="shared" si="98"/>
        <v/>
      </c>
      <c r="R901" s="45" t="str">
        <f>+IF(Q901="","",IFERROR(VLOOKUP(Q901,Consulta1[],2,0),"-"))</f>
        <v/>
      </c>
      <c r="S901" s="45" t="str">
        <f>+IF(Q901="","",IFERROR(VLOOKUP(Q901,Consulta1[],3,0),"-"))</f>
        <v/>
      </c>
      <c r="T901" s="45" t="str">
        <f>+IF(Q901="","",IFERROR(VLOOKUP(Q901,Consulta1[],4,0),"-"))</f>
        <v/>
      </c>
      <c r="U901" s="45" t="str">
        <f>+IF(Q901="","",IFERROR(VLOOKUP(Q901,Consulta1[],5,0),"-"))</f>
        <v/>
      </c>
      <c r="V901" s="45" t="str">
        <f>+IF(Q901="","",IFERROR(VLOOKUP(Q901,Consulta1[],6,0),"-"))</f>
        <v/>
      </c>
      <c r="W901" s="45" t="str">
        <f t="shared" si="99"/>
        <v/>
      </c>
      <c r="X901" s="51" t="str">
        <f>+IF(T901="SWAT HB",800,IF(R901="-","",IFERROR(IF(T901="-","",VLOOKUP(T901,'SKILL PERFIL'!$A$2:$B$37,2,0)),"")))</f>
        <v/>
      </c>
      <c r="Y901" s="51" t="str">
        <f t="shared" si="100"/>
        <v/>
      </c>
      <c r="Z901" s="46" t="str">
        <f t="shared" si="101"/>
        <v/>
      </c>
      <c r="AA901" s="45" t="str">
        <f t="shared" si="102"/>
        <v/>
      </c>
      <c r="AB901" s="45" t="str">
        <f t="shared" si="103"/>
        <v/>
      </c>
      <c r="AC901" s="45" t="str">
        <f>+IF(Q901="","",IFERROR(VLOOKUP(Q901,Consulta1[],7,0),"-"))</f>
        <v/>
      </c>
      <c r="AD901" s="45" t="str">
        <f>+IF(Q901="","",IFERROR(VLOOKUP(Q901,Consulta1[],9,0),"-"))</f>
        <v/>
      </c>
      <c r="AE901" s="1">
        <f t="shared" si="104"/>
        <v>0</v>
      </c>
    </row>
    <row r="902" spans="1:31">
      <c r="A902" s="55"/>
      <c r="B902" s="55"/>
      <c r="H902"/>
      <c r="P902" s="54"/>
      <c r="Q902" s="45" t="str">
        <f t="shared" si="98"/>
        <v/>
      </c>
      <c r="R902" s="45" t="str">
        <f>+IF(Q902="","",IFERROR(VLOOKUP(Q902,Consulta1[],2,0),"-"))</f>
        <v/>
      </c>
      <c r="S902" s="45" t="str">
        <f>+IF(Q902="","",IFERROR(VLOOKUP(Q902,Consulta1[],3,0),"-"))</f>
        <v/>
      </c>
      <c r="T902" s="45" t="str">
        <f>+IF(Q902="","",IFERROR(VLOOKUP(Q902,Consulta1[],4,0),"-"))</f>
        <v/>
      </c>
      <c r="U902" s="45" t="str">
        <f>+IF(Q902="","",IFERROR(VLOOKUP(Q902,Consulta1[],5,0),"-"))</f>
        <v/>
      </c>
      <c r="V902" s="45" t="str">
        <f>+IF(Q902="","",IFERROR(VLOOKUP(Q902,Consulta1[],6,0),"-"))</f>
        <v/>
      </c>
      <c r="W902" s="45" t="str">
        <f t="shared" si="99"/>
        <v/>
      </c>
      <c r="X902" s="51" t="str">
        <f>+IF(T902="SWAT HB",800,IF(R902="-","",IFERROR(IF(T902="-","",VLOOKUP(T902,'SKILL PERFIL'!$A$2:$B$37,2,0)),"")))</f>
        <v/>
      </c>
      <c r="Y902" s="51" t="str">
        <f t="shared" si="100"/>
        <v/>
      </c>
      <c r="Z902" s="46" t="str">
        <f t="shared" si="101"/>
        <v/>
      </c>
      <c r="AA902" s="45" t="str">
        <f t="shared" si="102"/>
        <v/>
      </c>
      <c r="AB902" s="45" t="str">
        <f t="shared" si="103"/>
        <v/>
      </c>
      <c r="AC902" s="45" t="str">
        <f>+IF(Q902="","",IFERROR(VLOOKUP(Q902,Consulta1[],7,0),"-"))</f>
        <v/>
      </c>
      <c r="AD902" s="45" t="str">
        <f>+IF(Q902="","",IFERROR(VLOOKUP(Q902,Consulta1[],9,0),"-"))</f>
        <v/>
      </c>
      <c r="AE902" s="1">
        <f t="shared" si="104"/>
        <v>0</v>
      </c>
    </row>
    <row r="903" spans="1:31">
      <c r="A903" s="55"/>
      <c r="B903" s="55"/>
      <c r="H903"/>
      <c r="P903" s="54"/>
      <c r="Q903" s="45" t="str">
        <f t="shared" si="98"/>
        <v/>
      </c>
      <c r="R903" s="45" t="str">
        <f>+IF(Q903="","",IFERROR(VLOOKUP(Q903,Consulta1[],2,0),"-"))</f>
        <v/>
      </c>
      <c r="S903" s="45" t="str">
        <f>+IF(Q903="","",IFERROR(VLOOKUP(Q903,Consulta1[],3,0),"-"))</f>
        <v/>
      </c>
      <c r="T903" s="45" t="str">
        <f>+IF(Q903="","",IFERROR(VLOOKUP(Q903,Consulta1[],4,0),"-"))</f>
        <v/>
      </c>
      <c r="U903" s="45" t="str">
        <f>+IF(Q903="","",IFERROR(VLOOKUP(Q903,Consulta1[],5,0),"-"))</f>
        <v/>
      </c>
      <c r="V903" s="45" t="str">
        <f>+IF(Q903="","",IFERROR(VLOOKUP(Q903,Consulta1[],6,0),"-"))</f>
        <v/>
      </c>
      <c r="W903" s="45" t="str">
        <f t="shared" si="99"/>
        <v/>
      </c>
      <c r="X903" s="51" t="str">
        <f>+IF(T903="SWAT HB",800,IF(R903="-","",IFERROR(IF(T903="-","",VLOOKUP(T903,'SKILL PERFIL'!$A$2:$B$37,2,0)),"")))</f>
        <v/>
      </c>
      <c r="Y903" s="51" t="str">
        <f t="shared" si="100"/>
        <v/>
      </c>
      <c r="Z903" s="46" t="str">
        <f t="shared" si="101"/>
        <v/>
      </c>
      <c r="AA903" s="45" t="str">
        <f t="shared" si="102"/>
        <v/>
      </c>
      <c r="AB903" s="45" t="str">
        <f t="shared" si="103"/>
        <v/>
      </c>
      <c r="AC903" s="45" t="str">
        <f>+IF(Q903="","",IFERROR(VLOOKUP(Q903,Consulta1[],7,0),"-"))</f>
        <v/>
      </c>
      <c r="AD903" s="45" t="str">
        <f>+IF(Q903="","",IFERROR(VLOOKUP(Q903,Consulta1[],9,0),"-"))</f>
        <v/>
      </c>
      <c r="AE903" s="1">
        <f t="shared" si="104"/>
        <v>0</v>
      </c>
    </row>
    <row r="904" spans="1:31">
      <c r="A904" s="55"/>
      <c r="B904" s="55"/>
      <c r="H904"/>
      <c r="P904" s="54"/>
      <c r="Q904" s="45" t="str">
        <f t="shared" si="98"/>
        <v/>
      </c>
      <c r="R904" s="45" t="str">
        <f>+IF(Q904="","",IFERROR(VLOOKUP(Q904,Consulta1[],2,0),"-"))</f>
        <v/>
      </c>
      <c r="S904" s="45" t="str">
        <f>+IF(Q904="","",IFERROR(VLOOKUP(Q904,Consulta1[],3,0),"-"))</f>
        <v/>
      </c>
      <c r="T904" s="45" t="str">
        <f>+IF(Q904="","",IFERROR(VLOOKUP(Q904,Consulta1[],4,0),"-"))</f>
        <v/>
      </c>
      <c r="U904" s="45" t="str">
        <f>+IF(Q904="","",IFERROR(VLOOKUP(Q904,Consulta1[],5,0),"-"))</f>
        <v/>
      </c>
      <c r="V904" s="45" t="str">
        <f>+IF(Q904="","",IFERROR(VLOOKUP(Q904,Consulta1[],6,0),"-"))</f>
        <v/>
      </c>
      <c r="W904" s="45" t="str">
        <f t="shared" si="99"/>
        <v/>
      </c>
      <c r="X904" s="51" t="str">
        <f>+IF(T904="SWAT HB",800,IF(R904="-","",IFERROR(IF(T904="-","",VLOOKUP(T904,'SKILL PERFIL'!$A$2:$B$37,2,0)),"")))</f>
        <v/>
      </c>
      <c r="Y904" s="51" t="str">
        <f t="shared" si="100"/>
        <v/>
      </c>
      <c r="Z904" s="46" t="str">
        <f t="shared" si="101"/>
        <v/>
      </c>
      <c r="AA904" s="45" t="str">
        <f t="shared" si="102"/>
        <v/>
      </c>
      <c r="AB904" s="45" t="str">
        <f t="shared" si="103"/>
        <v/>
      </c>
      <c r="AC904" s="45" t="str">
        <f>+IF(Q904="","",IFERROR(VLOOKUP(Q904,Consulta1[],7,0),"-"))</f>
        <v/>
      </c>
      <c r="AD904" s="45" t="str">
        <f>+IF(Q904="","",IFERROR(VLOOKUP(Q904,Consulta1[],9,0),"-"))</f>
        <v/>
      </c>
      <c r="AE904" s="1">
        <f t="shared" si="104"/>
        <v>0</v>
      </c>
    </row>
    <row r="905" spans="1:31">
      <c r="A905" s="55"/>
      <c r="B905" s="55"/>
      <c r="H905"/>
      <c r="P905" s="54"/>
      <c r="Q905" s="45" t="str">
        <f t="shared" si="98"/>
        <v/>
      </c>
      <c r="R905" s="45" t="str">
        <f>+IF(Q905="","",IFERROR(VLOOKUP(Q905,Consulta1[],2,0),"-"))</f>
        <v/>
      </c>
      <c r="S905" s="45" t="str">
        <f>+IF(Q905="","",IFERROR(VLOOKUP(Q905,Consulta1[],3,0),"-"))</f>
        <v/>
      </c>
      <c r="T905" s="45" t="str">
        <f>+IF(Q905="","",IFERROR(VLOOKUP(Q905,Consulta1[],4,0),"-"))</f>
        <v/>
      </c>
      <c r="U905" s="45" t="str">
        <f>+IF(Q905="","",IFERROR(VLOOKUP(Q905,Consulta1[],5,0),"-"))</f>
        <v/>
      </c>
      <c r="V905" s="45" t="str">
        <f>+IF(Q905="","",IFERROR(VLOOKUP(Q905,Consulta1[],6,0),"-"))</f>
        <v/>
      </c>
      <c r="W905" s="45" t="str">
        <f t="shared" si="99"/>
        <v/>
      </c>
      <c r="X905" s="51" t="str">
        <f>+IF(T905="SWAT HB",800,IF(R905="-","",IFERROR(IF(T905="-","",VLOOKUP(T905,'SKILL PERFIL'!$A$2:$B$37,2,0)),"")))</f>
        <v/>
      </c>
      <c r="Y905" s="51" t="str">
        <f t="shared" si="100"/>
        <v/>
      </c>
      <c r="Z905" s="46" t="str">
        <f t="shared" si="101"/>
        <v/>
      </c>
      <c r="AA905" s="45" t="str">
        <f t="shared" si="102"/>
        <v/>
      </c>
      <c r="AB905" s="45" t="str">
        <f t="shared" si="103"/>
        <v/>
      </c>
      <c r="AC905" s="45" t="str">
        <f>+IF(Q905="","",IFERROR(VLOOKUP(Q905,Consulta1[],7,0),"-"))</f>
        <v/>
      </c>
      <c r="AD905" s="45" t="str">
        <f>+IF(Q905="","",IFERROR(VLOOKUP(Q905,Consulta1[],9,0),"-"))</f>
        <v/>
      </c>
      <c r="AE905" s="1">
        <f t="shared" si="104"/>
        <v>0</v>
      </c>
    </row>
    <row r="906" spans="1:31">
      <c r="A906" s="55"/>
      <c r="B906" s="55"/>
      <c r="H906"/>
      <c r="P906" s="54"/>
      <c r="Q906" s="45" t="str">
        <f t="shared" si="98"/>
        <v/>
      </c>
      <c r="R906" s="45" t="str">
        <f>+IF(Q906="","",IFERROR(VLOOKUP(Q906,Consulta1[],2,0),"-"))</f>
        <v/>
      </c>
      <c r="S906" s="45" t="str">
        <f>+IF(Q906="","",IFERROR(VLOOKUP(Q906,Consulta1[],3,0),"-"))</f>
        <v/>
      </c>
      <c r="T906" s="45" t="str">
        <f>+IF(Q906="","",IFERROR(VLOOKUP(Q906,Consulta1[],4,0),"-"))</f>
        <v/>
      </c>
      <c r="U906" s="45" t="str">
        <f>+IF(Q906="","",IFERROR(VLOOKUP(Q906,Consulta1[],5,0),"-"))</f>
        <v/>
      </c>
      <c r="V906" s="45" t="str">
        <f>+IF(Q906="","",IFERROR(VLOOKUP(Q906,Consulta1[],6,0),"-"))</f>
        <v/>
      </c>
      <c r="W906" s="45" t="str">
        <f t="shared" si="99"/>
        <v/>
      </c>
      <c r="X906" s="51" t="str">
        <f>+IF(T906="SWAT HB",800,IF(R906="-","",IFERROR(IF(T906="-","",VLOOKUP(T906,'SKILL PERFIL'!$A$2:$B$37,2,0)),"")))</f>
        <v/>
      </c>
      <c r="Y906" s="51" t="str">
        <f t="shared" si="100"/>
        <v/>
      </c>
      <c r="Z906" s="46" t="str">
        <f t="shared" si="101"/>
        <v/>
      </c>
      <c r="AA906" s="45" t="str">
        <f t="shared" si="102"/>
        <v/>
      </c>
      <c r="AB906" s="45" t="str">
        <f t="shared" si="103"/>
        <v/>
      </c>
      <c r="AC906" s="45" t="str">
        <f>+IF(Q906="","",IFERROR(VLOOKUP(Q906,Consulta1[],7,0),"-"))</f>
        <v/>
      </c>
      <c r="AD906" s="45" t="str">
        <f>+IF(Q906="","",IFERROR(VLOOKUP(Q906,Consulta1[],9,0),"-"))</f>
        <v/>
      </c>
      <c r="AE906" s="1">
        <f t="shared" si="104"/>
        <v>0</v>
      </c>
    </row>
    <row r="907" spans="1:31">
      <c r="A907" s="55"/>
      <c r="B907" s="55"/>
      <c r="H907"/>
      <c r="P907" s="54"/>
      <c r="Q907" s="45" t="str">
        <f t="shared" si="98"/>
        <v/>
      </c>
      <c r="R907" s="45" t="str">
        <f>+IF(Q907="","",IFERROR(VLOOKUP(Q907,Consulta1[],2,0),"-"))</f>
        <v/>
      </c>
      <c r="S907" s="45" t="str">
        <f>+IF(Q907="","",IFERROR(VLOOKUP(Q907,Consulta1[],3,0),"-"))</f>
        <v/>
      </c>
      <c r="T907" s="45" t="str">
        <f>+IF(Q907="","",IFERROR(VLOOKUP(Q907,Consulta1[],4,0),"-"))</f>
        <v/>
      </c>
      <c r="U907" s="45" t="str">
        <f>+IF(Q907="","",IFERROR(VLOOKUP(Q907,Consulta1[],5,0),"-"))</f>
        <v/>
      </c>
      <c r="V907" s="45" t="str">
        <f>+IF(Q907="","",IFERROR(VLOOKUP(Q907,Consulta1[],6,0),"-"))</f>
        <v/>
      </c>
      <c r="W907" s="45" t="str">
        <f t="shared" si="99"/>
        <v/>
      </c>
      <c r="X907" s="51" t="str">
        <f>+IF(T907="SWAT HB",800,IF(R907="-","",IFERROR(IF(T907="-","",VLOOKUP(T907,'SKILL PERFIL'!$A$2:$B$37,2,0)),"")))</f>
        <v/>
      </c>
      <c r="Y907" s="51" t="str">
        <f t="shared" si="100"/>
        <v/>
      </c>
      <c r="Z907" s="46" t="str">
        <f t="shared" si="101"/>
        <v/>
      </c>
      <c r="AA907" s="45" t="str">
        <f t="shared" si="102"/>
        <v/>
      </c>
      <c r="AB907" s="45" t="str">
        <f t="shared" si="103"/>
        <v/>
      </c>
      <c r="AC907" s="45" t="str">
        <f>+IF(Q907="","",IFERROR(VLOOKUP(Q907,Consulta1[],7,0),"-"))</f>
        <v/>
      </c>
      <c r="AD907" s="45" t="str">
        <f>+IF(Q907="","",IFERROR(VLOOKUP(Q907,Consulta1[],9,0),"-"))</f>
        <v/>
      </c>
      <c r="AE907" s="1">
        <f t="shared" si="104"/>
        <v>0</v>
      </c>
    </row>
    <row r="908" spans="1:31">
      <c r="A908" s="55"/>
      <c r="B908" s="55"/>
      <c r="H908"/>
      <c r="P908" s="54"/>
      <c r="Q908" s="45" t="str">
        <f t="shared" si="98"/>
        <v/>
      </c>
      <c r="R908" s="45" t="str">
        <f>+IF(Q908="","",IFERROR(VLOOKUP(Q908,Consulta1[],2,0),"-"))</f>
        <v/>
      </c>
      <c r="S908" s="45" t="str">
        <f>+IF(Q908="","",IFERROR(VLOOKUP(Q908,Consulta1[],3,0),"-"))</f>
        <v/>
      </c>
      <c r="T908" s="45" t="str">
        <f>+IF(Q908="","",IFERROR(VLOOKUP(Q908,Consulta1[],4,0),"-"))</f>
        <v/>
      </c>
      <c r="U908" s="45" t="str">
        <f>+IF(Q908="","",IFERROR(VLOOKUP(Q908,Consulta1[],5,0),"-"))</f>
        <v/>
      </c>
      <c r="V908" s="45" t="str">
        <f>+IF(Q908="","",IFERROR(VLOOKUP(Q908,Consulta1[],6,0),"-"))</f>
        <v/>
      </c>
      <c r="W908" s="45" t="str">
        <f t="shared" si="99"/>
        <v/>
      </c>
      <c r="X908" s="51" t="str">
        <f>+IF(T908="SWAT HB",800,IF(R908="-","",IFERROR(IF(T908="-","",VLOOKUP(T908,'SKILL PERFIL'!$A$2:$B$37,2,0)),"")))</f>
        <v/>
      </c>
      <c r="Y908" s="51" t="str">
        <f t="shared" si="100"/>
        <v/>
      </c>
      <c r="Z908" s="46" t="str">
        <f t="shared" si="101"/>
        <v/>
      </c>
      <c r="AA908" s="45" t="str">
        <f t="shared" si="102"/>
        <v/>
      </c>
      <c r="AB908" s="45" t="str">
        <f t="shared" si="103"/>
        <v/>
      </c>
      <c r="AC908" s="45" t="str">
        <f>+IF(Q908="","",IFERROR(VLOOKUP(Q908,Consulta1[],7,0),"-"))</f>
        <v/>
      </c>
      <c r="AD908" s="45" t="str">
        <f>+IF(Q908="","",IFERROR(VLOOKUP(Q908,Consulta1[],9,0),"-"))</f>
        <v/>
      </c>
      <c r="AE908" s="1">
        <f t="shared" si="104"/>
        <v>0</v>
      </c>
    </row>
    <row r="909" spans="1:31">
      <c r="A909" s="55"/>
      <c r="B909" s="55"/>
      <c r="H909"/>
      <c r="P909" s="54"/>
      <c r="Q909" s="45" t="str">
        <f t="shared" si="98"/>
        <v/>
      </c>
      <c r="R909" s="45" t="str">
        <f>+IF(Q909="","",IFERROR(VLOOKUP(Q909,Consulta1[],2,0),"-"))</f>
        <v/>
      </c>
      <c r="S909" s="45" t="str">
        <f>+IF(Q909="","",IFERROR(VLOOKUP(Q909,Consulta1[],3,0),"-"))</f>
        <v/>
      </c>
      <c r="T909" s="45" t="str">
        <f>+IF(Q909="","",IFERROR(VLOOKUP(Q909,Consulta1[],4,0),"-"))</f>
        <v/>
      </c>
      <c r="U909" s="45" t="str">
        <f>+IF(Q909="","",IFERROR(VLOOKUP(Q909,Consulta1[],5,0),"-"))</f>
        <v/>
      </c>
      <c r="V909" s="45" t="str">
        <f>+IF(Q909="","",IFERROR(VLOOKUP(Q909,Consulta1[],6,0),"-"))</f>
        <v/>
      </c>
      <c r="W909" s="45" t="str">
        <f t="shared" si="99"/>
        <v/>
      </c>
      <c r="X909" s="51" t="str">
        <f>+IF(T909="SWAT HB",800,IF(R909="-","",IFERROR(IF(T909="-","",VLOOKUP(T909,'SKILL PERFIL'!$A$2:$B$37,2,0)),"")))</f>
        <v/>
      </c>
      <c r="Y909" s="51" t="str">
        <f t="shared" si="100"/>
        <v/>
      </c>
      <c r="Z909" s="46" t="str">
        <f t="shared" si="101"/>
        <v/>
      </c>
      <c r="AA909" s="45" t="str">
        <f t="shared" si="102"/>
        <v/>
      </c>
      <c r="AB909" s="45" t="str">
        <f t="shared" si="103"/>
        <v/>
      </c>
      <c r="AC909" s="45" t="str">
        <f>+IF(Q909="","",IFERROR(VLOOKUP(Q909,Consulta1[],7,0),"-"))</f>
        <v/>
      </c>
      <c r="AD909" s="45" t="str">
        <f>+IF(Q909="","",IFERROR(VLOOKUP(Q909,Consulta1[],9,0),"-"))</f>
        <v/>
      </c>
      <c r="AE909" s="1">
        <f t="shared" si="104"/>
        <v>0</v>
      </c>
    </row>
    <row r="910" spans="1:31">
      <c r="A910" s="55"/>
      <c r="B910" s="55"/>
      <c r="H910"/>
      <c r="P910" s="54"/>
      <c r="Q910" s="45" t="str">
        <f t="shared" si="98"/>
        <v/>
      </c>
      <c r="R910" s="45" t="str">
        <f>+IF(Q910="","",IFERROR(VLOOKUP(Q910,Consulta1[],2,0),"-"))</f>
        <v/>
      </c>
      <c r="S910" s="45" t="str">
        <f>+IF(Q910="","",IFERROR(VLOOKUP(Q910,Consulta1[],3,0),"-"))</f>
        <v/>
      </c>
      <c r="T910" s="45" t="str">
        <f>+IF(Q910="","",IFERROR(VLOOKUP(Q910,Consulta1[],4,0),"-"))</f>
        <v/>
      </c>
      <c r="U910" s="45" t="str">
        <f>+IF(Q910="","",IFERROR(VLOOKUP(Q910,Consulta1[],5,0),"-"))</f>
        <v/>
      </c>
      <c r="V910" s="45" t="str">
        <f>+IF(Q910="","",IFERROR(VLOOKUP(Q910,Consulta1[],6,0),"-"))</f>
        <v/>
      </c>
      <c r="W910" s="45" t="str">
        <f t="shared" si="99"/>
        <v/>
      </c>
      <c r="X910" s="51" t="str">
        <f>+IF(T910="SWAT HB",800,IF(R910="-","",IFERROR(IF(T910="-","",VLOOKUP(T910,'SKILL PERFIL'!$A$2:$B$37,2,0)),"")))</f>
        <v/>
      </c>
      <c r="Y910" s="51" t="str">
        <f t="shared" si="100"/>
        <v/>
      </c>
      <c r="Z910" s="46" t="str">
        <f t="shared" si="101"/>
        <v/>
      </c>
      <c r="AA910" s="45" t="str">
        <f t="shared" si="102"/>
        <v/>
      </c>
      <c r="AB910" s="45" t="str">
        <f t="shared" si="103"/>
        <v/>
      </c>
      <c r="AC910" s="45" t="str">
        <f>+IF(Q910="","",IFERROR(VLOOKUP(Q910,Consulta1[],7,0),"-"))</f>
        <v/>
      </c>
      <c r="AD910" s="45" t="str">
        <f>+IF(Q910="","",IFERROR(VLOOKUP(Q910,Consulta1[],9,0),"-"))</f>
        <v/>
      </c>
      <c r="AE910" s="1">
        <f t="shared" si="104"/>
        <v>0</v>
      </c>
    </row>
    <row r="911" spans="1:31">
      <c r="A911" s="55"/>
      <c r="B911" s="55"/>
      <c r="H911"/>
      <c r="P911" s="54"/>
      <c r="Q911" s="45" t="str">
        <f t="shared" si="98"/>
        <v/>
      </c>
      <c r="R911" s="45" t="str">
        <f>+IF(Q911="","",IFERROR(VLOOKUP(Q911,Consulta1[],2,0),"-"))</f>
        <v/>
      </c>
      <c r="S911" s="45" t="str">
        <f>+IF(Q911="","",IFERROR(VLOOKUP(Q911,Consulta1[],3,0),"-"))</f>
        <v/>
      </c>
      <c r="T911" s="45" t="str">
        <f>+IF(Q911="","",IFERROR(VLOOKUP(Q911,Consulta1[],4,0),"-"))</f>
        <v/>
      </c>
      <c r="U911" s="45" t="str">
        <f>+IF(Q911="","",IFERROR(VLOOKUP(Q911,Consulta1[],5,0),"-"))</f>
        <v/>
      </c>
      <c r="V911" s="45" t="str">
        <f>+IF(Q911="","",IFERROR(VLOOKUP(Q911,Consulta1[],6,0),"-"))</f>
        <v/>
      </c>
      <c r="W911" s="45" t="str">
        <f t="shared" si="99"/>
        <v/>
      </c>
      <c r="X911" s="51" t="str">
        <f>+IF(T911="SWAT HB",800,IF(R911="-","",IFERROR(IF(T911="-","",VLOOKUP(T911,'SKILL PERFIL'!$A$2:$B$37,2,0)),"")))</f>
        <v/>
      </c>
      <c r="Y911" s="51" t="str">
        <f t="shared" si="100"/>
        <v/>
      </c>
      <c r="Z911" s="46" t="str">
        <f t="shared" si="101"/>
        <v/>
      </c>
      <c r="AA911" s="45" t="str">
        <f t="shared" si="102"/>
        <v/>
      </c>
      <c r="AB911" s="45" t="str">
        <f t="shared" si="103"/>
        <v/>
      </c>
      <c r="AC911" s="45" t="str">
        <f>+IF(Q911="","",IFERROR(VLOOKUP(Q911,Consulta1[],7,0),"-"))</f>
        <v/>
      </c>
      <c r="AD911" s="45" t="str">
        <f>+IF(Q911="","",IFERROR(VLOOKUP(Q911,Consulta1[],9,0),"-"))</f>
        <v/>
      </c>
      <c r="AE911" s="1">
        <f t="shared" si="104"/>
        <v>0</v>
      </c>
    </row>
    <row r="912" spans="1:31">
      <c r="A912" s="55"/>
      <c r="B912" s="55"/>
      <c r="H912"/>
      <c r="P912" s="54"/>
      <c r="Q912" s="45" t="str">
        <f t="shared" si="98"/>
        <v/>
      </c>
      <c r="R912" s="45" t="str">
        <f>+IF(Q912="","",IFERROR(VLOOKUP(Q912,Consulta1[],2,0),"-"))</f>
        <v/>
      </c>
      <c r="S912" s="45" t="str">
        <f>+IF(Q912="","",IFERROR(VLOOKUP(Q912,Consulta1[],3,0),"-"))</f>
        <v/>
      </c>
      <c r="T912" s="45" t="str">
        <f>+IF(Q912="","",IFERROR(VLOOKUP(Q912,Consulta1[],4,0),"-"))</f>
        <v/>
      </c>
      <c r="U912" s="45" t="str">
        <f>+IF(Q912="","",IFERROR(VLOOKUP(Q912,Consulta1[],5,0),"-"))</f>
        <v/>
      </c>
      <c r="V912" s="45" t="str">
        <f>+IF(Q912="","",IFERROR(VLOOKUP(Q912,Consulta1[],6,0),"-"))</f>
        <v/>
      </c>
      <c r="W912" s="45" t="str">
        <f t="shared" si="99"/>
        <v/>
      </c>
      <c r="X912" s="51" t="str">
        <f>+IF(T912="SWAT HB",800,IF(R912="-","",IFERROR(IF(T912="-","",VLOOKUP(T912,'SKILL PERFIL'!$A$2:$B$37,2,0)),"")))</f>
        <v/>
      </c>
      <c r="Y912" s="51" t="str">
        <f t="shared" si="100"/>
        <v/>
      </c>
      <c r="Z912" s="46" t="str">
        <f t="shared" si="101"/>
        <v/>
      </c>
      <c r="AA912" s="45" t="str">
        <f t="shared" si="102"/>
        <v/>
      </c>
      <c r="AB912" s="45" t="str">
        <f t="shared" si="103"/>
        <v/>
      </c>
      <c r="AC912" s="45" t="str">
        <f>+IF(Q912="","",IFERROR(VLOOKUP(Q912,Consulta1[],7,0),"-"))</f>
        <v/>
      </c>
      <c r="AD912" s="45" t="str">
        <f>+IF(Q912="","",IFERROR(VLOOKUP(Q912,Consulta1[],9,0),"-"))</f>
        <v/>
      </c>
      <c r="AE912" s="1">
        <f t="shared" si="104"/>
        <v>0</v>
      </c>
    </row>
    <row r="913" spans="1:31">
      <c r="A913" s="55"/>
      <c r="B913" s="55"/>
      <c r="H913"/>
      <c r="P913" s="54"/>
      <c r="Q913" s="45" t="str">
        <f t="shared" si="98"/>
        <v/>
      </c>
      <c r="R913" s="45" t="str">
        <f>+IF(Q913="","",IFERROR(VLOOKUP(Q913,Consulta1[],2,0),"-"))</f>
        <v/>
      </c>
      <c r="S913" s="45" t="str">
        <f>+IF(Q913="","",IFERROR(VLOOKUP(Q913,Consulta1[],3,0),"-"))</f>
        <v/>
      </c>
      <c r="T913" s="45" t="str">
        <f>+IF(Q913="","",IFERROR(VLOOKUP(Q913,Consulta1[],4,0),"-"))</f>
        <v/>
      </c>
      <c r="U913" s="45" t="str">
        <f>+IF(Q913="","",IFERROR(VLOOKUP(Q913,Consulta1[],5,0),"-"))</f>
        <v/>
      </c>
      <c r="V913" s="45" t="str">
        <f>+IF(Q913="","",IFERROR(VLOOKUP(Q913,Consulta1[],6,0),"-"))</f>
        <v/>
      </c>
      <c r="W913" s="45" t="str">
        <f t="shared" si="99"/>
        <v/>
      </c>
      <c r="X913" s="51" t="str">
        <f>+IF(T913="SWAT HB",800,IF(R913="-","",IFERROR(IF(T913="-","",VLOOKUP(T913,'SKILL PERFIL'!$A$2:$B$37,2,0)),"")))</f>
        <v/>
      </c>
      <c r="Y913" s="51" t="str">
        <f t="shared" si="100"/>
        <v/>
      </c>
      <c r="Z913" s="46" t="str">
        <f t="shared" si="101"/>
        <v/>
      </c>
      <c r="AA913" s="45" t="str">
        <f t="shared" si="102"/>
        <v/>
      </c>
      <c r="AB913" s="45" t="str">
        <f t="shared" si="103"/>
        <v/>
      </c>
      <c r="AC913" s="45" t="str">
        <f>+IF(Q913="","",IFERROR(VLOOKUP(Q913,Consulta1[],7,0),"-"))</f>
        <v/>
      </c>
      <c r="AD913" s="45" t="str">
        <f>+IF(Q913="","",IFERROR(VLOOKUP(Q913,Consulta1[],9,0),"-"))</f>
        <v/>
      </c>
      <c r="AE913" s="1">
        <f t="shared" si="104"/>
        <v>0</v>
      </c>
    </row>
    <row r="914" spans="1:31">
      <c r="A914" s="55"/>
      <c r="B914" s="55"/>
      <c r="H914"/>
      <c r="P914" s="54"/>
      <c r="Q914" s="45" t="str">
        <f t="shared" si="98"/>
        <v/>
      </c>
      <c r="R914" s="45" t="str">
        <f>+IF(Q914="","",IFERROR(VLOOKUP(Q914,Consulta1[],2,0),"-"))</f>
        <v/>
      </c>
      <c r="S914" s="45" t="str">
        <f>+IF(Q914="","",IFERROR(VLOOKUP(Q914,Consulta1[],3,0),"-"))</f>
        <v/>
      </c>
      <c r="T914" s="45" t="str">
        <f>+IF(Q914="","",IFERROR(VLOOKUP(Q914,Consulta1[],4,0),"-"))</f>
        <v/>
      </c>
      <c r="U914" s="45" t="str">
        <f>+IF(Q914="","",IFERROR(VLOOKUP(Q914,Consulta1[],5,0),"-"))</f>
        <v/>
      </c>
      <c r="V914" s="45" t="str">
        <f>+IF(Q914="","",IFERROR(VLOOKUP(Q914,Consulta1[],6,0),"-"))</f>
        <v/>
      </c>
      <c r="W914" s="45" t="str">
        <f t="shared" si="99"/>
        <v/>
      </c>
      <c r="X914" s="51" t="str">
        <f>+IF(T914="SWAT HB",800,IF(R914="-","",IFERROR(IF(T914="-","",VLOOKUP(T914,'SKILL PERFIL'!$A$2:$B$37,2,0)),"")))</f>
        <v/>
      </c>
      <c r="Y914" s="51" t="str">
        <f t="shared" si="100"/>
        <v/>
      </c>
      <c r="Z914" s="46" t="str">
        <f t="shared" si="101"/>
        <v/>
      </c>
      <c r="AA914" s="45" t="str">
        <f t="shared" si="102"/>
        <v/>
      </c>
      <c r="AB914" s="45" t="str">
        <f t="shared" si="103"/>
        <v/>
      </c>
      <c r="AC914" s="45" t="str">
        <f>+IF(Q914="","",IFERROR(VLOOKUP(Q914,Consulta1[],7,0),"-"))</f>
        <v/>
      </c>
      <c r="AD914" s="45" t="str">
        <f>+IF(Q914="","",IFERROR(VLOOKUP(Q914,Consulta1[],9,0),"-"))</f>
        <v/>
      </c>
      <c r="AE914" s="1">
        <f t="shared" si="104"/>
        <v>0</v>
      </c>
    </row>
    <row r="915" spans="1:31">
      <c r="A915" s="55"/>
      <c r="B915" s="55"/>
      <c r="H915"/>
      <c r="P915" s="54"/>
      <c r="Q915" s="45" t="str">
        <f t="shared" si="98"/>
        <v/>
      </c>
      <c r="R915" s="45" t="str">
        <f>+IF(Q915="","",IFERROR(VLOOKUP(Q915,Consulta1[],2,0),"-"))</f>
        <v/>
      </c>
      <c r="S915" s="45" t="str">
        <f>+IF(Q915="","",IFERROR(VLOOKUP(Q915,Consulta1[],3,0),"-"))</f>
        <v/>
      </c>
      <c r="T915" s="45" t="str">
        <f>+IF(Q915="","",IFERROR(VLOOKUP(Q915,Consulta1[],4,0),"-"))</f>
        <v/>
      </c>
      <c r="U915" s="45" t="str">
        <f>+IF(Q915="","",IFERROR(VLOOKUP(Q915,Consulta1[],5,0),"-"))</f>
        <v/>
      </c>
      <c r="V915" s="45" t="str">
        <f>+IF(Q915="","",IFERROR(VLOOKUP(Q915,Consulta1[],6,0),"-"))</f>
        <v/>
      </c>
      <c r="W915" s="45" t="str">
        <f t="shared" si="99"/>
        <v/>
      </c>
      <c r="X915" s="51" t="str">
        <f>+IF(T915="SWAT HB",800,IF(R915="-","",IFERROR(IF(T915="-","",VLOOKUP(T915,'SKILL PERFIL'!$A$2:$B$37,2,0)),"")))</f>
        <v/>
      </c>
      <c r="Y915" s="51" t="str">
        <f t="shared" si="100"/>
        <v/>
      </c>
      <c r="Z915" s="46" t="str">
        <f t="shared" si="101"/>
        <v/>
      </c>
      <c r="AA915" s="45" t="str">
        <f t="shared" si="102"/>
        <v/>
      </c>
      <c r="AB915" s="45" t="str">
        <f t="shared" si="103"/>
        <v/>
      </c>
      <c r="AC915" s="45" t="str">
        <f>+IF(Q915="","",IFERROR(VLOOKUP(Q915,Consulta1[],7,0),"-"))</f>
        <v/>
      </c>
      <c r="AD915" s="45" t="str">
        <f>+IF(Q915="","",IFERROR(VLOOKUP(Q915,Consulta1[],9,0),"-"))</f>
        <v/>
      </c>
      <c r="AE915" s="1">
        <f t="shared" si="104"/>
        <v>0</v>
      </c>
    </row>
    <row r="916" spans="1:31">
      <c r="A916" s="55"/>
      <c r="B916" s="55"/>
      <c r="H916"/>
      <c r="P916" s="54"/>
      <c r="Q916" s="45" t="str">
        <f t="shared" si="98"/>
        <v/>
      </c>
      <c r="R916" s="45" t="str">
        <f>+IF(Q916="","",IFERROR(VLOOKUP(Q916,Consulta1[],2,0),"-"))</f>
        <v/>
      </c>
      <c r="S916" s="45" t="str">
        <f>+IF(Q916="","",IFERROR(VLOOKUP(Q916,Consulta1[],3,0),"-"))</f>
        <v/>
      </c>
      <c r="T916" s="45" t="str">
        <f>+IF(Q916="","",IFERROR(VLOOKUP(Q916,Consulta1[],4,0),"-"))</f>
        <v/>
      </c>
      <c r="U916" s="45" t="str">
        <f>+IF(Q916="","",IFERROR(VLOOKUP(Q916,Consulta1[],5,0),"-"))</f>
        <v/>
      </c>
      <c r="V916" s="45" t="str">
        <f>+IF(Q916="","",IFERROR(VLOOKUP(Q916,Consulta1[],6,0),"-"))</f>
        <v/>
      </c>
      <c r="W916" s="45" t="str">
        <f t="shared" si="99"/>
        <v/>
      </c>
      <c r="X916" s="51" t="str">
        <f>+IF(T916="SWAT HB",800,IF(R916="-","",IFERROR(IF(T916="-","",VLOOKUP(T916,'SKILL PERFIL'!$A$2:$B$37,2,0)),"")))</f>
        <v/>
      </c>
      <c r="Y916" s="51" t="str">
        <f t="shared" si="100"/>
        <v/>
      </c>
      <c r="Z916" s="46" t="str">
        <f t="shared" si="101"/>
        <v/>
      </c>
      <c r="AA916" s="45" t="str">
        <f t="shared" si="102"/>
        <v/>
      </c>
      <c r="AB916" s="45" t="str">
        <f t="shared" si="103"/>
        <v/>
      </c>
      <c r="AC916" s="45" t="str">
        <f>+IF(Q916="","",IFERROR(VLOOKUP(Q916,Consulta1[],7,0),"-"))</f>
        <v/>
      </c>
      <c r="AD916" s="45" t="str">
        <f>+IF(Q916="","",IFERROR(VLOOKUP(Q916,Consulta1[],9,0),"-"))</f>
        <v/>
      </c>
      <c r="AE916" s="1">
        <f t="shared" si="104"/>
        <v>0</v>
      </c>
    </row>
    <row r="917" spans="1:31">
      <c r="A917" s="55"/>
      <c r="B917" s="55"/>
      <c r="H917"/>
      <c r="P917" s="54"/>
      <c r="Q917" s="45" t="str">
        <f t="shared" si="98"/>
        <v/>
      </c>
      <c r="R917" s="45" t="str">
        <f>+IF(Q917="","",IFERROR(VLOOKUP(Q917,Consulta1[],2,0),"-"))</f>
        <v/>
      </c>
      <c r="S917" s="45" t="str">
        <f>+IF(Q917="","",IFERROR(VLOOKUP(Q917,Consulta1[],3,0),"-"))</f>
        <v/>
      </c>
      <c r="T917" s="45" t="str">
        <f>+IF(Q917="","",IFERROR(VLOOKUP(Q917,Consulta1[],4,0),"-"))</f>
        <v/>
      </c>
      <c r="U917" s="45" t="str">
        <f>+IF(Q917="","",IFERROR(VLOOKUP(Q917,Consulta1[],5,0),"-"))</f>
        <v/>
      </c>
      <c r="V917" s="45" t="str">
        <f>+IF(Q917="","",IFERROR(VLOOKUP(Q917,Consulta1[],6,0),"-"))</f>
        <v/>
      </c>
      <c r="W917" s="45" t="str">
        <f t="shared" si="99"/>
        <v/>
      </c>
      <c r="X917" s="51" t="str">
        <f>+IF(T917="SWAT HB",800,IF(R917="-","",IFERROR(IF(T917="-","",VLOOKUP(T917,'SKILL PERFIL'!$A$2:$B$37,2,0)),"")))</f>
        <v/>
      </c>
      <c r="Y917" s="51" t="str">
        <f t="shared" si="100"/>
        <v/>
      </c>
      <c r="Z917" s="46" t="str">
        <f t="shared" si="101"/>
        <v/>
      </c>
      <c r="AA917" s="45" t="str">
        <f t="shared" si="102"/>
        <v/>
      </c>
      <c r="AB917" s="45" t="str">
        <f t="shared" si="103"/>
        <v/>
      </c>
      <c r="AC917" s="45" t="str">
        <f>+IF(Q917="","",IFERROR(VLOOKUP(Q917,Consulta1[],7,0),"-"))</f>
        <v/>
      </c>
      <c r="AD917" s="45" t="str">
        <f>+IF(Q917="","",IFERROR(VLOOKUP(Q917,Consulta1[],9,0),"-"))</f>
        <v/>
      </c>
      <c r="AE917" s="1">
        <f t="shared" si="104"/>
        <v>0</v>
      </c>
    </row>
    <row r="918" spans="1:31">
      <c r="A918" s="55"/>
      <c r="B918" s="55"/>
      <c r="H918"/>
      <c r="P918" s="54"/>
      <c r="Q918" s="45" t="str">
        <f t="shared" si="98"/>
        <v/>
      </c>
      <c r="R918" s="45" t="str">
        <f>+IF(Q918="","",IFERROR(VLOOKUP(Q918,Consulta1[],2,0),"-"))</f>
        <v/>
      </c>
      <c r="S918" s="45" t="str">
        <f>+IF(Q918="","",IFERROR(VLOOKUP(Q918,Consulta1[],3,0),"-"))</f>
        <v/>
      </c>
      <c r="T918" s="45" t="str">
        <f>+IF(Q918="","",IFERROR(VLOOKUP(Q918,Consulta1[],4,0),"-"))</f>
        <v/>
      </c>
      <c r="U918" s="45" t="str">
        <f>+IF(Q918="","",IFERROR(VLOOKUP(Q918,Consulta1[],5,0),"-"))</f>
        <v/>
      </c>
      <c r="V918" s="45" t="str">
        <f>+IF(Q918="","",IFERROR(VLOOKUP(Q918,Consulta1[],6,0),"-"))</f>
        <v/>
      </c>
      <c r="W918" s="45" t="str">
        <f t="shared" si="99"/>
        <v/>
      </c>
      <c r="X918" s="51" t="str">
        <f>+IF(T918="SWAT HB",800,IF(R918="-","",IFERROR(IF(T918="-","",VLOOKUP(T918,'SKILL PERFIL'!$A$2:$B$37,2,0)),"")))</f>
        <v/>
      </c>
      <c r="Y918" s="51" t="str">
        <f t="shared" si="100"/>
        <v/>
      </c>
      <c r="Z918" s="46" t="str">
        <f t="shared" si="101"/>
        <v/>
      </c>
      <c r="AA918" s="45" t="str">
        <f t="shared" si="102"/>
        <v/>
      </c>
      <c r="AB918" s="45" t="str">
        <f t="shared" si="103"/>
        <v/>
      </c>
      <c r="AC918" s="45" t="str">
        <f>+IF(Q918="","",IFERROR(VLOOKUP(Q918,Consulta1[],7,0),"-"))</f>
        <v/>
      </c>
      <c r="AD918" s="45" t="str">
        <f>+IF(Q918="","",IFERROR(VLOOKUP(Q918,Consulta1[],9,0),"-"))</f>
        <v/>
      </c>
      <c r="AE918" s="1">
        <f t="shared" si="104"/>
        <v>0</v>
      </c>
    </row>
    <row r="919" spans="1:31">
      <c r="A919" s="55"/>
      <c r="B919" s="55"/>
      <c r="H919"/>
      <c r="P919" s="54"/>
      <c r="Q919" s="45" t="str">
        <f t="shared" si="98"/>
        <v/>
      </c>
      <c r="R919" s="45" t="str">
        <f>+IF(Q919="","",IFERROR(VLOOKUP(Q919,Consulta1[],2,0),"-"))</f>
        <v/>
      </c>
      <c r="S919" s="45" t="str">
        <f>+IF(Q919="","",IFERROR(VLOOKUP(Q919,Consulta1[],3,0),"-"))</f>
        <v/>
      </c>
      <c r="T919" s="45" t="str">
        <f>+IF(Q919="","",IFERROR(VLOOKUP(Q919,Consulta1[],4,0),"-"))</f>
        <v/>
      </c>
      <c r="U919" s="45" t="str">
        <f>+IF(Q919="","",IFERROR(VLOOKUP(Q919,Consulta1[],5,0),"-"))</f>
        <v/>
      </c>
      <c r="V919" s="45" t="str">
        <f>+IF(Q919="","",IFERROR(VLOOKUP(Q919,Consulta1[],6,0),"-"))</f>
        <v/>
      </c>
      <c r="W919" s="45" t="str">
        <f t="shared" si="99"/>
        <v/>
      </c>
      <c r="X919" s="51" t="str">
        <f>+IF(T919="SWAT HB",800,IF(R919="-","",IFERROR(IF(T919="-","",VLOOKUP(T919,'SKILL PERFIL'!$A$2:$B$37,2,0)),"")))</f>
        <v/>
      </c>
      <c r="Y919" s="51" t="str">
        <f t="shared" si="100"/>
        <v/>
      </c>
      <c r="Z919" s="46" t="str">
        <f t="shared" si="101"/>
        <v/>
      </c>
      <c r="AA919" s="45" t="str">
        <f t="shared" si="102"/>
        <v/>
      </c>
      <c r="AB919" s="45" t="str">
        <f t="shared" si="103"/>
        <v/>
      </c>
      <c r="AC919" s="45" t="str">
        <f>+IF(Q919="","",IFERROR(VLOOKUP(Q919,Consulta1[],7,0),"-"))</f>
        <v/>
      </c>
      <c r="AD919" s="45" t="str">
        <f>+IF(Q919="","",IFERROR(VLOOKUP(Q919,Consulta1[],9,0),"-"))</f>
        <v/>
      </c>
      <c r="AE919" s="1">
        <f t="shared" si="104"/>
        <v>0</v>
      </c>
    </row>
    <row r="920" spans="1:31">
      <c r="A920" s="55"/>
      <c r="B920" s="55"/>
      <c r="H920"/>
      <c r="P920" s="54"/>
      <c r="Q920" s="45" t="str">
        <f t="shared" si="98"/>
        <v/>
      </c>
      <c r="R920" s="45" t="str">
        <f>+IF(Q920="","",IFERROR(VLOOKUP(Q920,Consulta1[],2,0),"-"))</f>
        <v/>
      </c>
      <c r="S920" s="45" t="str">
        <f>+IF(Q920="","",IFERROR(VLOOKUP(Q920,Consulta1[],3,0),"-"))</f>
        <v/>
      </c>
      <c r="T920" s="45" t="str">
        <f>+IF(Q920="","",IFERROR(VLOOKUP(Q920,Consulta1[],4,0),"-"))</f>
        <v/>
      </c>
      <c r="U920" s="45" t="str">
        <f>+IF(Q920="","",IFERROR(VLOOKUP(Q920,Consulta1[],5,0),"-"))</f>
        <v/>
      </c>
      <c r="V920" s="45" t="str">
        <f>+IF(Q920="","",IFERROR(VLOOKUP(Q920,Consulta1[],6,0),"-"))</f>
        <v/>
      </c>
      <c r="W920" s="45" t="str">
        <f t="shared" si="99"/>
        <v/>
      </c>
      <c r="X920" s="51" t="str">
        <f>+IF(T920="SWAT HB",800,IF(R920="-","",IFERROR(IF(T920="-","",VLOOKUP(T920,'SKILL PERFIL'!$A$2:$B$37,2,0)),"")))</f>
        <v/>
      </c>
      <c r="Y920" s="51" t="str">
        <f t="shared" si="100"/>
        <v/>
      </c>
      <c r="Z920" s="46" t="str">
        <f t="shared" si="101"/>
        <v/>
      </c>
      <c r="AA920" s="45" t="str">
        <f t="shared" si="102"/>
        <v/>
      </c>
      <c r="AB920" s="45" t="str">
        <f t="shared" si="103"/>
        <v/>
      </c>
      <c r="AC920" s="45" t="str">
        <f>+IF(Q920="","",IFERROR(VLOOKUP(Q920,Consulta1[],7,0),"-"))</f>
        <v/>
      </c>
      <c r="AD920" s="45" t="str">
        <f>+IF(Q920="","",IFERROR(VLOOKUP(Q920,Consulta1[],9,0),"-"))</f>
        <v/>
      </c>
      <c r="AE920" s="1">
        <f t="shared" si="104"/>
        <v>0</v>
      </c>
    </row>
    <row r="921" spans="1:31">
      <c r="A921" s="55"/>
      <c r="B921" s="55"/>
      <c r="H921"/>
      <c r="P921" s="54"/>
      <c r="Q921" s="45" t="str">
        <f t="shared" si="98"/>
        <v/>
      </c>
      <c r="R921" s="45" t="str">
        <f>+IF(Q921="","",IFERROR(VLOOKUP(Q921,Consulta1[],2,0),"-"))</f>
        <v/>
      </c>
      <c r="S921" s="45" t="str">
        <f>+IF(Q921="","",IFERROR(VLOOKUP(Q921,Consulta1[],3,0),"-"))</f>
        <v/>
      </c>
      <c r="T921" s="45" t="str">
        <f>+IF(Q921="","",IFERROR(VLOOKUP(Q921,Consulta1[],4,0),"-"))</f>
        <v/>
      </c>
      <c r="U921" s="45" t="str">
        <f>+IF(Q921="","",IFERROR(VLOOKUP(Q921,Consulta1[],5,0),"-"))</f>
        <v/>
      </c>
      <c r="V921" s="45" t="str">
        <f>+IF(Q921="","",IFERROR(VLOOKUP(Q921,Consulta1[],6,0),"-"))</f>
        <v/>
      </c>
      <c r="W921" s="45" t="str">
        <f t="shared" si="99"/>
        <v/>
      </c>
      <c r="X921" s="51" t="str">
        <f>+IF(T921="SWAT HB",800,IF(R921="-","",IFERROR(IF(T921="-","",VLOOKUP(T921,'SKILL PERFIL'!$A$2:$B$37,2,0)),"")))</f>
        <v/>
      </c>
      <c r="Y921" s="51" t="str">
        <f t="shared" si="100"/>
        <v/>
      </c>
      <c r="Z921" s="46" t="str">
        <f t="shared" si="101"/>
        <v/>
      </c>
      <c r="AA921" s="45" t="str">
        <f t="shared" si="102"/>
        <v/>
      </c>
      <c r="AB921" s="45" t="str">
        <f t="shared" si="103"/>
        <v/>
      </c>
      <c r="AC921" s="45" t="str">
        <f>+IF(Q921="","",IFERROR(VLOOKUP(Q921,Consulta1[],7,0),"-"))</f>
        <v/>
      </c>
      <c r="AD921" s="45" t="str">
        <f>+IF(Q921="","",IFERROR(VLOOKUP(Q921,Consulta1[],9,0),"-"))</f>
        <v/>
      </c>
      <c r="AE921" s="1">
        <f t="shared" si="104"/>
        <v>0</v>
      </c>
    </row>
    <row r="922" spans="1:31">
      <c r="A922" s="55"/>
      <c r="B922" s="55"/>
      <c r="H922"/>
      <c r="P922" s="54"/>
      <c r="Q922" s="45" t="str">
        <f t="shared" si="98"/>
        <v/>
      </c>
      <c r="R922" s="45" t="str">
        <f>+IF(Q922="","",IFERROR(VLOOKUP(Q922,Consulta1[],2,0),"-"))</f>
        <v/>
      </c>
      <c r="S922" s="45" t="str">
        <f>+IF(Q922="","",IFERROR(VLOOKUP(Q922,Consulta1[],3,0),"-"))</f>
        <v/>
      </c>
      <c r="T922" s="45" t="str">
        <f>+IF(Q922="","",IFERROR(VLOOKUP(Q922,Consulta1[],4,0),"-"))</f>
        <v/>
      </c>
      <c r="U922" s="45" t="str">
        <f>+IF(Q922="","",IFERROR(VLOOKUP(Q922,Consulta1[],5,0),"-"))</f>
        <v/>
      </c>
      <c r="V922" s="45" t="str">
        <f>+IF(Q922="","",IFERROR(VLOOKUP(Q922,Consulta1[],6,0),"-"))</f>
        <v/>
      </c>
      <c r="W922" s="45" t="str">
        <f t="shared" si="99"/>
        <v/>
      </c>
      <c r="X922" s="51" t="str">
        <f>+IF(T922="SWAT HB",800,IF(R922="-","",IFERROR(IF(T922="-","",VLOOKUP(T922,'SKILL PERFIL'!$A$2:$B$37,2,0)),"")))</f>
        <v/>
      </c>
      <c r="Y922" s="51" t="str">
        <f t="shared" si="100"/>
        <v/>
      </c>
      <c r="Z922" s="46" t="str">
        <f t="shared" si="101"/>
        <v/>
      </c>
      <c r="AA922" s="45" t="str">
        <f t="shared" si="102"/>
        <v/>
      </c>
      <c r="AB922" s="45" t="str">
        <f t="shared" si="103"/>
        <v/>
      </c>
      <c r="AC922" s="45" t="str">
        <f>+IF(Q922="","",IFERROR(VLOOKUP(Q922,Consulta1[],7,0),"-"))</f>
        <v/>
      </c>
      <c r="AD922" s="45" t="str">
        <f>+IF(Q922="","",IFERROR(VLOOKUP(Q922,Consulta1[],9,0),"-"))</f>
        <v/>
      </c>
      <c r="AE922" s="1">
        <f t="shared" si="104"/>
        <v>0</v>
      </c>
    </row>
    <row r="923" spans="1:31">
      <c r="A923" s="55"/>
      <c r="B923" s="55"/>
      <c r="H923"/>
      <c r="P923" s="54"/>
      <c r="Q923" s="45" t="str">
        <f t="shared" si="98"/>
        <v/>
      </c>
      <c r="R923" s="45" t="str">
        <f>+IF(Q923="","",IFERROR(VLOOKUP(Q923,Consulta1[],2,0),"-"))</f>
        <v/>
      </c>
      <c r="S923" s="45" t="str">
        <f>+IF(Q923="","",IFERROR(VLOOKUP(Q923,Consulta1[],3,0),"-"))</f>
        <v/>
      </c>
      <c r="T923" s="45" t="str">
        <f>+IF(Q923="","",IFERROR(VLOOKUP(Q923,Consulta1[],4,0),"-"))</f>
        <v/>
      </c>
      <c r="U923" s="45" t="str">
        <f>+IF(Q923="","",IFERROR(VLOOKUP(Q923,Consulta1[],5,0),"-"))</f>
        <v/>
      </c>
      <c r="V923" s="45" t="str">
        <f>+IF(Q923="","",IFERROR(VLOOKUP(Q923,Consulta1[],6,0),"-"))</f>
        <v/>
      </c>
      <c r="W923" s="45" t="str">
        <f t="shared" si="99"/>
        <v/>
      </c>
      <c r="X923" s="51" t="str">
        <f>+IF(T923="SWAT HB",800,IF(R923="-","",IFERROR(IF(T923="-","",VLOOKUP(T923,'SKILL PERFIL'!$A$2:$B$37,2,0)),"")))</f>
        <v/>
      </c>
      <c r="Y923" s="51" t="str">
        <f t="shared" si="100"/>
        <v/>
      </c>
      <c r="Z923" s="46" t="str">
        <f t="shared" si="101"/>
        <v/>
      </c>
      <c r="AA923" s="45" t="str">
        <f t="shared" si="102"/>
        <v/>
      </c>
      <c r="AB923" s="45" t="str">
        <f t="shared" si="103"/>
        <v/>
      </c>
      <c r="AC923" s="45" t="str">
        <f>+IF(Q923="","",IFERROR(VLOOKUP(Q923,Consulta1[],7,0),"-"))</f>
        <v/>
      </c>
      <c r="AD923" s="45" t="str">
        <f>+IF(Q923="","",IFERROR(VLOOKUP(Q923,Consulta1[],9,0),"-"))</f>
        <v/>
      </c>
      <c r="AE923" s="1">
        <f t="shared" si="104"/>
        <v>0</v>
      </c>
    </row>
    <row r="924" spans="1:31">
      <c r="A924" s="55"/>
      <c r="B924" s="55"/>
      <c r="H924"/>
      <c r="P924" s="54"/>
      <c r="Q924" s="45" t="str">
        <f t="shared" si="98"/>
        <v/>
      </c>
      <c r="R924" s="45" t="str">
        <f>+IF(Q924="","",IFERROR(VLOOKUP(Q924,Consulta1[],2,0),"-"))</f>
        <v/>
      </c>
      <c r="S924" s="45" t="str">
        <f>+IF(Q924="","",IFERROR(VLOOKUP(Q924,Consulta1[],3,0),"-"))</f>
        <v/>
      </c>
      <c r="T924" s="45" t="str">
        <f>+IF(Q924="","",IFERROR(VLOOKUP(Q924,Consulta1[],4,0),"-"))</f>
        <v/>
      </c>
      <c r="U924" s="45" t="str">
        <f>+IF(Q924="","",IFERROR(VLOOKUP(Q924,Consulta1[],5,0),"-"))</f>
        <v/>
      </c>
      <c r="V924" s="45" t="str">
        <f>+IF(Q924="","",IFERROR(VLOOKUP(Q924,Consulta1[],6,0),"-"))</f>
        <v/>
      </c>
      <c r="W924" s="45" t="str">
        <f t="shared" si="99"/>
        <v/>
      </c>
      <c r="X924" s="51" t="str">
        <f>+IF(T924="SWAT HB",800,IF(R924="-","",IFERROR(IF(T924="-","",VLOOKUP(T924,'SKILL PERFIL'!$A$2:$B$37,2,0)),"")))</f>
        <v/>
      </c>
      <c r="Y924" s="51" t="str">
        <f t="shared" si="100"/>
        <v/>
      </c>
      <c r="Z924" s="46" t="str">
        <f t="shared" si="101"/>
        <v/>
      </c>
      <c r="AA924" s="45" t="str">
        <f t="shared" si="102"/>
        <v/>
      </c>
      <c r="AB924" s="45" t="str">
        <f t="shared" si="103"/>
        <v/>
      </c>
      <c r="AC924" s="45" t="str">
        <f>+IF(Q924="","",IFERROR(VLOOKUP(Q924,Consulta1[],7,0),"-"))</f>
        <v/>
      </c>
      <c r="AD924" s="45" t="str">
        <f>+IF(Q924="","",IFERROR(VLOOKUP(Q924,Consulta1[],9,0),"-"))</f>
        <v/>
      </c>
      <c r="AE924" s="1">
        <f t="shared" si="104"/>
        <v>0</v>
      </c>
    </row>
    <row r="925" spans="1:31">
      <c r="A925" s="55"/>
      <c r="B925" s="55"/>
      <c r="H925"/>
      <c r="P925" s="54"/>
      <c r="Q925" s="45" t="str">
        <f t="shared" si="98"/>
        <v/>
      </c>
      <c r="R925" s="45" t="str">
        <f>+IF(Q925="","",IFERROR(VLOOKUP(Q925,Consulta1[],2,0),"-"))</f>
        <v/>
      </c>
      <c r="S925" s="45" t="str">
        <f>+IF(Q925="","",IFERROR(VLOOKUP(Q925,Consulta1[],3,0),"-"))</f>
        <v/>
      </c>
      <c r="T925" s="45" t="str">
        <f>+IF(Q925="","",IFERROR(VLOOKUP(Q925,Consulta1[],4,0),"-"))</f>
        <v/>
      </c>
      <c r="U925" s="45" t="str">
        <f>+IF(Q925="","",IFERROR(VLOOKUP(Q925,Consulta1[],5,0),"-"))</f>
        <v/>
      </c>
      <c r="V925" s="45" t="str">
        <f>+IF(Q925="","",IFERROR(VLOOKUP(Q925,Consulta1[],6,0),"-"))</f>
        <v/>
      </c>
      <c r="W925" s="45" t="str">
        <f t="shared" si="99"/>
        <v/>
      </c>
      <c r="X925" s="51" t="str">
        <f>+IF(T925="SWAT HB",800,IF(R925="-","",IFERROR(IF(T925="-","",VLOOKUP(T925,'SKILL PERFIL'!$A$2:$B$37,2,0)),"")))</f>
        <v/>
      </c>
      <c r="Y925" s="51" t="str">
        <f t="shared" si="100"/>
        <v/>
      </c>
      <c r="Z925" s="46" t="str">
        <f t="shared" si="101"/>
        <v/>
      </c>
      <c r="AA925" s="45" t="str">
        <f t="shared" si="102"/>
        <v/>
      </c>
      <c r="AB925" s="45" t="str">
        <f t="shared" si="103"/>
        <v/>
      </c>
      <c r="AC925" s="45" t="str">
        <f>+IF(Q925="","",IFERROR(VLOOKUP(Q925,Consulta1[],7,0),"-"))</f>
        <v/>
      </c>
      <c r="AD925" s="45" t="str">
        <f>+IF(Q925="","",IFERROR(VLOOKUP(Q925,Consulta1[],9,0),"-"))</f>
        <v/>
      </c>
      <c r="AE925" s="1">
        <f t="shared" si="104"/>
        <v>0</v>
      </c>
    </row>
    <row r="926" spans="1:31">
      <c r="A926" s="55"/>
      <c r="B926" s="55"/>
      <c r="H926"/>
      <c r="P926" s="54"/>
      <c r="Q926" s="45" t="str">
        <f t="shared" si="98"/>
        <v/>
      </c>
      <c r="R926" s="45" t="str">
        <f>+IF(Q926="","",IFERROR(VLOOKUP(Q926,Consulta1[],2,0),"-"))</f>
        <v/>
      </c>
      <c r="S926" s="45" t="str">
        <f>+IF(Q926="","",IFERROR(VLOOKUP(Q926,Consulta1[],3,0),"-"))</f>
        <v/>
      </c>
      <c r="T926" s="45" t="str">
        <f>+IF(Q926="","",IFERROR(VLOOKUP(Q926,Consulta1[],4,0),"-"))</f>
        <v/>
      </c>
      <c r="U926" s="45" t="str">
        <f>+IF(Q926="","",IFERROR(VLOOKUP(Q926,Consulta1[],5,0),"-"))</f>
        <v/>
      </c>
      <c r="V926" s="45" t="str">
        <f>+IF(Q926="","",IFERROR(VLOOKUP(Q926,Consulta1[],6,0),"-"))</f>
        <v/>
      </c>
      <c r="W926" s="45" t="str">
        <f t="shared" si="99"/>
        <v/>
      </c>
      <c r="X926" s="51" t="str">
        <f>+IF(T926="SWAT HB",800,IF(R926="-","",IFERROR(IF(T926="-","",VLOOKUP(T926,'SKILL PERFIL'!$A$2:$B$37,2,0)),"")))</f>
        <v/>
      </c>
      <c r="Y926" s="51" t="str">
        <f t="shared" si="100"/>
        <v/>
      </c>
      <c r="Z926" s="46" t="str">
        <f t="shared" si="101"/>
        <v/>
      </c>
      <c r="AA926" s="45" t="str">
        <f t="shared" si="102"/>
        <v/>
      </c>
      <c r="AB926" s="45" t="str">
        <f t="shared" si="103"/>
        <v/>
      </c>
      <c r="AC926" s="45" t="str">
        <f>+IF(Q926="","",IFERROR(VLOOKUP(Q926,Consulta1[],7,0),"-"))</f>
        <v/>
      </c>
      <c r="AD926" s="45" t="str">
        <f>+IF(Q926="","",IFERROR(VLOOKUP(Q926,Consulta1[],9,0),"-"))</f>
        <v/>
      </c>
      <c r="AE926" s="1">
        <f t="shared" si="104"/>
        <v>0</v>
      </c>
    </row>
    <row r="927" spans="1:31">
      <c r="A927" s="55"/>
      <c r="B927" s="55"/>
      <c r="H927"/>
      <c r="P927" s="54"/>
      <c r="Q927" s="45" t="str">
        <f t="shared" si="98"/>
        <v/>
      </c>
      <c r="R927" s="45" t="str">
        <f>+IF(Q927="","",IFERROR(VLOOKUP(Q927,Consulta1[],2,0),"-"))</f>
        <v/>
      </c>
      <c r="S927" s="45" t="str">
        <f>+IF(Q927="","",IFERROR(VLOOKUP(Q927,Consulta1[],3,0),"-"))</f>
        <v/>
      </c>
      <c r="T927" s="45" t="str">
        <f>+IF(Q927="","",IFERROR(VLOOKUP(Q927,Consulta1[],4,0),"-"))</f>
        <v/>
      </c>
      <c r="U927" s="45" t="str">
        <f>+IF(Q927="","",IFERROR(VLOOKUP(Q927,Consulta1[],5,0),"-"))</f>
        <v/>
      </c>
      <c r="V927" s="45" t="str">
        <f>+IF(Q927="","",IFERROR(VLOOKUP(Q927,Consulta1[],6,0),"-"))</f>
        <v/>
      </c>
      <c r="W927" s="45" t="str">
        <f t="shared" si="99"/>
        <v/>
      </c>
      <c r="X927" s="51" t="str">
        <f>+IF(T927="SWAT HB",800,IF(R927="-","",IFERROR(IF(T927="-","",VLOOKUP(T927,'SKILL PERFIL'!$A$2:$B$37,2,0)),"")))</f>
        <v/>
      </c>
      <c r="Y927" s="51" t="str">
        <f t="shared" si="100"/>
        <v/>
      </c>
      <c r="Z927" s="46" t="str">
        <f t="shared" si="101"/>
        <v/>
      </c>
      <c r="AA927" s="45" t="str">
        <f t="shared" si="102"/>
        <v/>
      </c>
      <c r="AB927" s="45" t="str">
        <f t="shared" si="103"/>
        <v/>
      </c>
      <c r="AC927" s="45" t="str">
        <f>+IF(Q927="","",IFERROR(VLOOKUP(Q927,Consulta1[],7,0),"-"))</f>
        <v/>
      </c>
      <c r="AD927" s="45" t="str">
        <f>+IF(Q927="","",IFERROR(VLOOKUP(Q927,Consulta1[],9,0),"-"))</f>
        <v/>
      </c>
      <c r="AE927" s="1">
        <f t="shared" si="104"/>
        <v>0</v>
      </c>
    </row>
    <row r="928" spans="1:31">
      <c r="A928" s="55"/>
      <c r="B928" s="55"/>
      <c r="H928"/>
      <c r="P928" s="54"/>
      <c r="Q928" s="45" t="str">
        <f t="shared" si="98"/>
        <v/>
      </c>
      <c r="R928" s="45" t="str">
        <f>+IF(Q928="","",IFERROR(VLOOKUP(Q928,Consulta1[],2,0),"-"))</f>
        <v/>
      </c>
      <c r="S928" s="45" t="str">
        <f>+IF(Q928="","",IFERROR(VLOOKUP(Q928,Consulta1[],3,0),"-"))</f>
        <v/>
      </c>
      <c r="T928" s="45" t="str">
        <f>+IF(Q928="","",IFERROR(VLOOKUP(Q928,Consulta1[],4,0),"-"))</f>
        <v/>
      </c>
      <c r="U928" s="45" t="str">
        <f>+IF(Q928="","",IFERROR(VLOOKUP(Q928,Consulta1[],5,0),"-"))</f>
        <v/>
      </c>
      <c r="V928" s="45" t="str">
        <f>+IF(Q928="","",IFERROR(VLOOKUP(Q928,Consulta1[],6,0),"-"))</f>
        <v/>
      </c>
      <c r="W928" s="45" t="str">
        <f t="shared" si="99"/>
        <v/>
      </c>
      <c r="X928" s="51" t="str">
        <f>+IF(T928="SWAT HB",800,IF(R928="-","",IFERROR(IF(T928="-","",VLOOKUP(T928,'SKILL PERFIL'!$A$2:$B$37,2,0)),"")))</f>
        <v/>
      </c>
      <c r="Y928" s="51" t="str">
        <f t="shared" si="100"/>
        <v/>
      </c>
      <c r="Z928" s="46" t="str">
        <f t="shared" si="101"/>
        <v/>
      </c>
      <c r="AA928" s="45" t="str">
        <f t="shared" si="102"/>
        <v/>
      </c>
      <c r="AB928" s="45" t="str">
        <f t="shared" si="103"/>
        <v/>
      </c>
      <c r="AC928" s="45" t="str">
        <f>+IF(Q928="","",IFERROR(VLOOKUP(Q928,Consulta1[],7,0),"-"))</f>
        <v/>
      </c>
      <c r="AD928" s="45" t="str">
        <f>+IF(Q928="","",IFERROR(VLOOKUP(Q928,Consulta1[],9,0),"-"))</f>
        <v/>
      </c>
      <c r="AE928" s="1">
        <f t="shared" si="104"/>
        <v>0</v>
      </c>
    </row>
    <row r="929" spans="1:31">
      <c r="A929" s="55"/>
      <c r="B929" s="55"/>
      <c r="H929"/>
      <c r="P929" s="54"/>
      <c r="Q929" s="45" t="str">
        <f t="shared" si="98"/>
        <v/>
      </c>
      <c r="R929" s="45" t="str">
        <f>+IF(Q929="","",IFERROR(VLOOKUP(Q929,Consulta1[],2,0),"-"))</f>
        <v/>
      </c>
      <c r="S929" s="45" t="str">
        <f>+IF(Q929="","",IFERROR(VLOOKUP(Q929,Consulta1[],3,0),"-"))</f>
        <v/>
      </c>
      <c r="T929" s="45" t="str">
        <f>+IF(Q929="","",IFERROR(VLOOKUP(Q929,Consulta1[],4,0),"-"))</f>
        <v/>
      </c>
      <c r="U929" s="45" t="str">
        <f>+IF(Q929="","",IFERROR(VLOOKUP(Q929,Consulta1[],5,0),"-"))</f>
        <v/>
      </c>
      <c r="V929" s="45" t="str">
        <f>+IF(Q929="","",IFERROR(VLOOKUP(Q929,Consulta1[],6,0),"-"))</f>
        <v/>
      </c>
      <c r="W929" s="45" t="str">
        <f t="shared" si="99"/>
        <v/>
      </c>
      <c r="X929" s="51" t="str">
        <f>+IF(T929="SWAT HB",800,IF(R929="-","",IFERROR(IF(T929="-","",VLOOKUP(T929,'SKILL PERFIL'!$A$2:$B$37,2,0)),"")))</f>
        <v/>
      </c>
      <c r="Y929" s="51" t="str">
        <f t="shared" si="100"/>
        <v/>
      </c>
      <c r="Z929" s="46" t="str">
        <f t="shared" si="101"/>
        <v/>
      </c>
      <c r="AA929" s="45" t="str">
        <f t="shared" si="102"/>
        <v/>
      </c>
      <c r="AB929" s="45" t="str">
        <f t="shared" si="103"/>
        <v/>
      </c>
      <c r="AC929" s="45" t="str">
        <f>+IF(Q929="","",IFERROR(VLOOKUP(Q929,Consulta1[],7,0),"-"))</f>
        <v/>
      </c>
      <c r="AD929" s="45" t="str">
        <f>+IF(Q929="","",IFERROR(VLOOKUP(Q929,Consulta1[],9,0),"-"))</f>
        <v/>
      </c>
      <c r="AE929" s="1">
        <f t="shared" si="104"/>
        <v>0</v>
      </c>
    </row>
    <row r="930" spans="1:31">
      <c r="A930" s="55"/>
      <c r="B930" s="55"/>
      <c r="H930"/>
      <c r="P930" s="54"/>
      <c r="Q930" s="45" t="str">
        <f t="shared" si="98"/>
        <v/>
      </c>
      <c r="R930" s="45" t="str">
        <f>+IF(Q930="","",IFERROR(VLOOKUP(Q930,Consulta1[],2,0),"-"))</f>
        <v/>
      </c>
      <c r="S930" s="45" t="str">
        <f>+IF(Q930="","",IFERROR(VLOOKUP(Q930,Consulta1[],3,0),"-"))</f>
        <v/>
      </c>
      <c r="T930" s="45" t="str">
        <f>+IF(Q930="","",IFERROR(VLOOKUP(Q930,Consulta1[],4,0),"-"))</f>
        <v/>
      </c>
      <c r="U930" s="45" t="str">
        <f>+IF(Q930="","",IFERROR(VLOOKUP(Q930,Consulta1[],5,0),"-"))</f>
        <v/>
      </c>
      <c r="V930" s="45" t="str">
        <f>+IF(Q930="","",IFERROR(VLOOKUP(Q930,Consulta1[],6,0),"-"))</f>
        <v/>
      </c>
      <c r="W930" s="45" t="str">
        <f t="shared" si="99"/>
        <v/>
      </c>
      <c r="X930" s="51" t="str">
        <f>+IF(T930="SWAT HB",800,IF(R930="-","",IFERROR(IF(T930="-","",VLOOKUP(T930,'SKILL PERFIL'!$A$2:$B$37,2,0)),"")))</f>
        <v/>
      </c>
      <c r="Y930" s="51" t="str">
        <f t="shared" si="100"/>
        <v/>
      </c>
      <c r="Z930" s="46" t="str">
        <f t="shared" si="101"/>
        <v/>
      </c>
      <c r="AA930" s="45" t="str">
        <f t="shared" si="102"/>
        <v/>
      </c>
      <c r="AB930" s="45" t="str">
        <f t="shared" si="103"/>
        <v/>
      </c>
      <c r="AC930" s="45" t="str">
        <f>+IF(Q930="","",IFERROR(VLOOKUP(Q930,Consulta1[],7,0),"-"))</f>
        <v/>
      </c>
      <c r="AD930" s="45" t="str">
        <f>+IF(Q930="","",IFERROR(VLOOKUP(Q930,Consulta1[],9,0),"-"))</f>
        <v/>
      </c>
      <c r="AE930" s="1">
        <f t="shared" si="104"/>
        <v>0</v>
      </c>
    </row>
    <row r="931" spans="1:31">
      <c r="A931" s="55"/>
      <c r="B931" s="55"/>
      <c r="H931"/>
      <c r="P931" s="54"/>
      <c r="Q931" s="45" t="str">
        <f t="shared" si="98"/>
        <v/>
      </c>
      <c r="R931" s="45" t="str">
        <f>+IF(Q931="","",IFERROR(VLOOKUP(Q931,Consulta1[],2,0),"-"))</f>
        <v/>
      </c>
      <c r="S931" s="45" t="str">
        <f>+IF(Q931="","",IFERROR(VLOOKUP(Q931,Consulta1[],3,0),"-"))</f>
        <v/>
      </c>
      <c r="T931" s="45" t="str">
        <f>+IF(Q931="","",IFERROR(VLOOKUP(Q931,Consulta1[],4,0),"-"))</f>
        <v/>
      </c>
      <c r="U931" s="45" t="str">
        <f>+IF(Q931="","",IFERROR(VLOOKUP(Q931,Consulta1[],5,0),"-"))</f>
        <v/>
      </c>
      <c r="V931" s="45" t="str">
        <f>+IF(Q931="","",IFERROR(VLOOKUP(Q931,Consulta1[],6,0),"-"))</f>
        <v/>
      </c>
      <c r="W931" s="45" t="str">
        <f t="shared" si="99"/>
        <v/>
      </c>
      <c r="X931" s="51" t="str">
        <f>+IF(T931="SWAT HB",800,IF(R931="-","",IFERROR(IF(T931="-","",VLOOKUP(T931,'SKILL PERFIL'!$A$2:$B$37,2,0)),"")))</f>
        <v/>
      </c>
      <c r="Y931" s="51" t="str">
        <f t="shared" si="100"/>
        <v/>
      </c>
      <c r="Z931" s="46" t="str">
        <f t="shared" si="101"/>
        <v/>
      </c>
      <c r="AA931" s="45" t="str">
        <f t="shared" si="102"/>
        <v/>
      </c>
      <c r="AB931" s="45" t="str">
        <f t="shared" si="103"/>
        <v/>
      </c>
      <c r="AC931" s="45" t="str">
        <f>+IF(Q931="","",IFERROR(VLOOKUP(Q931,Consulta1[],7,0),"-"))</f>
        <v/>
      </c>
      <c r="AD931" s="45" t="str">
        <f>+IF(Q931="","",IFERROR(VLOOKUP(Q931,Consulta1[],9,0),"-"))</f>
        <v/>
      </c>
      <c r="AE931" s="1">
        <f t="shared" si="104"/>
        <v>0</v>
      </c>
    </row>
    <row r="932" spans="1:31">
      <c r="A932" s="55"/>
      <c r="B932" s="55"/>
      <c r="H932"/>
      <c r="P932" s="54"/>
      <c r="Q932" s="45" t="str">
        <f t="shared" si="98"/>
        <v/>
      </c>
      <c r="R932" s="45" t="str">
        <f>+IF(Q932="","",IFERROR(VLOOKUP(Q932,Consulta1[],2,0),"-"))</f>
        <v/>
      </c>
      <c r="S932" s="45" t="str">
        <f>+IF(Q932="","",IFERROR(VLOOKUP(Q932,Consulta1[],3,0),"-"))</f>
        <v/>
      </c>
      <c r="T932" s="45" t="str">
        <f>+IF(Q932="","",IFERROR(VLOOKUP(Q932,Consulta1[],4,0),"-"))</f>
        <v/>
      </c>
      <c r="U932" s="45" t="str">
        <f>+IF(Q932="","",IFERROR(VLOOKUP(Q932,Consulta1[],5,0),"-"))</f>
        <v/>
      </c>
      <c r="V932" s="45" t="str">
        <f>+IF(Q932="","",IFERROR(VLOOKUP(Q932,Consulta1[],6,0),"-"))</f>
        <v/>
      </c>
      <c r="W932" s="45" t="str">
        <f t="shared" si="99"/>
        <v/>
      </c>
      <c r="X932" s="51" t="str">
        <f>+IF(T932="SWAT HB",800,IF(R932="-","",IFERROR(IF(T932="-","",VLOOKUP(T932,'SKILL PERFIL'!$A$2:$B$37,2,0)),"")))</f>
        <v/>
      </c>
      <c r="Y932" s="51" t="str">
        <f t="shared" si="100"/>
        <v/>
      </c>
      <c r="Z932" s="46" t="str">
        <f t="shared" si="101"/>
        <v/>
      </c>
      <c r="AA932" s="45" t="str">
        <f t="shared" si="102"/>
        <v/>
      </c>
      <c r="AB932" s="45" t="str">
        <f t="shared" si="103"/>
        <v/>
      </c>
      <c r="AC932" s="45" t="str">
        <f>+IF(Q932="","",IFERROR(VLOOKUP(Q932,Consulta1[],7,0),"-"))</f>
        <v/>
      </c>
      <c r="AD932" s="45" t="str">
        <f>+IF(Q932="","",IFERROR(VLOOKUP(Q932,Consulta1[],9,0),"-"))</f>
        <v/>
      </c>
      <c r="AE932" s="1">
        <f t="shared" si="104"/>
        <v>0</v>
      </c>
    </row>
    <row r="933" spans="1:31">
      <c r="A933" s="55"/>
      <c r="B933" s="55"/>
      <c r="H933"/>
      <c r="P933" s="54"/>
      <c r="Q933" s="45" t="str">
        <f t="shared" si="98"/>
        <v/>
      </c>
      <c r="R933" s="45" t="str">
        <f>+IF(Q933="","",IFERROR(VLOOKUP(Q933,Consulta1[],2,0),"-"))</f>
        <v/>
      </c>
      <c r="S933" s="45" t="str">
        <f>+IF(Q933="","",IFERROR(VLOOKUP(Q933,Consulta1[],3,0),"-"))</f>
        <v/>
      </c>
      <c r="T933" s="45" t="str">
        <f>+IF(Q933="","",IFERROR(VLOOKUP(Q933,Consulta1[],4,0),"-"))</f>
        <v/>
      </c>
      <c r="U933" s="45" t="str">
        <f>+IF(Q933="","",IFERROR(VLOOKUP(Q933,Consulta1[],5,0),"-"))</f>
        <v/>
      </c>
      <c r="V933" s="45" t="str">
        <f>+IF(Q933="","",IFERROR(VLOOKUP(Q933,Consulta1[],6,0),"-"))</f>
        <v/>
      </c>
      <c r="W933" s="45" t="str">
        <f t="shared" si="99"/>
        <v/>
      </c>
      <c r="X933" s="51" t="str">
        <f>+IF(T933="SWAT HB",800,IF(R933="-","",IFERROR(IF(T933="-","",VLOOKUP(T933,'SKILL PERFIL'!$A$2:$B$37,2,0)),"")))</f>
        <v/>
      </c>
      <c r="Y933" s="51" t="str">
        <f t="shared" si="100"/>
        <v/>
      </c>
      <c r="Z933" s="46" t="str">
        <f t="shared" si="101"/>
        <v/>
      </c>
      <c r="AA933" s="45" t="str">
        <f t="shared" si="102"/>
        <v/>
      </c>
      <c r="AB933" s="45" t="str">
        <f t="shared" si="103"/>
        <v/>
      </c>
      <c r="AC933" s="45" t="str">
        <f>+IF(Q933="","",IFERROR(VLOOKUP(Q933,Consulta1[],7,0),"-"))</f>
        <v/>
      </c>
      <c r="AD933" s="45" t="str">
        <f>+IF(Q933="","",IFERROR(VLOOKUP(Q933,Consulta1[],9,0),"-"))</f>
        <v/>
      </c>
      <c r="AE933" s="1">
        <f t="shared" si="104"/>
        <v>0</v>
      </c>
    </row>
    <row r="934" spans="1:31">
      <c r="A934" s="55"/>
      <c r="B934" s="55"/>
      <c r="H934"/>
      <c r="P934" s="54"/>
      <c r="Q934" s="45" t="str">
        <f t="shared" si="98"/>
        <v/>
      </c>
      <c r="R934" s="45" t="str">
        <f>+IF(Q934="","",IFERROR(VLOOKUP(Q934,Consulta1[],2,0),"-"))</f>
        <v/>
      </c>
      <c r="S934" s="45" t="str">
        <f>+IF(Q934="","",IFERROR(VLOOKUP(Q934,Consulta1[],3,0),"-"))</f>
        <v/>
      </c>
      <c r="T934" s="45" t="str">
        <f>+IF(Q934="","",IFERROR(VLOOKUP(Q934,Consulta1[],4,0),"-"))</f>
        <v/>
      </c>
      <c r="U934" s="45" t="str">
        <f>+IF(Q934="","",IFERROR(VLOOKUP(Q934,Consulta1[],5,0),"-"))</f>
        <v/>
      </c>
      <c r="V934" s="45" t="str">
        <f>+IF(Q934="","",IFERROR(VLOOKUP(Q934,Consulta1[],6,0),"-"))</f>
        <v/>
      </c>
      <c r="W934" s="45" t="str">
        <f t="shared" si="99"/>
        <v/>
      </c>
      <c r="X934" s="51" t="str">
        <f>+IF(T934="SWAT HB",800,IF(R934="-","",IFERROR(IF(T934="-","",VLOOKUP(T934,'SKILL PERFIL'!$A$2:$B$37,2,0)),"")))</f>
        <v/>
      </c>
      <c r="Y934" s="51" t="str">
        <f t="shared" si="100"/>
        <v/>
      </c>
      <c r="Z934" s="46" t="str">
        <f t="shared" si="101"/>
        <v/>
      </c>
      <c r="AA934" s="45" t="str">
        <f t="shared" si="102"/>
        <v/>
      </c>
      <c r="AB934" s="45" t="str">
        <f t="shared" si="103"/>
        <v/>
      </c>
      <c r="AC934" s="45" t="str">
        <f>+IF(Q934="","",IFERROR(VLOOKUP(Q934,Consulta1[],7,0),"-"))</f>
        <v/>
      </c>
      <c r="AD934" s="45" t="str">
        <f>+IF(Q934="","",IFERROR(VLOOKUP(Q934,Consulta1[],9,0),"-"))</f>
        <v/>
      </c>
      <c r="AE934" s="1">
        <f t="shared" si="104"/>
        <v>0</v>
      </c>
    </row>
    <row r="935" spans="1:31">
      <c r="A935" s="55"/>
      <c r="B935" s="55"/>
      <c r="H935"/>
      <c r="P935" s="54"/>
      <c r="Q935" s="45" t="str">
        <f t="shared" si="98"/>
        <v/>
      </c>
      <c r="R935" s="45" t="str">
        <f>+IF(Q935="","",IFERROR(VLOOKUP(Q935,Consulta1[],2,0),"-"))</f>
        <v/>
      </c>
      <c r="S935" s="45" t="str">
        <f>+IF(Q935="","",IFERROR(VLOOKUP(Q935,Consulta1[],3,0),"-"))</f>
        <v/>
      </c>
      <c r="T935" s="45" t="str">
        <f>+IF(Q935="","",IFERROR(VLOOKUP(Q935,Consulta1[],4,0),"-"))</f>
        <v/>
      </c>
      <c r="U935" s="45" t="str">
        <f>+IF(Q935="","",IFERROR(VLOOKUP(Q935,Consulta1[],5,0),"-"))</f>
        <v/>
      </c>
      <c r="V935" s="45" t="str">
        <f>+IF(Q935="","",IFERROR(VLOOKUP(Q935,Consulta1[],6,0),"-"))</f>
        <v/>
      </c>
      <c r="W935" s="45" t="str">
        <f t="shared" si="99"/>
        <v/>
      </c>
      <c r="X935" s="51" t="str">
        <f>+IF(T935="SWAT HB",800,IF(R935="-","",IFERROR(IF(T935="-","",VLOOKUP(T935,'SKILL PERFIL'!$A$2:$B$37,2,0)),"")))</f>
        <v/>
      </c>
      <c r="Y935" s="51" t="str">
        <f t="shared" si="100"/>
        <v/>
      </c>
      <c r="Z935" s="46" t="str">
        <f t="shared" si="101"/>
        <v/>
      </c>
      <c r="AA935" s="45" t="str">
        <f t="shared" si="102"/>
        <v/>
      </c>
      <c r="AB935" s="45" t="str">
        <f t="shared" si="103"/>
        <v/>
      </c>
      <c r="AC935" s="45" t="str">
        <f>+IF(Q935="","",IFERROR(VLOOKUP(Q935,Consulta1[],7,0),"-"))</f>
        <v/>
      </c>
      <c r="AD935" s="45" t="str">
        <f>+IF(Q935="","",IFERROR(VLOOKUP(Q935,Consulta1[],9,0),"-"))</f>
        <v/>
      </c>
      <c r="AE935" s="1">
        <f t="shared" si="104"/>
        <v>0</v>
      </c>
    </row>
    <row r="936" spans="1:31">
      <c r="A936" s="55"/>
      <c r="B936" s="55"/>
      <c r="H936"/>
      <c r="P936" s="54"/>
      <c r="Q936" s="45" t="str">
        <f t="shared" si="98"/>
        <v/>
      </c>
      <c r="R936" s="45" t="str">
        <f>+IF(Q936="","",IFERROR(VLOOKUP(Q936,Consulta1[],2,0),"-"))</f>
        <v/>
      </c>
      <c r="S936" s="45" t="str">
        <f>+IF(Q936="","",IFERROR(VLOOKUP(Q936,Consulta1[],3,0),"-"))</f>
        <v/>
      </c>
      <c r="T936" s="45" t="str">
        <f>+IF(Q936="","",IFERROR(VLOOKUP(Q936,Consulta1[],4,0),"-"))</f>
        <v/>
      </c>
      <c r="U936" s="45" t="str">
        <f>+IF(Q936="","",IFERROR(VLOOKUP(Q936,Consulta1[],5,0),"-"))</f>
        <v/>
      </c>
      <c r="V936" s="45" t="str">
        <f>+IF(Q936="","",IFERROR(VLOOKUP(Q936,Consulta1[],6,0),"-"))</f>
        <v/>
      </c>
      <c r="W936" s="45" t="str">
        <f t="shared" si="99"/>
        <v/>
      </c>
      <c r="X936" s="51" t="str">
        <f>+IF(T936="SWAT HB",800,IF(R936="-","",IFERROR(IF(T936="-","",VLOOKUP(T936,'SKILL PERFIL'!$A$2:$B$37,2,0)),"")))</f>
        <v/>
      </c>
      <c r="Y936" s="51" t="str">
        <f t="shared" si="100"/>
        <v/>
      </c>
      <c r="Z936" s="46" t="str">
        <f t="shared" si="101"/>
        <v/>
      </c>
      <c r="AA936" s="45" t="str">
        <f t="shared" si="102"/>
        <v/>
      </c>
      <c r="AB936" s="45" t="str">
        <f t="shared" si="103"/>
        <v/>
      </c>
      <c r="AC936" s="45" t="str">
        <f>+IF(Q936="","",IFERROR(VLOOKUP(Q936,Consulta1[],7,0),"-"))</f>
        <v/>
      </c>
      <c r="AD936" s="45" t="str">
        <f>+IF(Q936="","",IFERROR(VLOOKUP(Q936,Consulta1[],9,0),"-"))</f>
        <v/>
      </c>
      <c r="AE936" s="1">
        <f t="shared" si="104"/>
        <v>0</v>
      </c>
    </row>
    <row r="937" spans="1:31">
      <c r="A937" s="55"/>
      <c r="B937" s="55"/>
      <c r="H937"/>
      <c r="P937" s="54"/>
      <c r="Q937" s="45" t="str">
        <f t="shared" si="98"/>
        <v/>
      </c>
      <c r="R937" s="45" t="str">
        <f>+IF(Q937="","",IFERROR(VLOOKUP(Q937,Consulta1[],2,0),"-"))</f>
        <v/>
      </c>
      <c r="S937" s="45" t="str">
        <f>+IF(Q937="","",IFERROR(VLOOKUP(Q937,Consulta1[],3,0),"-"))</f>
        <v/>
      </c>
      <c r="T937" s="45" t="str">
        <f>+IF(Q937="","",IFERROR(VLOOKUP(Q937,Consulta1[],4,0),"-"))</f>
        <v/>
      </c>
      <c r="U937" s="45" t="str">
        <f>+IF(Q937="","",IFERROR(VLOOKUP(Q937,Consulta1[],5,0),"-"))</f>
        <v/>
      </c>
      <c r="V937" s="45" t="str">
        <f>+IF(Q937="","",IFERROR(VLOOKUP(Q937,Consulta1[],6,0),"-"))</f>
        <v/>
      </c>
      <c r="W937" s="45" t="str">
        <f t="shared" si="99"/>
        <v/>
      </c>
      <c r="X937" s="51" t="str">
        <f>+IF(T937="SWAT HB",800,IF(R937="-","",IFERROR(IF(T937="-","",VLOOKUP(T937,'SKILL PERFIL'!$A$2:$B$37,2,0)),"")))</f>
        <v/>
      </c>
      <c r="Y937" s="51" t="str">
        <f t="shared" si="100"/>
        <v/>
      </c>
      <c r="Z937" s="46" t="str">
        <f t="shared" si="101"/>
        <v/>
      </c>
      <c r="AA937" s="45" t="str">
        <f t="shared" si="102"/>
        <v/>
      </c>
      <c r="AB937" s="45" t="str">
        <f t="shared" si="103"/>
        <v/>
      </c>
      <c r="AC937" s="45" t="str">
        <f>+IF(Q937="","",IFERROR(VLOOKUP(Q937,Consulta1[],7,0),"-"))</f>
        <v/>
      </c>
      <c r="AD937" s="45" t="str">
        <f>+IF(Q937="","",IFERROR(VLOOKUP(Q937,Consulta1[],9,0),"-"))</f>
        <v/>
      </c>
      <c r="AE937" s="1">
        <f t="shared" si="104"/>
        <v>0</v>
      </c>
    </row>
    <row r="938" spans="1:31">
      <c r="A938" s="55"/>
      <c r="B938" s="55"/>
      <c r="H938"/>
      <c r="P938" s="54"/>
      <c r="Q938" s="45" t="str">
        <f t="shared" si="98"/>
        <v/>
      </c>
      <c r="R938" s="45" t="str">
        <f>+IF(Q938="","",IFERROR(VLOOKUP(Q938,Consulta1[],2,0),"-"))</f>
        <v/>
      </c>
      <c r="S938" s="45" t="str">
        <f>+IF(Q938="","",IFERROR(VLOOKUP(Q938,Consulta1[],3,0),"-"))</f>
        <v/>
      </c>
      <c r="T938" s="45" t="str">
        <f>+IF(Q938="","",IFERROR(VLOOKUP(Q938,Consulta1[],4,0),"-"))</f>
        <v/>
      </c>
      <c r="U938" s="45" t="str">
        <f>+IF(Q938="","",IFERROR(VLOOKUP(Q938,Consulta1[],5,0),"-"))</f>
        <v/>
      </c>
      <c r="V938" s="45" t="str">
        <f>+IF(Q938="","",IFERROR(VLOOKUP(Q938,Consulta1[],6,0),"-"))</f>
        <v/>
      </c>
      <c r="W938" s="45" t="str">
        <f t="shared" si="99"/>
        <v/>
      </c>
      <c r="X938" s="51" t="str">
        <f>+IF(T938="SWAT HB",800,IF(R938="-","",IFERROR(IF(T938="-","",VLOOKUP(T938,'SKILL PERFIL'!$A$2:$B$37,2,0)),"")))</f>
        <v/>
      </c>
      <c r="Y938" s="51" t="str">
        <f t="shared" si="100"/>
        <v/>
      </c>
      <c r="Z938" s="46" t="str">
        <f t="shared" si="101"/>
        <v/>
      </c>
      <c r="AA938" s="45" t="str">
        <f t="shared" si="102"/>
        <v/>
      </c>
      <c r="AB938" s="45" t="str">
        <f t="shared" si="103"/>
        <v/>
      </c>
      <c r="AC938" s="45" t="str">
        <f>+IF(Q938="","",IFERROR(VLOOKUP(Q938,Consulta1[],7,0),"-"))</f>
        <v/>
      </c>
      <c r="AD938" s="45" t="str">
        <f>+IF(Q938="","",IFERROR(VLOOKUP(Q938,Consulta1[],9,0),"-"))</f>
        <v/>
      </c>
      <c r="AE938" s="1">
        <f t="shared" si="104"/>
        <v>0</v>
      </c>
    </row>
    <row r="939" spans="1:31">
      <c r="A939" s="55"/>
      <c r="B939" s="55"/>
      <c r="H939"/>
      <c r="P939" s="54"/>
      <c r="Q939" s="45" t="str">
        <f t="shared" si="98"/>
        <v/>
      </c>
      <c r="R939" s="45" t="str">
        <f>+IF(Q939="","",IFERROR(VLOOKUP(Q939,Consulta1[],2,0),"-"))</f>
        <v/>
      </c>
      <c r="S939" s="45" t="str">
        <f>+IF(Q939="","",IFERROR(VLOOKUP(Q939,Consulta1[],3,0),"-"))</f>
        <v/>
      </c>
      <c r="T939" s="45" t="str">
        <f>+IF(Q939="","",IFERROR(VLOOKUP(Q939,Consulta1[],4,0),"-"))</f>
        <v/>
      </c>
      <c r="U939" s="45" t="str">
        <f>+IF(Q939="","",IFERROR(VLOOKUP(Q939,Consulta1[],5,0),"-"))</f>
        <v/>
      </c>
      <c r="V939" s="45" t="str">
        <f>+IF(Q939="","",IFERROR(VLOOKUP(Q939,Consulta1[],6,0),"-"))</f>
        <v/>
      </c>
      <c r="W939" s="45" t="str">
        <f t="shared" si="99"/>
        <v/>
      </c>
      <c r="X939" s="51" t="str">
        <f>+IF(T939="SWAT HB",800,IF(R939="-","",IFERROR(IF(T939="-","",VLOOKUP(T939,'SKILL PERFIL'!$A$2:$B$37,2,0)),"")))</f>
        <v/>
      </c>
      <c r="Y939" s="51" t="str">
        <f t="shared" si="100"/>
        <v/>
      </c>
      <c r="Z939" s="46" t="str">
        <f t="shared" si="101"/>
        <v/>
      </c>
      <c r="AA939" s="45" t="str">
        <f t="shared" si="102"/>
        <v/>
      </c>
      <c r="AB939" s="45" t="str">
        <f t="shared" si="103"/>
        <v/>
      </c>
      <c r="AC939" s="45" t="str">
        <f>+IF(Q939="","",IFERROR(VLOOKUP(Q939,Consulta1[],7,0),"-"))</f>
        <v/>
      </c>
      <c r="AD939" s="45" t="str">
        <f>+IF(Q939="","",IFERROR(VLOOKUP(Q939,Consulta1[],9,0),"-"))</f>
        <v/>
      </c>
      <c r="AE939" s="1">
        <f t="shared" si="104"/>
        <v>0</v>
      </c>
    </row>
    <row r="940" spans="1:31">
      <c r="A940" s="55"/>
      <c r="B940" s="55"/>
      <c r="H940"/>
      <c r="P940" s="54"/>
      <c r="Q940" s="45" t="str">
        <f t="shared" si="98"/>
        <v/>
      </c>
      <c r="R940" s="45" t="str">
        <f>+IF(Q940="","",IFERROR(VLOOKUP(Q940,Consulta1[],2,0),"-"))</f>
        <v/>
      </c>
      <c r="S940" s="45" t="str">
        <f>+IF(Q940="","",IFERROR(VLOOKUP(Q940,Consulta1[],3,0),"-"))</f>
        <v/>
      </c>
      <c r="T940" s="45" t="str">
        <f>+IF(Q940="","",IFERROR(VLOOKUP(Q940,Consulta1[],4,0),"-"))</f>
        <v/>
      </c>
      <c r="U940" s="45" t="str">
        <f>+IF(Q940="","",IFERROR(VLOOKUP(Q940,Consulta1[],5,0),"-"))</f>
        <v/>
      </c>
      <c r="V940" s="45" t="str">
        <f>+IF(Q940="","",IFERROR(VLOOKUP(Q940,Consulta1[],6,0),"-"))</f>
        <v/>
      </c>
      <c r="W940" s="45" t="str">
        <f t="shared" si="99"/>
        <v/>
      </c>
      <c r="X940" s="51" t="str">
        <f>+IF(T940="SWAT HB",800,IF(R940="-","",IFERROR(IF(T940="-","",VLOOKUP(T940,'SKILL PERFIL'!$A$2:$B$37,2,0)),"")))</f>
        <v/>
      </c>
      <c r="Y940" s="51" t="str">
        <f t="shared" si="100"/>
        <v/>
      </c>
      <c r="Z940" s="46" t="str">
        <f t="shared" si="101"/>
        <v/>
      </c>
      <c r="AA940" s="45" t="str">
        <f t="shared" si="102"/>
        <v/>
      </c>
      <c r="AB940" s="45" t="str">
        <f t="shared" si="103"/>
        <v/>
      </c>
      <c r="AC940" s="45" t="str">
        <f>+IF(Q940="","",IFERROR(VLOOKUP(Q940,Consulta1[],7,0),"-"))</f>
        <v/>
      </c>
      <c r="AD940" s="45" t="str">
        <f>+IF(Q940="","",IFERROR(VLOOKUP(Q940,Consulta1[],9,0),"-"))</f>
        <v/>
      </c>
      <c r="AE940" s="1">
        <f t="shared" si="104"/>
        <v>0</v>
      </c>
    </row>
    <row r="941" spans="1:31">
      <c r="A941" s="55"/>
      <c r="B941" s="55"/>
      <c r="H941"/>
      <c r="P941" s="54"/>
      <c r="Q941" s="45" t="str">
        <f t="shared" si="98"/>
        <v/>
      </c>
      <c r="R941" s="45" t="str">
        <f>+IF(Q941="","",IFERROR(VLOOKUP(Q941,Consulta1[],2,0),"-"))</f>
        <v/>
      </c>
      <c r="S941" s="45" t="str">
        <f>+IF(Q941="","",IFERROR(VLOOKUP(Q941,Consulta1[],3,0),"-"))</f>
        <v/>
      </c>
      <c r="T941" s="45" t="str">
        <f>+IF(Q941="","",IFERROR(VLOOKUP(Q941,Consulta1[],4,0),"-"))</f>
        <v/>
      </c>
      <c r="U941" s="45" t="str">
        <f>+IF(Q941="","",IFERROR(VLOOKUP(Q941,Consulta1[],5,0),"-"))</f>
        <v/>
      </c>
      <c r="V941" s="45" t="str">
        <f>+IF(Q941="","",IFERROR(VLOOKUP(Q941,Consulta1[],6,0),"-"))</f>
        <v/>
      </c>
      <c r="W941" s="45" t="str">
        <f t="shared" si="99"/>
        <v/>
      </c>
      <c r="X941" s="51" t="str">
        <f>+IF(T941="SWAT HB",800,IF(R941="-","",IFERROR(IF(T941="-","",VLOOKUP(T941,'SKILL PERFIL'!$A$2:$B$37,2,0)),"")))</f>
        <v/>
      </c>
      <c r="Y941" s="51" t="str">
        <f t="shared" si="100"/>
        <v/>
      </c>
      <c r="Z941" s="46" t="str">
        <f t="shared" si="101"/>
        <v/>
      </c>
      <c r="AA941" s="45" t="str">
        <f t="shared" si="102"/>
        <v/>
      </c>
      <c r="AB941" s="45" t="str">
        <f t="shared" si="103"/>
        <v/>
      </c>
      <c r="AC941" s="45" t="str">
        <f>+IF(Q941="","",IFERROR(VLOOKUP(Q941,Consulta1[],7,0),"-"))</f>
        <v/>
      </c>
      <c r="AD941" s="45" t="str">
        <f>+IF(Q941="","",IFERROR(VLOOKUP(Q941,Consulta1[],9,0),"-"))</f>
        <v/>
      </c>
      <c r="AE941" s="1">
        <f t="shared" si="104"/>
        <v>0</v>
      </c>
    </row>
    <row r="942" spans="1:31">
      <c r="A942" s="55"/>
      <c r="B942" s="55"/>
      <c r="H942"/>
      <c r="P942" s="54"/>
      <c r="Q942" s="45" t="str">
        <f t="shared" si="98"/>
        <v/>
      </c>
      <c r="R942" s="45" t="str">
        <f>+IF(Q942="","",IFERROR(VLOOKUP(Q942,Consulta1[],2,0),"-"))</f>
        <v/>
      </c>
      <c r="S942" s="45" t="str">
        <f>+IF(Q942="","",IFERROR(VLOOKUP(Q942,Consulta1[],3,0),"-"))</f>
        <v/>
      </c>
      <c r="T942" s="45" t="str">
        <f>+IF(Q942="","",IFERROR(VLOOKUP(Q942,Consulta1[],4,0),"-"))</f>
        <v/>
      </c>
      <c r="U942" s="45" t="str">
        <f>+IF(Q942="","",IFERROR(VLOOKUP(Q942,Consulta1[],5,0),"-"))</f>
        <v/>
      </c>
      <c r="V942" s="45" t="str">
        <f>+IF(Q942="","",IFERROR(VLOOKUP(Q942,Consulta1[],6,0),"-"))</f>
        <v/>
      </c>
      <c r="W942" s="45" t="str">
        <f t="shared" si="99"/>
        <v/>
      </c>
      <c r="X942" s="51" t="str">
        <f>+IF(T942="SWAT HB",800,IF(R942="-","",IFERROR(IF(T942="-","",VLOOKUP(T942,'SKILL PERFIL'!$A$2:$B$37,2,0)),"")))</f>
        <v/>
      </c>
      <c r="Y942" s="51" t="str">
        <f t="shared" si="100"/>
        <v/>
      </c>
      <c r="Z942" s="46" t="str">
        <f t="shared" si="101"/>
        <v/>
      </c>
      <c r="AA942" s="45" t="str">
        <f t="shared" si="102"/>
        <v/>
      </c>
      <c r="AB942" s="45" t="str">
        <f t="shared" si="103"/>
        <v/>
      </c>
      <c r="AC942" s="45" t="str">
        <f>+IF(Q942="","",IFERROR(VLOOKUP(Q942,Consulta1[],7,0),"-"))</f>
        <v/>
      </c>
      <c r="AD942" s="45" t="str">
        <f>+IF(Q942="","",IFERROR(VLOOKUP(Q942,Consulta1[],9,0),"-"))</f>
        <v/>
      </c>
      <c r="AE942" s="1">
        <f t="shared" si="104"/>
        <v>0</v>
      </c>
    </row>
    <row r="943" spans="1:31">
      <c r="A943" s="55"/>
      <c r="B943" s="55"/>
      <c r="H943"/>
      <c r="P943" s="54"/>
      <c r="Q943" s="45" t="str">
        <f t="shared" si="98"/>
        <v/>
      </c>
      <c r="R943" s="45" t="str">
        <f>+IF(Q943="","",IFERROR(VLOOKUP(Q943,Consulta1[],2,0),"-"))</f>
        <v/>
      </c>
      <c r="S943" s="45" t="str">
        <f>+IF(Q943="","",IFERROR(VLOOKUP(Q943,Consulta1[],3,0),"-"))</f>
        <v/>
      </c>
      <c r="T943" s="45" t="str">
        <f>+IF(Q943="","",IFERROR(VLOOKUP(Q943,Consulta1[],4,0),"-"))</f>
        <v/>
      </c>
      <c r="U943" s="45" t="str">
        <f>+IF(Q943="","",IFERROR(VLOOKUP(Q943,Consulta1[],5,0),"-"))</f>
        <v/>
      </c>
      <c r="V943" s="45" t="str">
        <f>+IF(Q943="","",IFERROR(VLOOKUP(Q943,Consulta1[],6,0),"-"))</f>
        <v/>
      </c>
      <c r="W943" s="45" t="str">
        <f t="shared" si="99"/>
        <v/>
      </c>
      <c r="X943" s="51" t="str">
        <f>+IF(T943="SWAT HB",800,IF(R943="-","",IFERROR(IF(T943="-","",VLOOKUP(T943,'SKILL PERFIL'!$A$2:$B$37,2,0)),"")))</f>
        <v/>
      </c>
      <c r="Y943" s="51" t="str">
        <f t="shared" si="100"/>
        <v/>
      </c>
      <c r="Z943" s="46" t="str">
        <f t="shared" si="101"/>
        <v/>
      </c>
      <c r="AA943" s="45" t="str">
        <f t="shared" si="102"/>
        <v/>
      </c>
      <c r="AB943" s="45" t="str">
        <f t="shared" si="103"/>
        <v/>
      </c>
      <c r="AC943" s="45" t="str">
        <f>+IF(Q943="","",IFERROR(VLOOKUP(Q943,Consulta1[],7,0),"-"))</f>
        <v/>
      </c>
      <c r="AD943" s="45" t="str">
        <f>+IF(Q943="","",IFERROR(VLOOKUP(Q943,Consulta1[],9,0),"-"))</f>
        <v/>
      </c>
      <c r="AE943" s="1">
        <f t="shared" si="104"/>
        <v>0</v>
      </c>
    </row>
    <row r="944" spans="1:31">
      <c r="A944" s="55"/>
      <c r="B944" s="55"/>
      <c r="H944"/>
      <c r="P944" s="54"/>
      <c r="Q944" s="45" t="str">
        <f t="shared" si="98"/>
        <v/>
      </c>
      <c r="R944" s="45" t="str">
        <f>+IF(Q944="","",IFERROR(VLOOKUP(Q944,Consulta1[],2,0),"-"))</f>
        <v/>
      </c>
      <c r="S944" s="45" t="str">
        <f>+IF(Q944="","",IFERROR(VLOOKUP(Q944,Consulta1[],3,0),"-"))</f>
        <v/>
      </c>
      <c r="T944" s="45" t="str">
        <f>+IF(Q944="","",IFERROR(VLOOKUP(Q944,Consulta1[],4,0),"-"))</f>
        <v/>
      </c>
      <c r="U944" s="45" t="str">
        <f>+IF(Q944="","",IFERROR(VLOOKUP(Q944,Consulta1[],5,0),"-"))</f>
        <v/>
      </c>
      <c r="V944" s="45" t="str">
        <f>+IF(Q944="","",IFERROR(VLOOKUP(Q944,Consulta1[],6,0),"-"))</f>
        <v/>
      </c>
      <c r="W944" s="45" t="str">
        <f t="shared" si="99"/>
        <v/>
      </c>
      <c r="X944" s="51" t="str">
        <f>+IF(T944="SWAT HB",800,IF(R944="-","",IFERROR(IF(T944="-","",VLOOKUP(T944,'SKILL PERFIL'!$A$2:$B$37,2,0)),"")))</f>
        <v/>
      </c>
      <c r="Y944" s="51" t="str">
        <f t="shared" si="100"/>
        <v/>
      </c>
      <c r="Z944" s="46" t="str">
        <f t="shared" si="101"/>
        <v/>
      </c>
      <c r="AA944" s="45" t="str">
        <f t="shared" si="102"/>
        <v/>
      </c>
      <c r="AB944" s="45" t="str">
        <f t="shared" si="103"/>
        <v/>
      </c>
      <c r="AC944" s="45" t="str">
        <f>+IF(Q944="","",IFERROR(VLOOKUP(Q944,Consulta1[],7,0),"-"))</f>
        <v/>
      </c>
      <c r="AD944" s="45" t="str">
        <f>+IF(Q944="","",IFERROR(VLOOKUP(Q944,Consulta1[],9,0),"-"))</f>
        <v/>
      </c>
      <c r="AE944" s="1">
        <f t="shared" si="104"/>
        <v>0</v>
      </c>
    </row>
    <row r="945" spans="1:31">
      <c r="A945" s="55"/>
      <c r="B945" s="55"/>
      <c r="H945"/>
      <c r="P945" s="54"/>
      <c r="Q945" s="45" t="str">
        <f t="shared" si="98"/>
        <v/>
      </c>
      <c r="R945" s="45" t="str">
        <f>+IF(Q945="","",IFERROR(VLOOKUP(Q945,Consulta1[],2,0),"-"))</f>
        <v/>
      </c>
      <c r="S945" s="45" t="str">
        <f>+IF(Q945="","",IFERROR(VLOOKUP(Q945,Consulta1[],3,0),"-"))</f>
        <v/>
      </c>
      <c r="T945" s="45" t="str">
        <f>+IF(Q945="","",IFERROR(VLOOKUP(Q945,Consulta1[],4,0),"-"))</f>
        <v/>
      </c>
      <c r="U945" s="45" t="str">
        <f>+IF(Q945="","",IFERROR(VLOOKUP(Q945,Consulta1[],5,0),"-"))</f>
        <v/>
      </c>
      <c r="V945" s="45" t="str">
        <f>+IF(Q945="","",IFERROR(VLOOKUP(Q945,Consulta1[],6,0),"-"))</f>
        <v/>
      </c>
      <c r="W945" s="45" t="str">
        <f t="shared" si="99"/>
        <v/>
      </c>
      <c r="X945" s="51" t="str">
        <f>+IF(T945="SWAT HB",800,IF(R945="-","",IFERROR(IF(T945="-","",VLOOKUP(T945,'SKILL PERFIL'!$A$2:$B$37,2,0)),"")))</f>
        <v/>
      </c>
      <c r="Y945" s="51" t="str">
        <f t="shared" si="100"/>
        <v/>
      </c>
      <c r="Z945" s="46" t="str">
        <f t="shared" si="101"/>
        <v/>
      </c>
      <c r="AA945" s="45" t="str">
        <f t="shared" si="102"/>
        <v/>
      </c>
      <c r="AB945" s="45" t="str">
        <f t="shared" si="103"/>
        <v/>
      </c>
      <c r="AC945" s="45" t="str">
        <f>+IF(Q945="","",IFERROR(VLOOKUP(Q945,Consulta1[],7,0),"-"))</f>
        <v/>
      </c>
      <c r="AD945" s="45" t="str">
        <f>+IF(Q945="","",IFERROR(VLOOKUP(Q945,Consulta1[],9,0),"-"))</f>
        <v/>
      </c>
      <c r="AE945" s="1">
        <f t="shared" si="104"/>
        <v>0</v>
      </c>
    </row>
    <row r="946" spans="1:31">
      <c r="A946" s="55"/>
      <c r="B946" s="55"/>
      <c r="H946"/>
      <c r="P946" s="54"/>
      <c r="Q946" s="45" t="str">
        <f t="shared" si="98"/>
        <v/>
      </c>
      <c r="R946" s="45" t="str">
        <f>+IF(Q946="","",IFERROR(VLOOKUP(Q946,Consulta1[],2,0),"-"))</f>
        <v/>
      </c>
      <c r="S946" s="45" t="str">
        <f>+IF(Q946="","",IFERROR(VLOOKUP(Q946,Consulta1[],3,0),"-"))</f>
        <v/>
      </c>
      <c r="T946" s="45" t="str">
        <f>+IF(Q946="","",IFERROR(VLOOKUP(Q946,Consulta1[],4,0),"-"))</f>
        <v/>
      </c>
      <c r="U946" s="45" t="str">
        <f>+IF(Q946="","",IFERROR(VLOOKUP(Q946,Consulta1[],5,0),"-"))</f>
        <v/>
      </c>
      <c r="V946" s="45" t="str">
        <f>+IF(Q946="","",IFERROR(VLOOKUP(Q946,Consulta1[],6,0),"-"))</f>
        <v/>
      </c>
      <c r="W946" s="45" t="str">
        <f t="shared" si="99"/>
        <v/>
      </c>
      <c r="X946" s="51" t="str">
        <f>+IF(T946="SWAT HB",800,IF(R946="-","",IFERROR(IF(T946="-","",VLOOKUP(T946,'SKILL PERFIL'!$A$2:$B$37,2,0)),"")))</f>
        <v/>
      </c>
      <c r="Y946" s="51" t="str">
        <f t="shared" si="100"/>
        <v/>
      </c>
      <c r="Z946" s="46" t="str">
        <f t="shared" si="101"/>
        <v/>
      </c>
      <c r="AA946" s="45" t="str">
        <f t="shared" si="102"/>
        <v/>
      </c>
      <c r="AB946" s="45" t="str">
        <f t="shared" si="103"/>
        <v/>
      </c>
      <c r="AC946" s="45" t="str">
        <f>+IF(Q946="","",IFERROR(VLOOKUP(Q946,Consulta1[],7,0),"-"))</f>
        <v/>
      </c>
      <c r="AD946" s="45" t="str">
        <f>+IF(Q946="","",IFERROR(VLOOKUP(Q946,Consulta1[],9,0),"-"))</f>
        <v/>
      </c>
      <c r="AE946" s="1">
        <f t="shared" si="104"/>
        <v>0</v>
      </c>
    </row>
    <row r="947" spans="1:31">
      <c r="A947" s="55"/>
      <c r="B947" s="55"/>
      <c r="H947"/>
      <c r="P947" s="54"/>
      <c r="Q947" s="45" t="str">
        <f t="shared" si="98"/>
        <v/>
      </c>
      <c r="R947" s="45" t="str">
        <f>+IF(Q947="","",IFERROR(VLOOKUP(Q947,Consulta1[],2,0),"-"))</f>
        <v/>
      </c>
      <c r="S947" s="45" t="str">
        <f>+IF(Q947="","",IFERROR(VLOOKUP(Q947,Consulta1[],3,0),"-"))</f>
        <v/>
      </c>
      <c r="T947" s="45" t="str">
        <f>+IF(Q947="","",IFERROR(VLOOKUP(Q947,Consulta1[],4,0),"-"))</f>
        <v/>
      </c>
      <c r="U947" s="45" t="str">
        <f>+IF(Q947="","",IFERROR(VLOOKUP(Q947,Consulta1[],5,0),"-"))</f>
        <v/>
      </c>
      <c r="V947" s="45" t="str">
        <f>+IF(Q947="","",IFERROR(VLOOKUP(Q947,Consulta1[],6,0),"-"))</f>
        <v/>
      </c>
      <c r="W947" s="45" t="str">
        <f t="shared" si="99"/>
        <v/>
      </c>
      <c r="X947" s="51" t="str">
        <f>+IF(T947="SWAT HB",800,IF(R947="-","",IFERROR(IF(T947="-","",VLOOKUP(T947,'SKILL PERFIL'!$A$2:$B$37,2,0)),"")))</f>
        <v/>
      </c>
      <c r="Y947" s="51" t="str">
        <f t="shared" si="100"/>
        <v/>
      </c>
      <c r="Z947" s="46" t="str">
        <f t="shared" si="101"/>
        <v/>
      </c>
      <c r="AA947" s="45" t="str">
        <f t="shared" si="102"/>
        <v/>
      </c>
      <c r="AB947" s="45" t="str">
        <f t="shared" si="103"/>
        <v/>
      </c>
      <c r="AC947" s="45" t="str">
        <f>+IF(Q947="","",IFERROR(VLOOKUP(Q947,Consulta1[],7,0),"-"))</f>
        <v/>
      </c>
      <c r="AD947" s="45" t="str">
        <f>+IF(Q947="","",IFERROR(VLOOKUP(Q947,Consulta1[],9,0),"-"))</f>
        <v/>
      </c>
      <c r="AE947" s="1">
        <f t="shared" si="104"/>
        <v>0</v>
      </c>
    </row>
    <row r="948" spans="1:31">
      <c r="A948" s="55"/>
      <c r="B948" s="55"/>
      <c r="H948"/>
      <c r="P948" s="54"/>
      <c r="Q948" s="45" t="str">
        <f t="shared" si="98"/>
        <v/>
      </c>
      <c r="R948" s="45" t="str">
        <f>+IF(Q948="","",IFERROR(VLOOKUP(Q948,Consulta1[],2,0),"-"))</f>
        <v/>
      </c>
      <c r="S948" s="45" t="str">
        <f>+IF(Q948="","",IFERROR(VLOOKUP(Q948,Consulta1[],3,0),"-"))</f>
        <v/>
      </c>
      <c r="T948" s="45" t="str">
        <f>+IF(Q948="","",IFERROR(VLOOKUP(Q948,Consulta1[],4,0),"-"))</f>
        <v/>
      </c>
      <c r="U948" s="45" t="str">
        <f>+IF(Q948="","",IFERROR(VLOOKUP(Q948,Consulta1[],5,0),"-"))</f>
        <v/>
      </c>
      <c r="V948" s="45" t="str">
        <f>+IF(Q948="","",IFERROR(VLOOKUP(Q948,Consulta1[],6,0),"-"))</f>
        <v/>
      </c>
      <c r="W948" s="45" t="str">
        <f t="shared" si="99"/>
        <v/>
      </c>
      <c r="X948" s="51" t="str">
        <f>+IF(T948="SWAT HB",800,IF(R948="-","",IFERROR(IF(T948="-","",VLOOKUP(T948,'SKILL PERFIL'!$A$2:$B$37,2,0)),"")))</f>
        <v/>
      </c>
      <c r="Y948" s="51" t="str">
        <f t="shared" si="100"/>
        <v/>
      </c>
      <c r="Z948" s="46" t="str">
        <f t="shared" si="101"/>
        <v/>
      </c>
      <c r="AA948" s="45" t="str">
        <f t="shared" si="102"/>
        <v/>
      </c>
      <c r="AB948" s="45" t="str">
        <f t="shared" si="103"/>
        <v/>
      </c>
      <c r="AC948" s="45" t="str">
        <f>+IF(Q948="","",IFERROR(VLOOKUP(Q948,Consulta1[],7,0),"-"))</f>
        <v/>
      </c>
      <c r="AD948" s="45" t="str">
        <f>+IF(Q948="","",IFERROR(VLOOKUP(Q948,Consulta1[],9,0),"-"))</f>
        <v/>
      </c>
      <c r="AE948" s="1">
        <f t="shared" si="104"/>
        <v>0</v>
      </c>
    </row>
    <row r="949" spans="1:31">
      <c r="A949" s="55"/>
      <c r="B949" s="55"/>
      <c r="H949"/>
      <c r="P949" s="54"/>
      <c r="Q949" s="45" t="str">
        <f t="shared" si="98"/>
        <v/>
      </c>
      <c r="R949" s="45" t="str">
        <f>+IF(Q949="","",IFERROR(VLOOKUP(Q949,Consulta1[],2,0),"-"))</f>
        <v/>
      </c>
      <c r="S949" s="45" t="str">
        <f>+IF(Q949="","",IFERROR(VLOOKUP(Q949,Consulta1[],3,0),"-"))</f>
        <v/>
      </c>
      <c r="T949" s="45" t="str">
        <f>+IF(Q949="","",IFERROR(VLOOKUP(Q949,Consulta1[],4,0),"-"))</f>
        <v/>
      </c>
      <c r="U949" s="45" t="str">
        <f>+IF(Q949="","",IFERROR(VLOOKUP(Q949,Consulta1[],5,0),"-"))</f>
        <v/>
      </c>
      <c r="V949" s="45" t="str">
        <f>+IF(Q949="","",IFERROR(VLOOKUP(Q949,Consulta1[],6,0),"-"))</f>
        <v/>
      </c>
      <c r="W949" s="45" t="str">
        <f t="shared" si="99"/>
        <v/>
      </c>
      <c r="X949" s="51" t="str">
        <f>+IF(T949="SWAT HB",800,IF(R949="-","",IFERROR(IF(T949="-","",VLOOKUP(T949,'SKILL PERFIL'!$A$2:$B$37,2,0)),"")))</f>
        <v/>
      </c>
      <c r="Y949" s="51" t="str">
        <f t="shared" si="100"/>
        <v/>
      </c>
      <c r="Z949" s="46" t="str">
        <f t="shared" si="101"/>
        <v/>
      </c>
      <c r="AA949" s="45" t="str">
        <f t="shared" si="102"/>
        <v/>
      </c>
      <c r="AB949" s="45" t="str">
        <f t="shared" si="103"/>
        <v/>
      </c>
      <c r="AC949" s="45" t="str">
        <f>+IF(Q949="","",IFERROR(VLOOKUP(Q949,Consulta1[],7,0),"-"))</f>
        <v/>
      </c>
      <c r="AD949" s="45" t="str">
        <f>+IF(Q949="","",IFERROR(VLOOKUP(Q949,Consulta1[],9,0),"-"))</f>
        <v/>
      </c>
      <c r="AE949" s="1">
        <f t="shared" si="104"/>
        <v>0</v>
      </c>
    </row>
    <row r="950" spans="1:31">
      <c r="A950" s="55"/>
      <c r="B950" s="55"/>
      <c r="H950"/>
      <c r="P950" s="54"/>
      <c r="Q950" s="45" t="str">
        <f t="shared" si="98"/>
        <v/>
      </c>
      <c r="R950" s="45" t="str">
        <f>+IF(Q950="","",IFERROR(VLOOKUP(Q950,Consulta1[],2,0),"-"))</f>
        <v/>
      </c>
      <c r="S950" s="45" t="str">
        <f>+IF(Q950="","",IFERROR(VLOOKUP(Q950,Consulta1[],3,0),"-"))</f>
        <v/>
      </c>
      <c r="T950" s="45" t="str">
        <f>+IF(Q950="","",IFERROR(VLOOKUP(Q950,Consulta1[],4,0),"-"))</f>
        <v/>
      </c>
      <c r="U950" s="45" t="str">
        <f>+IF(Q950="","",IFERROR(VLOOKUP(Q950,Consulta1[],5,0),"-"))</f>
        <v/>
      </c>
      <c r="V950" s="45" t="str">
        <f>+IF(Q950="","",IFERROR(VLOOKUP(Q950,Consulta1[],6,0),"-"))</f>
        <v/>
      </c>
      <c r="W950" s="45" t="str">
        <f t="shared" si="99"/>
        <v/>
      </c>
      <c r="X950" s="51" t="str">
        <f>+IF(T950="SWAT HB",800,IF(R950="-","",IFERROR(IF(T950="-","",VLOOKUP(T950,'SKILL PERFIL'!$A$2:$B$37,2,0)),"")))</f>
        <v/>
      </c>
      <c r="Y950" s="51" t="str">
        <f t="shared" si="100"/>
        <v/>
      </c>
      <c r="Z950" s="46" t="str">
        <f t="shared" si="101"/>
        <v/>
      </c>
      <c r="AA950" s="45" t="str">
        <f t="shared" si="102"/>
        <v/>
      </c>
      <c r="AB950" s="45" t="str">
        <f t="shared" si="103"/>
        <v/>
      </c>
      <c r="AC950" s="45" t="str">
        <f>+IF(Q950="","",IFERROR(VLOOKUP(Q950,Consulta1[],7,0),"-"))</f>
        <v/>
      </c>
      <c r="AD950" s="45" t="str">
        <f>+IF(Q950="","",IFERROR(VLOOKUP(Q950,Consulta1[],9,0),"-"))</f>
        <v/>
      </c>
      <c r="AE950" s="1">
        <f t="shared" si="104"/>
        <v>0</v>
      </c>
    </row>
    <row r="951" spans="1:31">
      <c r="A951" s="55"/>
      <c r="B951" s="55"/>
      <c r="H951"/>
      <c r="P951" s="54"/>
      <c r="Q951" s="45" t="str">
        <f t="shared" si="98"/>
        <v/>
      </c>
      <c r="R951" s="45" t="str">
        <f>+IF(Q951="","",IFERROR(VLOOKUP(Q951,Consulta1[],2,0),"-"))</f>
        <v/>
      </c>
      <c r="S951" s="45" t="str">
        <f>+IF(Q951="","",IFERROR(VLOOKUP(Q951,Consulta1[],3,0),"-"))</f>
        <v/>
      </c>
      <c r="T951" s="45" t="str">
        <f>+IF(Q951="","",IFERROR(VLOOKUP(Q951,Consulta1[],4,0),"-"))</f>
        <v/>
      </c>
      <c r="U951" s="45" t="str">
        <f>+IF(Q951="","",IFERROR(VLOOKUP(Q951,Consulta1[],5,0),"-"))</f>
        <v/>
      </c>
      <c r="V951" s="45" t="str">
        <f>+IF(Q951="","",IFERROR(VLOOKUP(Q951,Consulta1[],6,0),"-"))</f>
        <v/>
      </c>
      <c r="W951" s="45" t="str">
        <f t="shared" si="99"/>
        <v/>
      </c>
      <c r="X951" s="51" t="str">
        <f>+IF(T951="SWAT HB",800,IF(R951="-","",IFERROR(IF(T951="-","",VLOOKUP(T951,'SKILL PERFIL'!$A$2:$B$37,2,0)),"")))</f>
        <v/>
      </c>
      <c r="Y951" s="51" t="str">
        <f t="shared" si="100"/>
        <v/>
      </c>
      <c r="Z951" s="46" t="str">
        <f t="shared" si="101"/>
        <v/>
      </c>
      <c r="AA951" s="45" t="str">
        <f t="shared" si="102"/>
        <v/>
      </c>
      <c r="AB951" s="45" t="str">
        <f t="shared" si="103"/>
        <v/>
      </c>
      <c r="AC951" s="45" t="str">
        <f>+IF(Q951="","",IFERROR(VLOOKUP(Q951,Consulta1[],7,0),"-"))</f>
        <v/>
      </c>
      <c r="AD951" s="45" t="str">
        <f>+IF(Q951="","",IFERROR(VLOOKUP(Q951,Consulta1[],9,0),"-"))</f>
        <v/>
      </c>
      <c r="AE951" s="1">
        <f t="shared" si="104"/>
        <v>0</v>
      </c>
    </row>
    <row r="952" spans="1:31">
      <c r="A952" s="55"/>
      <c r="B952" s="55"/>
      <c r="H952"/>
      <c r="P952" s="54"/>
      <c r="Q952" s="45" t="str">
        <f t="shared" si="98"/>
        <v/>
      </c>
      <c r="R952" s="45" t="str">
        <f>+IF(Q952="","",IFERROR(VLOOKUP(Q952,Consulta1[],2,0),"-"))</f>
        <v/>
      </c>
      <c r="S952" s="45" t="str">
        <f>+IF(Q952="","",IFERROR(VLOOKUP(Q952,Consulta1[],3,0),"-"))</f>
        <v/>
      </c>
      <c r="T952" s="45" t="str">
        <f>+IF(Q952="","",IFERROR(VLOOKUP(Q952,Consulta1[],4,0),"-"))</f>
        <v/>
      </c>
      <c r="U952" s="45" t="str">
        <f>+IF(Q952="","",IFERROR(VLOOKUP(Q952,Consulta1[],5,0),"-"))</f>
        <v/>
      </c>
      <c r="V952" s="45" t="str">
        <f>+IF(Q952="","",IFERROR(VLOOKUP(Q952,Consulta1[],6,0),"-"))</f>
        <v/>
      </c>
      <c r="W952" s="45" t="str">
        <f t="shared" si="99"/>
        <v/>
      </c>
      <c r="X952" s="51" t="str">
        <f>+IF(T952="SWAT HB",800,IF(R952="-","",IFERROR(IF(T952="-","",VLOOKUP(T952,'SKILL PERFIL'!$A$2:$B$37,2,0)),"")))</f>
        <v/>
      </c>
      <c r="Y952" s="51" t="str">
        <f t="shared" si="100"/>
        <v/>
      </c>
      <c r="Z952" s="46" t="str">
        <f t="shared" si="101"/>
        <v/>
      </c>
      <c r="AA952" s="45" t="str">
        <f t="shared" si="102"/>
        <v/>
      </c>
      <c r="AB952" s="45" t="str">
        <f t="shared" si="103"/>
        <v/>
      </c>
      <c r="AC952" s="45" t="str">
        <f>+IF(Q952="","",IFERROR(VLOOKUP(Q952,Consulta1[],7,0),"-"))</f>
        <v/>
      </c>
      <c r="AD952" s="45" t="str">
        <f>+IF(Q952="","",IFERROR(VLOOKUP(Q952,Consulta1[],9,0),"-"))</f>
        <v/>
      </c>
      <c r="AE952" s="1">
        <f t="shared" si="104"/>
        <v>0</v>
      </c>
    </row>
    <row r="953" spans="1:31">
      <c r="A953" s="55"/>
      <c r="B953" s="55"/>
      <c r="H953"/>
      <c r="P953" s="54"/>
      <c r="Q953" s="45" t="str">
        <f t="shared" si="98"/>
        <v/>
      </c>
      <c r="R953" s="45" t="str">
        <f>+IF(Q953="","",IFERROR(VLOOKUP(Q953,Consulta1[],2,0),"-"))</f>
        <v/>
      </c>
      <c r="S953" s="45" t="str">
        <f>+IF(Q953="","",IFERROR(VLOOKUP(Q953,Consulta1[],3,0),"-"))</f>
        <v/>
      </c>
      <c r="T953" s="45" t="str">
        <f>+IF(Q953="","",IFERROR(VLOOKUP(Q953,Consulta1[],4,0),"-"))</f>
        <v/>
      </c>
      <c r="U953" s="45" t="str">
        <f>+IF(Q953="","",IFERROR(VLOOKUP(Q953,Consulta1[],5,0),"-"))</f>
        <v/>
      </c>
      <c r="V953" s="45" t="str">
        <f>+IF(Q953="","",IFERROR(VLOOKUP(Q953,Consulta1[],6,0),"-"))</f>
        <v/>
      </c>
      <c r="W953" s="45" t="str">
        <f t="shared" si="99"/>
        <v/>
      </c>
      <c r="X953" s="51" t="str">
        <f>+IF(T953="SWAT HB",800,IF(R953="-","",IFERROR(IF(T953="-","",VLOOKUP(T953,'SKILL PERFIL'!$A$2:$B$37,2,0)),"")))</f>
        <v/>
      </c>
      <c r="Y953" s="51" t="str">
        <f t="shared" si="100"/>
        <v/>
      </c>
      <c r="Z953" s="46" t="str">
        <f t="shared" si="101"/>
        <v/>
      </c>
      <c r="AA953" s="45" t="str">
        <f t="shared" si="102"/>
        <v/>
      </c>
      <c r="AB953" s="45" t="str">
        <f t="shared" si="103"/>
        <v/>
      </c>
      <c r="AC953" s="45" t="str">
        <f>+IF(Q953="","",IFERROR(VLOOKUP(Q953,Consulta1[],7,0),"-"))</f>
        <v/>
      </c>
      <c r="AD953" s="45" t="str">
        <f>+IF(Q953="","",IFERROR(VLOOKUP(Q953,Consulta1[],9,0),"-"))</f>
        <v/>
      </c>
      <c r="AE953" s="1">
        <f t="shared" si="104"/>
        <v>0</v>
      </c>
    </row>
    <row r="954" spans="1:31">
      <c r="A954" s="55"/>
      <c r="B954" s="55"/>
      <c r="H954"/>
      <c r="P954" s="54"/>
      <c r="Q954" s="45" t="str">
        <f t="shared" si="98"/>
        <v/>
      </c>
      <c r="R954" s="45" t="str">
        <f>+IF(Q954="","",IFERROR(VLOOKUP(Q954,Consulta1[],2,0),"-"))</f>
        <v/>
      </c>
      <c r="S954" s="45" t="str">
        <f>+IF(Q954="","",IFERROR(VLOOKUP(Q954,Consulta1[],3,0),"-"))</f>
        <v/>
      </c>
      <c r="T954" s="45" t="str">
        <f>+IF(Q954="","",IFERROR(VLOOKUP(Q954,Consulta1[],4,0),"-"))</f>
        <v/>
      </c>
      <c r="U954" s="45" t="str">
        <f>+IF(Q954="","",IFERROR(VLOOKUP(Q954,Consulta1[],5,0),"-"))</f>
        <v/>
      </c>
      <c r="V954" s="45" t="str">
        <f>+IF(Q954="","",IFERROR(VLOOKUP(Q954,Consulta1[],6,0),"-"))</f>
        <v/>
      </c>
      <c r="W954" s="45" t="str">
        <f t="shared" si="99"/>
        <v/>
      </c>
      <c r="X954" s="51" t="str">
        <f>+IF(T954="SWAT HB",800,IF(R954="-","",IFERROR(IF(T954="-","",VLOOKUP(T954,'SKILL PERFIL'!$A$2:$B$37,2,0)),"")))</f>
        <v/>
      </c>
      <c r="Y954" s="51" t="str">
        <f t="shared" si="100"/>
        <v/>
      </c>
      <c r="Z954" s="46" t="str">
        <f t="shared" si="101"/>
        <v/>
      </c>
      <c r="AA954" s="45" t="str">
        <f t="shared" si="102"/>
        <v/>
      </c>
      <c r="AB954" s="45" t="str">
        <f t="shared" si="103"/>
        <v/>
      </c>
      <c r="AC954" s="45" t="str">
        <f>+IF(Q954="","",IFERROR(VLOOKUP(Q954,Consulta1[],7,0),"-"))</f>
        <v/>
      </c>
      <c r="AD954" s="45" t="str">
        <f>+IF(Q954="","",IFERROR(VLOOKUP(Q954,Consulta1[],9,0),"-"))</f>
        <v/>
      </c>
      <c r="AE954" s="1">
        <f t="shared" si="104"/>
        <v>0</v>
      </c>
    </row>
    <row r="955" spans="1:31">
      <c r="A955" s="55"/>
      <c r="B955" s="55"/>
      <c r="H955"/>
      <c r="P955" s="54"/>
      <c r="Q955" s="45" t="str">
        <f t="shared" si="98"/>
        <v/>
      </c>
      <c r="R955" s="45" t="str">
        <f>+IF(Q955="","",IFERROR(VLOOKUP(Q955,Consulta1[],2,0),"-"))</f>
        <v/>
      </c>
      <c r="S955" s="45" t="str">
        <f>+IF(Q955="","",IFERROR(VLOOKUP(Q955,Consulta1[],3,0),"-"))</f>
        <v/>
      </c>
      <c r="T955" s="45" t="str">
        <f>+IF(Q955="","",IFERROR(VLOOKUP(Q955,Consulta1[],4,0),"-"))</f>
        <v/>
      </c>
      <c r="U955" s="45" t="str">
        <f>+IF(Q955="","",IFERROR(VLOOKUP(Q955,Consulta1[],5,0),"-"))</f>
        <v/>
      </c>
      <c r="V955" s="45" t="str">
        <f>+IF(Q955="","",IFERROR(VLOOKUP(Q955,Consulta1[],6,0),"-"))</f>
        <v/>
      </c>
      <c r="W955" s="45" t="str">
        <f t="shared" si="99"/>
        <v/>
      </c>
      <c r="X955" s="51" t="str">
        <f>+IF(T955="SWAT HB",800,IF(R955="-","",IFERROR(IF(T955="-","",VLOOKUP(T955,'SKILL PERFIL'!$A$2:$B$37,2,0)),"")))</f>
        <v/>
      </c>
      <c r="Y955" s="51" t="str">
        <f t="shared" si="100"/>
        <v/>
      </c>
      <c r="Z955" s="46" t="str">
        <f t="shared" si="101"/>
        <v/>
      </c>
      <c r="AA955" s="45" t="str">
        <f t="shared" si="102"/>
        <v/>
      </c>
      <c r="AB955" s="45" t="str">
        <f t="shared" si="103"/>
        <v/>
      </c>
      <c r="AC955" s="45" t="str">
        <f>+IF(Q955="","",IFERROR(VLOOKUP(Q955,Consulta1[],7,0),"-"))</f>
        <v/>
      </c>
      <c r="AD955" s="45" t="str">
        <f>+IF(Q955="","",IFERROR(VLOOKUP(Q955,Consulta1[],9,0),"-"))</f>
        <v/>
      </c>
      <c r="AE955" s="1">
        <f t="shared" si="104"/>
        <v>0</v>
      </c>
    </row>
    <row r="956" spans="1:31">
      <c r="A956" s="55"/>
      <c r="B956" s="55"/>
      <c r="H956"/>
      <c r="P956" s="54"/>
      <c r="Q956" s="45" t="str">
        <f t="shared" si="98"/>
        <v/>
      </c>
      <c r="R956" s="45" t="str">
        <f>+IF(Q956="","",IFERROR(VLOOKUP(Q956,Consulta1[],2,0),"-"))</f>
        <v/>
      </c>
      <c r="S956" s="45" t="str">
        <f>+IF(Q956="","",IFERROR(VLOOKUP(Q956,Consulta1[],3,0),"-"))</f>
        <v/>
      </c>
      <c r="T956" s="45" t="str">
        <f>+IF(Q956="","",IFERROR(VLOOKUP(Q956,Consulta1[],4,0),"-"))</f>
        <v/>
      </c>
      <c r="U956" s="45" t="str">
        <f>+IF(Q956="","",IFERROR(VLOOKUP(Q956,Consulta1[],5,0),"-"))</f>
        <v/>
      </c>
      <c r="V956" s="45" t="str">
        <f>+IF(Q956="","",IFERROR(VLOOKUP(Q956,Consulta1[],6,0),"-"))</f>
        <v/>
      </c>
      <c r="W956" s="45" t="str">
        <f t="shared" si="99"/>
        <v/>
      </c>
      <c r="X956" s="51" t="str">
        <f>+IF(T956="SWAT HB",800,IF(R956="-","",IFERROR(IF(T956="-","",VLOOKUP(T956,'SKILL PERFIL'!$A$2:$B$37,2,0)),"")))</f>
        <v/>
      </c>
      <c r="Y956" s="51" t="str">
        <f t="shared" si="100"/>
        <v/>
      </c>
      <c r="Z956" s="46" t="str">
        <f t="shared" si="101"/>
        <v/>
      </c>
      <c r="AA956" s="45" t="str">
        <f t="shared" si="102"/>
        <v/>
      </c>
      <c r="AB956" s="45" t="str">
        <f t="shared" si="103"/>
        <v/>
      </c>
      <c r="AC956" s="45" t="str">
        <f>+IF(Q956="","",IFERROR(VLOOKUP(Q956,Consulta1[],7,0),"-"))</f>
        <v/>
      </c>
      <c r="AD956" s="45" t="str">
        <f>+IF(Q956="","",IFERROR(VLOOKUP(Q956,Consulta1[],9,0),"-"))</f>
        <v/>
      </c>
      <c r="AE956" s="1">
        <f t="shared" si="104"/>
        <v>0</v>
      </c>
    </row>
    <row r="957" spans="1:31">
      <c r="A957" s="55"/>
      <c r="B957" s="55"/>
      <c r="H957"/>
      <c r="P957" s="54"/>
      <c r="Q957" s="45" t="str">
        <f t="shared" si="98"/>
        <v/>
      </c>
      <c r="R957" s="45" t="str">
        <f>+IF(Q957="","",IFERROR(VLOOKUP(Q957,Consulta1[],2,0),"-"))</f>
        <v/>
      </c>
      <c r="S957" s="45" t="str">
        <f>+IF(Q957="","",IFERROR(VLOOKUP(Q957,Consulta1[],3,0),"-"))</f>
        <v/>
      </c>
      <c r="T957" s="45" t="str">
        <f>+IF(Q957="","",IFERROR(VLOOKUP(Q957,Consulta1[],4,0),"-"))</f>
        <v/>
      </c>
      <c r="U957" s="45" t="str">
        <f>+IF(Q957="","",IFERROR(VLOOKUP(Q957,Consulta1[],5,0),"-"))</f>
        <v/>
      </c>
      <c r="V957" s="45" t="str">
        <f>+IF(Q957="","",IFERROR(VLOOKUP(Q957,Consulta1[],6,0),"-"))</f>
        <v/>
      </c>
      <c r="W957" s="45" t="str">
        <f t="shared" si="99"/>
        <v/>
      </c>
      <c r="X957" s="51" t="str">
        <f>+IF(T957="SWAT HB",800,IF(R957="-","",IFERROR(IF(T957="-","",VLOOKUP(T957,'SKILL PERFIL'!$A$2:$B$37,2,0)),"")))</f>
        <v/>
      </c>
      <c r="Y957" s="51" t="str">
        <f t="shared" si="100"/>
        <v/>
      </c>
      <c r="Z957" s="46" t="str">
        <f t="shared" si="101"/>
        <v/>
      </c>
      <c r="AA957" s="45" t="str">
        <f t="shared" si="102"/>
        <v/>
      </c>
      <c r="AB957" s="45" t="str">
        <f t="shared" si="103"/>
        <v/>
      </c>
      <c r="AC957" s="45" t="str">
        <f>+IF(Q957="","",IFERROR(VLOOKUP(Q957,Consulta1[],7,0),"-"))</f>
        <v/>
      </c>
      <c r="AD957" s="45" t="str">
        <f>+IF(Q957="","",IFERROR(VLOOKUP(Q957,Consulta1[],9,0),"-"))</f>
        <v/>
      </c>
      <c r="AE957" s="1">
        <f t="shared" si="104"/>
        <v>0</v>
      </c>
    </row>
    <row r="958" spans="1:31">
      <c r="A958" s="55"/>
      <c r="B958" s="55"/>
      <c r="H958"/>
      <c r="P958" s="54"/>
      <c r="Q958" s="45" t="str">
        <f t="shared" si="98"/>
        <v/>
      </c>
      <c r="R958" s="45" t="str">
        <f>+IF(Q958="","",IFERROR(VLOOKUP(Q958,Consulta1[],2,0),"-"))</f>
        <v/>
      </c>
      <c r="S958" s="45" t="str">
        <f>+IF(Q958="","",IFERROR(VLOOKUP(Q958,Consulta1[],3,0),"-"))</f>
        <v/>
      </c>
      <c r="T958" s="45" t="str">
        <f>+IF(Q958="","",IFERROR(VLOOKUP(Q958,Consulta1[],4,0),"-"))</f>
        <v/>
      </c>
      <c r="U958" s="45" t="str">
        <f>+IF(Q958="","",IFERROR(VLOOKUP(Q958,Consulta1[],5,0),"-"))</f>
        <v/>
      </c>
      <c r="V958" s="45" t="str">
        <f>+IF(Q958="","",IFERROR(VLOOKUP(Q958,Consulta1[],6,0),"-"))</f>
        <v/>
      </c>
      <c r="W958" s="45" t="str">
        <f t="shared" si="99"/>
        <v/>
      </c>
      <c r="X958" s="51" t="str">
        <f>+IF(T958="SWAT HB",800,IF(R958="-","",IFERROR(IF(T958="-","",VLOOKUP(T958,'SKILL PERFIL'!$A$2:$B$37,2,0)),"")))</f>
        <v/>
      </c>
      <c r="Y958" s="51" t="str">
        <f t="shared" si="100"/>
        <v/>
      </c>
      <c r="Z958" s="46" t="str">
        <f t="shared" si="101"/>
        <v/>
      </c>
      <c r="AA958" s="45" t="str">
        <f t="shared" si="102"/>
        <v/>
      </c>
      <c r="AB958" s="45" t="str">
        <f t="shared" si="103"/>
        <v/>
      </c>
      <c r="AC958" s="45" t="str">
        <f>+IF(Q958="","",IFERROR(VLOOKUP(Q958,Consulta1[],7,0),"-"))</f>
        <v/>
      </c>
      <c r="AD958" s="45" t="str">
        <f>+IF(Q958="","",IFERROR(VLOOKUP(Q958,Consulta1[],9,0),"-"))</f>
        <v/>
      </c>
      <c r="AE958" s="1">
        <f t="shared" si="104"/>
        <v>0</v>
      </c>
    </row>
    <row r="959" spans="1:31">
      <c r="A959" s="55"/>
      <c r="B959" s="55"/>
      <c r="H959"/>
      <c r="P959" s="54"/>
      <c r="Q959" s="45" t="str">
        <f t="shared" si="98"/>
        <v/>
      </c>
      <c r="R959" s="45" t="str">
        <f>+IF(Q959="","",IFERROR(VLOOKUP(Q959,Consulta1[],2,0),"-"))</f>
        <v/>
      </c>
      <c r="S959" s="45" t="str">
        <f>+IF(Q959="","",IFERROR(VLOOKUP(Q959,Consulta1[],3,0),"-"))</f>
        <v/>
      </c>
      <c r="T959" s="45" t="str">
        <f>+IF(Q959="","",IFERROR(VLOOKUP(Q959,Consulta1[],4,0),"-"))</f>
        <v/>
      </c>
      <c r="U959" s="45" t="str">
        <f>+IF(Q959="","",IFERROR(VLOOKUP(Q959,Consulta1[],5,0),"-"))</f>
        <v/>
      </c>
      <c r="V959" s="45" t="str">
        <f>+IF(Q959="","",IFERROR(VLOOKUP(Q959,Consulta1[],6,0),"-"))</f>
        <v/>
      </c>
      <c r="W959" s="45" t="str">
        <f t="shared" si="99"/>
        <v/>
      </c>
      <c r="X959" s="51" t="str">
        <f>+IF(T959="SWAT HB",800,IF(R959="-","",IFERROR(IF(T959="-","",VLOOKUP(T959,'SKILL PERFIL'!$A$2:$B$37,2,0)),"")))</f>
        <v/>
      </c>
      <c r="Y959" s="51" t="str">
        <f t="shared" si="100"/>
        <v/>
      </c>
      <c r="Z959" s="46" t="str">
        <f t="shared" si="101"/>
        <v/>
      </c>
      <c r="AA959" s="45" t="str">
        <f t="shared" si="102"/>
        <v/>
      </c>
      <c r="AB959" s="45" t="str">
        <f t="shared" si="103"/>
        <v/>
      </c>
      <c r="AC959" s="45" t="str">
        <f>+IF(Q959="","",IFERROR(VLOOKUP(Q959,Consulta1[],7,0),"-"))</f>
        <v/>
      </c>
      <c r="AD959" s="45" t="str">
        <f>+IF(Q959="","",IFERROR(VLOOKUP(Q959,Consulta1[],9,0),"-"))</f>
        <v/>
      </c>
      <c r="AE959" s="1">
        <f t="shared" si="104"/>
        <v>0</v>
      </c>
    </row>
    <row r="960" spans="1:31">
      <c r="A960" s="55"/>
      <c r="B960" s="55"/>
      <c r="H960"/>
      <c r="P960" s="54"/>
      <c r="Q960" s="45" t="str">
        <f t="shared" si="98"/>
        <v/>
      </c>
      <c r="R960" s="45" t="str">
        <f>+IF(Q960="","",IFERROR(VLOOKUP(Q960,Consulta1[],2,0),"-"))</f>
        <v/>
      </c>
      <c r="S960" s="45" t="str">
        <f>+IF(Q960="","",IFERROR(VLOOKUP(Q960,Consulta1[],3,0),"-"))</f>
        <v/>
      </c>
      <c r="T960" s="45" t="str">
        <f>+IF(Q960="","",IFERROR(VLOOKUP(Q960,Consulta1[],4,0),"-"))</f>
        <v/>
      </c>
      <c r="U960" s="45" t="str">
        <f>+IF(Q960="","",IFERROR(VLOOKUP(Q960,Consulta1[],5,0),"-"))</f>
        <v/>
      </c>
      <c r="V960" s="45" t="str">
        <f>+IF(Q960="","",IFERROR(VLOOKUP(Q960,Consulta1[],6,0),"-"))</f>
        <v/>
      </c>
      <c r="W960" s="45" t="str">
        <f t="shared" si="99"/>
        <v/>
      </c>
      <c r="X960" s="51" t="str">
        <f>+IF(T960="SWAT HB",800,IF(R960="-","",IFERROR(IF(T960="-","",VLOOKUP(T960,'SKILL PERFIL'!$A$2:$B$37,2,0)),"")))</f>
        <v/>
      </c>
      <c r="Y960" s="51" t="str">
        <f t="shared" si="100"/>
        <v/>
      </c>
      <c r="Z960" s="46" t="str">
        <f t="shared" si="101"/>
        <v/>
      </c>
      <c r="AA960" s="45" t="str">
        <f t="shared" si="102"/>
        <v/>
      </c>
      <c r="AB960" s="45" t="str">
        <f t="shared" si="103"/>
        <v/>
      </c>
      <c r="AC960" s="45" t="str">
        <f>+IF(Q960="","",IFERROR(VLOOKUP(Q960,Consulta1[],7,0),"-"))</f>
        <v/>
      </c>
      <c r="AD960" s="45" t="str">
        <f>+IF(Q960="","",IFERROR(VLOOKUP(Q960,Consulta1[],9,0),"-"))</f>
        <v/>
      </c>
      <c r="AE960" s="1">
        <f t="shared" si="104"/>
        <v>0</v>
      </c>
    </row>
    <row r="961" spans="1:31">
      <c r="A961" s="55"/>
      <c r="B961" s="55"/>
      <c r="H961"/>
      <c r="P961" s="54"/>
      <c r="Q961" s="45" t="str">
        <f t="shared" si="98"/>
        <v/>
      </c>
      <c r="R961" s="45" t="str">
        <f>+IF(Q961="","",IFERROR(VLOOKUP(Q961,Consulta1[],2,0),"-"))</f>
        <v/>
      </c>
      <c r="S961" s="45" t="str">
        <f>+IF(Q961="","",IFERROR(VLOOKUP(Q961,Consulta1[],3,0),"-"))</f>
        <v/>
      </c>
      <c r="T961" s="45" t="str">
        <f>+IF(Q961="","",IFERROR(VLOOKUP(Q961,Consulta1[],4,0),"-"))</f>
        <v/>
      </c>
      <c r="U961" s="45" t="str">
        <f>+IF(Q961="","",IFERROR(VLOOKUP(Q961,Consulta1[],5,0),"-"))</f>
        <v/>
      </c>
      <c r="V961" s="45" t="str">
        <f>+IF(Q961="","",IFERROR(VLOOKUP(Q961,Consulta1[],6,0),"-"))</f>
        <v/>
      </c>
      <c r="W961" s="45" t="str">
        <f t="shared" si="99"/>
        <v/>
      </c>
      <c r="X961" s="51" t="str">
        <f>+IF(T961="SWAT HB",800,IF(R961="-","",IFERROR(IF(T961="-","",VLOOKUP(T961,'SKILL PERFIL'!$A$2:$B$37,2,0)),"")))</f>
        <v/>
      </c>
      <c r="Y961" s="51" t="str">
        <f t="shared" si="100"/>
        <v/>
      </c>
      <c r="Z961" s="46" t="str">
        <f t="shared" si="101"/>
        <v/>
      </c>
      <c r="AA961" s="45" t="str">
        <f t="shared" si="102"/>
        <v/>
      </c>
      <c r="AB961" s="45" t="str">
        <f t="shared" si="103"/>
        <v/>
      </c>
      <c r="AC961" s="45" t="str">
        <f>+IF(Q961="","",IFERROR(VLOOKUP(Q961,Consulta1[],7,0),"-"))</f>
        <v/>
      </c>
      <c r="AD961" s="45" t="str">
        <f>+IF(Q961="","",IFERROR(VLOOKUP(Q961,Consulta1[],9,0),"-"))</f>
        <v/>
      </c>
      <c r="AE961" s="1">
        <f t="shared" si="104"/>
        <v>0</v>
      </c>
    </row>
    <row r="962" spans="1:31">
      <c r="A962" s="55"/>
      <c r="B962" s="55"/>
      <c r="H962"/>
      <c r="P962" s="54"/>
      <c r="Q962" s="45" t="str">
        <f t="shared" si="98"/>
        <v/>
      </c>
      <c r="R962" s="45" t="str">
        <f>+IF(Q962="","",IFERROR(VLOOKUP(Q962,Consulta1[],2,0),"-"))</f>
        <v/>
      </c>
      <c r="S962" s="45" t="str">
        <f>+IF(Q962="","",IFERROR(VLOOKUP(Q962,Consulta1[],3,0),"-"))</f>
        <v/>
      </c>
      <c r="T962" s="45" t="str">
        <f>+IF(Q962="","",IFERROR(VLOOKUP(Q962,Consulta1[],4,0),"-"))</f>
        <v/>
      </c>
      <c r="U962" s="45" t="str">
        <f>+IF(Q962="","",IFERROR(VLOOKUP(Q962,Consulta1[],5,0),"-"))</f>
        <v/>
      </c>
      <c r="V962" s="45" t="str">
        <f>+IF(Q962="","",IFERROR(VLOOKUP(Q962,Consulta1[],6,0),"-"))</f>
        <v/>
      </c>
      <c r="W962" s="45" t="str">
        <f t="shared" si="99"/>
        <v/>
      </c>
      <c r="X962" s="51" t="str">
        <f>+IF(T962="SWAT HB",800,IF(R962="-","",IFERROR(IF(T962="-","",VLOOKUP(T962,'SKILL PERFIL'!$A$2:$B$37,2,0)),"")))</f>
        <v/>
      </c>
      <c r="Y962" s="51" t="str">
        <f t="shared" si="100"/>
        <v/>
      </c>
      <c r="Z962" s="46" t="str">
        <f t="shared" si="101"/>
        <v/>
      </c>
      <c r="AA962" s="45" t="str">
        <f t="shared" si="102"/>
        <v/>
      </c>
      <c r="AB962" s="45" t="str">
        <f t="shared" si="103"/>
        <v/>
      </c>
      <c r="AC962" s="45" t="str">
        <f>+IF(Q962="","",IFERROR(VLOOKUP(Q962,Consulta1[],7,0),"-"))</f>
        <v/>
      </c>
      <c r="AD962" s="45" t="str">
        <f>+IF(Q962="","",IFERROR(VLOOKUP(Q962,Consulta1[],9,0),"-"))</f>
        <v/>
      </c>
      <c r="AE962" s="1">
        <f t="shared" si="104"/>
        <v>0</v>
      </c>
    </row>
    <row r="963" spans="1:31">
      <c r="A963" s="55"/>
      <c r="B963" s="55"/>
      <c r="H963"/>
      <c r="P963" s="54"/>
      <c r="Q963" s="45" t="str">
        <f t="shared" ref="Q963:Q1026" si="105">+IFERROR(IF(G963="","",LEFT(G963,7))*1,"")</f>
        <v/>
      </c>
      <c r="R963" s="45" t="str">
        <f>+IF(Q963="","",IFERROR(VLOOKUP(Q963,Consulta1[],2,0),"-"))</f>
        <v/>
      </c>
      <c r="S963" s="45" t="str">
        <f>+IF(Q963="","",IFERROR(VLOOKUP(Q963,Consulta1[],3,0),"-"))</f>
        <v/>
      </c>
      <c r="T963" s="45" t="str">
        <f>+IF(Q963="","",IFERROR(VLOOKUP(Q963,Consulta1[],4,0),"-"))</f>
        <v/>
      </c>
      <c r="U963" s="45" t="str">
        <f>+IF(Q963="","",IFERROR(VLOOKUP(Q963,Consulta1[],5,0),"-"))</f>
        <v/>
      </c>
      <c r="V963" s="45" t="str">
        <f>+IF(Q963="","",IFERROR(VLOOKUP(Q963,Consulta1[],6,0),"-"))</f>
        <v/>
      </c>
      <c r="W963" s="45" t="str">
        <f t="shared" ref="W963:W1026" si="106">+IF(G963="","",IF(R963="-","",I963))</f>
        <v/>
      </c>
      <c r="X963" s="51" t="str">
        <f>+IF(T963="SWAT HB",800,IF(R963="-","",IFERROR(IF(T963="-","",VLOOKUP(T963,'SKILL PERFIL'!$A$2:$B$37,2,0)),"")))</f>
        <v/>
      </c>
      <c r="Y963" s="51" t="str">
        <f t="shared" ref="Y963:Y1026" si="107">+IFERROR(IF(R963="-","",MID(J963,2,8)*24*3600),"")</f>
        <v/>
      </c>
      <c r="Z963" s="46" t="str">
        <f t="shared" ref="Z963:Z1026" si="108">+IFERROR(W963*Y963,"")</f>
        <v/>
      </c>
      <c r="AA963" s="45" t="str">
        <f t="shared" ref="AA963:AA1026" si="109">+IF(Q963="","",Q963)</f>
        <v/>
      </c>
      <c r="AB963" s="45" t="str">
        <f t="shared" ref="AB963:AB1026" si="110">+IF(G963="","",IF(R963="-",0,1))</f>
        <v/>
      </c>
      <c r="AC963" s="45" t="str">
        <f>+IF(Q963="","",IFERROR(VLOOKUP(Q963,Consulta1[],7,0),"-"))</f>
        <v/>
      </c>
      <c r="AD963" s="45" t="str">
        <f>+IF(Q963="","",IFERROR(VLOOKUP(Q963,Consulta1[],9,0),"-"))</f>
        <v/>
      </c>
      <c r="AE963" s="1">
        <f t="shared" ref="AE963:AE1026" si="111">DATE(YEAR(A963),MONTH(A963),DAY(A963))</f>
        <v>0</v>
      </c>
    </row>
    <row r="964" spans="1:31">
      <c r="A964" s="55"/>
      <c r="B964" s="55"/>
      <c r="H964"/>
      <c r="P964" s="54"/>
      <c r="Q964" s="45" t="str">
        <f t="shared" si="105"/>
        <v/>
      </c>
      <c r="R964" s="45" t="str">
        <f>+IF(Q964="","",IFERROR(VLOOKUP(Q964,Consulta1[],2,0),"-"))</f>
        <v/>
      </c>
      <c r="S964" s="45" t="str">
        <f>+IF(Q964="","",IFERROR(VLOOKUP(Q964,Consulta1[],3,0),"-"))</f>
        <v/>
      </c>
      <c r="T964" s="45" t="str">
        <f>+IF(Q964="","",IFERROR(VLOOKUP(Q964,Consulta1[],4,0),"-"))</f>
        <v/>
      </c>
      <c r="U964" s="45" t="str">
        <f>+IF(Q964="","",IFERROR(VLOOKUP(Q964,Consulta1[],5,0),"-"))</f>
        <v/>
      </c>
      <c r="V964" s="45" t="str">
        <f>+IF(Q964="","",IFERROR(VLOOKUP(Q964,Consulta1[],6,0),"-"))</f>
        <v/>
      </c>
      <c r="W964" s="45" t="str">
        <f t="shared" si="106"/>
        <v/>
      </c>
      <c r="X964" s="51" t="str">
        <f>+IF(T964="SWAT HB",800,IF(R964="-","",IFERROR(IF(T964="-","",VLOOKUP(T964,'SKILL PERFIL'!$A$2:$B$37,2,0)),"")))</f>
        <v/>
      </c>
      <c r="Y964" s="51" t="str">
        <f t="shared" si="107"/>
        <v/>
      </c>
      <c r="Z964" s="46" t="str">
        <f t="shared" si="108"/>
        <v/>
      </c>
      <c r="AA964" s="45" t="str">
        <f t="shared" si="109"/>
        <v/>
      </c>
      <c r="AB964" s="45" t="str">
        <f t="shared" si="110"/>
        <v/>
      </c>
      <c r="AC964" s="45" t="str">
        <f>+IF(Q964="","",IFERROR(VLOOKUP(Q964,Consulta1[],7,0),"-"))</f>
        <v/>
      </c>
      <c r="AD964" s="45" t="str">
        <f>+IF(Q964="","",IFERROR(VLOOKUP(Q964,Consulta1[],9,0),"-"))</f>
        <v/>
      </c>
      <c r="AE964" s="1">
        <f t="shared" si="111"/>
        <v>0</v>
      </c>
    </row>
    <row r="965" spans="1:31">
      <c r="A965" s="55"/>
      <c r="B965" s="55"/>
      <c r="H965"/>
      <c r="P965" s="54"/>
      <c r="Q965" s="45" t="str">
        <f t="shared" si="105"/>
        <v/>
      </c>
      <c r="R965" s="45" t="str">
        <f>+IF(Q965="","",IFERROR(VLOOKUP(Q965,Consulta1[],2,0),"-"))</f>
        <v/>
      </c>
      <c r="S965" s="45" t="str">
        <f>+IF(Q965="","",IFERROR(VLOOKUP(Q965,Consulta1[],3,0),"-"))</f>
        <v/>
      </c>
      <c r="T965" s="45" t="str">
        <f>+IF(Q965="","",IFERROR(VLOOKUP(Q965,Consulta1[],4,0),"-"))</f>
        <v/>
      </c>
      <c r="U965" s="45" t="str">
        <f>+IF(Q965="","",IFERROR(VLOOKUP(Q965,Consulta1[],5,0),"-"))</f>
        <v/>
      </c>
      <c r="V965" s="45" t="str">
        <f>+IF(Q965="","",IFERROR(VLOOKUP(Q965,Consulta1[],6,0),"-"))</f>
        <v/>
      </c>
      <c r="W965" s="45" t="str">
        <f t="shared" si="106"/>
        <v/>
      </c>
      <c r="X965" s="51" t="str">
        <f>+IF(T965="SWAT HB",800,IF(R965="-","",IFERROR(IF(T965="-","",VLOOKUP(T965,'SKILL PERFIL'!$A$2:$B$37,2,0)),"")))</f>
        <v/>
      </c>
      <c r="Y965" s="51" t="str">
        <f t="shared" si="107"/>
        <v/>
      </c>
      <c r="Z965" s="46" t="str">
        <f t="shared" si="108"/>
        <v/>
      </c>
      <c r="AA965" s="45" t="str">
        <f t="shared" si="109"/>
        <v/>
      </c>
      <c r="AB965" s="45" t="str">
        <f t="shared" si="110"/>
        <v/>
      </c>
      <c r="AC965" s="45" t="str">
        <f>+IF(Q965="","",IFERROR(VLOOKUP(Q965,Consulta1[],7,0),"-"))</f>
        <v/>
      </c>
      <c r="AD965" s="45" t="str">
        <f>+IF(Q965="","",IFERROR(VLOOKUP(Q965,Consulta1[],9,0),"-"))</f>
        <v/>
      </c>
      <c r="AE965" s="1">
        <f t="shared" si="111"/>
        <v>0</v>
      </c>
    </row>
    <row r="966" spans="1:31">
      <c r="A966" s="55"/>
      <c r="B966" s="55"/>
      <c r="H966"/>
      <c r="P966" s="54"/>
      <c r="Q966" s="45" t="str">
        <f t="shared" si="105"/>
        <v/>
      </c>
      <c r="R966" s="45" t="str">
        <f>+IF(Q966="","",IFERROR(VLOOKUP(Q966,Consulta1[],2,0),"-"))</f>
        <v/>
      </c>
      <c r="S966" s="45" t="str">
        <f>+IF(Q966="","",IFERROR(VLOOKUP(Q966,Consulta1[],3,0),"-"))</f>
        <v/>
      </c>
      <c r="T966" s="45" t="str">
        <f>+IF(Q966="","",IFERROR(VLOOKUP(Q966,Consulta1[],4,0),"-"))</f>
        <v/>
      </c>
      <c r="U966" s="45" t="str">
        <f>+IF(Q966="","",IFERROR(VLOOKUP(Q966,Consulta1[],5,0),"-"))</f>
        <v/>
      </c>
      <c r="V966" s="45" t="str">
        <f>+IF(Q966="","",IFERROR(VLOOKUP(Q966,Consulta1[],6,0),"-"))</f>
        <v/>
      </c>
      <c r="W966" s="45" t="str">
        <f t="shared" si="106"/>
        <v/>
      </c>
      <c r="X966" s="51" t="str">
        <f>+IF(T966="SWAT HB",800,IF(R966="-","",IFERROR(IF(T966="-","",VLOOKUP(T966,'SKILL PERFIL'!$A$2:$B$37,2,0)),"")))</f>
        <v/>
      </c>
      <c r="Y966" s="51" t="str">
        <f t="shared" si="107"/>
        <v/>
      </c>
      <c r="Z966" s="46" t="str">
        <f t="shared" si="108"/>
        <v/>
      </c>
      <c r="AA966" s="45" t="str">
        <f t="shared" si="109"/>
        <v/>
      </c>
      <c r="AB966" s="45" t="str">
        <f t="shared" si="110"/>
        <v/>
      </c>
      <c r="AC966" s="45" t="str">
        <f>+IF(Q966="","",IFERROR(VLOOKUP(Q966,Consulta1[],7,0),"-"))</f>
        <v/>
      </c>
      <c r="AD966" s="45" t="str">
        <f>+IF(Q966="","",IFERROR(VLOOKUP(Q966,Consulta1[],9,0),"-"))</f>
        <v/>
      </c>
      <c r="AE966" s="1">
        <f t="shared" si="111"/>
        <v>0</v>
      </c>
    </row>
    <row r="967" spans="1:31">
      <c r="A967" s="55"/>
      <c r="B967" s="55"/>
      <c r="H967"/>
      <c r="P967" s="54"/>
      <c r="Q967" s="45" t="str">
        <f t="shared" si="105"/>
        <v/>
      </c>
      <c r="R967" s="45" t="str">
        <f>+IF(Q967="","",IFERROR(VLOOKUP(Q967,Consulta1[],2,0),"-"))</f>
        <v/>
      </c>
      <c r="S967" s="45" t="str">
        <f>+IF(Q967="","",IFERROR(VLOOKUP(Q967,Consulta1[],3,0),"-"))</f>
        <v/>
      </c>
      <c r="T967" s="45" t="str">
        <f>+IF(Q967="","",IFERROR(VLOOKUP(Q967,Consulta1[],4,0),"-"))</f>
        <v/>
      </c>
      <c r="U967" s="45" t="str">
        <f>+IF(Q967="","",IFERROR(VLOOKUP(Q967,Consulta1[],5,0),"-"))</f>
        <v/>
      </c>
      <c r="V967" s="45" t="str">
        <f>+IF(Q967="","",IFERROR(VLOOKUP(Q967,Consulta1[],6,0),"-"))</f>
        <v/>
      </c>
      <c r="W967" s="45" t="str">
        <f t="shared" si="106"/>
        <v/>
      </c>
      <c r="X967" s="51" t="str">
        <f>+IF(T967="SWAT HB",800,IF(R967="-","",IFERROR(IF(T967="-","",VLOOKUP(T967,'SKILL PERFIL'!$A$2:$B$37,2,0)),"")))</f>
        <v/>
      </c>
      <c r="Y967" s="51" t="str">
        <f t="shared" si="107"/>
        <v/>
      </c>
      <c r="Z967" s="46" t="str">
        <f t="shared" si="108"/>
        <v/>
      </c>
      <c r="AA967" s="45" t="str">
        <f t="shared" si="109"/>
        <v/>
      </c>
      <c r="AB967" s="45" t="str">
        <f t="shared" si="110"/>
        <v/>
      </c>
      <c r="AC967" s="45" t="str">
        <f>+IF(Q967="","",IFERROR(VLOOKUP(Q967,Consulta1[],7,0),"-"))</f>
        <v/>
      </c>
      <c r="AD967" s="45" t="str">
        <f>+IF(Q967="","",IFERROR(VLOOKUP(Q967,Consulta1[],9,0),"-"))</f>
        <v/>
      </c>
      <c r="AE967" s="1">
        <f t="shared" si="111"/>
        <v>0</v>
      </c>
    </row>
    <row r="968" spans="1:31">
      <c r="A968" s="55"/>
      <c r="B968" s="55"/>
      <c r="H968"/>
      <c r="P968" s="54"/>
      <c r="Q968" s="45" t="str">
        <f t="shared" si="105"/>
        <v/>
      </c>
      <c r="R968" s="45" t="str">
        <f>+IF(Q968="","",IFERROR(VLOOKUP(Q968,Consulta1[],2,0),"-"))</f>
        <v/>
      </c>
      <c r="S968" s="45" t="str">
        <f>+IF(Q968="","",IFERROR(VLOOKUP(Q968,Consulta1[],3,0),"-"))</f>
        <v/>
      </c>
      <c r="T968" s="45" t="str">
        <f>+IF(Q968="","",IFERROR(VLOOKUP(Q968,Consulta1[],4,0),"-"))</f>
        <v/>
      </c>
      <c r="U968" s="45" t="str">
        <f>+IF(Q968="","",IFERROR(VLOOKUP(Q968,Consulta1[],5,0),"-"))</f>
        <v/>
      </c>
      <c r="V968" s="45" t="str">
        <f>+IF(Q968="","",IFERROR(VLOOKUP(Q968,Consulta1[],6,0),"-"))</f>
        <v/>
      </c>
      <c r="W968" s="45" t="str">
        <f t="shared" si="106"/>
        <v/>
      </c>
      <c r="X968" s="51" t="str">
        <f>+IF(T968="SWAT HB",800,IF(R968="-","",IFERROR(IF(T968="-","",VLOOKUP(T968,'SKILL PERFIL'!$A$2:$B$37,2,0)),"")))</f>
        <v/>
      </c>
      <c r="Y968" s="51" t="str">
        <f t="shared" si="107"/>
        <v/>
      </c>
      <c r="Z968" s="46" t="str">
        <f t="shared" si="108"/>
        <v/>
      </c>
      <c r="AA968" s="45" t="str">
        <f t="shared" si="109"/>
        <v/>
      </c>
      <c r="AB968" s="45" t="str">
        <f t="shared" si="110"/>
        <v/>
      </c>
      <c r="AC968" s="45" t="str">
        <f>+IF(Q968="","",IFERROR(VLOOKUP(Q968,Consulta1[],7,0),"-"))</f>
        <v/>
      </c>
      <c r="AD968" s="45" t="str">
        <f>+IF(Q968="","",IFERROR(VLOOKUP(Q968,Consulta1[],9,0),"-"))</f>
        <v/>
      </c>
      <c r="AE968" s="1">
        <f t="shared" si="111"/>
        <v>0</v>
      </c>
    </row>
    <row r="969" spans="1:31">
      <c r="A969" s="55"/>
      <c r="B969" s="55"/>
      <c r="H969"/>
      <c r="P969" s="54"/>
      <c r="Q969" s="45" t="str">
        <f t="shared" si="105"/>
        <v/>
      </c>
      <c r="R969" s="45" t="str">
        <f>+IF(Q969="","",IFERROR(VLOOKUP(Q969,Consulta1[],2,0),"-"))</f>
        <v/>
      </c>
      <c r="S969" s="45" t="str">
        <f>+IF(Q969="","",IFERROR(VLOOKUP(Q969,Consulta1[],3,0),"-"))</f>
        <v/>
      </c>
      <c r="T969" s="45" t="str">
        <f>+IF(Q969="","",IFERROR(VLOOKUP(Q969,Consulta1[],4,0),"-"))</f>
        <v/>
      </c>
      <c r="U969" s="45" t="str">
        <f>+IF(Q969="","",IFERROR(VLOOKUP(Q969,Consulta1[],5,0),"-"))</f>
        <v/>
      </c>
      <c r="V969" s="45" t="str">
        <f>+IF(Q969="","",IFERROR(VLOOKUP(Q969,Consulta1[],6,0),"-"))</f>
        <v/>
      </c>
      <c r="W969" s="45" t="str">
        <f t="shared" si="106"/>
        <v/>
      </c>
      <c r="X969" s="51" t="str">
        <f>+IF(T969="SWAT HB",800,IF(R969="-","",IFERROR(IF(T969="-","",VLOOKUP(T969,'SKILL PERFIL'!$A$2:$B$37,2,0)),"")))</f>
        <v/>
      </c>
      <c r="Y969" s="51" t="str">
        <f t="shared" si="107"/>
        <v/>
      </c>
      <c r="Z969" s="46" t="str">
        <f t="shared" si="108"/>
        <v/>
      </c>
      <c r="AA969" s="45" t="str">
        <f t="shared" si="109"/>
        <v/>
      </c>
      <c r="AB969" s="45" t="str">
        <f t="shared" si="110"/>
        <v/>
      </c>
      <c r="AC969" s="45" t="str">
        <f>+IF(Q969="","",IFERROR(VLOOKUP(Q969,Consulta1[],7,0),"-"))</f>
        <v/>
      </c>
      <c r="AD969" s="45" t="str">
        <f>+IF(Q969="","",IFERROR(VLOOKUP(Q969,Consulta1[],9,0),"-"))</f>
        <v/>
      </c>
      <c r="AE969" s="1">
        <f t="shared" si="111"/>
        <v>0</v>
      </c>
    </row>
    <row r="970" spans="1:31">
      <c r="A970" s="55"/>
      <c r="B970" s="55"/>
      <c r="H970"/>
      <c r="P970" s="54"/>
      <c r="Q970" s="45" t="str">
        <f t="shared" si="105"/>
        <v/>
      </c>
      <c r="R970" s="45" t="str">
        <f>+IF(Q970="","",IFERROR(VLOOKUP(Q970,Consulta1[],2,0),"-"))</f>
        <v/>
      </c>
      <c r="S970" s="45" t="str">
        <f>+IF(Q970="","",IFERROR(VLOOKUP(Q970,Consulta1[],3,0),"-"))</f>
        <v/>
      </c>
      <c r="T970" s="45" t="str">
        <f>+IF(Q970="","",IFERROR(VLOOKUP(Q970,Consulta1[],4,0),"-"))</f>
        <v/>
      </c>
      <c r="U970" s="45" t="str">
        <f>+IF(Q970="","",IFERROR(VLOOKUP(Q970,Consulta1[],5,0),"-"))</f>
        <v/>
      </c>
      <c r="V970" s="45" t="str">
        <f>+IF(Q970="","",IFERROR(VLOOKUP(Q970,Consulta1[],6,0),"-"))</f>
        <v/>
      </c>
      <c r="W970" s="45" t="str">
        <f t="shared" si="106"/>
        <v/>
      </c>
      <c r="X970" s="51" t="str">
        <f>+IF(T970="SWAT HB",800,IF(R970="-","",IFERROR(IF(T970="-","",VLOOKUP(T970,'SKILL PERFIL'!$A$2:$B$37,2,0)),"")))</f>
        <v/>
      </c>
      <c r="Y970" s="51" t="str">
        <f t="shared" si="107"/>
        <v/>
      </c>
      <c r="Z970" s="46" t="str">
        <f t="shared" si="108"/>
        <v/>
      </c>
      <c r="AA970" s="45" t="str">
        <f t="shared" si="109"/>
        <v/>
      </c>
      <c r="AB970" s="45" t="str">
        <f t="shared" si="110"/>
        <v/>
      </c>
      <c r="AC970" s="45" t="str">
        <f>+IF(Q970="","",IFERROR(VLOOKUP(Q970,Consulta1[],7,0),"-"))</f>
        <v/>
      </c>
      <c r="AD970" s="45" t="str">
        <f>+IF(Q970="","",IFERROR(VLOOKUP(Q970,Consulta1[],9,0),"-"))</f>
        <v/>
      </c>
      <c r="AE970" s="1">
        <f t="shared" si="111"/>
        <v>0</v>
      </c>
    </row>
    <row r="971" spans="1:31">
      <c r="A971" s="55"/>
      <c r="B971" s="55"/>
      <c r="H971"/>
      <c r="P971" s="54"/>
      <c r="Q971" s="45" t="str">
        <f t="shared" si="105"/>
        <v/>
      </c>
      <c r="R971" s="45" t="str">
        <f>+IF(Q971="","",IFERROR(VLOOKUP(Q971,Consulta1[],2,0),"-"))</f>
        <v/>
      </c>
      <c r="S971" s="45" t="str">
        <f>+IF(Q971="","",IFERROR(VLOOKUP(Q971,Consulta1[],3,0),"-"))</f>
        <v/>
      </c>
      <c r="T971" s="45" t="str">
        <f>+IF(Q971="","",IFERROR(VLOOKUP(Q971,Consulta1[],4,0),"-"))</f>
        <v/>
      </c>
      <c r="U971" s="45" t="str">
        <f>+IF(Q971="","",IFERROR(VLOOKUP(Q971,Consulta1[],5,0),"-"))</f>
        <v/>
      </c>
      <c r="V971" s="45" t="str">
        <f>+IF(Q971="","",IFERROR(VLOOKUP(Q971,Consulta1[],6,0),"-"))</f>
        <v/>
      </c>
      <c r="W971" s="45" t="str">
        <f t="shared" si="106"/>
        <v/>
      </c>
      <c r="X971" s="51" t="str">
        <f>+IF(T971="SWAT HB",800,IF(R971="-","",IFERROR(IF(T971="-","",VLOOKUP(T971,'SKILL PERFIL'!$A$2:$B$37,2,0)),"")))</f>
        <v/>
      </c>
      <c r="Y971" s="51" t="str">
        <f t="shared" si="107"/>
        <v/>
      </c>
      <c r="Z971" s="46" t="str">
        <f t="shared" si="108"/>
        <v/>
      </c>
      <c r="AA971" s="45" t="str">
        <f t="shared" si="109"/>
        <v/>
      </c>
      <c r="AB971" s="45" t="str">
        <f t="shared" si="110"/>
        <v/>
      </c>
      <c r="AC971" s="45" t="str">
        <f>+IF(Q971="","",IFERROR(VLOOKUP(Q971,Consulta1[],7,0),"-"))</f>
        <v/>
      </c>
      <c r="AD971" s="45" t="str">
        <f>+IF(Q971="","",IFERROR(VLOOKUP(Q971,Consulta1[],9,0),"-"))</f>
        <v/>
      </c>
      <c r="AE971" s="1">
        <f t="shared" si="111"/>
        <v>0</v>
      </c>
    </row>
    <row r="972" spans="1:31">
      <c r="A972" s="55"/>
      <c r="B972" s="55"/>
      <c r="H972"/>
      <c r="P972" s="54"/>
      <c r="Q972" s="45" t="str">
        <f t="shared" si="105"/>
        <v/>
      </c>
      <c r="R972" s="45" t="str">
        <f>+IF(Q972="","",IFERROR(VLOOKUP(Q972,Consulta1[],2,0),"-"))</f>
        <v/>
      </c>
      <c r="S972" s="45" t="str">
        <f>+IF(Q972="","",IFERROR(VLOOKUP(Q972,Consulta1[],3,0),"-"))</f>
        <v/>
      </c>
      <c r="T972" s="45" t="str">
        <f>+IF(Q972="","",IFERROR(VLOOKUP(Q972,Consulta1[],4,0),"-"))</f>
        <v/>
      </c>
      <c r="U972" s="45" t="str">
        <f>+IF(Q972="","",IFERROR(VLOOKUP(Q972,Consulta1[],5,0),"-"))</f>
        <v/>
      </c>
      <c r="V972" s="45" t="str">
        <f>+IF(Q972="","",IFERROR(VLOOKUP(Q972,Consulta1[],6,0),"-"))</f>
        <v/>
      </c>
      <c r="W972" s="45" t="str">
        <f t="shared" si="106"/>
        <v/>
      </c>
      <c r="X972" s="51" t="str">
        <f>+IF(T972="SWAT HB",800,IF(R972="-","",IFERROR(IF(T972="-","",VLOOKUP(T972,'SKILL PERFIL'!$A$2:$B$37,2,0)),"")))</f>
        <v/>
      </c>
      <c r="Y972" s="51" t="str">
        <f t="shared" si="107"/>
        <v/>
      </c>
      <c r="Z972" s="46" t="str">
        <f t="shared" si="108"/>
        <v/>
      </c>
      <c r="AA972" s="45" t="str">
        <f t="shared" si="109"/>
        <v/>
      </c>
      <c r="AB972" s="45" t="str">
        <f t="shared" si="110"/>
        <v/>
      </c>
      <c r="AC972" s="45" t="str">
        <f>+IF(Q972="","",IFERROR(VLOOKUP(Q972,Consulta1[],7,0),"-"))</f>
        <v/>
      </c>
      <c r="AD972" s="45" t="str">
        <f>+IF(Q972="","",IFERROR(VLOOKUP(Q972,Consulta1[],9,0),"-"))</f>
        <v/>
      </c>
      <c r="AE972" s="1">
        <f t="shared" si="111"/>
        <v>0</v>
      </c>
    </row>
    <row r="973" spans="1:31">
      <c r="A973" s="55"/>
      <c r="B973" s="55"/>
      <c r="H973"/>
      <c r="P973" s="54"/>
      <c r="Q973" s="45" t="str">
        <f t="shared" si="105"/>
        <v/>
      </c>
      <c r="R973" s="45" t="str">
        <f>+IF(Q973="","",IFERROR(VLOOKUP(Q973,Consulta1[],2,0),"-"))</f>
        <v/>
      </c>
      <c r="S973" s="45" t="str">
        <f>+IF(Q973="","",IFERROR(VLOOKUP(Q973,Consulta1[],3,0),"-"))</f>
        <v/>
      </c>
      <c r="T973" s="45" t="str">
        <f>+IF(Q973="","",IFERROR(VLOOKUP(Q973,Consulta1[],4,0),"-"))</f>
        <v/>
      </c>
      <c r="U973" s="45" t="str">
        <f>+IF(Q973="","",IFERROR(VLOOKUP(Q973,Consulta1[],5,0),"-"))</f>
        <v/>
      </c>
      <c r="V973" s="45" t="str">
        <f>+IF(Q973="","",IFERROR(VLOOKUP(Q973,Consulta1[],6,0),"-"))</f>
        <v/>
      </c>
      <c r="W973" s="45" t="str">
        <f t="shared" si="106"/>
        <v/>
      </c>
      <c r="X973" s="51" t="str">
        <f>+IF(T973="SWAT HB",800,IF(R973="-","",IFERROR(IF(T973="-","",VLOOKUP(T973,'SKILL PERFIL'!$A$2:$B$37,2,0)),"")))</f>
        <v/>
      </c>
      <c r="Y973" s="51" t="str">
        <f t="shared" si="107"/>
        <v/>
      </c>
      <c r="Z973" s="46" t="str">
        <f t="shared" si="108"/>
        <v/>
      </c>
      <c r="AA973" s="45" t="str">
        <f t="shared" si="109"/>
        <v/>
      </c>
      <c r="AB973" s="45" t="str">
        <f t="shared" si="110"/>
        <v/>
      </c>
      <c r="AC973" s="45" t="str">
        <f>+IF(Q973="","",IFERROR(VLOOKUP(Q973,Consulta1[],7,0),"-"))</f>
        <v/>
      </c>
      <c r="AD973" s="45" t="str">
        <f>+IF(Q973="","",IFERROR(VLOOKUP(Q973,Consulta1[],9,0),"-"))</f>
        <v/>
      </c>
      <c r="AE973" s="1">
        <f t="shared" si="111"/>
        <v>0</v>
      </c>
    </row>
    <row r="974" spans="1:31">
      <c r="A974" s="55"/>
      <c r="B974" s="55"/>
      <c r="H974"/>
      <c r="P974" s="54"/>
      <c r="Q974" s="45" t="str">
        <f t="shared" si="105"/>
        <v/>
      </c>
      <c r="R974" s="45" t="str">
        <f>+IF(Q974="","",IFERROR(VLOOKUP(Q974,Consulta1[],2,0),"-"))</f>
        <v/>
      </c>
      <c r="S974" s="45" t="str">
        <f>+IF(Q974="","",IFERROR(VLOOKUP(Q974,Consulta1[],3,0),"-"))</f>
        <v/>
      </c>
      <c r="T974" s="45" t="str">
        <f>+IF(Q974="","",IFERROR(VLOOKUP(Q974,Consulta1[],4,0),"-"))</f>
        <v/>
      </c>
      <c r="U974" s="45" t="str">
        <f>+IF(Q974="","",IFERROR(VLOOKUP(Q974,Consulta1[],5,0),"-"))</f>
        <v/>
      </c>
      <c r="V974" s="45" t="str">
        <f>+IF(Q974="","",IFERROR(VLOOKUP(Q974,Consulta1[],6,0),"-"))</f>
        <v/>
      </c>
      <c r="W974" s="45" t="str">
        <f t="shared" si="106"/>
        <v/>
      </c>
      <c r="X974" s="51" t="str">
        <f>+IF(T974="SWAT HB",800,IF(R974="-","",IFERROR(IF(T974="-","",VLOOKUP(T974,'SKILL PERFIL'!$A$2:$B$37,2,0)),"")))</f>
        <v/>
      </c>
      <c r="Y974" s="51" t="str">
        <f t="shared" si="107"/>
        <v/>
      </c>
      <c r="Z974" s="46" t="str">
        <f t="shared" si="108"/>
        <v/>
      </c>
      <c r="AA974" s="45" t="str">
        <f t="shared" si="109"/>
        <v/>
      </c>
      <c r="AB974" s="45" t="str">
        <f t="shared" si="110"/>
        <v/>
      </c>
      <c r="AC974" s="45" t="str">
        <f>+IF(Q974="","",IFERROR(VLOOKUP(Q974,Consulta1[],7,0),"-"))</f>
        <v/>
      </c>
      <c r="AD974" s="45" t="str">
        <f>+IF(Q974="","",IFERROR(VLOOKUP(Q974,Consulta1[],9,0),"-"))</f>
        <v/>
      </c>
      <c r="AE974" s="1">
        <f t="shared" si="111"/>
        <v>0</v>
      </c>
    </row>
    <row r="975" spans="1:31">
      <c r="A975" s="55"/>
      <c r="B975" s="55"/>
      <c r="H975"/>
      <c r="P975" s="54"/>
      <c r="Q975" s="45" t="str">
        <f t="shared" si="105"/>
        <v/>
      </c>
      <c r="R975" s="45" t="str">
        <f>+IF(Q975="","",IFERROR(VLOOKUP(Q975,Consulta1[],2,0),"-"))</f>
        <v/>
      </c>
      <c r="S975" s="45" t="str">
        <f>+IF(Q975="","",IFERROR(VLOOKUP(Q975,Consulta1[],3,0),"-"))</f>
        <v/>
      </c>
      <c r="T975" s="45" t="str">
        <f>+IF(Q975="","",IFERROR(VLOOKUP(Q975,Consulta1[],4,0),"-"))</f>
        <v/>
      </c>
      <c r="U975" s="45" t="str">
        <f>+IF(Q975="","",IFERROR(VLOOKUP(Q975,Consulta1[],5,0),"-"))</f>
        <v/>
      </c>
      <c r="V975" s="45" t="str">
        <f>+IF(Q975="","",IFERROR(VLOOKUP(Q975,Consulta1[],6,0),"-"))</f>
        <v/>
      </c>
      <c r="W975" s="45" t="str">
        <f t="shared" si="106"/>
        <v/>
      </c>
      <c r="X975" s="51" t="str">
        <f>+IF(T975="SWAT HB",800,IF(R975="-","",IFERROR(IF(T975="-","",VLOOKUP(T975,'SKILL PERFIL'!$A$2:$B$37,2,0)),"")))</f>
        <v/>
      </c>
      <c r="Y975" s="51" t="str">
        <f t="shared" si="107"/>
        <v/>
      </c>
      <c r="Z975" s="46" t="str">
        <f t="shared" si="108"/>
        <v/>
      </c>
      <c r="AA975" s="45" t="str">
        <f t="shared" si="109"/>
        <v/>
      </c>
      <c r="AB975" s="45" t="str">
        <f t="shared" si="110"/>
        <v/>
      </c>
      <c r="AC975" s="45" t="str">
        <f>+IF(Q975="","",IFERROR(VLOOKUP(Q975,Consulta1[],7,0),"-"))</f>
        <v/>
      </c>
      <c r="AD975" s="45" t="str">
        <f>+IF(Q975="","",IFERROR(VLOOKUP(Q975,Consulta1[],9,0),"-"))</f>
        <v/>
      </c>
      <c r="AE975" s="1">
        <f t="shared" si="111"/>
        <v>0</v>
      </c>
    </row>
    <row r="976" spans="1:31">
      <c r="A976" s="55"/>
      <c r="B976" s="55"/>
      <c r="H976"/>
      <c r="P976" s="54"/>
      <c r="Q976" s="45" t="str">
        <f t="shared" si="105"/>
        <v/>
      </c>
      <c r="R976" s="45" t="str">
        <f>+IF(Q976="","",IFERROR(VLOOKUP(Q976,Consulta1[],2,0),"-"))</f>
        <v/>
      </c>
      <c r="S976" s="45" t="str">
        <f>+IF(Q976="","",IFERROR(VLOOKUP(Q976,Consulta1[],3,0),"-"))</f>
        <v/>
      </c>
      <c r="T976" s="45" t="str">
        <f>+IF(Q976="","",IFERROR(VLOOKUP(Q976,Consulta1[],4,0),"-"))</f>
        <v/>
      </c>
      <c r="U976" s="45" t="str">
        <f>+IF(Q976="","",IFERROR(VLOOKUP(Q976,Consulta1[],5,0),"-"))</f>
        <v/>
      </c>
      <c r="V976" s="45" t="str">
        <f>+IF(Q976="","",IFERROR(VLOOKUP(Q976,Consulta1[],6,0),"-"))</f>
        <v/>
      </c>
      <c r="W976" s="45" t="str">
        <f t="shared" si="106"/>
        <v/>
      </c>
      <c r="X976" s="51" t="str">
        <f>+IF(T976="SWAT HB",800,IF(R976="-","",IFERROR(IF(T976="-","",VLOOKUP(T976,'SKILL PERFIL'!$A$2:$B$37,2,0)),"")))</f>
        <v/>
      </c>
      <c r="Y976" s="51" t="str">
        <f t="shared" si="107"/>
        <v/>
      </c>
      <c r="Z976" s="46" t="str">
        <f t="shared" si="108"/>
        <v/>
      </c>
      <c r="AA976" s="45" t="str">
        <f t="shared" si="109"/>
        <v/>
      </c>
      <c r="AB976" s="45" t="str">
        <f t="shared" si="110"/>
        <v/>
      </c>
      <c r="AC976" s="45" t="str">
        <f>+IF(Q976="","",IFERROR(VLOOKUP(Q976,Consulta1[],7,0),"-"))</f>
        <v/>
      </c>
      <c r="AD976" s="45" t="str">
        <f>+IF(Q976="","",IFERROR(VLOOKUP(Q976,Consulta1[],9,0),"-"))</f>
        <v/>
      </c>
      <c r="AE976" s="1">
        <f t="shared" si="111"/>
        <v>0</v>
      </c>
    </row>
    <row r="977" spans="1:31">
      <c r="A977" s="55"/>
      <c r="B977" s="55"/>
      <c r="H977"/>
      <c r="P977" s="54"/>
      <c r="Q977" s="45" t="str">
        <f t="shared" si="105"/>
        <v/>
      </c>
      <c r="R977" s="45" t="str">
        <f>+IF(Q977="","",IFERROR(VLOOKUP(Q977,Consulta1[],2,0),"-"))</f>
        <v/>
      </c>
      <c r="S977" s="45" t="str">
        <f>+IF(Q977="","",IFERROR(VLOOKUP(Q977,Consulta1[],3,0),"-"))</f>
        <v/>
      </c>
      <c r="T977" s="45" t="str">
        <f>+IF(Q977="","",IFERROR(VLOOKUP(Q977,Consulta1[],4,0),"-"))</f>
        <v/>
      </c>
      <c r="U977" s="45" t="str">
        <f>+IF(Q977="","",IFERROR(VLOOKUP(Q977,Consulta1[],5,0),"-"))</f>
        <v/>
      </c>
      <c r="V977" s="45" t="str">
        <f>+IF(Q977="","",IFERROR(VLOOKUP(Q977,Consulta1[],6,0),"-"))</f>
        <v/>
      </c>
      <c r="W977" s="45" t="str">
        <f t="shared" si="106"/>
        <v/>
      </c>
      <c r="X977" s="51" t="str">
        <f>+IF(T977="SWAT HB",800,IF(R977="-","",IFERROR(IF(T977="-","",VLOOKUP(T977,'SKILL PERFIL'!$A$2:$B$37,2,0)),"")))</f>
        <v/>
      </c>
      <c r="Y977" s="51" t="str">
        <f t="shared" si="107"/>
        <v/>
      </c>
      <c r="Z977" s="46" t="str">
        <f t="shared" si="108"/>
        <v/>
      </c>
      <c r="AA977" s="45" t="str">
        <f t="shared" si="109"/>
        <v/>
      </c>
      <c r="AB977" s="45" t="str">
        <f t="shared" si="110"/>
        <v/>
      </c>
      <c r="AC977" s="45" t="str">
        <f>+IF(Q977="","",IFERROR(VLOOKUP(Q977,Consulta1[],7,0),"-"))</f>
        <v/>
      </c>
      <c r="AD977" s="45" t="str">
        <f>+IF(Q977="","",IFERROR(VLOOKUP(Q977,Consulta1[],9,0),"-"))</f>
        <v/>
      </c>
      <c r="AE977" s="1">
        <f t="shared" si="111"/>
        <v>0</v>
      </c>
    </row>
    <row r="978" spans="1:31">
      <c r="A978" s="55"/>
      <c r="B978" s="55"/>
      <c r="H978"/>
      <c r="P978" s="54"/>
      <c r="Q978" s="45" t="str">
        <f t="shared" si="105"/>
        <v/>
      </c>
      <c r="R978" s="45" t="str">
        <f>+IF(Q978="","",IFERROR(VLOOKUP(Q978,Consulta1[],2,0),"-"))</f>
        <v/>
      </c>
      <c r="S978" s="45" t="str">
        <f>+IF(Q978="","",IFERROR(VLOOKUP(Q978,Consulta1[],3,0),"-"))</f>
        <v/>
      </c>
      <c r="T978" s="45" t="str">
        <f>+IF(Q978="","",IFERROR(VLOOKUP(Q978,Consulta1[],4,0),"-"))</f>
        <v/>
      </c>
      <c r="U978" s="45" t="str">
        <f>+IF(Q978="","",IFERROR(VLOOKUP(Q978,Consulta1[],5,0),"-"))</f>
        <v/>
      </c>
      <c r="V978" s="45" t="str">
        <f>+IF(Q978="","",IFERROR(VLOOKUP(Q978,Consulta1[],6,0),"-"))</f>
        <v/>
      </c>
      <c r="W978" s="45" t="str">
        <f t="shared" si="106"/>
        <v/>
      </c>
      <c r="X978" s="51" t="str">
        <f>+IF(T978="SWAT HB",800,IF(R978="-","",IFERROR(IF(T978="-","",VLOOKUP(T978,'SKILL PERFIL'!$A$2:$B$37,2,0)),"")))</f>
        <v/>
      </c>
      <c r="Y978" s="51" t="str">
        <f t="shared" si="107"/>
        <v/>
      </c>
      <c r="Z978" s="46" t="str">
        <f t="shared" si="108"/>
        <v/>
      </c>
      <c r="AA978" s="45" t="str">
        <f t="shared" si="109"/>
        <v/>
      </c>
      <c r="AB978" s="45" t="str">
        <f t="shared" si="110"/>
        <v/>
      </c>
      <c r="AC978" s="45" t="str">
        <f>+IF(Q978="","",IFERROR(VLOOKUP(Q978,Consulta1[],7,0),"-"))</f>
        <v/>
      </c>
      <c r="AD978" s="45" t="str">
        <f>+IF(Q978="","",IFERROR(VLOOKUP(Q978,Consulta1[],9,0),"-"))</f>
        <v/>
      </c>
      <c r="AE978" s="1">
        <f t="shared" si="111"/>
        <v>0</v>
      </c>
    </row>
    <row r="979" spans="1:31">
      <c r="A979" s="55"/>
      <c r="B979" s="55"/>
      <c r="H979"/>
      <c r="P979" s="54"/>
      <c r="Q979" s="45" t="str">
        <f t="shared" si="105"/>
        <v/>
      </c>
      <c r="R979" s="45" t="str">
        <f>+IF(Q979="","",IFERROR(VLOOKUP(Q979,Consulta1[],2,0),"-"))</f>
        <v/>
      </c>
      <c r="S979" s="45" t="str">
        <f>+IF(Q979="","",IFERROR(VLOOKUP(Q979,Consulta1[],3,0),"-"))</f>
        <v/>
      </c>
      <c r="T979" s="45" t="str">
        <f>+IF(Q979="","",IFERROR(VLOOKUP(Q979,Consulta1[],4,0),"-"))</f>
        <v/>
      </c>
      <c r="U979" s="45" t="str">
        <f>+IF(Q979="","",IFERROR(VLOOKUP(Q979,Consulta1[],5,0),"-"))</f>
        <v/>
      </c>
      <c r="V979" s="45" t="str">
        <f>+IF(Q979="","",IFERROR(VLOOKUP(Q979,Consulta1[],6,0),"-"))</f>
        <v/>
      </c>
      <c r="W979" s="45" t="str">
        <f t="shared" si="106"/>
        <v/>
      </c>
      <c r="X979" s="51" t="str">
        <f>+IF(T979="SWAT HB",800,IF(R979="-","",IFERROR(IF(T979="-","",VLOOKUP(T979,'SKILL PERFIL'!$A$2:$B$37,2,0)),"")))</f>
        <v/>
      </c>
      <c r="Y979" s="51" t="str">
        <f t="shared" si="107"/>
        <v/>
      </c>
      <c r="Z979" s="46" t="str">
        <f t="shared" si="108"/>
        <v/>
      </c>
      <c r="AA979" s="45" t="str">
        <f t="shared" si="109"/>
        <v/>
      </c>
      <c r="AB979" s="45" t="str">
        <f t="shared" si="110"/>
        <v/>
      </c>
      <c r="AC979" s="45" t="str">
        <f>+IF(Q979="","",IFERROR(VLOOKUP(Q979,Consulta1[],7,0),"-"))</f>
        <v/>
      </c>
      <c r="AD979" s="45" t="str">
        <f>+IF(Q979="","",IFERROR(VLOOKUP(Q979,Consulta1[],9,0),"-"))</f>
        <v/>
      </c>
      <c r="AE979" s="1">
        <f t="shared" si="111"/>
        <v>0</v>
      </c>
    </row>
    <row r="980" spans="1:31">
      <c r="F980" s="2"/>
      <c r="I980" s="2"/>
      <c r="K980" s="2"/>
      <c r="M980" s="2"/>
      <c r="N980" s="2"/>
      <c r="P980" s="54"/>
      <c r="Q980" s="45" t="str">
        <f t="shared" si="105"/>
        <v/>
      </c>
      <c r="R980" s="45" t="str">
        <f>+IF(Q980="","",IFERROR(VLOOKUP(Q980,Consulta1[],2,0),"-"))</f>
        <v/>
      </c>
      <c r="S980" s="45" t="str">
        <f>+IF(Q980="","",IFERROR(VLOOKUP(Q980,Consulta1[],3,0),"-"))</f>
        <v/>
      </c>
      <c r="T980" s="45" t="str">
        <f>+IF(Q980="","",IFERROR(VLOOKUP(Q980,Consulta1[],4,0),"-"))</f>
        <v/>
      </c>
      <c r="U980" s="45" t="str">
        <f>+IF(Q980="","",IFERROR(VLOOKUP(Q980,Consulta1[],5,0),"-"))</f>
        <v/>
      </c>
      <c r="V980" s="45" t="str">
        <f>+IF(Q980="","",IFERROR(VLOOKUP(Q980,Consulta1[],6,0),"-"))</f>
        <v/>
      </c>
      <c r="W980" s="45" t="str">
        <f t="shared" si="106"/>
        <v/>
      </c>
      <c r="X980" s="51" t="str">
        <f>+IF(T980="SWAT HB",800,IF(R980="-","",IFERROR(IF(T980="-","",VLOOKUP(T980,'SKILL PERFIL'!$A$2:$B$37,2,0)),"")))</f>
        <v/>
      </c>
      <c r="Y980" s="51" t="str">
        <f t="shared" si="107"/>
        <v/>
      </c>
      <c r="Z980" s="46" t="str">
        <f t="shared" si="108"/>
        <v/>
      </c>
      <c r="AA980" s="45" t="str">
        <f t="shared" si="109"/>
        <v/>
      </c>
      <c r="AB980" s="45" t="str">
        <f t="shared" si="110"/>
        <v/>
      </c>
      <c r="AC980" s="45" t="str">
        <f>+IF(Q980="","",IFERROR(VLOOKUP(Q980,Consulta1[],7,0),"-"))</f>
        <v/>
      </c>
      <c r="AD980" s="45" t="str">
        <f>+IF(Q980="","",IFERROR(VLOOKUP(Q980,Consulta1[],9,0),"-"))</f>
        <v/>
      </c>
      <c r="AE980" s="1">
        <f t="shared" si="111"/>
        <v>0</v>
      </c>
    </row>
    <row r="981" spans="1:31">
      <c r="F981" s="2"/>
      <c r="I981" s="2"/>
      <c r="K981" s="2"/>
      <c r="M981" s="2"/>
      <c r="N981" s="2"/>
      <c r="P981" s="54"/>
      <c r="Q981" s="45" t="str">
        <f t="shared" si="105"/>
        <v/>
      </c>
      <c r="R981" s="45" t="str">
        <f>+IF(Q981="","",IFERROR(VLOOKUP(Q981,Consulta1[],2,0),"-"))</f>
        <v/>
      </c>
      <c r="S981" s="45" t="str">
        <f>+IF(Q981="","",IFERROR(VLOOKUP(Q981,Consulta1[],3,0),"-"))</f>
        <v/>
      </c>
      <c r="T981" s="45" t="str">
        <f>+IF(Q981="","",IFERROR(VLOOKUP(Q981,Consulta1[],4,0),"-"))</f>
        <v/>
      </c>
      <c r="U981" s="45" t="str">
        <f>+IF(Q981="","",IFERROR(VLOOKUP(Q981,Consulta1[],5,0),"-"))</f>
        <v/>
      </c>
      <c r="V981" s="45" t="str">
        <f>+IF(Q981="","",IFERROR(VLOOKUP(Q981,Consulta1[],6,0),"-"))</f>
        <v/>
      </c>
      <c r="W981" s="45" t="str">
        <f t="shared" si="106"/>
        <v/>
      </c>
      <c r="X981" s="51" t="str">
        <f>+IF(T981="SWAT HB",800,IF(R981="-","",IFERROR(IF(T981="-","",VLOOKUP(T981,'SKILL PERFIL'!$A$2:$B$37,2,0)),"")))</f>
        <v/>
      </c>
      <c r="Y981" s="51" t="str">
        <f t="shared" si="107"/>
        <v/>
      </c>
      <c r="Z981" s="46" t="str">
        <f t="shared" si="108"/>
        <v/>
      </c>
      <c r="AA981" s="45" t="str">
        <f t="shared" si="109"/>
        <v/>
      </c>
      <c r="AB981" s="45" t="str">
        <f t="shared" si="110"/>
        <v/>
      </c>
      <c r="AC981" s="45" t="str">
        <f>+IF(Q981="","",IFERROR(VLOOKUP(Q981,Consulta1[],7,0),"-"))</f>
        <v/>
      </c>
      <c r="AD981" s="45" t="str">
        <f>+IF(Q981="","",IFERROR(VLOOKUP(Q981,Consulta1[],9,0),"-"))</f>
        <v/>
      </c>
      <c r="AE981" s="1">
        <f t="shared" si="111"/>
        <v>0</v>
      </c>
    </row>
    <row r="982" spans="1:31">
      <c r="F982" s="2"/>
      <c r="I982" s="2"/>
      <c r="K982" s="2"/>
      <c r="M982" s="2"/>
      <c r="N982" s="2"/>
      <c r="P982" s="54"/>
      <c r="Q982" s="45" t="str">
        <f t="shared" si="105"/>
        <v/>
      </c>
      <c r="R982" s="45" t="str">
        <f>+IF(Q982="","",IFERROR(VLOOKUP(Q982,Consulta1[],2,0),"-"))</f>
        <v/>
      </c>
      <c r="S982" s="45" t="str">
        <f>+IF(Q982="","",IFERROR(VLOOKUP(Q982,Consulta1[],3,0),"-"))</f>
        <v/>
      </c>
      <c r="T982" s="45" t="str">
        <f>+IF(Q982="","",IFERROR(VLOOKUP(Q982,Consulta1[],4,0),"-"))</f>
        <v/>
      </c>
      <c r="U982" s="45" t="str">
        <f>+IF(Q982="","",IFERROR(VLOOKUP(Q982,Consulta1[],5,0),"-"))</f>
        <v/>
      </c>
      <c r="V982" s="45" t="str">
        <f>+IF(Q982="","",IFERROR(VLOOKUP(Q982,Consulta1[],6,0),"-"))</f>
        <v/>
      </c>
      <c r="W982" s="45" t="str">
        <f t="shared" si="106"/>
        <v/>
      </c>
      <c r="X982" s="51" t="str">
        <f>+IF(T982="SWAT HB",800,IF(R982="-","",IFERROR(IF(T982="-","",VLOOKUP(T982,'SKILL PERFIL'!$A$2:$B$37,2,0)),"")))</f>
        <v/>
      </c>
      <c r="Y982" s="51" t="str">
        <f t="shared" si="107"/>
        <v/>
      </c>
      <c r="Z982" s="46" t="str">
        <f t="shared" si="108"/>
        <v/>
      </c>
      <c r="AA982" s="45" t="str">
        <f t="shared" si="109"/>
        <v/>
      </c>
      <c r="AB982" s="45" t="str">
        <f t="shared" si="110"/>
        <v/>
      </c>
      <c r="AC982" s="45" t="str">
        <f>+IF(Q982="","",IFERROR(VLOOKUP(Q982,Consulta1[],7,0),"-"))</f>
        <v/>
      </c>
      <c r="AD982" s="45" t="str">
        <f>+IF(Q982="","",IFERROR(VLOOKUP(Q982,Consulta1[],9,0),"-"))</f>
        <v/>
      </c>
      <c r="AE982" s="1">
        <f t="shared" si="111"/>
        <v>0</v>
      </c>
    </row>
    <row r="983" spans="1:31">
      <c r="F983" s="2"/>
      <c r="I983" s="2"/>
      <c r="K983" s="2"/>
      <c r="M983" s="2"/>
      <c r="N983" s="2"/>
      <c r="P983" s="54"/>
      <c r="Q983" s="45" t="str">
        <f t="shared" si="105"/>
        <v/>
      </c>
      <c r="R983" s="45" t="str">
        <f>+IF(Q983="","",IFERROR(VLOOKUP(Q983,Consulta1[],2,0),"-"))</f>
        <v/>
      </c>
      <c r="S983" s="45" t="str">
        <f>+IF(Q983="","",IFERROR(VLOOKUP(Q983,Consulta1[],3,0),"-"))</f>
        <v/>
      </c>
      <c r="T983" s="45" t="str">
        <f>+IF(Q983="","",IFERROR(VLOOKUP(Q983,Consulta1[],4,0),"-"))</f>
        <v/>
      </c>
      <c r="U983" s="45" t="str">
        <f>+IF(Q983="","",IFERROR(VLOOKUP(Q983,Consulta1[],5,0),"-"))</f>
        <v/>
      </c>
      <c r="V983" s="45" t="str">
        <f>+IF(Q983="","",IFERROR(VLOOKUP(Q983,Consulta1[],6,0),"-"))</f>
        <v/>
      </c>
      <c r="W983" s="45" t="str">
        <f t="shared" si="106"/>
        <v/>
      </c>
      <c r="X983" s="51" t="str">
        <f>+IF(T983="SWAT HB",800,IF(R983="-","",IFERROR(IF(T983="-","",VLOOKUP(T983,'SKILL PERFIL'!$A$2:$B$37,2,0)),"")))</f>
        <v/>
      </c>
      <c r="Y983" s="51" t="str">
        <f t="shared" si="107"/>
        <v/>
      </c>
      <c r="Z983" s="46" t="str">
        <f t="shared" si="108"/>
        <v/>
      </c>
      <c r="AA983" s="45" t="str">
        <f t="shared" si="109"/>
        <v/>
      </c>
      <c r="AB983" s="45" t="str">
        <f t="shared" si="110"/>
        <v/>
      </c>
      <c r="AC983" s="45" t="str">
        <f>+IF(Q983="","",IFERROR(VLOOKUP(Q983,Consulta1[],7,0),"-"))</f>
        <v/>
      </c>
      <c r="AD983" s="45" t="str">
        <f>+IF(Q983="","",IFERROR(VLOOKUP(Q983,Consulta1[],9,0),"-"))</f>
        <v/>
      </c>
      <c r="AE983" s="1">
        <f t="shared" si="111"/>
        <v>0</v>
      </c>
    </row>
    <row r="984" spans="1:31">
      <c r="F984" s="2"/>
      <c r="I984" s="2"/>
      <c r="K984" s="2"/>
      <c r="M984" s="2"/>
      <c r="N984" s="2"/>
      <c r="P984" s="54"/>
      <c r="Q984" s="45" t="str">
        <f t="shared" si="105"/>
        <v/>
      </c>
      <c r="R984" s="45" t="str">
        <f>+IF(Q984="","",IFERROR(VLOOKUP(Q984,Consulta1[],2,0),"-"))</f>
        <v/>
      </c>
      <c r="S984" s="45" t="str">
        <f>+IF(Q984="","",IFERROR(VLOOKUP(Q984,Consulta1[],3,0),"-"))</f>
        <v/>
      </c>
      <c r="T984" s="45" t="str">
        <f>+IF(Q984="","",IFERROR(VLOOKUP(Q984,Consulta1[],4,0),"-"))</f>
        <v/>
      </c>
      <c r="U984" s="45" t="str">
        <f>+IF(Q984="","",IFERROR(VLOOKUP(Q984,Consulta1[],5,0),"-"))</f>
        <v/>
      </c>
      <c r="V984" s="45" t="str">
        <f>+IF(Q984="","",IFERROR(VLOOKUP(Q984,Consulta1[],6,0),"-"))</f>
        <v/>
      </c>
      <c r="W984" s="45" t="str">
        <f t="shared" si="106"/>
        <v/>
      </c>
      <c r="X984" s="51" t="str">
        <f>+IF(T984="SWAT HB",800,IF(R984="-","",IFERROR(IF(T984="-","",VLOOKUP(T984,'SKILL PERFIL'!$A$2:$B$37,2,0)),"")))</f>
        <v/>
      </c>
      <c r="Y984" s="51" t="str">
        <f t="shared" si="107"/>
        <v/>
      </c>
      <c r="Z984" s="46" t="str">
        <f t="shared" si="108"/>
        <v/>
      </c>
      <c r="AA984" s="45" t="str">
        <f t="shared" si="109"/>
        <v/>
      </c>
      <c r="AB984" s="45" t="str">
        <f t="shared" si="110"/>
        <v/>
      </c>
      <c r="AC984" s="45" t="str">
        <f>+IF(Q984="","",IFERROR(VLOOKUP(Q984,Consulta1[],7,0),"-"))</f>
        <v/>
      </c>
      <c r="AD984" s="45" t="str">
        <f>+IF(Q984="","",IFERROR(VLOOKUP(Q984,Consulta1[],9,0),"-"))</f>
        <v/>
      </c>
      <c r="AE984" s="1">
        <f t="shared" si="111"/>
        <v>0</v>
      </c>
    </row>
    <row r="985" spans="1:31">
      <c r="F985" s="2"/>
      <c r="I985" s="2"/>
      <c r="K985" s="2"/>
      <c r="M985" s="2"/>
      <c r="N985" s="2"/>
      <c r="P985" s="54"/>
      <c r="Q985" s="45" t="str">
        <f t="shared" si="105"/>
        <v/>
      </c>
      <c r="R985" s="45" t="str">
        <f>+IF(Q985="","",IFERROR(VLOOKUP(Q985,Consulta1[],2,0),"-"))</f>
        <v/>
      </c>
      <c r="S985" s="45" t="str">
        <f>+IF(Q985="","",IFERROR(VLOOKUP(Q985,Consulta1[],3,0),"-"))</f>
        <v/>
      </c>
      <c r="T985" s="45" t="str">
        <f>+IF(Q985="","",IFERROR(VLOOKUP(Q985,Consulta1[],4,0),"-"))</f>
        <v/>
      </c>
      <c r="U985" s="45" t="str">
        <f>+IF(Q985="","",IFERROR(VLOOKUP(Q985,Consulta1[],5,0),"-"))</f>
        <v/>
      </c>
      <c r="V985" s="45" t="str">
        <f>+IF(Q985="","",IFERROR(VLOOKUP(Q985,Consulta1[],6,0),"-"))</f>
        <v/>
      </c>
      <c r="W985" s="45" t="str">
        <f t="shared" si="106"/>
        <v/>
      </c>
      <c r="X985" s="51" t="str">
        <f>+IF(T985="SWAT HB",800,IF(R985="-","",IFERROR(IF(T985="-","",VLOOKUP(T985,'SKILL PERFIL'!$A$2:$B$37,2,0)),"")))</f>
        <v/>
      </c>
      <c r="Y985" s="51" t="str">
        <f t="shared" si="107"/>
        <v/>
      </c>
      <c r="Z985" s="46" t="str">
        <f t="shared" si="108"/>
        <v/>
      </c>
      <c r="AA985" s="45" t="str">
        <f t="shared" si="109"/>
        <v/>
      </c>
      <c r="AB985" s="45" t="str">
        <f t="shared" si="110"/>
        <v/>
      </c>
      <c r="AC985" s="45" t="str">
        <f>+IF(Q985="","",IFERROR(VLOOKUP(Q985,Consulta1[],7,0),"-"))</f>
        <v/>
      </c>
      <c r="AD985" s="45" t="str">
        <f>+IF(Q985="","",IFERROR(VLOOKUP(Q985,Consulta1[],9,0),"-"))</f>
        <v/>
      </c>
      <c r="AE985" s="1">
        <f t="shared" si="111"/>
        <v>0</v>
      </c>
    </row>
    <row r="986" spans="1:31">
      <c r="F986" s="2"/>
      <c r="I986" s="2"/>
      <c r="K986" s="2"/>
      <c r="M986" s="2"/>
      <c r="N986" s="2"/>
      <c r="P986" s="54"/>
      <c r="Q986" s="45" t="str">
        <f t="shared" si="105"/>
        <v/>
      </c>
      <c r="R986" s="45" t="str">
        <f>+IF(Q986="","",IFERROR(VLOOKUP(Q986,Consulta1[],2,0),"-"))</f>
        <v/>
      </c>
      <c r="S986" s="45" t="str">
        <f>+IF(Q986="","",IFERROR(VLOOKUP(Q986,Consulta1[],3,0),"-"))</f>
        <v/>
      </c>
      <c r="T986" s="45" t="str">
        <f>+IF(Q986="","",IFERROR(VLOOKUP(Q986,Consulta1[],4,0),"-"))</f>
        <v/>
      </c>
      <c r="U986" s="45" t="str">
        <f>+IF(Q986="","",IFERROR(VLOOKUP(Q986,Consulta1[],5,0),"-"))</f>
        <v/>
      </c>
      <c r="V986" s="45" t="str">
        <f>+IF(Q986="","",IFERROR(VLOOKUP(Q986,Consulta1[],6,0),"-"))</f>
        <v/>
      </c>
      <c r="W986" s="45" t="str">
        <f t="shared" si="106"/>
        <v/>
      </c>
      <c r="X986" s="51" t="str">
        <f>+IF(T986="SWAT HB",800,IF(R986="-","",IFERROR(IF(T986="-","",VLOOKUP(T986,'SKILL PERFIL'!$A$2:$B$37,2,0)),"")))</f>
        <v/>
      </c>
      <c r="Y986" s="51" t="str">
        <f t="shared" si="107"/>
        <v/>
      </c>
      <c r="Z986" s="46" t="str">
        <f t="shared" si="108"/>
        <v/>
      </c>
      <c r="AA986" s="45" t="str">
        <f t="shared" si="109"/>
        <v/>
      </c>
      <c r="AB986" s="45" t="str">
        <f t="shared" si="110"/>
        <v/>
      </c>
      <c r="AC986" s="45" t="str">
        <f>+IF(Q986="","",IFERROR(VLOOKUP(Q986,Consulta1[],7,0),"-"))</f>
        <v/>
      </c>
      <c r="AD986" s="45" t="str">
        <f>+IF(Q986="","",IFERROR(VLOOKUP(Q986,Consulta1[],9,0),"-"))</f>
        <v/>
      </c>
      <c r="AE986" s="1">
        <f t="shared" si="111"/>
        <v>0</v>
      </c>
    </row>
    <row r="987" spans="1:31">
      <c r="F987" s="2"/>
      <c r="I987" s="2"/>
      <c r="K987" s="2"/>
      <c r="M987" s="2"/>
      <c r="N987" s="2"/>
      <c r="P987" s="54"/>
      <c r="Q987" s="45" t="str">
        <f t="shared" si="105"/>
        <v/>
      </c>
      <c r="R987" s="45" t="str">
        <f>+IF(Q987="","",IFERROR(VLOOKUP(Q987,Consulta1[],2,0),"-"))</f>
        <v/>
      </c>
      <c r="S987" s="45" t="str">
        <f>+IF(Q987="","",IFERROR(VLOOKUP(Q987,Consulta1[],3,0),"-"))</f>
        <v/>
      </c>
      <c r="T987" s="45" t="str">
        <f>+IF(Q987="","",IFERROR(VLOOKUP(Q987,Consulta1[],4,0),"-"))</f>
        <v/>
      </c>
      <c r="U987" s="45" t="str">
        <f>+IF(Q987="","",IFERROR(VLOOKUP(Q987,Consulta1[],5,0),"-"))</f>
        <v/>
      </c>
      <c r="V987" s="45" t="str">
        <f>+IF(Q987="","",IFERROR(VLOOKUP(Q987,Consulta1[],6,0),"-"))</f>
        <v/>
      </c>
      <c r="W987" s="45" t="str">
        <f t="shared" si="106"/>
        <v/>
      </c>
      <c r="X987" s="51" t="str">
        <f>+IF(T987="SWAT HB",800,IF(R987="-","",IFERROR(IF(T987="-","",VLOOKUP(T987,'SKILL PERFIL'!$A$2:$B$37,2,0)),"")))</f>
        <v/>
      </c>
      <c r="Y987" s="51" t="str">
        <f t="shared" si="107"/>
        <v/>
      </c>
      <c r="Z987" s="46" t="str">
        <f t="shared" si="108"/>
        <v/>
      </c>
      <c r="AA987" s="45" t="str">
        <f t="shared" si="109"/>
        <v/>
      </c>
      <c r="AB987" s="45" t="str">
        <f t="shared" si="110"/>
        <v/>
      </c>
      <c r="AC987" s="45" t="str">
        <f>+IF(Q987="","",IFERROR(VLOOKUP(Q987,Consulta1[],7,0),"-"))</f>
        <v/>
      </c>
      <c r="AD987" s="45" t="str">
        <f>+IF(Q987="","",IFERROR(VLOOKUP(Q987,Consulta1[],9,0),"-"))</f>
        <v/>
      </c>
      <c r="AE987" s="1">
        <f t="shared" si="111"/>
        <v>0</v>
      </c>
    </row>
    <row r="988" spans="1:31">
      <c r="F988" s="2"/>
      <c r="I988" s="2"/>
      <c r="K988" s="2"/>
      <c r="M988" s="2"/>
      <c r="N988" s="2"/>
      <c r="P988" s="54"/>
      <c r="Q988" s="45" t="str">
        <f t="shared" si="105"/>
        <v/>
      </c>
      <c r="R988" s="45" t="str">
        <f>+IF(Q988="","",IFERROR(VLOOKUP(Q988,Consulta1[],2,0),"-"))</f>
        <v/>
      </c>
      <c r="S988" s="45" t="str">
        <f>+IF(Q988="","",IFERROR(VLOOKUP(Q988,Consulta1[],3,0),"-"))</f>
        <v/>
      </c>
      <c r="T988" s="45" t="str">
        <f>+IF(Q988="","",IFERROR(VLOOKUP(Q988,Consulta1[],4,0),"-"))</f>
        <v/>
      </c>
      <c r="U988" s="45" t="str">
        <f>+IF(Q988="","",IFERROR(VLOOKUP(Q988,Consulta1[],5,0),"-"))</f>
        <v/>
      </c>
      <c r="V988" s="45" t="str">
        <f>+IF(Q988="","",IFERROR(VLOOKUP(Q988,Consulta1[],6,0),"-"))</f>
        <v/>
      </c>
      <c r="W988" s="45" t="str">
        <f t="shared" si="106"/>
        <v/>
      </c>
      <c r="X988" s="51" t="str">
        <f>+IF(T988="SWAT HB",800,IF(R988="-","",IFERROR(IF(T988="-","",VLOOKUP(T988,'SKILL PERFIL'!$A$2:$B$37,2,0)),"")))</f>
        <v/>
      </c>
      <c r="Y988" s="51" t="str">
        <f t="shared" si="107"/>
        <v/>
      </c>
      <c r="Z988" s="46" t="str">
        <f t="shared" si="108"/>
        <v/>
      </c>
      <c r="AA988" s="45" t="str">
        <f t="shared" si="109"/>
        <v/>
      </c>
      <c r="AB988" s="45" t="str">
        <f t="shared" si="110"/>
        <v/>
      </c>
      <c r="AC988" s="45" t="str">
        <f>+IF(Q988="","",IFERROR(VLOOKUP(Q988,Consulta1[],7,0),"-"))</f>
        <v/>
      </c>
      <c r="AD988" s="45" t="str">
        <f>+IF(Q988="","",IFERROR(VLOOKUP(Q988,Consulta1[],9,0),"-"))</f>
        <v/>
      </c>
      <c r="AE988" s="1">
        <f t="shared" si="111"/>
        <v>0</v>
      </c>
    </row>
    <row r="989" spans="1:31">
      <c r="F989" s="2"/>
      <c r="I989" s="2"/>
      <c r="K989" s="2"/>
      <c r="M989" s="2"/>
      <c r="N989" s="2"/>
      <c r="P989" s="54"/>
      <c r="Q989" s="45" t="str">
        <f t="shared" si="105"/>
        <v/>
      </c>
      <c r="R989" s="45" t="str">
        <f>+IF(Q989="","",IFERROR(VLOOKUP(Q989,Consulta1[],2,0),"-"))</f>
        <v/>
      </c>
      <c r="S989" s="45" t="str">
        <f>+IF(Q989="","",IFERROR(VLOOKUP(Q989,Consulta1[],3,0),"-"))</f>
        <v/>
      </c>
      <c r="T989" s="45" t="str">
        <f>+IF(Q989="","",IFERROR(VLOOKUP(Q989,Consulta1[],4,0),"-"))</f>
        <v/>
      </c>
      <c r="U989" s="45" t="str">
        <f>+IF(Q989="","",IFERROR(VLOOKUP(Q989,Consulta1[],5,0),"-"))</f>
        <v/>
      </c>
      <c r="V989" s="45" t="str">
        <f>+IF(Q989="","",IFERROR(VLOOKUP(Q989,Consulta1[],6,0),"-"))</f>
        <v/>
      </c>
      <c r="W989" s="45" t="str">
        <f t="shared" si="106"/>
        <v/>
      </c>
      <c r="X989" s="51" t="str">
        <f>+IF(T989="SWAT HB",800,IF(R989="-","",IFERROR(IF(T989="-","",VLOOKUP(T989,'SKILL PERFIL'!$A$2:$B$37,2,0)),"")))</f>
        <v/>
      </c>
      <c r="Y989" s="51" t="str">
        <f t="shared" si="107"/>
        <v/>
      </c>
      <c r="Z989" s="46" t="str">
        <f t="shared" si="108"/>
        <v/>
      </c>
      <c r="AA989" s="45" t="str">
        <f t="shared" si="109"/>
        <v/>
      </c>
      <c r="AB989" s="45" t="str">
        <f t="shared" si="110"/>
        <v/>
      </c>
      <c r="AC989" s="45" t="str">
        <f>+IF(Q989="","",IFERROR(VLOOKUP(Q989,Consulta1[],7,0),"-"))</f>
        <v/>
      </c>
      <c r="AD989" s="45" t="str">
        <f>+IF(Q989="","",IFERROR(VLOOKUP(Q989,Consulta1[],9,0),"-"))</f>
        <v/>
      </c>
      <c r="AE989" s="1">
        <f t="shared" si="111"/>
        <v>0</v>
      </c>
    </row>
    <row r="990" spans="1:31">
      <c r="F990" s="2"/>
      <c r="I990" s="2"/>
      <c r="K990" s="2"/>
      <c r="M990" s="2"/>
      <c r="N990" s="2"/>
      <c r="P990" s="54"/>
      <c r="Q990" s="45" t="str">
        <f t="shared" si="105"/>
        <v/>
      </c>
      <c r="R990" s="45" t="str">
        <f>+IF(Q990="","",IFERROR(VLOOKUP(Q990,Consulta1[],2,0),"-"))</f>
        <v/>
      </c>
      <c r="S990" s="45" t="str">
        <f>+IF(Q990="","",IFERROR(VLOOKUP(Q990,Consulta1[],3,0),"-"))</f>
        <v/>
      </c>
      <c r="T990" s="45" t="str">
        <f>+IF(Q990="","",IFERROR(VLOOKUP(Q990,Consulta1[],4,0),"-"))</f>
        <v/>
      </c>
      <c r="U990" s="45" t="str">
        <f>+IF(Q990="","",IFERROR(VLOOKUP(Q990,Consulta1[],5,0),"-"))</f>
        <v/>
      </c>
      <c r="V990" s="45" t="str">
        <f>+IF(Q990="","",IFERROR(VLOOKUP(Q990,Consulta1[],6,0),"-"))</f>
        <v/>
      </c>
      <c r="W990" s="45" t="str">
        <f t="shared" si="106"/>
        <v/>
      </c>
      <c r="X990" s="51" t="str">
        <f>+IF(T990="SWAT HB",800,IF(R990="-","",IFERROR(IF(T990="-","",VLOOKUP(T990,'SKILL PERFIL'!$A$2:$B$37,2,0)),"")))</f>
        <v/>
      </c>
      <c r="Y990" s="51" t="str">
        <f t="shared" si="107"/>
        <v/>
      </c>
      <c r="Z990" s="46" t="str">
        <f t="shared" si="108"/>
        <v/>
      </c>
      <c r="AA990" s="45" t="str">
        <f t="shared" si="109"/>
        <v/>
      </c>
      <c r="AB990" s="45" t="str">
        <f t="shared" si="110"/>
        <v/>
      </c>
      <c r="AC990" s="45" t="str">
        <f>+IF(Q990="","",IFERROR(VLOOKUP(Q990,Consulta1[],7,0),"-"))</f>
        <v/>
      </c>
      <c r="AD990" s="45" t="str">
        <f>+IF(Q990="","",IFERROR(VLOOKUP(Q990,Consulta1[],9,0),"-"))</f>
        <v/>
      </c>
      <c r="AE990" s="1">
        <f t="shared" si="111"/>
        <v>0</v>
      </c>
    </row>
    <row r="991" spans="1:31">
      <c r="F991" s="2"/>
      <c r="I991" s="2"/>
      <c r="K991" s="2"/>
      <c r="M991" s="2"/>
      <c r="N991" s="2"/>
      <c r="P991" s="54"/>
      <c r="Q991" s="45" t="str">
        <f t="shared" si="105"/>
        <v/>
      </c>
      <c r="R991" s="45" t="str">
        <f>+IF(Q991="","",IFERROR(VLOOKUP(Q991,Consulta1[],2,0),"-"))</f>
        <v/>
      </c>
      <c r="S991" s="45" t="str">
        <f>+IF(Q991="","",IFERROR(VLOOKUP(Q991,Consulta1[],3,0),"-"))</f>
        <v/>
      </c>
      <c r="T991" s="45" t="str">
        <f>+IF(Q991="","",IFERROR(VLOOKUP(Q991,Consulta1[],4,0),"-"))</f>
        <v/>
      </c>
      <c r="U991" s="45" t="str">
        <f>+IF(Q991="","",IFERROR(VLOOKUP(Q991,Consulta1[],5,0),"-"))</f>
        <v/>
      </c>
      <c r="V991" s="45" t="str">
        <f>+IF(Q991="","",IFERROR(VLOOKUP(Q991,Consulta1[],6,0),"-"))</f>
        <v/>
      </c>
      <c r="W991" s="45" t="str">
        <f t="shared" si="106"/>
        <v/>
      </c>
      <c r="X991" s="51" t="str">
        <f>+IF(T991="SWAT HB",800,IF(R991="-","",IFERROR(IF(T991="-","",VLOOKUP(T991,'SKILL PERFIL'!$A$2:$B$37,2,0)),"")))</f>
        <v/>
      </c>
      <c r="Y991" s="51" t="str">
        <f t="shared" si="107"/>
        <v/>
      </c>
      <c r="Z991" s="46" t="str">
        <f t="shared" si="108"/>
        <v/>
      </c>
      <c r="AA991" s="45" t="str">
        <f t="shared" si="109"/>
        <v/>
      </c>
      <c r="AB991" s="45" t="str">
        <f t="shared" si="110"/>
        <v/>
      </c>
      <c r="AC991" s="45" t="str">
        <f>+IF(Q991="","",IFERROR(VLOOKUP(Q991,Consulta1[],7,0),"-"))</f>
        <v/>
      </c>
      <c r="AD991" s="45" t="str">
        <f>+IF(Q991="","",IFERROR(VLOOKUP(Q991,Consulta1[],9,0),"-"))</f>
        <v/>
      </c>
      <c r="AE991" s="1">
        <f t="shared" si="111"/>
        <v>0</v>
      </c>
    </row>
    <row r="992" spans="1:31">
      <c r="F992" s="2"/>
      <c r="I992" s="2"/>
      <c r="K992" s="2"/>
      <c r="M992" s="2"/>
      <c r="N992" s="2"/>
      <c r="P992" s="54"/>
      <c r="Q992" s="45" t="str">
        <f t="shared" si="105"/>
        <v/>
      </c>
      <c r="R992" s="45" t="str">
        <f>+IF(Q992="","",IFERROR(VLOOKUP(Q992,Consulta1[],2,0),"-"))</f>
        <v/>
      </c>
      <c r="S992" s="45" t="str">
        <f>+IF(Q992="","",IFERROR(VLOOKUP(Q992,Consulta1[],3,0),"-"))</f>
        <v/>
      </c>
      <c r="T992" s="45" t="str">
        <f>+IF(Q992="","",IFERROR(VLOOKUP(Q992,Consulta1[],4,0),"-"))</f>
        <v/>
      </c>
      <c r="U992" s="45" t="str">
        <f>+IF(Q992="","",IFERROR(VLOOKUP(Q992,Consulta1[],5,0),"-"))</f>
        <v/>
      </c>
      <c r="V992" s="45" t="str">
        <f>+IF(Q992="","",IFERROR(VLOOKUP(Q992,Consulta1[],6,0),"-"))</f>
        <v/>
      </c>
      <c r="W992" s="45" t="str">
        <f t="shared" si="106"/>
        <v/>
      </c>
      <c r="X992" s="51" t="str">
        <f>+IF(T992="SWAT HB",800,IF(R992="-","",IFERROR(IF(T992="-","",VLOOKUP(T992,'SKILL PERFIL'!$A$2:$B$37,2,0)),"")))</f>
        <v/>
      </c>
      <c r="Y992" s="51" t="str">
        <f t="shared" si="107"/>
        <v/>
      </c>
      <c r="Z992" s="46" t="str">
        <f t="shared" si="108"/>
        <v/>
      </c>
      <c r="AA992" s="45" t="str">
        <f t="shared" si="109"/>
        <v/>
      </c>
      <c r="AB992" s="45" t="str">
        <f t="shared" si="110"/>
        <v/>
      </c>
      <c r="AC992" s="45" t="str">
        <f>+IF(Q992="","",IFERROR(VLOOKUP(Q992,Consulta1[],7,0),"-"))</f>
        <v/>
      </c>
      <c r="AD992" s="45" t="str">
        <f>+IF(Q992="","",IFERROR(VLOOKUP(Q992,Consulta1[],9,0),"-"))</f>
        <v/>
      </c>
      <c r="AE992" s="1">
        <f t="shared" si="111"/>
        <v>0</v>
      </c>
    </row>
    <row r="993" spans="6:31">
      <c r="F993" s="2"/>
      <c r="I993" s="2"/>
      <c r="K993" s="2"/>
      <c r="M993" s="2"/>
      <c r="N993" s="2"/>
      <c r="P993" s="54"/>
      <c r="Q993" s="45" t="str">
        <f t="shared" si="105"/>
        <v/>
      </c>
      <c r="R993" s="45" t="str">
        <f>+IF(Q993="","",IFERROR(VLOOKUP(Q993,Consulta1[],2,0),"-"))</f>
        <v/>
      </c>
      <c r="S993" s="45" t="str">
        <f>+IF(Q993="","",IFERROR(VLOOKUP(Q993,Consulta1[],3,0),"-"))</f>
        <v/>
      </c>
      <c r="T993" s="45" t="str">
        <f>+IF(Q993="","",IFERROR(VLOOKUP(Q993,Consulta1[],4,0),"-"))</f>
        <v/>
      </c>
      <c r="U993" s="45" t="str">
        <f>+IF(Q993="","",IFERROR(VLOOKUP(Q993,Consulta1[],5,0),"-"))</f>
        <v/>
      </c>
      <c r="V993" s="45" t="str">
        <f>+IF(Q993="","",IFERROR(VLOOKUP(Q993,Consulta1[],6,0),"-"))</f>
        <v/>
      </c>
      <c r="W993" s="45" t="str">
        <f t="shared" si="106"/>
        <v/>
      </c>
      <c r="X993" s="51" t="str">
        <f>+IF(T993="SWAT HB",800,IF(R993="-","",IFERROR(IF(T993="-","",VLOOKUP(T993,'SKILL PERFIL'!$A$2:$B$37,2,0)),"")))</f>
        <v/>
      </c>
      <c r="Y993" s="51" t="str">
        <f t="shared" si="107"/>
        <v/>
      </c>
      <c r="Z993" s="46" t="str">
        <f t="shared" si="108"/>
        <v/>
      </c>
      <c r="AA993" s="45" t="str">
        <f t="shared" si="109"/>
        <v/>
      </c>
      <c r="AB993" s="45" t="str">
        <f t="shared" si="110"/>
        <v/>
      </c>
      <c r="AC993" s="45" t="str">
        <f>+IF(Q993="","",IFERROR(VLOOKUP(Q993,Consulta1[],7,0),"-"))</f>
        <v/>
      </c>
      <c r="AD993" s="45" t="str">
        <f>+IF(Q993="","",IFERROR(VLOOKUP(Q993,Consulta1[],9,0),"-"))</f>
        <v/>
      </c>
      <c r="AE993" s="1">
        <f t="shared" si="111"/>
        <v>0</v>
      </c>
    </row>
    <row r="994" spans="6:31">
      <c r="F994" s="2"/>
      <c r="I994" s="2"/>
      <c r="K994" s="2"/>
      <c r="M994" s="2"/>
      <c r="N994" s="2"/>
      <c r="P994" s="54"/>
      <c r="Q994" s="45" t="str">
        <f t="shared" si="105"/>
        <v/>
      </c>
      <c r="R994" s="45" t="str">
        <f>+IF(Q994="","",IFERROR(VLOOKUP(Q994,Consulta1[],2,0),"-"))</f>
        <v/>
      </c>
      <c r="S994" s="45" t="str">
        <f>+IF(Q994="","",IFERROR(VLOOKUP(Q994,Consulta1[],3,0),"-"))</f>
        <v/>
      </c>
      <c r="T994" s="45" t="str">
        <f>+IF(Q994="","",IFERROR(VLOOKUP(Q994,Consulta1[],4,0),"-"))</f>
        <v/>
      </c>
      <c r="U994" s="45" t="str">
        <f>+IF(Q994="","",IFERROR(VLOOKUP(Q994,Consulta1[],5,0),"-"))</f>
        <v/>
      </c>
      <c r="V994" s="45" t="str">
        <f>+IF(Q994="","",IFERROR(VLOOKUP(Q994,Consulta1[],6,0),"-"))</f>
        <v/>
      </c>
      <c r="W994" s="45" t="str">
        <f t="shared" si="106"/>
        <v/>
      </c>
      <c r="X994" s="51" t="str">
        <f>+IF(T994="SWAT HB",800,IF(R994="-","",IFERROR(IF(T994="-","",VLOOKUP(T994,'SKILL PERFIL'!$A$2:$B$37,2,0)),"")))</f>
        <v/>
      </c>
      <c r="Y994" s="51" t="str">
        <f t="shared" si="107"/>
        <v/>
      </c>
      <c r="Z994" s="46" t="str">
        <f t="shared" si="108"/>
        <v/>
      </c>
      <c r="AA994" s="45" t="str">
        <f t="shared" si="109"/>
        <v/>
      </c>
      <c r="AB994" s="45" t="str">
        <f t="shared" si="110"/>
        <v/>
      </c>
      <c r="AC994" s="45" t="str">
        <f>+IF(Q994="","",IFERROR(VLOOKUP(Q994,Consulta1[],7,0),"-"))</f>
        <v/>
      </c>
      <c r="AD994" s="45" t="str">
        <f>+IF(Q994="","",IFERROR(VLOOKUP(Q994,Consulta1[],9,0),"-"))</f>
        <v/>
      </c>
      <c r="AE994" s="1">
        <f t="shared" si="111"/>
        <v>0</v>
      </c>
    </row>
    <row r="995" spans="6:31">
      <c r="F995" s="2"/>
      <c r="I995" s="2"/>
      <c r="K995" s="2"/>
      <c r="M995" s="2"/>
      <c r="N995" s="2"/>
      <c r="P995" s="54"/>
      <c r="Q995" s="45" t="str">
        <f t="shared" si="105"/>
        <v/>
      </c>
      <c r="R995" s="45" t="str">
        <f>+IF(Q995="","",IFERROR(VLOOKUP(Q995,Consulta1[],2,0),"-"))</f>
        <v/>
      </c>
      <c r="S995" s="45" t="str">
        <f>+IF(Q995="","",IFERROR(VLOOKUP(Q995,Consulta1[],3,0),"-"))</f>
        <v/>
      </c>
      <c r="T995" s="45" t="str">
        <f>+IF(Q995="","",IFERROR(VLOOKUP(Q995,Consulta1[],4,0),"-"))</f>
        <v/>
      </c>
      <c r="U995" s="45" t="str">
        <f>+IF(Q995="","",IFERROR(VLOOKUP(Q995,Consulta1[],5,0),"-"))</f>
        <v/>
      </c>
      <c r="V995" s="45" t="str">
        <f>+IF(Q995="","",IFERROR(VLOOKUP(Q995,Consulta1[],6,0),"-"))</f>
        <v/>
      </c>
      <c r="W995" s="45" t="str">
        <f t="shared" si="106"/>
        <v/>
      </c>
      <c r="X995" s="51" t="str">
        <f>+IF(T995="SWAT HB",800,IF(R995="-","",IFERROR(IF(T995="-","",VLOOKUP(T995,'SKILL PERFIL'!$A$2:$B$37,2,0)),"")))</f>
        <v/>
      </c>
      <c r="Y995" s="51" t="str">
        <f t="shared" si="107"/>
        <v/>
      </c>
      <c r="Z995" s="46" t="str">
        <f t="shared" si="108"/>
        <v/>
      </c>
      <c r="AA995" s="45" t="str">
        <f t="shared" si="109"/>
        <v/>
      </c>
      <c r="AB995" s="45" t="str">
        <f t="shared" si="110"/>
        <v/>
      </c>
      <c r="AC995" s="45" t="str">
        <f>+IF(Q995="","",IFERROR(VLOOKUP(Q995,Consulta1[],7,0),"-"))</f>
        <v/>
      </c>
      <c r="AD995" s="45" t="str">
        <f>+IF(Q995="","",IFERROR(VLOOKUP(Q995,Consulta1[],9,0),"-"))</f>
        <v/>
      </c>
      <c r="AE995" s="1">
        <f t="shared" si="111"/>
        <v>0</v>
      </c>
    </row>
    <row r="996" spans="6:31">
      <c r="F996" s="2"/>
      <c r="I996" s="2"/>
      <c r="K996" s="2"/>
      <c r="M996" s="2"/>
      <c r="N996" s="2"/>
      <c r="P996" s="54"/>
      <c r="Q996" s="45" t="str">
        <f t="shared" si="105"/>
        <v/>
      </c>
      <c r="R996" s="45" t="str">
        <f>+IF(Q996="","",IFERROR(VLOOKUP(Q996,Consulta1[],2,0),"-"))</f>
        <v/>
      </c>
      <c r="S996" s="45" t="str">
        <f>+IF(Q996="","",IFERROR(VLOOKUP(Q996,Consulta1[],3,0),"-"))</f>
        <v/>
      </c>
      <c r="T996" s="45" t="str">
        <f>+IF(Q996="","",IFERROR(VLOOKUP(Q996,Consulta1[],4,0),"-"))</f>
        <v/>
      </c>
      <c r="U996" s="45" t="str">
        <f>+IF(Q996="","",IFERROR(VLOOKUP(Q996,Consulta1[],5,0),"-"))</f>
        <v/>
      </c>
      <c r="V996" s="45" t="str">
        <f>+IF(Q996="","",IFERROR(VLOOKUP(Q996,Consulta1[],6,0),"-"))</f>
        <v/>
      </c>
      <c r="W996" s="45" t="str">
        <f t="shared" si="106"/>
        <v/>
      </c>
      <c r="X996" s="51" t="str">
        <f>+IF(T996="SWAT HB",800,IF(R996="-","",IFERROR(IF(T996="-","",VLOOKUP(T996,'SKILL PERFIL'!$A$2:$B$37,2,0)),"")))</f>
        <v/>
      </c>
      <c r="Y996" s="51" t="str">
        <f t="shared" si="107"/>
        <v/>
      </c>
      <c r="Z996" s="46" t="str">
        <f t="shared" si="108"/>
        <v/>
      </c>
      <c r="AA996" s="45" t="str">
        <f t="shared" si="109"/>
        <v/>
      </c>
      <c r="AB996" s="45" t="str">
        <f t="shared" si="110"/>
        <v/>
      </c>
      <c r="AC996" s="45" t="str">
        <f>+IF(Q996="","",IFERROR(VLOOKUP(Q996,Consulta1[],7,0),"-"))</f>
        <v/>
      </c>
      <c r="AD996" s="45" t="str">
        <f>+IF(Q996="","",IFERROR(VLOOKUP(Q996,Consulta1[],9,0),"-"))</f>
        <v/>
      </c>
      <c r="AE996" s="1">
        <f t="shared" si="111"/>
        <v>0</v>
      </c>
    </row>
    <row r="997" spans="6:31">
      <c r="F997" s="2"/>
      <c r="I997" s="2"/>
      <c r="K997" s="2"/>
      <c r="M997" s="2"/>
      <c r="N997" s="2"/>
      <c r="P997" s="54"/>
      <c r="Q997" s="45" t="str">
        <f t="shared" si="105"/>
        <v/>
      </c>
      <c r="R997" s="45" t="str">
        <f>+IF(Q997="","",IFERROR(VLOOKUP(Q997,Consulta1[],2,0),"-"))</f>
        <v/>
      </c>
      <c r="S997" s="45" t="str">
        <f>+IF(Q997="","",IFERROR(VLOOKUP(Q997,Consulta1[],3,0),"-"))</f>
        <v/>
      </c>
      <c r="T997" s="45" t="str">
        <f>+IF(Q997="","",IFERROR(VLOOKUP(Q997,Consulta1[],4,0),"-"))</f>
        <v/>
      </c>
      <c r="U997" s="45" t="str">
        <f>+IF(Q997="","",IFERROR(VLOOKUP(Q997,Consulta1[],5,0),"-"))</f>
        <v/>
      </c>
      <c r="V997" s="45" t="str">
        <f>+IF(Q997="","",IFERROR(VLOOKUP(Q997,Consulta1[],6,0),"-"))</f>
        <v/>
      </c>
      <c r="W997" s="45" t="str">
        <f t="shared" si="106"/>
        <v/>
      </c>
      <c r="X997" s="51" t="str">
        <f>+IF(T997="SWAT HB",800,IF(R997="-","",IFERROR(IF(T997="-","",VLOOKUP(T997,'SKILL PERFIL'!$A$2:$B$37,2,0)),"")))</f>
        <v/>
      </c>
      <c r="Y997" s="51" t="str">
        <f t="shared" si="107"/>
        <v/>
      </c>
      <c r="Z997" s="46" t="str">
        <f t="shared" si="108"/>
        <v/>
      </c>
      <c r="AA997" s="45" t="str">
        <f t="shared" si="109"/>
        <v/>
      </c>
      <c r="AB997" s="45" t="str">
        <f t="shared" si="110"/>
        <v/>
      </c>
      <c r="AC997" s="45" t="str">
        <f>+IF(Q997="","",IFERROR(VLOOKUP(Q997,Consulta1[],7,0),"-"))</f>
        <v/>
      </c>
      <c r="AD997" s="45" t="str">
        <f>+IF(Q997="","",IFERROR(VLOOKUP(Q997,Consulta1[],9,0),"-"))</f>
        <v/>
      </c>
      <c r="AE997" s="1">
        <f t="shared" si="111"/>
        <v>0</v>
      </c>
    </row>
    <row r="998" spans="6:31">
      <c r="F998" s="2"/>
      <c r="I998" s="2"/>
      <c r="K998" s="2"/>
      <c r="M998" s="2"/>
      <c r="N998" s="2"/>
      <c r="P998" s="54"/>
      <c r="Q998" s="45" t="str">
        <f t="shared" si="105"/>
        <v/>
      </c>
      <c r="R998" s="45" t="str">
        <f>+IF(Q998="","",IFERROR(VLOOKUP(Q998,Consulta1[],2,0),"-"))</f>
        <v/>
      </c>
      <c r="S998" s="45" t="str">
        <f>+IF(Q998="","",IFERROR(VLOOKUP(Q998,Consulta1[],3,0),"-"))</f>
        <v/>
      </c>
      <c r="T998" s="45" t="str">
        <f>+IF(Q998="","",IFERROR(VLOOKUP(Q998,Consulta1[],4,0),"-"))</f>
        <v/>
      </c>
      <c r="U998" s="45" t="str">
        <f>+IF(Q998="","",IFERROR(VLOOKUP(Q998,Consulta1[],5,0),"-"))</f>
        <v/>
      </c>
      <c r="V998" s="45" t="str">
        <f>+IF(Q998="","",IFERROR(VLOOKUP(Q998,Consulta1[],6,0),"-"))</f>
        <v/>
      </c>
      <c r="W998" s="45" t="str">
        <f t="shared" si="106"/>
        <v/>
      </c>
      <c r="X998" s="51" t="str">
        <f>+IF(T998="SWAT HB",800,IF(R998="-","",IFERROR(IF(T998="-","",VLOOKUP(T998,'SKILL PERFIL'!$A$2:$B$37,2,0)),"")))</f>
        <v/>
      </c>
      <c r="Y998" s="51" t="str">
        <f t="shared" si="107"/>
        <v/>
      </c>
      <c r="Z998" s="46" t="str">
        <f t="shared" si="108"/>
        <v/>
      </c>
      <c r="AA998" s="45" t="str">
        <f t="shared" si="109"/>
        <v/>
      </c>
      <c r="AB998" s="45" t="str">
        <f t="shared" si="110"/>
        <v/>
      </c>
      <c r="AC998" s="45" t="str">
        <f>+IF(Q998="","",IFERROR(VLOOKUP(Q998,Consulta1[],7,0),"-"))</f>
        <v/>
      </c>
      <c r="AD998" s="45" t="str">
        <f>+IF(Q998="","",IFERROR(VLOOKUP(Q998,Consulta1[],9,0),"-"))</f>
        <v/>
      </c>
      <c r="AE998" s="1">
        <f t="shared" si="111"/>
        <v>0</v>
      </c>
    </row>
    <row r="999" spans="6:31">
      <c r="F999" s="2"/>
      <c r="I999" s="2"/>
      <c r="K999" s="2"/>
      <c r="M999" s="2"/>
      <c r="N999" s="2"/>
      <c r="P999" s="54"/>
      <c r="Q999" s="45" t="str">
        <f t="shared" si="105"/>
        <v/>
      </c>
      <c r="R999" s="45" t="str">
        <f>+IF(Q999="","",IFERROR(VLOOKUP(Q999,Consulta1[],2,0),"-"))</f>
        <v/>
      </c>
      <c r="S999" s="45" t="str">
        <f>+IF(Q999="","",IFERROR(VLOOKUP(Q999,Consulta1[],3,0),"-"))</f>
        <v/>
      </c>
      <c r="T999" s="45" t="str">
        <f>+IF(Q999="","",IFERROR(VLOOKUP(Q999,Consulta1[],4,0),"-"))</f>
        <v/>
      </c>
      <c r="U999" s="45" t="str">
        <f>+IF(Q999="","",IFERROR(VLOOKUP(Q999,Consulta1[],5,0),"-"))</f>
        <v/>
      </c>
      <c r="V999" s="45" t="str">
        <f>+IF(Q999="","",IFERROR(VLOOKUP(Q999,Consulta1[],6,0),"-"))</f>
        <v/>
      </c>
      <c r="W999" s="45" t="str">
        <f t="shared" si="106"/>
        <v/>
      </c>
      <c r="X999" s="51" t="str">
        <f>+IF(T999="SWAT HB",800,IF(R999="-","",IFERROR(IF(T999="-","",VLOOKUP(T999,'SKILL PERFIL'!$A$2:$B$37,2,0)),"")))</f>
        <v/>
      </c>
      <c r="Y999" s="51" t="str">
        <f t="shared" si="107"/>
        <v/>
      </c>
      <c r="Z999" s="46" t="str">
        <f t="shared" si="108"/>
        <v/>
      </c>
      <c r="AA999" s="45" t="str">
        <f t="shared" si="109"/>
        <v/>
      </c>
      <c r="AB999" s="45" t="str">
        <f t="shared" si="110"/>
        <v/>
      </c>
      <c r="AC999" s="45" t="str">
        <f>+IF(Q999="","",IFERROR(VLOOKUP(Q999,Consulta1[],7,0),"-"))</f>
        <v/>
      </c>
      <c r="AD999" s="45" t="str">
        <f>+IF(Q999="","",IFERROR(VLOOKUP(Q999,Consulta1[],9,0),"-"))</f>
        <v/>
      </c>
      <c r="AE999" s="1">
        <f t="shared" si="111"/>
        <v>0</v>
      </c>
    </row>
    <row r="1000" spans="6:31">
      <c r="F1000" s="2"/>
      <c r="I1000" s="2"/>
      <c r="K1000" s="2"/>
      <c r="M1000" s="2"/>
      <c r="N1000" s="2"/>
      <c r="P1000" s="54"/>
      <c r="Q1000" s="45" t="str">
        <f t="shared" si="105"/>
        <v/>
      </c>
      <c r="R1000" s="45" t="str">
        <f>+IF(Q1000="","",IFERROR(VLOOKUP(Q1000,Consulta1[],2,0),"-"))</f>
        <v/>
      </c>
      <c r="S1000" s="45" t="str">
        <f>+IF(Q1000="","",IFERROR(VLOOKUP(Q1000,Consulta1[],3,0),"-"))</f>
        <v/>
      </c>
      <c r="T1000" s="45" t="str">
        <f>+IF(Q1000="","",IFERROR(VLOOKUP(Q1000,Consulta1[],4,0),"-"))</f>
        <v/>
      </c>
      <c r="U1000" s="45" t="str">
        <f>+IF(Q1000="","",IFERROR(VLOOKUP(Q1000,Consulta1[],5,0),"-"))</f>
        <v/>
      </c>
      <c r="V1000" s="45" t="str">
        <f>+IF(Q1000="","",IFERROR(VLOOKUP(Q1000,Consulta1[],6,0),"-"))</f>
        <v/>
      </c>
      <c r="W1000" s="45" t="str">
        <f t="shared" si="106"/>
        <v/>
      </c>
      <c r="X1000" s="51" t="str">
        <f>+IF(T1000="SWAT HB",800,IF(R1000="-","",IFERROR(IF(T1000="-","",VLOOKUP(T1000,'SKILL PERFIL'!$A$2:$B$37,2,0)),"")))</f>
        <v/>
      </c>
      <c r="Y1000" s="51" t="str">
        <f t="shared" si="107"/>
        <v/>
      </c>
      <c r="Z1000" s="46" t="str">
        <f t="shared" si="108"/>
        <v/>
      </c>
      <c r="AA1000" s="45" t="str">
        <f t="shared" si="109"/>
        <v/>
      </c>
      <c r="AB1000" s="45" t="str">
        <f t="shared" si="110"/>
        <v/>
      </c>
      <c r="AC1000" s="45" t="str">
        <f>+IF(Q1000="","",IFERROR(VLOOKUP(Q1000,Consulta1[],7,0),"-"))</f>
        <v/>
      </c>
      <c r="AD1000" s="45" t="str">
        <f>+IF(Q1000="","",IFERROR(VLOOKUP(Q1000,Consulta1[],9,0),"-"))</f>
        <v/>
      </c>
      <c r="AE1000" s="1">
        <f t="shared" si="111"/>
        <v>0</v>
      </c>
    </row>
    <row r="1001" spans="6:31">
      <c r="F1001" s="2"/>
      <c r="I1001" s="2"/>
      <c r="K1001" s="2"/>
      <c r="M1001" s="2"/>
      <c r="N1001" s="2"/>
      <c r="P1001" s="54"/>
      <c r="Q1001" s="45" t="str">
        <f t="shared" si="105"/>
        <v/>
      </c>
      <c r="R1001" s="45" t="str">
        <f>+IF(Q1001="","",IFERROR(VLOOKUP(Q1001,Consulta1[],2,0),"-"))</f>
        <v/>
      </c>
      <c r="S1001" s="45" t="str">
        <f>+IF(Q1001="","",IFERROR(VLOOKUP(Q1001,Consulta1[],3,0),"-"))</f>
        <v/>
      </c>
      <c r="T1001" s="45" t="str">
        <f>+IF(Q1001="","",IFERROR(VLOOKUP(Q1001,Consulta1[],4,0),"-"))</f>
        <v/>
      </c>
      <c r="U1001" s="45" t="str">
        <f>+IF(Q1001="","",IFERROR(VLOOKUP(Q1001,Consulta1[],5,0),"-"))</f>
        <v/>
      </c>
      <c r="V1001" s="45" t="str">
        <f>+IF(Q1001="","",IFERROR(VLOOKUP(Q1001,Consulta1[],6,0),"-"))</f>
        <v/>
      </c>
      <c r="W1001" s="45" t="str">
        <f t="shared" si="106"/>
        <v/>
      </c>
      <c r="X1001" s="51" t="str">
        <f>+IF(T1001="SWAT HB",800,IF(R1001="-","",IFERROR(IF(T1001="-","",VLOOKUP(T1001,'SKILL PERFIL'!$A$2:$B$37,2,0)),"")))</f>
        <v/>
      </c>
      <c r="Y1001" s="51" t="str">
        <f t="shared" si="107"/>
        <v/>
      </c>
      <c r="Z1001" s="46" t="str">
        <f t="shared" si="108"/>
        <v/>
      </c>
      <c r="AA1001" s="45" t="str">
        <f t="shared" si="109"/>
        <v/>
      </c>
      <c r="AB1001" s="45" t="str">
        <f t="shared" si="110"/>
        <v/>
      </c>
      <c r="AC1001" s="45" t="str">
        <f>+IF(Q1001="","",IFERROR(VLOOKUP(Q1001,Consulta1[],7,0),"-"))</f>
        <v/>
      </c>
      <c r="AD1001" s="45" t="str">
        <f>+IF(Q1001="","",IFERROR(VLOOKUP(Q1001,Consulta1[],9,0),"-"))</f>
        <v/>
      </c>
      <c r="AE1001" s="1">
        <f t="shared" si="111"/>
        <v>0</v>
      </c>
    </row>
    <row r="1002" spans="6:31">
      <c r="F1002" s="2"/>
      <c r="I1002" s="2"/>
      <c r="K1002" s="2"/>
      <c r="M1002" s="2"/>
      <c r="N1002" s="2"/>
      <c r="P1002" s="54"/>
      <c r="Q1002" s="45" t="str">
        <f t="shared" si="105"/>
        <v/>
      </c>
      <c r="R1002" s="45" t="str">
        <f>+IF(Q1002="","",IFERROR(VLOOKUP(Q1002,Consulta1[],2,0),"-"))</f>
        <v/>
      </c>
      <c r="S1002" s="45" t="str">
        <f>+IF(Q1002="","",IFERROR(VLOOKUP(Q1002,Consulta1[],3,0),"-"))</f>
        <v/>
      </c>
      <c r="T1002" s="45" t="str">
        <f>+IF(Q1002="","",IFERROR(VLOOKUP(Q1002,Consulta1[],4,0),"-"))</f>
        <v/>
      </c>
      <c r="U1002" s="45" t="str">
        <f>+IF(Q1002="","",IFERROR(VLOOKUP(Q1002,Consulta1[],5,0),"-"))</f>
        <v/>
      </c>
      <c r="V1002" s="45" t="str">
        <f>+IF(Q1002="","",IFERROR(VLOOKUP(Q1002,Consulta1[],6,0),"-"))</f>
        <v/>
      </c>
      <c r="W1002" s="45" t="str">
        <f t="shared" si="106"/>
        <v/>
      </c>
      <c r="X1002" s="51" t="str">
        <f>+IF(T1002="SWAT HB",800,IF(R1002="-","",IFERROR(IF(T1002="-","",VLOOKUP(T1002,'SKILL PERFIL'!$A$2:$B$37,2,0)),"")))</f>
        <v/>
      </c>
      <c r="Y1002" s="51" t="str">
        <f t="shared" si="107"/>
        <v/>
      </c>
      <c r="Z1002" s="46" t="str">
        <f t="shared" si="108"/>
        <v/>
      </c>
      <c r="AA1002" s="45" t="str">
        <f t="shared" si="109"/>
        <v/>
      </c>
      <c r="AB1002" s="45" t="str">
        <f t="shared" si="110"/>
        <v/>
      </c>
      <c r="AC1002" s="45" t="str">
        <f>+IF(Q1002="","",IFERROR(VLOOKUP(Q1002,Consulta1[],7,0),"-"))</f>
        <v/>
      </c>
      <c r="AD1002" s="45" t="str">
        <f>+IF(Q1002="","",IFERROR(VLOOKUP(Q1002,Consulta1[],9,0),"-"))</f>
        <v/>
      </c>
      <c r="AE1002" s="1">
        <f t="shared" si="111"/>
        <v>0</v>
      </c>
    </row>
    <row r="1003" spans="6:31">
      <c r="F1003" s="2"/>
      <c r="G1003" s="29"/>
      <c r="I1003" s="2"/>
      <c r="K1003" s="2"/>
      <c r="M1003" s="2"/>
      <c r="N1003" s="2"/>
      <c r="P1003" s="54"/>
      <c r="Q1003" s="45" t="str">
        <f t="shared" si="105"/>
        <v/>
      </c>
      <c r="R1003" s="45" t="str">
        <f>+IF(Q1003="","",IFERROR(VLOOKUP(Q1003,Consulta1[],2,0),"-"))</f>
        <v/>
      </c>
      <c r="S1003" s="45" t="str">
        <f>+IF(Q1003="","",IFERROR(VLOOKUP(Q1003,Consulta1[],3,0),"-"))</f>
        <v/>
      </c>
      <c r="T1003" s="45" t="str">
        <f>+IF(Q1003="","",IFERROR(VLOOKUP(Q1003,Consulta1[],4,0),"-"))</f>
        <v/>
      </c>
      <c r="U1003" s="45" t="str">
        <f>+IF(Q1003="","",IFERROR(VLOOKUP(Q1003,Consulta1[],5,0),"-"))</f>
        <v/>
      </c>
      <c r="V1003" s="45" t="str">
        <f>+IF(Q1003="","",IFERROR(VLOOKUP(Q1003,Consulta1[],6,0),"-"))</f>
        <v/>
      </c>
      <c r="W1003" s="45" t="str">
        <f t="shared" si="106"/>
        <v/>
      </c>
      <c r="X1003" s="51" t="str">
        <f>+IF(T1003="SWAT HB",800,IF(R1003="-","",IFERROR(IF(T1003="-","",VLOOKUP(T1003,'SKILL PERFIL'!$A$2:$B$37,2,0)),"")))</f>
        <v/>
      </c>
      <c r="Y1003" s="51" t="str">
        <f t="shared" si="107"/>
        <v/>
      </c>
      <c r="Z1003" s="46" t="str">
        <f t="shared" si="108"/>
        <v/>
      </c>
      <c r="AA1003" s="45" t="str">
        <f t="shared" si="109"/>
        <v/>
      </c>
      <c r="AB1003" s="45" t="str">
        <f t="shared" si="110"/>
        <v/>
      </c>
      <c r="AC1003" s="45" t="str">
        <f>+IF(Q1003="","",IFERROR(VLOOKUP(Q1003,Consulta1[],7,0),"-"))</f>
        <v/>
      </c>
      <c r="AD1003" s="45" t="str">
        <f>+IF(Q1003="","",IFERROR(VLOOKUP(Q1003,Consulta1[],9,0),"-"))</f>
        <v/>
      </c>
      <c r="AE1003" s="1">
        <f t="shared" si="111"/>
        <v>0</v>
      </c>
    </row>
    <row r="1004" spans="6:31">
      <c r="F1004" s="2"/>
      <c r="I1004" s="2"/>
      <c r="K1004" s="2"/>
      <c r="M1004" s="2"/>
      <c r="N1004" s="2"/>
      <c r="P1004" s="54"/>
      <c r="Q1004" s="45" t="str">
        <f t="shared" si="105"/>
        <v/>
      </c>
      <c r="R1004" s="45" t="str">
        <f>+IF(Q1004="","",IFERROR(VLOOKUP(Q1004,Consulta1[],2,0),"-"))</f>
        <v/>
      </c>
      <c r="S1004" s="45" t="str">
        <f>+IF(Q1004="","",IFERROR(VLOOKUP(Q1004,Consulta1[],3,0),"-"))</f>
        <v/>
      </c>
      <c r="T1004" s="45" t="str">
        <f>+IF(Q1004="","",IFERROR(VLOOKUP(Q1004,Consulta1[],4,0),"-"))</f>
        <v/>
      </c>
      <c r="U1004" s="45" t="str">
        <f>+IF(Q1004="","",IFERROR(VLOOKUP(Q1004,Consulta1[],5,0),"-"))</f>
        <v/>
      </c>
      <c r="V1004" s="45" t="str">
        <f>+IF(Q1004="","",IFERROR(VLOOKUP(Q1004,Consulta1[],6,0),"-"))</f>
        <v/>
      </c>
      <c r="W1004" s="45" t="str">
        <f t="shared" si="106"/>
        <v/>
      </c>
      <c r="X1004" s="51" t="str">
        <f>+IF(T1004="SWAT HB",800,IF(R1004="-","",IFERROR(IF(T1004="-","",VLOOKUP(T1004,'SKILL PERFIL'!$A$2:$B$37,2,0)),"")))</f>
        <v/>
      </c>
      <c r="Y1004" s="51" t="str">
        <f t="shared" si="107"/>
        <v/>
      </c>
      <c r="Z1004" s="46" t="str">
        <f t="shared" si="108"/>
        <v/>
      </c>
      <c r="AA1004" s="45" t="str">
        <f t="shared" si="109"/>
        <v/>
      </c>
      <c r="AB1004" s="45" t="str">
        <f t="shared" si="110"/>
        <v/>
      </c>
      <c r="AC1004" s="45" t="str">
        <f>+IF(Q1004="","",IFERROR(VLOOKUP(Q1004,Consulta1[],7,0),"-"))</f>
        <v/>
      </c>
      <c r="AD1004" s="45" t="str">
        <f>+IF(Q1004="","",IFERROR(VLOOKUP(Q1004,Consulta1[],9,0),"-"))</f>
        <v/>
      </c>
      <c r="AE1004" s="1">
        <f t="shared" si="111"/>
        <v>0</v>
      </c>
    </row>
    <row r="1005" spans="6:31">
      <c r="F1005" s="2"/>
      <c r="I1005" s="2"/>
      <c r="K1005" s="2"/>
      <c r="M1005" s="2"/>
      <c r="N1005" s="2"/>
      <c r="P1005" s="54"/>
      <c r="Q1005" s="45" t="str">
        <f t="shared" si="105"/>
        <v/>
      </c>
      <c r="R1005" s="45" t="str">
        <f>+IF(Q1005="","",IFERROR(VLOOKUP(Q1005,Consulta1[],2,0),"-"))</f>
        <v/>
      </c>
      <c r="S1005" s="45" t="str">
        <f>+IF(Q1005="","",IFERROR(VLOOKUP(Q1005,Consulta1[],3,0),"-"))</f>
        <v/>
      </c>
      <c r="T1005" s="45" t="str">
        <f>+IF(Q1005="","",IFERROR(VLOOKUP(Q1005,Consulta1[],4,0),"-"))</f>
        <v/>
      </c>
      <c r="U1005" s="45" t="str">
        <f>+IF(Q1005="","",IFERROR(VLOOKUP(Q1005,Consulta1[],5,0),"-"))</f>
        <v/>
      </c>
      <c r="V1005" s="45" t="str">
        <f>+IF(Q1005="","",IFERROR(VLOOKUP(Q1005,Consulta1[],6,0),"-"))</f>
        <v/>
      </c>
      <c r="W1005" s="45" t="str">
        <f t="shared" si="106"/>
        <v/>
      </c>
      <c r="X1005" s="51" t="str">
        <f>+IF(T1005="SWAT HB",800,IF(R1005="-","",IFERROR(IF(T1005="-","",VLOOKUP(T1005,'SKILL PERFIL'!$A$2:$B$37,2,0)),"")))</f>
        <v/>
      </c>
      <c r="Y1005" s="51" t="str">
        <f t="shared" si="107"/>
        <v/>
      </c>
      <c r="Z1005" s="46" t="str">
        <f t="shared" si="108"/>
        <v/>
      </c>
      <c r="AA1005" s="45" t="str">
        <f t="shared" si="109"/>
        <v/>
      </c>
      <c r="AB1005" s="45" t="str">
        <f t="shared" si="110"/>
        <v/>
      </c>
      <c r="AC1005" s="45" t="str">
        <f>+IF(Q1005="","",IFERROR(VLOOKUP(Q1005,Consulta1[],7,0),"-"))</f>
        <v/>
      </c>
      <c r="AD1005" s="45" t="str">
        <f>+IF(Q1005="","",IFERROR(VLOOKUP(Q1005,Consulta1[],9,0),"-"))</f>
        <v/>
      </c>
      <c r="AE1005" s="1">
        <f t="shared" si="111"/>
        <v>0</v>
      </c>
    </row>
    <row r="1006" spans="6:31">
      <c r="F1006" s="2"/>
      <c r="I1006" s="2"/>
      <c r="K1006" s="2"/>
      <c r="M1006" s="2"/>
      <c r="N1006" s="2"/>
      <c r="P1006" s="54"/>
      <c r="Q1006" s="45" t="str">
        <f t="shared" si="105"/>
        <v/>
      </c>
      <c r="R1006" s="45" t="str">
        <f>+IF(Q1006="","",IFERROR(VLOOKUP(Q1006,Consulta1[],2,0),"-"))</f>
        <v/>
      </c>
      <c r="S1006" s="45" t="str">
        <f>+IF(Q1006="","",IFERROR(VLOOKUP(Q1006,Consulta1[],3,0),"-"))</f>
        <v/>
      </c>
      <c r="T1006" s="45" t="str">
        <f>+IF(Q1006="","",IFERROR(VLOOKUP(Q1006,Consulta1[],4,0),"-"))</f>
        <v/>
      </c>
      <c r="U1006" s="45" t="str">
        <f>+IF(Q1006="","",IFERROR(VLOOKUP(Q1006,Consulta1[],5,0),"-"))</f>
        <v/>
      </c>
      <c r="V1006" s="45" t="str">
        <f>+IF(Q1006="","",IFERROR(VLOOKUP(Q1006,Consulta1[],6,0),"-"))</f>
        <v/>
      </c>
      <c r="W1006" s="45" t="str">
        <f t="shared" si="106"/>
        <v/>
      </c>
      <c r="X1006" s="51" t="str">
        <f>+IF(T1006="SWAT HB",800,IF(R1006="-","",IFERROR(IF(T1006="-","",VLOOKUP(T1006,'SKILL PERFIL'!$A$2:$B$37,2,0)),"")))</f>
        <v/>
      </c>
      <c r="Y1006" s="51" t="str">
        <f t="shared" si="107"/>
        <v/>
      </c>
      <c r="Z1006" s="46" t="str">
        <f t="shared" si="108"/>
        <v/>
      </c>
      <c r="AA1006" s="45" t="str">
        <f t="shared" si="109"/>
        <v/>
      </c>
      <c r="AB1006" s="45" t="str">
        <f t="shared" si="110"/>
        <v/>
      </c>
      <c r="AC1006" s="45" t="str">
        <f>+IF(Q1006="","",IFERROR(VLOOKUP(Q1006,Consulta1[],7,0),"-"))</f>
        <v/>
      </c>
      <c r="AD1006" s="45" t="str">
        <f>+IF(Q1006="","",IFERROR(VLOOKUP(Q1006,Consulta1[],9,0),"-"))</f>
        <v/>
      </c>
      <c r="AE1006" s="1">
        <f t="shared" si="111"/>
        <v>0</v>
      </c>
    </row>
    <row r="1007" spans="6:31">
      <c r="F1007" s="2"/>
      <c r="I1007" s="2"/>
      <c r="K1007" s="2"/>
      <c r="M1007" s="2"/>
      <c r="N1007" s="2"/>
      <c r="P1007" s="54"/>
      <c r="Q1007" s="45" t="str">
        <f t="shared" si="105"/>
        <v/>
      </c>
      <c r="R1007" s="45" t="str">
        <f>+IF(Q1007="","",IFERROR(VLOOKUP(Q1007,Consulta1[],2,0),"-"))</f>
        <v/>
      </c>
      <c r="S1007" s="45" t="str">
        <f>+IF(Q1007="","",IFERROR(VLOOKUP(Q1007,Consulta1[],3,0),"-"))</f>
        <v/>
      </c>
      <c r="T1007" s="45" t="str">
        <f>+IF(Q1007="","",IFERROR(VLOOKUP(Q1007,Consulta1[],4,0),"-"))</f>
        <v/>
      </c>
      <c r="U1007" s="45" t="str">
        <f>+IF(Q1007="","",IFERROR(VLOOKUP(Q1007,Consulta1[],5,0),"-"))</f>
        <v/>
      </c>
      <c r="V1007" s="45" t="str">
        <f>+IF(Q1007="","",IFERROR(VLOOKUP(Q1007,Consulta1[],6,0),"-"))</f>
        <v/>
      </c>
      <c r="W1007" s="45" t="str">
        <f t="shared" si="106"/>
        <v/>
      </c>
      <c r="X1007" s="51" t="str">
        <f>+IF(T1007="SWAT HB",800,IF(R1007="-","",IFERROR(IF(T1007="-","",VLOOKUP(T1007,'SKILL PERFIL'!$A$2:$B$37,2,0)),"")))</f>
        <v/>
      </c>
      <c r="Y1007" s="51" t="str">
        <f t="shared" si="107"/>
        <v/>
      </c>
      <c r="Z1007" s="46" t="str">
        <f t="shared" si="108"/>
        <v/>
      </c>
      <c r="AA1007" s="45" t="str">
        <f t="shared" si="109"/>
        <v/>
      </c>
      <c r="AB1007" s="45" t="str">
        <f t="shared" si="110"/>
        <v/>
      </c>
      <c r="AC1007" s="45" t="str">
        <f>+IF(Q1007="","",IFERROR(VLOOKUP(Q1007,Consulta1[],7,0),"-"))</f>
        <v/>
      </c>
      <c r="AD1007" s="45" t="str">
        <f>+IF(Q1007="","",IFERROR(VLOOKUP(Q1007,Consulta1[],9,0),"-"))</f>
        <v/>
      </c>
      <c r="AE1007" s="1">
        <f t="shared" si="111"/>
        <v>0</v>
      </c>
    </row>
    <row r="1008" spans="6:31">
      <c r="F1008" s="2"/>
      <c r="I1008" s="2"/>
      <c r="K1008" s="2"/>
      <c r="M1008" s="2"/>
      <c r="N1008" s="2"/>
      <c r="P1008" s="54"/>
      <c r="Q1008" s="45" t="str">
        <f t="shared" si="105"/>
        <v/>
      </c>
      <c r="R1008" s="45" t="str">
        <f>+IF(Q1008="","",IFERROR(VLOOKUP(Q1008,Consulta1[],2,0),"-"))</f>
        <v/>
      </c>
      <c r="S1008" s="45" t="str">
        <f>+IF(Q1008="","",IFERROR(VLOOKUP(Q1008,Consulta1[],3,0),"-"))</f>
        <v/>
      </c>
      <c r="T1008" s="45" t="str">
        <f>+IF(Q1008="","",IFERROR(VLOOKUP(Q1008,Consulta1[],4,0),"-"))</f>
        <v/>
      </c>
      <c r="U1008" s="45" t="str">
        <f>+IF(Q1008="","",IFERROR(VLOOKUP(Q1008,Consulta1[],5,0),"-"))</f>
        <v/>
      </c>
      <c r="V1008" s="45" t="str">
        <f>+IF(Q1008="","",IFERROR(VLOOKUP(Q1008,Consulta1[],6,0),"-"))</f>
        <v/>
      </c>
      <c r="W1008" s="45" t="str">
        <f t="shared" si="106"/>
        <v/>
      </c>
      <c r="X1008" s="51" t="str">
        <f>+IF(T1008="SWAT HB",800,IF(R1008="-","",IFERROR(IF(T1008="-","",VLOOKUP(T1008,'SKILL PERFIL'!$A$2:$B$37,2,0)),"")))</f>
        <v/>
      </c>
      <c r="Y1008" s="51" t="str">
        <f t="shared" si="107"/>
        <v/>
      </c>
      <c r="Z1008" s="46" t="str">
        <f t="shared" si="108"/>
        <v/>
      </c>
      <c r="AA1008" s="45" t="str">
        <f t="shared" si="109"/>
        <v/>
      </c>
      <c r="AB1008" s="45" t="str">
        <f t="shared" si="110"/>
        <v/>
      </c>
      <c r="AC1008" s="45" t="str">
        <f>+IF(Q1008="","",IFERROR(VLOOKUP(Q1008,Consulta1[],7,0),"-"))</f>
        <v/>
      </c>
      <c r="AD1008" s="45" t="str">
        <f>+IF(Q1008="","",IFERROR(VLOOKUP(Q1008,Consulta1[],9,0),"-"))</f>
        <v/>
      </c>
      <c r="AE1008" s="1">
        <f t="shared" si="111"/>
        <v>0</v>
      </c>
    </row>
    <row r="1009" spans="6:31">
      <c r="F1009" s="2"/>
      <c r="I1009" s="2"/>
      <c r="K1009" s="2"/>
      <c r="M1009" s="2"/>
      <c r="N1009" s="2"/>
      <c r="P1009" s="54"/>
      <c r="Q1009" s="45" t="str">
        <f t="shared" si="105"/>
        <v/>
      </c>
      <c r="R1009" s="45" t="str">
        <f>+IF(Q1009="","",IFERROR(VLOOKUP(Q1009,Consulta1[],2,0),"-"))</f>
        <v/>
      </c>
      <c r="S1009" s="45" t="str">
        <f>+IF(Q1009="","",IFERROR(VLOOKUP(Q1009,Consulta1[],3,0),"-"))</f>
        <v/>
      </c>
      <c r="T1009" s="45" t="str">
        <f>+IF(Q1009="","",IFERROR(VLOOKUP(Q1009,Consulta1[],4,0),"-"))</f>
        <v/>
      </c>
      <c r="U1009" s="45" t="str">
        <f>+IF(Q1009="","",IFERROR(VLOOKUP(Q1009,Consulta1[],5,0),"-"))</f>
        <v/>
      </c>
      <c r="V1009" s="45" t="str">
        <f>+IF(Q1009="","",IFERROR(VLOOKUP(Q1009,Consulta1[],6,0),"-"))</f>
        <v/>
      </c>
      <c r="W1009" s="45" t="str">
        <f t="shared" si="106"/>
        <v/>
      </c>
      <c r="X1009" s="51" t="str">
        <f>+IF(T1009="SWAT HB",800,IF(R1009="-","",IFERROR(IF(T1009="-","",VLOOKUP(T1009,'SKILL PERFIL'!$A$2:$B$37,2,0)),"")))</f>
        <v/>
      </c>
      <c r="Y1009" s="51" t="str">
        <f t="shared" si="107"/>
        <v/>
      </c>
      <c r="Z1009" s="46" t="str">
        <f t="shared" si="108"/>
        <v/>
      </c>
      <c r="AA1009" s="45" t="str">
        <f t="shared" si="109"/>
        <v/>
      </c>
      <c r="AB1009" s="45" t="str">
        <f t="shared" si="110"/>
        <v/>
      </c>
      <c r="AC1009" s="45" t="str">
        <f>+IF(Q1009="","",IFERROR(VLOOKUP(Q1009,Consulta1[],7,0),"-"))</f>
        <v/>
      </c>
      <c r="AD1009" s="45" t="str">
        <f>+IF(Q1009="","",IFERROR(VLOOKUP(Q1009,Consulta1[],9,0),"-"))</f>
        <v/>
      </c>
      <c r="AE1009" s="1">
        <f t="shared" si="111"/>
        <v>0</v>
      </c>
    </row>
    <row r="1010" spans="6:31">
      <c r="F1010" s="2"/>
      <c r="I1010" s="2"/>
      <c r="K1010" s="2"/>
      <c r="M1010" s="2"/>
      <c r="N1010" s="2"/>
      <c r="P1010" s="54"/>
      <c r="Q1010" s="45" t="str">
        <f t="shared" si="105"/>
        <v/>
      </c>
      <c r="R1010" s="45" t="str">
        <f>+IF(Q1010="","",IFERROR(VLOOKUP(Q1010,Consulta1[],2,0),"-"))</f>
        <v/>
      </c>
      <c r="S1010" s="45" t="str">
        <f>+IF(Q1010="","",IFERROR(VLOOKUP(Q1010,Consulta1[],3,0),"-"))</f>
        <v/>
      </c>
      <c r="T1010" s="45" t="str">
        <f>+IF(Q1010="","",IFERROR(VLOOKUP(Q1010,Consulta1[],4,0),"-"))</f>
        <v/>
      </c>
      <c r="U1010" s="45" t="str">
        <f>+IF(Q1010="","",IFERROR(VLOOKUP(Q1010,Consulta1[],5,0),"-"))</f>
        <v/>
      </c>
      <c r="V1010" s="45" t="str">
        <f>+IF(Q1010="","",IFERROR(VLOOKUP(Q1010,Consulta1[],6,0),"-"))</f>
        <v/>
      </c>
      <c r="W1010" s="45" t="str">
        <f t="shared" si="106"/>
        <v/>
      </c>
      <c r="X1010" s="51" t="str">
        <f>+IF(T1010="SWAT HB",800,IF(R1010="-","",IFERROR(IF(T1010="-","",VLOOKUP(T1010,'SKILL PERFIL'!$A$2:$B$37,2,0)),"")))</f>
        <v/>
      </c>
      <c r="Y1010" s="51" t="str">
        <f t="shared" si="107"/>
        <v/>
      </c>
      <c r="Z1010" s="46" t="str">
        <f t="shared" si="108"/>
        <v/>
      </c>
      <c r="AA1010" s="45" t="str">
        <f t="shared" si="109"/>
        <v/>
      </c>
      <c r="AB1010" s="45" t="str">
        <f t="shared" si="110"/>
        <v/>
      </c>
      <c r="AC1010" s="45" t="str">
        <f>+IF(Q1010="","",IFERROR(VLOOKUP(Q1010,Consulta1[],7,0),"-"))</f>
        <v/>
      </c>
      <c r="AD1010" s="45" t="str">
        <f>+IF(Q1010="","",IFERROR(VLOOKUP(Q1010,Consulta1[],9,0),"-"))</f>
        <v/>
      </c>
      <c r="AE1010" s="1">
        <f t="shared" si="111"/>
        <v>0</v>
      </c>
    </row>
    <row r="1011" spans="6:31">
      <c r="F1011" s="2"/>
      <c r="I1011" s="2"/>
      <c r="K1011" s="2"/>
      <c r="M1011" s="2"/>
      <c r="N1011" s="2"/>
      <c r="P1011" s="54"/>
      <c r="Q1011" s="45" t="str">
        <f t="shared" si="105"/>
        <v/>
      </c>
      <c r="R1011" s="45" t="str">
        <f>+IF(Q1011="","",IFERROR(VLOOKUP(Q1011,Consulta1[],2,0),"-"))</f>
        <v/>
      </c>
      <c r="S1011" s="45" t="str">
        <f>+IF(Q1011="","",IFERROR(VLOOKUP(Q1011,Consulta1[],3,0),"-"))</f>
        <v/>
      </c>
      <c r="T1011" s="45" t="str">
        <f>+IF(Q1011="","",IFERROR(VLOOKUP(Q1011,Consulta1[],4,0),"-"))</f>
        <v/>
      </c>
      <c r="U1011" s="45" t="str">
        <f>+IF(Q1011="","",IFERROR(VLOOKUP(Q1011,Consulta1[],5,0),"-"))</f>
        <v/>
      </c>
      <c r="V1011" s="45" t="str">
        <f>+IF(Q1011="","",IFERROR(VLOOKUP(Q1011,Consulta1[],6,0),"-"))</f>
        <v/>
      </c>
      <c r="W1011" s="45" t="str">
        <f t="shared" si="106"/>
        <v/>
      </c>
      <c r="X1011" s="51" t="str">
        <f>+IF(T1011="SWAT HB",800,IF(R1011="-","",IFERROR(IF(T1011="-","",VLOOKUP(T1011,'SKILL PERFIL'!$A$2:$B$37,2,0)),"")))</f>
        <v/>
      </c>
      <c r="Y1011" s="51" t="str">
        <f t="shared" si="107"/>
        <v/>
      </c>
      <c r="Z1011" s="46" t="str">
        <f t="shared" si="108"/>
        <v/>
      </c>
      <c r="AA1011" s="45" t="str">
        <f t="shared" si="109"/>
        <v/>
      </c>
      <c r="AB1011" s="45" t="str">
        <f t="shared" si="110"/>
        <v/>
      </c>
      <c r="AC1011" s="45" t="str">
        <f>+IF(Q1011="","",IFERROR(VLOOKUP(Q1011,Consulta1[],7,0),"-"))</f>
        <v/>
      </c>
      <c r="AD1011" s="45" t="str">
        <f>+IF(Q1011="","",IFERROR(VLOOKUP(Q1011,Consulta1[],9,0),"-"))</f>
        <v/>
      </c>
      <c r="AE1011" s="1">
        <f t="shared" si="111"/>
        <v>0</v>
      </c>
    </row>
    <row r="1012" spans="6:31">
      <c r="F1012" s="2"/>
      <c r="I1012" s="2"/>
      <c r="K1012" s="2"/>
      <c r="M1012" s="2"/>
      <c r="N1012" s="2"/>
      <c r="P1012" s="54"/>
      <c r="Q1012" s="45" t="str">
        <f t="shared" si="105"/>
        <v/>
      </c>
      <c r="R1012" s="45" t="str">
        <f>+IF(Q1012="","",IFERROR(VLOOKUP(Q1012,Consulta1[],2,0),"-"))</f>
        <v/>
      </c>
      <c r="S1012" s="45" t="str">
        <f>+IF(Q1012="","",IFERROR(VLOOKUP(Q1012,Consulta1[],3,0),"-"))</f>
        <v/>
      </c>
      <c r="T1012" s="45" t="str">
        <f>+IF(Q1012="","",IFERROR(VLOOKUP(Q1012,Consulta1[],4,0),"-"))</f>
        <v/>
      </c>
      <c r="U1012" s="45" t="str">
        <f>+IF(Q1012="","",IFERROR(VLOOKUP(Q1012,Consulta1[],5,0),"-"))</f>
        <v/>
      </c>
      <c r="V1012" s="45" t="str">
        <f>+IF(Q1012="","",IFERROR(VLOOKUP(Q1012,Consulta1[],6,0),"-"))</f>
        <v/>
      </c>
      <c r="W1012" s="45" t="str">
        <f t="shared" si="106"/>
        <v/>
      </c>
      <c r="X1012" s="51" t="str">
        <f>+IF(T1012="SWAT HB",800,IF(R1012="-","",IFERROR(IF(T1012="-","",VLOOKUP(T1012,'SKILL PERFIL'!$A$2:$B$37,2,0)),"")))</f>
        <v/>
      </c>
      <c r="Y1012" s="51" t="str">
        <f t="shared" si="107"/>
        <v/>
      </c>
      <c r="Z1012" s="46" t="str">
        <f t="shared" si="108"/>
        <v/>
      </c>
      <c r="AA1012" s="45" t="str">
        <f t="shared" si="109"/>
        <v/>
      </c>
      <c r="AB1012" s="45" t="str">
        <f t="shared" si="110"/>
        <v/>
      </c>
      <c r="AC1012" s="45" t="str">
        <f>+IF(Q1012="","",IFERROR(VLOOKUP(Q1012,Consulta1[],7,0),"-"))</f>
        <v/>
      </c>
      <c r="AD1012" s="45" t="str">
        <f>+IF(Q1012="","",IFERROR(VLOOKUP(Q1012,Consulta1[],9,0),"-"))</f>
        <v/>
      </c>
      <c r="AE1012" s="1">
        <f t="shared" si="111"/>
        <v>0</v>
      </c>
    </row>
    <row r="1013" spans="6:31">
      <c r="F1013" s="2"/>
      <c r="G1013" s="2"/>
      <c r="I1013" s="2"/>
      <c r="K1013" s="2"/>
      <c r="L1013" s="2"/>
      <c r="M1013" s="2"/>
      <c r="N1013" s="2"/>
      <c r="O1013" s="2"/>
      <c r="P1013" s="54"/>
      <c r="Q1013" s="45" t="str">
        <f t="shared" si="105"/>
        <v/>
      </c>
      <c r="R1013" s="45" t="str">
        <f>+IF(Q1013="","",IFERROR(VLOOKUP(Q1013,Consulta1[],2,0),"-"))</f>
        <v/>
      </c>
      <c r="S1013" s="45" t="str">
        <f>+IF(Q1013="","",IFERROR(VLOOKUP(Q1013,Consulta1[],3,0),"-"))</f>
        <v/>
      </c>
      <c r="T1013" s="45" t="str">
        <f>+IF(Q1013="","",IFERROR(VLOOKUP(Q1013,Consulta1[],4,0),"-"))</f>
        <v/>
      </c>
      <c r="U1013" s="45" t="str">
        <f>+IF(Q1013="","",IFERROR(VLOOKUP(Q1013,Consulta1[],5,0),"-"))</f>
        <v/>
      </c>
      <c r="V1013" s="45" t="str">
        <f>+IF(Q1013="","",IFERROR(VLOOKUP(Q1013,Consulta1[],6,0),"-"))</f>
        <v/>
      </c>
      <c r="W1013" s="45" t="str">
        <f t="shared" si="106"/>
        <v/>
      </c>
      <c r="X1013" s="51" t="str">
        <f>+IF(T1013="SWAT HB",800,IF(R1013="-","",IFERROR(IF(T1013="-","",VLOOKUP(T1013,'SKILL PERFIL'!$A$2:$B$37,2,0)),"")))</f>
        <v/>
      </c>
      <c r="Y1013" s="51" t="str">
        <f t="shared" si="107"/>
        <v/>
      </c>
      <c r="Z1013" s="46" t="str">
        <f t="shared" si="108"/>
        <v/>
      </c>
      <c r="AA1013" s="45" t="str">
        <f t="shared" si="109"/>
        <v/>
      </c>
      <c r="AB1013" s="45" t="str">
        <f t="shared" si="110"/>
        <v/>
      </c>
      <c r="AC1013" s="45" t="str">
        <f>+IF(Q1013="","",IFERROR(VLOOKUP(Q1013,Consulta1[],7,0),"-"))</f>
        <v/>
      </c>
      <c r="AD1013" s="45" t="str">
        <f>+IF(Q1013="","",IFERROR(VLOOKUP(Q1013,Consulta1[],9,0),"-"))</f>
        <v/>
      </c>
      <c r="AE1013" s="1">
        <f t="shared" si="111"/>
        <v>0</v>
      </c>
    </row>
    <row r="1014" spans="6:31">
      <c r="F1014" s="2"/>
      <c r="I1014" s="2"/>
      <c r="K1014" s="2"/>
      <c r="M1014" s="2"/>
      <c r="N1014" s="2"/>
      <c r="P1014" s="54"/>
      <c r="Q1014" s="45" t="str">
        <f t="shared" si="105"/>
        <v/>
      </c>
      <c r="R1014" s="45" t="str">
        <f>+IF(Q1014="","",IFERROR(VLOOKUP(Q1014,Consulta1[],2,0),"-"))</f>
        <v/>
      </c>
      <c r="S1014" s="45" t="str">
        <f>+IF(Q1014="","",IFERROR(VLOOKUP(Q1014,Consulta1[],3,0),"-"))</f>
        <v/>
      </c>
      <c r="T1014" s="45" t="str">
        <f>+IF(Q1014="","",IFERROR(VLOOKUP(Q1014,Consulta1[],4,0),"-"))</f>
        <v/>
      </c>
      <c r="U1014" s="45" t="str">
        <f>+IF(Q1014="","",IFERROR(VLOOKUP(Q1014,Consulta1[],5,0),"-"))</f>
        <v/>
      </c>
      <c r="V1014" s="45" t="str">
        <f>+IF(Q1014="","",IFERROR(VLOOKUP(Q1014,Consulta1[],6,0),"-"))</f>
        <v/>
      </c>
      <c r="W1014" s="45" t="str">
        <f t="shared" si="106"/>
        <v/>
      </c>
      <c r="X1014" s="51" t="str">
        <f>+IF(T1014="SWAT HB",800,IF(R1014="-","",IFERROR(IF(T1014="-","",VLOOKUP(T1014,'SKILL PERFIL'!$A$2:$B$37,2,0)),"")))</f>
        <v/>
      </c>
      <c r="Y1014" s="51" t="str">
        <f t="shared" si="107"/>
        <v/>
      </c>
      <c r="Z1014" s="46" t="str">
        <f t="shared" si="108"/>
        <v/>
      </c>
      <c r="AA1014" s="45" t="str">
        <f t="shared" si="109"/>
        <v/>
      </c>
      <c r="AB1014" s="45" t="str">
        <f t="shared" si="110"/>
        <v/>
      </c>
      <c r="AC1014" s="45" t="str">
        <f>+IF(Q1014="","",IFERROR(VLOOKUP(Q1014,Consulta1[],7,0),"-"))</f>
        <v/>
      </c>
      <c r="AD1014" s="45" t="str">
        <f>+IF(Q1014="","",IFERROR(VLOOKUP(Q1014,Consulta1[],9,0),"-"))</f>
        <v/>
      </c>
      <c r="AE1014" s="1">
        <f t="shared" si="111"/>
        <v>0</v>
      </c>
    </row>
    <row r="1015" spans="6:31">
      <c r="F1015" s="2"/>
      <c r="I1015" s="2"/>
      <c r="K1015" s="2"/>
      <c r="M1015" s="2"/>
      <c r="N1015" s="2"/>
      <c r="P1015" s="54"/>
      <c r="Q1015" s="45" t="str">
        <f t="shared" si="105"/>
        <v/>
      </c>
      <c r="R1015" s="45" t="str">
        <f>+IF(Q1015="","",IFERROR(VLOOKUP(Q1015,Consulta1[],2,0),"-"))</f>
        <v/>
      </c>
      <c r="S1015" s="45" t="str">
        <f>+IF(Q1015="","",IFERROR(VLOOKUP(Q1015,Consulta1[],3,0),"-"))</f>
        <v/>
      </c>
      <c r="T1015" s="45" t="str">
        <f>+IF(Q1015="","",IFERROR(VLOOKUP(Q1015,Consulta1[],4,0),"-"))</f>
        <v/>
      </c>
      <c r="U1015" s="45" t="str">
        <f>+IF(Q1015="","",IFERROR(VLOOKUP(Q1015,Consulta1[],5,0),"-"))</f>
        <v/>
      </c>
      <c r="V1015" s="45" t="str">
        <f>+IF(Q1015="","",IFERROR(VLOOKUP(Q1015,Consulta1[],6,0),"-"))</f>
        <v/>
      </c>
      <c r="W1015" s="45" t="str">
        <f t="shared" si="106"/>
        <v/>
      </c>
      <c r="X1015" s="51" t="str">
        <f>+IF(T1015="SWAT HB",800,IF(R1015="-","",IFERROR(IF(T1015="-","",VLOOKUP(T1015,'SKILL PERFIL'!$A$2:$B$37,2,0)),"")))</f>
        <v/>
      </c>
      <c r="Y1015" s="51" t="str">
        <f t="shared" si="107"/>
        <v/>
      </c>
      <c r="Z1015" s="46" t="str">
        <f t="shared" si="108"/>
        <v/>
      </c>
      <c r="AA1015" s="45" t="str">
        <f t="shared" si="109"/>
        <v/>
      </c>
      <c r="AB1015" s="45" t="str">
        <f t="shared" si="110"/>
        <v/>
      </c>
      <c r="AC1015" s="45" t="str">
        <f>+IF(Q1015="","",IFERROR(VLOOKUP(Q1015,Consulta1[],7,0),"-"))</f>
        <v/>
      </c>
      <c r="AD1015" s="45" t="str">
        <f>+IF(Q1015="","",IFERROR(VLOOKUP(Q1015,Consulta1[],9,0),"-"))</f>
        <v/>
      </c>
      <c r="AE1015" s="1">
        <f t="shared" si="111"/>
        <v>0</v>
      </c>
    </row>
    <row r="1016" spans="6:31">
      <c r="F1016" s="2"/>
      <c r="I1016" s="2"/>
      <c r="K1016" s="2"/>
      <c r="M1016" s="2"/>
      <c r="N1016" s="2"/>
      <c r="P1016" s="54"/>
      <c r="Q1016" s="45" t="str">
        <f t="shared" si="105"/>
        <v/>
      </c>
      <c r="R1016" s="45" t="str">
        <f>+IF(Q1016="","",IFERROR(VLOOKUP(Q1016,Consulta1[],2,0),"-"))</f>
        <v/>
      </c>
      <c r="S1016" s="45" t="str">
        <f>+IF(Q1016="","",IFERROR(VLOOKUP(Q1016,Consulta1[],3,0),"-"))</f>
        <v/>
      </c>
      <c r="T1016" s="45" t="str">
        <f>+IF(Q1016="","",IFERROR(VLOOKUP(Q1016,Consulta1[],4,0),"-"))</f>
        <v/>
      </c>
      <c r="U1016" s="45" t="str">
        <f>+IF(Q1016="","",IFERROR(VLOOKUP(Q1016,Consulta1[],5,0),"-"))</f>
        <v/>
      </c>
      <c r="V1016" s="45" t="str">
        <f>+IF(Q1016="","",IFERROR(VLOOKUP(Q1016,Consulta1[],6,0),"-"))</f>
        <v/>
      </c>
      <c r="W1016" s="45" t="str">
        <f t="shared" si="106"/>
        <v/>
      </c>
      <c r="X1016" s="51" t="str">
        <f>+IF(T1016="SWAT HB",800,IF(R1016="-","",IFERROR(IF(T1016="-","",VLOOKUP(T1016,'SKILL PERFIL'!$A$2:$B$37,2,0)),"")))</f>
        <v/>
      </c>
      <c r="Y1016" s="51" t="str">
        <f t="shared" si="107"/>
        <v/>
      </c>
      <c r="Z1016" s="46" t="str">
        <f t="shared" si="108"/>
        <v/>
      </c>
      <c r="AA1016" s="45" t="str">
        <f t="shared" si="109"/>
        <v/>
      </c>
      <c r="AB1016" s="45" t="str">
        <f t="shared" si="110"/>
        <v/>
      </c>
      <c r="AC1016" s="45" t="str">
        <f>+IF(Q1016="","",IFERROR(VLOOKUP(Q1016,Consulta1[],7,0),"-"))</f>
        <v/>
      </c>
      <c r="AD1016" s="45" t="str">
        <f>+IF(Q1016="","",IFERROR(VLOOKUP(Q1016,Consulta1[],9,0),"-"))</f>
        <v/>
      </c>
      <c r="AE1016" s="1">
        <f t="shared" si="111"/>
        <v>0</v>
      </c>
    </row>
    <row r="1017" spans="6:31">
      <c r="F1017" s="2"/>
      <c r="I1017" s="2"/>
      <c r="K1017" s="2"/>
      <c r="M1017" s="2"/>
      <c r="N1017" s="2"/>
      <c r="P1017" s="54"/>
      <c r="Q1017" s="45" t="str">
        <f t="shared" si="105"/>
        <v/>
      </c>
      <c r="R1017" s="45" t="str">
        <f>+IF(Q1017="","",IFERROR(VLOOKUP(Q1017,Consulta1[],2,0),"-"))</f>
        <v/>
      </c>
      <c r="S1017" s="45" t="str">
        <f>+IF(Q1017="","",IFERROR(VLOOKUP(Q1017,Consulta1[],3,0),"-"))</f>
        <v/>
      </c>
      <c r="T1017" s="45" t="str">
        <f>+IF(Q1017="","",IFERROR(VLOOKUP(Q1017,Consulta1[],4,0),"-"))</f>
        <v/>
      </c>
      <c r="U1017" s="45" t="str">
        <f>+IF(Q1017="","",IFERROR(VLOOKUP(Q1017,Consulta1[],5,0),"-"))</f>
        <v/>
      </c>
      <c r="V1017" s="45" t="str">
        <f>+IF(Q1017="","",IFERROR(VLOOKUP(Q1017,Consulta1[],6,0),"-"))</f>
        <v/>
      </c>
      <c r="W1017" s="45" t="str">
        <f t="shared" si="106"/>
        <v/>
      </c>
      <c r="X1017" s="51" t="str">
        <f>+IF(T1017="SWAT HB",800,IF(R1017="-","",IFERROR(IF(T1017="-","",VLOOKUP(T1017,'SKILL PERFIL'!$A$2:$B$37,2,0)),"")))</f>
        <v/>
      </c>
      <c r="Y1017" s="51" t="str">
        <f t="shared" si="107"/>
        <v/>
      </c>
      <c r="Z1017" s="46" t="str">
        <f t="shared" si="108"/>
        <v/>
      </c>
      <c r="AA1017" s="45" t="str">
        <f t="shared" si="109"/>
        <v/>
      </c>
      <c r="AB1017" s="45" t="str">
        <f t="shared" si="110"/>
        <v/>
      </c>
      <c r="AC1017" s="45" t="str">
        <f>+IF(Q1017="","",IFERROR(VLOOKUP(Q1017,Consulta1[],7,0),"-"))</f>
        <v/>
      </c>
      <c r="AD1017" s="45" t="str">
        <f>+IF(Q1017="","",IFERROR(VLOOKUP(Q1017,Consulta1[],9,0),"-"))</f>
        <v/>
      </c>
      <c r="AE1017" s="1">
        <f t="shared" si="111"/>
        <v>0</v>
      </c>
    </row>
    <row r="1018" spans="6:31">
      <c r="F1018" s="2"/>
      <c r="I1018" s="2"/>
      <c r="K1018" s="2"/>
      <c r="M1018" s="2"/>
      <c r="N1018" s="2"/>
      <c r="P1018" s="54"/>
      <c r="Q1018" s="45" t="str">
        <f t="shared" si="105"/>
        <v/>
      </c>
      <c r="R1018" s="45" t="str">
        <f>+IF(Q1018="","",IFERROR(VLOOKUP(Q1018,Consulta1[],2,0),"-"))</f>
        <v/>
      </c>
      <c r="S1018" s="45" t="str">
        <f>+IF(Q1018="","",IFERROR(VLOOKUP(Q1018,Consulta1[],3,0),"-"))</f>
        <v/>
      </c>
      <c r="T1018" s="45" t="str">
        <f>+IF(Q1018="","",IFERROR(VLOOKUP(Q1018,Consulta1[],4,0),"-"))</f>
        <v/>
      </c>
      <c r="U1018" s="45" t="str">
        <f>+IF(Q1018="","",IFERROR(VLOOKUP(Q1018,Consulta1[],5,0),"-"))</f>
        <v/>
      </c>
      <c r="V1018" s="45" t="str">
        <f>+IF(Q1018="","",IFERROR(VLOOKUP(Q1018,Consulta1[],6,0),"-"))</f>
        <v/>
      </c>
      <c r="W1018" s="45" t="str">
        <f t="shared" si="106"/>
        <v/>
      </c>
      <c r="X1018" s="51" t="str">
        <f>+IF(T1018="SWAT HB",800,IF(R1018="-","",IFERROR(IF(T1018="-","",VLOOKUP(T1018,'SKILL PERFIL'!$A$2:$B$37,2,0)),"")))</f>
        <v/>
      </c>
      <c r="Y1018" s="51" t="str">
        <f t="shared" si="107"/>
        <v/>
      </c>
      <c r="Z1018" s="46" t="str">
        <f t="shared" si="108"/>
        <v/>
      </c>
      <c r="AA1018" s="45" t="str">
        <f t="shared" si="109"/>
        <v/>
      </c>
      <c r="AB1018" s="45" t="str">
        <f t="shared" si="110"/>
        <v/>
      </c>
      <c r="AC1018" s="45" t="str">
        <f>+IF(Q1018="","",IFERROR(VLOOKUP(Q1018,Consulta1[],7,0),"-"))</f>
        <v/>
      </c>
      <c r="AD1018" s="45" t="str">
        <f>+IF(Q1018="","",IFERROR(VLOOKUP(Q1018,Consulta1[],9,0),"-"))</f>
        <v/>
      </c>
      <c r="AE1018" s="1">
        <f t="shared" si="111"/>
        <v>0</v>
      </c>
    </row>
    <row r="1019" spans="6:31">
      <c r="F1019" s="2"/>
      <c r="I1019" s="2"/>
      <c r="K1019" s="2"/>
      <c r="M1019" s="2"/>
      <c r="N1019" s="2"/>
      <c r="P1019" s="54"/>
      <c r="Q1019" s="45" t="str">
        <f t="shared" si="105"/>
        <v/>
      </c>
      <c r="R1019" s="45" t="str">
        <f>+IF(Q1019="","",IFERROR(VLOOKUP(Q1019,Consulta1[],2,0),"-"))</f>
        <v/>
      </c>
      <c r="S1019" s="45" t="str">
        <f>+IF(Q1019="","",IFERROR(VLOOKUP(Q1019,Consulta1[],3,0),"-"))</f>
        <v/>
      </c>
      <c r="T1019" s="45" t="str">
        <f>+IF(Q1019="","",IFERROR(VLOOKUP(Q1019,Consulta1[],4,0),"-"))</f>
        <v/>
      </c>
      <c r="U1019" s="45" t="str">
        <f>+IF(Q1019="","",IFERROR(VLOOKUP(Q1019,Consulta1[],5,0),"-"))</f>
        <v/>
      </c>
      <c r="V1019" s="45" t="str">
        <f>+IF(Q1019="","",IFERROR(VLOOKUP(Q1019,Consulta1[],6,0),"-"))</f>
        <v/>
      </c>
      <c r="W1019" s="45" t="str">
        <f t="shared" si="106"/>
        <v/>
      </c>
      <c r="X1019" s="51" t="str">
        <f>+IF(T1019="SWAT HB",800,IF(R1019="-","",IFERROR(IF(T1019="-","",VLOOKUP(T1019,'SKILL PERFIL'!$A$2:$B$37,2,0)),"")))</f>
        <v/>
      </c>
      <c r="Y1019" s="51" t="str">
        <f t="shared" si="107"/>
        <v/>
      </c>
      <c r="Z1019" s="46" t="str">
        <f t="shared" si="108"/>
        <v/>
      </c>
      <c r="AA1019" s="45" t="str">
        <f t="shared" si="109"/>
        <v/>
      </c>
      <c r="AB1019" s="45" t="str">
        <f t="shared" si="110"/>
        <v/>
      </c>
      <c r="AC1019" s="45" t="str">
        <f>+IF(Q1019="","",IFERROR(VLOOKUP(Q1019,Consulta1[],7,0),"-"))</f>
        <v/>
      </c>
      <c r="AD1019" s="45" t="str">
        <f>+IF(Q1019="","",IFERROR(VLOOKUP(Q1019,Consulta1[],9,0),"-"))</f>
        <v/>
      </c>
      <c r="AE1019" s="1">
        <f t="shared" si="111"/>
        <v>0</v>
      </c>
    </row>
    <row r="1020" spans="6:31">
      <c r="F1020" s="2"/>
      <c r="I1020" s="2"/>
      <c r="K1020" s="2"/>
      <c r="M1020" s="2"/>
      <c r="N1020" s="2"/>
      <c r="P1020" s="54"/>
      <c r="Q1020" s="45" t="str">
        <f t="shared" si="105"/>
        <v/>
      </c>
      <c r="R1020" s="45" t="str">
        <f>+IF(Q1020="","",IFERROR(VLOOKUP(Q1020,Consulta1[],2,0),"-"))</f>
        <v/>
      </c>
      <c r="S1020" s="45" t="str">
        <f>+IF(Q1020="","",IFERROR(VLOOKUP(Q1020,Consulta1[],3,0),"-"))</f>
        <v/>
      </c>
      <c r="T1020" s="45" t="str">
        <f>+IF(Q1020="","",IFERROR(VLOOKUP(Q1020,Consulta1[],4,0),"-"))</f>
        <v/>
      </c>
      <c r="U1020" s="45" t="str">
        <f>+IF(Q1020="","",IFERROR(VLOOKUP(Q1020,Consulta1[],5,0),"-"))</f>
        <v/>
      </c>
      <c r="V1020" s="45" t="str">
        <f>+IF(Q1020="","",IFERROR(VLOOKUP(Q1020,Consulta1[],6,0),"-"))</f>
        <v/>
      </c>
      <c r="W1020" s="45" t="str">
        <f t="shared" si="106"/>
        <v/>
      </c>
      <c r="X1020" s="51" t="str">
        <f>+IF(T1020="SWAT HB",800,IF(R1020="-","",IFERROR(IF(T1020="-","",VLOOKUP(T1020,'SKILL PERFIL'!$A$2:$B$37,2,0)),"")))</f>
        <v/>
      </c>
      <c r="Y1020" s="51" t="str">
        <f t="shared" si="107"/>
        <v/>
      </c>
      <c r="Z1020" s="46" t="str">
        <f t="shared" si="108"/>
        <v/>
      </c>
      <c r="AA1020" s="45" t="str">
        <f t="shared" si="109"/>
        <v/>
      </c>
      <c r="AB1020" s="45" t="str">
        <f t="shared" si="110"/>
        <v/>
      </c>
      <c r="AC1020" s="45" t="str">
        <f>+IF(Q1020="","",IFERROR(VLOOKUP(Q1020,Consulta1[],7,0),"-"))</f>
        <v/>
      </c>
      <c r="AD1020" s="45" t="str">
        <f>+IF(Q1020="","",IFERROR(VLOOKUP(Q1020,Consulta1[],9,0),"-"))</f>
        <v/>
      </c>
      <c r="AE1020" s="1">
        <f t="shared" si="111"/>
        <v>0</v>
      </c>
    </row>
    <row r="1021" spans="6:31">
      <c r="F1021" s="2"/>
      <c r="I1021" s="2"/>
      <c r="K1021" s="2"/>
      <c r="M1021" s="2"/>
      <c r="N1021" s="2"/>
      <c r="P1021" s="54"/>
      <c r="Q1021" s="45" t="str">
        <f t="shared" si="105"/>
        <v/>
      </c>
      <c r="R1021" s="45" t="str">
        <f>+IF(Q1021="","",IFERROR(VLOOKUP(Q1021,Consulta1[],2,0),"-"))</f>
        <v/>
      </c>
      <c r="S1021" s="45" t="str">
        <f>+IF(Q1021="","",IFERROR(VLOOKUP(Q1021,Consulta1[],3,0),"-"))</f>
        <v/>
      </c>
      <c r="T1021" s="45" t="str">
        <f>+IF(Q1021="","",IFERROR(VLOOKUP(Q1021,Consulta1[],4,0),"-"))</f>
        <v/>
      </c>
      <c r="U1021" s="45" t="str">
        <f>+IF(Q1021="","",IFERROR(VLOOKUP(Q1021,Consulta1[],5,0),"-"))</f>
        <v/>
      </c>
      <c r="V1021" s="45" t="str">
        <f>+IF(Q1021="","",IFERROR(VLOOKUP(Q1021,Consulta1[],6,0),"-"))</f>
        <v/>
      </c>
      <c r="W1021" s="45" t="str">
        <f t="shared" si="106"/>
        <v/>
      </c>
      <c r="X1021" s="51" t="str">
        <f>+IF(T1021="SWAT HB",800,IF(R1021="-","",IFERROR(IF(T1021="-","",VLOOKUP(T1021,'SKILL PERFIL'!$A$2:$B$37,2,0)),"")))</f>
        <v/>
      </c>
      <c r="Y1021" s="51" t="str">
        <f t="shared" si="107"/>
        <v/>
      </c>
      <c r="Z1021" s="46" t="str">
        <f t="shared" si="108"/>
        <v/>
      </c>
      <c r="AA1021" s="45" t="str">
        <f t="shared" si="109"/>
        <v/>
      </c>
      <c r="AB1021" s="45" t="str">
        <f t="shared" si="110"/>
        <v/>
      </c>
      <c r="AC1021" s="45" t="str">
        <f>+IF(Q1021="","",IFERROR(VLOOKUP(Q1021,Consulta1[],7,0),"-"))</f>
        <v/>
      </c>
      <c r="AD1021" s="45" t="str">
        <f>+IF(Q1021="","",IFERROR(VLOOKUP(Q1021,Consulta1[],9,0),"-"))</f>
        <v/>
      </c>
      <c r="AE1021" s="1">
        <f t="shared" si="111"/>
        <v>0</v>
      </c>
    </row>
    <row r="1022" spans="6:31">
      <c r="F1022" s="2"/>
      <c r="I1022" s="2"/>
      <c r="K1022" s="2"/>
      <c r="M1022" s="2"/>
      <c r="N1022" s="2"/>
      <c r="P1022" s="54"/>
      <c r="Q1022" s="45" t="str">
        <f t="shared" si="105"/>
        <v/>
      </c>
      <c r="R1022" s="45" t="str">
        <f>+IF(Q1022="","",IFERROR(VLOOKUP(Q1022,Consulta1[],2,0),"-"))</f>
        <v/>
      </c>
      <c r="S1022" s="45" t="str">
        <f>+IF(Q1022="","",IFERROR(VLOOKUP(Q1022,Consulta1[],3,0),"-"))</f>
        <v/>
      </c>
      <c r="T1022" s="45" t="str">
        <f>+IF(Q1022="","",IFERROR(VLOOKUP(Q1022,Consulta1[],4,0),"-"))</f>
        <v/>
      </c>
      <c r="U1022" s="45" t="str">
        <f>+IF(Q1022="","",IFERROR(VLOOKUP(Q1022,Consulta1[],5,0),"-"))</f>
        <v/>
      </c>
      <c r="V1022" s="45" t="str">
        <f>+IF(Q1022="","",IFERROR(VLOOKUP(Q1022,Consulta1[],6,0),"-"))</f>
        <v/>
      </c>
      <c r="W1022" s="45" t="str">
        <f t="shared" si="106"/>
        <v/>
      </c>
      <c r="X1022" s="51" t="str">
        <f>+IF(T1022="SWAT HB",800,IF(R1022="-","",IFERROR(IF(T1022="-","",VLOOKUP(T1022,'SKILL PERFIL'!$A$2:$B$37,2,0)),"")))</f>
        <v/>
      </c>
      <c r="Y1022" s="51" t="str">
        <f t="shared" si="107"/>
        <v/>
      </c>
      <c r="Z1022" s="46" t="str">
        <f t="shared" si="108"/>
        <v/>
      </c>
      <c r="AA1022" s="45" t="str">
        <f t="shared" si="109"/>
        <v/>
      </c>
      <c r="AB1022" s="45" t="str">
        <f t="shared" si="110"/>
        <v/>
      </c>
      <c r="AC1022" s="45" t="str">
        <f>+IF(Q1022="","",IFERROR(VLOOKUP(Q1022,Consulta1[],7,0),"-"))</f>
        <v/>
      </c>
      <c r="AD1022" s="45" t="str">
        <f>+IF(Q1022="","",IFERROR(VLOOKUP(Q1022,Consulta1[],9,0),"-"))</f>
        <v/>
      </c>
      <c r="AE1022" s="1">
        <f t="shared" si="111"/>
        <v>0</v>
      </c>
    </row>
    <row r="1023" spans="6:31">
      <c r="F1023" s="2"/>
      <c r="I1023" s="2"/>
      <c r="K1023" s="2"/>
      <c r="M1023" s="2"/>
      <c r="N1023" s="2"/>
      <c r="P1023" s="54"/>
      <c r="Q1023" s="45" t="str">
        <f t="shared" si="105"/>
        <v/>
      </c>
      <c r="R1023" s="45" t="str">
        <f>+IF(Q1023="","",IFERROR(VLOOKUP(Q1023,Consulta1[],2,0),"-"))</f>
        <v/>
      </c>
      <c r="S1023" s="45" t="str">
        <f>+IF(Q1023="","",IFERROR(VLOOKUP(Q1023,Consulta1[],3,0),"-"))</f>
        <v/>
      </c>
      <c r="T1023" s="45" t="str">
        <f>+IF(Q1023="","",IFERROR(VLOOKUP(Q1023,Consulta1[],4,0),"-"))</f>
        <v/>
      </c>
      <c r="U1023" s="45" t="str">
        <f>+IF(Q1023="","",IFERROR(VLOOKUP(Q1023,Consulta1[],5,0),"-"))</f>
        <v/>
      </c>
      <c r="V1023" s="45" t="str">
        <f>+IF(Q1023="","",IFERROR(VLOOKUP(Q1023,Consulta1[],6,0),"-"))</f>
        <v/>
      </c>
      <c r="W1023" s="45" t="str">
        <f t="shared" si="106"/>
        <v/>
      </c>
      <c r="X1023" s="51" t="str">
        <f>+IF(T1023="SWAT HB",800,IF(R1023="-","",IFERROR(IF(T1023="-","",VLOOKUP(T1023,'SKILL PERFIL'!$A$2:$B$37,2,0)),"")))</f>
        <v/>
      </c>
      <c r="Y1023" s="51" t="str">
        <f t="shared" si="107"/>
        <v/>
      </c>
      <c r="Z1023" s="46" t="str">
        <f t="shared" si="108"/>
        <v/>
      </c>
      <c r="AA1023" s="45" t="str">
        <f t="shared" si="109"/>
        <v/>
      </c>
      <c r="AB1023" s="45" t="str">
        <f t="shared" si="110"/>
        <v/>
      </c>
      <c r="AC1023" s="45" t="str">
        <f>+IF(Q1023="","",IFERROR(VLOOKUP(Q1023,Consulta1[],7,0),"-"))</f>
        <v/>
      </c>
      <c r="AD1023" s="45" t="str">
        <f>+IF(Q1023="","",IFERROR(VLOOKUP(Q1023,Consulta1[],9,0),"-"))</f>
        <v/>
      </c>
      <c r="AE1023" s="1">
        <f t="shared" si="111"/>
        <v>0</v>
      </c>
    </row>
    <row r="1024" spans="6:31">
      <c r="F1024" s="2"/>
      <c r="I1024" s="2"/>
      <c r="K1024" s="2"/>
      <c r="M1024" s="2"/>
      <c r="N1024" s="2"/>
      <c r="P1024" s="54"/>
      <c r="Q1024" s="45" t="str">
        <f t="shared" si="105"/>
        <v/>
      </c>
      <c r="R1024" s="45" t="str">
        <f>+IF(Q1024="","",IFERROR(VLOOKUP(Q1024,Consulta1[],2,0),"-"))</f>
        <v/>
      </c>
      <c r="S1024" s="45" t="str">
        <f>+IF(Q1024="","",IFERROR(VLOOKUP(Q1024,Consulta1[],3,0),"-"))</f>
        <v/>
      </c>
      <c r="T1024" s="45" t="str">
        <f>+IF(Q1024="","",IFERROR(VLOOKUP(Q1024,Consulta1[],4,0),"-"))</f>
        <v/>
      </c>
      <c r="U1024" s="45" t="str">
        <f>+IF(Q1024="","",IFERROR(VLOOKUP(Q1024,Consulta1[],5,0),"-"))</f>
        <v/>
      </c>
      <c r="V1024" s="45" t="str">
        <f>+IF(Q1024="","",IFERROR(VLOOKUP(Q1024,Consulta1[],6,0),"-"))</f>
        <v/>
      </c>
      <c r="W1024" s="45" t="str">
        <f t="shared" si="106"/>
        <v/>
      </c>
      <c r="X1024" s="51" t="str">
        <f>+IF(T1024="SWAT HB",800,IF(R1024="-","",IFERROR(IF(T1024="-","",VLOOKUP(T1024,'SKILL PERFIL'!$A$2:$B$37,2,0)),"")))</f>
        <v/>
      </c>
      <c r="Y1024" s="51" t="str">
        <f t="shared" si="107"/>
        <v/>
      </c>
      <c r="Z1024" s="46" t="str">
        <f t="shared" si="108"/>
        <v/>
      </c>
      <c r="AA1024" s="45" t="str">
        <f t="shared" si="109"/>
        <v/>
      </c>
      <c r="AB1024" s="45" t="str">
        <f t="shared" si="110"/>
        <v/>
      </c>
      <c r="AC1024" s="45" t="str">
        <f>+IF(Q1024="","",IFERROR(VLOOKUP(Q1024,Consulta1[],7,0),"-"))</f>
        <v/>
      </c>
      <c r="AD1024" s="45" t="str">
        <f>+IF(Q1024="","",IFERROR(VLOOKUP(Q1024,Consulta1[],9,0),"-"))</f>
        <v/>
      </c>
      <c r="AE1024" s="1">
        <f t="shared" si="111"/>
        <v>0</v>
      </c>
    </row>
    <row r="1025" spans="6:31">
      <c r="F1025" s="2"/>
      <c r="I1025" s="2"/>
      <c r="K1025" s="2"/>
      <c r="M1025" s="2"/>
      <c r="N1025" s="2"/>
      <c r="P1025" s="54"/>
      <c r="Q1025" s="45" t="str">
        <f t="shared" si="105"/>
        <v/>
      </c>
      <c r="R1025" s="45" t="str">
        <f>+IF(Q1025="","",IFERROR(VLOOKUP(Q1025,Consulta1[],2,0),"-"))</f>
        <v/>
      </c>
      <c r="S1025" s="45" t="str">
        <f>+IF(Q1025="","",IFERROR(VLOOKUP(Q1025,Consulta1[],3,0),"-"))</f>
        <v/>
      </c>
      <c r="T1025" s="45" t="str">
        <f>+IF(Q1025="","",IFERROR(VLOOKUP(Q1025,Consulta1[],4,0),"-"))</f>
        <v/>
      </c>
      <c r="U1025" s="45" t="str">
        <f>+IF(Q1025="","",IFERROR(VLOOKUP(Q1025,Consulta1[],5,0),"-"))</f>
        <v/>
      </c>
      <c r="V1025" s="45" t="str">
        <f>+IF(Q1025="","",IFERROR(VLOOKUP(Q1025,Consulta1[],6,0),"-"))</f>
        <v/>
      </c>
      <c r="W1025" s="45" t="str">
        <f t="shared" si="106"/>
        <v/>
      </c>
      <c r="X1025" s="51" t="str">
        <f>+IF(T1025="SWAT HB",800,IF(R1025="-","",IFERROR(IF(T1025="-","",VLOOKUP(T1025,'SKILL PERFIL'!$A$2:$B$37,2,0)),"")))</f>
        <v/>
      </c>
      <c r="Y1025" s="51" t="str">
        <f t="shared" si="107"/>
        <v/>
      </c>
      <c r="Z1025" s="46" t="str">
        <f t="shared" si="108"/>
        <v/>
      </c>
      <c r="AA1025" s="45" t="str">
        <f t="shared" si="109"/>
        <v/>
      </c>
      <c r="AB1025" s="45" t="str">
        <f t="shared" si="110"/>
        <v/>
      </c>
      <c r="AC1025" s="45" t="str">
        <f>+IF(Q1025="","",IFERROR(VLOOKUP(Q1025,Consulta1[],7,0),"-"))</f>
        <v/>
      </c>
      <c r="AD1025" s="45" t="str">
        <f>+IF(Q1025="","",IFERROR(VLOOKUP(Q1025,Consulta1[],9,0),"-"))</f>
        <v/>
      </c>
      <c r="AE1025" s="1">
        <f t="shared" si="111"/>
        <v>0</v>
      </c>
    </row>
    <row r="1026" spans="6:31">
      <c r="F1026" s="2"/>
      <c r="I1026" s="2"/>
      <c r="K1026" s="2"/>
      <c r="M1026" s="2"/>
      <c r="N1026" s="2"/>
      <c r="P1026" s="54"/>
      <c r="Q1026" s="45" t="str">
        <f t="shared" si="105"/>
        <v/>
      </c>
      <c r="R1026" s="45" t="str">
        <f>+IF(Q1026="","",IFERROR(VLOOKUP(Q1026,Consulta1[],2,0),"-"))</f>
        <v/>
      </c>
      <c r="S1026" s="45" t="str">
        <f>+IF(Q1026="","",IFERROR(VLOOKUP(Q1026,Consulta1[],3,0),"-"))</f>
        <v/>
      </c>
      <c r="T1026" s="45" t="str">
        <f>+IF(Q1026="","",IFERROR(VLOOKUP(Q1026,Consulta1[],4,0),"-"))</f>
        <v/>
      </c>
      <c r="U1026" s="45" t="str">
        <f>+IF(Q1026="","",IFERROR(VLOOKUP(Q1026,Consulta1[],5,0),"-"))</f>
        <v/>
      </c>
      <c r="V1026" s="45" t="str">
        <f>+IF(Q1026="","",IFERROR(VLOOKUP(Q1026,Consulta1[],6,0),"-"))</f>
        <v/>
      </c>
      <c r="W1026" s="45" t="str">
        <f t="shared" si="106"/>
        <v/>
      </c>
      <c r="X1026" s="51" t="str">
        <f>+IF(T1026="SWAT HB",800,IF(R1026="-","",IFERROR(IF(T1026="-","",VLOOKUP(T1026,'SKILL PERFIL'!$A$2:$B$37,2,0)),"")))</f>
        <v/>
      </c>
      <c r="Y1026" s="51" t="str">
        <f t="shared" si="107"/>
        <v/>
      </c>
      <c r="Z1026" s="46" t="str">
        <f t="shared" si="108"/>
        <v/>
      </c>
      <c r="AA1026" s="45" t="str">
        <f t="shared" si="109"/>
        <v/>
      </c>
      <c r="AB1026" s="45" t="str">
        <f t="shared" si="110"/>
        <v/>
      </c>
      <c r="AC1026" s="45" t="str">
        <f>+IF(Q1026="","",IFERROR(VLOOKUP(Q1026,Consulta1[],7,0),"-"))</f>
        <v/>
      </c>
      <c r="AD1026" s="45" t="str">
        <f>+IF(Q1026="","",IFERROR(VLOOKUP(Q1026,Consulta1[],9,0),"-"))</f>
        <v/>
      </c>
      <c r="AE1026" s="1">
        <f t="shared" si="111"/>
        <v>0</v>
      </c>
    </row>
    <row r="1027" spans="6:31">
      <c r="F1027" s="2"/>
      <c r="I1027" s="2"/>
      <c r="K1027" s="2"/>
      <c r="M1027" s="2"/>
      <c r="N1027" s="2"/>
      <c r="P1027" s="54"/>
      <c r="Q1027" s="45" t="str">
        <f t="shared" ref="Q1027:Q1090" si="112">+IFERROR(IF(G1027="","",LEFT(G1027,7))*1,"")</f>
        <v/>
      </c>
      <c r="R1027" s="45" t="str">
        <f>+IF(Q1027="","",IFERROR(VLOOKUP(Q1027,Consulta1[],2,0),"-"))</f>
        <v/>
      </c>
      <c r="S1027" s="45" t="str">
        <f>+IF(Q1027="","",IFERROR(VLOOKUP(Q1027,Consulta1[],3,0),"-"))</f>
        <v/>
      </c>
      <c r="T1027" s="45" t="str">
        <f>+IF(Q1027="","",IFERROR(VLOOKUP(Q1027,Consulta1[],4,0),"-"))</f>
        <v/>
      </c>
      <c r="U1027" s="45" t="str">
        <f>+IF(Q1027="","",IFERROR(VLOOKUP(Q1027,Consulta1[],5,0),"-"))</f>
        <v/>
      </c>
      <c r="V1027" s="45" t="str">
        <f>+IF(Q1027="","",IFERROR(VLOOKUP(Q1027,Consulta1[],6,0),"-"))</f>
        <v/>
      </c>
      <c r="W1027" s="45" t="str">
        <f t="shared" ref="W1027:W1090" si="113">+IF(G1027="","",IF(R1027="-","",I1027))</f>
        <v/>
      </c>
      <c r="X1027" s="51" t="str">
        <f>+IF(T1027="SWAT HB",800,IF(R1027="-","",IFERROR(IF(T1027="-","",VLOOKUP(T1027,'SKILL PERFIL'!$A$2:$B$37,2,0)),"")))</f>
        <v/>
      </c>
      <c r="Y1027" s="51" t="str">
        <f t="shared" ref="Y1027:Y1090" si="114">+IFERROR(IF(R1027="-","",MID(J1027,2,8)*24*3600),"")</f>
        <v/>
      </c>
      <c r="Z1027" s="46" t="str">
        <f t="shared" ref="Z1027:Z1090" si="115">+IFERROR(W1027*Y1027,"")</f>
        <v/>
      </c>
      <c r="AA1027" s="45" t="str">
        <f t="shared" ref="AA1027:AA1090" si="116">+IF(Q1027="","",Q1027)</f>
        <v/>
      </c>
      <c r="AB1027" s="45" t="str">
        <f t="shared" ref="AB1027:AB1090" si="117">+IF(G1027="","",IF(R1027="-",0,1))</f>
        <v/>
      </c>
      <c r="AC1027" s="45" t="str">
        <f>+IF(Q1027="","",IFERROR(VLOOKUP(Q1027,Consulta1[],7,0),"-"))</f>
        <v/>
      </c>
      <c r="AD1027" s="45" t="str">
        <f>+IF(Q1027="","",IFERROR(VLOOKUP(Q1027,Consulta1[],9,0),"-"))</f>
        <v/>
      </c>
      <c r="AE1027" s="1">
        <f t="shared" ref="AE1027:AE1090" si="118">DATE(YEAR(A1027),MONTH(A1027),DAY(A1027))</f>
        <v>0</v>
      </c>
    </row>
    <row r="1028" spans="6:31">
      <c r="F1028" s="2"/>
      <c r="I1028" s="2"/>
      <c r="K1028" s="2"/>
      <c r="M1028" s="2"/>
      <c r="N1028" s="2"/>
      <c r="P1028" s="54"/>
      <c r="Q1028" s="45" t="str">
        <f t="shared" si="112"/>
        <v/>
      </c>
      <c r="R1028" s="45" t="str">
        <f>+IF(Q1028="","",IFERROR(VLOOKUP(Q1028,Consulta1[],2,0),"-"))</f>
        <v/>
      </c>
      <c r="S1028" s="45" t="str">
        <f>+IF(Q1028="","",IFERROR(VLOOKUP(Q1028,Consulta1[],3,0),"-"))</f>
        <v/>
      </c>
      <c r="T1028" s="45" t="str">
        <f>+IF(Q1028="","",IFERROR(VLOOKUP(Q1028,Consulta1[],4,0),"-"))</f>
        <v/>
      </c>
      <c r="U1028" s="45" t="str">
        <f>+IF(Q1028="","",IFERROR(VLOOKUP(Q1028,Consulta1[],5,0),"-"))</f>
        <v/>
      </c>
      <c r="V1028" s="45" t="str">
        <f>+IF(Q1028="","",IFERROR(VLOOKUP(Q1028,Consulta1[],6,0),"-"))</f>
        <v/>
      </c>
      <c r="W1028" s="45" t="str">
        <f t="shared" si="113"/>
        <v/>
      </c>
      <c r="X1028" s="51" t="str">
        <f>+IF(T1028="SWAT HB",800,IF(R1028="-","",IFERROR(IF(T1028="-","",VLOOKUP(T1028,'SKILL PERFIL'!$A$2:$B$37,2,0)),"")))</f>
        <v/>
      </c>
      <c r="Y1028" s="51" t="str">
        <f t="shared" si="114"/>
        <v/>
      </c>
      <c r="Z1028" s="46" t="str">
        <f t="shared" si="115"/>
        <v/>
      </c>
      <c r="AA1028" s="45" t="str">
        <f t="shared" si="116"/>
        <v/>
      </c>
      <c r="AB1028" s="45" t="str">
        <f t="shared" si="117"/>
        <v/>
      </c>
      <c r="AC1028" s="45" t="str">
        <f>+IF(Q1028="","",IFERROR(VLOOKUP(Q1028,Consulta1[],7,0),"-"))</f>
        <v/>
      </c>
      <c r="AD1028" s="45" t="str">
        <f>+IF(Q1028="","",IFERROR(VLOOKUP(Q1028,Consulta1[],9,0),"-"))</f>
        <v/>
      </c>
      <c r="AE1028" s="1">
        <f t="shared" si="118"/>
        <v>0</v>
      </c>
    </row>
    <row r="1029" spans="6:31">
      <c r="F1029" s="2"/>
      <c r="I1029" s="2"/>
      <c r="K1029" s="2"/>
      <c r="M1029" s="2"/>
      <c r="N1029" s="2"/>
      <c r="P1029" s="54"/>
      <c r="Q1029" s="45" t="str">
        <f t="shared" si="112"/>
        <v/>
      </c>
      <c r="R1029" s="45" t="str">
        <f>+IF(Q1029="","",IFERROR(VLOOKUP(Q1029,Consulta1[],2,0),"-"))</f>
        <v/>
      </c>
      <c r="S1029" s="45" t="str">
        <f>+IF(Q1029="","",IFERROR(VLOOKUP(Q1029,Consulta1[],3,0),"-"))</f>
        <v/>
      </c>
      <c r="T1029" s="45" t="str">
        <f>+IF(Q1029="","",IFERROR(VLOOKUP(Q1029,Consulta1[],4,0),"-"))</f>
        <v/>
      </c>
      <c r="U1029" s="45" t="str">
        <f>+IF(Q1029="","",IFERROR(VLOOKUP(Q1029,Consulta1[],5,0),"-"))</f>
        <v/>
      </c>
      <c r="V1029" s="45" t="str">
        <f>+IF(Q1029="","",IFERROR(VLOOKUP(Q1029,Consulta1[],6,0),"-"))</f>
        <v/>
      </c>
      <c r="W1029" s="45" t="str">
        <f t="shared" si="113"/>
        <v/>
      </c>
      <c r="X1029" s="51" t="str">
        <f>+IF(T1029="SWAT HB",800,IF(R1029="-","",IFERROR(IF(T1029="-","",VLOOKUP(T1029,'SKILL PERFIL'!$A$2:$B$37,2,0)),"")))</f>
        <v/>
      </c>
      <c r="Y1029" s="51" t="str">
        <f t="shared" si="114"/>
        <v/>
      </c>
      <c r="Z1029" s="46" t="str">
        <f t="shared" si="115"/>
        <v/>
      </c>
      <c r="AA1029" s="45" t="str">
        <f t="shared" si="116"/>
        <v/>
      </c>
      <c r="AB1029" s="45" t="str">
        <f t="shared" si="117"/>
        <v/>
      </c>
      <c r="AC1029" s="45" t="str">
        <f>+IF(Q1029="","",IFERROR(VLOOKUP(Q1029,Consulta1[],7,0),"-"))</f>
        <v/>
      </c>
      <c r="AD1029" s="45" t="str">
        <f>+IF(Q1029="","",IFERROR(VLOOKUP(Q1029,Consulta1[],9,0),"-"))</f>
        <v/>
      </c>
      <c r="AE1029" s="1">
        <f t="shared" si="118"/>
        <v>0</v>
      </c>
    </row>
    <row r="1030" spans="6:31">
      <c r="F1030" s="2"/>
      <c r="I1030" s="2"/>
      <c r="K1030" s="2"/>
      <c r="M1030" s="2"/>
      <c r="N1030" s="2"/>
      <c r="P1030" s="54"/>
      <c r="Q1030" s="45" t="str">
        <f t="shared" si="112"/>
        <v/>
      </c>
      <c r="R1030" s="45" t="str">
        <f>+IF(Q1030="","",IFERROR(VLOOKUP(Q1030,Consulta1[],2,0),"-"))</f>
        <v/>
      </c>
      <c r="S1030" s="45" t="str">
        <f>+IF(Q1030="","",IFERROR(VLOOKUP(Q1030,Consulta1[],3,0),"-"))</f>
        <v/>
      </c>
      <c r="T1030" s="45" t="str">
        <f>+IF(Q1030="","",IFERROR(VLOOKUP(Q1030,Consulta1[],4,0),"-"))</f>
        <v/>
      </c>
      <c r="U1030" s="45" t="str">
        <f>+IF(Q1030="","",IFERROR(VLOOKUP(Q1030,Consulta1[],5,0),"-"))</f>
        <v/>
      </c>
      <c r="V1030" s="45" t="str">
        <f>+IF(Q1030="","",IFERROR(VLOOKUP(Q1030,Consulta1[],6,0),"-"))</f>
        <v/>
      </c>
      <c r="W1030" s="45" t="str">
        <f t="shared" si="113"/>
        <v/>
      </c>
      <c r="X1030" s="51" t="str">
        <f>+IF(T1030="SWAT HB",800,IF(R1030="-","",IFERROR(IF(T1030="-","",VLOOKUP(T1030,'SKILL PERFIL'!$A$2:$B$37,2,0)),"")))</f>
        <v/>
      </c>
      <c r="Y1030" s="51" t="str">
        <f t="shared" si="114"/>
        <v/>
      </c>
      <c r="Z1030" s="46" t="str">
        <f t="shared" si="115"/>
        <v/>
      </c>
      <c r="AA1030" s="45" t="str">
        <f t="shared" si="116"/>
        <v/>
      </c>
      <c r="AB1030" s="45" t="str">
        <f t="shared" si="117"/>
        <v/>
      </c>
      <c r="AC1030" s="45" t="str">
        <f>+IF(Q1030="","",IFERROR(VLOOKUP(Q1030,Consulta1[],7,0),"-"))</f>
        <v/>
      </c>
      <c r="AD1030" s="45" t="str">
        <f>+IF(Q1030="","",IFERROR(VLOOKUP(Q1030,Consulta1[],9,0),"-"))</f>
        <v/>
      </c>
      <c r="AE1030" s="1">
        <f t="shared" si="118"/>
        <v>0</v>
      </c>
    </row>
    <row r="1031" spans="6:31">
      <c r="F1031" s="2"/>
      <c r="I1031" s="2"/>
      <c r="K1031" s="2"/>
      <c r="M1031" s="2"/>
      <c r="N1031" s="2"/>
      <c r="P1031" s="54"/>
      <c r="Q1031" s="45" t="str">
        <f t="shared" si="112"/>
        <v/>
      </c>
      <c r="R1031" s="45" t="str">
        <f>+IF(Q1031="","",IFERROR(VLOOKUP(Q1031,Consulta1[],2,0),"-"))</f>
        <v/>
      </c>
      <c r="S1031" s="45" t="str">
        <f>+IF(Q1031="","",IFERROR(VLOOKUP(Q1031,Consulta1[],3,0),"-"))</f>
        <v/>
      </c>
      <c r="T1031" s="45" t="str">
        <f>+IF(Q1031="","",IFERROR(VLOOKUP(Q1031,Consulta1[],4,0),"-"))</f>
        <v/>
      </c>
      <c r="U1031" s="45" t="str">
        <f>+IF(Q1031="","",IFERROR(VLOOKUP(Q1031,Consulta1[],5,0),"-"))</f>
        <v/>
      </c>
      <c r="V1031" s="45" t="str">
        <f>+IF(Q1031="","",IFERROR(VLOOKUP(Q1031,Consulta1[],6,0),"-"))</f>
        <v/>
      </c>
      <c r="W1031" s="45" t="str">
        <f t="shared" si="113"/>
        <v/>
      </c>
      <c r="X1031" s="51" t="str">
        <f>+IF(T1031="SWAT HB",800,IF(R1031="-","",IFERROR(IF(T1031="-","",VLOOKUP(T1031,'SKILL PERFIL'!$A$2:$B$37,2,0)),"")))</f>
        <v/>
      </c>
      <c r="Y1031" s="51" t="str">
        <f t="shared" si="114"/>
        <v/>
      </c>
      <c r="Z1031" s="46" t="str">
        <f t="shared" si="115"/>
        <v/>
      </c>
      <c r="AA1031" s="45" t="str">
        <f t="shared" si="116"/>
        <v/>
      </c>
      <c r="AB1031" s="45" t="str">
        <f t="shared" si="117"/>
        <v/>
      </c>
      <c r="AC1031" s="45" t="str">
        <f>+IF(Q1031="","",IFERROR(VLOOKUP(Q1031,Consulta1[],7,0),"-"))</f>
        <v/>
      </c>
      <c r="AD1031" s="45" t="str">
        <f>+IF(Q1031="","",IFERROR(VLOOKUP(Q1031,Consulta1[],9,0),"-"))</f>
        <v/>
      </c>
      <c r="AE1031" s="1">
        <f t="shared" si="118"/>
        <v>0</v>
      </c>
    </row>
    <row r="1032" spans="6:31">
      <c r="F1032" s="2"/>
      <c r="I1032" s="2"/>
      <c r="K1032" s="2"/>
      <c r="M1032" s="2"/>
      <c r="N1032" s="2"/>
      <c r="P1032" s="54"/>
      <c r="Q1032" s="45" t="str">
        <f t="shared" si="112"/>
        <v/>
      </c>
      <c r="R1032" s="45" t="str">
        <f>+IF(Q1032="","",IFERROR(VLOOKUP(Q1032,Consulta1[],2,0),"-"))</f>
        <v/>
      </c>
      <c r="S1032" s="45" t="str">
        <f>+IF(Q1032="","",IFERROR(VLOOKUP(Q1032,Consulta1[],3,0),"-"))</f>
        <v/>
      </c>
      <c r="T1032" s="45" t="str">
        <f>+IF(Q1032="","",IFERROR(VLOOKUP(Q1032,Consulta1[],4,0),"-"))</f>
        <v/>
      </c>
      <c r="U1032" s="45" t="str">
        <f>+IF(Q1032="","",IFERROR(VLOOKUP(Q1032,Consulta1[],5,0),"-"))</f>
        <v/>
      </c>
      <c r="V1032" s="45" t="str">
        <f>+IF(Q1032="","",IFERROR(VLOOKUP(Q1032,Consulta1[],6,0),"-"))</f>
        <v/>
      </c>
      <c r="W1032" s="45" t="str">
        <f t="shared" si="113"/>
        <v/>
      </c>
      <c r="X1032" s="51" t="str">
        <f>+IF(T1032="SWAT HB",800,IF(R1032="-","",IFERROR(IF(T1032="-","",VLOOKUP(T1032,'SKILL PERFIL'!$A$2:$B$37,2,0)),"")))</f>
        <v/>
      </c>
      <c r="Y1032" s="51" t="str">
        <f t="shared" si="114"/>
        <v/>
      </c>
      <c r="Z1032" s="46" t="str">
        <f t="shared" si="115"/>
        <v/>
      </c>
      <c r="AA1032" s="45" t="str">
        <f t="shared" si="116"/>
        <v/>
      </c>
      <c r="AB1032" s="45" t="str">
        <f t="shared" si="117"/>
        <v/>
      </c>
      <c r="AC1032" s="45" t="str">
        <f>+IF(Q1032="","",IFERROR(VLOOKUP(Q1032,Consulta1[],7,0),"-"))</f>
        <v/>
      </c>
      <c r="AD1032" s="45" t="str">
        <f>+IF(Q1032="","",IFERROR(VLOOKUP(Q1032,Consulta1[],9,0),"-"))</f>
        <v/>
      </c>
      <c r="AE1032" s="1">
        <f t="shared" si="118"/>
        <v>0</v>
      </c>
    </row>
    <row r="1033" spans="6:31">
      <c r="F1033" s="2"/>
      <c r="I1033" s="2"/>
      <c r="K1033" s="2"/>
      <c r="M1033" s="2"/>
      <c r="N1033" s="2"/>
      <c r="P1033" s="54"/>
      <c r="Q1033" s="45" t="str">
        <f t="shared" si="112"/>
        <v/>
      </c>
      <c r="R1033" s="45" t="str">
        <f>+IF(Q1033="","",IFERROR(VLOOKUP(Q1033,Consulta1[],2,0),"-"))</f>
        <v/>
      </c>
      <c r="S1033" s="45" t="str">
        <f>+IF(Q1033="","",IFERROR(VLOOKUP(Q1033,Consulta1[],3,0),"-"))</f>
        <v/>
      </c>
      <c r="T1033" s="45" t="str">
        <f>+IF(Q1033="","",IFERROR(VLOOKUP(Q1033,Consulta1[],4,0),"-"))</f>
        <v/>
      </c>
      <c r="U1033" s="45" t="str">
        <f>+IF(Q1033="","",IFERROR(VLOOKUP(Q1033,Consulta1[],5,0),"-"))</f>
        <v/>
      </c>
      <c r="V1033" s="45" t="str">
        <f>+IF(Q1033="","",IFERROR(VLOOKUP(Q1033,Consulta1[],6,0),"-"))</f>
        <v/>
      </c>
      <c r="W1033" s="45" t="str">
        <f t="shared" si="113"/>
        <v/>
      </c>
      <c r="X1033" s="51" t="str">
        <f>+IF(T1033="SWAT HB",800,IF(R1033="-","",IFERROR(IF(T1033="-","",VLOOKUP(T1033,'SKILL PERFIL'!$A$2:$B$37,2,0)),"")))</f>
        <v/>
      </c>
      <c r="Y1033" s="51" t="str">
        <f t="shared" si="114"/>
        <v/>
      </c>
      <c r="Z1033" s="46" t="str">
        <f t="shared" si="115"/>
        <v/>
      </c>
      <c r="AA1033" s="45" t="str">
        <f t="shared" si="116"/>
        <v/>
      </c>
      <c r="AB1033" s="45" t="str">
        <f t="shared" si="117"/>
        <v/>
      </c>
      <c r="AC1033" s="45" t="str">
        <f>+IF(Q1033="","",IFERROR(VLOOKUP(Q1033,Consulta1[],7,0),"-"))</f>
        <v/>
      </c>
      <c r="AD1033" s="45" t="str">
        <f>+IF(Q1033="","",IFERROR(VLOOKUP(Q1033,Consulta1[],9,0),"-"))</f>
        <v/>
      </c>
      <c r="AE1033" s="1">
        <f t="shared" si="118"/>
        <v>0</v>
      </c>
    </row>
    <row r="1034" spans="6:31">
      <c r="F1034" s="2"/>
      <c r="I1034" s="2"/>
      <c r="K1034" s="2"/>
      <c r="M1034" s="2"/>
      <c r="N1034" s="2"/>
      <c r="P1034" s="54"/>
      <c r="Q1034" s="45" t="str">
        <f t="shared" si="112"/>
        <v/>
      </c>
      <c r="R1034" s="45" t="str">
        <f>+IF(Q1034="","",IFERROR(VLOOKUP(Q1034,Consulta1[],2,0),"-"))</f>
        <v/>
      </c>
      <c r="S1034" s="45" t="str">
        <f>+IF(Q1034="","",IFERROR(VLOOKUP(Q1034,Consulta1[],3,0),"-"))</f>
        <v/>
      </c>
      <c r="T1034" s="45" t="str">
        <f>+IF(Q1034="","",IFERROR(VLOOKUP(Q1034,Consulta1[],4,0),"-"))</f>
        <v/>
      </c>
      <c r="U1034" s="45" t="str">
        <f>+IF(Q1034="","",IFERROR(VLOOKUP(Q1034,Consulta1[],5,0),"-"))</f>
        <v/>
      </c>
      <c r="V1034" s="45" t="str">
        <f>+IF(Q1034="","",IFERROR(VLOOKUP(Q1034,Consulta1[],6,0),"-"))</f>
        <v/>
      </c>
      <c r="W1034" s="45" t="str">
        <f t="shared" si="113"/>
        <v/>
      </c>
      <c r="X1034" s="51" t="str">
        <f>+IF(T1034="SWAT HB",800,IF(R1034="-","",IFERROR(IF(T1034="-","",VLOOKUP(T1034,'SKILL PERFIL'!$A$2:$B$37,2,0)),"")))</f>
        <v/>
      </c>
      <c r="Y1034" s="51" t="str">
        <f t="shared" si="114"/>
        <v/>
      </c>
      <c r="Z1034" s="46" t="str">
        <f t="shared" si="115"/>
        <v/>
      </c>
      <c r="AA1034" s="45" t="str">
        <f t="shared" si="116"/>
        <v/>
      </c>
      <c r="AB1034" s="45" t="str">
        <f t="shared" si="117"/>
        <v/>
      </c>
      <c r="AC1034" s="45" t="str">
        <f>+IF(Q1034="","",IFERROR(VLOOKUP(Q1034,Consulta1[],7,0),"-"))</f>
        <v/>
      </c>
      <c r="AD1034" s="45" t="str">
        <f>+IF(Q1034="","",IFERROR(VLOOKUP(Q1034,Consulta1[],9,0),"-"))</f>
        <v/>
      </c>
      <c r="AE1034" s="1">
        <f t="shared" si="118"/>
        <v>0</v>
      </c>
    </row>
    <row r="1035" spans="6:31">
      <c r="F1035" s="2"/>
      <c r="I1035" s="2"/>
      <c r="K1035" s="2"/>
      <c r="M1035" s="2"/>
      <c r="N1035" s="2"/>
      <c r="P1035" s="54"/>
      <c r="Q1035" s="45" t="str">
        <f t="shared" si="112"/>
        <v/>
      </c>
      <c r="R1035" s="45" t="str">
        <f>+IF(Q1035="","",IFERROR(VLOOKUP(Q1035,Consulta1[],2,0),"-"))</f>
        <v/>
      </c>
      <c r="S1035" s="45" t="str">
        <f>+IF(Q1035="","",IFERROR(VLOOKUP(Q1035,Consulta1[],3,0),"-"))</f>
        <v/>
      </c>
      <c r="T1035" s="45" t="str">
        <f>+IF(Q1035="","",IFERROR(VLOOKUP(Q1035,Consulta1[],4,0),"-"))</f>
        <v/>
      </c>
      <c r="U1035" s="45" t="str">
        <f>+IF(Q1035="","",IFERROR(VLOOKUP(Q1035,Consulta1[],5,0),"-"))</f>
        <v/>
      </c>
      <c r="V1035" s="45" t="str">
        <f>+IF(Q1035="","",IFERROR(VLOOKUP(Q1035,Consulta1[],6,0),"-"))</f>
        <v/>
      </c>
      <c r="W1035" s="45" t="str">
        <f t="shared" si="113"/>
        <v/>
      </c>
      <c r="X1035" s="51" t="str">
        <f>+IF(T1035="SWAT HB",800,IF(R1035="-","",IFERROR(IF(T1035="-","",VLOOKUP(T1035,'SKILL PERFIL'!$A$2:$B$37,2,0)),"")))</f>
        <v/>
      </c>
      <c r="Y1035" s="51" t="str">
        <f t="shared" si="114"/>
        <v/>
      </c>
      <c r="Z1035" s="46" t="str">
        <f t="shared" si="115"/>
        <v/>
      </c>
      <c r="AA1035" s="45" t="str">
        <f t="shared" si="116"/>
        <v/>
      </c>
      <c r="AB1035" s="45" t="str">
        <f t="shared" si="117"/>
        <v/>
      </c>
      <c r="AC1035" s="45" t="str">
        <f>+IF(Q1035="","",IFERROR(VLOOKUP(Q1035,Consulta1[],7,0),"-"))</f>
        <v/>
      </c>
      <c r="AD1035" s="45" t="str">
        <f>+IF(Q1035="","",IFERROR(VLOOKUP(Q1035,Consulta1[],9,0),"-"))</f>
        <v/>
      </c>
      <c r="AE1035" s="1">
        <f t="shared" si="118"/>
        <v>0</v>
      </c>
    </row>
    <row r="1036" spans="6:31">
      <c r="F1036" s="2"/>
      <c r="I1036" s="2"/>
      <c r="K1036" s="2"/>
      <c r="M1036" s="2"/>
      <c r="N1036" s="2"/>
      <c r="P1036" s="54"/>
      <c r="Q1036" s="45" t="str">
        <f t="shared" si="112"/>
        <v/>
      </c>
      <c r="R1036" s="45" t="str">
        <f>+IF(Q1036="","",IFERROR(VLOOKUP(Q1036,Consulta1[],2,0),"-"))</f>
        <v/>
      </c>
      <c r="S1036" s="45" t="str">
        <f>+IF(Q1036="","",IFERROR(VLOOKUP(Q1036,Consulta1[],3,0),"-"))</f>
        <v/>
      </c>
      <c r="T1036" s="45" t="str">
        <f>+IF(Q1036="","",IFERROR(VLOOKUP(Q1036,Consulta1[],4,0),"-"))</f>
        <v/>
      </c>
      <c r="U1036" s="45" t="str">
        <f>+IF(Q1036="","",IFERROR(VLOOKUP(Q1036,Consulta1[],5,0),"-"))</f>
        <v/>
      </c>
      <c r="V1036" s="45" t="str">
        <f>+IF(Q1036="","",IFERROR(VLOOKUP(Q1036,Consulta1[],6,0),"-"))</f>
        <v/>
      </c>
      <c r="W1036" s="45" t="str">
        <f t="shared" si="113"/>
        <v/>
      </c>
      <c r="X1036" s="51" t="str">
        <f>+IF(T1036="SWAT HB",800,IF(R1036="-","",IFERROR(IF(T1036="-","",VLOOKUP(T1036,'SKILL PERFIL'!$A$2:$B$37,2,0)),"")))</f>
        <v/>
      </c>
      <c r="Y1036" s="51" t="str">
        <f t="shared" si="114"/>
        <v/>
      </c>
      <c r="Z1036" s="46" t="str">
        <f t="shared" si="115"/>
        <v/>
      </c>
      <c r="AA1036" s="45" t="str">
        <f t="shared" si="116"/>
        <v/>
      </c>
      <c r="AB1036" s="45" t="str">
        <f t="shared" si="117"/>
        <v/>
      </c>
      <c r="AC1036" s="45" t="str">
        <f>+IF(Q1036="","",IFERROR(VLOOKUP(Q1036,Consulta1[],7,0),"-"))</f>
        <v/>
      </c>
      <c r="AD1036" s="45" t="str">
        <f>+IF(Q1036="","",IFERROR(VLOOKUP(Q1036,Consulta1[],9,0),"-"))</f>
        <v/>
      </c>
      <c r="AE1036" s="1">
        <f t="shared" si="118"/>
        <v>0</v>
      </c>
    </row>
    <row r="1037" spans="6:31">
      <c r="F1037" s="2"/>
      <c r="I1037" s="2"/>
      <c r="K1037" s="2"/>
      <c r="M1037" s="2"/>
      <c r="N1037" s="2"/>
      <c r="P1037" s="54"/>
      <c r="Q1037" s="45" t="str">
        <f t="shared" si="112"/>
        <v/>
      </c>
      <c r="R1037" s="45" t="str">
        <f>+IF(Q1037="","",IFERROR(VLOOKUP(Q1037,Consulta1[],2,0),"-"))</f>
        <v/>
      </c>
      <c r="S1037" s="45" t="str">
        <f>+IF(Q1037="","",IFERROR(VLOOKUP(Q1037,Consulta1[],3,0),"-"))</f>
        <v/>
      </c>
      <c r="T1037" s="45" t="str">
        <f>+IF(Q1037="","",IFERROR(VLOOKUP(Q1037,Consulta1[],4,0),"-"))</f>
        <v/>
      </c>
      <c r="U1037" s="45" t="str">
        <f>+IF(Q1037="","",IFERROR(VLOOKUP(Q1037,Consulta1[],5,0),"-"))</f>
        <v/>
      </c>
      <c r="V1037" s="45" t="str">
        <f>+IF(Q1037="","",IFERROR(VLOOKUP(Q1037,Consulta1[],6,0),"-"))</f>
        <v/>
      </c>
      <c r="W1037" s="45" t="str">
        <f t="shared" si="113"/>
        <v/>
      </c>
      <c r="X1037" s="51" t="str">
        <f>+IF(T1037="SWAT HB",800,IF(R1037="-","",IFERROR(IF(T1037="-","",VLOOKUP(T1037,'SKILL PERFIL'!$A$2:$B$37,2,0)),"")))</f>
        <v/>
      </c>
      <c r="Y1037" s="51" t="str">
        <f t="shared" si="114"/>
        <v/>
      </c>
      <c r="Z1037" s="46" t="str">
        <f t="shared" si="115"/>
        <v/>
      </c>
      <c r="AA1037" s="45" t="str">
        <f t="shared" si="116"/>
        <v/>
      </c>
      <c r="AB1037" s="45" t="str">
        <f t="shared" si="117"/>
        <v/>
      </c>
      <c r="AC1037" s="45" t="str">
        <f>+IF(Q1037="","",IFERROR(VLOOKUP(Q1037,Consulta1[],7,0),"-"))</f>
        <v/>
      </c>
      <c r="AD1037" s="45" t="str">
        <f>+IF(Q1037="","",IFERROR(VLOOKUP(Q1037,Consulta1[],9,0),"-"))</f>
        <v/>
      </c>
      <c r="AE1037" s="1">
        <f t="shared" si="118"/>
        <v>0</v>
      </c>
    </row>
    <row r="1038" spans="6:31">
      <c r="F1038" s="2"/>
      <c r="I1038" s="2"/>
      <c r="K1038" s="2"/>
      <c r="M1038" s="2"/>
      <c r="N1038" s="2"/>
      <c r="P1038" s="54"/>
      <c r="Q1038" s="45" t="str">
        <f t="shared" si="112"/>
        <v/>
      </c>
      <c r="R1038" s="45" t="str">
        <f>+IF(Q1038="","",IFERROR(VLOOKUP(Q1038,Consulta1[],2,0),"-"))</f>
        <v/>
      </c>
      <c r="S1038" s="45" t="str">
        <f>+IF(Q1038="","",IFERROR(VLOOKUP(Q1038,Consulta1[],3,0),"-"))</f>
        <v/>
      </c>
      <c r="T1038" s="45" t="str">
        <f>+IF(Q1038="","",IFERROR(VLOOKUP(Q1038,Consulta1[],4,0),"-"))</f>
        <v/>
      </c>
      <c r="U1038" s="45" t="str">
        <f>+IF(Q1038="","",IFERROR(VLOOKUP(Q1038,Consulta1[],5,0),"-"))</f>
        <v/>
      </c>
      <c r="V1038" s="45" t="str">
        <f>+IF(Q1038="","",IFERROR(VLOOKUP(Q1038,Consulta1[],6,0),"-"))</f>
        <v/>
      </c>
      <c r="W1038" s="45" t="str">
        <f t="shared" si="113"/>
        <v/>
      </c>
      <c r="X1038" s="51" t="str">
        <f>+IF(T1038="SWAT HB",800,IF(R1038="-","",IFERROR(IF(T1038="-","",VLOOKUP(T1038,'SKILL PERFIL'!$A$2:$B$37,2,0)),"")))</f>
        <v/>
      </c>
      <c r="Y1038" s="51" t="str">
        <f t="shared" si="114"/>
        <v/>
      </c>
      <c r="Z1038" s="46" t="str">
        <f t="shared" si="115"/>
        <v/>
      </c>
      <c r="AA1038" s="45" t="str">
        <f t="shared" si="116"/>
        <v/>
      </c>
      <c r="AB1038" s="45" t="str">
        <f t="shared" si="117"/>
        <v/>
      </c>
      <c r="AC1038" s="45" t="str">
        <f>+IF(Q1038="","",IFERROR(VLOOKUP(Q1038,Consulta1[],7,0),"-"))</f>
        <v/>
      </c>
      <c r="AD1038" s="45" t="str">
        <f>+IF(Q1038="","",IFERROR(VLOOKUP(Q1038,Consulta1[],9,0),"-"))</f>
        <v/>
      </c>
      <c r="AE1038" s="1">
        <f t="shared" si="118"/>
        <v>0</v>
      </c>
    </row>
    <row r="1039" spans="6:31">
      <c r="F1039" s="2"/>
      <c r="I1039" s="2"/>
      <c r="K1039" s="2"/>
      <c r="M1039" s="2"/>
      <c r="N1039" s="2"/>
      <c r="P1039" s="54"/>
      <c r="Q1039" s="45" t="str">
        <f t="shared" si="112"/>
        <v/>
      </c>
      <c r="R1039" s="45" t="str">
        <f>+IF(Q1039="","",IFERROR(VLOOKUP(Q1039,Consulta1[],2,0),"-"))</f>
        <v/>
      </c>
      <c r="S1039" s="45" t="str">
        <f>+IF(Q1039="","",IFERROR(VLOOKUP(Q1039,Consulta1[],3,0),"-"))</f>
        <v/>
      </c>
      <c r="T1039" s="45" t="str">
        <f>+IF(Q1039="","",IFERROR(VLOOKUP(Q1039,Consulta1[],4,0),"-"))</f>
        <v/>
      </c>
      <c r="U1039" s="45" t="str">
        <f>+IF(Q1039="","",IFERROR(VLOOKUP(Q1039,Consulta1[],5,0),"-"))</f>
        <v/>
      </c>
      <c r="V1039" s="45" t="str">
        <f>+IF(Q1039="","",IFERROR(VLOOKUP(Q1039,Consulta1[],6,0),"-"))</f>
        <v/>
      </c>
      <c r="W1039" s="45" t="str">
        <f t="shared" si="113"/>
        <v/>
      </c>
      <c r="X1039" s="51" t="str">
        <f>+IF(T1039="SWAT HB",800,IF(R1039="-","",IFERROR(IF(T1039="-","",VLOOKUP(T1039,'SKILL PERFIL'!$A$2:$B$37,2,0)),"")))</f>
        <v/>
      </c>
      <c r="Y1039" s="51" t="str">
        <f t="shared" si="114"/>
        <v/>
      </c>
      <c r="Z1039" s="46" t="str">
        <f t="shared" si="115"/>
        <v/>
      </c>
      <c r="AA1039" s="45" t="str">
        <f t="shared" si="116"/>
        <v/>
      </c>
      <c r="AB1039" s="45" t="str">
        <f t="shared" si="117"/>
        <v/>
      </c>
      <c r="AC1039" s="45" t="str">
        <f>+IF(Q1039="","",IFERROR(VLOOKUP(Q1039,Consulta1[],7,0),"-"))</f>
        <v/>
      </c>
      <c r="AD1039" s="45" t="str">
        <f>+IF(Q1039="","",IFERROR(VLOOKUP(Q1039,Consulta1[],9,0),"-"))</f>
        <v/>
      </c>
      <c r="AE1039" s="1">
        <f t="shared" si="118"/>
        <v>0</v>
      </c>
    </row>
    <row r="1040" spans="6:31">
      <c r="F1040" s="2"/>
      <c r="G1040" s="2"/>
      <c r="I1040" s="2"/>
      <c r="K1040" s="2"/>
      <c r="L1040" s="2"/>
      <c r="M1040" s="2"/>
      <c r="N1040" s="2"/>
      <c r="O1040" s="2"/>
      <c r="P1040" s="54"/>
      <c r="Q1040" s="45" t="str">
        <f t="shared" si="112"/>
        <v/>
      </c>
      <c r="R1040" s="45" t="str">
        <f>+IF(Q1040="","",IFERROR(VLOOKUP(Q1040,Consulta1[],2,0),"-"))</f>
        <v/>
      </c>
      <c r="S1040" s="45" t="str">
        <f>+IF(Q1040="","",IFERROR(VLOOKUP(Q1040,Consulta1[],3,0),"-"))</f>
        <v/>
      </c>
      <c r="T1040" s="45" t="str">
        <f>+IF(Q1040="","",IFERROR(VLOOKUP(Q1040,Consulta1[],4,0),"-"))</f>
        <v/>
      </c>
      <c r="U1040" s="45" t="str">
        <f>+IF(Q1040="","",IFERROR(VLOOKUP(Q1040,Consulta1[],5,0),"-"))</f>
        <v/>
      </c>
      <c r="V1040" s="45" t="str">
        <f>+IF(Q1040="","",IFERROR(VLOOKUP(Q1040,Consulta1[],6,0),"-"))</f>
        <v/>
      </c>
      <c r="W1040" s="45" t="str">
        <f t="shared" si="113"/>
        <v/>
      </c>
      <c r="X1040" s="51" t="str">
        <f>+IF(T1040="SWAT HB",800,IF(R1040="-","",IFERROR(IF(T1040="-","",VLOOKUP(T1040,'SKILL PERFIL'!$A$2:$B$37,2,0)),"")))</f>
        <v/>
      </c>
      <c r="Y1040" s="51" t="str">
        <f t="shared" si="114"/>
        <v/>
      </c>
      <c r="Z1040" s="46" t="str">
        <f t="shared" si="115"/>
        <v/>
      </c>
      <c r="AA1040" s="45" t="str">
        <f t="shared" si="116"/>
        <v/>
      </c>
      <c r="AB1040" s="45" t="str">
        <f t="shared" si="117"/>
        <v/>
      </c>
      <c r="AC1040" s="45" t="str">
        <f>+IF(Q1040="","",IFERROR(VLOOKUP(Q1040,Consulta1[],7,0),"-"))</f>
        <v/>
      </c>
      <c r="AD1040" s="45" t="str">
        <f>+IF(Q1040="","",IFERROR(VLOOKUP(Q1040,Consulta1[],9,0),"-"))</f>
        <v/>
      </c>
      <c r="AE1040" s="1">
        <f t="shared" si="118"/>
        <v>0</v>
      </c>
    </row>
    <row r="1041" spans="6:31">
      <c r="F1041" s="2"/>
      <c r="I1041" s="2"/>
      <c r="K1041" s="2"/>
      <c r="M1041" s="2"/>
      <c r="N1041" s="2"/>
      <c r="P1041" s="54"/>
      <c r="Q1041" s="45" t="str">
        <f t="shared" si="112"/>
        <v/>
      </c>
      <c r="R1041" s="45" t="str">
        <f>+IF(Q1041="","",IFERROR(VLOOKUP(Q1041,Consulta1[],2,0),"-"))</f>
        <v/>
      </c>
      <c r="S1041" s="45" t="str">
        <f>+IF(Q1041="","",IFERROR(VLOOKUP(Q1041,Consulta1[],3,0),"-"))</f>
        <v/>
      </c>
      <c r="T1041" s="45" t="str">
        <f>+IF(Q1041="","",IFERROR(VLOOKUP(Q1041,Consulta1[],4,0),"-"))</f>
        <v/>
      </c>
      <c r="U1041" s="45" t="str">
        <f>+IF(Q1041="","",IFERROR(VLOOKUP(Q1041,Consulta1[],5,0),"-"))</f>
        <v/>
      </c>
      <c r="V1041" s="45" t="str">
        <f>+IF(Q1041="","",IFERROR(VLOOKUP(Q1041,Consulta1[],6,0),"-"))</f>
        <v/>
      </c>
      <c r="W1041" s="45" t="str">
        <f t="shared" si="113"/>
        <v/>
      </c>
      <c r="X1041" s="51" t="str">
        <f>+IF(T1041="SWAT HB",800,IF(R1041="-","",IFERROR(IF(T1041="-","",VLOOKUP(T1041,'SKILL PERFIL'!$A$2:$B$37,2,0)),"")))</f>
        <v/>
      </c>
      <c r="Y1041" s="51" t="str">
        <f t="shared" si="114"/>
        <v/>
      </c>
      <c r="Z1041" s="46" t="str">
        <f t="shared" si="115"/>
        <v/>
      </c>
      <c r="AA1041" s="45" t="str">
        <f t="shared" si="116"/>
        <v/>
      </c>
      <c r="AB1041" s="45" t="str">
        <f t="shared" si="117"/>
        <v/>
      </c>
      <c r="AC1041" s="45" t="str">
        <f>+IF(Q1041="","",IFERROR(VLOOKUP(Q1041,Consulta1[],7,0),"-"))</f>
        <v/>
      </c>
      <c r="AD1041" s="45" t="str">
        <f>+IF(Q1041="","",IFERROR(VLOOKUP(Q1041,Consulta1[],9,0),"-"))</f>
        <v/>
      </c>
      <c r="AE1041" s="1">
        <f t="shared" si="118"/>
        <v>0</v>
      </c>
    </row>
    <row r="1042" spans="6:31">
      <c r="F1042" s="2"/>
      <c r="I1042" s="2"/>
      <c r="K1042" s="2"/>
      <c r="M1042" s="2"/>
      <c r="N1042" s="2"/>
      <c r="P1042" s="54"/>
      <c r="Q1042" s="45" t="str">
        <f t="shared" si="112"/>
        <v/>
      </c>
      <c r="R1042" s="45" t="str">
        <f>+IF(Q1042="","",IFERROR(VLOOKUP(Q1042,Consulta1[],2,0),"-"))</f>
        <v/>
      </c>
      <c r="S1042" s="45" t="str">
        <f>+IF(Q1042="","",IFERROR(VLOOKUP(Q1042,Consulta1[],3,0),"-"))</f>
        <v/>
      </c>
      <c r="T1042" s="45" t="str">
        <f>+IF(Q1042="","",IFERROR(VLOOKUP(Q1042,Consulta1[],4,0),"-"))</f>
        <v/>
      </c>
      <c r="U1042" s="45" t="str">
        <f>+IF(Q1042="","",IFERROR(VLOOKUP(Q1042,Consulta1[],5,0),"-"))</f>
        <v/>
      </c>
      <c r="V1042" s="45" t="str">
        <f>+IF(Q1042="","",IFERROR(VLOOKUP(Q1042,Consulta1[],6,0),"-"))</f>
        <v/>
      </c>
      <c r="W1042" s="45" t="str">
        <f t="shared" si="113"/>
        <v/>
      </c>
      <c r="X1042" s="51" t="str">
        <f>+IF(T1042="SWAT HB",800,IF(R1042="-","",IFERROR(IF(T1042="-","",VLOOKUP(T1042,'SKILL PERFIL'!$A$2:$B$37,2,0)),"")))</f>
        <v/>
      </c>
      <c r="Y1042" s="51" t="str">
        <f t="shared" si="114"/>
        <v/>
      </c>
      <c r="Z1042" s="46" t="str">
        <f t="shared" si="115"/>
        <v/>
      </c>
      <c r="AA1042" s="45" t="str">
        <f t="shared" si="116"/>
        <v/>
      </c>
      <c r="AB1042" s="45" t="str">
        <f t="shared" si="117"/>
        <v/>
      </c>
      <c r="AC1042" s="45" t="str">
        <f>+IF(Q1042="","",IFERROR(VLOOKUP(Q1042,Consulta1[],7,0),"-"))</f>
        <v/>
      </c>
      <c r="AD1042" s="45" t="str">
        <f>+IF(Q1042="","",IFERROR(VLOOKUP(Q1042,Consulta1[],9,0),"-"))</f>
        <v/>
      </c>
      <c r="AE1042" s="1">
        <f t="shared" si="118"/>
        <v>0</v>
      </c>
    </row>
    <row r="1043" spans="6:31">
      <c r="F1043" s="2"/>
      <c r="I1043" s="2"/>
      <c r="K1043" s="2"/>
      <c r="M1043" s="2"/>
      <c r="N1043" s="2"/>
      <c r="P1043" s="54"/>
      <c r="Q1043" s="45" t="str">
        <f t="shared" si="112"/>
        <v/>
      </c>
      <c r="R1043" s="45" t="str">
        <f>+IF(Q1043="","",IFERROR(VLOOKUP(Q1043,Consulta1[],2,0),"-"))</f>
        <v/>
      </c>
      <c r="S1043" s="45" t="str">
        <f>+IF(Q1043="","",IFERROR(VLOOKUP(Q1043,Consulta1[],3,0),"-"))</f>
        <v/>
      </c>
      <c r="T1043" s="45" t="str">
        <f>+IF(Q1043="","",IFERROR(VLOOKUP(Q1043,Consulta1[],4,0),"-"))</f>
        <v/>
      </c>
      <c r="U1043" s="45" t="str">
        <f>+IF(Q1043="","",IFERROR(VLOOKUP(Q1043,Consulta1[],5,0),"-"))</f>
        <v/>
      </c>
      <c r="V1043" s="45" t="str">
        <f>+IF(Q1043="","",IFERROR(VLOOKUP(Q1043,Consulta1[],6,0),"-"))</f>
        <v/>
      </c>
      <c r="W1043" s="45" t="str">
        <f t="shared" si="113"/>
        <v/>
      </c>
      <c r="X1043" s="51" t="str">
        <f>+IF(T1043="SWAT HB",800,IF(R1043="-","",IFERROR(IF(T1043="-","",VLOOKUP(T1043,'SKILL PERFIL'!$A$2:$B$37,2,0)),"")))</f>
        <v/>
      </c>
      <c r="Y1043" s="51" t="str">
        <f t="shared" si="114"/>
        <v/>
      </c>
      <c r="Z1043" s="46" t="str">
        <f t="shared" si="115"/>
        <v/>
      </c>
      <c r="AA1043" s="45" t="str">
        <f t="shared" si="116"/>
        <v/>
      </c>
      <c r="AB1043" s="45" t="str">
        <f t="shared" si="117"/>
        <v/>
      </c>
      <c r="AC1043" s="45" t="str">
        <f>+IF(Q1043="","",IFERROR(VLOOKUP(Q1043,Consulta1[],7,0),"-"))</f>
        <v/>
      </c>
      <c r="AD1043" s="45" t="str">
        <f>+IF(Q1043="","",IFERROR(VLOOKUP(Q1043,Consulta1[],9,0),"-"))</f>
        <v/>
      </c>
      <c r="AE1043" s="1">
        <f t="shared" si="118"/>
        <v>0</v>
      </c>
    </row>
    <row r="1044" spans="6:31">
      <c r="F1044" s="2"/>
      <c r="I1044" s="2"/>
      <c r="K1044" s="2"/>
      <c r="M1044" s="2"/>
      <c r="N1044" s="2"/>
      <c r="P1044" s="54"/>
      <c r="Q1044" s="45" t="str">
        <f t="shared" si="112"/>
        <v/>
      </c>
      <c r="R1044" s="45" t="str">
        <f>+IF(Q1044="","",IFERROR(VLOOKUP(Q1044,Consulta1[],2,0),"-"))</f>
        <v/>
      </c>
      <c r="S1044" s="45" t="str">
        <f>+IF(Q1044="","",IFERROR(VLOOKUP(Q1044,Consulta1[],3,0),"-"))</f>
        <v/>
      </c>
      <c r="T1044" s="45" t="str">
        <f>+IF(Q1044="","",IFERROR(VLOOKUP(Q1044,Consulta1[],4,0),"-"))</f>
        <v/>
      </c>
      <c r="U1044" s="45" t="str">
        <f>+IF(Q1044="","",IFERROR(VLOOKUP(Q1044,Consulta1[],5,0),"-"))</f>
        <v/>
      </c>
      <c r="V1044" s="45" t="str">
        <f>+IF(Q1044="","",IFERROR(VLOOKUP(Q1044,Consulta1[],6,0),"-"))</f>
        <v/>
      </c>
      <c r="W1044" s="45" t="str">
        <f t="shared" si="113"/>
        <v/>
      </c>
      <c r="X1044" s="51" t="str">
        <f>+IF(T1044="SWAT HB",800,IF(R1044="-","",IFERROR(IF(T1044="-","",VLOOKUP(T1044,'SKILL PERFIL'!$A$2:$B$37,2,0)),"")))</f>
        <v/>
      </c>
      <c r="Y1044" s="51" t="str">
        <f t="shared" si="114"/>
        <v/>
      </c>
      <c r="Z1044" s="46" t="str">
        <f t="shared" si="115"/>
        <v/>
      </c>
      <c r="AA1044" s="45" t="str">
        <f t="shared" si="116"/>
        <v/>
      </c>
      <c r="AB1044" s="45" t="str">
        <f t="shared" si="117"/>
        <v/>
      </c>
      <c r="AC1044" s="45" t="str">
        <f>+IF(Q1044="","",IFERROR(VLOOKUP(Q1044,Consulta1[],7,0),"-"))</f>
        <v/>
      </c>
      <c r="AD1044" s="45" t="str">
        <f>+IF(Q1044="","",IFERROR(VLOOKUP(Q1044,Consulta1[],9,0),"-"))</f>
        <v/>
      </c>
      <c r="AE1044" s="1">
        <f t="shared" si="118"/>
        <v>0</v>
      </c>
    </row>
    <row r="1045" spans="6:31">
      <c r="F1045" s="2"/>
      <c r="I1045" s="2"/>
      <c r="K1045" s="2"/>
      <c r="M1045" s="2"/>
      <c r="N1045" s="2"/>
      <c r="P1045" s="54"/>
      <c r="Q1045" s="45" t="str">
        <f t="shared" si="112"/>
        <v/>
      </c>
      <c r="R1045" s="45" t="str">
        <f>+IF(Q1045="","",IFERROR(VLOOKUP(Q1045,Consulta1[],2,0),"-"))</f>
        <v/>
      </c>
      <c r="S1045" s="45" t="str">
        <f>+IF(Q1045="","",IFERROR(VLOOKUP(Q1045,Consulta1[],3,0),"-"))</f>
        <v/>
      </c>
      <c r="T1045" s="45" t="str">
        <f>+IF(Q1045="","",IFERROR(VLOOKUP(Q1045,Consulta1[],4,0),"-"))</f>
        <v/>
      </c>
      <c r="U1045" s="45" t="str">
        <f>+IF(Q1045="","",IFERROR(VLOOKUP(Q1045,Consulta1[],5,0),"-"))</f>
        <v/>
      </c>
      <c r="V1045" s="45" t="str">
        <f>+IF(Q1045="","",IFERROR(VLOOKUP(Q1045,Consulta1[],6,0),"-"))</f>
        <v/>
      </c>
      <c r="W1045" s="45" t="str">
        <f t="shared" si="113"/>
        <v/>
      </c>
      <c r="X1045" s="51" t="str">
        <f>+IF(T1045="SWAT HB",800,IF(R1045="-","",IFERROR(IF(T1045="-","",VLOOKUP(T1045,'SKILL PERFIL'!$A$2:$B$37,2,0)),"")))</f>
        <v/>
      </c>
      <c r="Y1045" s="51" t="str">
        <f t="shared" si="114"/>
        <v/>
      </c>
      <c r="Z1045" s="46" t="str">
        <f t="shared" si="115"/>
        <v/>
      </c>
      <c r="AA1045" s="45" t="str">
        <f t="shared" si="116"/>
        <v/>
      </c>
      <c r="AB1045" s="45" t="str">
        <f t="shared" si="117"/>
        <v/>
      </c>
      <c r="AC1045" s="45" t="str">
        <f>+IF(Q1045="","",IFERROR(VLOOKUP(Q1045,Consulta1[],7,0),"-"))</f>
        <v/>
      </c>
      <c r="AD1045" s="45" t="str">
        <f>+IF(Q1045="","",IFERROR(VLOOKUP(Q1045,Consulta1[],9,0),"-"))</f>
        <v/>
      </c>
      <c r="AE1045" s="1">
        <f t="shared" si="118"/>
        <v>0</v>
      </c>
    </row>
    <row r="1046" spans="6:31">
      <c r="F1046" s="2"/>
      <c r="I1046" s="2"/>
      <c r="K1046" s="2"/>
      <c r="M1046" s="2"/>
      <c r="N1046" s="2"/>
      <c r="P1046" s="54"/>
      <c r="Q1046" s="45" t="str">
        <f t="shared" si="112"/>
        <v/>
      </c>
      <c r="R1046" s="45" t="str">
        <f>+IF(Q1046="","",IFERROR(VLOOKUP(Q1046,Consulta1[],2,0),"-"))</f>
        <v/>
      </c>
      <c r="S1046" s="45" t="str">
        <f>+IF(Q1046="","",IFERROR(VLOOKUP(Q1046,Consulta1[],3,0),"-"))</f>
        <v/>
      </c>
      <c r="T1046" s="45" t="str">
        <f>+IF(Q1046="","",IFERROR(VLOOKUP(Q1046,Consulta1[],4,0),"-"))</f>
        <v/>
      </c>
      <c r="U1046" s="45" t="str">
        <f>+IF(Q1046="","",IFERROR(VLOOKUP(Q1046,Consulta1[],5,0),"-"))</f>
        <v/>
      </c>
      <c r="V1046" s="45" t="str">
        <f>+IF(Q1046="","",IFERROR(VLOOKUP(Q1046,Consulta1[],6,0),"-"))</f>
        <v/>
      </c>
      <c r="W1046" s="45" t="str">
        <f t="shared" si="113"/>
        <v/>
      </c>
      <c r="X1046" s="51" t="str">
        <f>+IF(T1046="SWAT HB",800,IF(R1046="-","",IFERROR(IF(T1046="-","",VLOOKUP(T1046,'SKILL PERFIL'!$A$2:$B$37,2,0)),"")))</f>
        <v/>
      </c>
      <c r="Y1046" s="51" t="str">
        <f t="shared" si="114"/>
        <v/>
      </c>
      <c r="Z1046" s="46" t="str">
        <f t="shared" si="115"/>
        <v/>
      </c>
      <c r="AA1046" s="45" t="str">
        <f t="shared" si="116"/>
        <v/>
      </c>
      <c r="AB1046" s="45" t="str">
        <f t="shared" si="117"/>
        <v/>
      </c>
      <c r="AC1046" s="45" t="str">
        <f>+IF(Q1046="","",IFERROR(VLOOKUP(Q1046,Consulta1[],7,0),"-"))</f>
        <v/>
      </c>
      <c r="AD1046" s="45" t="str">
        <f>+IF(Q1046="","",IFERROR(VLOOKUP(Q1046,Consulta1[],9,0),"-"))</f>
        <v/>
      </c>
      <c r="AE1046" s="1">
        <f t="shared" si="118"/>
        <v>0</v>
      </c>
    </row>
    <row r="1047" spans="6:31">
      <c r="F1047" s="2"/>
      <c r="I1047" s="2"/>
      <c r="K1047" s="2"/>
      <c r="M1047" s="2"/>
      <c r="N1047" s="2"/>
      <c r="P1047" s="54"/>
      <c r="Q1047" s="45" t="str">
        <f t="shared" si="112"/>
        <v/>
      </c>
      <c r="R1047" s="45" t="str">
        <f>+IF(Q1047="","",IFERROR(VLOOKUP(Q1047,Consulta1[],2,0),"-"))</f>
        <v/>
      </c>
      <c r="S1047" s="45" t="str">
        <f>+IF(Q1047="","",IFERROR(VLOOKUP(Q1047,Consulta1[],3,0),"-"))</f>
        <v/>
      </c>
      <c r="T1047" s="45" t="str">
        <f>+IF(Q1047="","",IFERROR(VLOOKUP(Q1047,Consulta1[],4,0),"-"))</f>
        <v/>
      </c>
      <c r="U1047" s="45" t="str">
        <f>+IF(Q1047="","",IFERROR(VLOOKUP(Q1047,Consulta1[],5,0),"-"))</f>
        <v/>
      </c>
      <c r="V1047" s="45" t="str">
        <f>+IF(Q1047="","",IFERROR(VLOOKUP(Q1047,Consulta1[],6,0),"-"))</f>
        <v/>
      </c>
      <c r="W1047" s="45" t="str">
        <f t="shared" si="113"/>
        <v/>
      </c>
      <c r="X1047" s="51" t="str">
        <f>+IF(T1047="SWAT HB",800,IF(R1047="-","",IFERROR(IF(T1047="-","",VLOOKUP(T1047,'SKILL PERFIL'!$A$2:$B$37,2,0)),"")))</f>
        <v/>
      </c>
      <c r="Y1047" s="51" t="str">
        <f t="shared" si="114"/>
        <v/>
      </c>
      <c r="Z1047" s="46" t="str">
        <f t="shared" si="115"/>
        <v/>
      </c>
      <c r="AA1047" s="45" t="str">
        <f t="shared" si="116"/>
        <v/>
      </c>
      <c r="AB1047" s="45" t="str">
        <f t="shared" si="117"/>
        <v/>
      </c>
      <c r="AC1047" s="45" t="str">
        <f>+IF(Q1047="","",IFERROR(VLOOKUP(Q1047,Consulta1[],7,0),"-"))</f>
        <v/>
      </c>
      <c r="AD1047" s="45" t="str">
        <f>+IF(Q1047="","",IFERROR(VLOOKUP(Q1047,Consulta1[],9,0),"-"))</f>
        <v/>
      </c>
      <c r="AE1047" s="1">
        <f t="shared" si="118"/>
        <v>0</v>
      </c>
    </row>
    <row r="1048" spans="6:31">
      <c r="F1048" s="2"/>
      <c r="I1048" s="2"/>
      <c r="K1048" s="2"/>
      <c r="M1048" s="2"/>
      <c r="N1048" s="2"/>
      <c r="P1048" s="54"/>
      <c r="Q1048" s="45" t="str">
        <f t="shared" si="112"/>
        <v/>
      </c>
      <c r="R1048" s="45" t="str">
        <f>+IF(Q1048="","",IFERROR(VLOOKUP(Q1048,Consulta1[],2,0),"-"))</f>
        <v/>
      </c>
      <c r="S1048" s="45" t="str">
        <f>+IF(Q1048="","",IFERROR(VLOOKUP(Q1048,Consulta1[],3,0),"-"))</f>
        <v/>
      </c>
      <c r="T1048" s="45" t="str">
        <f>+IF(Q1048="","",IFERROR(VLOOKUP(Q1048,Consulta1[],4,0),"-"))</f>
        <v/>
      </c>
      <c r="U1048" s="45" t="str">
        <f>+IF(Q1048="","",IFERROR(VLOOKUP(Q1048,Consulta1[],5,0),"-"))</f>
        <v/>
      </c>
      <c r="V1048" s="45" t="str">
        <f>+IF(Q1048="","",IFERROR(VLOOKUP(Q1048,Consulta1[],6,0),"-"))</f>
        <v/>
      </c>
      <c r="W1048" s="45" t="str">
        <f t="shared" si="113"/>
        <v/>
      </c>
      <c r="X1048" s="51" t="str">
        <f>+IF(T1048="SWAT HB",800,IF(R1048="-","",IFERROR(IF(T1048="-","",VLOOKUP(T1048,'SKILL PERFIL'!$A$2:$B$37,2,0)),"")))</f>
        <v/>
      </c>
      <c r="Y1048" s="51" t="str">
        <f t="shared" si="114"/>
        <v/>
      </c>
      <c r="Z1048" s="46" t="str">
        <f t="shared" si="115"/>
        <v/>
      </c>
      <c r="AA1048" s="45" t="str">
        <f t="shared" si="116"/>
        <v/>
      </c>
      <c r="AB1048" s="45" t="str">
        <f t="shared" si="117"/>
        <v/>
      </c>
      <c r="AC1048" s="45" t="str">
        <f>+IF(Q1048="","",IFERROR(VLOOKUP(Q1048,Consulta1[],7,0),"-"))</f>
        <v/>
      </c>
      <c r="AD1048" s="45" t="str">
        <f>+IF(Q1048="","",IFERROR(VLOOKUP(Q1048,Consulta1[],9,0),"-"))</f>
        <v/>
      </c>
      <c r="AE1048" s="1">
        <f t="shared" si="118"/>
        <v>0</v>
      </c>
    </row>
    <row r="1049" spans="6:31">
      <c r="F1049" s="2"/>
      <c r="I1049" s="2"/>
      <c r="K1049" s="2"/>
      <c r="M1049" s="2"/>
      <c r="N1049" s="2"/>
      <c r="P1049" s="54"/>
      <c r="Q1049" s="45" t="str">
        <f t="shared" si="112"/>
        <v/>
      </c>
      <c r="R1049" s="45" t="str">
        <f>+IF(Q1049="","",IFERROR(VLOOKUP(Q1049,Consulta1[],2,0),"-"))</f>
        <v/>
      </c>
      <c r="S1049" s="45" t="str">
        <f>+IF(Q1049="","",IFERROR(VLOOKUP(Q1049,Consulta1[],3,0),"-"))</f>
        <v/>
      </c>
      <c r="T1049" s="45" t="str">
        <f>+IF(Q1049="","",IFERROR(VLOOKUP(Q1049,Consulta1[],4,0),"-"))</f>
        <v/>
      </c>
      <c r="U1049" s="45" t="str">
        <f>+IF(Q1049="","",IFERROR(VLOOKUP(Q1049,Consulta1[],5,0),"-"))</f>
        <v/>
      </c>
      <c r="V1049" s="45" t="str">
        <f>+IF(Q1049="","",IFERROR(VLOOKUP(Q1049,Consulta1[],6,0),"-"))</f>
        <v/>
      </c>
      <c r="W1049" s="45" t="str">
        <f t="shared" si="113"/>
        <v/>
      </c>
      <c r="X1049" s="51" t="str">
        <f>+IF(T1049="SWAT HB",800,IF(R1049="-","",IFERROR(IF(T1049="-","",VLOOKUP(T1049,'SKILL PERFIL'!$A$2:$B$37,2,0)),"")))</f>
        <v/>
      </c>
      <c r="Y1049" s="51" t="str">
        <f t="shared" si="114"/>
        <v/>
      </c>
      <c r="Z1049" s="46" t="str">
        <f t="shared" si="115"/>
        <v/>
      </c>
      <c r="AA1049" s="45" t="str">
        <f t="shared" si="116"/>
        <v/>
      </c>
      <c r="AB1049" s="45" t="str">
        <f t="shared" si="117"/>
        <v/>
      </c>
      <c r="AC1049" s="45" t="str">
        <f>+IF(Q1049="","",IFERROR(VLOOKUP(Q1049,Consulta1[],7,0),"-"))</f>
        <v/>
      </c>
      <c r="AD1049" s="45" t="str">
        <f>+IF(Q1049="","",IFERROR(VLOOKUP(Q1049,Consulta1[],9,0),"-"))</f>
        <v/>
      </c>
      <c r="AE1049" s="1">
        <f t="shared" si="118"/>
        <v>0</v>
      </c>
    </row>
    <row r="1050" spans="6:31">
      <c r="F1050" s="2"/>
      <c r="I1050" s="2"/>
      <c r="K1050" s="2"/>
      <c r="M1050" s="2"/>
      <c r="N1050" s="2"/>
      <c r="P1050" s="54"/>
      <c r="Q1050" s="45" t="str">
        <f t="shared" si="112"/>
        <v/>
      </c>
      <c r="R1050" s="45" t="str">
        <f>+IF(Q1050="","",IFERROR(VLOOKUP(Q1050,Consulta1[],2,0),"-"))</f>
        <v/>
      </c>
      <c r="S1050" s="45" t="str">
        <f>+IF(Q1050="","",IFERROR(VLOOKUP(Q1050,Consulta1[],3,0),"-"))</f>
        <v/>
      </c>
      <c r="T1050" s="45" t="str">
        <f>+IF(Q1050="","",IFERROR(VLOOKUP(Q1050,Consulta1[],4,0),"-"))</f>
        <v/>
      </c>
      <c r="U1050" s="45" t="str">
        <f>+IF(Q1050="","",IFERROR(VLOOKUP(Q1050,Consulta1[],5,0),"-"))</f>
        <v/>
      </c>
      <c r="V1050" s="45" t="str">
        <f>+IF(Q1050="","",IFERROR(VLOOKUP(Q1050,Consulta1[],6,0),"-"))</f>
        <v/>
      </c>
      <c r="W1050" s="45" t="str">
        <f t="shared" si="113"/>
        <v/>
      </c>
      <c r="X1050" s="51" t="str">
        <f>+IF(T1050="SWAT HB",800,IF(R1050="-","",IFERROR(IF(T1050="-","",VLOOKUP(T1050,'SKILL PERFIL'!$A$2:$B$37,2,0)),"")))</f>
        <v/>
      </c>
      <c r="Y1050" s="51" t="str">
        <f t="shared" si="114"/>
        <v/>
      </c>
      <c r="Z1050" s="46" t="str">
        <f t="shared" si="115"/>
        <v/>
      </c>
      <c r="AA1050" s="45" t="str">
        <f t="shared" si="116"/>
        <v/>
      </c>
      <c r="AB1050" s="45" t="str">
        <f t="shared" si="117"/>
        <v/>
      </c>
      <c r="AC1050" s="45" t="str">
        <f>+IF(Q1050="","",IFERROR(VLOOKUP(Q1050,Consulta1[],7,0),"-"))</f>
        <v/>
      </c>
      <c r="AD1050" s="45" t="str">
        <f>+IF(Q1050="","",IFERROR(VLOOKUP(Q1050,Consulta1[],9,0),"-"))</f>
        <v/>
      </c>
      <c r="AE1050" s="1">
        <f t="shared" si="118"/>
        <v>0</v>
      </c>
    </row>
    <row r="1051" spans="6:31">
      <c r="F1051" s="2"/>
      <c r="I1051" s="2"/>
      <c r="K1051" s="2"/>
      <c r="M1051" s="2"/>
      <c r="N1051" s="2"/>
      <c r="P1051" s="54"/>
      <c r="Q1051" s="45" t="str">
        <f t="shared" si="112"/>
        <v/>
      </c>
      <c r="R1051" s="45" t="str">
        <f>+IF(Q1051="","",IFERROR(VLOOKUP(Q1051,Consulta1[],2,0),"-"))</f>
        <v/>
      </c>
      <c r="S1051" s="45" t="str">
        <f>+IF(Q1051="","",IFERROR(VLOOKUP(Q1051,Consulta1[],3,0),"-"))</f>
        <v/>
      </c>
      <c r="T1051" s="45" t="str">
        <f>+IF(Q1051="","",IFERROR(VLOOKUP(Q1051,Consulta1[],4,0),"-"))</f>
        <v/>
      </c>
      <c r="U1051" s="45" t="str">
        <f>+IF(Q1051="","",IFERROR(VLOOKUP(Q1051,Consulta1[],5,0),"-"))</f>
        <v/>
      </c>
      <c r="V1051" s="45" t="str">
        <f>+IF(Q1051="","",IFERROR(VLOOKUP(Q1051,Consulta1[],6,0),"-"))</f>
        <v/>
      </c>
      <c r="W1051" s="45" t="str">
        <f t="shared" si="113"/>
        <v/>
      </c>
      <c r="X1051" s="51" t="str">
        <f>+IF(T1051="SWAT HB",800,IF(R1051="-","",IFERROR(IF(T1051="-","",VLOOKUP(T1051,'SKILL PERFIL'!$A$2:$B$37,2,0)),"")))</f>
        <v/>
      </c>
      <c r="Y1051" s="51" t="str">
        <f t="shared" si="114"/>
        <v/>
      </c>
      <c r="Z1051" s="46" t="str">
        <f t="shared" si="115"/>
        <v/>
      </c>
      <c r="AA1051" s="45" t="str">
        <f t="shared" si="116"/>
        <v/>
      </c>
      <c r="AB1051" s="45" t="str">
        <f t="shared" si="117"/>
        <v/>
      </c>
      <c r="AC1051" s="45" t="str">
        <f>+IF(Q1051="","",IFERROR(VLOOKUP(Q1051,Consulta1[],7,0),"-"))</f>
        <v/>
      </c>
      <c r="AD1051" s="45" t="str">
        <f>+IF(Q1051="","",IFERROR(VLOOKUP(Q1051,Consulta1[],9,0),"-"))</f>
        <v/>
      </c>
      <c r="AE1051" s="1">
        <f t="shared" si="118"/>
        <v>0</v>
      </c>
    </row>
    <row r="1052" spans="6:31">
      <c r="F1052" s="2"/>
      <c r="I1052" s="2"/>
      <c r="K1052" s="2"/>
      <c r="M1052" s="2"/>
      <c r="N1052" s="2"/>
      <c r="P1052" s="54"/>
      <c r="Q1052" s="45" t="str">
        <f t="shared" si="112"/>
        <v/>
      </c>
      <c r="R1052" s="45" t="str">
        <f>+IF(Q1052="","",IFERROR(VLOOKUP(Q1052,Consulta1[],2,0),"-"))</f>
        <v/>
      </c>
      <c r="S1052" s="45" t="str">
        <f>+IF(Q1052="","",IFERROR(VLOOKUP(Q1052,Consulta1[],3,0),"-"))</f>
        <v/>
      </c>
      <c r="T1052" s="45" t="str">
        <f>+IF(Q1052="","",IFERROR(VLOOKUP(Q1052,Consulta1[],4,0),"-"))</f>
        <v/>
      </c>
      <c r="U1052" s="45" t="str">
        <f>+IF(Q1052="","",IFERROR(VLOOKUP(Q1052,Consulta1[],5,0),"-"))</f>
        <v/>
      </c>
      <c r="V1052" s="45" t="str">
        <f>+IF(Q1052="","",IFERROR(VLOOKUP(Q1052,Consulta1[],6,0),"-"))</f>
        <v/>
      </c>
      <c r="W1052" s="45" t="str">
        <f t="shared" si="113"/>
        <v/>
      </c>
      <c r="X1052" s="51" t="str">
        <f>+IF(T1052="SWAT HB",800,IF(R1052="-","",IFERROR(IF(T1052="-","",VLOOKUP(T1052,'SKILL PERFIL'!$A$2:$B$37,2,0)),"")))</f>
        <v/>
      </c>
      <c r="Y1052" s="51" t="str">
        <f t="shared" si="114"/>
        <v/>
      </c>
      <c r="Z1052" s="46" t="str">
        <f t="shared" si="115"/>
        <v/>
      </c>
      <c r="AA1052" s="45" t="str">
        <f t="shared" si="116"/>
        <v/>
      </c>
      <c r="AB1052" s="45" t="str">
        <f t="shared" si="117"/>
        <v/>
      </c>
      <c r="AC1052" s="45" t="str">
        <f>+IF(Q1052="","",IFERROR(VLOOKUP(Q1052,Consulta1[],7,0),"-"))</f>
        <v/>
      </c>
      <c r="AD1052" s="45" t="str">
        <f>+IF(Q1052="","",IFERROR(VLOOKUP(Q1052,Consulta1[],9,0),"-"))</f>
        <v/>
      </c>
      <c r="AE1052" s="1">
        <f t="shared" si="118"/>
        <v>0</v>
      </c>
    </row>
    <row r="1053" spans="6:31">
      <c r="F1053" s="2"/>
      <c r="I1053" s="2"/>
      <c r="K1053" s="2"/>
      <c r="M1053" s="2"/>
      <c r="N1053" s="2"/>
      <c r="P1053" s="54"/>
      <c r="Q1053" s="45" t="str">
        <f t="shared" si="112"/>
        <v/>
      </c>
      <c r="R1053" s="45" t="str">
        <f>+IF(Q1053="","",IFERROR(VLOOKUP(Q1053,Consulta1[],2,0),"-"))</f>
        <v/>
      </c>
      <c r="S1053" s="45" t="str">
        <f>+IF(Q1053="","",IFERROR(VLOOKUP(Q1053,Consulta1[],3,0),"-"))</f>
        <v/>
      </c>
      <c r="T1053" s="45" t="str">
        <f>+IF(Q1053="","",IFERROR(VLOOKUP(Q1053,Consulta1[],4,0),"-"))</f>
        <v/>
      </c>
      <c r="U1053" s="45" t="str">
        <f>+IF(Q1053="","",IFERROR(VLOOKUP(Q1053,Consulta1[],5,0),"-"))</f>
        <v/>
      </c>
      <c r="V1053" s="45" t="str">
        <f>+IF(Q1053="","",IFERROR(VLOOKUP(Q1053,Consulta1[],6,0),"-"))</f>
        <v/>
      </c>
      <c r="W1053" s="45" t="str">
        <f t="shared" si="113"/>
        <v/>
      </c>
      <c r="X1053" s="51" t="str">
        <f>+IF(T1053="SWAT HB",800,IF(R1053="-","",IFERROR(IF(T1053="-","",VLOOKUP(T1053,'SKILL PERFIL'!$A$2:$B$37,2,0)),"")))</f>
        <v/>
      </c>
      <c r="Y1053" s="51" t="str">
        <f t="shared" si="114"/>
        <v/>
      </c>
      <c r="Z1053" s="46" t="str">
        <f t="shared" si="115"/>
        <v/>
      </c>
      <c r="AA1053" s="45" t="str">
        <f t="shared" si="116"/>
        <v/>
      </c>
      <c r="AB1053" s="45" t="str">
        <f t="shared" si="117"/>
        <v/>
      </c>
      <c r="AC1053" s="45" t="str">
        <f>+IF(Q1053="","",IFERROR(VLOOKUP(Q1053,Consulta1[],7,0),"-"))</f>
        <v/>
      </c>
      <c r="AD1053" s="45" t="str">
        <f>+IF(Q1053="","",IFERROR(VLOOKUP(Q1053,Consulta1[],9,0),"-"))</f>
        <v/>
      </c>
      <c r="AE1053" s="1">
        <f t="shared" si="118"/>
        <v>0</v>
      </c>
    </row>
    <row r="1054" spans="6:31">
      <c r="F1054" s="2"/>
      <c r="I1054" s="2"/>
      <c r="K1054" s="2"/>
      <c r="M1054" s="2"/>
      <c r="N1054" s="2"/>
      <c r="P1054" s="54"/>
      <c r="Q1054" s="45" t="str">
        <f t="shared" si="112"/>
        <v/>
      </c>
      <c r="R1054" s="45" t="str">
        <f>+IF(Q1054="","",IFERROR(VLOOKUP(Q1054,Consulta1[],2,0),"-"))</f>
        <v/>
      </c>
      <c r="S1054" s="45" t="str">
        <f>+IF(Q1054="","",IFERROR(VLOOKUP(Q1054,Consulta1[],3,0),"-"))</f>
        <v/>
      </c>
      <c r="T1054" s="45" t="str">
        <f>+IF(Q1054="","",IFERROR(VLOOKUP(Q1054,Consulta1[],4,0),"-"))</f>
        <v/>
      </c>
      <c r="U1054" s="45" t="str">
        <f>+IF(Q1054="","",IFERROR(VLOOKUP(Q1054,Consulta1[],5,0),"-"))</f>
        <v/>
      </c>
      <c r="V1054" s="45" t="str">
        <f>+IF(Q1054="","",IFERROR(VLOOKUP(Q1054,Consulta1[],6,0),"-"))</f>
        <v/>
      </c>
      <c r="W1054" s="45" t="str">
        <f t="shared" si="113"/>
        <v/>
      </c>
      <c r="X1054" s="51" t="str">
        <f>+IF(T1054="SWAT HB",800,IF(R1054="-","",IFERROR(IF(T1054="-","",VLOOKUP(T1054,'SKILL PERFIL'!$A$2:$B$37,2,0)),"")))</f>
        <v/>
      </c>
      <c r="Y1054" s="51" t="str">
        <f t="shared" si="114"/>
        <v/>
      </c>
      <c r="Z1054" s="46" t="str">
        <f t="shared" si="115"/>
        <v/>
      </c>
      <c r="AA1054" s="45" t="str">
        <f t="shared" si="116"/>
        <v/>
      </c>
      <c r="AB1054" s="45" t="str">
        <f t="shared" si="117"/>
        <v/>
      </c>
      <c r="AC1054" s="45" t="str">
        <f>+IF(Q1054="","",IFERROR(VLOOKUP(Q1054,Consulta1[],7,0),"-"))</f>
        <v/>
      </c>
      <c r="AD1054" s="45" t="str">
        <f>+IF(Q1054="","",IFERROR(VLOOKUP(Q1054,Consulta1[],9,0),"-"))</f>
        <v/>
      </c>
      <c r="AE1054" s="1">
        <f t="shared" si="118"/>
        <v>0</v>
      </c>
    </row>
    <row r="1055" spans="6:31">
      <c r="F1055" s="2"/>
      <c r="I1055" s="2"/>
      <c r="K1055" s="2"/>
      <c r="M1055" s="2"/>
      <c r="N1055" s="2"/>
      <c r="P1055" s="54"/>
      <c r="Q1055" s="45" t="str">
        <f t="shared" si="112"/>
        <v/>
      </c>
      <c r="R1055" s="45" t="str">
        <f>+IF(Q1055="","",IFERROR(VLOOKUP(Q1055,Consulta1[],2,0),"-"))</f>
        <v/>
      </c>
      <c r="S1055" s="45" t="str">
        <f>+IF(Q1055="","",IFERROR(VLOOKUP(Q1055,Consulta1[],3,0),"-"))</f>
        <v/>
      </c>
      <c r="T1055" s="45" t="str">
        <f>+IF(Q1055="","",IFERROR(VLOOKUP(Q1055,Consulta1[],4,0),"-"))</f>
        <v/>
      </c>
      <c r="U1055" s="45" t="str">
        <f>+IF(Q1055="","",IFERROR(VLOOKUP(Q1055,Consulta1[],5,0),"-"))</f>
        <v/>
      </c>
      <c r="V1055" s="45" t="str">
        <f>+IF(Q1055="","",IFERROR(VLOOKUP(Q1055,Consulta1[],6,0),"-"))</f>
        <v/>
      </c>
      <c r="W1055" s="45" t="str">
        <f t="shared" si="113"/>
        <v/>
      </c>
      <c r="X1055" s="51" t="str">
        <f>+IF(T1055="SWAT HB",800,IF(R1055="-","",IFERROR(IF(T1055="-","",VLOOKUP(T1055,'SKILL PERFIL'!$A$2:$B$37,2,0)),"")))</f>
        <v/>
      </c>
      <c r="Y1055" s="51" t="str">
        <f t="shared" si="114"/>
        <v/>
      </c>
      <c r="Z1055" s="46" t="str">
        <f t="shared" si="115"/>
        <v/>
      </c>
      <c r="AA1055" s="45" t="str">
        <f t="shared" si="116"/>
        <v/>
      </c>
      <c r="AB1055" s="45" t="str">
        <f t="shared" si="117"/>
        <v/>
      </c>
      <c r="AC1055" s="45" t="str">
        <f>+IF(Q1055="","",IFERROR(VLOOKUP(Q1055,Consulta1[],7,0),"-"))</f>
        <v/>
      </c>
      <c r="AD1055" s="45" t="str">
        <f>+IF(Q1055="","",IFERROR(VLOOKUP(Q1055,Consulta1[],9,0),"-"))</f>
        <v/>
      </c>
      <c r="AE1055" s="1">
        <f t="shared" si="118"/>
        <v>0</v>
      </c>
    </row>
    <row r="1056" spans="6:31">
      <c r="F1056" s="2"/>
      <c r="I1056" s="2"/>
      <c r="K1056" s="2"/>
      <c r="M1056" s="2"/>
      <c r="N1056" s="2"/>
      <c r="P1056" s="54"/>
      <c r="Q1056" s="45" t="str">
        <f t="shared" si="112"/>
        <v/>
      </c>
      <c r="R1056" s="45" t="str">
        <f>+IF(Q1056="","",IFERROR(VLOOKUP(Q1056,Consulta1[],2,0),"-"))</f>
        <v/>
      </c>
      <c r="S1056" s="45" t="str">
        <f>+IF(Q1056="","",IFERROR(VLOOKUP(Q1056,Consulta1[],3,0),"-"))</f>
        <v/>
      </c>
      <c r="T1056" s="45" t="str">
        <f>+IF(Q1056="","",IFERROR(VLOOKUP(Q1056,Consulta1[],4,0),"-"))</f>
        <v/>
      </c>
      <c r="U1056" s="45" t="str">
        <f>+IF(Q1056="","",IFERROR(VLOOKUP(Q1056,Consulta1[],5,0),"-"))</f>
        <v/>
      </c>
      <c r="V1056" s="45" t="str">
        <f>+IF(Q1056="","",IFERROR(VLOOKUP(Q1056,Consulta1[],6,0),"-"))</f>
        <v/>
      </c>
      <c r="W1056" s="45" t="str">
        <f t="shared" si="113"/>
        <v/>
      </c>
      <c r="X1056" s="51" t="str">
        <f>+IF(T1056="SWAT HB",800,IF(R1056="-","",IFERROR(IF(T1056="-","",VLOOKUP(T1056,'SKILL PERFIL'!$A$2:$B$37,2,0)),"")))</f>
        <v/>
      </c>
      <c r="Y1056" s="51" t="str">
        <f t="shared" si="114"/>
        <v/>
      </c>
      <c r="Z1056" s="46" t="str">
        <f t="shared" si="115"/>
        <v/>
      </c>
      <c r="AA1056" s="45" t="str">
        <f t="shared" si="116"/>
        <v/>
      </c>
      <c r="AB1056" s="45" t="str">
        <f t="shared" si="117"/>
        <v/>
      </c>
      <c r="AC1056" s="45" t="str">
        <f>+IF(Q1056="","",IFERROR(VLOOKUP(Q1056,Consulta1[],7,0),"-"))</f>
        <v/>
      </c>
      <c r="AD1056" s="45" t="str">
        <f>+IF(Q1056="","",IFERROR(VLOOKUP(Q1056,Consulta1[],9,0),"-"))</f>
        <v/>
      </c>
      <c r="AE1056" s="1">
        <f t="shared" si="118"/>
        <v>0</v>
      </c>
    </row>
    <row r="1057" spans="6:31">
      <c r="F1057" s="2"/>
      <c r="I1057" s="2"/>
      <c r="K1057" s="2"/>
      <c r="M1057" s="2"/>
      <c r="N1057" s="2"/>
      <c r="P1057" s="54"/>
      <c r="Q1057" s="45" t="str">
        <f t="shared" si="112"/>
        <v/>
      </c>
      <c r="R1057" s="45" t="str">
        <f>+IF(Q1057="","",IFERROR(VLOOKUP(Q1057,Consulta1[],2,0),"-"))</f>
        <v/>
      </c>
      <c r="S1057" s="45" t="str">
        <f>+IF(Q1057="","",IFERROR(VLOOKUP(Q1057,Consulta1[],3,0),"-"))</f>
        <v/>
      </c>
      <c r="T1057" s="45" t="str">
        <f>+IF(Q1057="","",IFERROR(VLOOKUP(Q1057,Consulta1[],4,0),"-"))</f>
        <v/>
      </c>
      <c r="U1057" s="45" t="str">
        <f>+IF(Q1057="","",IFERROR(VLOOKUP(Q1057,Consulta1[],5,0),"-"))</f>
        <v/>
      </c>
      <c r="V1057" s="45" t="str">
        <f>+IF(Q1057="","",IFERROR(VLOOKUP(Q1057,Consulta1[],6,0),"-"))</f>
        <v/>
      </c>
      <c r="W1057" s="45" t="str">
        <f t="shared" si="113"/>
        <v/>
      </c>
      <c r="X1057" s="51" t="str">
        <f>+IF(T1057="SWAT HB",800,IF(R1057="-","",IFERROR(IF(T1057="-","",VLOOKUP(T1057,'SKILL PERFIL'!$A$2:$B$37,2,0)),"")))</f>
        <v/>
      </c>
      <c r="Y1057" s="51" t="str">
        <f t="shared" si="114"/>
        <v/>
      </c>
      <c r="Z1057" s="46" t="str">
        <f t="shared" si="115"/>
        <v/>
      </c>
      <c r="AA1057" s="45" t="str">
        <f t="shared" si="116"/>
        <v/>
      </c>
      <c r="AB1057" s="45" t="str">
        <f t="shared" si="117"/>
        <v/>
      </c>
      <c r="AC1057" s="45" t="str">
        <f>+IF(Q1057="","",IFERROR(VLOOKUP(Q1057,Consulta1[],7,0),"-"))</f>
        <v/>
      </c>
      <c r="AD1057" s="45" t="str">
        <f>+IF(Q1057="","",IFERROR(VLOOKUP(Q1057,Consulta1[],9,0),"-"))</f>
        <v/>
      </c>
      <c r="AE1057" s="1">
        <f t="shared" si="118"/>
        <v>0</v>
      </c>
    </row>
    <row r="1058" spans="6:31">
      <c r="F1058" s="2"/>
      <c r="I1058" s="2"/>
      <c r="K1058" s="2"/>
      <c r="M1058" s="2"/>
      <c r="N1058" s="2"/>
      <c r="P1058" s="54"/>
      <c r="Q1058" s="45" t="str">
        <f t="shared" si="112"/>
        <v/>
      </c>
      <c r="R1058" s="45" t="str">
        <f>+IF(Q1058="","",IFERROR(VLOOKUP(Q1058,Consulta1[],2,0),"-"))</f>
        <v/>
      </c>
      <c r="S1058" s="45" t="str">
        <f>+IF(Q1058="","",IFERROR(VLOOKUP(Q1058,Consulta1[],3,0),"-"))</f>
        <v/>
      </c>
      <c r="T1058" s="45" t="str">
        <f>+IF(Q1058="","",IFERROR(VLOOKUP(Q1058,Consulta1[],4,0),"-"))</f>
        <v/>
      </c>
      <c r="U1058" s="45" t="str">
        <f>+IF(Q1058="","",IFERROR(VLOOKUP(Q1058,Consulta1[],5,0),"-"))</f>
        <v/>
      </c>
      <c r="V1058" s="45" t="str">
        <f>+IF(Q1058="","",IFERROR(VLOOKUP(Q1058,Consulta1[],6,0),"-"))</f>
        <v/>
      </c>
      <c r="W1058" s="45" t="str">
        <f t="shared" si="113"/>
        <v/>
      </c>
      <c r="X1058" s="51" t="str">
        <f>+IF(T1058="SWAT HB",800,IF(R1058="-","",IFERROR(IF(T1058="-","",VLOOKUP(T1058,'SKILL PERFIL'!$A$2:$B$37,2,0)),"")))</f>
        <v/>
      </c>
      <c r="Y1058" s="51" t="str">
        <f t="shared" si="114"/>
        <v/>
      </c>
      <c r="Z1058" s="46" t="str">
        <f t="shared" si="115"/>
        <v/>
      </c>
      <c r="AA1058" s="45" t="str">
        <f t="shared" si="116"/>
        <v/>
      </c>
      <c r="AB1058" s="45" t="str">
        <f t="shared" si="117"/>
        <v/>
      </c>
      <c r="AC1058" s="45" t="str">
        <f>+IF(Q1058="","",IFERROR(VLOOKUP(Q1058,Consulta1[],7,0),"-"))</f>
        <v/>
      </c>
      <c r="AD1058" s="45" t="str">
        <f>+IF(Q1058="","",IFERROR(VLOOKUP(Q1058,Consulta1[],9,0),"-"))</f>
        <v/>
      </c>
      <c r="AE1058" s="1">
        <f t="shared" si="118"/>
        <v>0</v>
      </c>
    </row>
    <row r="1059" spans="6:31">
      <c r="F1059" s="2"/>
      <c r="I1059" s="2"/>
      <c r="K1059" s="2"/>
      <c r="M1059" s="2"/>
      <c r="N1059" s="2"/>
      <c r="P1059" s="54"/>
      <c r="Q1059" s="45" t="str">
        <f t="shared" si="112"/>
        <v/>
      </c>
      <c r="R1059" s="45" t="str">
        <f>+IF(Q1059="","",IFERROR(VLOOKUP(Q1059,Consulta1[],2,0),"-"))</f>
        <v/>
      </c>
      <c r="S1059" s="45" t="str">
        <f>+IF(Q1059="","",IFERROR(VLOOKUP(Q1059,Consulta1[],3,0),"-"))</f>
        <v/>
      </c>
      <c r="T1059" s="45" t="str">
        <f>+IF(Q1059="","",IFERROR(VLOOKUP(Q1059,Consulta1[],4,0),"-"))</f>
        <v/>
      </c>
      <c r="U1059" s="45" t="str">
        <f>+IF(Q1059="","",IFERROR(VLOOKUP(Q1059,Consulta1[],5,0),"-"))</f>
        <v/>
      </c>
      <c r="V1059" s="45" t="str">
        <f>+IF(Q1059="","",IFERROR(VLOOKUP(Q1059,Consulta1[],6,0),"-"))</f>
        <v/>
      </c>
      <c r="W1059" s="45" t="str">
        <f t="shared" si="113"/>
        <v/>
      </c>
      <c r="X1059" s="51" t="str">
        <f>+IF(T1059="SWAT HB",800,IF(R1059="-","",IFERROR(IF(T1059="-","",VLOOKUP(T1059,'SKILL PERFIL'!$A$2:$B$37,2,0)),"")))</f>
        <v/>
      </c>
      <c r="Y1059" s="51" t="str">
        <f t="shared" si="114"/>
        <v/>
      </c>
      <c r="Z1059" s="46" t="str">
        <f t="shared" si="115"/>
        <v/>
      </c>
      <c r="AA1059" s="45" t="str">
        <f t="shared" si="116"/>
        <v/>
      </c>
      <c r="AB1059" s="45" t="str">
        <f t="shared" si="117"/>
        <v/>
      </c>
      <c r="AC1059" s="45" t="str">
        <f>+IF(Q1059="","",IFERROR(VLOOKUP(Q1059,Consulta1[],7,0),"-"))</f>
        <v/>
      </c>
      <c r="AD1059" s="45" t="str">
        <f>+IF(Q1059="","",IFERROR(VLOOKUP(Q1059,Consulta1[],9,0),"-"))</f>
        <v/>
      </c>
      <c r="AE1059" s="1">
        <f t="shared" si="118"/>
        <v>0</v>
      </c>
    </row>
    <row r="1060" spans="6:31">
      <c r="F1060" s="2"/>
      <c r="I1060" s="2"/>
      <c r="K1060" s="2"/>
      <c r="M1060" s="2"/>
      <c r="N1060" s="2"/>
      <c r="P1060" s="54"/>
      <c r="Q1060" s="45" t="str">
        <f t="shared" si="112"/>
        <v/>
      </c>
      <c r="R1060" s="45" t="str">
        <f>+IF(Q1060="","",IFERROR(VLOOKUP(Q1060,Consulta1[],2,0),"-"))</f>
        <v/>
      </c>
      <c r="S1060" s="45" t="str">
        <f>+IF(Q1060="","",IFERROR(VLOOKUP(Q1060,Consulta1[],3,0),"-"))</f>
        <v/>
      </c>
      <c r="T1060" s="45" t="str">
        <f>+IF(Q1060="","",IFERROR(VLOOKUP(Q1060,Consulta1[],4,0),"-"))</f>
        <v/>
      </c>
      <c r="U1060" s="45" t="str">
        <f>+IF(Q1060="","",IFERROR(VLOOKUP(Q1060,Consulta1[],5,0),"-"))</f>
        <v/>
      </c>
      <c r="V1060" s="45" t="str">
        <f>+IF(Q1060="","",IFERROR(VLOOKUP(Q1060,Consulta1[],6,0),"-"))</f>
        <v/>
      </c>
      <c r="W1060" s="45" t="str">
        <f t="shared" si="113"/>
        <v/>
      </c>
      <c r="X1060" s="51" t="str">
        <f>+IF(T1060="SWAT HB",800,IF(R1060="-","",IFERROR(IF(T1060="-","",VLOOKUP(T1060,'SKILL PERFIL'!$A$2:$B$37,2,0)),"")))</f>
        <v/>
      </c>
      <c r="Y1060" s="51" t="str">
        <f t="shared" si="114"/>
        <v/>
      </c>
      <c r="Z1060" s="46" t="str">
        <f t="shared" si="115"/>
        <v/>
      </c>
      <c r="AA1060" s="45" t="str">
        <f t="shared" si="116"/>
        <v/>
      </c>
      <c r="AB1060" s="45" t="str">
        <f t="shared" si="117"/>
        <v/>
      </c>
      <c r="AC1060" s="45" t="str">
        <f>+IF(Q1060="","",IFERROR(VLOOKUP(Q1060,Consulta1[],7,0),"-"))</f>
        <v/>
      </c>
      <c r="AD1060" s="45" t="str">
        <f>+IF(Q1060="","",IFERROR(VLOOKUP(Q1060,Consulta1[],9,0),"-"))</f>
        <v/>
      </c>
      <c r="AE1060" s="1">
        <f t="shared" si="118"/>
        <v>0</v>
      </c>
    </row>
    <row r="1061" spans="6:31">
      <c r="F1061" s="2"/>
      <c r="I1061" s="2"/>
      <c r="K1061" s="2"/>
      <c r="M1061" s="2"/>
      <c r="N1061" s="2"/>
      <c r="P1061" s="54"/>
      <c r="Q1061" s="45" t="str">
        <f t="shared" si="112"/>
        <v/>
      </c>
      <c r="R1061" s="45" t="str">
        <f>+IF(Q1061="","",IFERROR(VLOOKUP(Q1061,Consulta1[],2,0),"-"))</f>
        <v/>
      </c>
      <c r="S1061" s="45" t="str">
        <f>+IF(Q1061="","",IFERROR(VLOOKUP(Q1061,Consulta1[],3,0),"-"))</f>
        <v/>
      </c>
      <c r="T1061" s="45" t="str">
        <f>+IF(Q1061="","",IFERROR(VLOOKUP(Q1061,Consulta1[],4,0),"-"))</f>
        <v/>
      </c>
      <c r="U1061" s="45" t="str">
        <f>+IF(Q1061="","",IFERROR(VLOOKUP(Q1061,Consulta1[],5,0),"-"))</f>
        <v/>
      </c>
      <c r="V1061" s="45" t="str">
        <f>+IF(Q1061="","",IFERROR(VLOOKUP(Q1061,Consulta1[],6,0),"-"))</f>
        <v/>
      </c>
      <c r="W1061" s="45" t="str">
        <f t="shared" si="113"/>
        <v/>
      </c>
      <c r="X1061" s="51" t="str">
        <f>+IF(T1061="SWAT HB",800,IF(R1061="-","",IFERROR(IF(T1061="-","",VLOOKUP(T1061,'SKILL PERFIL'!$A$2:$B$37,2,0)),"")))</f>
        <v/>
      </c>
      <c r="Y1061" s="51" t="str">
        <f t="shared" si="114"/>
        <v/>
      </c>
      <c r="Z1061" s="46" t="str">
        <f t="shared" si="115"/>
        <v/>
      </c>
      <c r="AA1061" s="45" t="str">
        <f t="shared" si="116"/>
        <v/>
      </c>
      <c r="AB1061" s="45" t="str">
        <f t="shared" si="117"/>
        <v/>
      </c>
      <c r="AC1061" s="45" t="str">
        <f>+IF(Q1061="","",IFERROR(VLOOKUP(Q1061,Consulta1[],7,0),"-"))</f>
        <v/>
      </c>
      <c r="AD1061" s="45" t="str">
        <f>+IF(Q1061="","",IFERROR(VLOOKUP(Q1061,Consulta1[],9,0),"-"))</f>
        <v/>
      </c>
      <c r="AE1061" s="1">
        <f t="shared" si="118"/>
        <v>0</v>
      </c>
    </row>
    <row r="1062" spans="6:31">
      <c r="F1062" s="2"/>
      <c r="I1062" s="2"/>
      <c r="K1062" s="2"/>
      <c r="M1062" s="2"/>
      <c r="N1062" s="2"/>
      <c r="P1062" s="54"/>
      <c r="Q1062" s="45" t="str">
        <f t="shared" si="112"/>
        <v/>
      </c>
      <c r="R1062" s="45" t="str">
        <f>+IF(Q1062="","",IFERROR(VLOOKUP(Q1062,Consulta1[],2,0),"-"))</f>
        <v/>
      </c>
      <c r="S1062" s="45" t="str">
        <f>+IF(Q1062="","",IFERROR(VLOOKUP(Q1062,Consulta1[],3,0),"-"))</f>
        <v/>
      </c>
      <c r="T1062" s="45" t="str">
        <f>+IF(Q1062="","",IFERROR(VLOOKUP(Q1062,Consulta1[],4,0),"-"))</f>
        <v/>
      </c>
      <c r="U1062" s="45" t="str">
        <f>+IF(Q1062="","",IFERROR(VLOOKUP(Q1062,Consulta1[],5,0),"-"))</f>
        <v/>
      </c>
      <c r="V1062" s="45" t="str">
        <f>+IF(Q1062="","",IFERROR(VLOOKUP(Q1062,Consulta1[],6,0),"-"))</f>
        <v/>
      </c>
      <c r="W1062" s="45" t="str">
        <f t="shared" si="113"/>
        <v/>
      </c>
      <c r="X1062" s="51" t="str">
        <f>+IF(T1062="SWAT HB",800,IF(R1062="-","",IFERROR(IF(T1062="-","",VLOOKUP(T1062,'SKILL PERFIL'!$A$2:$B$37,2,0)),"")))</f>
        <v/>
      </c>
      <c r="Y1062" s="51" t="str">
        <f t="shared" si="114"/>
        <v/>
      </c>
      <c r="Z1062" s="46" t="str">
        <f t="shared" si="115"/>
        <v/>
      </c>
      <c r="AA1062" s="45" t="str">
        <f t="shared" si="116"/>
        <v/>
      </c>
      <c r="AB1062" s="45" t="str">
        <f t="shared" si="117"/>
        <v/>
      </c>
      <c r="AC1062" s="45" t="str">
        <f>+IF(Q1062="","",IFERROR(VLOOKUP(Q1062,Consulta1[],7,0),"-"))</f>
        <v/>
      </c>
      <c r="AD1062" s="45" t="str">
        <f>+IF(Q1062="","",IFERROR(VLOOKUP(Q1062,Consulta1[],9,0),"-"))</f>
        <v/>
      </c>
      <c r="AE1062" s="1">
        <f t="shared" si="118"/>
        <v>0</v>
      </c>
    </row>
    <row r="1063" spans="6:31">
      <c r="F1063" s="2"/>
      <c r="I1063" s="2"/>
      <c r="K1063" s="2"/>
      <c r="M1063" s="2"/>
      <c r="N1063" s="2"/>
      <c r="P1063" s="54"/>
      <c r="Q1063" s="45" t="str">
        <f t="shared" si="112"/>
        <v/>
      </c>
      <c r="R1063" s="45" t="str">
        <f>+IF(Q1063="","",IFERROR(VLOOKUP(Q1063,Consulta1[],2,0),"-"))</f>
        <v/>
      </c>
      <c r="S1063" s="45" t="str">
        <f>+IF(Q1063="","",IFERROR(VLOOKUP(Q1063,Consulta1[],3,0),"-"))</f>
        <v/>
      </c>
      <c r="T1063" s="45" t="str">
        <f>+IF(Q1063="","",IFERROR(VLOOKUP(Q1063,Consulta1[],4,0),"-"))</f>
        <v/>
      </c>
      <c r="U1063" s="45" t="str">
        <f>+IF(Q1063="","",IFERROR(VLOOKUP(Q1063,Consulta1[],5,0),"-"))</f>
        <v/>
      </c>
      <c r="V1063" s="45" t="str">
        <f>+IF(Q1063="","",IFERROR(VLOOKUP(Q1063,Consulta1[],6,0),"-"))</f>
        <v/>
      </c>
      <c r="W1063" s="45" t="str">
        <f t="shared" si="113"/>
        <v/>
      </c>
      <c r="X1063" s="51" t="str">
        <f>+IF(T1063="SWAT HB",800,IF(R1063="-","",IFERROR(IF(T1063="-","",VLOOKUP(T1063,'SKILL PERFIL'!$A$2:$B$37,2,0)),"")))</f>
        <v/>
      </c>
      <c r="Y1063" s="51" t="str">
        <f t="shared" si="114"/>
        <v/>
      </c>
      <c r="Z1063" s="46" t="str">
        <f t="shared" si="115"/>
        <v/>
      </c>
      <c r="AA1063" s="45" t="str">
        <f t="shared" si="116"/>
        <v/>
      </c>
      <c r="AB1063" s="45" t="str">
        <f t="shared" si="117"/>
        <v/>
      </c>
      <c r="AC1063" s="45" t="str">
        <f>+IF(Q1063="","",IFERROR(VLOOKUP(Q1063,Consulta1[],7,0),"-"))</f>
        <v/>
      </c>
      <c r="AD1063" s="45" t="str">
        <f>+IF(Q1063="","",IFERROR(VLOOKUP(Q1063,Consulta1[],9,0),"-"))</f>
        <v/>
      </c>
      <c r="AE1063" s="1">
        <f t="shared" si="118"/>
        <v>0</v>
      </c>
    </row>
    <row r="1064" spans="6:31">
      <c r="F1064" s="2"/>
      <c r="I1064" s="2"/>
      <c r="K1064" s="2"/>
      <c r="M1064" s="2"/>
      <c r="N1064" s="2"/>
      <c r="P1064" s="54"/>
      <c r="Q1064" s="45" t="str">
        <f t="shared" si="112"/>
        <v/>
      </c>
      <c r="R1064" s="45" t="str">
        <f>+IF(Q1064="","",IFERROR(VLOOKUP(Q1064,Consulta1[],2,0),"-"))</f>
        <v/>
      </c>
      <c r="S1064" s="45" t="str">
        <f>+IF(Q1064="","",IFERROR(VLOOKUP(Q1064,Consulta1[],3,0),"-"))</f>
        <v/>
      </c>
      <c r="T1064" s="45" t="str">
        <f>+IF(Q1064="","",IFERROR(VLOOKUP(Q1064,Consulta1[],4,0),"-"))</f>
        <v/>
      </c>
      <c r="U1064" s="45" t="str">
        <f>+IF(Q1064="","",IFERROR(VLOOKUP(Q1064,Consulta1[],5,0),"-"))</f>
        <v/>
      </c>
      <c r="V1064" s="45" t="str">
        <f>+IF(Q1064="","",IFERROR(VLOOKUP(Q1064,Consulta1[],6,0),"-"))</f>
        <v/>
      </c>
      <c r="W1064" s="45" t="str">
        <f t="shared" si="113"/>
        <v/>
      </c>
      <c r="X1064" s="51" t="str">
        <f>+IF(T1064="SWAT HB",800,IF(R1064="-","",IFERROR(IF(T1064="-","",VLOOKUP(T1064,'SKILL PERFIL'!$A$2:$B$37,2,0)),"")))</f>
        <v/>
      </c>
      <c r="Y1064" s="51" t="str">
        <f t="shared" si="114"/>
        <v/>
      </c>
      <c r="Z1064" s="46" t="str">
        <f t="shared" si="115"/>
        <v/>
      </c>
      <c r="AA1064" s="45" t="str">
        <f t="shared" si="116"/>
        <v/>
      </c>
      <c r="AB1064" s="45" t="str">
        <f t="shared" si="117"/>
        <v/>
      </c>
      <c r="AC1064" s="45" t="str">
        <f>+IF(Q1064="","",IFERROR(VLOOKUP(Q1064,Consulta1[],7,0),"-"))</f>
        <v/>
      </c>
      <c r="AD1064" s="45" t="str">
        <f>+IF(Q1064="","",IFERROR(VLOOKUP(Q1064,Consulta1[],9,0),"-"))</f>
        <v/>
      </c>
      <c r="AE1064" s="1">
        <f t="shared" si="118"/>
        <v>0</v>
      </c>
    </row>
    <row r="1065" spans="6:31">
      <c r="F1065" s="2"/>
      <c r="I1065" s="2"/>
      <c r="K1065" s="2"/>
      <c r="M1065" s="2"/>
      <c r="N1065" s="2"/>
      <c r="P1065" s="54"/>
      <c r="Q1065" s="45" t="str">
        <f t="shared" si="112"/>
        <v/>
      </c>
      <c r="R1065" s="45" t="str">
        <f>+IF(Q1065="","",IFERROR(VLOOKUP(Q1065,Consulta1[],2,0),"-"))</f>
        <v/>
      </c>
      <c r="S1065" s="45" t="str">
        <f>+IF(Q1065="","",IFERROR(VLOOKUP(Q1065,Consulta1[],3,0),"-"))</f>
        <v/>
      </c>
      <c r="T1065" s="45" t="str">
        <f>+IF(Q1065="","",IFERROR(VLOOKUP(Q1065,Consulta1[],4,0),"-"))</f>
        <v/>
      </c>
      <c r="U1065" s="45" t="str">
        <f>+IF(Q1065="","",IFERROR(VLOOKUP(Q1065,Consulta1[],5,0),"-"))</f>
        <v/>
      </c>
      <c r="V1065" s="45" t="str">
        <f>+IF(Q1065="","",IFERROR(VLOOKUP(Q1065,Consulta1[],6,0),"-"))</f>
        <v/>
      </c>
      <c r="W1065" s="45" t="str">
        <f t="shared" si="113"/>
        <v/>
      </c>
      <c r="X1065" s="51" t="str">
        <f>+IF(T1065="SWAT HB",800,IF(R1065="-","",IFERROR(IF(T1065="-","",VLOOKUP(T1065,'SKILL PERFIL'!$A$2:$B$37,2,0)),"")))</f>
        <v/>
      </c>
      <c r="Y1065" s="51" t="str">
        <f t="shared" si="114"/>
        <v/>
      </c>
      <c r="Z1065" s="46" t="str">
        <f t="shared" si="115"/>
        <v/>
      </c>
      <c r="AA1065" s="45" t="str">
        <f t="shared" si="116"/>
        <v/>
      </c>
      <c r="AB1065" s="45" t="str">
        <f t="shared" si="117"/>
        <v/>
      </c>
      <c r="AC1065" s="45" t="str">
        <f>+IF(Q1065="","",IFERROR(VLOOKUP(Q1065,Consulta1[],7,0),"-"))</f>
        <v/>
      </c>
      <c r="AD1065" s="45" t="str">
        <f>+IF(Q1065="","",IFERROR(VLOOKUP(Q1065,Consulta1[],9,0),"-"))</f>
        <v/>
      </c>
      <c r="AE1065" s="1">
        <f t="shared" si="118"/>
        <v>0</v>
      </c>
    </row>
    <row r="1066" spans="6:31">
      <c r="F1066" s="2"/>
      <c r="I1066" s="2"/>
      <c r="K1066" s="2"/>
      <c r="M1066" s="2"/>
      <c r="N1066" s="2"/>
      <c r="P1066" s="54"/>
      <c r="Q1066" s="45" t="str">
        <f t="shared" si="112"/>
        <v/>
      </c>
      <c r="R1066" s="45" t="str">
        <f>+IF(Q1066="","",IFERROR(VLOOKUP(Q1066,Consulta1[],2,0),"-"))</f>
        <v/>
      </c>
      <c r="S1066" s="45" t="str">
        <f>+IF(Q1066="","",IFERROR(VLOOKUP(Q1066,Consulta1[],3,0),"-"))</f>
        <v/>
      </c>
      <c r="T1066" s="45" t="str">
        <f>+IF(Q1066="","",IFERROR(VLOOKUP(Q1066,Consulta1[],4,0),"-"))</f>
        <v/>
      </c>
      <c r="U1066" s="45" t="str">
        <f>+IF(Q1066="","",IFERROR(VLOOKUP(Q1066,Consulta1[],5,0),"-"))</f>
        <v/>
      </c>
      <c r="V1066" s="45" t="str">
        <f>+IF(Q1066="","",IFERROR(VLOOKUP(Q1066,Consulta1[],6,0),"-"))</f>
        <v/>
      </c>
      <c r="W1066" s="45" t="str">
        <f t="shared" si="113"/>
        <v/>
      </c>
      <c r="X1066" s="51" t="str">
        <f>+IF(T1066="SWAT HB",800,IF(R1066="-","",IFERROR(IF(T1066="-","",VLOOKUP(T1066,'SKILL PERFIL'!$A$2:$B$37,2,0)),"")))</f>
        <v/>
      </c>
      <c r="Y1066" s="51" t="str">
        <f t="shared" si="114"/>
        <v/>
      </c>
      <c r="Z1066" s="46" t="str">
        <f t="shared" si="115"/>
        <v/>
      </c>
      <c r="AA1066" s="45" t="str">
        <f t="shared" si="116"/>
        <v/>
      </c>
      <c r="AB1066" s="45" t="str">
        <f t="shared" si="117"/>
        <v/>
      </c>
      <c r="AC1066" s="45" t="str">
        <f>+IF(Q1066="","",IFERROR(VLOOKUP(Q1066,Consulta1[],7,0),"-"))</f>
        <v/>
      </c>
      <c r="AD1066" s="45" t="str">
        <f>+IF(Q1066="","",IFERROR(VLOOKUP(Q1066,Consulta1[],9,0),"-"))</f>
        <v/>
      </c>
      <c r="AE1066" s="1">
        <f t="shared" si="118"/>
        <v>0</v>
      </c>
    </row>
    <row r="1067" spans="6:31">
      <c r="F1067" s="2"/>
      <c r="I1067" s="2"/>
      <c r="K1067" s="2"/>
      <c r="M1067" s="2"/>
      <c r="N1067" s="2"/>
      <c r="P1067" s="54"/>
      <c r="Q1067" s="45" t="str">
        <f t="shared" si="112"/>
        <v/>
      </c>
      <c r="R1067" s="45" t="str">
        <f>+IF(Q1067="","",IFERROR(VLOOKUP(Q1067,Consulta1[],2,0),"-"))</f>
        <v/>
      </c>
      <c r="S1067" s="45" t="str">
        <f>+IF(Q1067="","",IFERROR(VLOOKUP(Q1067,Consulta1[],3,0),"-"))</f>
        <v/>
      </c>
      <c r="T1067" s="45" t="str">
        <f>+IF(Q1067="","",IFERROR(VLOOKUP(Q1067,Consulta1[],4,0),"-"))</f>
        <v/>
      </c>
      <c r="U1067" s="45" t="str">
        <f>+IF(Q1067="","",IFERROR(VLOOKUP(Q1067,Consulta1[],5,0),"-"))</f>
        <v/>
      </c>
      <c r="V1067" s="45" t="str">
        <f>+IF(Q1067="","",IFERROR(VLOOKUP(Q1067,Consulta1[],6,0),"-"))</f>
        <v/>
      </c>
      <c r="W1067" s="45" t="str">
        <f t="shared" si="113"/>
        <v/>
      </c>
      <c r="X1067" s="51" t="str">
        <f>+IF(T1067="SWAT HB",800,IF(R1067="-","",IFERROR(IF(T1067="-","",VLOOKUP(T1067,'SKILL PERFIL'!$A$2:$B$37,2,0)),"")))</f>
        <v/>
      </c>
      <c r="Y1067" s="51" t="str">
        <f t="shared" si="114"/>
        <v/>
      </c>
      <c r="Z1067" s="46" t="str">
        <f t="shared" si="115"/>
        <v/>
      </c>
      <c r="AA1067" s="45" t="str">
        <f t="shared" si="116"/>
        <v/>
      </c>
      <c r="AB1067" s="45" t="str">
        <f t="shared" si="117"/>
        <v/>
      </c>
      <c r="AC1067" s="45" t="str">
        <f>+IF(Q1067="","",IFERROR(VLOOKUP(Q1067,Consulta1[],7,0),"-"))</f>
        <v/>
      </c>
      <c r="AD1067" s="45" t="str">
        <f>+IF(Q1067="","",IFERROR(VLOOKUP(Q1067,Consulta1[],9,0),"-"))</f>
        <v/>
      </c>
      <c r="AE1067" s="1">
        <f t="shared" si="118"/>
        <v>0</v>
      </c>
    </row>
    <row r="1068" spans="6:31">
      <c r="F1068" s="2"/>
      <c r="I1068" s="2"/>
      <c r="K1068" s="2"/>
      <c r="M1068" s="2"/>
      <c r="N1068" s="2"/>
      <c r="P1068" s="54"/>
      <c r="Q1068" s="45" t="str">
        <f t="shared" si="112"/>
        <v/>
      </c>
      <c r="R1068" s="45" t="str">
        <f>+IF(Q1068="","",IFERROR(VLOOKUP(Q1068,Consulta1[],2,0),"-"))</f>
        <v/>
      </c>
      <c r="S1068" s="45" t="str">
        <f>+IF(Q1068="","",IFERROR(VLOOKUP(Q1068,Consulta1[],3,0),"-"))</f>
        <v/>
      </c>
      <c r="T1068" s="45" t="str">
        <f>+IF(Q1068="","",IFERROR(VLOOKUP(Q1068,Consulta1[],4,0),"-"))</f>
        <v/>
      </c>
      <c r="U1068" s="45" t="str">
        <f>+IF(Q1068="","",IFERROR(VLOOKUP(Q1068,Consulta1[],5,0),"-"))</f>
        <v/>
      </c>
      <c r="V1068" s="45" t="str">
        <f>+IF(Q1068="","",IFERROR(VLOOKUP(Q1068,Consulta1[],6,0),"-"))</f>
        <v/>
      </c>
      <c r="W1068" s="45" t="str">
        <f t="shared" si="113"/>
        <v/>
      </c>
      <c r="X1068" s="51" t="str">
        <f>+IF(T1068="SWAT HB",800,IF(R1068="-","",IFERROR(IF(T1068="-","",VLOOKUP(T1068,'SKILL PERFIL'!$A$2:$B$37,2,0)),"")))</f>
        <v/>
      </c>
      <c r="Y1068" s="51" t="str">
        <f t="shared" si="114"/>
        <v/>
      </c>
      <c r="Z1068" s="46" t="str">
        <f t="shared" si="115"/>
        <v/>
      </c>
      <c r="AA1068" s="45" t="str">
        <f t="shared" si="116"/>
        <v/>
      </c>
      <c r="AB1068" s="45" t="str">
        <f t="shared" si="117"/>
        <v/>
      </c>
      <c r="AC1068" s="45" t="str">
        <f>+IF(Q1068="","",IFERROR(VLOOKUP(Q1068,Consulta1[],7,0),"-"))</f>
        <v/>
      </c>
      <c r="AD1068" s="45" t="str">
        <f>+IF(Q1068="","",IFERROR(VLOOKUP(Q1068,Consulta1[],9,0),"-"))</f>
        <v/>
      </c>
      <c r="AE1068" s="1">
        <f t="shared" si="118"/>
        <v>0</v>
      </c>
    </row>
    <row r="1069" spans="6:31">
      <c r="F1069" s="2"/>
      <c r="I1069" s="2"/>
      <c r="K1069" s="2"/>
      <c r="M1069" s="2"/>
      <c r="N1069" s="2"/>
      <c r="P1069" s="54"/>
      <c r="Q1069" s="45" t="str">
        <f t="shared" si="112"/>
        <v/>
      </c>
      <c r="R1069" s="45" t="str">
        <f>+IF(Q1069="","",IFERROR(VLOOKUP(Q1069,Consulta1[],2,0),"-"))</f>
        <v/>
      </c>
      <c r="S1069" s="45" t="str">
        <f>+IF(Q1069="","",IFERROR(VLOOKUP(Q1069,Consulta1[],3,0),"-"))</f>
        <v/>
      </c>
      <c r="T1069" s="45" t="str">
        <f>+IF(Q1069="","",IFERROR(VLOOKUP(Q1069,Consulta1[],4,0),"-"))</f>
        <v/>
      </c>
      <c r="U1069" s="45" t="str">
        <f>+IF(Q1069="","",IFERROR(VLOOKUP(Q1069,Consulta1[],5,0),"-"))</f>
        <v/>
      </c>
      <c r="V1069" s="45" t="str">
        <f>+IF(Q1069="","",IFERROR(VLOOKUP(Q1069,Consulta1[],6,0),"-"))</f>
        <v/>
      </c>
      <c r="W1069" s="45" t="str">
        <f t="shared" si="113"/>
        <v/>
      </c>
      <c r="X1069" s="51" t="str">
        <f>+IF(T1069="SWAT HB",800,IF(R1069="-","",IFERROR(IF(T1069="-","",VLOOKUP(T1069,'SKILL PERFIL'!$A$2:$B$37,2,0)),"")))</f>
        <v/>
      </c>
      <c r="Y1069" s="51" t="str">
        <f t="shared" si="114"/>
        <v/>
      </c>
      <c r="Z1069" s="46" t="str">
        <f t="shared" si="115"/>
        <v/>
      </c>
      <c r="AA1069" s="45" t="str">
        <f t="shared" si="116"/>
        <v/>
      </c>
      <c r="AB1069" s="45" t="str">
        <f t="shared" si="117"/>
        <v/>
      </c>
      <c r="AC1069" s="45" t="str">
        <f>+IF(Q1069="","",IFERROR(VLOOKUP(Q1069,Consulta1[],7,0),"-"))</f>
        <v/>
      </c>
      <c r="AD1069" s="45" t="str">
        <f>+IF(Q1069="","",IFERROR(VLOOKUP(Q1069,Consulta1[],9,0),"-"))</f>
        <v/>
      </c>
      <c r="AE1069" s="1">
        <f t="shared" si="118"/>
        <v>0</v>
      </c>
    </row>
    <row r="1070" spans="6:31">
      <c r="F1070" s="2"/>
      <c r="I1070" s="2"/>
      <c r="K1070" s="2"/>
      <c r="M1070" s="2"/>
      <c r="N1070" s="2"/>
      <c r="P1070" s="54"/>
      <c r="Q1070" s="45" t="str">
        <f t="shared" si="112"/>
        <v/>
      </c>
      <c r="R1070" s="45" t="str">
        <f>+IF(Q1070="","",IFERROR(VLOOKUP(Q1070,Consulta1[],2,0),"-"))</f>
        <v/>
      </c>
      <c r="S1070" s="45" t="str">
        <f>+IF(Q1070="","",IFERROR(VLOOKUP(Q1070,Consulta1[],3,0),"-"))</f>
        <v/>
      </c>
      <c r="T1070" s="45" t="str">
        <f>+IF(Q1070="","",IFERROR(VLOOKUP(Q1070,Consulta1[],4,0),"-"))</f>
        <v/>
      </c>
      <c r="U1070" s="45" t="str">
        <f>+IF(Q1070="","",IFERROR(VLOOKUP(Q1070,Consulta1[],5,0),"-"))</f>
        <v/>
      </c>
      <c r="V1070" s="45" t="str">
        <f>+IF(Q1070="","",IFERROR(VLOOKUP(Q1070,Consulta1[],6,0),"-"))</f>
        <v/>
      </c>
      <c r="W1070" s="45" t="str">
        <f t="shared" si="113"/>
        <v/>
      </c>
      <c r="X1070" s="51" t="str">
        <f>+IF(T1070="SWAT HB",800,IF(R1070="-","",IFERROR(IF(T1070="-","",VLOOKUP(T1070,'SKILL PERFIL'!$A$2:$B$37,2,0)),"")))</f>
        <v/>
      </c>
      <c r="Y1070" s="51" t="str">
        <f t="shared" si="114"/>
        <v/>
      </c>
      <c r="Z1070" s="46" t="str">
        <f t="shared" si="115"/>
        <v/>
      </c>
      <c r="AA1070" s="45" t="str">
        <f t="shared" si="116"/>
        <v/>
      </c>
      <c r="AB1070" s="45" t="str">
        <f t="shared" si="117"/>
        <v/>
      </c>
      <c r="AC1070" s="45" t="str">
        <f>+IF(Q1070="","",IFERROR(VLOOKUP(Q1070,Consulta1[],7,0),"-"))</f>
        <v/>
      </c>
      <c r="AD1070" s="45" t="str">
        <f>+IF(Q1070="","",IFERROR(VLOOKUP(Q1070,Consulta1[],9,0),"-"))</f>
        <v/>
      </c>
      <c r="AE1070" s="1">
        <f t="shared" si="118"/>
        <v>0</v>
      </c>
    </row>
    <row r="1071" spans="6:31">
      <c r="F1071" s="2"/>
      <c r="G1071" s="2"/>
      <c r="I1071" s="2"/>
      <c r="K1071" s="2"/>
      <c r="L1071" s="2"/>
      <c r="M1071" s="2"/>
      <c r="N1071" s="2"/>
      <c r="O1071" s="2"/>
      <c r="P1071" s="54"/>
      <c r="Q1071" s="45" t="str">
        <f t="shared" si="112"/>
        <v/>
      </c>
      <c r="R1071" s="45" t="str">
        <f>+IF(Q1071="","",IFERROR(VLOOKUP(Q1071,Consulta1[],2,0),"-"))</f>
        <v/>
      </c>
      <c r="S1071" s="45" t="str">
        <f>+IF(Q1071="","",IFERROR(VLOOKUP(Q1071,Consulta1[],3,0),"-"))</f>
        <v/>
      </c>
      <c r="T1071" s="45" t="str">
        <f>+IF(Q1071="","",IFERROR(VLOOKUP(Q1071,Consulta1[],4,0),"-"))</f>
        <v/>
      </c>
      <c r="U1071" s="45" t="str">
        <f>+IF(Q1071="","",IFERROR(VLOOKUP(Q1071,Consulta1[],5,0),"-"))</f>
        <v/>
      </c>
      <c r="V1071" s="45" t="str">
        <f>+IF(Q1071="","",IFERROR(VLOOKUP(Q1071,Consulta1[],6,0),"-"))</f>
        <v/>
      </c>
      <c r="W1071" s="45" t="str">
        <f t="shared" si="113"/>
        <v/>
      </c>
      <c r="X1071" s="51" t="str">
        <f>+IF(T1071="SWAT HB",800,IF(R1071="-","",IFERROR(IF(T1071="-","",VLOOKUP(T1071,'SKILL PERFIL'!$A$2:$B$37,2,0)),"")))</f>
        <v/>
      </c>
      <c r="Y1071" s="51" t="str">
        <f t="shared" si="114"/>
        <v/>
      </c>
      <c r="Z1071" s="46" t="str">
        <f t="shared" si="115"/>
        <v/>
      </c>
      <c r="AA1071" s="45" t="str">
        <f t="shared" si="116"/>
        <v/>
      </c>
      <c r="AB1071" s="45" t="str">
        <f t="shared" si="117"/>
        <v/>
      </c>
      <c r="AC1071" s="45" t="str">
        <f>+IF(Q1071="","",IFERROR(VLOOKUP(Q1071,Consulta1[],7,0),"-"))</f>
        <v/>
      </c>
      <c r="AD1071" s="45" t="str">
        <f>+IF(Q1071="","",IFERROR(VLOOKUP(Q1071,Consulta1[],9,0),"-"))</f>
        <v/>
      </c>
      <c r="AE1071" s="1">
        <f t="shared" si="118"/>
        <v>0</v>
      </c>
    </row>
    <row r="1072" spans="6:31">
      <c r="F1072" s="2"/>
      <c r="I1072" s="2"/>
      <c r="K1072" s="2"/>
      <c r="M1072" s="2"/>
      <c r="N1072" s="2"/>
      <c r="P1072" s="54"/>
      <c r="Q1072" s="45" t="str">
        <f t="shared" si="112"/>
        <v/>
      </c>
      <c r="R1072" s="45" t="str">
        <f>+IF(Q1072="","",IFERROR(VLOOKUP(Q1072,Consulta1[],2,0),"-"))</f>
        <v/>
      </c>
      <c r="S1072" s="45" t="str">
        <f>+IF(Q1072="","",IFERROR(VLOOKUP(Q1072,Consulta1[],3,0),"-"))</f>
        <v/>
      </c>
      <c r="T1072" s="45" t="str">
        <f>+IF(Q1072="","",IFERROR(VLOOKUP(Q1072,Consulta1[],4,0),"-"))</f>
        <v/>
      </c>
      <c r="U1072" s="45" t="str">
        <f>+IF(Q1072="","",IFERROR(VLOOKUP(Q1072,Consulta1[],5,0),"-"))</f>
        <v/>
      </c>
      <c r="V1072" s="45" t="str">
        <f>+IF(Q1072="","",IFERROR(VLOOKUP(Q1072,Consulta1[],6,0),"-"))</f>
        <v/>
      </c>
      <c r="W1072" s="45" t="str">
        <f t="shared" si="113"/>
        <v/>
      </c>
      <c r="X1072" s="51" t="str">
        <f>+IF(T1072="SWAT HB",800,IF(R1072="-","",IFERROR(IF(T1072="-","",VLOOKUP(T1072,'SKILL PERFIL'!$A$2:$B$37,2,0)),"")))</f>
        <v/>
      </c>
      <c r="Y1072" s="51" t="str">
        <f t="shared" si="114"/>
        <v/>
      </c>
      <c r="Z1072" s="46" t="str">
        <f t="shared" si="115"/>
        <v/>
      </c>
      <c r="AA1072" s="45" t="str">
        <f t="shared" si="116"/>
        <v/>
      </c>
      <c r="AB1072" s="45" t="str">
        <f t="shared" si="117"/>
        <v/>
      </c>
      <c r="AC1072" s="45" t="str">
        <f>+IF(Q1072="","",IFERROR(VLOOKUP(Q1072,Consulta1[],7,0),"-"))</f>
        <v/>
      </c>
      <c r="AD1072" s="45" t="str">
        <f>+IF(Q1072="","",IFERROR(VLOOKUP(Q1072,Consulta1[],9,0),"-"))</f>
        <v/>
      </c>
      <c r="AE1072" s="1">
        <f t="shared" si="118"/>
        <v>0</v>
      </c>
    </row>
    <row r="1073" spans="6:31">
      <c r="F1073" s="2"/>
      <c r="G1073" s="2"/>
      <c r="I1073" s="2"/>
      <c r="K1073" s="2"/>
      <c r="L1073" s="2"/>
      <c r="M1073" s="2"/>
      <c r="N1073" s="2"/>
      <c r="O1073" s="2"/>
      <c r="P1073" s="54"/>
      <c r="Q1073" s="45" t="str">
        <f t="shared" si="112"/>
        <v/>
      </c>
      <c r="R1073" s="45" t="str">
        <f>+IF(Q1073="","",IFERROR(VLOOKUP(Q1073,Consulta1[],2,0),"-"))</f>
        <v/>
      </c>
      <c r="S1073" s="45" t="str">
        <f>+IF(Q1073="","",IFERROR(VLOOKUP(Q1073,Consulta1[],3,0),"-"))</f>
        <v/>
      </c>
      <c r="T1073" s="45" t="str">
        <f>+IF(Q1073="","",IFERROR(VLOOKUP(Q1073,Consulta1[],4,0),"-"))</f>
        <v/>
      </c>
      <c r="U1073" s="45" t="str">
        <f>+IF(Q1073="","",IFERROR(VLOOKUP(Q1073,Consulta1[],5,0),"-"))</f>
        <v/>
      </c>
      <c r="V1073" s="45" t="str">
        <f>+IF(Q1073="","",IFERROR(VLOOKUP(Q1073,Consulta1[],6,0),"-"))</f>
        <v/>
      </c>
      <c r="W1073" s="45" t="str">
        <f t="shared" si="113"/>
        <v/>
      </c>
      <c r="X1073" s="51" t="str">
        <f>+IF(T1073="SWAT HB",800,IF(R1073="-","",IFERROR(IF(T1073="-","",VLOOKUP(T1073,'SKILL PERFIL'!$A$2:$B$37,2,0)),"")))</f>
        <v/>
      </c>
      <c r="Y1073" s="51" t="str">
        <f t="shared" si="114"/>
        <v/>
      </c>
      <c r="Z1073" s="46" t="str">
        <f t="shared" si="115"/>
        <v/>
      </c>
      <c r="AA1073" s="45" t="str">
        <f t="shared" si="116"/>
        <v/>
      </c>
      <c r="AB1073" s="45" t="str">
        <f t="shared" si="117"/>
        <v/>
      </c>
      <c r="AC1073" s="45" t="str">
        <f>+IF(Q1073="","",IFERROR(VLOOKUP(Q1073,Consulta1[],7,0),"-"))</f>
        <v/>
      </c>
      <c r="AD1073" s="45" t="str">
        <f>+IF(Q1073="","",IFERROR(VLOOKUP(Q1073,Consulta1[],9,0),"-"))</f>
        <v/>
      </c>
      <c r="AE1073" s="1">
        <f t="shared" si="118"/>
        <v>0</v>
      </c>
    </row>
    <row r="1074" spans="6:31">
      <c r="F1074" s="2"/>
      <c r="G1074" s="2"/>
      <c r="I1074" s="2"/>
      <c r="K1074" s="2"/>
      <c r="L1074" s="2"/>
      <c r="M1074" s="2"/>
      <c r="N1074" s="2"/>
      <c r="O1074" s="2"/>
      <c r="P1074" s="54"/>
      <c r="Q1074" s="45" t="str">
        <f t="shared" si="112"/>
        <v/>
      </c>
      <c r="R1074" s="45" t="str">
        <f>+IF(Q1074="","",IFERROR(VLOOKUP(Q1074,Consulta1[],2,0),"-"))</f>
        <v/>
      </c>
      <c r="S1074" s="45" t="str">
        <f>+IF(Q1074="","",IFERROR(VLOOKUP(Q1074,Consulta1[],3,0),"-"))</f>
        <v/>
      </c>
      <c r="T1074" s="45" t="str">
        <f>+IF(Q1074="","",IFERROR(VLOOKUP(Q1074,Consulta1[],4,0),"-"))</f>
        <v/>
      </c>
      <c r="U1074" s="45" t="str">
        <f>+IF(Q1074="","",IFERROR(VLOOKUP(Q1074,Consulta1[],5,0),"-"))</f>
        <v/>
      </c>
      <c r="V1074" s="45" t="str">
        <f>+IF(Q1074="","",IFERROR(VLOOKUP(Q1074,Consulta1[],6,0),"-"))</f>
        <v/>
      </c>
      <c r="W1074" s="45" t="str">
        <f t="shared" si="113"/>
        <v/>
      </c>
      <c r="X1074" s="51" t="str">
        <f>+IF(T1074="SWAT HB",800,IF(R1074="-","",IFERROR(IF(T1074="-","",VLOOKUP(T1074,'SKILL PERFIL'!$A$2:$B$37,2,0)),"")))</f>
        <v/>
      </c>
      <c r="Y1074" s="51" t="str">
        <f t="shared" si="114"/>
        <v/>
      </c>
      <c r="Z1074" s="46" t="str">
        <f t="shared" si="115"/>
        <v/>
      </c>
      <c r="AA1074" s="45" t="str">
        <f t="shared" si="116"/>
        <v/>
      </c>
      <c r="AB1074" s="45" t="str">
        <f t="shared" si="117"/>
        <v/>
      </c>
      <c r="AC1074" s="45" t="str">
        <f>+IF(Q1074="","",IFERROR(VLOOKUP(Q1074,Consulta1[],7,0),"-"))</f>
        <v/>
      </c>
      <c r="AD1074" s="45" t="str">
        <f>+IF(Q1074="","",IFERROR(VLOOKUP(Q1074,Consulta1[],9,0),"-"))</f>
        <v/>
      </c>
      <c r="AE1074" s="1">
        <f t="shared" si="118"/>
        <v>0</v>
      </c>
    </row>
    <row r="1075" spans="6:31">
      <c r="F1075" s="2"/>
      <c r="I1075" s="2"/>
      <c r="K1075" s="2"/>
      <c r="M1075" s="2"/>
      <c r="N1075" s="2"/>
      <c r="P1075" s="54"/>
      <c r="Q1075" s="45" t="str">
        <f t="shared" si="112"/>
        <v/>
      </c>
      <c r="R1075" s="45" t="str">
        <f>+IF(Q1075="","",IFERROR(VLOOKUP(Q1075,Consulta1[],2,0),"-"))</f>
        <v/>
      </c>
      <c r="S1075" s="45" t="str">
        <f>+IF(Q1075="","",IFERROR(VLOOKUP(Q1075,Consulta1[],3,0),"-"))</f>
        <v/>
      </c>
      <c r="T1075" s="45" t="str">
        <f>+IF(Q1075="","",IFERROR(VLOOKUP(Q1075,Consulta1[],4,0),"-"))</f>
        <v/>
      </c>
      <c r="U1075" s="45" t="str">
        <f>+IF(Q1075="","",IFERROR(VLOOKUP(Q1075,Consulta1[],5,0),"-"))</f>
        <v/>
      </c>
      <c r="V1075" s="45" t="str">
        <f>+IF(Q1075="","",IFERROR(VLOOKUP(Q1075,Consulta1[],6,0),"-"))</f>
        <v/>
      </c>
      <c r="W1075" s="45" t="str">
        <f t="shared" si="113"/>
        <v/>
      </c>
      <c r="X1075" s="51" t="str">
        <f>+IF(T1075="SWAT HB",800,IF(R1075="-","",IFERROR(IF(T1075="-","",VLOOKUP(T1075,'SKILL PERFIL'!$A$2:$B$37,2,0)),"")))</f>
        <v/>
      </c>
      <c r="Y1075" s="51" t="str">
        <f t="shared" si="114"/>
        <v/>
      </c>
      <c r="Z1075" s="46" t="str">
        <f t="shared" si="115"/>
        <v/>
      </c>
      <c r="AA1075" s="45" t="str">
        <f t="shared" si="116"/>
        <v/>
      </c>
      <c r="AB1075" s="45" t="str">
        <f t="shared" si="117"/>
        <v/>
      </c>
      <c r="AC1075" s="45" t="str">
        <f>+IF(Q1075="","",IFERROR(VLOOKUP(Q1075,Consulta1[],7,0),"-"))</f>
        <v/>
      </c>
      <c r="AD1075" s="45" t="str">
        <f>+IF(Q1075="","",IFERROR(VLOOKUP(Q1075,Consulta1[],9,0),"-"))</f>
        <v/>
      </c>
      <c r="AE1075" s="1">
        <f t="shared" si="118"/>
        <v>0</v>
      </c>
    </row>
    <row r="1076" spans="6:31">
      <c r="F1076" s="2"/>
      <c r="I1076" s="2"/>
      <c r="K1076" s="2"/>
      <c r="M1076" s="2"/>
      <c r="N1076" s="2"/>
      <c r="P1076" s="54"/>
      <c r="Q1076" s="45" t="str">
        <f t="shared" si="112"/>
        <v/>
      </c>
      <c r="R1076" s="45" t="str">
        <f>+IF(Q1076="","",IFERROR(VLOOKUP(Q1076,Consulta1[],2,0),"-"))</f>
        <v/>
      </c>
      <c r="S1076" s="45" t="str">
        <f>+IF(Q1076="","",IFERROR(VLOOKUP(Q1076,Consulta1[],3,0),"-"))</f>
        <v/>
      </c>
      <c r="T1076" s="45" t="str">
        <f>+IF(Q1076="","",IFERROR(VLOOKUP(Q1076,Consulta1[],4,0),"-"))</f>
        <v/>
      </c>
      <c r="U1076" s="45" t="str">
        <f>+IF(Q1076="","",IFERROR(VLOOKUP(Q1076,Consulta1[],5,0),"-"))</f>
        <v/>
      </c>
      <c r="V1076" s="45" t="str">
        <f>+IF(Q1076="","",IFERROR(VLOOKUP(Q1076,Consulta1[],6,0),"-"))</f>
        <v/>
      </c>
      <c r="W1076" s="45" t="str">
        <f t="shared" si="113"/>
        <v/>
      </c>
      <c r="X1076" s="51" t="str">
        <f>+IF(T1076="SWAT HB",800,IF(R1076="-","",IFERROR(IF(T1076="-","",VLOOKUP(T1076,'SKILL PERFIL'!$A$2:$B$37,2,0)),"")))</f>
        <v/>
      </c>
      <c r="Y1076" s="51" t="str">
        <f t="shared" si="114"/>
        <v/>
      </c>
      <c r="Z1076" s="46" t="str">
        <f t="shared" si="115"/>
        <v/>
      </c>
      <c r="AA1076" s="45" t="str">
        <f t="shared" si="116"/>
        <v/>
      </c>
      <c r="AB1076" s="45" t="str">
        <f t="shared" si="117"/>
        <v/>
      </c>
      <c r="AC1076" s="45" t="str">
        <f>+IF(Q1076="","",IFERROR(VLOOKUP(Q1076,Consulta1[],7,0),"-"))</f>
        <v/>
      </c>
      <c r="AD1076" s="45" t="str">
        <f>+IF(Q1076="","",IFERROR(VLOOKUP(Q1076,Consulta1[],9,0),"-"))</f>
        <v/>
      </c>
      <c r="AE1076" s="1">
        <f t="shared" si="118"/>
        <v>0</v>
      </c>
    </row>
    <row r="1077" spans="6:31">
      <c r="F1077" s="2"/>
      <c r="I1077" s="2"/>
      <c r="K1077" s="2"/>
      <c r="M1077" s="2"/>
      <c r="N1077" s="2"/>
      <c r="P1077" s="54"/>
      <c r="Q1077" s="45" t="str">
        <f t="shared" si="112"/>
        <v/>
      </c>
      <c r="R1077" s="45" t="str">
        <f>+IF(Q1077="","",IFERROR(VLOOKUP(Q1077,Consulta1[],2,0),"-"))</f>
        <v/>
      </c>
      <c r="S1077" s="45" t="str">
        <f>+IF(Q1077="","",IFERROR(VLOOKUP(Q1077,Consulta1[],3,0),"-"))</f>
        <v/>
      </c>
      <c r="T1077" s="45" t="str">
        <f>+IF(Q1077="","",IFERROR(VLOOKUP(Q1077,Consulta1[],4,0),"-"))</f>
        <v/>
      </c>
      <c r="U1077" s="45" t="str">
        <f>+IF(Q1077="","",IFERROR(VLOOKUP(Q1077,Consulta1[],5,0),"-"))</f>
        <v/>
      </c>
      <c r="V1077" s="45" t="str">
        <f>+IF(Q1077="","",IFERROR(VLOOKUP(Q1077,Consulta1[],6,0),"-"))</f>
        <v/>
      </c>
      <c r="W1077" s="45" t="str">
        <f t="shared" si="113"/>
        <v/>
      </c>
      <c r="X1077" s="51" t="str">
        <f>+IF(T1077="SWAT HB",800,IF(R1077="-","",IFERROR(IF(T1077="-","",VLOOKUP(T1077,'SKILL PERFIL'!$A$2:$B$37,2,0)),"")))</f>
        <v/>
      </c>
      <c r="Y1077" s="51" t="str">
        <f t="shared" si="114"/>
        <v/>
      </c>
      <c r="Z1077" s="46" t="str">
        <f t="shared" si="115"/>
        <v/>
      </c>
      <c r="AA1077" s="45" t="str">
        <f t="shared" si="116"/>
        <v/>
      </c>
      <c r="AB1077" s="45" t="str">
        <f t="shared" si="117"/>
        <v/>
      </c>
      <c r="AC1077" s="45" t="str">
        <f>+IF(Q1077="","",IFERROR(VLOOKUP(Q1077,Consulta1[],7,0),"-"))</f>
        <v/>
      </c>
      <c r="AD1077" s="45" t="str">
        <f>+IF(Q1077="","",IFERROR(VLOOKUP(Q1077,Consulta1[],9,0),"-"))</f>
        <v/>
      </c>
      <c r="AE1077" s="1">
        <f t="shared" si="118"/>
        <v>0</v>
      </c>
    </row>
    <row r="1078" spans="6:31">
      <c r="F1078" s="2"/>
      <c r="I1078" s="2"/>
      <c r="K1078" s="2"/>
      <c r="M1078" s="2"/>
      <c r="N1078" s="2"/>
      <c r="P1078" s="54"/>
      <c r="Q1078" s="45" t="str">
        <f t="shared" si="112"/>
        <v/>
      </c>
      <c r="R1078" s="45" t="str">
        <f>+IF(Q1078="","",IFERROR(VLOOKUP(Q1078,Consulta1[],2,0),"-"))</f>
        <v/>
      </c>
      <c r="S1078" s="45" t="str">
        <f>+IF(Q1078="","",IFERROR(VLOOKUP(Q1078,Consulta1[],3,0),"-"))</f>
        <v/>
      </c>
      <c r="T1078" s="45" t="str">
        <f>+IF(Q1078="","",IFERROR(VLOOKUP(Q1078,Consulta1[],4,0),"-"))</f>
        <v/>
      </c>
      <c r="U1078" s="45" t="str">
        <f>+IF(Q1078="","",IFERROR(VLOOKUP(Q1078,Consulta1[],5,0),"-"))</f>
        <v/>
      </c>
      <c r="V1078" s="45" t="str">
        <f>+IF(Q1078="","",IFERROR(VLOOKUP(Q1078,Consulta1[],6,0),"-"))</f>
        <v/>
      </c>
      <c r="W1078" s="45" t="str">
        <f t="shared" si="113"/>
        <v/>
      </c>
      <c r="X1078" s="51" t="str">
        <f>+IF(T1078="SWAT HB",800,IF(R1078="-","",IFERROR(IF(T1078="-","",VLOOKUP(T1078,'SKILL PERFIL'!$A$2:$B$37,2,0)),"")))</f>
        <v/>
      </c>
      <c r="Y1078" s="51" t="str">
        <f t="shared" si="114"/>
        <v/>
      </c>
      <c r="Z1078" s="46" t="str">
        <f t="shared" si="115"/>
        <v/>
      </c>
      <c r="AA1078" s="45" t="str">
        <f t="shared" si="116"/>
        <v/>
      </c>
      <c r="AB1078" s="45" t="str">
        <f t="shared" si="117"/>
        <v/>
      </c>
      <c r="AC1078" s="45" t="str">
        <f>+IF(Q1078="","",IFERROR(VLOOKUP(Q1078,Consulta1[],7,0),"-"))</f>
        <v/>
      </c>
      <c r="AD1078" s="45" t="str">
        <f>+IF(Q1078="","",IFERROR(VLOOKUP(Q1078,Consulta1[],9,0),"-"))</f>
        <v/>
      </c>
      <c r="AE1078" s="1">
        <f t="shared" si="118"/>
        <v>0</v>
      </c>
    </row>
    <row r="1079" spans="6:31">
      <c r="F1079" s="2"/>
      <c r="I1079" s="2"/>
      <c r="K1079" s="2"/>
      <c r="M1079" s="2"/>
      <c r="N1079" s="2"/>
      <c r="P1079" s="54"/>
      <c r="Q1079" s="45" t="str">
        <f t="shared" si="112"/>
        <v/>
      </c>
      <c r="R1079" s="45" t="str">
        <f>+IF(Q1079="","",IFERROR(VLOOKUP(Q1079,Consulta1[],2,0),"-"))</f>
        <v/>
      </c>
      <c r="S1079" s="45" t="str">
        <f>+IF(Q1079="","",IFERROR(VLOOKUP(Q1079,Consulta1[],3,0),"-"))</f>
        <v/>
      </c>
      <c r="T1079" s="45" t="str">
        <f>+IF(Q1079="","",IFERROR(VLOOKUP(Q1079,Consulta1[],4,0),"-"))</f>
        <v/>
      </c>
      <c r="U1079" s="45" t="str">
        <f>+IF(Q1079="","",IFERROR(VLOOKUP(Q1079,Consulta1[],5,0),"-"))</f>
        <v/>
      </c>
      <c r="V1079" s="45" t="str">
        <f>+IF(Q1079="","",IFERROR(VLOOKUP(Q1079,Consulta1[],6,0),"-"))</f>
        <v/>
      </c>
      <c r="W1079" s="45" t="str">
        <f t="shared" si="113"/>
        <v/>
      </c>
      <c r="X1079" s="51" t="str">
        <f>+IF(T1079="SWAT HB",800,IF(R1079="-","",IFERROR(IF(T1079="-","",VLOOKUP(T1079,'SKILL PERFIL'!$A$2:$B$37,2,0)),"")))</f>
        <v/>
      </c>
      <c r="Y1079" s="51" t="str">
        <f t="shared" si="114"/>
        <v/>
      </c>
      <c r="Z1079" s="46" t="str">
        <f t="shared" si="115"/>
        <v/>
      </c>
      <c r="AA1079" s="45" t="str">
        <f t="shared" si="116"/>
        <v/>
      </c>
      <c r="AB1079" s="45" t="str">
        <f t="shared" si="117"/>
        <v/>
      </c>
      <c r="AC1079" s="45" t="str">
        <f>+IF(Q1079="","",IFERROR(VLOOKUP(Q1079,Consulta1[],7,0),"-"))</f>
        <v/>
      </c>
      <c r="AD1079" s="45" t="str">
        <f>+IF(Q1079="","",IFERROR(VLOOKUP(Q1079,Consulta1[],9,0),"-"))</f>
        <v/>
      </c>
      <c r="AE1079" s="1">
        <f t="shared" si="118"/>
        <v>0</v>
      </c>
    </row>
    <row r="1080" spans="6:31">
      <c r="F1080" s="2"/>
      <c r="I1080" s="2"/>
      <c r="K1080" s="2"/>
      <c r="M1080" s="2"/>
      <c r="N1080" s="2"/>
      <c r="P1080" s="54"/>
      <c r="Q1080" s="45" t="str">
        <f t="shared" si="112"/>
        <v/>
      </c>
      <c r="R1080" s="45" t="str">
        <f>+IF(Q1080="","",IFERROR(VLOOKUP(Q1080,Consulta1[],2,0),"-"))</f>
        <v/>
      </c>
      <c r="S1080" s="45" t="str">
        <f>+IF(Q1080="","",IFERROR(VLOOKUP(Q1080,Consulta1[],3,0),"-"))</f>
        <v/>
      </c>
      <c r="T1080" s="45" t="str">
        <f>+IF(Q1080="","",IFERROR(VLOOKUP(Q1080,Consulta1[],4,0),"-"))</f>
        <v/>
      </c>
      <c r="U1080" s="45" t="str">
        <f>+IF(Q1080="","",IFERROR(VLOOKUP(Q1080,Consulta1[],5,0),"-"))</f>
        <v/>
      </c>
      <c r="V1080" s="45" t="str">
        <f>+IF(Q1080="","",IFERROR(VLOOKUP(Q1080,Consulta1[],6,0),"-"))</f>
        <v/>
      </c>
      <c r="W1080" s="45" t="str">
        <f t="shared" si="113"/>
        <v/>
      </c>
      <c r="X1080" s="51" t="str">
        <f>+IF(T1080="SWAT HB",800,IF(R1080="-","",IFERROR(IF(T1080="-","",VLOOKUP(T1080,'SKILL PERFIL'!$A$2:$B$37,2,0)),"")))</f>
        <v/>
      </c>
      <c r="Y1080" s="51" t="str">
        <f t="shared" si="114"/>
        <v/>
      </c>
      <c r="Z1080" s="46" t="str">
        <f t="shared" si="115"/>
        <v/>
      </c>
      <c r="AA1080" s="45" t="str">
        <f t="shared" si="116"/>
        <v/>
      </c>
      <c r="AB1080" s="45" t="str">
        <f t="shared" si="117"/>
        <v/>
      </c>
      <c r="AC1080" s="45" t="str">
        <f>+IF(Q1080="","",IFERROR(VLOOKUP(Q1080,Consulta1[],7,0),"-"))</f>
        <v/>
      </c>
      <c r="AD1080" s="45" t="str">
        <f>+IF(Q1080="","",IFERROR(VLOOKUP(Q1080,Consulta1[],9,0),"-"))</f>
        <v/>
      </c>
      <c r="AE1080" s="1">
        <f t="shared" si="118"/>
        <v>0</v>
      </c>
    </row>
    <row r="1081" spans="6:31">
      <c r="F1081" s="2"/>
      <c r="I1081" s="2"/>
      <c r="K1081" s="2"/>
      <c r="M1081" s="2"/>
      <c r="N1081" s="2"/>
      <c r="P1081" s="54"/>
      <c r="Q1081" s="45" t="str">
        <f t="shared" si="112"/>
        <v/>
      </c>
      <c r="R1081" s="45" t="str">
        <f>+IF(Q1081="","",IFERROR(VLOOKUP(Q1081,Consulta1[],2,0),"-"))</f>
        <v/>
      </c>
      <c r="S1081" s="45" t="str">
        <f>+IF(Q1081="","",IFERROR(VLOOKUP(Q1081,Consulta1[],3,0),"-"))</f>
        <v/>
      </c>
      <c r="T1081" s="45" t="str">
        <f>+IF(Q1081="","",IFERROR(VLOOKUP(Q1081,Consulta1[],4,0),"-"))</f>
        <v/>
      </c>
      <c r="U1081" s="45" t="str">
        <f>+IF(Q1081="","",IFERROR(VLOOKUP(Q1081,Consulta1[],5,0),"-"))</f>
        <v/>
      </c>
      <c r="V1081" s="45" t="str">
        <f>+IF(Q1081="","",IFERROR(VLOOKUP(Q1081,Consulta1[],6,0),"-"))</f>
        <v/>
      </c>
      <c r="W1081" s="45" t="str">
        <f t="shared" si="113"/>
        <v/>
      </c>
      <c r="X1081" s="51" t="str">
        <f>+IF(T1081="SWAT HB",800,IF(R1081="-","",IFERROR(IF(T1081="-","",VLOOKUP(T1081,'SKILL PERFIL'!$A$2:$B$37,2,0)),"")))</f>
        <v/>
      </c>
      <c r="Y1081" s="51" t="str">
        <f t="shared" si="114"/>
        <v/>
      </c>
      <c r="Z1081" s="46" t="str">
        <f t="shared" si="115"/>
        <v/>
      </c>
      <c r="AA1081" s="45" t="str">
        <f t="shared" si="116"/>
        <v/>
      </c>
      <c r="AB1081" s="45" t="str">
        <f t="shared" si="117"/>
        <v/>
      </c>
      <c r="AC1081" s="45" t="str">
        <f>+IF(Q1081="","",IFERROR(VLOOKUP(Q1081,Consulta1[],7,0),"-"))</f>
        <v/>
      </c>
      <c r="AD1081" s="45" t="str">
        <f>+IF(Q1081="","",IFERROR(VLOOKUP(Q1081,Consulta1[],9,0),"-"))</f>
        <v/>
      </c>
      <c r="AE1081" s="1">
        <f t="shared" si="118"/>
        <v>0</v>
      </c>
    </row>
    <row r="1082" spans="6:31">
      <c r="F1082" s="2"/>
      <c r="I1082" s="2"/>
      <c r="K1082" s="2"/>
      <c r="M1082" s="2"/>
      <c r="N1082" s="2"/>
      <c r="P1082" s="54"/>
      <c r="Q1082" s="45" t="str">
        <f t="shared" si="112"/>
        <v/>
      </c>
      <c r="R1082" s="45" t="str">
        <f>+IF(Q1082="","",IFERROR(VLOOKUP(Q1082,Consulta1[],2,0),"-"))</f>
        <v/>
      </c>
      <c r="S1082" s="45" t="str">
        <f>+IF(Q1082="","",IFERROR(VLOOKUP(Q1082,Consulta1[],3,0),"-"))</f>
        <v/>
      </c>
      <c r="T1082" s="45" t="str">
        <f>+IF(Q1082="","",IFERROR(VLOOKUP(Q1082,Consulta1[],4,0),"-"))</f>
        <v/>
      </c>
      <c r="U1082" s="45" t="str">
        <f>+IF(Q1082="","",IFERROR(VLOOKUP(Q1082,Consulta1[],5,0),"-"))</f>
        <v/>
      </c>
      <c r="V1082" s="45" t="str">
        <f>+IF(Q1082="","",IFERROR(VLOOKUP(Q1082,Consulta1[],6,0),"-"))</f>
        <v/>
      </c>
      <c r="W1082" s="45" t="str">
        <f t="shared" si="113"/>
        <v/>
      </c>
      <c r="X1082" s="51" t="str">
        <f>+IF(T1082="SWAT HB",800,IF(R1082="-","",IFERROR(IF(T1082="-","",VLOOKUP(T1082,'SKILL PERFIL'!$A$2:$B$37,2,0)),"")))</f>
        <v/>
      </c>
      <c r="Y1082" s="51" t="str">
        <f t="shared" si="114"/>
        <v/>
      </c>
      <c r="Z1082" s="46" t="str">
        <f t="shared" si="115"/>
        <v/>
      </c>
      <c r="AA1082" s="45" t="str">
        <f t="shared" si="116"/>
        <v/>
      </c>
      <c r="AB1082" s="45" t="str">
        <f t="shared" si="117"/>
        <v/>
      </c>
      <c r="AC1082" s="45" t="str">
        <f>+IF(Q1082="","",IFERROR(VLOOKUP(Q1082,Consulta1[],7,0),"-"))</f>
        <v/>
      </c>
      <c r="AD1082" s="45" t="str">
        <f>+IF(Q1082="","",IFERROR(VLOOKUP(Q1082,Consulta1[],9,0),"-"))</f>
        <v/>
      </c>
      <c r="AE1082" s="1">
        <f t="shared" si="118"/>
        <v>0</v>
      </c>
    </row>
    <row r="1083" spans="6:31">
      <c r="F1083" s="2"/>
      <c r="I1083" s="2"/>
      <c r="K1083" s="2"/>
      <c r="M1083" s="2"/>
      <c r="N1083" s="2"/>
      <c r="P1083" s="54"/>
      <c r="Q1083" s="45" t="str">
        <f t="shared" si="112"/>
        <v/>
      </c>
      <c r="R1083" s="45" t="str">
        <f>+IF(Q1083="","",IFERROR(VLOOKUP(Q1083,Consulta1[],2,0),"-"))</f>
        <v/>
      </c>
      <c r="S1083" s="45" t="str">
        <f>+IF(Q1083="","",IFERROR(VLOOKUP(Q1083,Consulta1[],3,0),"-"))</f>
        <v/>
      </c>
      <c r="T1083" s="45" t="str">
        <f>+IF(Q1083="","",IFERROR(VLOOKUP(Q1083,Consulta1[],4,0),"-"))</f>
        <v/>
      </c>
      <c r="U1083" s="45" t="str">
        <f>+IF(Q1083="","",IFERROR(VLOOKUP(Q1083,Consulta1[],5,0),"-"))</f>
        <v/>
      </c>
      <c r="V1083" s="45" t="str">
        <f>+IF(Q1083="","",IFERROR(VLOOKUP(Q1083,Consulta1[],6,0),"-"))</f>
        <v/>
      </c>
      <c r="W1083" s="45" t="str">
        <f t="shared" si="113"/>
        <v/>
      </c>
      <c r="X1083" s="51" t="str">
        <f>+IF(T1083="SWAT HB",800,IF(R1083="-","",IFERROR(IF(T1083="-","",VLOOKUP(T1083,'SKILL PERFIL'!$A$2:$B$37,2,0)),"")))</f>
        <v/>
      </c>
      <c r="Y1083" s="51" t="str">
        <f t="shared" si="114"/>
        <v/>
      </c>
      <c r="Z1083" s="46" t="str">
        <f t="shared" si="115"/>
        <v/>
      </c>
      <c r="AA1083" s="45" t="str">
        <f t="shared" si="116"/>
        <v/>
      </c>
      <c r="AB1083" s="45" t="str">
        <f t="shared" si="117"/>
        <v/>
      </c>
      <c r="AC1083" s="45" t="str">
        <f>+IF(Q1083="","",IFERROR(VLOOKUP(Q1083,Consulta1[],7,0),"-"))</f>
        <v/>
      </c>
      <c r="AD1083" s="45" t="str">
        <f>+IF(Q1083="","",IFERROR(VLOOKUP(Q1083,Consulta1[],9,0),"-"))</f>
        <v/>
      </c>
      <c r="AE1083" s="1">
        <f t="shared" si="118"/>
        <v>0</v>
      </c>
    </row>
    <row r="1084" spans="6:31">
      <c r="F1084" s="2"/>
      <c r="G1084" s="2"/>
      <c r="I1084" s="2"/>
      <c r="K1084" s="2"/>
      <c r="L1084" s="2"/>
      <c r="M1084" s="2"/>
      <c r="N1084" s="2"/>
      <c r="O1084" s="2"/>
      <c r="P1084" s="54"/>
      <c r="Q1084" s="45" t="str">
        <f t="shared" si="112"/>
        <v/>
      </c>
      <c r="R1084" s="45" t="str">
        <f>+IF(Q1084="","",IFERROR(VLOOKUP(Q1084,Consulta1[],2,0),"-"))</f>
        <v/>
      </c>
      <c r="S1084" s="45" t="str">
        <f>+IF(Q1084="","",IFERROR(VLOOKUP(Q1084,Consulta1[],3,0),"-"))</f>
        <v/>
      </c>
      <c r="T1084" s="45" t="str">
        <f>+IF(Q1084="","",IFERROR(VLOOKUP(Q1084,Consulta1[],4,0),"-"))</f>
        <v/>
      </c>
      <c r="U1084" s="45" t="str">
        <f>+IF(Q1084="","",IFERROR(VLOOKUP(Q1084,Consulta1[],5,0),"-"))</f>
        <v/>
      </c>
      <c r="V1084" s="45" t="str">
        <f>+IF(Q1084="","",IFERROR(VLOOKUP(Q1084,Consulta1[],6,0),"-"))</f>
        <v/>
      </c>
      <c r="W1084" s="45" t="str">
        <f t="shared" si="113"/>
        <v/>
      </c>
      <c r="X1084" s="51" t="str">
        <f>+IF(T1084="SWAT HB",800,IF(R1084="-","",IFERROR(IF(T1084="-","",VLOOKUP(T1084,'SKILL PERFIL'!$A$2:$B$37,2,0)),"")))</f>
        <v/>
      </c>
      <c r="Y1084" s="51" t="str">
        <f t="shared" si="114"/>
        <v/>
      </c>
      <c r="Z1084" s="46" t="str">
        <f t="shared" si="115"/>
        <v/>
      </c>
      <c r="AA1084" s="45" t="str">
        <f t="shared" si="116"/>
        <v/>
      </c>
      <c r="AB1084" s="45" t="str">
        <f t="shared" si="117"/>
        <v/>
      </c>
      <c r="AC1084" s="45" t="str">
        <f>+IF(Q1084="","",IFERROR(VLOOKUP(Q1084,Consulta1[],7,0),"-"))</f>
        <v/>
      </c>
      <c r="AD1084" s="45" t="str">
        <f>+IF(Q1084="","",IFERROR(VLOOKUP(Q1084,Consulta1[],9,0),"-"))</f>
        <v/>
      </c>
      <c r="AE1084" s="1">
        <f t="shared" si="118"/>
        <v>0</v>
      </c>
    </row>
    <row r="1085" spans="6:31">
      <c r="F1085" s="2"/>
      <c r="I1085" s="2"/>
      <c r="K1085" s="2"/>
      <c r="M1085" s="2"/>
      <c r="N1085" s="2"/>
      <c r="P1085" s="54"/>
      <c r="Q1085" s="45" t="str">
        <f t="shared" si="112"/>
        <v/>
      </c>
      <c r="R1085" s="45" t="str">
        <f>+IF(Q1085="","",IFERROR(VLOOKUP(Q1085,Consulta1[],2,0),"-"))</f>
        <v/>
      </c>
      <c r="S1085" s="45" t="str">
        <f>+IF(Q1085="","",IFERROR(VLOOKUP(Q1085,Consulta1[],3,0),"-"))</f>
        <v/>
      </c>
      <c r="T1085" s="45" t="str">
        <f>+IF(Q1085="","",IFERROR(VLOOKUP(Q1085,Consulta1[],4,0),"-"))</f>
        <v/>
      </c>
      <c r="U1085" s="45" t="str">
        <f>+IF(Q1085="","",IFERROR(VLOOKUP(Q1085,Consulta1[],5,0),"-"))</f>
        <v/>
      </c>
      <c r="V1085" s="45" t="str">
        <f>+IF(Q1085="","",IFERROR(VLOOKUP(Q1085,Consulta1[],6,0),"-"))</f>
        <v/>
      </c>
      <c r="W1085" s="45" t="str">
        <f t="shared" si="113"/>
        <v/>
      </c>
      <c r="X1085" s="51" t="str">
        <f>+IF(T1085="SWAT HB",800,IF(R1085="-","",IFERROR(IF(T1085="-","",VLOOKUP(T1085,'SKILL PERFIL'!$A$2:$B$37,2,0)),"")))</f>
        <v/>
      </c>
      <c r="Y1085" s="51" t="str">
        <f t="shared" si="114"/>
        <v/>
      </c>
      <c r="Z1085" s="46" t="str">
        <f t="shared" si="115"/>
        <v/>
      </c>
      <c r="AA1085" s="45" t="str">
        <f t="shared" si="116"/>
        <v/>
      </c>
      <c r="AB1085" s="45" t="str">
        <f t="shared" si="117"/>
        <v/>
      </c>
      <c r="AC1085" s="45" t="str">
        <f>+IF(Q1085="","",IFERROR(VLOOKUP(Q1085,Consulta1[],7,0),"-"))</f>
        <v/>
      </c>
      <c r="AD1085" s="45" t="str">
        <f>+IF(Q1085="","",IFERROR(VLOOKUP(Q1085,Consulta1[],9,0),"-"))</f>
        <v/>
      </c>
      <c r="AE1085" s="1">
        <f t="shared" si="118"/>
        <v>0</v>
      </c>
    </row>
    <row r="1086" spans="6:31">
      <c r="F1086" s="2"/>
      <c r="I1086" s="2"/>
      <c r="K1086" s="2"/>
      <c r="M1086" s="2"/>
      <c r="N1086" s="2"/>
      <c r="P1086" s="54"/>
      <c r="Q1086" s="45" t="str">
        <f t="shared" si="112"/>
        <v/>
      </c>
      <c r="R1086" s="45" t="str">
        <f>+IF(Q1086="","",IFERROR(VLOOKUP(Q1086,Consulta1[],2,0),"-"))</f>
        <v/>
      </c>
      <c r="S1086" s="45" t="str">
        <f>+IF(Q1086="","",IFERROR(VLOOKUP(Q1086,Consulta1[],3,0),"-"))</f>
        <v/>
      </c>
      <c r="T1086" s="45" t="str">
        <f>+IF(Q1086="","",IFERROR(VLOOKUP(Q1086,Consulta1[],4,0),"-"))</f>
        <v/>
      </c>
      <c r="U1086" s="45" t="str">
        <f>+IF(Q1086="","",IFERROR(VLOOKUP(Q1086,Consulta1[],5,0),"-"))</f>
        <v/>
      </c>
      <c r="V1086" s="45" t="str">
        <f>+IF(Q1086="","",IFERROR(VLOOKUP(Q1086,Consulta1[],6,0),"-"))</f>
        <v/>
      </c>
      <c r="W1086" s="45" t="str">
        <f t="shared" si="113"/>
        <v/>
      </c>
      <c r="X1086" s="51" t="str">
        <f>+IF(T1086="SWAT HB",800,IF(R1086="-","",IFERROR(IF(T1086="-","",VLOOKUP(T1086,'SKILL PERFIL'!$A$2:$B$37,2,0)),"")))</f>
        <v/>
      </c>
      <c r="Y1086" s="51" t="str">
        <f t="shared" si="114"/>
        <v/>
      </c>
      <c r="Z1086" s="46" t="str">
        <f t="shared" si="115"/>
        <v/>
      </c>
      <c r="AA1086" s="45" t="str">
        <f t="shared" si="116"/>
        <v/>
      </c>
      <c r="AB1086" s="45" t="str">
        <f t="shared" si="117"/>
        <v/>
      </c>
      <c r="AC1086" s="45" t="str">
        <f>+IF(Q1086="","",IFERROR(VLOOKUP(Q1086,Consulta1[],7,0),"-"))</f>
        <v/>
      </c>
      <c r="AD1086" s="45" t="str">
        <f>+IF(Q1086="","",IFERROR(VLOOKUP(Q1086,Consulta1[],9,0),"-"))</f>
        <v/>
      </c>
      <c r="AE1086" s="1">
        <f t="shared" si="118"/>
        <v>0</v>
      </c>
    </row>
    <row r="1087" spans="6:31">
      <c r="F1087" s="2"/>
      <c r="I1087" s="2"/>
      <c r="K1087" s="2"/>
      <c r="M1087" s="2"/>
      <c r="N1087" s="2"/>
      <c r="P1087" s="54"/>
      <c r="Q1087" s="45" t="str">
        <f t="shared" si="112"/>
        <v/>
      </c>
      <c r="R1087" s="45" t="str">
        <f>+IF(Q1087="","",IFERROR(VLOOKUP(Q1087,Consulta1[],2,0),"-"))</f>
        <v/>
      </c>
      <c r="S1087" s="45" t="str">
        <f>+IF(Q1087="","",IFERROR(VLOOKUP(Q1087,Consulta1[],3,0),"-"))</f>
        <v/>
      </c>
      <c r="T1087" s="45" t="str">
        <f>+IF(Q1087="","",IFERROR(VLOOKUP(Q1087,Consulta1[],4,0),"-"))</f>
        <v/>
      </c>
      <c r="U1087" s="45" t="str">
        <f>+IF(Q1087="","",IFERROR(VLOOKUP(Q1087,Consulta1[],5,0),"-"))</f>
        <v/>
      </c>
      <c r="V1087" s="45" t="str">
        <f>+IF(Q1087="","",IFERROR(VLOOKUP(Q1087,Consulta1[],6,0),"-"))</f>
        <v/>
      </c>
      <c r="W1087" s="45" t="str">
        <f t="shared" si="113"/>
        <v/>
      </c>
      <c r="X1087" s="51" t="str">
        <f>+IF(T1087="SWAT HB",800,IF(R1087="-","",IFERROR(IF(T1087="-","",VLOOKUP(T1087,'SKILL PERFIL'!$A$2:$B$37,2,0)),"")))</f>
        <v/>
      </c>
      <c r="Y1087" s="51" t="str">
        <f t="shared" si="114"/>
        <v/>
      </c>
      <c r="Z1087" s="46" t="str">
        <f t="shared" si="115"/>
        <v/>
      </c>
      <c r="AA1087" s="45" t="str">
        <f t="shared" si="116"/>
        <v/>
      </c>
      <c r="AB1087" s="45" t="str">
        <f t="shared" si="117"/>
        <v/>
      </c>
      <c r="AC1087" s="45" t="str">
        <f>+IF(Q1087="","",IFERROR(VLOOKUP(Q1087,Consulta1[],7,0),"-"))</f>
        <v/>
      </c>
      <c r="AD1087" s="45" t="str">
        <f>+IF(Q1087="","",IFERROR(VLOOKUP(Q1087,Consulta1[],9,0),"-"))</f>
        <v/>
      </c>
      <c r="AE1087" s="1">
        <f t="shared" si="118"/>
        <v>0</v>
      </c>
    </row>
    <row r="1088" spans="6:31">
      <c r="F1088" s="2"/>
      <c r="I1088" s="2"/>
      <c r="K1088" s="2"/>
      <c r="M1088" s="2"/>
      <c r="N1088" s="2"/>
      <c r="P1088" s="54"/>
      <c r="Q1088" s="45" t="str">
        <f t="shared" si="112"/>
        <v/>
      </c>
      <c r="R1088" s="45" t="str">
        <f>+IF(Q1088="","",IFERROR(VLOOKUP(Q1088,Consulta1[],2,0),"-"))</f>
        <v/>
      </c>
      <c r="S1088" s="45" t="str">
        <f>+IF(Q1088="","",IFERROR(VLOOKUP(Q1088,Consulta1[],3,0),"-"))</f>
        <v/>
      </c>
      <c r="T1088" s="45" t="str">
        <f>+IF(Q1088="","",IFERROR(VLOOKUP(Q1088,Consulta1[],4,0),"-"))</f>
        <v/>
      </c>
      <c r="U1088" s="45" t="str">
        <f>+IF(Q1088="","",IFERROR(VLOOKUP(Q1088,Consulta1[],5,0),"-"))</f>
        <v/>
      </c>
      <c r="V1088" s="45" t="str">
        <f>+IF(Q1088="","",IFERROR(VLOOKUP(Q1088,Consulta1[],6,0),"-"))</f>
        <v/>
      </c>
      <c r="W1088" s="45" t="str">
        <f t="shared" si="113"/>
        <v/>
      </c>
      <c r="X1088" s="51" t="str">
        <f>+IF(T1088="SWAT HB",800,IF(R1088="-","",IFERROR(IF(T1088="-","",VLOOKUP(T1088,'SKILL PERFIL'!$A$2:$B$37,2,0)),"")))</f>
        <v/>
      </c>
      <c r="Y1088" s="51" t="str">
        <f t="shared" si="114"/>
        <v/>
      </c>
      <c r="Z1088" s="46" t="str">
        <f t="shared" si="115"/>
        <v/>
      </c>
      <c r="AA1088" s="45" t="str">
        <f t="shared" si="116"/>
        <v/>
      </c>
      <c r="AB1088" s="45" t="str">
        <f t="shared" si="117"/>
        <v/>
      </c>
      <c r="AC1088" s="45" t="str">
        <f>+IF(Q1088="","",IFERROR(VLOOKUP(Q1088,Consulta1[],7,0),"-"))</f>
        <v/>
      </c>
      <c r="AD1088" s="45" t="str">
        <f>+IF(Q1088="","",IFERROR(VLOOKUP(Q1088,Consulta1[],9,0),"-"))</f>
        <v/>
      </c>
      <c r="AE1088" s="1">
        <f t="shared" si="118"/>
        <v>0</v>
      </c>
    </row>
    <row r="1089" spans="6:31">
      <c r="F1089" s="2"/>
      <c r="I1089" s="2"/>
      <c r="K1089" s="2"/>
      <c r="M1089" s="2"/>
      <c r="N1089" s="2"/>
      <c r="P1089" s="54"/>
      <c r="Q1089" s="45" t="str">
        <f t="shared" si="112"/>
        <v/>
      </c>
      <c r="R1089" s="45" t="str">
        <f>+IF(Q1089="","",IFERROR(VLOOKUP(Q1089,Consulta1[],2,0),"-"))</f>
        <v/>
      </c>
      <c r="S1089" s="45" t="str">
        <f>+IF(Q1089="","",IFERROR(VLOOKUP(Q1089,Consulta1[],3,0),"-"))</f>
        <v/>
      </c>
      <c r="T1089" s="45" t="str">
        <f>+IF(Q1089="","",IFERROR(VLOOKUP(Q1089,Consulta1[],4,0),"-"))</f>
        <v/>
      </c>
      <c r="U1089" s="45" t="str">
        <f>+IF(Q1089="","",IFERROR(VLOOKUP(Q1089,Consulta1[],5,0),"-"))</f>
        <v/>
      </c>
      <c r="V1089" s="45" t="str">
        <f>+IF(Q1089="","",IFERROR(VLOOKUP(Q1089,Consulta1[],6,0),"-"))</f>
        <v/>
      </c>
      <c r="W1089" s="45" t="str">
        <f t="shared" si="113"/>
        <v/>
      </c>
      <c r="X1089" s="51" t="str">
        <f>+IF(T1089="SWAT HB",800,IF(R1089="-","",IFERROR(IF(T1089="-","",VLOOKUP(T1089,'SKILL PERFIL'!$A$2:$B$37,2,0)),"")))</f>
        <v/>
      </c>
      <c r="Y1089" s="51" t="str">
        <f t="shared" si="114"/>
        <v/>
      </c>
      <c r="Z1089" s="46" t="str">
        <f t="shared" si="115"/>
        <v/>
      </c>
      <c r="AA1089" s="45" t="str">
        <f t="shared" si="116"/>
        <v/>
      </c>
      <c r="AB1089" s="45" t="str">
        <f t="shared" si="117"/>
        <v/>
      </c>
      <c r="AC1089" s="45" t="str">
        <f>+IF(Q1089="","",IFERROR(VLOOKUP(Q1089,Consulta1[],7,0),"-"))</f>
        <v/>
      </c>
      <c r="AD1089" s="45" t="str">
        <f>+IF(Q1089="","",IFERROR(VLOOKUP(Q1089,Consulta1[],9,0),"-"))</f>
        <v/>
      </c>
      <c r="AE1089" s="1">
        <f t="shared" si="118"/>
        <v>0</v>
      </c>
    </row>
    <row r="1090" spans="6:31">
      <c r="F1090" s="2"/>
      <c r="I1090" s="2"/>
      <c r="K1090" s="2"/>
      <c r="M1090" s="2"/>
      <c r="N1090" s="2"/>
      <c r="P1090" s="54"/>
      <c r="Q1090" s="45" t="str">
        <f t="shared" si="112"/>
        <v/>
      </c>
      <c r="R1090" s="45" t="str">
        <f>+IF(Q1090="","",IFERROR(VLOOKUP(Q1090,Consulta1[],2,0),"-"))</f>
        <v/>
      </c>
      <c r="S1090" s="45" t="str">
        <f>+IF(Q1090="","",IFERROR(VLOOKUP(Q1090,Consulta1[],3,0),"-"))</f>
        <v/>
      </c>
      <c r="T1090" s="45" t="str">
        <f>+IF(Q1090="","",IFERROR(VLOOKUP(Q1090,Consulta1[],4,0),"-"))</f>
        <v/>
      </c>
      <c r="U1090" s="45" t="str">
        <f>+IF(Q1090="","",IFERROR(VLOOKUP(Q1090,Consulta1[],5,0),"-"))</f>
        <v/>
      </c>
      <c r="V1090" s="45" t="str">
        <f>+IF(Q1090="","",IFERROR(VLOOKUP(Q1090,Consulta1[],6,0),"-"))</f>
        <v/>
      </c>
      <c r="W1090" s="45" t="str">
        <f t="shared" si="113"/>
        <v/>
      </c>
      <c r="X1090" s="51" t="str">
        <f>+IF(T1090="SWAT HB",800,IF(R1090="-","",IFERROR(IF(T1090="-","",VLOOKUP(T1090,'SKILL PERFIL'!$A$2:$B$37,2,0)),"")))</f>
        <v/>
      </c>
      <c r="Y1090" s="51" t="str">
        <f t="shared" si="114"/>
        <v/>
      </c>
      <c r="Z1090" s="46" t="str">
        <f t="shared" si="115"/>
        <v/>
      </c>
      <c r="AA1090" s="45" t="str">
        <f t="shared" si="116"/>
        <v/>
      </c>
      <c r="AB1090" s="45" t="str">
        <f t="shared" si="117"/>
        <v/>
      </c>
      <c r="AC1090" s="45" t="str">
        <f>+IF(Q1090="","",IFERROR(VLOOKUP(Q1090,Consulta1[],7,0),"-"))</f>
        <v/>
      </c>
      <c r="AD1090" s="45" t="str">
        <f>+IF(Q1090="","",IFERROR(VLOOKUP(Q1090,Consulta1[],9,0),"-"))</f>
        <v/>
      </c>
      <c r="AE1090" s="1">
        <f t="shared" si="118"/>
        <v>0</v>
      </c>
    </row>
    <row r="1091" spans="6:31">
      <c r="F1091" s="2"/>
      <c r="I1091" s="2"/>
      <c r="K1091" s="2"/>
      <c r="M1091" s="2"/>
      <c r="N1091" s="2"/>
      <c r="P1091" s="54"/>
      <c r="Q1091" s="45" t="str">
        <f t="shared" ref="Q1091:Q1154" si="119">+IFERROR(IF(G1091="","",LEFT(G1091,7))*1,"")</f>
        <v/>
      </c>
      <c r="R1091" s="45" t="str">
        <f>+IF(Q1091="","",IFERROR(VLOOKUP(Q1091,Consulta1[],2,0),"-"))</f>
        <v/>
      </c>
      <c r="S1091" s="45" t="str">
        <f>+IF(Q1091="","",IFERROR(VLOOKUP(Q1091,Consulta1[],3,0),"-"))</f>
        <v/>
      </c>
      <c r="T1091" s="45" t="str">
        <f>+IF(Q1091="","",IFERROR(VLOOKUP(Q1091,Consulta1[],4,0),"-"))</f>
        <v/>
      </c>
      <c r="U1091" s="45" t="str">
        <f>+IF(Q1091="","",IFERROR(VLOOKUP(Q1091,Consulta1[],5,0),"-"))</f>
        <v/>
      </c>
      <c r="V1091" s="45" t="str">
        <f>+IF(Q1091="","",IFERROR(VLOOKUP(Q1091,Consulta1[],6,0),"-"))</f>
        <v/>
      </c>
      <c r="W1091" s="45" t="str">
        <f t="shared" ref="W1091:W1154" si="120">+IF(G1091="","",IF(R1091="-","",I1091))</f>
        <v/>
      </c>
      <c r="X1091" s="51" t="str">
        <f>+IF(T1091="SWAT HB",800,IF(R1091="-","",IFERROR(IF(T1091="-","",VLOOKUP(T1091,'SKILL PERFIL'!$A$2:$B$37,2,0)),"")))</f>
        <v/>
      </c>
      <c r="Y1091" s="51" t="str">
        <f t="shared" ref="Y1091:Y1154" si="121">+IFERROR(IF(R1091="-","",MID(J1091,2,8)*24*3600),"")</f>
        <v/>
      </c>
      <c r="Z1091" s="46" t="str">
        <f t="shared" ref="Z1091:Z1154" si="122">+IFERROR(W1091*Y1091,"")</f>
        <v/>
      </c>
      <c r="AA1091" s="45" t="str">
        <f t="shared" ref="AA1091:AA1154" si="123">+IF(Q1091="","",Q1091)</f>
        <v/>
      </c>
      <c r="AB1091" s="45" t="str">
        <f t="shared" ref="AB1091:AB1154" si="124">+IF(G1091="","",IF(R1091="-",0,1))</f>
        <v/>
      </c>
      <c r="AC1091" s="45" t="str">
        <f>+IF(Q1091="","",IFERROR(VLOOKUP(Q1091,Consulta1[],7,0),"-"))</f>
        <v/>
      </c>
      <c r="AD1091" s="45" t="str">
        <f>+IF(Q1091="","",IFERROR(VLOOKUP(Q1091,Consulta1[],9,0),"-"))</f>
        <v/>
      </c>
      <c r="AE1091" s="1">
        <f t="shared" ref="AE1091:AE1154" si="125">DATE(YEAR(A1091),MONTH(A1091),DAY(A1091))</f>
        <v>0</v>
      </c>
    </row>
    <row r="1092" spans="6:31">
      <c r="F1092" s="2"/>
      <c r="I1092" s="2"/>
      <c r="K1092" s="2"/>
      <c r="M1092" s="2"/>
      <c r="N1092" s="2"/>
      <c r="P1092" s="54"/>
      <c r="Q1092" s="45" t="str">
        <f t="shared" si="119"/>
        <v/>
      </c>
      <c r="R1092" s="45" t="str">
        <f>+IF(Q1092="","",IFERROR(VLOOKUP(Q1092,Consulta1[],2,0),"-"))</f>
        <v/>
      </c>
      <c r="S1092" s="45" t="str">
        <f>+IF(Q1092="","",IFERROR(VLOOKUP(Q1092,Consulta1[],3,0),"-"))</f>
        <v/>
      </c>
      <c r="T1092" s="45" t="str">
        <f>+IF(Q1092="","",IFERROR(VLOOKUP(Q1092,Consulta1[],4,0),"-"))</f>
        <v/>
      </c>
      <c r="U1092" s="45" t="str">
        <f>+IF(Q1092="","",IFERROR(VLOOKUP(Q1092,Consulta1[],5,0),"-"))</f>
        <v/>
      </c>
      <c r="V1092" s="45" t="str">
        <f>+IF(Q1092="","",IFERROR(VLOOKUP(Q1092,Consulta1[],6,0),"-"))</f>
        <v/>
      </c>
      <c r="W1092" s="45" t="str">
        <f t="shared" si="120"/>
        <v/>
      </c>
      <c r="X1092" s="51" t="str">
        <f>+IF(T1092="SWAT HB",800,IF(R1092="-","",IFERROR(IF(T1092="-","",VLOOKUP(T1092,'SKILL PERFIL'!$A$2:$B$37,2,0)),"")))</f>
        <v/>
      </c>
      <c r="Y1092" s="51" t="str">
        <f t="shared" si="121"/>
        <v/>
      </c>
      <c r="Z1092" s="46" t="str">
        <f t="shared" si="122"/>
        <v/>
      </c>
      <c r="AA1092" s="45" t="str">
        <f t="shared" si="123"/>
        <v/>
      </c>
      <c r="AB1092" s="45" t="str">
        <f t="shared" si="124"/>
        <v/>
      </c>
      <c r="AC1092" s="45" t="str">
        <f>+IF(Q1092="","",IFERROR(VLOOKUP(Q1092,Consulta1[],7,0),"-"))</f>
        <v/>
      </c>
      <c r="AD1092" s="45" t="str">
        <f>+IF(Q1092="","",IFERROR(VLOOKUP(Q1092,Consulta1[],9,0),"-"))</f>
        <v/>
      </c>
      <c r="AE1092" s="1">
        <f t="shared" si="125"/>
        <v>0</v>
      </c>
    </row>
    <row r="1093" spans="6:31">
      <c r="F1093" s="2"/>
      <c r="I1093" s="2"/>
      <c r="K1093" s="2"/>
      <c r="M1093" s="2"/>
      <c r="N1093" s="2"/>
      <c r="P1093" s="54"/>
      <c r="Q1093" s="45" t="str">
        <f t="shared" si="119"/>
        <v/>
      </c>
      <c r="R1093" s="45" t="str">
        <f>+IF(Q1093="","",IFERROR(VLOOKUP(Q1093,Consulta1[],2,0),"-"))</f>
        <v/>
      </c>
      <c r="S1093" s="45" t="str">
        <f>+IF(Q1093="","",IFERROR(VLOOKUP(Q1093,Consulta1[],3,0),"-"))</f>
        <v/>
      </c>
      <c r="T1093" s="45" t="str">
        <f>+IF(Q1093="","",IFERROR(VLOOKUP(Q1093,Consulta1[],4,0),"-"))</f>
        <v/>
      </c>
      <c r="U1093" s="45" t="str">
        <f>+IF(Q1093="","",IFERROR(VLOOKUP(Q1093,Consulta1[],5,0),"-"))</f>
        <v/>
      </c>
      <c r="V1093" s="45" t="str">
        <f>+IF(Q1093="","",IFERROR(VLOOKUP(Q1093,Consulta1[],6,0),"-"))</f>
        <v/>
      </c>
      <c r="W1093" s="45" t="str">
        <f t="shared" si="120"/>
        <v/>
      </c>
      <c r="X1093" s="51" t="str">
        <f>+IF(T1093="SWAT HB",800,IF(R1093="-","",IFERROR(IF(T1093="-","",VLOOKUP(T1093,'SKILL PERFIL'!$A$2:$B$37,2,0)),"")))</f>
        <v/>
      </c>
      <c r="Y1093" s="51" t="str">
        <f t="shared" si="121"/>
        <v/>
      </c>
      <c r="Z1093" s="46" t="str">
        <f t="shared" si="122"/>
        <v/>
      </c>
      <c r="AA1093" s="45" t="str">
        <f t="shared" si="123"/>
        <v/>
      </c>
      <c r="AB1093" s="45" t="str">
        <f t="shared" si="124"/>
        <v/>
      </c>
      <c r="AC1093" s="45" t="str">
        <f>+IF(Q1093="","",IFERROR(VLOOKUP(Q1093,Consulta1[],7,0),"-"))</f>
        <v/>
      </c>
      <c r="AD1093" s="45" t="str">
        <f>+IF(Q1093="","",IFERROR(VLOOKUP(Q1093,Consulta1[],9,0),"-"))</f>
        <v/>
      </c>
      <c r="AE1093" s="1">
        <f t="shared" si="125"/>
        <v>0</v>
      </c>
    </row>
    <row r="1094" spans="6:31">
      <c r="F1094" s="2"/>
      <c r="I1094" s="2"/>
      <c r="K1094" s="2"/>
      <c r="M1094" s="2"/>
      <c r="N1094" s="2"/>
      <c r="P1094" s="54"/>
      <c r="Q1094" s="45" t="str">
        <f t="shared" si="119"/>
        <v/>
      </c>
      <c r="R1094" s="45" t="str">
        <f>+IF(Q1094="","",IFERROR(VLOOKUP(Q1094,Consulta1[],2,0),"-"))</f>
        <v/>
      </c>
      <c r="S1094" s="45" t="str">
        <f>+IF(Q1094="","",IFERROR(VLOOKUP(Q1094,Consulta1[],3,0),"-"))</f>
        <v/>
      </c>
      <c r="T1094" s="45" t="str">
        <f>+IF(Q1094="","",IFERROR(VLOOKUP(Q1094,Consulta1[],4,0),"-"))</f>
        <v/>
      </c>
      <c r="U1094" s="45" t="str">
        <f>+IF(Q1094="","",IFERROR(VLOOKUP(Q1094,Consulta1[],5,0),"-"))</f>
        <v/>
      </c>
      <c r="V1094" s="45" t="str">
        <f>+IF(Q1094="","",IFERROR(VLOOKUP(Q1094,Consulta1[],6,0),"-"))</f>
        <v/>
      </c>
      <c r="W1094" s="45" t="str">
        <f t="shared" si="120"/>
        <v/>
      </c>
      <c r="X1094" s="51" t="str">
        <f>+IF(T1094="SWAT HB",800,IF(R1094="-","",IFERROR(IF(T1094="-","",VLOOKUP(T1094,'SKILL PERFIL'!$A$2:$B$37,2,0)),"")))</f>
        <v/>
      </c>
      <c r="Y1094" s="51" t="str">
        <f t="shared" si="121"/>
        <v/>
      </c>
      <c r="Z1094" s="46" t="str">
        <f t="shared" si="122"/>
        <v/>
      </c>
      <c r="AA1094" s="45" t="str">
        <f t="shared" si="123"/>
        <v/>
      </c>
      <c r="AB1094" s="45" t="str">
        <f t="shared" si="124"/>
        <v/>
      </c>
      <c r="AC1094" s="45" t="str">
        <f>+IF(Q1094="","",IFERROR(VLOOKUP(Q1094,Consulta1[],7,0),"-"))</f>
        <v/>
      </c>
      <c r="AD1094" s="45" t="str">
        <f>+IF(Q1094="","",IFERROR(VLOOKUP(Q1094,Consulta1[],9,0),"-"))</f>
        <v/>
      </c>
      <c r="AE1094" s="1">
        <f t="shared" si="125"/>
        <v>0</v>
      </c>
    </row>
    <row r="1095" spans="6:31">
      <c r="F1095" s="2"/>
      <c r="G1095" s="2"/>
      <c r="I1095" s="2"/>
      <c r="K1095" s="2"/>
      <c r="L1095" s="2"/>
      <c r="M1095" s="2"/>
      <c r="N1095" s="2"/>
      <c r="O1095" s="2"/>
      <c r="P1095" s="54"/>
      <c r="Q1095" s="45" t="str">
        <f t="shared" si="119"/>
        <v/>
      </c>
      <c r="R1095" s="45" t="str">
        <f>+IF(Q1095="","",IFERROR(VLOOKUP(Q1095,Consulta1[],2,0),"-"))</f>
        <v/>
      </c>
      <c r="S1095" s="45" t="str">
        <f>+IF(Q1095="","",IFERROR(VLOOKUP(Q1095,Consulta1[],3,0),"-"))</f>
        <v/>
      </c>
      <c r="T1095" s="45" t="str">
        <f>+IF(Q1095="","",IFERROR(VLOOKUP(Q1095,Consulta1[],4,0),"-"))</f>
        <v/>
      </c>
      <c r="U1095" s="45" t="str">
        <f>+IF(Q1095="","",IFERROR(VLOOKUP(Q1095,Consulta1[],5,0),"-"))</f>
        <v/>
      </c>
      <c r="V1095" s="45" t="str">
        <f>+IF(Q1095="","",IFERROR(VLOOKUP(Q1095,Consulta1[],6,0),"-"))</f>
        <v/>
      </c>
      <c r="W1095" s="45" t="str">
        <f t="shared" si="120"/>
        <v/>
      </c>
      <c r="X1095" s="51" t="str">
        <f>+IF(T1095="SWAT HB",800,IF(R1095="-","",IFERROR(IF(T1095="-","",VLOOKUP(T1095,'SKILL PERFIL'!$A$2:$B$37,2,0)),"")))</f>
        <v/>
      </c>
      <c r="Y1095" s="51" t="str">
        <f t="shared" si="121"/>
        <v/>
      </c>
      <c r="Z1095" s="46" t="str">
        <f t="shared" si="122"/>
        <v/>
      </c>
      <c r="AA1095" s="45" t="str">
        <f t="shared" si="123"/>
        <v/>
      </c>
      <c r="AB1095" s="45" t="str">
        <f t="shared" si="124"/>
        <v/>
      </c>
      <c r="AC1095" s="45" t="str">
        <f>+IF(Q1095="","",IFERROR(VLOOKUP(Q1095,Consulta1[],7,0),"-"))</f>
        <v/>
      </c>
      <c r="AD1095" s="45" t="str">
        <f>+IF(Q1095="","",IFERROR(VLOOKUP(Q1095,Consulta1[],9,0),"-"))</f>
        <v/>
      </c>
      <c r="AE1095" s="1">
        <f t="shared" si="125"/>
        <v>0</v>
      </c>
    </row>
    <row r="1096" spans="6:31">
      <c r="F1096" s="2"/>
      <c r="I1096" s="2"/>
      <c r="K1096" s="2"/>
      <c r="M1096" s="2"/>
      <c r="N1096" s="2"/>
      <c r="P1096" s="54"/>
      <c r="Q1096" s="45" t="str">
        <f t="shared" si="119"/>
        <v/>
      </c>
      <c r="R1096" s="45" t="str">
        <f>+IF(Q1096="","",IFERROR(VLOOKUP(Q1096,Consulta1[],2,0),"-"))</f>
        <v/>
      </c>
      <c r="S1096" s="45" t="str">
        <f>+IF(Q1096="","",IFERROR(VLOOKUP(Q1096,Consulta1[],3,0),"-"))</f>
        <v/>
      </c>
      <c r="T1096" s="45" t="str">
        <f>+IF(Q1096="","",IFERROR(VLOOKUP(Q1096,Consulta1[],4,0),"-"))</f>
        <v/>
      </c>
      <c r="U1096" s="45" t="str">
        <f>+IF(Q1096="","",IFERROR(VLOOKUP(Q1096,Consulta1[],5,0),"-"))</f>
        <v/>
      </c>
      <c r="V1096" s="45" t="str">
        <f>+IF(Q1096="","",IFERROR(VLOOKUP(Q1096,Consulta1[],6,0),"-"))</f>
        <v/>
      </c>
      <c r="W1096" s="45" t="str">
        <f t="shared" si="120"/>
        <v/>
      </c>
      <c r="X1096" s="51" t="str">
        <f>+IF(T1096="SWAT HB",800,IF(R1096="-","",IFERROR(IF(T1096="-","",VLOOKUP(T1096,'SKILL PERFIL'!$A$2:$B$37,2,0)),"")))</f>
        <v/>
      </c>
      <c r="Y1096" s="51" t="str">
        <f t="shared" si="121"/>
        <v/>
      </c>
      <c r="Z1096" s="46" t="str">
        <f t="shared" si="122"/>
        <v/>
      </c>
      <c r="AA1096" s="45" t="str">
        <f t="shared" si="123"/>
        <v/>
      </c>
      <c r="AB1096" s="45" t="str">
        <f t="shared" si="124"/>
        <v/>
      </c>
      <c r="AC1096" s="45" t="str">
        <f>+IF(Q1096="","",IFERROR(VLOOKUP(Q1096,Consulta1[],7,0),"-"))</f>
        <v/>
      </c>
      <c r="AD1096" s="45" t="str">
        <f>+IF(Q1096="","",IFERROR(VLOOKUP(Q1096,Consulta1[],9,0),"-"))</f>
        <v/>
      </c>
      <c r="AE1096" s="1">
        <f t="shared" si="125"/>
        <v>0</v>
      </c>
    </row>
    <row r="1097" spans="6:31">
      <c r="F1097" s="2"/>
      <c r="I1097" s="2"/>
      <c r="K1097" s="2"/>
      <c r="M1097" s="2"/>
      <c r="N1097" s="2"/>
      <c r="P1097" s="54"/>
      <c r="Q1097" s="45" t="str">
        <f t="shared" si="119"/>
        <v/>
      </c>
      <c r="R1097" s="45" t="str">
        <f>+IF(Q1097="","",IFERROR(VLOOKUP(Q1097,Consulta1[],2,0),"-"))</f>
        <v/>
      </c>
      <c r="S1097" s="45" t="str">
        <f>+IF(Q1097="","",IFERROR(VLOOKUP(Q1097,Consulta1[],3,0),"-"))</f>
        <v/>
      </c>
      <c r="T1097" s="45" t="str">
        <f>+IF(Q1097="","",IFERROR(VLOOKUP(Q1097,Consulta1[],4,0),"-"))</f>
        <v/>
      </c>
      <c r="U1097" s="45" t="str">
        <f>+IF(Q1097="","",IFERROR(VLOOKUP(Q1097,Consulta1[],5,0),"-"))</f>
        <v/>
      </c>
      <c r="V1097" s="45" t="str">
        <f>+IF(Q1097="","",IFERROR(VLOOKUP(Q1097,Consulta1[],6,0),"-"))</f>
        <v/>
      </c>
      <c r="W1097" s="45" t="str">
        <f t="shared" si="120"/>
        <v/>
      </c>
      <c r="X1097" s="51" t="str">
        <f>+IF(T1097="SWAT HB",800,IF(R1097="-","",IFERROR(IF(T1097="-","",VLOOKUP(T1097,'SKILL PERFIL'!$A$2:$B$37,2,0)),"")))</f>
        <v/>
      </c>
      <c r="Y1097" s="51" t="str">
        <f t="shared" si="121"/>
        <v/>
      </c>
      <c r="Z1097" s="46" t="str">
        <f t="shared" si="122"/>
        <v/>
      </c>
      <c r="AA1097" s="45" t="str">
        <f t="shared" si="123"/>
        <v/>
      </c>
      <c r="AB1097" s="45" t="str">
        <f t="shared" si="124"/>
        <v/>
      </c>
      <c r="AC1097" s="45" t="str">
        <f>+IF(Q1097="","",IFERROR(VLOOKUP(Q1097,Consulta1[],7,0),"-"))</f>
        <v/>
      </c>
      <c r="AD1097" s="45" t="str">
        <f>+IF(Q1097="","",IFERROR(VLOOKUP(Q1097,Consulta1[],9,0),"-"))</f>
        <v/>
      </c>
      <c r="AE1097" s="1">
        <f t="shared" si="125"/>
        <v>0</v>
      </c>
    </row>
    <row r="1098" spans="6:31">
      <c r="F1098" s="2"/>
      <c r="I1098" s="2"/>
      <c r="K1098" s="2"/>
      <c r="M1098" s="2"/>
      <c r="N1098" s="2"/>
      <c r="P1098" s="54"/>
      <c r="Q1098" s="45" t="str">
        <f t="shared" si="119"/>
        <v/>
      </c>
      <c r="R1098" s="45" t="str">
        <f>+IF(Q1098="","",IFERROR(VLOOKUP(Q1098,Consulta1[],2,0),"-"))</f>
        <v/>
      </c>
      <c r="S1098" s="45" t="str">
        <f>+IF(Q1098="","",IFERROR(VLOOKUP(Q1098,Consulta1[],3,0),"-"))</f>
        <v/>
      </c>
      <c r="T1098" s="45" t="str">
        <f>+IF(Q1098="","",IFERROR(VLOOKUP(Q1098,Consulta1[],4,0),"-"))</f>
        <v/>
      </c>
      <c r="U1098" s="45" t="str">
        <f>+IF(Q1098="","",IFERROR(VLOOKUP(Q1098,Consulta1[],5,0),"-"))</f>
        <v/>
      </c>
      <c r="V1098" s="45" t="str">
        <f>+IF(Q1098="","",IFERROR(VLOOKUP(Q1098,Consulta1[],6,0),"-"))</f>
        <v/>
      </c>
      <c r="W1098" s="45" t="str">
        <f t="shared" si="120"/>
        <v/>
      </c>
      <c r="X1098" s="51" t="str">
        <f>+IF(T1098="SWAT HB",800,IF(R1098="-","",IFERROR(IF(T1098="-","",VLOOKUP(T1098,'SKILL PERFIL'!$A$2:$B$37,2,0)),"")))</f>
        <v/>
      </c>
      <c r="Y1098" s="51" t="str">
        <f t="shared" si="121"/>
        <v/>
      </c>
      <c r="Z1098" s="46" t="str">
        <f t="shared" si="122"/>
        <v/>
      </c>
      <c r="AA1098" s="45" t="str">
        <f t="shared" si="123"/>
        <v/>
      </c>
      <c r="AB1098" s="45" t="str">
        <f t="shared" si="124"/>
        <v/>
      </c>
      <c r="AC1098" s="45" t="str">
        <f>+IF(Q1098="","",IFERROR(VLOOKUP(Q1098,Consulta1[],7,0),"-"))</f>
        <v/>
      </c>
      <c r="AD1098" s="45" t="str">
        <f>+IF(Q1098="","",IFERROR(VLOOKUP(Q1098,Consulta1[],9,0),"-"))</f>
        <v/>
      </c>
      <c r="AE1098" s="1">
        <f t="shared" si="125"/>
        <v>0</v>
      </c>
    </row>
    <row r="1099" spans="6:31">
      <c r="F1099" s="2"/>
      <c r="I1099" s="2"/>
      <c r="K1099" s="2"/>
      <c r="M1099" s="2"/>
      <c r="N1099" s="2"/>
      <c r="P1099" s="54"/>
      <c r="Q1099" s="45" t="str">
        <f t="shared" si="119"/>
        <v/>
      </c>
      <c r="R1099" s="45" t="str">
        <f>+IF(Q1099="","",IFERROR(VLOOKUP(Q1099,Consulta1[],2,0),"-"))</f>
        <v/>
      </c>
      <c r="S1099" s="45" t="str">
        <f>+IF(Q1099="","",IFERROR(VLOOKUP(Q1099,Consulta1[],3,0),"-"))</f>
        <v/>
      </c>
      <c r="T1099" s="45" t="str">
        <f>+IF(Q1099="","",IFERROR(VLOOKUP(Q1099,Consulta1[],4,0),"-"))</f>
        <v/>
      </c>
      <c r="U1099" s="45" t="str">
        <f>+IF(Q1099="","",IFERROR(VLOOKUP(Q1099,Consulta1[],5,0),"-"))</f>
        <v/>
      </c>
      <c r="V1099" s="45" t="str">
        <f>+IF(Q1099="","",IFERROR(VLOOKUP(Q1099,Consulta1[],6,0),"-"))</f>
        <v/>
      </c>
      <c r="W1099" s="45" t="str">
        <f t="shared" si="120"/>
        <v/>
      </c>
      <c r="X1099" s="51" t="str">
        <f>+IF(T1099="SWAT HB",800,IF(R1099="-","",IFERROR(IF(T1099="-","",VLOOKUP(T1099,'SKILL PERFIL'!$A$2:$B$37,2,0)),"")))</f>
        <v/>
      </c>
      <c r="Y1099" s="51" t="str">
        <f t="shared" si="121"/>
        <v/>
      </c>
      <c r="Z1099" s="46" t="str">
        <f t="shared" si="122"/>
        <v/>
      </c>
      <c r="AA1099" s="45" t="str">
        <f t="shared" si="123"/>
        <v/>
      </c>
      <c r="AB1099" s="45" t="str">
        <f t="shared" si="124"/>
        <v/>
      </c>
      <c r="AC1099" s="45" t="str">
        <f>+IF(Q1099="","",IFERROR(VLOOKUP(Q1099,Consulta1[],7,0),"-"))</f>
        <v/>
      </c>
      <c r="AD1099" s="45" t="str">
        <f>+IF(Q1099="","",IFERROR(VLOOKUP(Q1099,Consulta1[],9,0),"-"))</f>
        <v/>
      </c>
      <c r="AE1099" s="1">
        <f t="shared" si="125"/>
        <v>0</v>
      </c>
    </row>
    <row r="1100" spans="6:31">
      <c r="F1100" s="2"/>
      <c r="I1100" s="2"/>
      <c r="K1100" s="2"/>
      <c r="M1100" s="2"/>
      <c r="N1100" s="2"/>
      <c r="P1100" s="54"/>
      <c r="Q1100" s="45" t="str">
        <f t="shared" si="119"/>
        <v/>
      </c>
      <c r="R1100" s="45" t="str">
        <f>+IF(Q1100="","",IFERROR(VLOOKUP(Q1100,Consulta1[],2,0),"-"))</f>
        <v/>
      </c>
      <c r="S1100" s="45" t="str">
        <f>+IF(Q1100="","",IFERROR(VLOOKUP(Q1100,Consulta1[],3,0),"-"))</f>
        <v/>
      </c>
      <c r="T1100" s="45" t="str">
        <f>+IF(Q1100="","",IFERROR(VLOOKUP(Q1100,Consulta1[],4,0),"-"))</f>
        <v/>
      </c>
      <c r="U1100" s="45" t="str">
        <f>+IF(Q1100="","",IFERROR(VLOOKUP(Q1100,Consulta1[],5,0),"-"))</f>
        <v/>
      </c>
      <c r="V1100" s="45" t="str">
        <f>+IF(Q1100="","",IFERROR(VLOOKUP(Q1100,Consulta1[],6,0),"-"))</f>
        <v/>
      </c>
      <c r="W1100" s="45" t="str">
        <f t="shared" si="120"/>
        <v/>
      </c>
      <c r="X1100" s="51" t="str">
        <f>+IF(T1100="SWAT HB",800,IF(R1100="-","",IFERROR(IF(T1100="-","",VLOOKUP(T1100,'SKILL PERFIL'!$A$2:$B$37,2,0)),"")))</f>
        <v/>
      </c>
      <c r="Y1100" s="51" t="str">
        <f t="shared" si="121"/>
        <v/>
      </c>
      <c r="Z1100" s="46" t="str">
        <f t="shared" si="122"/>
        <v/>
      </c>
      <c r="AA1100" s="45" t="str">
        <f t="shared" si="123"/>
        <v/>
      </c>
      <c r="AB1100" s="45" t="str">
        <f t="shared" si="124"/>
        <v/>
      </c>
      <c r="AC1100" s="45" t="str">
        <f>+IF(Q1100="","",IFERROR(VLOOKUP(Q1100,Consulta1[],7,0),"-"))</f>
        <v/>
      </c>
      <c r="AD1100" s="45" t="str">
        <f>+IF(Q1100="","",IFERROR(VLOOKUP(Q1100,Consulta1[],9,0),"-"))</f>
        <v/>
      </c>
      <c r="AE1100" s="1">
        <f t="shared" si="125"/>
        <v>0</v>
      </c>
    </row>
    <row r="1101" spans="6:31">
      <c r="F1101" s="2"/>
      <c r="I1101" s="2"/>
      <c r="K1101" s="2"/>
      <c r="M1101" s="2"/>
      <c r="N1101" s="2"/>
      <c r="P1101" s="54"/>
      <c r="Q1101" s="45" t="str">
        <f t="shared" si="119"/>
        <v/>
      </c>
      <c r="R1101" s="45" t="str">
        <f>+IF(Q1101="","",IFERROR(VLOOKUP(Q1101,Consulta1[],2,0),"-"))</f>
        <v/>
      </c>
      <c r="S1101" s="45" t="str">
        <f>+IF(Q1101="","",IFERROR(VLOOKUP(Q1101,Consulta1[],3,0),"-"))</f>
        <v/>
      </c>
      <c r="T1101" s="45" t="str">
        <f>+IF(Q1101="","",IFERROR(VLOOKUP(Q1101,Consulta1[],4,0),"-"))</f>
        <v/>
      </c>
      <c r="U1101" s="45" t="str">
        <f>+IF(Q1101="","",IFERROR(VLOOKUP(Q1101,Consulta1[],5,0),"-"))</f>
        <v/>
      </c>
      <c r="V1101" s="45" t="str">
        <f>+IF(Q1101="","",IFERROR(VLOOKUP(Q1101,Consulta1[],6,0),"-"))</f>
        <v/>
      </c>
      <c r="W1101" s="45" t="str">
        <f t="shared" si="120"/>
        <v/>
      </c>
      <c r="X1101" s="51" t="str">
        <f>+IF(T1101="SWAT HB",800,IF(R1101="-","",IFERROR(IF(T1101="-","",VLOOKUP(T1101,'SKILL PERFIL'!$A$2:$B$37,2,0)),"")))</f>
        <v/>
      </c>
      <c r="Y1101" s="51" t="str">
        <f t="shared" si="121"/>
        <v/>
      </c>
      <c r="Z1101" s="46" t="str">
        <f t="shared" si="122"/>
        <v/>
      </c>
      <c r="AA1101" s="45" t="str">
        <f t="shared" si="123"/>
        <v/>
      </c>
      <c r="AB1101" s="45" t="str">
        <f t="shared" si="124"/>
        <v/>
      </c>
      <c r="AC1101" s="45" t="str">
        <f>+IF(Q1101="","",IFERROR(VLOOKUP(Q1101,Consulta1[],7,0),"-"))</f>
        <v/>
      </c>
      <c r="AD1101" s="45" t="str">
        <f>+IF(Q1101="","",IFERROR(VLOOKUP(Q1101,Consulta1[],9,0),"-"))</f>
        <v/>
      </c>
      <c r="AE1101" s="1">
        <f t="shared" si="125"/>
        <v>0</v>
      </c>
    </row>
    <row r="1102" spans="6:31">
      <c r="F1102" s="2"/>
      <c r="I1102" s="2"/>
      <c r="K1102" s="2"/>
      <c r="M1102" s="2"/>
      <c r="N1102" s="2"/>
      <c r="P1102" s="54"/>
      <c r="Q1102" s="45" t="str">
        <f t="shared" si="119"/>
        <v/>
      </c>
      <c r="R1102" s="45" t="str">
        <f>+IF(Q1102="","",IFERROR(VLOOKUP(Q1102,Consulta1[],2,0),"-"))</f>
        <v/>
      </c>
      <c r="S1102" s="45" t="str">
        <f>+IF(Q1102="","",IFERROR(VLOOKUP(Q1102,Consulta1[],3,0),"-"))</f>
        <v/>
      </c>
      <c r="T1102" s="45" t="str">
        <f>+IF(Q1102="","",IFERROR(VLOOKUP(Q1102,Consulta1[],4,0),"-"))</f>
        <v/>
      </c>
      <c r="U1102" s="45" t="str">
        <f>+IF(Q1102="","",IFERROR(VLOOKUP(Q1102,Consulta1[],5,0),"-"))</f>
        <v/>
      </c>
      <c r="V1102" s="45" t="str">
        <f>+IF(Q1102="","",IFERROR(VLOOKUP(Q1102,Consulta1[],6,0),"-"))</f>
        <v/>
      </c>
      <c r="W1102" s="45" t="str">
        <f t="shared" si="120"/>
        <v/>
      </c>
      <c r="X1102" s="51" t="str">
        <f>+IF(T1102="SWAT HB",800,IF(R1102="-","",IFERROR(IF(T1102="-","",VLOOKUP(T1102,'SKILL PERFIL'!$A$2:$B$37,2,0)),"")))</f>
        <v/>
      </c>
      <c r="Y1102" s="51" t="str">
        <f t="shared" si="121"/>
        <v/>
      </c>
      <c r="Z1102" s="46" t="str">
        <f t="shared" si="122"/>
        <v/>
      </c>
      <c r="AA1102" s="45" t="str">
        <f t="shared" si="123"/>
        <v/>
      </c>
      <c r="AB1102" s="45" t="str">
        <f t="shared" si="124"/>
        <v/>
      </c>
      <c r="AC1102" s="45" t="str">
        <f>+IF(Q1102="","",IFERROR(VLOOKUP(Q1102,Consulta1[],7,0),"-"))</f>
        <v/>
      </c>
      <c r="AD1102" s="45" t="str">
        <f>+IF(Q1102="","",IFERROR(VLOOKUP(Q1102,Consulta1[],9,0),"-"))</f>
        <v/>
      </c>
      <c r="AE1102" s="1">
        <f t="shared" si="125"/>
        <v>0</v>
      </c>
    </row>
    <row r="1103" spans="6:31">
      <c r="F1103" s="2"/>
      <c r="I1103" s="2"/>
      <c r="K1103" s="2"/>
      <c r="M1103" s="2"/>
      <c r="N1103" s="2"/>
      <c r="P1103" s="54"/>
      <c r="Q1103" s="45" t="str">
        <f t="shared" si="119"/>
        <v/>
      </c>
      <c r="R1103" s="45" t="str">
        <f>+IF(Q1103="","",IFERROR(VLOOKUP(Q1103,Consulta1[],2,0),"-"))</f>
        <v/>
      </c>
      <c r="S1103" s="45" t="str">
        <f>+IF(Q1103="","",IFERROR(VLOOKUP(Q1103,Consulta1[],3,0),"-"))</f>
        <v/>
      </c>
      <c r="T1103" s="45" t="str">
        <f>+IF(Q1103="","",IFERROR(VLOOKUP(Q1103,Consulta1[],4,0),"-"))</f>
        <v/>
      </c>
      <c r="U1103" s="45" t="str">
        <f>+IF(Q1103="","",IFERROR(VLOOKUP(Q1103,Consulta1[],5,0),"-"))</f>
        <v/>
      </c>
      <c r="V1103" s="45" t="str">
        <f>+IF(Q1103="","",IFERROR(VLOOKUP(Q1103,Consulta1[],6,0),"-"))</f>
        <v/>
      </c>
      <c r="W1103" s="45" t="str">
        <f t="shared" si="120"/>
        <v/>
      </c>
      <c r="X1103" s="51" t="str">
        <f>+IF(T1103="SWAT HB",800,IF(R1103="-","",IFERROR(IF(T1103="-","",VLOOKUP(T1103,'SKILL PERFIL'!$A$2:$B$37,2,0)),"")))</f>
        <v/>
      </c>
      <c r="Y1103" s="51" t="str">
        <f t="shared" si="121"/>
        <v/>
      </c>
      <c r="Z1103" s="46" t="str">
        <f t="shared" si="122"/>
        <v/>
      </c>
      <c r="AA1103" s="45" t="str">
        <f t="shared" si="123"/>
        <v/>
      </c>
      <c r="AB1103" s="45" t="str">
        <f t="shared" si="124"/>
        <v/>
      </c>
      <c r="AC1103" s="45" t="str">
        <f>+IF(Q1103="","",IFERROR(VLOOKUP(Q1103,Consulta1[],7,0),"-"))</f>
        <v/>
      </c>
      <c r="AD1103" s="45" t="str">
        <f>+IF(Q1103="","",IFERROR(VLOOKUP(Q1103,Consulta1[],9,0),"-"))</f>
        <v/>
      </c>
      <c r="AE1103" s="1">
        <f t="shared" si="125"/>
        <v>0</v>
      </c>
    </row>
    <row r="1104" spans="6:31">
      <c r="F1104" s="2"/>
      <c r="I1104" s="2"/>
      <c r="K1104" s="2"/>
      <c r="M1104" s="2"/>
      <c r="N1104" s="2"/>
      <c r="P1104" s="54"/>
      <c r="Q1104" s="45" t="str">
        <f t="shared" si="119"/>
        <v/>
      </c>
      <c r="R1104" s="45" t="str">
        <f>+IF(Q1104="","",IFERROR(VLOOKUP(Q1104,Consulta1[],2,0),"-"))</f>
        <v/>
      </c>
      <c r="S1104" s="45" t="str">
        <f>+IF(Q1104="","",IFERROR(VLOOKUP(Q1104,Consulta1[],3,0),"-"))</f>
        <v/>
      </c>
      <c r="T1104" s="45" t="str">
        <f>+IF(Q1104="","",IFERROR(VLOOKUP(Q1104,Consulta1[],4,0),"-"))</f>
        <v/>
      </c>
      <c r="U1104" s="45" t="str">
        <f>+IF(Q1104="","",IFERROR(VLOOKUP(Q1104,Consulta1[],5,0),"-"))</f>
        <v/>
      </c>
      <c r="V1104" s="45" t="str">
        <f>+IF(Q1104="","",IFERROR(VLOOKUP(Q1104,Consulta1[],6,0),"-"))</f>
        <v/>
      </c>
      <c r="W1104" s="45" t="str">
        <f t="shared" si="120"/>
        <v/>
      </c>
      <c r="X1104" s="51" t="str">
        <f>+IF(T1104="SWAT HB",800,IF(R1104="-","",IFERROR(IF(T1104="-","",VLOOKUP(T1104,'SKILL PERFIL'!$A$2:$B$37,2,0)),"")))</f>
        <v/>
      </c>
      <c r="Y1104" s="51" t="str">
        <f t="shared" si="121"/>
        <v/>
      </c>
      <c r="Z1104" s="46" t="str">
        <f t="shared" si="122"/>
        <v/>
      </c>
      <c r="AA1104" s="45" t="str">
        <f t="shared" si="123"/>
        <v/>
      </c>
      <c r="AB1104" s="45" t="str">
        <f t="shared" si="124"/>
        <v/>
      </c>
      <c r="AC1104" s="45" t="str">
        <f>+IF(Q1104="","",IFERROR(VLOOKUP(Q1104,Consulta1[],7,0),"-"))</f>
        <v/>
      </c>
      <c r="AD1104" s="45" t="str">
        <f>+IF(Q1104="","",IFERROR(VLOOKUP(Q1104,Consulta1[],9,0),"-"))</f>
        <v/>
      </c>
      <c r="AE1104" s="1">
        <f t="shared" si="125"/>
        <v>0</v>
      </c>
    </row>
    <row r="1105" spans="6:31">
      <c r="F1105" s="2"/>
      <c r="I1105" s="2"/>
      <c r="K1105" s="2"/>
      <c r="M1105" s="2"/>
      <c r="N1105" s="2"/>
      <c r="P1105" s="54"/>
      <c r="Q1105" s="45" t="str">
        <f t="shared" si="119"/>
        <v/>
      </c>
      <c r="R1105" s="45" t="str">
        <f>+IF(Q1105="","",IFERROR(VLOOKUP(Q1105,Consulta1[],2,0),"-"))</f>
        <v/>
      </c>
      <c r="S1105" s="45" t="str">
        <f>+IF(Q1105="","",IFERROR(VLOOKUP(Q1105,Consulta1[],3,0),"-"))</f>
        <v/>
      </c>
      <c r="T1105" s="45" t="str">
        <f>+IF(Q1105="","",IFERROR(VLOOKUP(Q1105,Consulta1[],4,0),"-"))</f>
        <v/>
      </c>
      <c r="U1105" s="45" t="str">
        <f>+IF(Q1105="","",IFERROR(VLOOKUP(Q1105,Consulta1[],5,0),"-"))</f>
        <v/>
      </c>
      <c r="V1105" s="45" t="str">
        <f>+IF(Q1105="","",IFERROR(VLOOKUP(Q1105,Consulta1[],6,0),"-"))</f>
        <v/>
      </c>
      <c r="W1105" s="45" t="str">
        <f t="shared" si="120"/>
        <v/>
      </c>
      <c r="X1105" s="51" t="str">
        <f>+IF(T1105="SWAT HB",800,IF(R1105="-","",IFERROR(IF(T1105="-","",VLOOKUP(T1105,'SKILL PERFIL'!$A$2:$B$37,2,0)),"")))</f>
        <v/>
      </c>
      <c r="Y1105" s="51" t="str">
        <f t="shared" si="121"/>
        <v/>
      </c>
      <c r="Z1105" s="46" t="str">
        <f t="shared" si="122"/>
        <v/>
      </c>
      <c r="AA1105" s="45" t="str">
        <f t="shared" si="123"/>
        <v/>
      </c>
      <c r="AB1105" s="45" t="str">
        <f t="shared" si="124"/>
        <v/>
      </c>
      <c r="AC1105" s="45" t="str">
        <f>+IF(Q1105="","",IFERROR(VLOOKUP(Q1105,Consulta1[],7,0),"-"))</f>
        <v/>
      </c>
      <c r="AD1105" s="45" t="str">
        <f>+IF(Q1105="","",IFERROR(VLOOKUP(Q1105,Consulta1[],9,0),"-"))</f>
        <v/>
      </c>
      <c r="AE1105" s="1">
        <f t="shared" si="125"/>
        <v>0</v>
      </c>
    </row>
    <row r="1106" spans="6:31">
      <c r="F1106" s="2"/>
      <c r="I1106" s="2"/>
      <c r="K1106" s="2"/>
      <c r="M1106" s="2"/>
      <c r="N1106" s="2"/>
      <c r="P1106" s="54"/>
      <c r="Q1106" s="45" t="str">
        <f t="shared" si="119"/>
        <v/>
      </c>
      <c r="R1106" s="45" t="str">
        <f>+IF(Q1106="","",IFERROR(VLOOKUP(Q1106,Consulta1[],2,0),"-"))</f>
        <v/>
      </c>
      <c r="S1106" s="45" t="str">
        <f>+IF(Q1106="","",IFERROR(VLOOKUP(Q1106,Consulta1[],3,0),"-"))</f>
        <v/>
      </c>
      <c r="T1106" s="45" t="str">
        <f>+IF(Q1106="","",IFERROR(VLOOKUP(Q1106,Consulta1[],4,0),"-"))</f>
        <v/>
      </c>
      <c r="U1106" s="45" t="str">
        <f>+IF(Q1106="","",IFERROR(VLOOKUP(Q1106,Consulta1[],5,0),"-"))</f>
        <v/>
      </c>
      <c r="V1106" s="45" t="str">
        <f>+IF(Q1106="","",IFERROR(VLOOKUP(Q1106,Consulta1[],6,0),"-"))</f>
        <v/>
      </c>
      <c r="W1106" s="45" t="str">
        <f t="shared" si="120"/>
        <v/>
      </c>
      <c r="X1106" s="51" t="str">
        <f>+IF(T1106="SWAT HB",800,IF(R1106="-","",IFERROR(IF(T1106="-","",VLOOKUP(T1106,'SKILL PERFIL'!$A$2:$B$37,2,0)),"")))</f>
        <v/>
      </c>
      <c r="Y1106" s="51" t="str">
        <f t="shared" si="121"/>
        <v/>
      </c>
      <c r="Z1106" s="46" t="str">
        <f t="shared" si="122"/>
        <v/>
      </c>
      <c r="AA1106" s="45" t="str">
        <f t="shared" si="123"/>
        <v/>
      </c>
      <c r="AB1106" s="45" t="str">
        <f t="shared" si="124"/>
        <v/>
      </c>
      <c r="AC1106" s="45" t="str">
        <f>+IF(Q1106="","",IFERROR(VLOOKUP(Q1106,Consulta1[],7,0),"-"))</f>
        <v/>
      </c>
      <c r="AD1106" s="45" t="str">
        <f>+IF(Q1106="","",IFERROR(VLOOKUP(Q1106,Consulta1[],9,0),"-"))</f>
        <v/>
      </c>
      <c r="AE1106" s="1">
        <f t="shared" si="125"/>
        <v>0</v>
      </c>
    </row>
    <row r="1107" spans="6:31">
      <c r="F1107" s="2"/>
      <c r="I1107" s="2"/>
      <c r="K1107" s="2"/>
      <c r="M1107" s="2"/>
      <c r="N1107" s="2"/>
      <c r="P1107" s="54"/>
      <c r="Q1107" s="45" t="str">
        <f t="shared" si="119"/>
        <v/>
      </c>
      <c r="R1107" s="45" t="str">
        <f>+IF(Q1107="","",IFERROR(VLOOKUP(Q1107,Consulta1[],2,0),"-"))</f>
        <v/>
      </c>
      <c r="S1107" s="45" t="str">
        <f>+IF(Q1107="","",IFERROR(VLOOKUP(Q1107,Consulta1[],3,0),"-"))</f>
        <v/>
      </c>
      <c r="T1107" s="45" t="str">
        <f>+IF(Q1107="","",IFERROR(VLOOKUP(Q1107,Consulta1[],4,0),"-"))</f>
        <v/>
      </c>
      <c r="U1107" s="45" t="str">
        <f>+IF(Q1107="","",IFERROR(VLOOKUP(Q1107,Consulta1[],5,0),"-"))</f>
        <v/>
      </c>
      <c r="V1107" s="45" t="str">
        <f>+IF(Q1107="","",IFERROR(VLOOKUP(Q1107,Consulta1[],6,0),"-"))</f>
        <v/>
      </c>
      <c r="W1107" s="45" t="str">
        <f t="shared" si="120"/>
        <v/>
      </c>
      <c r="X1107" s="51" t="str">
        <f>+IF(T1107="SWAT HB",800,IF(R1107="-","",IFERROR(IF(T1107="-","",VLOOKUP(T1107,'SKILL PERFIL'!$A$2:$B$37,2,0)),"")))</f>
        <v/>
      </c>
      <c r="Y1107" s="51" t="str">
        <f t="shared" si="121"/>
        <v/>
      </c>
      <c r="Z1107" s="46" t="str">
        <f t="shared" si="122"/>
        <v/>
      </c>
      <c r="AA1107" s="45" t="str">
        <f t="shared" si="123"/>
        <v/>
      </c>
      <c r="AB1107" s="45" t="str">
        <f t="shared" si="124"/>
        <v/>
      </c>
      <c r="AC1107" s="45" t="str">
        <f>+IF(Q1107="","",IFERROR(VLOOKUP(Q1107,Consulta1[],7,0),"-"))</f>
        <v/>
      </c>
      <c r="AD1107" s="45" t="str">
        <f>+IF(Q1107="","",IFERROR(VLOOKUP(Q1107,Consulta1[],9,0),"-"))</f>
        <v/>
      </c>
      <c r="AE1107" s="1">
        <f t="shared" si="125"/>
        <v>0</v>
      </c>
    </row>
    <row r="1108" spans="6:31">
      <c r="F1108" s="2"/>
      <c r="I1108" s="2"/>
      <c r="K1108" s="2"/>
      <c r="M1108" s="2"/>
      <c r="N1108" s="2"/>
      <c r="P1108" s="54"/>
      <c r="Q1108" s="45" t="str">
        <f t="shared" si="119"/>
        <v/>
      </c>
      <c r="R1108" s="45" t="str">
        <f>+IF(Q1108="","",IFERROR(VLOOKUP(Q1108,Consulta1[],2,0),"-"))</f>
        <v/>
      </c>
      <c r="S1108" s="45" t="str">
        <f>+IF(Q1108="","",IFERROR(VLOOKUP(Q1108,Consulta1[],3,0),"-"))</f>
        <v/>
      </c>
      <c r="T1108" s="45" t="str">
        <f>+IF(Q1108="","",IFERROR(VLOOKUP(Q1108,Consulta1[],4,0),"-"))</f>
        <v/>
      </c>
      <c r="U1108" s="45" t="str">
        <f>+IF(Q1108="","",IFERROR(VLOOKUP(Q1108,Consulta1[],5,0),"-"))</f>
        <v/>
      </c>
      <c r="V1108" s="45" t="str">
        <f>+IF(Q1108="","",IFERROR(VLOOKUP(Q1108,Consulta1[],6,0),"-"))</f>
        <v/>
      </c>
      <c r="W1108" s="45" t="str">
        <f t="shared" si="120"/>
        <v/>
      </c>
      <c r="X1108" s="51" t="str">
        <f>+IF(T1108="SWAT HB",800,IF(R1108="-","",IFERROR(IF(T1108="-","",VLOOKUP(T1108,'SKILL PERFIL'!$A$2:$B$37,2,0)),"")))</f>
        <v/>
      </c>
      <c r="Y1108" s="51" t="str">
        <f t="shared" si="121"/>
        <v/>
      </c>
      <c r="Z1108" s="46" t="str">
        <f t="shared" si="122"/>
        <v/>
      </c>
      <c r="AA1108" s="45" t="str">
        <f t="shared" si="123"/>
        <v/>
      </c>
      <c r="AB1108" s="45" t="str">
        <f t="shared" si="124"/>
        <v/>
      </c>
      <c r="AC1108" s="45" t="str">
        <f>+IF(Q1108="","",IFERROR(VLOOKUP(Q1108,Consulta1[],7,0),"-"))</f>
        <v/>
      </c>
      <c r="AD1108" s="45" t="str">
        <f>+IF(Q1108="","",IFERROR(VLOOKUP(Q1108,Consulta1[],9,0),"-"))</f>
        <v/>
      </c>
      <c r="AE1108" s="1">
        <f t="shared" si="125"/>
        <v>0</v>
      </c>
    </row>
    <row r="1109" spans="6:31">
      <c r="F1109" s="2"/>
      <c r="I1109" s="2"/>
      <c r="K1109" s="2"/>
      <c r="M1109" s="2"/>
      <c r="N1109" s="2"/>
      <c r="P1109" s="54"/>
      <c r="Q1109" s="45" t="str">
        <f t="shared" si="119"/>
        <v/>
      </c>
      <c r="R1109" s="45" t="str">
        <f>+IF(Q1109="","",IFERROR(VLOOKUP(Q1109,Consulta1[],2,0),"-"))</f>
        <v/>
      </c>
      <c r="S1109" s="45" t="str">
        <f>+IF(Q1109="","",IFERROR(VLOOKUP(Q1109,Consulta1[],3,0),"-"))</f>
        <v/>
      </c>
      <c r="T1109" s="45" t="str">
        <f>+IF(Q1109="","",IFERROR(VLOOKUP(Q1109,Consulta1[],4,0),"-"))</f>
        <v/>
      </c>
      <c r="U1109" s="45" t="str">
        <f>+IF(Q1109="","",IFERROR(VLOOKUP(Q1109,Consulta1[],5,0),"-"))</f>
        <v/>
      </c>
      <c r="V1109" s="45" t="str">
        <f>+IF(Q1109="","",IFERROR(VLOOKUP(Q1109,Consulta1[],6,0),"-"))</f>
        <v/>
      </c>
      <c r="W1109" s="45" t="str">
        <f t="shared" si="120"/>
        <v/>
      </c>
      <c r="X1109" s="51" t="str">
        <f>+IF(T1109="SWAT HB",800,IF(R1109="-","",IFERROR(IF(T1109="-","",VLOOKUP(T1109,'SKILL PERFIL'!$A$2:$B$37,2,0)),"")))</f>
        <v/>
      </c>
      <c r="Y1109" s="51" t="str">
        <f t="shared" si="121"/>
        <v/>
      </c>
      <c r="Z1109" s="46" t="str">
        <f t="shared" si="122"/>
        <v/>
      </c>
      <c r="AA1109" s="45" t="str">
        <f t="shared" si="123"/>
        <v/>
      </c>
      <c r="AB1109" s="45" t="str">
        <f t="shared" si="124"/>
        <v/>
      </c>
      <c r="AC1109" s="45" t="str">
        <f>+IF(Q1109="","",IFERROR(VLOOKUP(Q1109,Consulta1[],7,0),"-"))</f>
        <v/>
      </c>
      <c r="AD1109" s="45" t="str">
        <f>+IF(Q1109="","",IFERROR(VLOOKUP(Q1109,Consulta1[],9,0),"-"))</f>
        <v/>
      </c>
      <c r="AE1109" s="1">
        <f t="shared" si="125"/>
        <v>0</v>
      </c>
    </row>
    <row r="1110" spans="6:31">
      <c r="F1110" s="2"/>
      <c r="I1110" s="2"/>
      <c r="K1110" s="2"/>
      <c r="M1110" s="2"/>
      <c r="N1110" s="2"/>
      <c r="P1110" s="54"/>
      <c r="Q1110" s="45" t="str">
        <f t="shared" si="119"/>
        <v/>
      </c>
      <c r="R1110" s="45" t="str">
        <f>+IF(Q1110="","",IFERROR(VLOOKUP(Q1110,Consulta1[],2,0),"-"))</f>
        <v/>
      </c>
      <c r="S1110" s="45" t="str">
        <f>+IF(Q1110="","",IFERROR(VLOOKUP(Q1110,Consulta1[],3,0),"-"))</f>
        <v/>
      </c>
      <c r="T1110" s="45" t="str">
        <f>+IF(Q1110="","",IFERROR(VLOOKUP(Q1110,Consulta1[],4,0),"-"))</f>
        <v/>
      </c>
      <c r="U1110" s="45" t="str">
        <f>+IF(Q1110="","",IFERROR(VLOOKUP(Q1110,Consulta1[],5,0),"-"))</f>
        <v/>
      </c>
      <c r="V1110" s="45" t="str">
        <f>+IF(Q1110="","",IFERROR(VLOOKUP(Q1110,Consulta1[],6,0),"-"))</f>
        <v/>
      </c>
      <c r="W1110" s="45" t="str">
        <f t="shared" si="120"/>
        <v/>
      </c>
      <c r="X1110" s="51" t="str">
        <f>+IF(T1110="SWAT HB",800,IF(R1110="-","",IFERROR(IF(T1110="-","",VLOOKUP(T1110,'SKILL PERFIL'!$A$2:$B$37,2,0)),"")))</f>
        <v/>
      </c>
      <c r="Y1110" s="51" t="str">
        <f t="shared" si="121"/>
        <v/>
      </c>
      <c r="Z1110" s="46" t="str">
        <f t="shared" si="122"/>
        <v/>
      </c>
      <c r="AA1110" s="45" t="str">
        <f t="shared" si="123"/>
        <v/>
      </c>
      <c r="AB1110" s="45" t="str">
        <f t="shared" si="124"/>
        <v/>
      </c>
      <c r="AC1110" s="45" t="str">
        <f>+IF(Q1110="","",IFERROR(VLOOKUP(Q1110,Consulta1[],7,0),"-"))</f>
        <v/>
      </c>
      <c r="AD1110" s="45" t="str">
        <f>+IF(Q1110="","",IFERROR(VLOOKUP(Q1110,Consulta1[],9,0),"-"))</f>
        <v/>
      </c>
      <c r="AE1110" s="1">
        <f t="shared" si="125"/>
        <v>0</v>
      </c>
    </row>
    <row r="1111" spans="6:31">
      <c r="F1111" s="2"/>
      <c r="I1111" s="2"/>
      <c r="K1111" s="2"/>
      <c r="M1111" s="2"/>
      <c r="N1111" s="2"/>
      <c r="P1111" s="54"/>
      <c r="Q1111" s="45" t="str">
        <f t="shared" si="119"/>
        <v/>
      </c>
      <c r="R1111" s="45" t="str">
        <f>+IF(Q1111="","",IFERROR(VLOOKUP(Q1111,Consulta1[],2,0),"-"))</f>
        <v/>
      </c>
      <c r="S1111" s="45" t="str">
        <f>+IF(Q1111="","",IFERROR(VLOOKUP(Q1111,Consulta1[],3,0),"-"))</f>
        <v/>
      </c>
      <c r="T1111" s="45" t="str">
        <f>+IF(Q1111="","",IFERROR(VLOOKUP(Q1111,Consulta1[],4,0),"-"))</f>
        <v/>
      </c>
      <c r="U1111" s="45" t="str">
        <f>+IF(Q1111="","",IFERROR(VLOOKUP(Q1111,Consulta1[],5,0),"-"))</f>
        <v/>
      </c>
      <c r="V1111" s="45" t="str">
        <f>+IF(Q1111="","",IFERROR(VLOOKUP(Q1111,Consulta1[],6,0),"-"))</f>
        <v/>
      </c>
      <c r="W1111" s="45" t="str">
        <f t="shared" si="120"/>
        <v/>
      </c>
      <c r="X1111" s="51" t="str">
        <f>+IF(T1111="SWAT HB",800,IF(R1111="-","",IFERROR(IF(T1111="-","",VLOOKUP(T1111,'SKILL PERFIL'!$A$2:$B$37,2,0)),"")))</f>
        <v/>
      </c>
      <c r="Y1111" s="51" t="str">
        <f t="shared" si="121"/>
        <v/>
      </c>
      <c r="Z1111" s="46" t="str">
        <f t="shared" si="122"/>
        <v/>
      </c>
      <c r="AA1111" s="45" t="str">
        <f t="shared" si="123"/>
        <v/>
      </c>
      <c r="AB1111" s="45" t="str">
        <f t="shared" si="124"/>
        <v/>
      </c>
      <c r="AC1111" s="45" t="str">
        <f>+IF(Q1111="","",IFERROR(VLOOKUP(Q1111,Consulta1[],7,0),"-"))</f>
        <v/>
      </c>
      <c r="AD1111" s="45" t="str">
        <f>+IF(Q1111="","",IFERROR(VLOOKUP(Q1111,Consulta1[],9,0),"-"))</f>
        <v/>
      </c>
      <c r="AE1111" s="1">
        <f t="shared" si="125"/>
        <v>0</v>
      </c>
    </row>
    <row r="1112" spans="6:31">
      <c r="F1112" s="2"/>
      <c r="I1112" s="2"/>
      <c r="K1112" s="2"/>
      <c r="M1112" s="2"/>
      <c r="N1112" s="2"/>
      <c r="P1112" s="54"/>
      <c r="Q1112" s="45" t="str">
        <f t="shared" si="119"/>
        <v/>
      </c>
      <c r="R1112" s="45" t="str">
        <f>+IF(Q1112="","",IFERROR(VLOOKUP(Q1112,Consulta1[],2,0),"-"))</f>
        <v/>
      </c>
      <c r="S1112" s="45" t="str">
        <f>+IF(Q1112="","",IFERROR(VLOOKUP(Q1112,Consulta1[],3,0),"-"))</f>
        <v/>
      </c>
      <c r="T1112" s="45" t="str">
        <f>+IF(Q1112="","",IFERROR(VLOOKUP(Q1112,Consulta1[],4,0),"-"))</f>
        <v/>
      </c>
      <c r="U1112" s="45" t="str">
        <f>+IF(Q1112="","",IFERROR(VLOOKUP(Q1112,Consulta1[],5,0),"-"))</f>
        <v/>
      </c>
      <c r="V1112" s="45" t="str">
        <f>+IF(Q1112="","",IFERROR(VLOOKUP(Q1112,Consulta1[],6,0),"-"))</f>
        <v/>
      </c>
      <c r="W1112" s="45" t="str">
        <f t="shared" si="120"/>
        <v/>
      </c>
      <c r="X1112" s="51" t="str">
        <f>+IF(T1112="SWAT HB",800,IF(R1112="-","",IFERROR(IF(T1112="-","",VLOOKUP(T1112,'SKILL PERFIL'!$A$2:$B$37,2,0)),"")))</f>
        <v/>
      </c>
      <c r="Y1112" s="51" t="str">
        <f t="shared" si="121"/>
        <v/>
      </c>
      <c r="Z1112" s="46" t="str">
        <f t="shared" si="122"/>
        <v/>
      </c>
      <c r="AA1112" s="45" t="str">
        <f t="shared" si="123"/>
        <v/>
      </c>
      <c r="AB1112" s="45" t="str">
        <f t="shared" si="124"/>
        <v/>
      </c>
      <c r="AC1112" s="45" t="str">
        <f>+IF(Q1112="","",IFERROR(VLOOKUP(Q1112,Consulta1[],7,0),"-"))</f>
        <v/>
      </c>
      <c r="AD1112" s="45" t="str">
        <f>+IF(Q1112="","",IFERROR(VLOOKUP(Q1112,Consulta1[],9,0),"-"))</f>
        <v/>
      </c>
      <c r="AE1112" s="1">
        <f t="shared" si="125"/>
        <v>0</v>
      </c>
    </row>
    <row r="1113" spans="6:31">
      <c r="F1113" s="2"/>
      <c r="I1113" s="2"/>
      <c r="K1113" s="2"/>
      <c r="M1113" s="2"/>
      <c r="N1113" s="2"/>
      <c r="P1113" s="54"/>
      <c r="Q1113" s="45" t="str">
        <f t="shared" si="119"/>
        <v/>
      </c>
      <c r="R1113" s="45" t="str">
        <f>+IF(Q1113="","",IFERROR(VLOOKUP(Q1113,Consulta1[],2,0),"-"))</f>
        <v/>
      </c>
      <c r="S1113" s="45" t="str">
        <f>+IF(Q1113="","",IFERROR(VLOOKUP(Q1113,Consulta1[],3,0),"-"))</f>
        <v/>
      </c>
      <c r="T1113" s="45" t="str">
        <f>+IF(Q1113="","",IFERROR(VLOOKUP(Q1113,Consulta1[],4,0),"-"))</f>
        <v/>
      </c>
      <c r="U1113" s="45" t="str">
        <f>+IF(Q1113="","",IFERROR(VLOOKUP(Q1113,Consulta1[],5,0),"-"))</f>
        <v/>
      </c>
      <c r="V1113" s="45" t="str">
        <f>+IF(Q1113="","",IFERROR(VLOOKUP(Q1113,Consulta1[],6,0),"-"))</f>
        <v/>
      </c>
      <c r="W1113" s="45" t="str">
        <f t="shared" si="120"/>
        <v/>
      </c>
      <c r="X1113" s="51" t="str">
        <f>+IF(T1113="SWAT HB",800,IF(R1113="-","",IFERROR(IF(T1113="-","",VLOOKUP(T1113,'SKILL PERFIL'!$A$2:$B$37,2,0)),"")))</f>
        <v/>
      </c>
      <c r="Y1113" s="51" t="str">
        <f t="shared" si="121"/>
        <v/>
      </c>
      <c r="Z1113" s="46" t="str">
        <f t="shared" si="122"/>
        <v/>
      </c>
      <c r="AA1113" s="45" t="str">
        <f t="shared" si="123"/>
        <v/>
      </c>
      <c r="AB1113" s="45" t="str">
        <f t="shared" si="124"/>
        <v/>
      </c>
      <c r="AC1113" s="45" t="str">
        <f>+IF(Q1113="","",IFERROR(VLOOKUP(Q1113,Consulta1[],7,0),"-"))</f>
        <v/>
      </c>
      <c r="AD1113" s="45" t="str">
        <f>+IF(Q1113="","",IFERROR(VLOOKUP(Q1113,Consulta1[],9,0),"-"))</f>
        <v/>
      </c>
      <c r="AE1113" s="1">
        <f t="shared" si="125"/>
        <v>0</v>
      </c>
    </row>
    <row r="1114" spans="6:31">
      <c r="F1114" s="2"/>
      <c r="I1114" s="2"/>
      <c r="K1114" s="2"/>
      <c r="M1114" s="2"/>
      <c r="N1114" s="2"/>
      <c r="P1114" s="54"/>
      <c r="Q1114" s="45" t="str">
        <f t="shared" si="119"/>
        <v/>
      </c>
      <c r="R1114" s="45" t="str">
        <f>+IF(Q1114="","",IFERROR(VLOOKUP(Q1114,Consulta1[],2,0),"-"))</f>
        <v/>
      </c>
      <c r="S1114" s="45" t="str">
        <f>+IF(Q1114="","",IFERROR(VLOOKUP(Q1114,Consulta1[],3,0),"-"))</f>
        <v/>
      </c>
      <c r="T1114" s="45" t="str">
        <f>+IF(Q1114="","",IFERROR(VLOOKUP(Q1114,Consulta1[],4,0),"-"))</f>
        <v/>
      </c>
      <c r="U1114" s="45" t="str">
        <f>+IF(Q1114="","",IFERROR(VLOOKUP(Q1114,Consulta1[],5,0),"-"))</f>
        <v/>
      </c>
      <c r="V1114" s="45" t="str">
        <f>+IF(Q1114="","",IFERROR(VLOOKUP(Q1114,Consulta1[],6,0),"-"))</f>
        <v/>
      </c>
      <c r="W1114" s="45" t="str">
        <f t="shared" si="120"/>
        <v/>
      </c>
      <c r="X1114" s="51" t="str">
        <f>+IF(T1114="SWAT HB",800,IF(R1114="-","",IFERROR(IF(T1114="-","",VLOOKUP(T1114,'SKILL PERFIL'!$A$2:$B$37,2,0)),"")))</f>
        <v/>
      </c>
      <c r="Y1114" s="51" t="str">
        <f t="shared" si="121"/>
        <v/>
      </c>
      <c r="Z1114" s="46" t="str">
        <f t="shared" si="122"/>
        <v/>
      </c>
      <c r="AA1114" s="45" t="str">
        <f t="shared" si="123"/>
        <v/>
      </c>
      <c r="AB1114" s="45" t="str">
        <f t="shared" si="124"/>
        <v/>
      </c>
      <c r="AC1114" s="45" t="str">
        <f>+IF(Q1114="","",IFERROR(VLOOKUP(Q1114,Consulta1[],7,0),"-"))</f>
        <v/>
      </c>
      <c r="AD1114" s="45" t="str">
        <f>+IF(Q1114="","",IFERROR(VLOOKUP(Q1114,Consulta1[],9,0),"-"))</f>
        <v/>
      </c>
      <c r="AE1114" s="1">
        <f t="shared" si="125"/>
        <v>0</v>
      </c>
    </row>
    <row r="1115" spans="6:31">
      <c r="F1115" s="2"/>
      <c r="I1115" s="2"/>
      <c r="K1115" s="2"/>
      <c r="M1115" s="2"/>
      <c r="N1115" s="2"/>
      <c r="P1115" s="54"/>
      <c r="Q1115" s="45" t="str">
        <f t="shared" si="119"/>
        <v/>
      </c>
      <c r="R1115" s="45" t="str">
        <f>+IF(Q1115="","",IFERROR(VLOOKUP(Q1115,Consulta1[],2,0),"-"))</f>
        <v/>
      </c>
      <c r="S1115" s="45" t="str">
        <f>+IF(Q1115="","",IFERROR(VLOOKUP(Q1115,Consulta1[],3,0),"-"))</f>
        <v/>
      </c>
      <c r="T1115" s="45" t="str">
        <f>+IF(Q1115="","",IFERROR(VLOOKUP(Q1115,Consulta1[],4,0),"-"))</f>
        <v/>
      </c>
      <c r="U1115" s="45" t="str">
        <f>+IF(Q1115="","",IFERROR(VLOOKUP(Q1115,Consulta1[],5,0),"-"))</f>
        <v/>
      </c>
      <c r="V1115" s="45" t="str">
        <f>+IF(Q1115="","",IFERROR(VLOOKUP(Q1115,Consulta1[],6,0),"-"))</f>
        <v/>
      </c>
      <c r="W1115" s="45" t="str">
        <f t="shared" si="120"/>
        <v/>
      </c>
      <c r="X1115" s="51" t="str">
        <f>+IF(T1115="SWAT HB",800,IF(R1115="-","",IFERROR(IF(T1115="-","",VLOOKUP(T1115,'SKILL PERFIL'!$A$2:$B$37,2,0)),"")))</f>
        <v/>
      </c>
      <c r="Y1115" s="51" t="str">
        <f t="shared" si="121"/>
        <v/>
      </c>
      <c r="Z1115" s="46" t="str">
        <f t="shared" si="122"/>
        <v/>
      </c>
      <c r="AA1115" s="45" t="str">
        <f t="shared" si="123"/>
        <v/>
      </c>
      <c r="AB1115" s="45" t="str">
        <f t="shared" si="124"/>
        <v/>
      </c>
      <c r="AC1115" s="45" t="str">
        <f>+IF(Q1115="","",IFERROR(VLOOKUP(Q1115,Consulta1[],7,0),"-"))</f>
        <v/>
      </c>
      <c r="AD1115" s="45" t="str">
        <f>+IF(Q1115="","",IFERROR(VLOOKUP(Q1115,Consulta1[],9,0),"-"))</f>
        <v/>
      </c>
      <c r="AE1115" s="1">
        <f t="shared" si="125"/>
        <v>0</v>
      </c>
    </row>
    <row r="1116" spans="6:31">
      <c r="F1116" s="2"/>
      <c r="I1116" s="2"/>
      <c r="K1116" s="2"/>
      <c r="M1116" s="2"/>
      <c r="N1116" s="2"/>
      <c r="P1116" s="54"/>
      <c r="Q1116" s="45" t="str">
        <f t="shared" si="119"/>
        <v/>
      </c>
      <c r="R1116" s="45" t="str">
        <f>+IF(Q1116="","",IFERROR(VLOOKUP(Q1116,Consulta1[],2,0),"-"))</f>
        <v/>
      </c>
      <c r="S1116" s="45" t="str">
        <f>+IF(Q1116="","",IFERROR(VLOOKUP(Q1116,Consulta1[],3,0),"-"))</f>
        <v/>
      </c>
      <c r="T1116" s="45" t="str">
        <f>+IF(Q1116="","",IFERROR(VLOOKUP(Q1116,Consulta1[],4,0),"-"))</f>
        <v/>
      </c>
      <c r="U1116" s="45" t="str">
        <f>+IF(Q1116="","",IFERROR(VLOOKUP(Q1116,Consulta1[],5,0),"-"))</f>
        <v/>
      </c>
      <c r="V1116" s="45" t="str">
        <f>+IF(Q1116="","",IFERROR(VLOOKUP(Q1116,Consulta1[],6,0),"-"))</f>
        <v/>
      </c>
      <c r="W1116" s="45" t="str">
        <f t="shared" si="120"/>
        <v/>
      </c>
      <c r="X1116" s="51" t="str">
        <f>+IF(T1116="SWAT HB",800,IF(R1116="-","",IFERROR(IF(T1116="-","",VLOOKUP(T1116,'SKILL PERFIL'!$A$2:$B$37,2,0)),"")))</f>
        <v/>
      </c>
      <c r="Y1116" s="51" t="str">
        <f t="shared" si="121"/>
        <v/>
      </c>
      <c r="Z1116" s="46" t="str">
        <f t="shared" si="122"/>
        <v/>
      </c>
      <c r="AA1116" s="45" t="str">
        <f t="shared" si="123"/>
        <v/>
      </c>
      <c r="AB1116" s="45" t="str">
        <f t="shared" si="124"/>
        <v/>
      </c>
      <c r="AC1116" s="45" t="str">
        <f>+IF(Q1116="","",IFERROR(VLOOKUP(Q1116,Consulta1[],7,0),"-"))</f>
        <v/>
      </c>
      <c r="AD1116" s="45" t="str">
        <f>+IF(Q1116="","",IFERROR(VLOOKUP(Q1116,Consulta1[],9,0),"-"))</f>
        <v/>
      </c>
      <c r="AE1116" s="1">
        <f t="shared" si="125"/>
        <v>0</v>
      </c>
    </row>
    <row r="1117" spans="6:31">
      <c r="F1117" s="2"/>
      <c r="I1117" s="2"/>
      <c r="K1117" s="2"/>
      <c r="M1117" s="2"/>
      <c r="N1117" s="2"/>
      <c r="P1117" s="54"/>
      <c r="Q1117" s="45" t="str">
        <f t="shared" si="119"/>
        <v/>
      </c>
      <c r="R1117" s="45" t="str">
        <f>+IF(Q1117="","",IFERROR(VLOOKUP(Q1117,Consulta1[],2,0),"-"))</f>
        <v/>
      </c>
      <c r="S1117" s="45" t="str">
        <f>+IF(Q1117="","",IFERROR(VLOOKUP(Q1117,Consulta1[],3,0),"-"))</f>
        <v/>
      </c>
      <c r="T1117" s="45" t="str">
        <f>+IF(Q1117="","",IFERROR(VLOOKUP(Q1117,Consulta1[],4,0),"-"))</f>
        <v/>
      </c>
      <c r="U1117" s="45" t="str">
        <f>+IF(Q1117="","",IFERROR(VLOOKUP(Q1117,Consulta1[],5,0),"-"))</f>
        <v/>
      </c>
      <c r="V1117" s="45" t="str">
        <f>+IF(Q1117="","",IFERROR(VLOOKUP(Q1117,Consulta1[],6,0),"-"))</f>
        <v/>
      </c>
      <c r="W1117" s="45" t="str">
        <f t="shared" si="120"/>
        <v/>
      </c>
      <c r="X1117" s="51" t="str">
        <f>+IF(T1117="SWAT HB",800,IF(R1117="-","",IFERROR(IF(T1117="-","",VLOOKUP(T1117,'SKILL PERFIL'!$A$2:$B$37,2,0)),"")))</f>
        <v/>
      </c>
      <c r="Y1117" s="51" t="str">
        <f t="shared" si="121"/>
        <v/>
      </c>
      <c r="Z1117" s="46" t="str">
        <f t="shared" si="122"/>
        <v/>
      </c>
      <c r="AA1117" s="45" t="str">
        <f t="shared" si="123"/>
        <v/>
      </c>
      <c r="AB1117" s="45" t="str">
        <f t="shared" si="124"/>
        <v/>
      </c>
      <c r="AC1117" s="45" t="str">
        <f>+IF(Q1117="","",IFERROR(VLOOKUP(Q1117,Consulta1[],7,0),"-"))</f>
        <v/>
      </c>
      <c r="AD1117" s="45" t="str">
        <f>+IF(Q1117="","",IFERROR(VLOOKUP(Q1117,Consulta1[],9,0),"-"))</f>
        <v/>
      </c>
      <c r="AE1117" s="1">
        <f t="shared" si="125"/>
        <v>0</v>
      </c>
    </row>
    <row r="1118" spans="6:31">
      <c r="F1118" s="2"/>
      <c r="I1118" s="2"/>
      <c r="K1118" s="2"/>
      <c r="M1118" s="2"/>
      <c r="N1118" s="2"/>
      <c r="P1118" s="54"/>
      <c r="Q1118" s="45" t="str">
        <f t="shared" si="119"/>
        <v/>
      </c>
      <c r="R1118" s="45" t="str">
        <f>+IF(Q1118="","",IFERROR(VLOOKUP(Q1118,Consulta1[],2,0),"-"))</f>
        <v/>
      </c>
      <c r="S1118" s="45" t="str">
        <f>+IF(Q1118="","",IFERROR(VLOOKUP(Q1118,Consulta1[],3,0),"-"))</f>
        <v/>
      </c>
      <c r="T1118" s="45" t="str">
        <f>+IF(Q1118="","",IFERROR(VLOOKUP(Q1118,Consulta1[],4,0),"-"))</f>
        <v/>
      </c>
      <c r="U1118" s="45" t="str">
        <f>+IF(Q1118="","",IFERROR(VLOOKUP(Q1118,Consulta1[],5,0),"-"))</f>
        <v/>
      </c>
      <c r="V1118" s="45" t="str">
        <f>+IF(Q1118="","",IFERROR(VLOOKUP(Q1118,Consulta1[],6,0),"-"))</f>
        <v/>
      </c>
      <c r="W1118" s="45" t="str">
        <f t="shared" si="120"/>
        <v/>
      </c>
      <c r="X1118" s="51" t="str">
        <f>+IF(T1118="SWAT HB",800,IF(R1118="-","",IFERROR(IF(T1118="-","",VLOOKUP(T1118,'SKILL PERFIL'!$A$2:$B$37,2,0)),"")))</f>
        <v/>
      </c>
      <c r="Y1118" s="51" t="str">
        <f t="shared" si="121"/>
        <v/>
      </c>
      <c r="Z1118" s="46" t="str">
        <f t="shared" si="122"/>
        <v/>
      </c>
      <c r="AA1118" s="45" t="str">
        <f t="shared" si="123"/>
        <v/>
      </c>
      <c r="AB1118" s="45" t="str">
        <f t="shared" si="124"/>
        <v/>
      </c>
      <c r="AC1118" s="45" t="str">
        <f>+IF(Q1118="","",IFERROR(VLOOKUP(Q1118,Consulta1[],7,0),"-"))</f>
        <v/>
      </c>
      <c r="AD1118" s="45" t="str">
        <f>+IF(Q1118="","",IFERROR(VLOOKUP(Q1118,Consulta1[],9,0),"-"))</f>
        <v/>
      </c>
      <c r="AE1118" s="1">
        <f t="shared" si="125"/>
        <v>0</v>
      </c>
    </row>
    <row r="1119" spans="6:31">
      <c r="F1119" s="2"/>
      <c r="I1119" s="2"/>
      <c r="K1119" s="2"/>
      <c r="M1119" s="2"/>
      <c r="N1119" s="2"/>
      <c r="P1119" s="54"/>
      <c r="Q1119" s="45" t="str">
        <f t="shared" si="119"/>
        <v/>
      </c>
      <c r="R1119" s="45" t="str">
        <f>+IF(Q1119="","",IFERROR(VLOOKUP(Q1119,Consulta1[],2,0),"-"))</f>
        <v/>
      </c>
      <c r="S1119" s="45" t="str">
        <f>+IF(Q1119="","",IFERROR(VLOOKUP(Q1119,Consulta1[],3,0),"-"))</f>
        <v/>
      </c>
      <c r="T1119" s="45" t="str">
        <f>+IF(Q1119="","",IFERROR(VLOOKUP(Q1119,Consulta1[],4,0),"-"))</f>
        <v/>
      </c>
      <c r="U1119" s="45" t="str">
        <f>+IF(Q1119="","",IFERROR(VLOOKUP(Q1119,Consulta1[],5,0),"-"))</f>
        <v/>
      </c>
      <c r="V1119" s="45" t="str">
        <f>+IF(Q1119="","",IFERROR(VLOOKUP(Q1119,Consulta1[],6,0),"-"))</f>
        <v/>
      </c>
      <c r="W1119" s="45" t="str">
        <f t="shared" si="120"/>
        <v/>
      </c>
      <c r="X1119" s="51" t="str">
        <f>+IF(T1119="SWAT HB",800,IF(R1119="-","",IFERROR(IF(T1119="-","",VLOOKUP(T1119,'SKILL PERFIL'!$A$2:$B$37,2,0)),"")))</f>
        <v/>
      </c>
      <c r="Y1119" s="51" t="str">
        <f t="shared" si="121"/>
        <v/>
      </c>
      <c r="Z1119" s="46" t="str">
        <f t="shared" si="122"/>
        <v/>
      </c>
      <c r="AA1119" s="45" t="str">
        <f t="shared" si="123"/>
        <v/>
      </c>
      <c r="AB1119" s="45" t="str">
        <f t="shared" si="124"/>
        <v/>
      </c>
      <c r="AC1119" s="45" t="str">
        <f>+IF(Q1119="","",IFERROR(VLOOKUP(Q1119,Consulta1[],7,0),"-"))</f>
        <v/>
      </c>
      <c r="AD1119" s="45" t="str">
        <f>+IF(Q1119="","",IFERROR(VLOOKUP(Q1119,Consulta1[],9,0),"-"))</f>
        <v/>
      </c>
      <c r="AE1119" s="1">
        <f t="shared" si="125"/>
        <v>0</v>
      </c>
    </row>
    <row r="1120" spans="6:31">
      <c r="F1120" s="2"/>
      <c r="I1120" s="2"/>
      <c r="K1120" s="2"/>
      <c r="M1120" s="2"/>
      <c r="N1120" s="2"/>
      <c r="P1120" s="54"/>
      <c r="Q1120" s="45" t="str">
        <f t="shared" si="119"/>
        <v/>
      </c>
      <c r="R1120" s="45" t="str">
        <f>+IF(Q1120="","",IFERROR(VLOOKUP(Q1120,Consulta1[],2,0),"-"))</f>
        <v/>
      </c>
      <c r="S1120" s="45" t="str">
        <f>+IF(Q1120="","",IFERROR(VLOOKUP(Q1120,Consulta1[],3,0),"-"))</f>
        <v/>
      </c>
      <c r="T1120" s="45" t="str">
        <f>+IF(Q1120="","",IFERROR(VLOOKUP(Q1120,Consulta1[],4,0),"-"))</f>
        <v/>
      </c>
      <c r="U1120" s="45" t="str">
        <f>+IF(Q1120="","",IFERROR(VLOOKUP(Q1120,Consulta1[],5,0),"-"))</f>
        <v/>
      </c>
      <c r="V1120" s="45" t="str">
        <f>+IF(Q1120="","",IFERROR(VLOOKUP(Q1120,Consulta1[],6,0),"-"))</f>
        <v/>
      </c>
      <c r="W1120" s="45" t="str">
        <f t="shared" si="120"/>
        <v/>
      </c>
      <c r="X1120" s="51" t="str">
        <f>+IF(T1120="SWAT HB",800,IF(R1120="-","",IFERROR(IF(T1120="-","",VLOOKUP(T1120,'SKILL PERFIL'!$A$2:$B$37,2,0)),"")))</f>
        <v/>
      </c>
      <c r="Y1120" s="51" t="str">
        <f t="shared" si="121"/>
        <v/>
      </c>
      <c r="Z1120" s="46" t="str">
        <f t="shared" si="122"/>
        <v/>
      </c>
      <c r="AA1120" s="45" t="str">
        <f t="shared" si="123"/>
        <v/>
      </c>
      <c r="AB1120" s="45" t="str">
        <f t="shared" si="124"/>
        <v/>
      </c>
      <c r="AC1120" s="45" t="str">
        <f>+IF(Q1120="","",IFERROR(VLOOKUP(Q1120,Consulta1[],7,0),"-"))</f>
        <v/>
      </c>
      <c r="AD1120" s="45" t="str">
        <f>+IF(Q1120="","",IFERROR(VLOOKUP(Q1120,Consulta1[],9,0),"-"))</f>
        <v/>
      </c>
      <c r="AE1120" s="1">
        <f t="shared" si="125"/>
        <v>0</v>
      </c>
    </row>
    <row r="1121" spans="6:31">
      <c r="F1121" s="2"/>
      <c r="I1121" s="2"/>
      <c r="K1121" s="2"/>
      <c r="M1121" s="2"/>
      <c r="N1121" s="2"/>
      <c r="P1121" s="54"/>
      <c r="Q1121" s="45" t="str">
        <f t="shared" si="119"/>
        <v/>
      </c>
      <c r="R1121" s="45" t="str">
        <f>+IF(Q1121="","",IFERROR(VLOOKUP(Q1121,Consulta1[],2,0),"-"))</f>
        <v/>
      </c>
      <c r="S1121" s="45" t="str">
        <f>+IF(Q1121="","",IFERROR(VLOOKUP(Q1121,Consulta1[],3,0),"-"))</f>
        <v/>
      </c>
      <c r="T1121" s="45" t="str">
        <f>+IF(Q1121="","",IFERROR(VLOOKUP(Q1121,Consulta1[],4,0),"-"))</f>
        <v/>
      </c>
      <c r="U1121" s="45" t="str">
        <f>+IF(Q1121="","",IFERROR(VLOOKUP(Q1121,Consulta1[],5,0),"-"))</f>
        <v/>
      </c>
      <c r="V1121" s="45" t="str">
        <f>+IF(Q1121="","",IFERROR(VLOOKUP(Q1121,Consulta1[],6,0),"-"))</f>
        <v/>
      </c>
      <c r="W1121" s="45" t="str">
        <f t="shared" si="120"/>
        <v/>
      </c>
      <c r="X1121" s="51" t="str">
        <f>+IF(T1121="SWAT HB",800,IF(R1121="-","",IFERROR(IF(T1121="-","",VLOOKUP(T1121,'SKILL PERFIL'!$A$2:$B$37,2,0)),"")))</f>
        <v/>
      </c>
      <c r="Y1121" s="51" t="str">
        <f t="shared" si="121"/>
        <v/>
      </c>
      <c r="Z1121" s="46" t="str">
        <f t="shared" si="122"/>
        <v/>
      </c>
      <c r="AA1121" s="45" t="str">
        <f t="shared" si="123"/>
        <v/>
      </c>
      <c r="AB1121" s="45" t="str">
        <f t="shared" si="124"/>
        <v/>
      </c>
      <c r="AC1121" s="45" t="str">
        <f>+IF(Q1121="","",IFERROR(VLOOKUP(Q1121,Consulta1[],7,0),"-"))</f>
        <v/>
      </c>
      <c r="AD1121" s="45" t="str">
        <f>+IF(Q1121="","",IFERROR(VLOOKUP(Q1121,Consulta1[],9,0),"-"))</f>
        <v/>
      </c>
      <c r="AE1121" s="1">
        <f t="shared" si="125"/>
        <v>0</v>
      </c>
    </row>
    <row r="1122" spans="6:31">
      <c r="F1122" s="2"/>
      <c r="I1122" s="2"/>
      <c r="K1122" s="2"/>
      <c r="M1122" s="2"/>
      <c r="N1122" s="2"/>
      <c r="P1122" s="54"/>
      <c r="Q1122" s="45" t="str">
        <f t="shared" si="119"/>
        <v/>
      </c>
      <c r="R1122" s="45" t="str">
        <f>+IF(Q1122="","",IFERROR(VLOOKUP(Q1122,Consulta1[],2,0),"-"))</f>
        <v/>
      </c>
      <c r="S1122" s="45" t="str">
        <f>+IF(Q1122="","",IFERROR(VLOOKUP(Q1122,Consulta1[],3,0),"-"))</f>
        <v/>
      </c>
      <c r="T1122" s="45" t="str">
        <f>+IF(Q1122="","",IFERROR(VLOOKUP(Q1122,Consulta1[],4,0),"-"))</f>
        <v/>
      </c>
      <c r="U1122" s="45" t="str">
        <f>+IF(Q1122="","",IFERROR(VLOOKUP(Q1122,Consulta1[],5,0),"-"))</f>
        <v/>
      </c>
      <c r="V1122" s="45" t="str">
        <f>+IF(Q1122="","",IFERROR(VLOOKUP(Q1122,Consulta1[],6,0),"-"))</f>
        <v/>
      </c>
      <c r="W1122" s="45" t="str">
        <f t="shared" si="120"/>
        <v/>
      </c>
      <c r="X1122" s="51" t="str">
        <f>+IF(T1122="SWAT HB",800,IF(R1122="-","",IFERROR(IF(T1122="-","",VLOOKUP(T1122,'SKILL PERFIL'!$A$2:$B$37,2,0)),"")))</f>
        <v/>
      </c>
      <c r="Y1122" s="51" t="str">
        <f t="shared" si="121"/>
        <v/>
      </c>
      <c r="Z1122" s="46" t="str">
        <f t="shared" si="122"/>
        <v/>
      </c>
      <c r="AA1122" s="45" t="str">
        <f t="shared" si="123"/>
        <v/>
      </c>
      <c r="AB1122" s="45" t="str">
        <f t="shared" si="124"/>
        <v/>
      </c>
      <c r="AC1122" s="45" t="str">
        <f>+IF(Q1122="","",IFERROR(VLOOKUP(Q1122,Consulta1[],7,0),"-"))</f>
        <v/>
      </c>
      <c r="AD1122" s="45" t="str">
        <f>+IF(Q1122="","",IFERROR(VLOOKUP(Q1122,Consulta1[],9,0),"-"))</f>
        <v/>
      </c>
      <c r="AE1122" s="1">
        <f t="shared" si="125"/>
        <v>0</v>
      </c>
    </row>
    <row r="1123" spans="6:31">
      <c r="F1123" s="2"/>
      <c r="I1123" s="2"/>
      <c r="K1123" s="2"/>
      <c r="M1123" s="2"/>
      <c r="N1123" s="2"/>
      <c r="P1123" s="54"/>
      <c r="Q1123" s="45" t="str">
        <f t="shared" si="119"/>
        <v/>
      </c>
      <c r="R1123" s="45" t="str">
        <f>+IF(Q1123="","",IFERROR(VLOOKUP(Q1123,Consulta1[],2,0),"-"))</f>
        <v/>
      </c>
      <c r="S1123" s="45" t="str">
        <f>+IF(Q1123="","",IFERROR(VLOOKUP(Q1123,Consulta1[],3,0),"-"))</f>
        <v/>
      </c>
      <c r="T1123" s="45" t="str">
        <f>+IF(Q1123="","",IFERROR(VLOOKUP(Q1123,Consulta1[],4,0),"-"))</f>
        <v/>
      </c>
      <c r="U1123" s="45" t="str">
        <f>+IF(Q1123="","",IFERROR(VLOOKUP(Q1123,Consulta1[],5,0),"-"))</f>
        <v/>
      </c>
      <c r="V1123" s="45" t="str">
        <f>+IF(Q1123="","",IFERROR(VLOOKUP(Q1123,Consulta1[],6,0),"-"))</f>
        <v/>
      </c>
      <c r="W1123" s="45" t="str">
        <f t="shared" si="120"/>
        <v/>
      </c>
      <c r="X1123" s="51" t="str">
        <f>+IF(T1123="SWAT HB",800,IF(R1123="-","",IFERROR(IF(T1123="-","",VLOOKUP(T1123,'SKILL PERFIL'!$A$2:$B$37,2,0)),"")))</f>
        <v/>
      </c>
      <c r="Y1123" s="51" t="str">
        <f t="shared" si="121"/>
        <v/>
      </c>
      <c r="Z1123" s="46" t="str">
        <f t="shared" si="122"/>
        <v/>
      </c>
      <c r="AA1123" s="45" t="str">
        <f t="shared" si="123"/>
        <v/>
      </c>
      <c r="AB1123" s="45" t="str">
        <f t="shared" si="124"/>
        <v/>
      </c>
      <c r="AC1123" s="45" t="str">
        <f>+IF(Q1123="","",IFERROR(VLOOKUP(Q1123,Consulta1[],7,0),"-"))</f>
        <v/>
      </c>
      <c r="AD1123" s="45" t="str">
        <f>+IF(Q1123="","",IFERROR(VLOOKUP(Q1123,Consulta1[],9,0),"-"))</f>
        <v/>
      </c>
      <c r="AE1123" s="1">
        <f t="shared" si="125"/>
        <v>0</v>
      </c>
    </row>
    <row r="1124" spans="6:31">
      <c r="F1124" s="2"/>
      <c r="I1124" s="2"/>
      <c r="K1124" s="2"/>
      <c r="M1124" s="2"/>
      <c r="N1124" s="2"/>
      <c r="P1124" s="54"/>
      <c r="Q1124" s="45" t="str">
        <f t="shared" si="119"/>
        <v/>
      </c>
      <c r="R1124" s="45" t="str">
        <f>+IF(Q1124="","",IFERROR(VLOOKUP(Q1124,Consulta1[],2,0),"-"))</f>
        <v/>
      </c>
      <c r="S1124" s="45" t="str">
        <f>+IF(Q1124="","",IFERROR(VLOOKUP(Q1124,Consulta1[],3,0),"-"))</f>
        <v/>
      </c>
      <c r="T1124" s="45" t="str">
        <f>+IF(Q1124="","",IFERROR(VLOOKUP(Q1124,Consulta1[],4,0),"-"))</f>
        <v/>
      </c>
      <c r="U1124" s="45" t="str">
        <f>+IF(Q1124="","",IFERROR(VLOOKUP(Q1124,Consulta1[],5,0),"-"))</f>
        <v/>
      </c>
      <c r="V1124" s="45" t="str">
        <f>+IF(Q1124="","",IFERROR(VLOOKUP(Q1124,Consulta1[],6,0),"-"))</f>
        <v/>
      </c>
      <c r="W1124" s="45" t="str">
        <f t="shared" si="120"/>
        <v/>
      </c>
      <c r="X1124" s="51" t="str">
        <f>+IF(T1124="SWAT HB",800,IF(R1124="-","",IFERROR(IF(T1124="-","",VLOOKUP(T1124,'SKILL PERFIL'!$A$2:$B$37,2,0)),"")))</f>
        <v/>
      </c>
      <c r="Y1124" s="51" t="str">
        <f t="shared" si="121"/>
        <v/>
      </c>
      <c r="Z1124" s="46" t="str">
        <f t="shared" si="122"/>
        <v/>
      </c>
      <c r="AA1124" s="45" t="str">
        <f t="shared" si="123"/>
        <v/>
      </c>
      <c r="AB1124" s="45" t="str">
        <f t="shared" si="124"/>
        <v/>
      </c>
      <c r="AC1124" s="45" t="str">
        <f>+IF(Q1124="","",IFERROR(VLOOKUP(Q1124,Consulta1[],7,0),"-"))</f>
        <v/>
      </c>
      <c r="AD1124" s="45" t="str">
        <f>+IF(Q1124="","",IFERROR(VLOOKUP(Q1124,Consulta1[],9,0),"-"))</f>
        <v/>
      </c>
      <c r="AE1124" s="1">
        <f t="shared" si="125"/>
        <v>0</v>
      </c>
    </row>
    <row r="1125" spans="6:31">
      <c r="F1125" s="2"/>
      <c r="I1125" s="2"/>
      <c r="K1125" s="2"/>
      <c r="M1125" s="2"/>
      <c r="N1125" s="2"/>
      <c r="P1125" s="54"/>
      <c r="Q1125" s="45" t="str">
        <f t="shared" si="119"/>
        <v/>
      </c>
      <c r="R1125" s="45" t="str">
        <f>+IF(Q1125="","",IFERROR(VLOOKUP(Q1125,Consulta1[],2,0),"-"))</f>
        <v/>
      </c>
      <c r="S1125" s="45" t="str">
        <f>+IF(Q1125="","",IFERROR(VLOOKUP(Q1125,Consulta1[],3,0),"-"))</f>
        <v/>
      </c>
      <c r="T1125" s="45" t="str">
        <f>+IF(Q1125="","",IFERROR(VLOOKUP(Q1125,Consulta1[],4,0),"-"))</f>
        <v/>
      </c>
      <c r="U1125" s="45" t="str">
        <f>+IF(Q1125="","",IFERROR(VLOOKUP(Q1125,Consulta1[],5,0),"-"))</f>
        <v/>
      </c>
      <c r="V1125" s="45" t="str">
        <f>+IF(Q1125="","",IFERROR(VLOOKUP(Q1125,Consulta1[],6,0),"-"))</f>
        <v/>
      </c>
      <c r="W1125" s="45" t="str">
        <f t="shared" si="120"/>
        <v/>
      </c>
      <c r="X1125" s="51" t="str">
        <f>+IF(T1125="SWAT HB",800,IF(R1125="-","",IFERROR(IF(T1125="-","",VLOOKUP(T1125,'SKILL PERFIL'!$A$2:$B$37,2,0)),"")))</f>
        <v/>
      </c>
      <c r="Y1125" s="51" t="str">
        <f t="shared" si="121"/>
        <v/>
      </c>
      <c r="Z1125" s="46" t="str">
        <f t="shared" si="122"/>
        <v/>
      </c>
      <c r="AA1125" s="45" t="str">
        <f t="shared" si="123"/>
        <v/>
      </c>
      <c r="AB1125" s="45" t="str">
        <f t="shared" si="124"/>
        <v/>
      </c>
      <c r="AC1125" s="45" t="str">
        <f>+IF(Q1125="","",IFERROR(VLOOKUP(Q1125,Consulta1[],7,0),"-"))</f>
        <v/>
      </c>
      <c r="AD1125" s="45" t="str">
        <f>+IF(Q1125="","",IFERROR(VLOOKUP(Q1125,Consulta1[],9,0),"-"))</f>
        <v/>
      </c>
      <c r="AE1125" s="1">
        <f t="shared" si="125"/>
        <v>0</v>
      </c>
    </row>
    <row r="1126" spans="6:31">
      <c r="F1126" s="2"/>
      <c r="I1126" s="2"/>
      <c r="K1126" s="2"/>
      <c r="M1126" s="2"/>
      <c r="N1126" s="2"/>
      <c r="P1126" s="54"/>
      <c r="Q1126" s="45" t="str">
        <f t="shared" si="119"/>
        <v/>
      </c>
      <c r="R1126" s="45" t="str">
        <f>+IF(Q1126="","",IFERROR(VLOOKUP(Q1126,Consulta1[],2,0),"-"))</f>
        <v/>
      </c>
      <c r="S1126" s="45" t="str">
        <f>+IF(Q1126="","",IFERROR(VLOOKUP(Q1126,Consulta1[],3,0),"-"))</f>
        <v/>
      </c>
      <c r="T1126" s="45" t="str">
        <f>+IF(Q1126="","",IFERROR(VLOOKUP(Q1126,Consulta1[],4,0),"-"))</f>
        <v/>
      </c>
      <c r="U1126" s="45" t="str">
        <f>+IF(Q1126="","",IFERROR(VLOOKUP(Q1126,Consulta1[],5,0),"-"))</f>
        <v/>
      </c>
      <c r="V1126" s="45" t="str">
        <f>+IF(Q1126="","",IFERROR(VLOOKUP(Q1126,Consulta1[],6,0),"-"))</f>
        <v/>
      </c>
      <c r="W1126" s="45" t="str">
        <f t="shared" si="120"/>
        <v/>
      </c>
      <c r="X1126" s="51" t="str">
        <f>+IF(T1126="SWAT HB",800,IF(R1126="-","",IFERROR(IF(T1126="-","",VLOOKUP(T1126,'SKILL PERFIL'!$A$2:$B$37,2,0)),"")))</f>
        <v/>
      </c>
      <c r="Y1126" s="51" t="str">
        <f t="shared" si="121"/>
        <v/>
      </c>
      <c r="Z1126" s="46" t="str">
        <f t="shared" si="122"/>
        <v/>
      </c>
      <c r="AA1126" s="45" t="str">
        <f t="shared" si="123"/>
        <v/>
      </c>
      <c r="AB1126" s="45" t="str">
        <f t="shared" si="124"/>
        <v/>
      </c>
      <c r="AC1126" s="45" t="str">
        <f>+IF(Q1126="","",IFERROR(VLOOKUP(Q1126,Consulta1[],7,0),"-"))</f>
        <v/>
      </c>
      <c r="AD1126" s="45" t="str">
        <f>+IF(Q1126="","",IFERROR(VLOOKUP(Q1126,Consulta1[],9,0),"-"))</f>
        <v/>
      </c>
      <c r="AE1126" s="1">
        <f t="shared" si="125"/>
        <v>0</v>
      </c>
    </row>
    <row r="1127" spans="6:31">
      <c r="F1127" s="2"/>
      <c r="I1127" s="2"/>
      <c r="K1127" s="2"/>
      <c r="M1127" s="2"/>
      <c r="N1127" s="2"/>
      <c r="P1127" s="54"/>
      <c r="Q1127" s="45" t="str">
        <f t="shared" si="119"/>
        <v/>
      </c>
      <c r="R1127" s="45" t="str">
        <f>+IF(Q1127="","",IFERROR(VLOOKUP(Q1127,Consulta1[],2,0),"-"))</f>
        <v/>
      </c>
      <c r="S1127" s="45" t="str">
        <f>+IF(Q1127="","",IFERROR(VLOOKUP(Q1127,Consulta1[],3,0),"-"))</f>
        <v/>
      </c>
      <c r="T1127" s="45" t="str">
        <f>+IF(Q1127="","",IFERROR(VLOOKUP(Q1127,Consulta1[],4,0),"-"))</f>
        <v/>
      </c>
      <c r="U1127" s="45" t="str">
        <f>+IF(Q1127="","",IFERROR(VLOOKUP(Q1127,Consulta1[],5,0),"-"))</f>
        <v/>
      </c>
      <c r="V1127" s="45" t="str">
        <f>+IF(Q1127="","",IFERROR(VLOOKUP(Q1127,Consulta1[],6,0),"-"))</f>
        <v/>
      </c>
      <c r="W1127" s="45" t="str">
        <f t="shared" si="120"/>
        <v/>
      </c>
      <c r="X1127" s="51" t="str">
        <f>+IF(T1127="SWAT HB",800,IF(R1127="-","",IFERROR(IF(T1127="-","",VLOOKUP(T1127,'SKILL PERFIL'!$A$2:$B$37,2,0)),"")))</f>
        <v/>
      </c>
      <c r="Y1127" s="51" t="str">
        <f t="shared" si="121"/>
        <v/>
      </c>
      <c r="Z1127" s="46" t="str">
        <f t="shared" si="122"/>
        <v/>
      </c>
      <c r="AA1127" s="45" t="str">
        <f t="shared" si="123"/>
        <v/>
      </c>
      <c r="AB1127" s="45" t="str">
        <f t="shared" si="124"/>
        <v/>
      </c>
      <c r="AC1127" s="45" t="str">
        <f>+IF(Q1127="","",IFERROR(VLOOKUP(Q1127,Consulta1[],7,0),"-"))</f>
        <v/>
      </c>
      <c r="AD1127" s="45" t="str">
        <f>+IF(Q1127="","",IFERROR(VLOOKUP(Q1127,Consulta1[],9,0),"-"))</f>
        <v/>
      </c>
      <c r="AE1127" s="1">
        <f t="shared" si="125"/>
        <v>0</v>
      </c>
    </row>
    <row r="1128" spans="6:31">
      <c r="F1128" s="2"/>
      <c r="I1128" s="2"/>
      <c r="K1128" s="2"/>
      <c r="M1128" s="2"/>
      <c r="N1128" s="2"/>
      <c r="P1128" s="54"/>
      <c r="Q1128" s="45" t="str">
        <f t="shared" si="119"/>
        <v/>
      </c>
      <c r="R1128" s="45" t="str">
        <f>+IF(Q1128="","",IFERROR(VLOOKUP(Q1128,Consulta1[],2,0),"-"))</f>
        <v/>
      </c>
      <c r="S1128" s="45" t="str">
        <f>+IF(Q1128="","",IFERROR(VLOOKUP(Q1128,Consulta1[],3,0),"-"))</f>
        <v/>
      </c>
      <c r="T1128" s="45" t="str">
        <f>+IF(Q1128="","",IFERROR(VLOOKUP(Q1128,Consulta1[],4,0),"-"))</f>
        <v/>
      </c>
      <c r="U1128" s="45" t="str">
        <f>+IF(Q1128="","",IFERROR(VLOOKUP(Q1128,Consulta1[],5,0),"-"))</f>
        <v/>
      </c>
      <c r="V1128" s="45" t="str">
        <f>+IF(Q1128="","",IFERROR(VLOOKUP(Q1128,Consulta1[],6,0),"-"))</f>
        <v/>
      </c>
      <c r="W1128" s="45" t="str">
        <f t="shared" si="120"/>
        <v/>
      </c>
      <c r="X1128" s="51" t="str">
        <f>+IF(T1128="SWAT HB",800,IF(R1128="-","",IFERROR(IF(T1128="-","",VLOOKUP(T1128,'SKILL PERFIL'!$A$2:$B$37,2,0)),"")))</f>
        <v/>
      </c>
      <c r="Y1128" s="51" t="str">
        <f t="shared" si="121"/>
        <v/>
      </c>
      <c r="Z1128" s="46" t="str">
        <f t="shared" si="122"/>
        <v/>
      </c>
      <c r="AA1128" s="45" t="str">
        <f t="shared" si="123"/>
        <v/>
      </c>
      <c r="AB1128" s="45" t="str">
        <f t="shared" si="124"/>
        <v/>
      </c>
      <c r="AC1128" s="45" t="str">
        <f>+IF(Q1128="","",IFERROR(VLOOKUP(Q1128,Consulta1[],7,0),"-"))</f>
        <v/>
      </c>
      <c r="AD1128" s="45" t="str">
        <f>+IF(Q1128="","",IFERROR(VLOOKUP(Q1128,Consulta1[],9,0),"-"))</f>
        <v/>
      </c>
      <c r="AE1128" s="1">
        <f t="shared" si="125"/>
        <v>0</v>
      </c>
    </row>
    <row r="1129" spans="6:31">
      <c r="F1129" s="2"/>
      <c r="I1129" s="2"/>
      <c r="K1129" s="2"/>
      <c r="M1129" s="2"/>
      <c r="N1129" s="2"/>
      <c r="P1129" s="54"/>
      <c r="Q1129" s="45" t="str">
        <f t="shared" si="119"/>
        <v/>
      </c>
      <c r="R1129" s="45" t="str">
        <f>+IF(Q1129="","",IFERROR(VLOOKUP(Q1129,Consulta1[],2,0),"-"))</f>
        <v/>
      </c>
      <c r="S1129" s="45" t="str">
        <f>+IF(Q1129="","",IFERROR(VLOOKUP(Q1129,Consulta1[],3,0),"-"))</f>
        <v/>
      </c>
      <c r="T1129" s="45" t="str">
        <f>+IF(Q1129="","",IFERROR(VLOOKUP(Q1129,Consulta1[],4,0),"-"))</f>
        <v/>
      </c>
      <c r="U1129" s="45" t="str">
        <f>+IF(Q1129="","",IFERROR(VLOOKUP(Q1129,Consulta1[],5,0),"-"))</f>
        <v/>
      </c>
      <c r="V1129" s="45" t="str">
        <f>+IF(Q1129="","",IFERROR(VLOOKUP(Q1129,Consulta1[],6,0),"-"))</f>
        <v/>
      </c>
      <c r="W1129" s="45" t="str">
        <f t="shared" si="120"/>
        <v/>
      </c>
      <c r="X1129" s="51" t="str">
        <f>+IF(T1129="SWAT HB",800,IF(R1129="-","",IFERROR(IF(T1129="-","",VLOOKUP(T1129,'SKILL PERFIL'!$A$2:$B$37,2,0)),"")))</f>
        <v/>
      </c>
      <c r="Y1129" s="51" t="str">
        <f t="shared" si="121"/>
        <v/>
      </c>
      <c r="Z1129" s="46" t="str">
        <f t="shared" si="122"/>
        <v/>
      </c>
      <c r="AA1129" s="45" t="str">
        <f t="shared" si="123"/>
        <v/>
      </c>
      <c r="AB1129" s="45" t="str">
        <f t="shared" si="124"/>
        <v/>
      </c>
      <c r="AC1129" s="45" t="str">
        <f>+IF(Q1129="","",IFERROR(VLOOKUP(Q1129,Consulta1[],7,0),"-"))</f>
        <v/>
      </c>
      <c r="AD1129" s="45" t="str">
        <f>+IF(Q1129="","",IFERROR(VLOOKUP(Q1129,Consulta1[],9,0),"-"))</f>
        <v/>
      </c>
      <c r="AE1129" s="1">
        <f t="shared" si="125"/>
        <v>0</v>
      </c>
    </row>
    <row r="1130" spans="6:31">
      <c r="F1130" s="2"/>
      <c r="I1130" s="2"/>
      <c r="K1130" s="2"/>
      <c r="M1130" s="2"/>
      <c r="N1130" s="2"/>
      <c r="P1130" s="54"/>
      <c r="Q1130" s="45" t="str">
        <f t="shared" si="119"/>
        <v/>
      </c>
      <c r="R1130" s="45" t="str">
        <f>+IF(Q1130="","",IFERROR(VLOOKUP(Q1130,Consulta1[],2,0),"-"))</f>
        <v/>
      </c>
      <c r="S1130" s="45" t="str">
        <f>+IF(Q1130="","",IFERROR(VLOOKUP(Q1130,Consulta1[],3,0),"-"))</f>
        <v/>
      </c>
      <c r="T1130" s="45" t="str">
        <f>+IF(Q1130="","",IFERROR(VLOOKUP(Q1130,Consulta1[],4,0),"-"))</f>
        <v/>
      </c>
      <c r="U1130" s="45" t="str">
        <f>+IF(Q1130="","",IFERROR(VLOOKUP(Q1130,Consulta1[],5,0),"-"))</f>
        <v/>
      </c>
      <c r="V1130" s="45" t="str">
        <f>+IF(Q1130="","",IFERROR(VLOOKUP(Q1130,Consulta1[],6,0),"-"))</f>
        <v/>
      </c>
      <c r="W1130" s="45" t="str">
        <f t="shared" si="120"/>
        <v/>
      </c>
      <c r="X1130" s="51" t="str">
        <f>+IF(T1130="SWAT HB",800,IF(R1130="-","",IFERROR(IF(T1130="-","",VLOOKUP(T1130,'SKILL PERFIL'!$A$2:$B$37,2,0)),"")))</f>
        <v/>
      </c>
      <c r="Y1130" s="51" t="str">
        <f t="shared" si="121"/>
        <v/>
      </c>
      <c r="Z1130" s="46" t="str">
        <f t="shared" si="122"/>
        <v/>
      </c>
      <c r="AA1130" s="45" t="str">
        <f t="shared" si="123"/>
        <v/>
      </c>
      <c r="AB1130" s="45" t="str">
        <f t="shared" si="124"/>
        <v/>
      </c>
      <c r="AC1130" s="45" t="str">
        <f>+IF(Q1130="","",IFERROR(VLOOKUP(Q1130,Consulta1[],7,0),"-"))</f>
        <v/>
      </c>
      <c r="AD1130" s="45" t="str">
        <f>+IF(Q1130="","",IFERROR(VLOOKUP(Q1130,Consulta1[],9,0),"-"))</f>
        <v/>
      </c>
      <c r="AE1130" s="1">
        <f t="shared" si="125"/>
        <v>0</v>
      </c>
    </row>
    <row r="1131" spans="6:31">
      <c r="F1131" s="2"/>
      <c r="I1131" s="2"/>
      <c r="K1131" s="2"/>
      <c r="M1131" s="2"/>
      <c r="N1131" s="2"/>
      <c r="P1131" s="54"/>
      <c r="Q1131" s="45" t="str">
        <f t="shared" si="119"/>
        <v/>
      </c>
      <c r="R1131" s="45" t="str">
        <f>+IF(Q1131="","",IFERROR(VLOOKUP(Q1131,Consulta1[],2,0),"-"))</f>
        <v/>
      </c>
      <c r="S1131" s="45" t="str">
        <f>+IF(Q1131="","",IFERROR(VLOOKUP(Q1131,Consulta1[],3,0),"-"))</f>
        <v/>
      </c>
      <c r="T1131" s="45" t="str">
        <f>+IF(Q1131="","",IFERROR(VLOOKUP(Q1131,Consulta1[],4,0),"-"))</f>
        <v/>
      </c>
      <c r="U1131" s="45" t="str">
        <f>+IF(Q1131="","",IFERROR(VLOOKUP(Q1131,Consulta1[],5,0),"-"))</f>
        <v/>
      </c>
      <c r="V1131" s="45" t="str">
        <f>+IF(Q1131="","",IFERROR(VLOOKUP(Q1131,Consulta1[],6,0),"-"))</f>
        <v/>
      </c>
      <c r="W1131" s="45" t="str">
        <f t="shared" si="120"/>
        <v/>
      </c>
      <c r="X1131" s="51" t="str">
        <f>+IF(T1131="SWAT HB",800,IF(R1131="-","",IFERROR(IF(T1131="-","",VLOOKUP(T1131,'SKILL PERFIL'!$A$2:$B$37,2,0)),"")))</f>
        <v/>
      </c>
      <c r="Y1131" s="51" t="str">
        <f t="shared" si="121"/>
        <v/>
      </c>
      <c r="Z1131" s="46" t="str">
        <f t="shared" si="122"/>
        <v/>
      </c>
      <c r="AA1131" s="45" t="str">
        <f t="shared" si="123"/>
        <v/>
      </c>
      <c r="AB1131" s="45" t="str">
        <f t="shared" si="124"/>
        <v/>
      </c>
      <c r="AC1131" s="45" t="str">
        <f>+IF(Q1131="","",IFERROR(VLOOKUP(Q1131,Consulta1[],7,0),"-"))</f>
        <v/>
      </c>
      <c r="AD1131" s="45" t="str">
        <f>+IF(Q1131="","",IFERROR(VLOOKUP(Q1131,Consulta1[],9,0),"-"))</f>
        <v/>
      </c>
      <c r="AE1131" s="1">
        <f t="shared" si="125"/>
        <v>0</v>
      </c>
    </row>
    <row r="1132" spans="6:31">
      <c r="F1132" s="2"/>
      <c r="I1132" s="2"/>
      <c r="K1132" s="2"/>
      <c r="M1132" s="2"/>
      <c r="N1132" s="2"/>
      <c r="P1132" s="54"/>
      <c r="Q1132" s="45" t="str">
        <f t="shared" si="119"/>
        <v/>
      </c>
      <c r="R1132" s="45" t="str">
        <f>+IF(Q1132="","",IFERROR(VLOOKUP(Q1132,Consulta1[],2,0),"-"))</f>
        <v/>
      </c>
      <c r="S1132" s="45" t="str">
        <f>+IF(Q1132="","",IFERROR(VLOOKUP(Q1132,Consulta1[],3,0),"-"))</f>
        <v/>
      </c>
      <c r="T1132" s="45" t="str">
        <f>+IF(Q1132="","",IFERROR(VLOOKUP(Q1132,Consulta1[],4,0),"-"))</f>
        <v/>
      </c>
      <c r="U1132" s="45" t="str">
        <f>+IF(Q1132="","",IFERROR(VLOOKUP(Q1132,Consulta1[],5,0),"-"))</f>
        <v/>
      </c>
      <c r="V1132" s="45" t="str">
        <f>+IF(Q1132="","",IFERROR(VLOOKUP(Q1132,Consulta1[],6,0),"-"))</f>
        <v/>
      </c>
      <c r="W1132" s="45" t="str">
        <f t="shared" si="120"/>
        <v/>
      </c>
      <c r="X1132" s="51" t="str">
        <f>+IF(T1132="SWAT HB",800,IF(R1132="-","",IFERROR(IF(T1132="-","",VLOOKUP(T1132,'SKILL PERFIL'!$A$2:$B$37,2,0)),"")))</f>
        <v/>
      </c>
      <c r="Y1132" s="51" t="str">
        <f t="shared" si="121"/>
        <v/>
      </c>
      <c r="Z1132" s="46" t="str">
        <f t="shared" si="122"/>
        <v/>
      </c>
      <c r="AA1132" s="45" t="str">
        <f t="shared" si="123"/>
        <v/>
      </c>
      <c r="AB1132" s="45" t="str">
        <f t="shared" si="124"/>
        <v/>
      </c>
      <c r="AC1132" s="45" t="str">
        <f>+IF(Q1132="","",IFERROR(VLOOKUP(Q1132,Consulta1[],7,0),"-"))</f>
        <v/>
      </c>
      <c r="AD1132" s="45" t="str">
        <f>+IF(Q1132="","",IFERROR(VLOOKUP(Q1132,Consulta1[],9,0),"-"))</f>
        <v/>
      </c>
      <c r="AE1132" s="1">
        <f t="shared" si="125"/>
        <v>0</v>
      </c>
    </row>
    <row r="1133" spans="6:31">
      <c r="F1133" s="2"/>
      <c r="I1133" s="2"/>
      <c r="K1133" s="2"/>
      <c r="M1133" s="2"/>
      <c r="N1133" s="2"/>
      <c r="P1133" s="54"/>
      <c r="Q1133" s="45" t="str">
        <f t="shared" si="119"/>
        <v/>
      </c>
      <c r="R1133" s="45" t="str">
        <f>+IF(Q1133="","",IFERROR(VLOOKUP(Q1133,Consulta1[],2,0),"-"))</f>
        <v/>
      </c>
      <c r="S1133" s="45" t="str">
        <f>+IF(Q1133="","",IFERROR(VLOOKUP(Q1133,Consulta1[],3,0),"-"))</f>
        <v/>
      </c>
      <c r="T1133" s="45" t="str">
        <f>+IF(Q1133="","",IFERROR(VLOOKUP(Q1133,Consulta1[],4,0),"-"))</f>
        <v/>
      </c>
      <c r="U1133" s="45" t="str">
        <f>+IF(Q1133="","",IFERROR(VLOOKUP(Q1133,Consulta1[],5,0),"-"))</f>
        <v/>
      </c>
      <c r="V1133" s="45" t="str">
        <f>+IF(Q1133="","",IFERROR(VLOOKUP(Q1133,Consulta1[],6,0),"-"))</f>
        <v/>
      </c>
      <c r="W1133" s="45" t="str">
        <f t="shared" si="120"/>
        <v/>
      </c>
      <c r="X1133" s="51" t="str">
        <f>+IF(T1133="SWAT HB",800,IF(R1133="-","",IFERROR(IF(T1133="-","",VLOOKUP(T1133,'SKILL PERFIL'!$A$2:$B$37,2,0)),"")))</f>
        <v/>
      </c>
      <c r="Y1133" s="51" t="str">
        <f t="shared" si="121"/>
        <v/>
      </c>
      <c r="Z1133" s="46" t="str">
        <f t="shared" si="122"/>
        <v/>
      </c>
      <c r="AA1133" s="45" t="str">
        <f t="shared" si="123"/>
        <v/>
      </c>
      <c r="AB1133" s="45" t="str">
        <f t="shared" si="124"/>
        <v/>
      </c>
      <c r="AC1133" s="45" t="str">
        <f>+IF(Q1133="","",IFERROR(VLOOKUP(Q1133,Consulta1[],7,0),"-"))</f>
        <v/>
      </c>
      <c r="AD1133" s="45" t="str">
        <f>+IF(Q1133="","",IFERROR(VLOOKUP(Q1133,Consulta1[],9,0),"-"))</f>
        <v/>
      </c>
      <c r="AE1133" s="1">
        <f t="shared" si="125"/>
        <v>0</v>
      </c>
    </row>
    <row r="1134" spans="6:31">
      <c r="F1134" s="2"/>
      <c r="I1134" s="2"/>
      <c r="K1134" s="2"/>
      <c r="M1134" s="2"/>
      <c r="N1134" s="2"/>
      <c r="P1134" s="54"/>
      <c r="Q1134" s="45" t="str">
        <f t="shared" si="119"/>
        <v/>
      </c>
      <c r="R1134" s="45" t="str">
        <f>+IF(Q1134="","",IFERROR(VLOOKUP(Q1134,Consulta1[],2,0),"-"))</f>
        <v/>
      </c>
      <c r="S1134" s="45" t="str">
        <f>+IF(Q1134="","",IFERROR(VLOOKUP(Q1134,Consulta1[],3,0),"-"))</f>
        <v/>
      </c>
      <c r="T1134" s="45" t="str">
        <f>+IF(Q1134="","",IFERROR(VLOOKUP(Q1134,Consulta1[],4,0),"-"))</f>
        <v/>
      </c>
      <c r="U1134" s="45" t="str">
        <f>+IF(Q1134="","",IFERROR(VLOOKUP(Q1134,Consulta1[],5,0),"-"))</f>
        <v/>
      </c>
      <c r="V1134" s="45" t="str">
        <f>+IF(Q1134="","",IFERROR(VLOOKUP(Q1134,Consulta1[],6,0),"-"))</f>
        <v/>
      </c>
      <c r="W1134" s="45" t="str">
        <f t="shared" si="120"/>
        <v/>
      </c>
      <c r="X1134" s="51" t="str">
        <f>+IF(T1134="SWAT HB",800,IF(R1134="-","",IFERROR(IF(T1134="-","",VLOOKUP(T1134,'SKILL PERFIL'!$A$2:$B$37,2,0)),"")))</f>
        <v/>
      </c>
      <c r="Y1134" s="51" t="str">
        <f t="shared" si="121"/>
        <v/>
      </c>
      <c r="Z1134" s="46" t="str">
        <f t="shared" si="122"/>
        <v/>
      </c>
      <c r="AA1134" s="45" t="str">
        <f t="shared" si="123"/>
        <v/>
      </c>
      <c r="AB1134" s="45" t="str">
        <f t="shared" si="124"/>
        <v/>
      </c>
      <c r="AC1134" s="45" t="str">
        <f>+IF(Q1134="","",IFERROR(VLOOKUP(Q1134,Consulta1[],7,0),"-"))</f>
        <v/>
      </c>
      <c r="AD1134" s="45" t="str">
        <f>+IF(Q1134="","",IFERROR(VLOOKUP(Q1134,Consulta1[],9,0),"-"))</f>
        <v/>
      </c>
      <c r="AE1134" s="1">
        <f t="shared" si="125"/>
        <v>0</v>
      </c>
    </row>
    <row r="1135" spans="6:31">
      <c r="F1135" s="2"/>
      <c r="I1135" s="2"/>
      <c r="K1135" s="2"/>
      <c r="M1135" s="2"/>
      <c r="N1135" s="2"/>
      <c r="P1135" s="54"/>
      <c r="Q1135" s="45" t="str">
        <f t="shared" si="119"/>
        <v/>
      </c>
      <c r="R1135" s="45" t="str">
        <f>+IF(Q1135="","",IFERROR(VLOOKUP(Q1135,Consulta1[],2,0),"-"))</f>
        <v/>
      </c>
      <c r="S1135" s="45" t="str">
        <f>+IF(Q1135="","",IFERROR(VLOOKUP(Q1135,Consulta1[],3,0),"-"))</f>
        <v/>
      </c>
      <c r="T1135" s="45" t="str">
        <f>+IF(Q1135="","",IFERROR(VLOOKUP(Q1135,Consulta1[],4,0),"-"))</f>
        <v/>
      </c>
      <c r="U1135" s="45" t="str">
        <f>+IF(Q1135="","",IFERROR(VLOOKUP(Q1135,Consulta1[],5,0),"-"))</f>
        <v/>
      </c>
      <c r="V1135" s="45" t="str">
        <f>+IF(Q1135="","",IFERROR(VLOOKUP(Q1135,Consulta1[],6,0),"-"))</f>
        <v/>
      </c>
      <c r="W1135" s="45" t="str">
        <f t="shared" si="120"/>
        <v/>
      </c>
      <c r="X1135" s="51" t="str">
        <f>+IF(T1135="SWAT HB",800,IF(R1135="-","",IFERROR(IF(T1135="-","",VLOOKUP(T1135,'SKILL PERFIL'!$A$2:$B$37,2,0)),"")))</f>
        <v/>
      </c>
      <c r="Y1135" s="51" t="str">
        <f t="shared" si="121"/>
        <v/>
      </c>
      <c r="Z1135" s="46" t="str">
        <f t="shared" si="122"/>
        <v/>
      </c>
      <c r="AA1135" s="45" t="str">
        <f t="shared" si="123"/>
        <v/>
      </c>
      <c r="AB1135" s="45" t="str">
        <f t="shared" si="124"/>
        <v/>
      </c>
      <c r="AC1135" s="45" t="str">
        <f>+IF(Q1135="","",IFERROR(VLOOKUP(Q1135,Consulta1[],7,0),"-"))</f>
        <v/>
      </c>
      <c r="AD1135" s="45" t="str">
        <f>+IF(Q1135="","",IFERROR(VLOOKUP(Q1135,Consulta1[],9,0),"-"))</f>
        <v/>
      </c>
      <c r="AE1135" s="1">
        <f t="shared" si="125"/>
        <v>0</v>
      </c>
    </row>
    <row r="1136" spans="6:31">
      <c r="F1136" s="2"/>
      <c r="I1136" s="2"/>
      <c r="K1136" s="2"/>
      <c r="M1136" s="2"/>
      <c r="N1136" s="2"/>
      <c r="P1136" s="54"/>
      <c r="Q1136" s="45" t="str">
        <f t="shared" si="119"/>
        <v/>
      </c>
      <c r="R1136" s="45" t="str">
        <f>+IF(Q1136="","",IFERROR(VLOOKUP(Q1136,Consulta1[],2,0),"-"))</f>
        <v/>
      </c>
      <c r="S1136" s="45" t="str">
        <f>+IF(Q1136="","",IFERROR(VLOOKUP(Q1136,Consulta1[],3,0),"-"))</f>
        <v/>
      </c>
      <c r="T1136" s="45" t="str">
        <f>+IF(Q1136="","",IFERROR(VLOOKUP(Q1136,Consulta1[],4,0),"-"))</f>
        <v/>
      </c>
      <c r="U1136" s="45" t="str">
        <f>+IF(Q1136="","",IFERROR(VLOOKUP(Q1136,Consulta1[],5,0),"-"))</f>
        <v/>
      </c>
      <c r="V1136" s="45" t="str">
        <f>+IF(Q1136="","",IFERROR(VLOOKUP(Q1136,Consulta1[],6,0),"-"))</f>
        <v/>
      </c>
      <c r="W1136" s="45" t="str">
        <f t="shared" si="120"/>
        <v/>
      </c>
      <c r="X1136" s="51" t="str">
        <f>+IF(T1136="SWAT HB",800,IF(R1136="-","",IFERROR(IF(T1136="-","",VLOOKUP(T1136,'SKILL PERFIL'!$A$2:$B$37,2,0)),"")))</f>
        <v/>
      </c>
      <c r="Y1136" s="51" t="str">
        <f t="shared" si="121"/>
        <v/>
      </c>
      <c r="Z1136" s="46" t="str">
        <f t="shared" si="122"/>
        <v/>
      </c>
      <c r="AA1136" s="45" t="str">
        <f t="shared" si="123"/>
        <v/>
      </c>
      <c r="AB1136" s="45" t="str">
        <f t="shared" si="124"/>
        <v/>
      </c>
      <c r="AC1136" s="45" t="str">
        <f>+IF(Q1136="","",IFERROR(VLOOKUP(Q1136,Consulta1[],7,0),"-"))</f>
        <v/>
      </c>
      <c r="AD1136" s="45" t="str">
        <f>+IF(Q1136="","",IFERROR(VLOOKUP(Q1136,Consulta1[],9,0),"-"))</f>
        <v/>
      </c>
      <c r="AE1136" s="1">
        <f t="shared" si="125"/>
        <v>0</v>
      </c>
    </row>
    <row r="1137" spans="6:31">
      <c r="F1137" s="2"/>
      <c r="I1137" s="2"/>
      <c r="K1137" s="2"/>
      <c r="M1137" s="2"/>
      <c r="N1137" s="2"/>
      <c r="P1137" s="54"/>
      <c r="Q1137" s="45" t="str">
        <f t="shared" si="119"/>
        <v/>
      </c>
      <c r="R1137" s="45" t="str">
        <f>+IF(Q1137="","",IFERROR(VLOOKUP(Q1137,Consulta1[],2,0),"-"))</f>
        <v/>
      </c>
      <c r="S1137" s="45" t="str">
        <f>+IF(Q1137="","",IFERROR(VLOOKUP(Q1137,Consulta1[],3,0),"-"))</f>
        <v/>
      </c>
      <c r="T1137" s="45" t="str">
        <f>+IF(Q1137="","",IFERROR(VLOOKUP(Q1137,Consulta1[],4,0),"-"))</f>
        <v/>
      </c>
      <c r="U1137" s="45" t="str">
        <f>+IF(Q1137="","",IFERROR(VLOOKUP(Q1137,Consulta1[],5,0),"-"))</f>
        <v/>
      </c>
      <c r="V1137" s="45" t="str">
        <f>+IF(Q1137="","",IFERROR(VLOOKUP(Q1137,Consulta1[],6,0),"-"))</f>
        <v/>
      </c>
      <c r="W1137" s="45" t="str">
        <f t="shared" si="120"/>
        <v/>
      </c>
      <c r="X1137" s="51" t="str">
        <f>+IF(T1137="SWAT HB",800,IF(R1137="-","",IFERROR(IF(T1137="-","",VLOOKUP(T1137,'SKILL PERFIL'!$A$2:$B$37,2,0)),"")))</f>
        <v/>
      </c>
      <c r="Y1137" s="51" t="str">
        <f t="shared" si="121"/>
        <v/>
      </c>
      <c r="Z1137" s="46" t="str">
        <f t="shared" si="122"/>
        <v/>
      </c>
      <c r="AA1137" s="45" t="str">
        <f t="shared" si="123"/>
        <v/>
      </c>
      <c r="AB1137" s="45" t="str">
        <f t="shared" si="124"/>
        <v/>
      </c>
      <c r="AC1137" s="45" t="str">
        <f>+IF(Q1137="","",IFERROR(VLOOKUP(Q1137,Consulta1[],7,0),"-"))</f>
        <v/>
      </c>
      <c r="AD1137" s="45" t="str">
        <f>+IF(Q1137="","",IFERROR(VLOOKUP(Q1137,Consulta1[],9,0),"-"))</f>
        <v/>
      </c>
      <c r="AE1137" s="1">
        <f t="shared" si="125"/>
        <v>0</v>
      </c>
    </row>
    <row r="1138" spans="6:31">
      <c r="F1138" s="2"/>
      <c r="I1138" s="2"/>
      <c r="K1138" s="2"/>
      <c r="M1138" s="2"/>
      <c r="N1138" s="2"/>
      <c r="P1138" s="54"/>
      <c r="Q1138" s="45" t="str">
        <f t="shared" si="119"/>
        <v/>
      </c>
      <c r="R1138" s="45" t="str">
        <f>+IF(Q1138="","",IFERROR(VLOOKUP(Q1138,Consulta1[],2,0),"-"))</f>
        <v/>
      </c>
      <c r="S1138" s="45" t="str">
        <f>+IF(Q1138="","",IFERROR(VLOOKUP(Q1138,Consulta1[],3,0),"-"))</f>
        <v/>
      </c>
      <c r="T1138" s="45" t="str">
        <f>+IF(Q1138="","",IFERROR(VLOOKUP(Q1138,Consulta1[],4,0),"-"))</f>
        <v/>
      </c>
      <c r="U1138" s="45" t="str">
        <f>+IF(Q1138="","",IFERROR(VLOOKUP(Q1138,Consulta1[],5,0),"-"))</f>
        <v/>
      </c>
      <c r="V1138" s="45" t="str">
        <f>+IF(Q1138="","",IFERROR(VLOOKUP(Q1138,Consulta1[],6,0),"-"))</f>
        <v/>
      </c>
      <c r="W1138" s="45" t="str">
        <f t="shared" si="120"/>
        <v/>
      </c>
      <c r="X1138" s="51" t="str">
        <f>+IF(T1138="SWAT HB",800,IF(R1138="-","",IFERROR(IF(T1138="-","",VLOOKUP(T1138,'SKILL PERFIL'!$A$2:$B$37,2,0)),"")))</f>
        <v/>
      </c>
      <c r="Y1138" s="51" t="str">
        <f t="shared" si="121"/>
        <v/>
      </c>
      <c r="Z1138" s="46" t="str">
        <f t="shared" si="122"/>
        <v/>
      </c>
      <c r="AA1138" s="45" t="str">
        <f t="shared" si="123"/>
        <v/>
      </c>
      <c r="AB1138" s="45" t="str">
        <f t="shared" si="124"/>
        <v/>
      </c>
      <c r="AC1138" s="45" t="str">
        <f>+IF(Q1138="","",IFERROR(VLOOKUP(Q1138,Consulta1[],7,0),"-"))</f>
        <v/>
      </c>
      <c r="AD1138" s="45" t="str">
        <f>+IF(Q1138="","",IFERROR(VLOOKUP(Q1138,Consulta1[],9,0),"-"))</f>
        <v/>
      </c>
      <c r="AE1138" s="1">
        <f t="shared" si="125"/>
        <v>0</v>
      </c>
    </row>
    <row r="1139" spans="6:31">
      <c r="F1139" s="2"/>
      <c r="I1139" s="2"/>
      <c r="K1139" s="2"/>
      <c r="M1139" s="2"/>
      <c r="N1139" s="2"/>
      <c r="P1139" s="54"/>
      <c r="Q1139" s="45" t="str">
        <f t="shared" si="119"/>
        <v/>
      </c>
      <c r="R1139" s="45" t="str">
        <f>+IF(Q1139="","",IFERROR(VLOOKUP(Q1139,Consulta1[],2,0),"-"))</f>
        <v/>
      </c>
      <c r="S1139" s="45" t="str">
        <f>+IF(Q1139="","",IFERROR(VLOOKUP(Q1139,Consulta1[],3,0),"-"))</f>
        <v/>
      </c>
      <c r="T1139" s="45" t="str">
        <f>+IF(Q1139="","",IFERROR(VLOOKUP(Q1139,Consulta1[],4,0),"-"))</f>
        <v/>
      </c>
      <c r="U1139" s="45" t="str">
        <f>+IF(Q1139="","",IFERROR(VLOOKUP(Q1139,Consulta1[],5,0),"-"))</f>
        <v/>
      </c>
      <c r="V1139" s="45" t="str">
        <f>+IF(Q1139="","",IFERROR(VLOOKUP(Q1139,Consulta1[],6,0),"-"))</f>
        <v/>
      </c>
      <c r="W1139" s="45" t="str">
        <f t="shared" si="120"/>
        <v/>
      </c>
      <c r="X1139" s="51" t="str">
        <f>+IF(T1139="SWAT HB",800,IF(R1139="-","",IFERROR(IF(T1139="-","",VLOOKUP(T1139,'SKILL PERFIL'!$A$2:$B$37,2,0)),"")))</f>
        <v/>
      </c>
      <c r="Y1139" s="51" t="str">
        <f t="shared" si="121"/>
        <v/>
      </c>
      <c r="Z1139" s="46" t="str">
        <f t="shared" si="122"/>
        <v/>
      </c>
      <c r="AA1139" s="45" t="str">
        <f t="shared" si="123"/>
        <v/>
      </c>
      <c r="AB1139" s="45" t="str">
        <f t="shared" si="124"/>
        <v/>
      </c>
      <c r="AC1139" s="45" t="str">
        <f>+IF(Q1139="","",IFERROR(VLOOKUP(Q1139,Consulta1[],7,0),"-"))</f>
        <v/>
      </c>
      <c r="AD1139" s="45" t="str">
        <f>+IF(Q1139="","",IFERROR(VLOOKUP(Q1139,Consulta1[],9,0),"-"))</f>
        <v/>
      </c>
      <c r="AE1139" s="1">
        <f t="shared" si="125"/>
        <v>0</v>
      </c>
    </row>
    <row r="1140" spans="6:31">
      <c r="F1140" s="2"/>
      <c r="I1140" s="2"/>
      <c r="K1140" s="2"/>
      <c r="M1140" s="2"/>
      <c r="N1140" s="2"/>
      <c r="P1140" s="54"/>
      <c r="Q1140" s="45" t="str">
        <f t="shared" si="119"/>
        <v/>
      </c>
      <c r="R1140" s="45" t="str">
        <f>+IF(Q1140="","",IFERROR(VLOOKUP(Q1140,Consulta1[],2,0),"-"))</f>
        <v/>
      </c>
      <c r="S1140" s="45" t="str">
        <f>+IF(Q1140="","",IFERROR(VLOOKUP(Q1140,Consulta1[],3,0),"-"))</f>
        <v/>
      </c>
      <c r="T1140" s="45" t="str">
        <f>+IF(Q1140="","",IFERROR(VLOOKUP(Q1140,Consulta1[],4,0),"-"))</f>
        <v/>
      </c>
      <c r="U1140" s="45" t="str">
        <f>+IF(Q1140="","",IFERROR(VLOOKUP(Q1140,Consulta1[],5,0),"-"))</f>
        <v/>
      </c>
      <c r="V1140" s="45" t="str">
        <f>+IF(Q1140="","",IFERROR(VLOOKUP(Q1140,Consulta1[],6,0),"-"))</f>
        <v/>
      </c>
      <c r="W1140" s="45" t="str">
        <f t="shared" si="120"/>
        <v/>
      </c>
      <c r="X1140" s="51" t="str">
        <f>+IF(T1140="SWAT HB",800,IF(R1140="-","",IFERROR(IF(T1140="-","",VLOOKUP(T1140,'SKILL PERFIL'!$A$2:$B$37,2,0)),"")))</f>
        <v/>
      </c>
      <c r="Y1140" s="51" t="str">
        <f t="shared" si="121"/>
        <v/>
      </c>
      <c r="Z1140" s="46" t="str">
        <f t="shared" si="122"/>
        <v/>
      </c>
      <c r="AA1140" s="45" t="str">
        <f t="shared" si="123"/>
        <v/>
      </c>
      <c r="AB1140" s="45" t="str">
        <f t="shared" si="124"/>
        <v/>
      </c>
      <c r="AC1140" s="45" t="str">
        <f>+IF(Q1140="","",IFERROR(VLOOKUP(Q1140,Consulta1[],7,0),"-"))</f>
        <v/>
      </c>
      <c r="AD1140" s="45" t="str">
        <f>+IF(Q1140="","",IFERROR(VLOOKUP(Q1140,Consulta1[],9,0),"-"))</f>
        <v/>
      </c>
      <c r="AE1140" s="1">
        <f t="shared" si="125"/>
        <v>0</v>
      </c>
    </row>
    <row r="1141" spans="6:31">
      <c r="F1141" s="2"/>
      <c r="I1141" s="2"/>
      <c r="K1141" s="2"/>
      <c r="M1141" s="2"/>
      <c r="N1141" s="2"/>
      <c r="P1141" s="54"/>
      <c r="Q1141" s="45" t="str">
        <f t="shared" si="119"/>
        <v/>
      </c>
      <c r="R1141" s="45" t="str">
        <f>+IF(Q1141="","",IFERROR(VLOOKUP(Q1141,Consulta1[],2,0),"-"))</f>
        <v/>
      </c>
      <c r="S1141" s="45" t="str">
        <f>+IF(Q1141="","",IFERROR(VLOOKUP(Q1141,Consulta1[],3,0),"-"))</f>
        <v/>
      </c>
      <c r="T1141" s="45" t="str">
        <f>+IF(Q1141="","",IFERROR(VLOOKUP(Q1141,Consulta1[],4,0),"-"))</f>
        <v/>
      </c>
      <c r="U1141" s="45" t="str">
        <f>+IF(Q1141="","",IFERROR(VLOOKUP(Q1141,Consulta1[],5,0),"-"))</f>
        <v/>
      </c>
      <c r="V1141" s="45" t="str">
        <f>+IF(Q1141="","",IFERROR(VLOOKUP(Q1141,Consulta1[],6,0),"-"))</f>
        <v/>
      </c>
      <c r="W1141" s="45" t="str">
        <f t="shared" si="120"/>
        <v/>
      </c>
      <c r="X1141" s="51" t="str">
        <f>+IF(T1141="SWAT HB",800,IF(R1141="-","",IFERROR(IF(T1141="-","",VLOOKUP(T1141,'SKILL PERFIL'!$A$2:$B$37,2,0)),"")))</f>
        <v/>
      </c>
      <c r="Y1141" s="51" t="str">
        <f t="shared" si="121"/>
        <v/>
      </c>
      <c r="Z1141" s="46" t="str">
        <f t="shared" si="122"/>
        <v/>
      </c>
      <c r="AA1141" s="45" t="str">
        <f t="shared" si="123"/>
        <v/>
      </c>
      <c r="AB1141" s="45" t="str">
        <f t="shared" si="124"/>
        <v/>
      </c>
      <c r="AC1141" s="45" t="str">
        <f>+IF(Q1141="","",IFERROR(VLOOKUP(Q1141,Consulta1[],7,0),"-"))</f>
        <v/>
      </c>
      <c r="AD1141" s="45" t="str">
        <f>+IF(Q1141="","",IFERROR(VLOOKUP(Q1141,Consulta1[],9,0),"-"))</f>
        <v/>
      </c>
      <c r="AE1141" s="1">
        <f t="shared" si="125"/>
        <v>0</v>
      </c>
    </row>
    <row r="1142" spans="6:31">
      <c r="F1142" s="2"/>
      <c r="I1142" s="2"/>
      <c r="K1142" s="2"/>
      <c r="M1142" s="2"/>
      <c r="N1142" s="2"/>
      <c r="P1142" s="54"/>
      <c r="Q1142" s="45" t="str">
        <f t="shared" si="119"/>
        <v/>
      </c>
      <c r="R1142" s="45" t="str">
        <f>+IF(Q1142="","",IFERROR(VLOOKUP(Q1142,Consulta1[],2,0),"-"))</f>
        <v/>
      </c>
      <c r="S1142" s="45" t="str">
        <f>+IF(Q1142="","",IFERROR(VLOOKUP(Q1142,Consulta1[],3,0),"-"))</f>
        <v/>
      </c>
      <c r="T1142" s="45" t="str">
        <f>+IF(Q1142="","",IFERROR(VLOOKUP(Q1142,Consulta1[],4,0),"-"))</f>
        <v/>
      </c>
      <c r="U1142" s="45" t="str">
        <f>+IF(Q1142="","",IFERROR(VLOOKUP(Q1142,Consulta1[],5,0),"-"))</f>
        <v/>
      </c>
      <c r="V1142" s="45" t="str">
        <f>+IF(Q1142="","",IFERROR(VLOOKUP(Q1142,Consulta1[],6,0),"-"))</f>
        <v/>
      </c>
      <c r="W1142" s="45" t="str">
        <f t="shared" si="120"/>
        <v/>
      </c>
      <c r="X1142" s="51" t="str">
        <f>+IF(T1142="SWAT HB",800,IF(R1142="-","",IFERROR(IF(T1142="-","",VLOOKUP(T1142,'SKILL PERFIL'!$A$2:$B$37,2,0)),"")))</f>
        <v/>
      </c>
      <c r="Y1142" s="51" t="str">
        <f t="shared" si="121"/>
        <v/>
      </c>
      <c r="Z1142" s="46" t="str">
        <f t="shared" si="122"/>
        <v/>
      </c>
      <c r="AA1142" s="45" t="str">
        <f t="shared" si="123"/>
        <v/>
      </c>
      <c r="AB1142" s="45" t="str">
        <f t="shared" si="124"/>
        <v/>
      </c>
      <c r="AC1142" s="45" t="str">
        <f>+IF(Q1142="","",IFERROR(VLOOKUP(Q1142,Consulta1[],7,0),"-"))</f>
        <v/>
      </c>
      <c r="AD1142" s="45" t="str">
        <f>+IF(Q1142="","",IFERROR(VLOOKUP(Q1142,Consulta1[],9,0),"-"))</f>
        <v/>
      </c>
      <c r="AE1142" s="1">
        <f t="shared" si="125"/>
        <v>0</v>
      </c>
    </row>
    <row r="1143" spans="6:31">
      <c r="F1143" s="2"/>
      <c r="I1143" s="2"/>
      <c r="K1143" s="2"/>
      <c r="M1143" s="2"/>
      <c r="N1143" s="2"/>
      <c r="P1143" s="54"/>
      <c r="Q1143" s="45" t="str">
        <f t="shared" si="119"/>
        <v/>
      </c>
      <c r="R1143" s="45" t="str">
        <f>+IF(Q1143="","",IFERROR(VLOOKUP(Q1143,Consulta1[],2,0),"-"))</f>
        <v/>
      </c>
      <c r="S1143" s="45" t="str">
        <f>+IF(Q1143="","",IFERROR(VLOOKUP(Q1143,Consulta1[],3,0),"-"))</f>
        <v/>
      </c>
      <c r="T1143" s="45" t="str">
        <f>+IF(Q1143="","",IFERROR(VLOOKUP(Q1143,Consulta1[],4,0),"-"))</f>
        <v/>
      </c>
      <c r="U1143" s="45" t="str">
        <f>+IF(Q1143="","",IFERROR(VLOOKUP(Q1143,Consulta1[],5,0),"-"))</f>
        <v/>
      </c>
      <c r="V1143" s="45" t="str">
        <f>+IF(Q1143="","",IFERROR(VLOOKUP(Q1143,Consulta1[],6,0),"-"))</f>
        <v/>
      </c>
      <c r="W1143" s="45" t="str">
        <f t="shared" si="120"/>
        <v/>
      </c>
      <c r="X1143" s="51" t="str">
        <f>+IF(T1143="SWAT HB",800,IF(R1143="-","",IFERROR(IF(T1143="-","",VLOOKUP(T1143,'SKILL PERFIL'!$A$2:$B$37,2,0)),"")))</f>
        <v/>
      </c>
      <c r="Y1143" s="51" t="str">
        <f t="shared" si="121"/>
        <v/>
      </c>
      <c r="Z1143" s="46" t="str">
        <f t="shared" si="122"/>
        <v/>
      </c>
      <c r="AA1143" s="45" t="str">
        <f t="shared" si="123"/>
        <v/>
      </c>
      <c r="AB1143" s="45" t="str">
        <f t="shared" si="124"/>
        <v/>
      </c>
      <c r="AC1143" s="45" t="str">
        <f>+IF(Q1143="","",IFERROR(VLOOKUP(Q1143,Consulta1[],7,0),"-"))</f>
        <v/>
      </c>
      <c r="AD1143" s="45" t="str">
        <f>+IF(Q1143="","",IFERROR(VLOOKUP(Q1143,Consulta1[],9,0),"-"))</f>
        <v/>
      </c>
      <c r="AE1143" s="1">
        <f t="shared" si="125"/>
        <v>0</v>
      </c>
    </row>
    <row r="1144" spans="6:31">
      <c r="F1144" s="2"/>
      <c r="I1144" s="2"/>
      <c r="K1144" s="2"/>
      <c r="M1144" s="2"/>
      <c r="N1144" s="2"/>
      <c r="P1144" s="54"/>
      <c r="Q1144" s="45" t="str">
        <f t="shared" si="119"/>
        <v/>
      </c>
      <c r="R1144" s="45" t="str">
        <f>+IF(Q1144="","",IFERROR(VLOOKUP(Q1144,Consulta1[],2,0),"-"))</f>
        <v/>
      </c>
      <c r="S1144" s="45" t="str">
        <f>+IF(Q1144="","",IFERROR(VLOOKUP(Q1144,Consulta1[],3,0),"-"))</f>
        <v/>
      </c>
      <c r="T1144" s="45" t="str">
        <f>+IF(Q1144="","",IFERROR(VLOOKUP(Q1144,Consulta1[],4,0),"-"))</f>
        <v/>
      </c>
      <c r="U1144" s="45" t="str">
        <f>+IF(Q1144="","",IFERROR(VLOOKUP(Q1144,Consulta1[],5,0),"-"))</f>
        <v/>
      </c>
      <c r="V1144" s="45" t="str">
        <f>+IF(Q1144="","",IFERROR(VLOOKUP(Q1144,Consulta1[],6,0),"-"))</f>
        <v/>
      </c>
      <c r="W1144" s="45" t="str">
        <f t="shared" si="120"/>
        <v/>
      </c>
      <c r="X1144" s="51" t="str">
        <f>+IF(T1144="SWAT HB",800,IF(R1144="-","",IFERROR(IF(T1144="-","",VLOOKUP(T1144,'SKILL PERFIL'!$A$2:$B$37,2,0)),"")))</f>
        <v/>
      </c>
      <c r="Y1144" s="51" t="str">
        <f t="shared" si="121"/>
        <v/>
      </c>
      <c r="Z1144" s="46" t="str">
        <f t="shared" si="122"/>
        <v/>
      </c>
      <c r="AA1144" s="45" t="str">
        <f t="shared" si="123"/>
        <v/>
      </c>
      <c r="AB1144" s="45" t="str">
        <f t="shared" si="124"/>
        <v/>
      </c>
      <c r="AC1144" s="45" t="str">
        <f>+IF(Q1144="","",IFERROR(VLOOKUP(Q1144,Consulta1[],7,0),"-"))</f>
        <v/>
      </c>
      <c r="AD1144" s="45" t="str">
        <f>+IF(Q1144="","",IFERROR(VLOOKUP(Q1144,Consulta1[],9,0),"-"))</f>
        <v/>
      </c>
      <c r="AE1144" s="1">
        <f t="shared" si="125"/>
        <v>0</v>
      </c>
    </row>
    <row r="1145" spans="6:31">
      <c r="F1145" s="2"/>
      <c r="I1145" s="2"/>
      <c r="K1145" s="2"/>
      <c r="M1145" s="2"/>
      <c r="N1145" s="2"/>
      <c r="P1145" s="54"/>
      <c r="Q1145" s="45" t="str">
        <f t="shared" si="119"/>
        <v/>
      </c>
      <c r="R1145" s="45" t="str">
        <f>+IF(Q1145="","",IFERROR(VLOOKUP(Q1145,Consulta1[],2,0),"-"))</f>
        <v/>
      </c>
      <c r="S1145" s="45" t="str">
        <f>+IF(Q1145="","",IFERROR(VLOOKUP(Q1145,Consulta1[],3,0),"-"))</f>
        <v/>
      </c>
      <c r="T1145" s="45" t="str">
        <f>+IF(Q1145="","",IFERROR(VLOOKUP(Q1145,Consulta1[],4,0),"-"))</f>
        <v/>
      </c>
      <c r="U1145" s="45" t="str">
        <f>+IF(Q1145="","",IFERROR(VLOOKUP(Q1145,Consulta1[],5,0),"-"))</f>
        <v/>
      </c>
      <c r="V1145" s="45" t="str">
        <f>+IF(Q1145="","",IFERROR(VLOOKUP(Q1145,Consulta1[],6,0),"-"))</f>
        <v/>
      </c>
      <c r="W1145" s="45" t="str">
        <f t="shared" si="120"/>
        <v/>
      </c>
      <c r="X1145" s="51" t="str">
        <f>+IF(T1145="SWAT HB",800,IF(R1145="-","",IFERROR(IF(T1145="-","",VLOOKUP(T1145,'SKILL PERFIL'!$A$2:$B$37,2,0)),"")))</f>
        <v/>
      </c>
      <c r="Y1145" s="51" t="str">
        <f t="shared" si="121"/>
        <v/>
      </c>
      <c r="Z1145" s="46" t="str">
        <f t="shared" si="122"/>
        <v/>
      </c>
      <c r="AA1145" s="45" t="str">
        <f t="shared" si="123"/>
        <v/>
      </c>
      <c r="AB1145" s="45" t="str">
        <f t="shared" si="124"/>
        <v/>
      </c>
      <c r="AC1145" s="45" t="str">
        <f>+IF(Q1145="","",IFERROR(VLOOKUP(Q1145,Consulta1[],7,0),"-"))</f>
        <v/>
      </c>
      <c r="AD1145" s="45" t="str">
        <f>+IF(Q1145="","",IFERROR(VLOOKUP(Q1145,Consulta1[],9,0),"-"))</f>
        <v/>
      </c>
      <c r="AE1145" s="1">
        <f t="shared" si="125"/>
        <v>0</v>
      </c>
    </row>
    <row r="1146" spans="6:31">
      <c r="F1146" s="2"/>
      <c r="I1146" s="2"/>
      <c r="K1146" s="2"/>
      <c r="M1146" s="2"/>
      <c r="N1146" s="2"/>
      <c r="P1146" s="54"/>
      <c r="Q1146" s="45" t="str">
        <f t="shared" si="119"/>
        <v/>
      </c>
      <c r="R1146" s="45" t="str">
        <f>+IF(Q1146="","",IFERROR(VLOOKUP(Q1146,Consulta1[],2,0),"-"))</f>
        <v/>
      </c>
      <c r="S1146" s="45" t="str">
        <f>+IF(Q1146="","",IFERROR(VLOOKUP(Q1146,Consulta1[],3,0),"-"))</f>
        <v/>
      </c>
      <c r="T1146" s="45" t="str">
        <f>+IF(Q1146="","",IFERROR(VLOOKUP(Q1146,Consulta1[],4,0),"-"))</f>
        <v/>
      </c>
      <c r="U1146" s="45" t="str">
        <f>+IF(Q1146="","",IFERROR(VLOOKUP(Q1146,Consulta1[],5,0),"-"))</f>
        <v/>
      </c>
      <c r="V1146" s="45" t="str">
        <f>+IF(Q1146="","",IFERROR(VLOOKUP(Q1146,Consulta1[],6,0),"-"))</f>
        <v/>
      </c>
      <c r="W1146" s="45" t="str">
        <f t="shared" si="120"/>
        <v/>
      </c>
      <c r="X1146" s="51" t="str">
        <f>+IF(T1146="SWAT HB",800,IF(R1146="-","",IFERROR(IF(T1146="-","",VLOOKUP(T1146,'SKILL PERFIL'!$A$2:$B$37,2,0)),"")))</f>
        <v/>
      </c>
      <c r="Y1146" s="51" t="str">
        <f t="shared" si="121"/>
        <v/>
      </c>
      <c r="Z1146" s="46" t="str">
        <f t="shared" si="122"/>
        <v/>
      </c>
      <c r="AA1146" s="45" t="str">
        <f t="shared" si="123"/>
        <v/>
      </c>
      <c r="AB1146" s="45" t="str">
        <f t="shared" si="124"/>
        <v/>
      </c>
      <c r="AC1146" s="45" t="str">
        <f>+IF(Q1146="","",IFERROR(VLOOKUP(Q1146,Consulta1[],7,0),"-"))</f>
        <v/>
      </c>
      <c r="AD1146" s="45" t="str">
        <f>+IF(Q1146="","",IFERROR(VLOOKUP(Q1146,Consulta1[],9,0),"-"))</f>
        <v/>
      </c>
      <c r="AE1146" s="1">
        <f t="shared" si="125"/>
        <v>0</v>
      </c>
    </row>
    <row r="1147" spans="6:31">
      <c r="F1147" s="2"/>
      <c r="I1147" s="2"/>
      <c r="K1147" s="2"/>
      <c r="M1147" s="2"/>
      <c r="N1147" s="2"/>
      <c r="P1147" s="54"/>
      <c r="Q1147" s="45" t="str">
        <f t="shared" si="119"/>
        <v/>
      </c>
      <c r="R1147" s="45" t="str">
        <f>+IF(Q1147="","",IFERROR(VLOOKUP(Q1147,Consulta1[],2,0),"-"))</f>
        <v/>
      </c>
      <c r="S1147" s="45" t="str">
        <f>+IF(Q1147="","",IFERROR(VLOOKUP(Q1147,Consulta1[],3,0),"-"))</f>
        <v/>
      </c>
      <c r="T1147" s="45" t="str">
        <f>+IF(Q1147="","",IFERROR(VLOOKUP(Q1147,Consulta1[],4,0),"-"))</f>
        <v/>
      </c>
      <c r="U1147" s="45" t="str">
        <f>+IF(Q1147="","",IFERROR(VLOOKUP(Q1147,Consulta1[],5,0),"-"))</f>
        <v/>
      </c>
      <c r="V1147" s="45" t="str">
        <f>+IF(Q1147="","",IFERROR(VLOOKUP(Q1147,Consulta1[],6,0),"-"))</f>
        <v/>
      </c>
      <c r="W1147" s="45" t="str">
        <f t="shared" si="120"/>
        <v/>
      </c>
      <c r="X1147" s="51" t="str">
        <f>+IF(T1147="SWAT HB",800,IF(R1147="-","",IFERROR(IF(T1147="-","",VLOOKUP(T1147,'SKILL PERFIL'!$A$2:$B$37,2,0)),"")))</f>
        <v/>
      </c>
      <c r="Y1147" s="51" t="str">
        <f t="shared" si="121"/>
        <v/>
      </c>
      <c r="Z1147" s="46" t="str">
        <f t="shared" si="122"/>
        <v/>
      </c>
      <c r="AA1147" s="45" t="str">
        <f t="shared" si="123"/>
        <v/>
      </c>
      <c r="AB1147" s="45" t="str">
        <f t="shared" si="124"/>
        <v/>
      </c>
      <c r="AC1147" s="45" t="str">
        <f>+IF(Q1147="","",IFERROR(VLOOKUP(Q1147,Consulta1[],7,0),"-"))</f>
        <v/>
      </c>
      <c r="AD1147" s="45" t="str">
        <f>+IF(Q1147="","",IFERROR(VLOOKUP(Q1147,Consulta1[],9,0),"-"))</f>
        <v/>
      </c>
      <c r="AE1147" s="1">
        <f t="shared" si="125"/>
        <v>0</v>
      </c>
    </row>
    <row r="1148" spans="6:31">
      <c r="F1148" s="2"/>
      <c r="I1148" s="2"/>
      <c r="K1148" s="2"/>
      <c r="M1148" s="2"/>
      <c r="N1148" s="2"/>
      <c r="P1148" s="54"/>
      <c r="Q1148" s="45" t="str">
        <f t="shared" si="119"/>
        <v/>
      </c>
      <c r="R1148" s="45" t="str">
        <f>+IF(Q1148="","",IFERROR(VLOOKUP(Q1148,Consulta1[],2,0),"-"))</f>
        <v/>
      </c>
      <c r="S1148" s="45" t="str">
        <f>+IF(Q1148="","",IFERROR(VLOOKUP(Q1148,Consulta1[],3,0),"-"))</f>
        <v/>
      </c>
      <c r="T1148" s="45" t="str">
        <f>+IF(Q1148="","",IFERROR(VLOOKUP(Q1148,Consulta1[],4,0),"-"))</f>
        <v/>
      </c>
      <c r="U1148" s="45" t="str">
        <f>+IF(Q1148="","",IFERROR(VLOOKUP(Q1148,Consulta1[],5,0),"-"))</f>
        <v/>
      </c>
      <c r="V1148" s="45" t="str">
        <f>+IF(Q1148="","",IFERROR(VLOOKUP(Q1148,Consulta1[],6,0),"-"))</f>
        <v/>
      </c>
      <c r="W1148" s="45" t="str">
        <f t="shared" si="120"/>
        <v/>
      </c>
      <c r="X1148" s="51" t="str">
        <f>+IF(T1148="SWAT HB",800,IF(R1148="-","",IFERROR(IF(T1148="-","",VLOOKUP(T1148,'SKILL PERFIL'!$A$2:$B$37,2,0)),"")))</f>
        <v/>
      </c>
      <c r="Y1148" s="51" t="str">
        <f t="shared" si="121"/>
        <v/>
      </c>
      <c r="Z1148" s="46" t="str">
        <f t="shared" si="122"/>
        <v/>
      </c>
      <c r="AA1148" s="45" t="str">
        <f t="shared" si="123"/>
        <v/>
      </c>
      <c r="AB1148" s="45" t="str">
        <f t="shared" si="124"/>
        <v/>
      </c>
      <c r="AC1148" s="45" t="str">
        <f>+IF(Q1148="","",IFERROR(VLOOKUP(Q1148,Consulta1[],7,0),"-"))</f>
        <v/>
      </c>
      <c r="AD1148" s="45" t="str">
        <f>+IF(Q1148="","",IFERROR(VLOOKUP(Q1148,Consulta1[],9,0),"-"))</f>
        <v/>
      </c>
      <c r="AE1148" s="1">
        <f t="shared" si="125"/>
        <v>0</v>
      </c>
    </row>
    <row r="1149" spans="6:31">
      <c r="F1149" s="2"/>
      <c r="I1149" s="2"/>
      <c r="K1149" s="2"/>
      <c r="M1149" s="2"/>
      <c r="N1149" s="2"/>
      <c r="P1149" s="54"/>
      <c r="Q1149" s="45" t="str">
        <f t="shared" si="119"/>
        <v/>
      </c>
      <c r="R1149" s="45" t="str">
        <f>+IF(Q1149="","",IFERROR(VLOOKUP(Q1149,Consulta1[],2,0),"-"))</f>
        <v/>
      </c>
      <c r="S1149" s="45" t="str">
        <f>+IF(Q1149="","",IFERROR(VLOOKUP(Q1149,Consulta1[],3,0),"-"))</f>
        <v/>
      </c>
      <c r="T1149" s="45" t="str">
        <f>+IF(Q1149="","",IFERROR(VLOOKUP(Q1149,Consulta1[],4,0),"-"))</f>
        <v/>
      </c>
      <c r="U1149" s="45" t="str">
        <f>+IF(Q1149="","",IFERROR(VLOOKUP(Q1149,Consulta1[],5,0),"-"))</f>
        <v/>
      </c>
      <c r="V1149" s="45" t="str">
        <f>+IF(Q1149="","",IFERROR(VLOOKUP(Q1149,Consulta1[],6,0),"-"))</f>
        <v/>
      </c>
      <c r="W1149" s="45" t="str">
        <f t="shared" si="120"/>
        <v/>
      </c>
      <c r="X1149" s="51" t="str">
        <f>+IF(T1149="SWAT HB",800,IF(R1149="-","",IFERROR(IF(T1149="-","",VLOOKUP(T1149,'SKILL PERFIL'!$A$2:$B$37,2,0)),"")))</f>
        <v/>
      </c>
      <c r="Y1149" s="51" t="str">
        <f t="shared" si="121"/>
        <v/>
      </c>
      <c r="Z1149" s="46" t="str">
        <f t="shared" si="122"/>
        <v/>
      </c>
      <c r="AA1149" s="45" t="str">
        <f t="shared" si="123"/>
        <v/>
      </c>
      <c r="AB1149" s="45" t="str">
        <f t="shared" si="124"/>
        <v/>
      </c>
      <c r="AC1149" s="45" t="str">
        <f>+IF(Q1149="","",IFERROR(VLOOKUP(Q1149,Consulta1[],7,0),"-"))</f>
        <v/>
      </c>
      <c r="AD1149" s="45" t="str">
        <f>+IF(Q1149="","",IFERROR(VLOOKUP(Q1149,Consulta1[],9,0),"-"))</f>
        <v/>
      </c>
      <c r="AE1149" s="1">
        <f t="shared" si="125"/>
        <v>0</v>
      </c>
    </row>
    <row r="1150" spans="6:31">
      <c r="F1150" s="2"/>
      <c r="I1150" s="2"/>
      <c r="K1150" s="2"/>
      <c r="M1150" s="2"/>
      <c r="N1150" s="2"/>
      <c r="P1150" s="54"/>
      <c r="Q1150" s="45" t="str">
        <f t="shared" si="119"/>
        <v/>
      </c>
      <c r="R1150" s="45" t="str">
        <f>+IF(Q1150="","",IFERROR(VLOOKUP(Q1150,Consulta1[],2,0),"-"))</f>
        <v/>
      </c>
      <c r="S1150" s="45" t="str">
        <f>+IF(Q1150="","",IFERROR(VLOOKUP(Q1150,Consulta1[],3,0),"-"))</f>
        <v/>
      </c>
      <c r="T1150" s="45" t="str">
        <f>+IF(Q1150="","",IFERROR(VLOOKUP(Q1150,Consulta1[],4,0),"-"))</f>
        <v/>
      </c>
      <c r="U1150" s="45" t="str">
        <f>+IF(Q1150="","",IFERROR(VLOOKUP(Q1150,Consulta1[],5,0),"-"))</f>
        <v/>
      </c>
      <c r="V1150" s="45" t="str">
        <f>+IF(Q1150="","",IFERROR(VLOOKUP(Q1150,Consulta1[],6,0),"-"))</f>
        <v/>
      </c>
      <c r="W1150" s="45" t="str">
        <f t="shared" si="120"/>
        <v/>
      </c>
      <c r="X1150" s="51" t="str">
        <f>+IF(T1150="SWAT HB",800,IF(R1150="-","",IFERROR(IF(T1150="-","",VLOOKUP(T1150,'SKILL PERFIL'!$A$2:$B$37,2,0)),"")))</f>
        <v/>
      </c>
      <c r="Y1150" s="51" t="str">
        <f t="shared" si="121"/>
        <v/>
      </c>
      <c r="Z1150" s="46" t="str">
        <f t="shared" si="122"/>
        <v/>
      </c>
      <c r="AA1150" s="45" t="str">
        <f t="shared" si="123"/>
        <v/>
      </c>
      <c r="AB1150" s="45" t="str">
        <f t="shared" si="124"/>
        <v/>
      </c>
      <c r="AC1150" s="45" t="str">
        <f>+IF(Q1150="","",IFERROR(VLOOKUP(Q1150,Consulta1[],7,0),"-"))</f>
        <v/>
      </c>
      <c r="AD1150" s="45" t="str">
        <f>+IF(Q1150="","",IFERROR(VLOOKUP(Q1150,Consulta1[],9,0),"-"))</f>
        <v/>
      </c>
      <c r="AE1150" s="1">
        <f t="shared" si="125"/>
        <v>0</v>
      </c>
    </row>
    <row r="1151" spans="6:31">
      <c r="F1151" s="2"/>
      <c r="I1151" s="2"/>
      <c r="K1151" s="2"/>
      <c r="M1151" s="2"/>
      <c r="N1151" s="2"/>
      <c r="P1151" s="54"/>
      <c r="Q1151" s="45" t="str">
        <f t="shared" si="119"/>
        <v/>
      </c>
      <c r="R1151" s="45" t="str">
        <f>+IF(Q1151="","",IFERROR(VLOOKUP(Q1151,Consulta1[],2,0),"-"))</f>
        <v/>
      </c>
      <c r="S1151" s="45" t="str">
        <f>+IF(Q1151="","",IFERROR(VLOOKUP(Q1151,Consulta1[],3,0),"-"))</f>
        <v/>
      </c>
      <c r="T1151" s="45" t="str">
        <f>+IF(Q1151="","",IFERROR(VLOOKUP(Q1151,Consulta1[],4,0),"-"))</f>
        <v/>
      </c>
      <c r="U1151" s="45" t="str">
        <f>+IF(Q1151="","",IFERROR(VLOOKUP(Q1151,Consulta1[],5,0),"-"))</f>
        <v/>
      </c>
      <c r="V1151" s="45" t="str">
        <f>+IF(Q1151="","",IFERROR(VLOOKUP(Q1151,Consulta1[],6,0),"-"))</f>
        <v/>
      </c>
      <c r="W1151" s="45" t="str">
        <f t="shared" si="120"/>
        <v/>
      </c>
      <c r="X1151" s="51" t="str">
        <f>+IF(T1151="SWAT HB",800,IF(R1151="-","",IFERROR(IF(T1151="-","",VLOOKUP(T1151,'SKILL PERFIL'!$A$2:$B$37,2,0)),"")))</f>
        <v/>
      </c>
      <c r="Y1151" s="51" t="str">
        <f t="shared" si="121"/>
        <v/>
      </c>
      <c r="Z1151" s="46" t="str">
        <f t="shared" si="122"/>
        <v/>
      </c>
      <c r="AA1151" s="45" t="str">
        <f t="shared" si="123"/>
        <v/>
      </c>
      <c r="AB1151" s="45" t="str">
        <f t="shared" si="124"/>
        <v/>
      </c>
      <c r="AC1151" s="45" t="str">
        <f>+IF(Q1151="","",IFERROR(VLOOKUP(Q1151,Consulta1[],7,0),"-"))</f>
        <v/>
      </c>
      <c r="AD1151" s="45" t="str">
        <f>+IF(Q1151="","",IFERROR(VLOOKUP(Q1151,Consulta1[],9,0),"-"))</f>
        <v/>
      </c>
      <c r="AE1151" s="1">
        <f t="shared" si="125"/>
        <v>0</v>
      </c>
    </row>
    <row r="1152" spans="6:31">
      <c r="F1152" s="2"/>
      <c r="I1152" s="2"/>
      <c r="K1152" s="2"/>
      <c r="M1152" s="2"/>
      <c r="N1152" s="2"/>
      <c r="P1152" s="54"/>
      <c r="Q1152" s="45" t="str">
        <f t="shared" si="119"/>
        <v/>
      </c>
      <c r="R1152" s="45" t="str">
        <f>+IF(Q1152="","",IFERROR(VLOOKUP(Q1152,Consulta1[],2,0),"-"))</f>
        <v/>
      </c>
      <c r="S1152" s="45" t="str">
        <f>+IF(Q1152="","",IFERROR(VLOOKUP(Q1152,Consulta1[],3,0),"-"))</f>
        <v/>
      </c>
      <c r="T1152" s="45" t="str">
        <f>+IF(Q1152="","",IFERROR(VLOOKUP(Q1152,Consulta1[],4,0),"-"))</f>
        <v/>
      </c>
      <c r="U1152" s="45" t="str">
        <f>+IF(Q1152="","",IFERROR(VLOOKUP(Q1152,Consulta1[],5,0),"-"))</f>
        <v/>
      </c>
      <c r="V1152" s="45" t="str">
        <f>+IF(Q1152="","",IFERROR(VLOOKUP(Q1152,Consulta1[],6,0),"-"))</f>
        <v/>
      </c>
      <c r="W1152" s="45" t="str">
        <f t="shared" si="120"/>
        <v/>
      </c>
      <c r="X1152" s="51" t="str">
        <f>+IF(T1152="SWAT HB",800,IF(R1152="-","",IFERROR(IF(T1152="-","",VLOOKUP(T1152,'SKILL PERFIL'!$A$2:$B$37,2,0)),"")))</f>
        <v/>
      </c>
      <c r="Y1152" s="51" t="str">
        <f t="shared" si="121"/>
        <v/>
      </c>
      <c r="Z1152" s="46" t="str">
        <f t="shared" si="122"/>
        <v/>
      </c>
      <c r="AA1152" s="45" t="str">
        <f t="shared" si="123"/>
        <v/>
      </c>
      <c r="AB1152" s="45" t="str">
        <f t="shared" si="124"/>
        <v/>
      </c>
      <c r="AC1152" s="45" t="str">
        <f>+IF(Q1152="","",IFERROR(VLOOKUP(Q1152,Consulta1[],7,0),"-"))</f>
        <v/>
      </c>
      <c r="AD1152" s="45" t="str">
        <f>+IF(Q1152="","",IFERROR(VLOOKUP(Q1152,Consulta1[],9,0),"-"))</f>
        <v/>
      </c>
      <c r="AE1152" s="1">
        <f t="shared" si="125"/>
        <v>0</v>
      </c>
    </row>
    <row r="1153" spans="6:31">
      <c r="F1153" s="2"/>
      <c r="I1153" s="2"/>
      <c r="K1153" s="2"/>
      <c r="M1153" s="2"/>
      <c r="N1153" s="2"/>
      <c r="P1153" s="54"/>
      <c r="Q1153" s="45" t="str">
        <f t="shared" si="119"/>
        <v/>
      </c>
      <c r="R1153" s="45" t="str">
        <f>+IF(Q1153="","",IFERROR(VLOOKUP(Q1153,Consulta1[],2,0),"-"))</f>
        <v/>
      </c>
      <c r="S1153" s="45" t="str">
        <f>+IF(Q1153="","",IFERROR(VLOOKUP(Q1153,Consulta1[],3,0),"-"))</f>
        <v/>
      </c>
      <c r="T1153" s="45" t="str">
        <f>+IF(Q1153="","",IFERROR(VLOOKUP(Q1153,Consulta1[],4,0),"-"))</f>
        <v/>
      </c>
      <c r="U1153" s="45" t="str">
        <f>+IF(Q1153="","",IFERROR(VLOOKUP(Q1153,Consulta1[],5,0),"-"))</f>
        <v/>
      </c>
      <c r="V1153" s="45" t="str">
        <f>+IF(Q1153="","",IFERROR(VLOOKUP(Q1153,Consulta1[],6,0),"-"))</f>
        <v/>
      </c>
      <c r="W1153" s="45" t="str">
        <f t="shared" si="120"/>
        <v/>
      </c>
      <c r="X1153" s="51" t="str">
        <f>+IF(T1153="SWAT HB",800,IF(R1153="-","",IFERROR(IF(T1153="-","",VLOOKUP(T1153,'SKILL PERFIL'!$A$2:$B$37,2,0)),"")))</f>
        <v/>
      </c>
      <c r="Y1153" s="51" t="str">
        <f t="shared" si="121"/>
        <v/>
      </c>
      <c r="Z1153" s="46" t="str">
        <f t="shared" si="122"/>
        <v/>
      </c>
      <c r="AA1153" s="45" t="str">
        <f t="shared" si="123"/>
        <v/>
      </c>
      <c r="AB1153" s="45" t="str">
        <f t="shared" si="124"/>
        <v/>
      </c>
      <c r="AC1153" s="45" t="str">
        <f>+IF(Q1153="","",IFERROR(VLOOKUP(Q1153,Consulta1[],7,0),"-"))</f>
        <v/>
      </c>
      <c r="AD1153" s="45" t="str">
        <f>+IF(Q1153="","",IFERROR(VLOOKUP(Q1153,Consulta1[],9,0),"-"))</f>
        <v/>
      </c>
      <c r="AE1153" s="1">
        <f t="shared" si="125"/>
        <v>0</v>
      </c>
    </row>
    <row r="1154" spans="6:31">
      <c r="F1154" s="2"/>
      <c r="I1154" s="2"/>
      <c r="K1154" s="2"/>
      <c r="M1154" s="2"/>
      <c r="N1154" s="2"/>
      <c r="P1154" s="54"/>
      <c r="Q1154" s="45" t="str">
        <f t="shared" si="119"/>
        <v/>
      </c>
      <c r="R1154" s="45" t="str">
        <f>+IF(Q1154="","",IFERROR(VLOOKUP(Q1154,Consulta1[],2,0),"-"))</f>
        <v/>
      </c>
      <c r="S1154" s="45" t="str">
        <f>+IF(Q1154="","",IFERROR(VLOOKUP(Q1154,Consulta1[],3,0),"-"))</f>
        <v/>
      </c>
      <c r="T1154" s="45" t="str">
        <f>+IF(Q1154="","",IFERROR(VLOOKUP(Q1154,Consulta1[],4,0),"-"))</f>
        <v/>
      </c>
      <c r="U1154" s="45" t="str">
        <f>+IF(Q1154="","",IFERROR(VLOOKUP(Q1154,Consulta1[],5,0),"-"))</f>
        <v/>
      </c>
      <c r="V1154" s="45" t="str">
        <f>+IF(Q1154="","",IFERROR(VLOOKUP(Q1154,Consulta1[],6,0),"-"))</f>
        <v/>
      </c>
      <c r="W1154" s="45" t="str">
        <f t="shared" si="120"/>
        <v/>
      </c>
      <c r="X1154" s="51" t="str">
        <f>+IF(T1154="SWAT HB",800,IF(R1154="-","",IFERROR(IF(T1154="-","",VLOOKUP(T1154,'SKILL PERFIL'!$A$2:$B$37,2,0)),"")))</f>
        <v/>
      </c>
      <c r="Y1154" s="51" t="str">
        <f t="shared" si="121"/>
        <v/>
      </c>
      <c r="Z1154" s="46" t="str">
        <f t="shared" si="122"/>
        <v/>
      </c>
      <c r="AA1154" s="45" t="str">
        <f t="shared" si="123"/>
        <v/>
      </c>
      <c r="AB1154" s="45" t="str">
        <f t="shared" si="124"/>
        <v/>
      </c>
      <c r="AC1154" s="45" t="str">
        <f>+IF(Q1154="","",IFERROR(VLOOKUP(Q1154,Consulta1[],7,0),"-"))</f>
        <v/>
      </c>
      <c r="AD1154" s="45" t="str">
        <f>+IF(Q1154="","",IFERROR(VLOOKUP(Q1154,Consulta1[],9,0),"-"))</f>
        <v/>
      </c>
      <c r="AE1154" s="1">
        <f t="shared" si="125"/>
        <v>0</v>
      </c>
    </row>
    <row r="1155" spans="6:31">
      <c r="F1155" s="2"/>
      <c r="I1155" s="2"/>
      <c r="K1155" s="2"/>
      <c r="M1155" s="2"/>
      <c r="N1155" s="2"/>
      <c r="P1155" s="54"/>
      <c r="Q1155" s="45" t="str">
        <f t="shared" ref="Q1155:Q1218" si="126">+IFERROR(IF(G1155="","",LEFT(G1155,7))*1,"")</f>
        <v/>
      </c>
      <c r="R1155" s="45" t="str">
        <f>+IF(Q1155="","",IFERROR(VLOOKUP(Q1155,Consulta1[],2,0),"-"))</f>
        <v/>
      </c>
      <c r="S1155" s="45" t="str">
        <f>+IF(Q1155="","",IFERROR(VLOOKUP(Q1155,Consulta1[],3,0),"-"))</f>
        <v/>
      </c>
      <c r="T1155" s="45" t="str">
        <f>+IF(Q1155="","",IFERROR(VLOOKUP(Q1155,Consulta1[],4,0),"-"))</f>
        <v/>
      </c>
      <c r="U1155" s="45" t="str">
        <f>+IF(Q1155="","",IFERROR(VLOOKUP(Q1155,Consulta1[],5,0),"-"))</f>
        <v/>
      </c>
      <c r="V1155" s="45" t="str">
        <f>+IF(Q1155="","",IFERROR(VLOOKUP(Q1155,Consulta1[],6,0),"-"))</f>
        <v/>
      </c>
      <c r="W1155" s="45" t="str">
        <f t="shared" ref="W1155:W1218" si="127">+IF(G1155="","",IF(R1155="-","",I1155))</f>
        <v/>
      </c>
      <c r="X1155" s="51" t="str">
        <f>+IF(T1155="SWAT HB",800,IF(R1155="-","",IFERROR(IF(T1155="-","",VLOOKUP(T1155,'SKILL PERFIL'!$A$2:$B$37,2,0)),"")))</f>
        <v/>
      </c>
      <c r="Y1155" s="51" t="str">
        <f t="shared" ref="Y1155:Y1218" si="128">+IFERROR(IF(R1155="-","",MID(J1155,2,8)*24*3600),"")</f>
        <v/>
      </c>
      <c r="Z1155" s="46" t="str">
        <f t="shared" ref="Z1155:Z1218" si="129">+IFERROR(W1155*Y1155,"")</f>
        <v/>
      </c>
      <c r="AA1155" s="45" t="str">
        <f t="shared" ref="AA1155:AA1218" si="130">+IF(Q1155="","",Q1155)</f>
        <v/>
      </c>
      <c r="AB1155" s="45" t="str">
        <f t="shared" ref="AB1155:AB1218" si="131">+IF(G1155="","",IF(R1155="-",0,1))</f>
        <v/>
      </c>
      <c r="AC1155" s="45" t="str">
        <f>+IF(Q1155="","",IFERROR(VLOOKUP(Q1155,Consulta1[],7,0),"-"))</f>
        <v/>
      </c>
      <c r="AD1155" s="45" t="str">
        <f>+IF(Q1155="","",IFERROR(VLOOKUP(Q1155,Consulta1[],9,0),"-"))</f>
        <v/>
      </c>
      <c r="AE1155" s="1">
        <f t="shared" ref="AE1155:AE1218" si="132">DATE(YEAR(A1155),MONTH(A1155),DAY(A1155))</f>
        <v>0</v>
      </c>
    </row>
    <row r="1156" spans="6:31">
      <c r="F1156" s="2"/>
      <c r="I1156" s="2"/>
      <c r="K1156" s="2"/>
      <c r="M1156" s="2"/>
      <c r="N1156" s="2"/>
      <c r="P1156" s="54"/>
      <c r="Q1156" s="45" t="str">
        <f t="shared" si="126"/>
        <v/>
      </c>
      <c r="R1156" s="45" t="str">
        <f>+IF(Q1156="","",IFERROR(VLOOKUP(Q1156,Consulta1[],2,0),"-"))</f>
        <v/>
      </c>
      <c r="S1156" s="45" t="str">
        <f>+IF(Q1156="","",IFERROR(VLOOKUP(Q1156,Consulta1[],3,0),"-"))</f>
        <v/>
      </c>
      <c r="T1156" s="45" t="str">
        <f>+IF(Q1156="","",IFERROR(VLOOKUP(Q1156,Consulta1[],4,0),"-"))</f>
        <v/>
      </c>
      <c r="U1156" s="45" t="str">
        <f>+IF(Q1156="","",IFERROR(VLOOKUP(Q1156,Consulta1[],5,0),"-"))</f>
        <v/>
      </c>
      <c r="V1156" s="45" t="str">
        <f>+IF(Q1156="","",IFERROR(VLOOKUP(Q1156,Consulta1[],6,0),"-"))</f>
        <v/>
      </c>
      <c r="W1156" s="45" t="str">
        <f t="shared" si="127"/>
        <v/>
      </c>
      <c r="X1156" s="51" t="str">
        <f>+IF(T1156="SWAT HB",800,IF(R1156="-","",IFERROR(IF(T1156="-","",VLOOKUP(T1156,'SKILL PERFIL'!$A$2:$B$37,2,0)),"")))</f>
        <v/>
      </c>
      <c r="Y1156" s="51" t="str">
        <f t="shared" si="128"/>
        <v/>
      </c>
      <c r="Z1156" s="46" t="str">
        <f t="shared" si="129"/>
        <v/>
      </c>
      <c r="AA1156" s="45" t="str">
        <f t="shared" si="130"/>
        <v/>
      </c>
      <c r="AB1156" s="45" t="str">
        <f t="shared" si="131"/>
        <v/>
      </c>
      <c r="AC1156" s="45" t="str">
        <f>+IF(Q1156="","",IFERROR(VLOOKUP(Q1156,Consulta1[],7,0),"-"))</f>
        <v/>
      </c>
      <c r="AD1156" s="45" t="str">
        <f>+IF(Q1156="","",IFERROR(VLOOKUP(Q1156,Consulta1[],9,0),"-"))</f>
        <v/>
      </c>
      <c r="AE1156" s="1">
        <f t="shared" si="132"/>
        <v>0</v>
      </c>
    </row>
    <row r="1157" spans="6:31">
      <c r="F1157" s="2"/>
      <c r="I1157" s="2"/>
      <c r="K1157" s="2"/>
      <c r="M1157" s="2"/>
      <c r="N1157" s="2"/>
      <c r="P1157" s="54"/>
      <c r="Q1157" s="45" t="str">
        <f t="shared" si="126"/>
        <v/>
      </c>
      <c r="R1157" s="45" t="str">
        <f>+IF(Q1157="","",IFERROR(VLOOKUP(Q1157,Consulta1[],2,0),"-"))</f>
        <v/>
      </c>
      <c r="S1157" s="45" t="str">
        <f>+IF(Q1157="","",IFERROR(VLOOKUP(Q1157,Consulta1[],3,0),"-"))</f>
        <v/>
      </c>
      <c r="T1157" s="45" t="str">
        <f>+IF(Q1157="","",IFERROR(VLOOKUP(Q1157,Consulta1[],4,0),"-"))</f>
        <v/>
      </c>
      <c r="U1157" s="45" t="str">
        <f>+IF(Q1157="","",IFERROR(VLOOKUP(Q1157,Consulta1[],5,0),"-"))</f>
        <v/>
      </c>
      <c r="V1157" s="45" t="str">
        <f>+IF(Q1157="","",IFERROR(VLOOKUP(Q1157,Consulta1[],6,0),"-"))</f>
        <v/>
      </c>
      <c r="W1157" s="45" t="str">
        <f t="shared" si="127"/>
        <v/>
      </c>
      <c r="X1157" s="51" t="str">
        <f>+IF(T1157="SWAT HB",800,IF(R1157="-","",IFERROR(IF(T1157="-","",VLOOKUP(T1157,'SKILL PERFIL'!$A$2:$B$37,2,0)),"")))</f>
        <v/>
      </c>
      <c r="Y1157" s="51" t="str">
        <f t="shared" si="128"/>
        <v/>
      </c>
      <c r="Z1157" s="46" t="str">
        <f t="shared" si="129"/>
        <v/>
      </c>
      <c r="AA1157" s="45" t="str">
        <f t="shared" si="130"/>
        <v/>
      </c>
      <c r="AB1157" s="45" t="str">
        <f t="shared" si="131"/>
        <v/>
      </c>
      <c r="AC1157" s="45" t="str">
        <f>+IF(Q1157="","",IFERROR(VLOOKUP(Q1157,Consulta1[],7,0),"-"))</f>
        <v/>
      </c>
      <c r="AD1157" s="45" t="str">
        <f>+IF(Q1157="","",IFERROR(VLOOKUP(Q1157,Consulta1[],9,0),"-"))</f>
        <v/>
      </c>
      <c r="AE1157" s="1">
        <f t="shared" si="132"/>
        <v>0</v>
      </c>
    </row>
    <row r="1158" spans="6:31">
      <c r="F1158" s="2"/>
      <c r="I1158" s="2"/>
      <c r="K1158" s="2"/>
      <c r="M1158" s="2"/>
      <c r="N1158" s="2"/>
      <c r="P1158" s="54"/>
      <c r="Q1158" s="45" t="str">
        <f t="shared" si="126"/>
        <v/>
      </c>
      <c r="R1158" s="45" t="str">
        <f>+IF(Q1158="","",IFERROR(VLOOKUP(Q1158,Consulta1[],2,0),"-"))</f>
        <v/>
      </c>
      <c r="S1158" s="45" t="str">
        <f>+IF(Q1158="","",IFERROR(VLOOKUP(Q1158,Consulta1[],3,0),"-"))</f>
        <v/>
      </c>
      <c r="T1158" s="45" t="str">
        <f>+IF(Q1158="","",IFERROR(VLOOKUP(Q1158,Consulta1[],4,0),"-"))</f>
        <v/>
      </c>
      <c r="U1158" s="45" t="str">
        <f>+IF(Q1158="","",IFERROR(VLOOKUP(Q1158,Consulta1[],5,0),"-"))</f>
        <v/>
      </c>
      <c r="V1158" s="45" t="str">
        <f>+IF(Q1158="","",IFERROR(VLOOKUP(Q1158,Consulta1[],6,0),"-"))</f>
        <v/>
      </c>
      <c r="W1158" s="45" t="str">
        <f t="shared" si="127"/>
        <v/>
      </c>
      <c r="X1158" s="51" t="str">
        <f>+IF(T1158="SWAT HB",800,IF(R1158="-","",IFERROR(IF(T1158="-","",VLOOKUP(T1158,'SKILL PERFIL'!$A$2:$B$37,2,0)),"")))</f>
        <v/>
      </c>
      <c r="Y1158" s="51" t="str">
        <f t="shared" si="128"/>
        <v/>
      </c>
      <c r="Z1158" s="46" t="str">
        <f t="shared" si="129"/>
        <v/>
      </c>
      <c r="AA1158" s="45" t="str">
        <f t="shared" si="130"/>
        <v/>
      </c>
      <c r="AB1158" s="45" t="str">
        <f t="shared" si="131"/>
        <v/>
      </c>
      <c r="AC1158" s="45" t="str">
        <f>+IF(Q1158="","",IFERROR(VLOOKUP(Q1158,Consulta1[],7,0),"-"))</f>
        <v/>
      </c>
      <c r="AD1158" s="45" t="str">
        <f>+IF(Q1158="","",IFERROR(VLOOKUP(Q1158,Consulta1[],9,0),"-"))</f>
        <v/>
      </c>
      <c r="AE1158" s="1">
        <f t="shared" si="132"/>
        <v>0</v>
      </c>
    </row>
    <row r="1159" spans="6:31">
      <c r="F1159" s="2"/>
      <c r="I1159" s="2"/>
      <c r="K1159" s="2"/>
      <c r="M1159" s="2"/>
      <c r="N1159" s="2"/>
      <c r="P1159" s="54"/>
      <c r="Q1159" s="45" t="str">
        <f t="shared" si="126"/>
        <v/>
      </c>
      <c r="R1159" s="45" t="str">
        <f>+IF(Q1159="","",IFERROR(VLOOKUP(Q1159,Consulta1[],2,0),"-"))</f>
        <v/>
      </c>
      <c r="S1159" s="45" t="str">
        <f>+IF(Q1159="","",IFERROR(VLOOKUP(Q1159,Consulta1[],3,0),"-"))</f>
        <v/>
      </c>
      <c r="T1159" s="45" t="str">
        <f>+IF(Q1159="","",IFERROR(VLOOKUP(Q1159,Consulta1[],4,0),"-"))</f>
        <v/>
      </c>
      <c r="U1159" s="45" t="str">
        <f>+IF(Q1159="","",IFERROR(VLOOKUP(Q1159,Consulta1[],5,0),"-"))</f>
        <v/>
      </c>
      <c r="V1159" s="45" t="str">
        <f>+IF(Q1159="","",IFERROR(VLOOKUP(Q1159,Consulta1[],6,0),"-"))</f>
        <v/>
      </c>
      <c r="W1159" s="45" t="str">
        <f t="shared" si="127"/>
        <v/>
      </c>
      <c r="X1159" s="51" t="str">
        <f>+IF(T1159="SWAT HB",800,IF(R1159="-","",IFERROR(IF(T1159="-","",VLOOKUP(T1159,'SKILL PERFIL'!$A$2:$B$37,2,0)),"")))</f>
        <v/>
      </c>
      <c r="Y1159" s="51" t="str">
        <f t="shared" si="128"/>
        <v/>
      </c>
      <c r="Z1159" s="46" t="str">
        <f t="shared" si="129"/>
        <v/>
      </c>
      <c r="AA1159" s="45" t="str">
        <f t="shared" si="130"/>
        <v/>
      </c>
      <c r="AB1159" s="45" t="str">
        <f t="shared" si="131"/>
        <v/>
      </c>
      <c r="AC1159" s="45" t="str">
        <f>+IF(Q1159="","",IFERROR(VLOOKUP(Q1159,Consulta1[],7,0),"-"))</f>
        <v/>
      </c>
      <c r="AD1159" s="45" t="str">
        <f>+IF(Q1159="","",IFERROR(VLOOKUP(Q1159,Consulta1[],9,0),"-"))</f>
        <v/>
      </c>
      <c r="AE1159" s="1">
        <f t="shared" si="132"/>
        <v>0</v>
      </c>
    </row>
    <row r="1160" spans="6:31">
      <c r="F1160" s="2"/>
      <c r="I1160" s="2"/>
      <c r="K1160" s="2"/>
      <c r="M1160" s="2"/>
      <c r="N1160" s="2"/>
      <c r="P1160" s="54"/>
      <c r="Q1160" s="45" t="str">
        <f t="shared" si="126"/>
        <v/>
      </c>
      <c r="R1160" s="45" t="str">
        <f>+IF(Q1160="","",IFERROR(VLOOKUP(Q1160,Consulta1[],2,0),"-"))</f>
        <v/>
      </c>
      <c r="S1160" s="45" t="str">
        <f>+IF(Q1160="","",IFERROR(VLOOKUP(Q1160,Consulta1[],3,0),"-"))</f>
        <v/>
      </c>
      <c r="T1160" s="45" t="str">
        <f>+IF(Q1160="","",IFERROR(VLOOKUP(Q1160,Consulta1[],4,0),"-"))</f>
        <v/>
      </c>
      <c r="U1160" s="45" t="str">
        <f>+IF(Q1160="","",IFERROR(VLOOKUP(Q1160,Consulta1[],5,0),"-"))</f>
        <v/>
      </c>
      <c r="V1160" s="45" t="str">
        <f>+IF(Q1160="","",IFERROR(VLOOKUP(Q1160,Consulta1[],6,0),"-"))</f>
        <v/>
      </c>
      <c r="W1160" s="45" t="str">
        <f t="shared" si="127"/>
        <v/>
      </c>
      <c r="X1160" s="51" t="str">
        <f>+IF(T1160="SWAT HB",800,IF(R1160="-","",IFERROR(IF(T1160="-","",VLOOKUP(T1160,'SKILL PERFIL'!$A$2:$B$37,2,0)),"")))</f>
        <v/>
      </c>
      <c r="Y1160" s="51" t="str">
        <f t="shared" si="128"/>
        <v/>
      </c>
      <c r="Z1160" s="46" t="str">
        <f t="shared" si="129"/>
        <v/>
      </c>
      <c r="AA1160" s="45" t="str">
        <f t="shared" si="130"/>
        <v/>
      </c>
      <c r="AB1160" s="45" t="str">
        <f t="shared" si="131"/>
        <v/>
      </c>
      <c r="AC1160" s="45" t="str">
        <f>+IF(Q1160="","",IFERROR(VLOOKUP(Q1160,Consulta1[],7,0),"-"))</f>
        <v/>
      </c>
      <c r="AD1160" s="45" t="str">
        <f>+IF(Q1160="","",IFERROR(VLOOKUP(Q1160,Consulta1[],9,0),"-"))</f>
        <v/>
      </c>
      <c r="AE1160" s="1">
        <f t="shared" si="132"/>
        <v>0</v>
      </c>
    </row>
    <row r="1161" spans="6:31">
      <c r="F1161" s="2"/>
      <c r="I1161" s="2"/>
      <c r="K1161" s="2"/>
      <c r="M1161" s="2"/>
      <c r="N1161" s="2"/>
      <c r="P1161" s="54"/>
      <c r="Q1161" s="45" t="str">
        <f t="shared" si="126"/>
        <v/>
      </c>
      <c r="R1161" s="45" t="str">
        <f>+IF(Q1161="","",IFERROR(VLOOKUP(Q1161,Consulta1[],2,0),"-"))</f>
        <v/>
      </c>
      <c r="S1161" s="45" t="str">
        <f>+IF(Q1161="","",IFERROR(VLOOKUP(Q1161,Consulta1[],3,0),"-"))</f>
        <v/>
      </c>
      <c r="T1161" s="45" t="str">
        <f>+IF(Q1161="","",IFERROR(VLOOKUP(Q1161,Consulta1[],4,0),"-"))</f>
        <v/>
      </c>
      <c r="U1161" s="45" t="str">
        <f>+IF(Q1161="","",IFERROR(VLOOKUP(Q1161,Consulta1[],5,0),"-"))</f>
        <v/>
      </c>
      <c r="V1161" s="45" t="str">
        <f>+IF(Q1161="","",IFERROR(VLOOKUP(Q1161,Consulta1[],6,0),"-"))</f>
        <v/>
      </c>
      <c r="W1161" s="45" t="str">
        <f t="shared" si="127"/>
        <v/>
      </c>
      <c r="X1161" s="51" t="str">
        <f>+IF(T1161="SWAT HB",800,IF(R1161="-","",IFERROR(IF(T1161="-","",VLOOKUP(T1161,'SKILL PERFIL'!$A$2:$B$37,2,0)),"")))</f>
        <v/>
      </c>
      <c r="Y1161" s="51" t="str">
        <f t="shared" si="128"/>
        <v/>
      </c>
      <c r="Z1161" s="46" t="str">
        <f t="shared" si="129"/>
        <v/>
      </c>
      <c r="AA1161" s="45" t="str">
        <f t="shared" si="130"/>
        <v/>
      </c>
      <c r="AB1161" s="45" t="str">
        <f t="shared" si="131"/>
        <v/>
      </c>
      <c r="AC1161" s="45" t="str">
        <f>+IF(Q1161="","",IFERROR(VLOOKUP(Q1161,Consulta1[],7,0),"-"))</f>
        <v/>
      </c>
      <c r="AD1161" s="45" t="str">
        <f>+IF(Q1161="","",IFERROR(VLOOKUP(Q1161,Consulta1[],9,0),"-"))</f>
        <v/>
      </c>
      <c r="AE1161" s="1">
        <f t="shared" si="132"/>
        <v>0</v>
      </c>
    </row>
    <row r="1162" spans="6:31">
      <c r="F1162" s="2"/>
      <c r="I1162" s="2"/>
      <c r="K1162" s="2"/>
      <c r="M1162" s="2"/>
      <c r="N1162" s="2"/>
      <c r="P1162" s="54"/>
      <c r="Q1162" s="45" t="str">
        <f t="shared" si="126"/>
        <v/>
      </c>
      <c r="R1162" s="45" t="str">
        <f>+IF(Q1162="","",IFERROR(VLOOKUP(Q1162,Consulta1[],2,0),"-"))</f>
        <v/>
      </c>
      <c r="S1162" s="45" t="str">
        <f>+IF(Q1162="","",IFERROR(VLOOKUP(Q1162,Consulta1[],3,0),"-"))</f>
        <v/>
      </c>
      <c r="T1162" s="45" t="str">
        <f>+IF(Q1162="","",IFERROR(VLOOKUP(Q1162,Consulta1[],4,0),"-"))</f>
        <v/>
      </c>
      <c r="U1162" s="45" t="str">
        <f>+IF(Q1162="","",IFERROR(VLOOKUP(Q1162,Consulta1[],5,0),"-"))</f>
        <v/>
      </c>
      <c r="V1162" s="45" t="str">
        <f>+IF(Q1162="","",IFERROR(VLOOKUP(Q1162,Consulta1[],6,0),"-"))</f>
        <v/>
      </c>
      <c r="W1162" s="45" t="str">
        <f t="shared" si="127"/>
        <v/>
      </c>
      <c r="X1162" s="51" t="str">
        <f>+IF(T1162="SWAT HB",800,IF(R1162="-","",IFERROR(IF(T1162="-","",VLOOKUP(T1162,'SKILL PERFIL'!$A$2:$B$37,2,0)),"")))</f>
        <v/>
      </c>
      <c r="Y1162" s="51" t="str">
        <f t="shared" si="128"/>
        <v/>
      </c>
      <c r="Z1162" s="46" t="str">
        <f t="shared" si="129"/>
        <v/>
      </c>
      <c r="AA1162" s="45" t="str">
        <f t="shared" si="130"/>
        <v/>
      </c>
      <c r="AB1162" s="45" t="str">
        <f t="shared" si="131"/>
        <v/>
      </c>
      <c r="AC1162" s="45" t="str">
        <f>+IF(Q1162="","",IFERROR(VLOOKUP(Q1162,Consulta1[],7,0),"-"))</f>
        <v/>
      </c>
      <c r="AD1162" s="45" t="str">
        <f>+IF(Q1162="","",IFERROR(VLOOKUP(Q1162,Consulta1[],9,0),"-"))</f>
        <v/>
      </c>
      <c r="AE1162" s="1">
        <f t="shared" si="132"/>
        <v>0</v>
      </c>
    </row>
    <row r="1163" spans="6:31">
      <c r="F1163" s="2"/>
      <c r="I1163" s="2"/>
      <c r="K1163" s="2"/>
      <c r="M1163" s="2"/>
      <c r="N1163" s="2"/>
      <c r="P1163" s="54"/>
      <c r="Q1163" s="45" t="str">
        <f t="shared" si="126"/>
        <v/>
      </c>
      <c r="R1163" s="45" t="str">
        <f>+IF(Q1163="","",IFERROR(VLOOKUP(Q1163,Consulta1[],2,0),"-"))</f>
        <v/>
      </c>
      <c r="S1163" s="45" t="str">
        <f>+IF(Q1163="","",IFERROR(VLOOKUP(Q1163,Consulta1[],3,0),"-"))</f>
        <v/>
      </c>
      <c r="T1163" s="45" t="str">
        <f>+IF(Q1163="","",IFERROR(VLOOKUP(Q1163,Consulta1[],4,0),"-"))</f>
        <v/>
      </c>
      <c r="U1163" s="45" t="str">
        <f>+IF(Q1163="","",IFERROR(VLOOKUP(Q1163,Consulta1[],5,0),"-"))</f>
        <v/>
      </c>
      <c r="V1163" s="45" t="str">
        <f>+IF(Q1163="","",IFERROR(VLOOKUP(Q1163,Consulta1[],6,0),"-"))</f>
        <v/>
      </c>
      <c r="W1163" s="45" t="str">
        <f t="shared" si="127"/>
        <v/>
      </c>
      <c r="X1163" s="51" t="str">
        <f>+IF(T1163="SWAT HB",800,IF(R1163="-","",IFERROR(IF(T1163="-","",VLOOKUP(T1163,'SKILL PERFIL'!$A$2:$B$37,2,0)),"")))</f>
        <v/>
      </c>
      <c r="Y1163" s="51" t="str">
        <f t="shared" si="128"/>
        <v/>
      </c>
      <c r="Z1163" s="46" t="str">
        <f t="shared" si="129"/>
        <v/>
      </c>
      <c r="AA1163" s="45" t="str">
        <f t="shared" si="130"/>
        <v/>
      </c>
      <c r="AB1163" s="45" t="str">
        <f t="shared" si="131"/>
        <v/>
      </c>
      <c r="AC1163" s="45" t="str">
        <f>+IF(Q1163="","",IFERROR(VLOOKUP(Q1163,Consulta1[],7,0),"-"))</f>
        <v/>
      </c>
      <c r="AD1163" s="45" t="str">
        <f>+IF(Q1163="","",IFERROR(VLOOKUP(Q1163,Consulta1[],9,0),"-"))</f>
        <v/>
      </c>
      <c r="AE1163" s="1">
        <f t="shared" si="132"/>
        <v>0</v>
      </c>
    </row>
    <row r="1164" spans="6:31">
      <c r="F1164" s="2"/>
      <c r="I1164" s="2"/>
      <c r="K1164" s="2"/>
      <c r="M1164" s="2"/>
      <c r="N1164" s="2"/>
      <c r="P1164" s="54"/>
      <c r="Q1164" s="45" t="str">
        <f t="shared" si="126"/>
        <v/>
      </c>
      <c r="R1164" s="45" t="str">
        <f>+IF(Q1164="","",IFERROR(VLOOKUP(Q1164,Consulta1[],2,0),"-"))</f>
        <v/>
      </c>
      <c r="S1164" s="45" t="str">
        <f>+IF(Q1164="","",IFERROR(VLOOKUP(Q1164,Consulta1[],3,0),"-"))</f>
        <v/>
      </c>
      <c r="T1164" s="45" t="str">
        <f>+IF(Q1164="","",IFERROR(VLOOKUP(Q1164,Consulta1[],4,0),"-"))</f>
        <v/>
      </c>
      <c r="U1164" s="45" t="str">
        <f>+IF(Q1164="","",IFERROR(VLOOKUP(Q1164,Consulta1[],5,0),"-"))</f>
        <v/>
      </c>
      <c r="V1164" s="45" t="str">
        <f>+IF(Q1164="","",IFERROR(VLOOKUP(Q1164,Consulta1[],6,0),"-"))</f>
        <v/>
      </c>
      <c r="W1164" s="45" t="str">
        <f t="shared" si="127"/>
        <v/>
      </c>
      <c r="X1164" s="51" t="str">
        <f>+IF(T1164="SWAT HB",800,IF(R1164="-","",IFERROR(IF(T1164="-","",VLOOKUP(T1164,'SKILL PERFIL'!$A$2:$B$37,2,0)),"")))</f>
        <v/>
      </c>
      <c r="Y1164" s="51" t="str">
        <f t="shared" si="128"/>
        <v/>
      </c>
      <c r="Z1164" s="46" t="str">
        <f t="shared" si="129"/>
        <v/>
      </c>
      <c r="AA1164" s="45" t="str">
        <f t="shared" si="130"/>
        <v/>
      </c>
      <c r="AB1164" s="45" t="str">
        <f t="shared" si="131"/>
        <v/>
      </c>
      <c r="AC1164" s="45" t="str">
        <f>+IF(Q1164="","",IFERROR(VLOOKUP(Q1164,Consulta1[],7,0),"-"))</f>
        <v/>
      </c>
      <c r="AD1164" s="45" t="str">
        <f>+IF(Q1164="","",IFERROR(VLOOKUP(Q1164,Consulta1[],9,0),"-"))</f>
        <v/>
      </c>
      <c r="AE1164" s="1">
        <f t="shared" si="132"/>
        <v>0</v>
      </c>
    </row>
    <row r="1165" spans="6:31">
      <c r="F1165" s="2"/>
      <c r="I1165" s="2"/>
      <c r="K1165" s="2"/>
      <c r="M1165" s="2"/>
      <c r="N1165" s="2"/>
      <c r="P1165" s="54"/>
      <c r="Q1165" s="45" t="str">
        <f t="shared" si="126"/>
        <v/>
      </c>
      <c r="R1165" s="45" t="str">
        <f>+IF(Q1165="","",IFERROR(VLOOKUP(Q1165,Consulta1[],2,0),"-"))</f>
        <v/>
      </c>
      <c r="S1165" s="45" t="str">
        <f>+IF(Q1165="","",IFERROR(VLOOKUP(Q1165,Consulta1[],3,0),"-"))</f>
        <v/>
      </c>
      <c r="T1165" s="45" t="str">
        <f>+IF(Q1165="","",IFERROR(VLOOKUP(Q1165,Consulta1[],4,0),"-"))</f>
        <v/>
      </c>
      <c r="U1165" s="45" t="str">
        <f>+IF(Q1165="","",IFERROR(VLOOKUP(Q1165,Consulta1[],5,0),"-"))</f>
        <v/>
      </c>
      <c r="V1165" s="45" t="str">
        <f>+IF(Q1165="","",IFERROR(VLOOKUP(Q1165,Consulta1[],6,0),"-"))</f>
        <v/>
      </c>
      <c r="W1165" s="45" t="str">
        <f t="shared" si="127"/>
        <v/>
      </c>
      <c r="X1165" s="51" t="str">
        <f>+IF(T1165="SWAT HB",800,IF(R1165="-","",IFERROR(IF(T1165="-","",VLOOKUP(T1165,'SKILL PERFIL'!$A$2:$B$37,2,0)),"")))</f>
        <v/>
      </c>
      <c r="Y1165" s="51" t="str">
        <f t="shared" si="128"/>
        <v/>
      </c>
      <c r="Z1165" s="46" t="str">
        <f t="shared" si="129"/>
        <v/>
      </c>
      <c r="AA1165" s="45" t="str">
        <f t="shared" si="130"/>
        <v/>
      </c>
      <c r="AB1165" s="45" t="str">
        <f t="shared" si="131"/>
        <v/>
      </c>
      <c r="AC1165" s="45" t="str">
        <f>+IF(Q1165="","",IFERROR(VLOOKUP(Q1165,Consulta1[],7,0),"-"))</f>
        <v/>
      </c>
      <c r="AD1165" s="45" t="str">
        <f>+IF(Q1165="","",IFERROR(VLOOKUP(Q1165,Consulta1[],9,0),"-"))</f>
        <v/>
      </c>
      <c r="AE1165" s="1">
        <f t="shared" si="132"/>
        <v>0</v>
      </c>
    </row>
    <row r="1166" spans="6:31">
      <c r="F1166" s="2"/>
      <c r="I1166" s="2"/>
      <c r="K1166" s="2"/>
      <c r="M1166" s="2"/>
      <c r="N1166" s="2"/>
      <c r="P1166" s="54"/>
      <c r="Q1166" s="45" t="str">
        <f t="shared" si="126"/>
        <v/>
      </c>
      <c r="R1166" s="45" t="str">
        <f>+IF(Q1166="","",IFERROR(VLOOKUP(Q1166,Consulta1[],2,0),"-"))</f>
        <v/>
      </c>
      <c r="S1166" s="45" t="str">
        <f>+IF(Q1166="","",IFERROR(VLOOKUP(Q1166,Consulta1[],3,0),"-"))</f>
        <v/>
      </c>
      <c r="T1166" s="45" t="str">
        <f>+IF(Q1166="","",IFERROR(VLOOKUP(Q1166,Consulta1[],4,0),"-"))</f>
        <v/>
      </c>
      <c r="U1166" s="45" t="str">
        <f>+IF(Q1166="","",IFERROR(VLOOKUP(Q1166,Consulta1[],5,0),"-"))</f>
        <v/>
      </c>
      <c r="V1166" s="45" t="str">
        <f>+IF(Q1166="","",IFERROR(VLOOKUP(Q1166,Consulta1[],6,0),"-"))</f>
        <v/>
      </c>
      <c r="W1166" s="45" t="str">
        <f t="shared" si="127"/>
        <v/>
      </c>
      <c r="X1166" s="51" t="str">
        <f>+IF(T1166="SWAT HB",800,IF(R1166="-","",IFERROR(IF(T1166="-","",VLOOKUP(T1166,'SKILL PERFIL'!$A$2:$B$37,2,0)),"")))</f>
        <v/>
      </c>
      <c r="Y1166" s="51" t="str">
        <f t="shared" si="128"/>
        <v/>
      </c>
      <c r="Z1166" s="46" t="str">
        <f t="shared" si="129"/>
        <v/>
      </c>
      <c r="AA1166" s="45" t="str">
        <f t="shared" si="130"/>
        <v/>
      </c>
      <c r="AB1166" s="45" t="str">
        <f t="shared" si="131"/>
        <v/>
      </c>
      <c r="AC1166" s="45" t="str">
        <f>+IF(Q1166="","",IFERROR(VLOOKUP(Q1166,Consulta1[],7,0),"-"))</f>
        <v/>
      </c>
      <c r="AD1166" s="45" t="str">
        <f>+IF(Q1166="","",IFERROR(VLOOKUP(Q1166,Consulta1[],9,0),"-"))</f>
        <v/>
      </c>
      <c r="AE1166" s="1">
        <f t="shared" si="132"/>
        <v>0</v>
      </c>
    </row>
    <row r="1167" spans="6:31">
      <c r="F1167" s="2"/>
      <c r="I1167" s="2"/>
      <c r="K1167" s="2"/>
      <c r="M1167" s="2"/>
      <c r="N1167" s="2"/>
      <c r="P1167" s="54"/>
      <c r="Q1167" s="45" t="str">
        <f t="shared" si="126"/>
        <v/>
      </c>
      <c r="R1167" s="45" t="str">
        <f>+IF(Q1167="","",IFERROR(VLOOKUP(Q1167,Consulta1[],2,0),"-"))</f>
        <v/>
      </c>
      <c r="S1167" s="45" t="str">
        <f>+IF(Q1167="","",IFERROR(VLOOKUP(Q1167,Consulta1[],3,0),"-"))</f>
        <v/>
      </c>
      <c r="T1167" s="45" t="str">
        <f>+IF(Q1167="","",IFERROR(VLOOKUP(Q1167,Consulta1[],4,0),"-"))</f>
        <v/>
      </c>
      <c r="U1167" s="45" t="str">
        <f>+IF(Q1167="","",IFERROR(VLOOKUP(Q1167,Consulta1[],5,0),"-"))</f>
        <v/>
      </c>
      <c r="V1167" s="45" t="str">
        <f>+IF(Q1167="","",IFERROR(VLOOKUP(Q1167,Consulta1[],6,0),"-"))</f>
        <v/>
      </c>
      <c r="W1167" s="45" t="str">
        <f t="shared" si="127"/>
        <v/>
      </c>
      <c r="X1167" s="51" t="str">
        <f>+IF(T1167="SWAT HB",800,IF(R1167="-","",IFERROR(IF(T1167="-","",VLOOKUP(T1167,'SKILL PERFIL'!$A$2:$B$37,2,0)),"")))</f>
        <v/>
      </c>
      <c r="Y1167" s="51" t="str">
        <f t="shared" si="128"/>
        <v/>
      </c>
      <c r="Z1167" s="46" t="str">
        <f t="shared" si="129"/>
        <v/>
      </c>
      <c r="AA1167" s="45" t="str">
        <f t="shared" si="130"/>
        <v/>
      </c>
      <c r="AB1167" s="45" t="str">
        <f t="shared" si="131"/>
        <v/>
      </c>
      <c r="AC1167" s="45" t="str">
        <f>+IF(Q1167="","",IFERROR(VLOOKUP(Q1167,Consulta1[],7,0),"-"))</f>
        <v/>
      </c>
      <c r="AD1167" s="45" t="str">
        <f>+IF(Q1167="","",IFERROR(VLOOKUP(Q1167,Consulta1[],9,0),"-"))</f>
        <v/>
      </c>
      <c r="AE1167" s="1">
        <f t="shared" si="132"/>
        <v>0</v>
      </c>
    </row>
    <row r="1168" spans="6:31">
      <c r="F1168" s="2"/>
      <c r="I1168" s="2"/>
      <c r="K1168" s="2"/>
      <c r="M1168" s="2"/>
      <c r="N1168" s="2"/>
      <c r="P1168" s="54"/>
      <c r="Q1168" s="45" t="str">
        <f t="shared" si="126"/>
        <v/>
      </c>
      <c r="R1168" s="45" t="str">
        <f>+IF(Q1168="","",IFERROR(VLOOKUP(Q1168,Consulta1[],2,0),"-"))</f>
        <v/>
      </c>
      <c r="S1168" s="45" t="str">
        <f>+IF(Q1168="","",IFERROR(VLOOKUP(Q1168,Consulta1[],3,0),"-"))</f>
        <v/>
      </c>
      <c r="T1168" s="45" t="str">
        <f>+IF(Q1168="","",IFERROR(VLOOKUP(Q1168,Consulta1[],4,0),"-"))</f>
        <v/>
      </c>
      <c r="U1168" s="45" t="str">
        <f>+IF(Q1168="","",IFERROR(VLOOKUP(Q1168,Consulta1[],5,0),"-"))</f>
        <v/>
      </c>
      <c r="V1168" s="45" t="str">
        <f>+IF(Q1168="","",IFERROR(VLOOKUP(Q1168,Consulta1[],6,0),"-"))</f>
        <v/>
      </c>
      <c r="W1168" s="45" t="str">
        <f t="shared" si="127"/>
        <v/>
      </c>
      <c r="X1168" s="51" t="str">
        <f>+IF(T1168="SWAT HB",800,IF(R1168="-","",IFERROR(IF(T1168="-","",VLOOKUP(T1168,'SKILL PERFIL'!$A$2:$B$37,2,0)),"")))</f>
        <v/>
      </c>
      <c r="Y1168" s="51" t="str">
        <f t="shared" si="128"/>
        <v/>
      </c>
      <c r="Z1168" s="46" t="str">
        <f t="shared" si="129"/>
        <v/>
      </c>
      <c r="AA1168" s="45" t="str">
        <f t="shared" si="130"/>
        <v/>
      </c>
      <c r="AB1168" s="45" t="str">
        <f t="shared" si="131"/>
        <v/>
      </c>
      <c r="AC1168" s="45" t="str">
        <f>+IF(Q1168="","",IFERROR(VLOOKUP(Q1168,Consulta1[],7,0),"-"))</f>
        <v/>
      </c>
      <c r="AD1168" s="45" t="str">
        <f>+IF(Q1168="","",IFERROR(VLOOKUP(Q1168,Consulta1[],9,0),"-"))</f>
        <v/>
      </c>
      <c r="AE1168" s="1">
        <f t="shared" si="132"/>
        <v>0</v>
      </c>
    </row>
    <row r="1169" spans="6:31">
      <c r="F1169" s="2"/>
      <c r="I1169" s="2"/>
      <c r="K1169" s="2"/>
      <c r="M1169" s="2"/>
      <c r="N1169" s="2"/>
      <c r="P1169" s="54"/>
      <c r="Q1169" s="45" t="str">
        <f t="shared" si="126"/>
        <v/>
      </c>
      <c r="R1169" s="45" t="str">
        <f>+IF(Q1169="","",IFERROR(VLOOKUP(Q1169,Consulta1[],2,0),"-"))</f>
        <v/>
      </c>
      <c r="S1169" s="45" t="str">
        <f>+IF(Q1169="","",IFERROR(VLOOKUP(Q1169,Consulta1[],3,0),"-"))</f>
        <v/>
      </c>
      <c r="T1169" s="45" t="str">
        <f>+IF(Q1169="","",IFERROR(VLOOKUP(Q1169,Consulta1[],4,0),"-"))</f>
        <v/>
      </c>
      <c r="U1169" s="45" t="str">
        <f>+IF(Q1169="","",IFERROR(VLOOKUP(Q1169,Consulta1[],5,0),"-"))</f>
        <v/>
      </c>
      <c r="V1169" s="45" t="str">
        <f>+IF(Q1169="","",IFERROR(VLOOKUP(Q1169,Consulta1[],6,0),"-"))</f>
        <v/>
      </c>
      <c r="W1169" s="45" t="str">
        <f t="shared" si="127"/>
        <v/>
      </c>
      <c r="X1169" s="51" t="str">
        <f>+IF(T1169="SWAT HB",800,IF(R1169="-","",IFERROR(IF(T1169="-","",VLOOKUP(T1169,'SKILL PERFIL'!$A$2:$B$37,2,0)),"")))</f>
        <v/>
      </c>
      <c r="Y1169" s="51" t="str">
        <f t="shared" si="128"/>
        <v/>
      </c>
      <c r="Z1169" s="46" t="str">
        <f t="shared" si="129"/>
        <v/>
      </c>
      <c r="AA1169" s="45" t="str">
        <f t="shared" si="130"/>
        <v/>
      </c>
      <c r="AB1169" s="45" t="str">
        <f t="shared" si="131"/>
        <v/>
      </c>
      <c r="AC1169" s="45" t="str">
        <f>+IF(Q1169="","",IFERROR(VLOOKUP(Q1169,Consulta1[],7,0),"-"))</f>
        <v/>
      </c>
      <c r="AD1169" s="45" t="str">
        <f>+IF(Q1169="","",IFERROR(VLOOKUP(Q1169,Consulta1[],9,0),"-"))</f>
        <v/>
      </c>
      <c r="AE1169" s="1">
        <f t="shared" si="132"/>
        <v>0</v>
      </c>
    </row>
    <row r="1170" spans="6:31">
      <c r="F1170" s="2"/>
      <c r="I1170" s="2"/>
      <c r="K1170" s="2"/>
      <c r="M1170" s="2"/>
      <c r="N1170" s="2"/>
      <c r="P1170" s="54"/>
      <c r="Q1170" s="45" t="str">
        <f t="shared" si="126"/>
        <v/>
      </c>
      <c r="R1170" s="45" t="str">
        <f>+IF(Q1170="","",IFERROR(VLOOKUP(Q1170,Consulta1[],2,0),"-"))</f>
        <v/>
      </c>
      <c r="S1170" s="45" t="str">
        <f>+IF(Q1170="","",IFERROR(VLOOKUP(Q1170,Consulta1[],3,0),"-"))</f>
        <v/>
      </c>
      <c r="T1170" s="45" t="str">
        <f>+IF(Q1170="","",IFERROR(VLOOKUP(Q1170,Consulta1[],4,0),"-"))</f>
        <v/>
      </c>
      <c r="U1170" s="45" t="str">
        <f>+IF(Q1170="","",IFERROR(VLOOKUP(Q1170,Consulta1[],5,0),"-"))</f>
        <v/>
      </c>
      <c r="V1170" s="45" t="str">
        <f>+IF(Q1170="","",IFERROR(VLOOKUP(Q1170,Consulta1[],6,0),"-"))</f>
        <v/>
      </c>
      <c r="W1170" s="45" t="str">
        <f t="shared" si="127"/>
        <v/>
      </c>
      <c r="X1170" s="51" t="str">
        <f>+IF(T1170="SWAT HB",800,IF(R1170="-","",IFERROR(IF(T1170="-","",VLOOKUP(T1170,'SKILL PERFIL'!$A$2:$B$37,2,0)),"")))</f>
        <v/>
      </c>
      <c r="Y1170" s="51" t="str">
        <f t="shared" si="128"/>
        <v/>
      </c>
      <c r="Z1170" s="46" t="str">
        <f t="shared" si="129"/>
        <v/>
      </c>
      <c r="AA1170" s="45" t="str">
        <f t="shared" si="130"/>
        <v/>
      </c>
      <c r="AB1170" s="45" t="str">
        <f t="shared" si="131"/>
        <v/>
      </c>
      <c r="AC1170" s="45" t="str">
        <f>+IF(Q1170="","",IFERROR(VLOOKUP(Q1170,Consulta1[],7,0),"-"))</f>
        <v/>
      </c>
      <c r="AD1170" s="45" t="str">
        <f>+IF(Q1170="","",IFERROR(VLOOKUP(Q1170,Consulta1[],9,0),"-"))</f>
        <v/>
      </c>
      <c r="AE1170" s="1">
        <f t="shared" si="132"/>
        <v>0</v>
      </c>
    </row>
    <row r="1171" spans="6:31">
      <c r="F1171" s="2"/>
      <c r="I1171" s="2"/>
      <c r="K1171" s="2"/>
      <c r="M1171" s="2"/>
      <c r="N1171" s="2"/>
      <c r="P1171" s="54"/>
      <c r="Q1171" s="45" t="str">
        <f t="shared" si="126"/>
        <v/>
      </c>
      <c r="R1171" s="45" t="str">
        <f>+IF(Q1171="","",IFERROR(VLOOKUP(Q1171,Consulta1[],2,0),"-"))</f>
        <v/>
      </c>
      <c r="S1171" s="45" t="str">
        <f>+IF(Q1171="","",IFERROR(VLOOKUP(Q1171,Consulta1[],3,0),"-"))</f>
        <v/>
      </c>
      <c r="T1171" s="45" t="str">
        <f>+IF(Q1171="","",IFERROR(VLOOKUP(Q1171,Consulta1[],4,0),"-"))</f>
        <v/>
      </c>
      <c r="U1171" s="45" t="str">
        <f>+IF(Q1171="","",IFERROR(VLOOKUP(Q1171,Consulta1[],5,0),"-"))</f>
        <v/>
      </c>
      <c r="V1171" s="45" t="str">
        <f>+IF(Q1171="","",IFERROR(VLOOKUP(Q1171,Consulta1[],6,0),"-"))</f>
        <v/>
      </c>
      <c r="W1171" s="45" t="str">
        <f t="shared" si="127"/>
        <v/>
      </c>
      <c r="X1171" s="51" t="str">
        <f>+IF(T1171="SWAT HB",800,IF(R1171="-","",IFERROR(IF(T1171="-","",VLOOKUP(T1171,'SKILL PERFIL'!$A$2:$B$37,2,0)),"")))</f>
        <v/>
      </c>
      <c r="Y1171" s="51" t="str">
        <f t="shared" si="128"/>
        <v/>
      </c>
      <c r="Z1171" s="46" t="str">
        <f t="shared" si="129"/>
        <v/>
      </c>
      <c r="AA1171" s="45" t="str">
        <f t="shared" si="130"/>
        <v/>
      </c>
      <c r="AB1171" s="45" t="str">
        <f t="shared" si="131"/>
        <v/>
      </c>
      <c r="AC1171" s="45" t="str">
        <f>+IF(Q1171="","",IFERROR(VLOOKUP(Q1171,Consulta1[],7,0),"-"))</f>
        <v/>
      </c>
      <c r="AD1171" s="45" t="str">
        <f>+IF(Q1171="","",IFERROR(VLOOKUP(Q1171,Consulta1[],9,0),"-"))</f>
        <v/>
      </c>
      <c r="AE1171" s="1">
        <f t="shared" si="132"/>
        <v>0</v>
      </c>
    </row>
    <row r="1172" spans="6:31">
      <c r="F1172" s="2"/>
      <c r="I1172" s="2"/>
      <c r="K1172" s="2"/>
      <c r="M1172" s="2"/>
      <c r="N1172" s="2"/>
      <c r="P1172" s="54"/>
      <c r="Q1172" s="45" t="str">
        <f t="shared" si="126"/>
        <v/>
      </c>
      <c r="R1172" s="45" t="str">
        <f>+IF(Q1172="","",IFERROR(VLOOKUP(Q1172,Consulta1[],2,0),"-"))</f>
        <v/>
      </c>
      <c r="S1172" s="45" t="str">
        <f>+IF(Q1172="","",IFERROR(VLOOKUP(Q1172,Consulta1[],3,0),"-"))</f>
        <v/>
      </c>
      <c r="T1172" s="45" t="str">
        <f>+IF(Q1172="","",IFERROR(VLOOKUP(Q1172,Consulta1[],4,0),"-"))</f>
        <v/>
      </c>
      <c r="U1172" s="45" t="str">
        <f>+IF(Q1172="","",IFERROR(VLOOKUP(Q1172,Consulta1[],5,0),"-"))</f>
        <v/>
      </c>
      <c r="V1172" s="45" t="str">
        <f>+IF(Q1172="","",IFERROR(VLOOKUP(Q1172,Consulta1[],6,0),"-"))</f>
        <v/>
      </c>
      <c r="W1172" s="45" t="str">
        <f t="shared" si="127"/>
        <v/>
      </c>
      <c r="X1172" s="51" t="str">
        <f>+IF(T1172="SWAT HB",800,IF(R1172="-","",IFERROR(IF(T1172="-","",VLOOKUP(T1172,'SKILL PERFIL'!$A$2:$B$37,2,0)),"")))</f>
        <v/>
      </c>
      <c r="Y1172" s="51" t="str">
        <f t="shared" si="128"/>
        <v/>
      </c>
      <c r="Z1172" s="46" t="str">
        <f t="shared" si="129"/>
        <v/>
      </c>
      <c r="AA1172" s="45" t="str">
        <f t="shared" si="130"/>
        <v/>
      </c>
      <c r="AB1172" s="45" t="str">
        <f t="shared" si="131"/>
        <v/>
      </c>
      <c r="AC1172" s="45" t="str">
        <f>+IF(Q1172="","",IFERROR(VLOOKUP(Q1172,Consulta1[],7,0),"-"))</f>
        <v/>
      </c>
      <c r="AD1172" s="45" t="str">
        <f>+IF(Q1172="","",IFERROR(VLOOKUP(Q1172,Consulta1[],9,0),"-"))</f>
        <v/>
      </c>
      <c r="AE1172" s="1">
        <f t="shared" si="132"/>
        <v>0</v>
      </c>
    </row>
    <row r="1173" spans="6:31">
      <c r="F1173" s="2"/>
      <c r="I1173" s="2"/>
      <c r="K1173" s="2"/>
      <c r="M1173" s="2"/>
      <c r="N1173" s="2"/>
      <c r="P1173" s="54"/>
      <c r="Q1173" s="45" t="str">
        <f t="shared" si="126"/>
        <v/>
      </c>
      <c r="R1173" s="45" t="str">
        <f>+IF(Q1173="","",IFERROR(VLOOKUP(Q1173,Consulta1[],2,0),"-"))</f>
        <v/>
      </c>
      <c r="S1173" s="45" t="str">
        <f>+IF(Q1173="","",IFERROR(VLOOKUP(Q1173,Consulta1[],3,0),"-"))</f>
        <v/>
      </c>
      <c r="T1173" s="45" t="str">
        <f>+IF(Q1173="","",IFERROR(VLOOKUP(Q1173,Consulta1[],4,0),"-"))</f>
        <v/>
      </c>
      <c r="U1173" s="45" t="str">
        <f>+IF(Q1173="","",IFERROR(VLOOKUP(Q1173,Consulta1[],5,0),"-"))</f>
        <v/>
      </c>
      <c r="V1173" s="45" t="str">
        <f>+IF(Q1173="","",IFERROR(VLOOKUP(Q1173,Consulta1[],6,0),"-"))</f>
        <v/>
      </c>
      <c r="W1173" s="45" t="str">
        <f t="shared" si="127"/>
        <v/>
      </c>
      <c r="X1173" s="51" t="str">
        <f>+IF(T1173="SWAT HB",800,IF(R1173="-","",IFERROR(IF(T1173="-","",VLOOKUP(T1173,'SKILL PERFIL'!$A$2:$B$37,2,0)),"")))</f>
        <v/>
      </c>
      <c r="Y1173" s="51" t="str">
        <f t="shared" si="128"/>
        <v/>
      </c>
      <c r="Z1173" s="46" t="str">
        <f t="shared" si="129"/>
        <v/>
      </c>
      <c r="AA1173" s="45" t="str">
        <f t="shared" si="130"/>
        <v/>
      </c>
      <c r="AB1173" s="45" t="str">
        <f t="shared" si="131"/>
        <v/>
      </c>
      <c r="AC1173" s="45" t="str">
        <f>+IF(Q1173="","",IFERROR(VLOOKUP(Q1173,Consulta1[],7,0),"-"))</f>
        <v/>
      </c>
      <c r="AD1173" s="45" t="str">
        <f>+IF(Q1173="","",IFERROR(VLOOKUP(Q1173,Consulta1[],9,0),"-"))</f>
        <v/>
      </c>
      <c r="AE1173" s="1">
        <f t="shared" si="132"/>
        <v>0</v>
      </c>
    </row>
    <row r="1174" spans="6:31">
      <c r="F1174" s="2"/>
      <c r="I1174" s="2"/>
      <c r="K1174" s="2"/>
      <c r="M1174" s="2"/>
      <c r="N1174" s="2"/>
      <c r="P1174" s="54"/>
      <c r="Q1174" s="45" t="str">
        <f t="shared" si="126"/>
        <v/>
      </c>
      <c r="R1174" s="45" t="str">
        <f>+IF(Q1174="","",IFERROR(VLOOKUP(Q1174,Consulta1[],2,0),"-"))</f>
        <v/>
      </c>
      <c r="S1174" s="45" t="str">
        <f>+IF(Q1174="","",IFERROR(VLOOKUP(Q1174,Consulta1[],3,0),"-"))</f>
        <v/>
      </c>
      <c r="T1174" s="45" t="str">
        <f>+IF(Q1174="","",IFERROR(VLOOKUP(Q1174,Consulta1[],4,0),"-"))</f>
        <v/>
      </c>
      <c r="U1174" s="45" t="str">
        <f>+IF(Q1174="","",IFERROR(VLOOKUP(Q1174,Consulta1[],5,0),"-"))</f>
        <v/>
      </c>
      <c r="V1174" s="45" t="str">
        <f>+IF(Q1174="","",IFERROR(VLOOKUP(Q1174,Consulta1[],6,0),"-"))</f>
        <v/>
      </c>
      <c r="W1174" s="45" t="str">
        <f t="shared" si="127"/>
        <v/>
      </c>
      <c r="X1174" s="51" t="str">
        <f>+IF(T1174="SWAT HB",800,IF(R1174="-","",IFERROR(IF(T1174="-","",VLOOKUP(T1174,'SKILL PERFIL'!$A$2:$B$37,2,0)),"")))</f>
        <v/>
      </c>
      <c r="Y1174" s="51" t="str">
        <f t="shared" si="128"/>
        <v/>
      </c>
      <c r="Z1174" s="46" t="str">
        <f t="shared" si="129"/>
        <v/>
      </c>
      <c r="AA1174" s="45" t="str">
        <f t="shared" si="130"/>
        <v/>
      </c>
      <c r="AB1174" s="45" t="str">
        <f t="shared" si="131"/>
        <v/>
      </c>
      <c r="AC1174" s="45" t="str">
        <f>+IF(Q1174="","",IFERROR(VLOOKUP(Q1174,Consulta1[],7,0),"-"))</f>
        <v/>
      </c>
      <c r="AD1174" s="45" t="str">
        <f>+IF(Q1174="","",IFERROR(VLOOKUP(Q1174,Consulta1[],9,0),"-"))</f>
        <v/>
      </c>
      <c r="AE1174" s="1">
        <f t="shared" si="132"/>
        <v>0</v>
      </c>
    </row>
    <row r="1175" spans="6:31">
      <c r="F1175" s="2"/>
      <c r="I1175" s="2"/>
      <c r="K1175" s="2"/>
      <c r="M1175" s="2"/>
      <c r="N1175" s="2"/>
      <c r="P1175" s="54"/>
      <c r="Q1175" s="45" t="str">
        <f t="shared" si="126"/>
        <v/>
      </c>
      <c r="R1175" s="45" t="str">
        <f>+IF(Q1175="","",IFERROR(VLOOKUP(Q1175,Consulta1[],2,0),"-"))</f>
        <v/>
      </c>
      <c r="S1175" s="45" t="str">
        <f>+IF(Q1175="","",IFERROR(VLOOKUP(Q1175,Consulta1[],3,0),"-"))</f>
        <v/>
      </c>
      <c r="T1175" s="45" t="str">
        <f>+IF(Q1175="","",IFERROR(VLOOKUP(Q1175,Consulta1[],4,0),"-"))</f>
        <v/>
      </c>
      <c r="U1175" s="45" t="str">
        <f>+IF(Q1175="","",IFERROR(VLOOKUP(Q1175,Consulta1[],5,0),"-"))</f>
        <v/>
      </c>
      <c r="V1175" s="45" t="str">
        <f>+IF(Q1175="","",IFERROR(VLOOKUP(Q1175,Consulta1[],6,0),"-"))</f>
        <v/>
      </c>
      <c r="W1175" s="45" t="str">
        <f t="shared" si="127"/>
        <v/>
      </c>
      <c r="X1175" s="51" t="str">
        <f>+IF(T1175="SWAT HB",800,IF(R1175="-","",IFERROR(IF(T1175="-","",VLOOKUP(T1175,'SKILL PERFIL'!$A$2:$B$37,2,0)),"")))</f>
        <v/>
      </c>
      <c r="Y1175" s="51" t="str">
        <f t="shared" si="128"/>
        <v/>
      </c>
      <c r="Z1175" s="46" t="str">
        <f t="shared" si="129"/>
        <v/>
      </c>
      <c r="AA1175" s="45" t="str">
        <f t="shared" si="130"/>
        <v/>
      </c>
      <c r="AB1175" s="45" t="str">
        <f t="shared" si="131"/>
        <v/>
      </c>
      <c r="AC1175" s="45" t="str">
        <f>+IF(Q1175="","",IFERROR(VLOOKUP(Q1175,Consulta1[],7,0),"-"))</f>
        <v/>
      </c>
      <c r="AD1175" s="45" t="str">
        <f>+IF(Q1175="","",IFERROR(VLOOKUP(Q1175,Consulta1[],9,0),"-"))</f>
        <v/>
      </c>
      <c r="AE1175" s="1">
        <f t="shared" si="132"/>
        <v>0</v>
      </c>
    </row>
    <row r="1176" spans="6:31">
      <c r="F1176" s="2"/>
      <c r="I1176" s="2"/>
      <c r="K1176" s="2"/>
      <c r="M1176" s="2"/>
      <c r="N1176" s="2"/>
      <c r="P1176" s="54"/>
      <c r="Q1176" s="45" t="str">
        <f t="shared" si="126"/>
        <v/>
      </c>
      <c r="R1176" s="45" t="str">
        <f>+IF(Q1176="","",IFERROR(VLOOKUP(Q1176,Consulta1[],2,0),"-"))</f>
        <v/>
      </c>
      <c r="S1176" s="45" t="str">
        <f>+IF(Q1176="","",IFERROR(VLOOKUP(Q1176,Consulta1[],3,0),"-"))</f>
        <v/>
      </c>
      <c r="T1176" s="45" t="str">
        <f>+IF(Q1176="","",IFERROR(VLOOKUP(Q1176,Consulta1[],4,0),"-"))</f>
        <v/>
      </c>
      <c r="U1176" s="45" t="str">
        <f>+IF(Q1176="","",IFERROR(VLOOKUP(Q1176,Consulta1[],5,0),"-"))</f>
        <v/>
      </c>
      <c r="V1176" s="45" t="str">
        <f>+IF(Q1176="","",IFERROR(VLOOKUP(Q1176,Consulta1[],6,0),"-"))</f>
        <v/>
      </c>
      <c r="W1176" s="45" t="str">
        <f t="shared" si="127"/>
        <v/>
      </c>
      <c r="X1176" s="51" t="str">
        <f>+IF(T1176="SWAT HB",800,IF(R1176="-","",IFERROR(IF(T1176="-","",VLOOKUP(T1176,'SKILL PERFIL'!$A$2:$B$37,2,0)),"")))</f>
        <v/>
      </c>
      <c r="Y1176" s="51" t="str">
        <f t="shared" si="128"/>
        <v/>
      </c>
      <c r="Z1176" s="46" t="str">
        <f t="shared" si="129"/>
        <v/>
      </c>
      <c r="AA1176" s="45" t="str">
        <f t="shared" si="130"/>
        <v/>
      </c>
      <c r="AB1176" s="45" t="str">
        <f t="shared" si="131"/>
        <v/>
      </c>
      <c r="AC1176" s="45" t="str">
        <f>+IF(Q1176="","",IFERROR(VLOOKUP(Q1176,Consulta1[],7,0),"-"))</f>
        <v/>
      </c>
      <c r="AD1176" s="45" t="str">
        <f>+IF(Q1176="","",IFERROR(VLOOKUP(Q1176,Consulta1[],9,0),"-"))</f>
        <v/>
      </c>
      <c r="AE1176" s="1">
        <f t="shared" si="132"/>
        <v>0</v>
      </c>
    </row>
    <row r="1177" spans="6:31">
      <c r="F1177" s="2"/>
      <c r="I1177" s="2"/>
      <c r="K1177" s="2"/>
      <c r="M1177" s="2"/>
      <c r="N1177" s="2"/>
      <c r="P1177" s="54"/>
      <c r="Q1177" s="45" t="str">
        <f t="shared" si="126"/>
        <v/>
      </c>
      <c r="R1177" s="45" t="str">
        <f>+IF(Q1177="","",IFERROR(VLOOKUP(Q1177,Consulta1[],2,0),"-"))</f>
        <v/>
      </c>
      <c r="S1177" s="45" t="str">
        <f>+IF(Q1177="","",IFERROR(VLOOKUP(Q1177,Consulta1[],3,0),"-"))</f>
        <v/>
      </c>
      <c r="T1177" s="45" t="str">
        <f>+IF(Q1177="","",IFERROR(VLOOKUP(Q1177,Consulta1[],4,0),"-"))</f>
        <v/>
      </c>
      <c r="U1177" s="45" t="str">
        <f>+IF(Q1177="","",IFERROR(VLOOKUP(Q1177,Consulta1[],5,0),"-"))</f>
        <v/>
      </c>
      <c r="V1177" s="45" t="str">
        <f>+IF(Q1177="","",IFERROR(VLOOKUP(Q1177,Consulta1[],6,0),"-"))</f>
        <v/>
      </c>
      <c r="W1177" s="45" t="str">
        <f t="shared" si="127"/>
        <v/>
      </c>
      <c r="X1177" s="51" t="str">
        <f>+IF(T1177="SWAT HB",800,IF(R1177="-","",IFERROR(IF(T1177="-","",VLOOKUP(T1177,'SKILL PERFIL'!$A$2:$B$37,2,0)),"")))</f>
        <v/>
      </c>
      <c r="Y1177" s="51" t="str">
        <f t="shared" si="128"/>
        <v/>
      </c>
      <c r="Z1177" s="46" t="str">
        <f t="shared" si="129"/>
        <v/>
      </c>
      <c r="AA1177" s="45" t="str">
        <f t="shared" si="130"/>
        <v/>
      </c>
      <c r="AB1177" s="45" t="str">
        <f t="shared" si="131"/>
        <v/>
      </c>
      <c r="AC1177" s="45" t="str">
        <f>+IF(Q1177="","",IFERROR(VLOOKUP(Q1177,Consulta1[],7,0),"-"))</f>
        <v/>
      </c>
      <c r="AD1177" s="45" t="str">
        <f>+IF(Q1177="","",IFERROR(VLOOKUP(Q1177,Consulta1[],9,0),"-"))</f>
        <v/>
      </c>
      <c r="AE1177" s="1">
        <f t="shared" si="132"/>
        <v>0</v>
      </c>
    </row>
    <row r="1178" spans="6:31">
      <c r="F1178" s="2"/>
      <c r="I1178" s="2"/>
      <c r="K1178" s="2"/>
      <c r="M1178" s="2"/>
      <c r="N1178" s="2"/>
      <c r="P1178" s="54"/>
      <c r="Q1178" s="45" t="str">
        <f t="shared" si="126"/>
        <v/>
      </c>
      <c r="R1178" s="45" t="str">
        <f>+IF(Q1178="","",IFERROR(VLOOKUP(Q1178,Consulta1[],2,0),"-"))</f>
        <v/>
      </c>
      <c r="S1178" s="45" t="str">
        <f>+IF(Q1178="","",IFERROR(VLOOKUP(Q1178,Consulta1[],3,0),"-"))</f>
        <v/>
      </c>
      <c r="T1178" s="45" t="str">
        <f>+IF(Q1178="","",IFERROR(VLOOKUP(Q1178,Consulta1[],4,0),"-"))</f>
        <v/>
      </c>
      <c r="U1178" s="45" t="str">
        <f>+IF(Q1178="","",IFERROR(VLOOKUP(Q1178,Consulta1[],5,0),"-"))</f>
        <v/>
      </c>
      <c r="V1178" s="45" t="str">
        <f>+IF(Q1178="","",IFERROR(VLOOKUP(Q1178,Consulta1[],6,0),"-"))</f>
        <v/>
      </c>
      <c r="W1178" s="45" t="str">
        <f t="shared" si="127"/>
        <v/>
      </c>
      <c r="X1178" s="51" t="str">
        <f>+IF(T1178="SWAT HB",800,IF(R1178="-","",IFERROR(IF(T1178="-","",VLOOKUP(T1178,'SKILL PERFIL'!$A$2:$B$37,2,0)),"")))</f>
        <v/>
      </c>
      <c r="Y1178" s="51" t="str">
        <f t="shared" si="128"/>
        <v/>
      </c>
      <c r="Z1178" s="46" t="str">
        <f t="shared" si="129"/>
        <v/>
      </c>
      <c r="AA1178" s="45" t="str">
        <f t="shared" si="130"/>
        <v/>
      </c>
      <c r="AB1178" s="45" t="str">
        <f t="shared" si="131"/>
        <v/>
      </c>
      <c r="AC1178" s="45" t="str">
        <f>+IF(Q1178="","",IFERROR(VLOOKUP(Q1178,Consulta1[],7,0),"-"))</f>
        <v/>
      </c>
      <c r="AD1178" s="45" t="str">
        <f>+IF(Q1178="","",IFERROR(VLOOKUP(Q1178,Consulta1[],9,0),"-"))</f>
        <v/>
      </c>
      <c r="AE1178" s="1">
        <f t="shared" si="132"/>
        <v>0</v>
      </c>
    </row>
    <row r="1179" spans="6:31">
      <c r="F1179" s="2"/>
      <c r="I1179" s="2"/>
      <c r="K1179" s="2"/>
      <c r="M1179" s="2"/>
      <c r="N1179" s="2"/>
      <c r="P1179" s="54"/>
      <c r="Q1179" s="45" t="str">
        <f t="shared" si="126"/>
        <v/>
      </c>
      <c r="R1179" s="45" t="str">
        <f>+IF(Q1179="","",IFERROR(VLOOKUP(Q1179,Consulta1[],2,0),"-"))</f>
        <v/>
      </c>
      <c r="S1179" s="45" t="str">
        <f>+IF(Q1179="","",IFERROR(VLOOKUP(Q1179,Consulta1[],3,0),"-"))</f>
        <v/>
      </c>
      <c r="T1179" s="45" t="str">
        <f>+IF(Q1179="","",IFERROR(VLOOKUP(Q1179,Consulta1[],4,0),"-"))</f>
        <v/>
      </c>
      <c r="U1179" s="45" t="str">
        <f>+IF(Q1179="","",IFERROR(VLOOKUP(Q1179,Consulta1[],5,0),"-"))</f>
        <v/>
      </c>
      <c r="V1179" s="45" t="str">
        <f>+IF(Q1179="","",IFERROR(VLOOKUP(Q1179,Consulta1[],6,0),"-"))</f>
        <v/>
      </c>
      <c r="W1179" s="45" t="str">
        <f t="shared" si="127"/>
        <v/>
      </c>
      <c r="X1179" s="51" t="str">
        <f>+IF(T1179="SWAT HB",800,IF(R1179="-","",IFERROR(IF(T1179="-","",VLOOKUP(T1179,'SKILL PERFIL'!$A$2:$B$37,2,0)),"")))</f>
        <v/>
      </c>
      <c r="Y1179" s="51" t="str">
        <f t="shared" si="128"/>
        <v/>
      </c>
      <c r="Z1179" s="46" t="str">
        <f t="shared" si="129"/>
        <v/>
      </c>
      <c r="AA1179" s="45" t="str">
        <f t="shared" si="130"/>
        <v/>
      </c>
      <c r="AB1179" s="45" t="str">
        <f t="shared" si="131"/>
        <v/>
      </c>
      <c r="AC1179" s="45" t="str">
        <f>+IF(Q1179="","",IFERROR(VLOOKUP(Q1179,Consulta1[],7,0),"-"))</f>
        <v/>
      </c>
      <c r="AD1179" s="45" t="str">
        <f>+IF(Q1179="","",IFERROR(VLOOKUP(Q1179,Consulta1[],9,0),"-"))</f>
        <v/>
      </c>
      <c r="AE1179" s="1">
        <f t="shared" si="132"/>
        <v>0</v>
      </c>
    </row>
    <row r="1180" spans="6:31">
      <c r="F1180" s="2"/>
      <c r="I1180" s="2"/>
      <c r="K1180" s="2"/>
      <c r="M1180" s="2"/>
      <c r="N1180" s="2"/>
      <c r="P1180" s="54"/>
      <c r="Q1180" s="45" t="str">
        <f t="shared" si="126"/>
        <v/>
      </c>
      <c r="R1180" s="45" t="str">
        <f>+IF(Q1180="","",IFERROR(VLOOKUP(Q1180,Consulta1[],2,0),"-"))</f>
        <v/>
      </c>
      <c r="S1180" s="45" t="str">
        <f>+IF(Q1180="","",IFERROR(VLOOKUP(Q1180,Consulta1[],3,0),"-"))</f>
        <v/>
      </c>
      <c r="T1180" s="45" t="str">
        <f>+IF(Q1180="","",IFERROR(VLOOKUP(Q1180,Consulta1[],4,0),"-"))</f>
        <v/>
      </c>
      <c r="U1180" s="45" t="str">
        <f>+IF(Q1180="","",IFERROR(VLOOKUP(Q1180,Consulta1[],5,0),"-"))</f>
        <v/>
      </c>
      <c r="V1180" s="45" t="str">
        <f>+IF(Q1180="","",IFERROR(VLOOKUP(Q1180,Consulta1[],6,0),"-"))</f>
        <v/>
      </c>
      <c r="W1180" s="45" t="str">
        <f t="shared" si="127"/>
        <v/>
      </c>
      <c r="X1180" s="51" t="str">
        <f>+IF(T1180="SWAT HB",800,IF(R1180="-","",IFERROR(IF(T1180="-","",VLOOKUP(T1180,'SKILL PERFIL'!$A$2:$B$37,2,0)),"")))</f>
        <v/>
      </c>
      <c r="Y1180" s="51" t="str">
        <f t="shared" si="128"/>
        <v/>
      </c>
      <c r="Z1180" s="46" t="str">
        <f t="shared" si="129"/>
        <v/>
      </c>
      <c r="AA1180" s="45" t="str">
        <f t="shared" si="130"/>
        <v/>
      </c>
      <c r="AB1180" s="45" t="str">
        <f t="shared" si="131"/>
        <v/>
      </c>
      <c r="AC1180" s="45" t="str">
        <f>+IF(Q1180="","",IFERROR(VLOOKUP(Q1180,Consulta1[],7,0),"-"))</f>
        <v/>
      </c>
      <c r="AD1180" s="45" t="str">
        <f>+IF(Q1180="","",IFERROR(VLOOKUP(Q1180,Consulta1[],9,0),"-"))</f>
        <v/>
      </c>
      <c r="AE1180" s="1">
        <f t="shared" si="132"/>
        <v>0</v>
      </c>
    </row>
    <row r="1181" spans="6:31">
      <c r="F1181" s="2"/>
      <c r="I1181" s="2"/>
      <c r="K1181" s="2"/>
      <c r="M1181" s="2"/>
      <c r="N1181" s="2"/>
      <c r="P1181" s="54"/>
      <c r="Q1181" s="45" t="str">
        <f t="shared" si="126"/>
        <v/>
      </c>
      <c r="R1181" s="45" t="str">
        <f>+IF(Q1181="","",IFERROR(VLOOKUP(Q1181,Consulta1[],2,0),"-"))</f>
        <v/>
      </c>
      <c r="S1181" s="45" t="str">
        <f>+IF(Q1181="","",IFERROR(VLOOKUP(Q1181,Consulta1[],3,0),"-"))</f>
        <v/>
      </c>
      <c r="T1181" s="45" t="str">
        <f>+IF(Q1181="","",IFERROR(VLOOKUP(Q1181,Consulta1[],4,0),"-"))</f>
        <v/>
      </c>
      <c r="U1181" s="45" t="str">
        <f>+IF(Q1181="","",IFERROR(VLOOKUP(Q1181,Consulta1[],5,0),"-"))</f>
        <v/>
      </c>
      <c r="V1181" s="45" t="str">
        <f>+IF(Q1181="","",IFERROR(VLOOKUP(Q1181,Consulta1[],6,0),"-"))</f>
        <v/>
      </c>
      <c r="W1181" s="45" t="str">
        <f t="shared" si="127"/>
        <v/>
      </c>
      <c r="X1181" s="51" t="str">
        <f>+IF(T1181="SWAT HB",800,IF(R1181="-","",IFERROR(IF(T1181="-","",VLOOKUP(T1181,'SKILL PERFIL'!$A$2:$B$37,2,0)),"")))</f>
        <v/>
      </c>
      <c r="Y1181" s="51" t="str">
        <f t="shared" si="128"/>
        <v/>
      </c>
      <c r="Z1181" s="46" t="str">
        <f t="shared" si="129"/>
        <v/>
      </c>
      <c r="AA1181" s="45" t="str">
        <f t="shared" si="130"/>
        <v/>
      </c>
      <c r="AB1181" s="45" t="str">
        <f t="shared" si="131"/>
        <v/>
      </c>
      <c r="AC1181" s="45" t="str">
        <f>+IF(Q1181="","",IFERROR(VLOOKUP(Q1181,Consulta1[],7,0),"-"))</f>
        <v/>
      </c>
      <c r="AD1181" s="45" t="str">
        <f>+IF(Q1181="","",IFERROR(VLOOKUP(Q1181,Consulta1[],9,0),"-"))</f>
        <v/>
      </c>
      <c r="AE1181" s="1">
        <f t="shared" si="132"/>
        <v>0</v>
      </c>
    </row>
    <row r="1182" spans="6:31">
      <c r="F1182" s="2"/>
      <c r="I1182" s="2"/>
      <c r="K1182" s="2"/>
      <c r="M1182" s="2"/>
      <c r="N1182" s="2"/>
      <c r="P1182" s="54"/>
      <c r="Q1182" s="45" t="str">
        <f t="shared" si="126"/>
        <v/>
      </c>
      <c r="R1182" s="45" t="str">
        <f>+IF(Q1182="","",IFERROR(VLOOKUP(Q1182,Consulta1[],2,0),"-"))</f>
        <v/>
      </c>
      <c r="S1182" s="45" t="str">
        <f>+IF(Q1182="","",IFERROR(VLOOKUP(Q1182,Consulta1[],3,0),"-"))</f>
        <v/>
      </c>
      <c r="T1182" s="45" t="str">
        <f>+IF(Q1182="","",IFERROR(VLOOKUP(Q1182,Consulta1[],4,0),"-"))</f>
        <v/>
      </c>
      <c r="U1182" s="45" t="str">
        <f>+IF(Q1182="","",IFERROR(VLOOKUP(Q1182,Consulta1[],5,0),"-"))</f>
        <v/>
      </c>
      <c r="V1182" s="45" t="str">
        <f>+IF(Q1182="","",IFERROR(VLOOKUP(Q1182,Consulta1[],6,0),"-"))</f>
        <v/>
      </c>
      <c r="W1182" s="45" t="str">
        <f t="shared" si="127"/>
        <v/>
      </c>
      <c r="X1182" s="51" t="str">
        <f>+IF(T1182="SWAT HB",800,IF(R1182="-","",IFERROR(IF(T1182="-","",VLOOKUP(T1182,'SKILL PERFIL'!$A$2:$B$37,2,0)),"")))</f>
        <v/>
      </c>
      <c r="Y1182" s="51" t="str">
        <f t="shared" si="128"/>
        <v/>
      </c>
      <c r="Z1182" s="46" t="str">
        <f t="shared" si="129"/>
        <v/>
      </c>
      <c r="AA1182" s="45" t="str">
        <f t="shared" si="130"/>
        <v/>
      </c>
      <c r="AB1182" s="45" t="str">
        <f t="shared" si="131"/>
        <v/>
      </c>
      <c r="AC1182" s="45" t="str">
        <f>+IF(Q1182="","",IFERROR(VLOOKUP(Q1182,Consulta1[],7,0),"-"))</f>
        <v/>
      </c>
      <c r="AD1182" s="45" t="str">
        <f>+IF(Q1182="","",IFERROR(VLOOKUP(Q1182,Consulta1[],9,0),"-"))</f>
        <v/>
      </c>
      <c r="AE1182" s="1">
        <f t="shared" si="132"/>
        <v>0</v>
      </c>
    </row>
    <row r="1183" spans="6:31">
      <c r="P1183" s="54"/>
      <c r="Q1183" s="45" t="str">
        <f t="shared" si="126"/>
        <v/>
      </c>
      <c r="R1183" s="45" t="str">
        <f>+IF(Q1183="","",IFERROR(VLOOKUP(Q1183,Consulta1[],2,0),"-"))</f>
        <v/>
      </c>
      <c r="S1183" s="45" t="str">
        <f>+IF(Q1183="","",IFERROR(VLOOKUP(Q1183,Consulta1[],3,0),"-"))</f>
        <v/>
      </c>
      <c r="T1183" s="45" t="str">
        <f>+IF(Q1183="","",IFERROR(VLOOKUP(Q1183,Consulta1[],4,0),"-"))</f>
        <v/>
      </c>
      <c r="U1183" s="45" t="str">
        <f>+IF(Q1183="","",IFERROR(VLOOKUP(Q1183,Consulta1[],5,0),"-"))</f>
        <v/>
      </c>
      <c r="V1183" s="45" t="str">
        <f>+IF(Q1183="","",IFERROR(VLOOKUP(Q1183,Consulta1[],6,0),"-"))</f>
        <v/>
      </c>
      <c r="W1183" s="45" t="str">
        <f t="shared" si="127"/>
        <v/>
      </c>
      <c r="X1183" s="51" t="str">
        <f>+IF(T1183="SWAT HB",800,IF(R1183="-","",IFERROR(IF(T1183="-","",VLOOKUP(T1183,'SKILL PERFIL'!$A$2:$B$37,2,0)),"")))</f>
        <v/>
      </c>
      <c r="Y1183" s="51" t="str">
        <f t="shared" si="128"/>
        <v/>
      </c>
      <c r="Z1183" s="46" t="str">
        <f t="shared" si="129"/>
        <v/>
      </c>
      <c r="AA1183" s="45" t="str">
        <f t="shared" si="130"/>
        <v/>
      </c>
      <c r="AB1183" s="45" t="str">
        <f t="shared" si="131"/>
        <v/>
      </c>
      <c r="AC1183" s="45" t="str">
        <f>+IF(Q1183="","",IFERROR(VLOOKUP(Q1183,Consulta1[],7,0),"-"))</f>
        <v/>
      </c>
      <c r="AD1183" s="45" t="str">
        <f>+IF(Q1183="","",IFERROR(VLOOKUP(Q1183,Consulta1[],9,0),"-"))</f>
        <v/>
      </c>
      <c r="AE1183" s="1">
        <f t="shared" si="132"/>
        <v>0</v>
      </c>
    </row>
    <row r="1184" spans="6:31">
      <c r="P1184" s="54"/>
      <c r="Q1184" s="45" t="str">
        <f t="shared" si="126"/>
        <v/>
      </c>
      <c r="R1184" s="45" t="str">
        <f>+IF(Q1184="","",IFERROR(VLOOKUP(Q1184,Consulta1[],2,0),"-"))</f>
        <v/>
      </c>
      <c r="S1184" s="45" t="str">
        <f>+IF(Q1184="","",IFERROR(VLOOKUP(Q1184,Consulta1[],3,0),"-"))</f>
        <v/>
      </c>
      <c r="T1184" s="45" t="str">
        <f>+IF(Q1184="","",IFERROR(VLOOKUP(Q1184,Consulta1[],4,0),"-"))</f>
        <v/>
      </c>
      <c r="U1184" s="45" t="str">
        <f>+IF(Q1184="","",IFERROR(VLOOKUP(Q1184,Consulta1[],5,0),"-"))</f>
        <v/>
      </c>
      <c r="V1184" s="45" t="str">
        <f>+IF(Q1184="","",IFERROR(VLOOKUP(Q1184,Consulta1[],6,0),"-"))</f>
        <v/>
      </c>
      <c r="W1184" s="45" t="str">
        <f t="shared" si="127"/>
        <v/>
      </c>
      <c r="X1184" s="51" t="str">
        <f>+IF(T1184="SWAT HB",800,IF(R1184="-","",IFERROR(IF(T1184="-","",VLOOKUP(T1184,'SKILL PERFIL'!$A$2:$B$37,2,0)),"")))</f>
        <v/>
      </c>
      <c r="Y1184" s="51" t="str">
        <f t="shared" si="128"/>
        <v/>
      </c>
      <c r="Z1184" s="46" t="str">
        <f t="shared" si="129"/>
        <v/>
      </c>
      <c r="AA1184" s="45" t="str">
        <f t="shared" si="130"/>
        <v/>
      </c>
      <c r="AB1184" s="45" t="str">
        <f t="shared" si="131"/>
        <v/>
      </c>
      <c r="AC1184" s="45" t="str">
        <f>+IF(Q1184="","",IFERROR(VLOOKUP(Q1184,Consulta1[],7,0),"-"))</f>
        <v/>
      </c>
      <c r="AD1184" s="45" t="str">
        <f>+IF(Q1184="","",IFERROR(VLOOKUP(Q1184,Consulta1[],9,0),"-"))</f>
        <v/>
      </c>
      <c r="AE1184" s="1">
        <f t="shared" si="132"/>
        <v>0</v>
      </c>
    </row>
    <row r="1185" spans="16:31">
      <c r="P1185" s="54"/>
      <c r="Q1185" s="45" t="str">
        <f t="shared" si="126"/>
        <v/>
      </c>
      <c r="R1185" s="45" t="str">
        <f>+IF(Q1185="","",IFERROR(VLOOKUP(Q1185,Consulta1[],2,0),"-"))</f>
        <v/>
      </c>
      <c r="S1185" s="45" t="str">
        <f>+IF(Q1185="","",IFERROR(VLOOKUP(Q1185,Consulta1[],3,0),"-"))</f>
        <v/>
      </c>
      <c r="T1185" s="45" t="str">
        <f>+IF(Q1185="","",IFERROR(VLOOKUP(Q1185,Consulta1[],4,0),"-"))</f>
        <v/>
      </c>
      <c r="U1185" s="45" t="str">
        <f>+IF(Q1185="","",IFERROR(VLOOKUP(Q1185,Consulta1[],5,0),"-"))</f>
        <v/>
      </c>
      <c r="V1185" s="45" t="str">
        <f>+IF(Q1185="","",IFERROR(VLOOKUP(Q1185,Consulta1[],6,0),"-"))</f>
        <v/>
      </c>
      <c r="W1185" s="45" t="str">
        <f t="shared" si="127"/>
        <v/>
      </c>
      <c r="X1185" s="51" t="str">
        <f>+IF(T1185="SWAT HB",800,IF(R1185="-","",IFERROR(IF(T1185="-","",VLOOKUP(T1185,'SKILL PERFIL'!$A$2:$B$37,2,0)),"")))</f>
        <v/>
      </c>
      <c r="Y1185" s="51" t="str">
        <f t="shared" si="128"/>
        <v/>
      </c>
      <c r="Z1185" s="46" t="str">
        <f t="shared" si="129"/>
        <v/>
      </c>
      <c r="AA1185" s="45" t="str">
        <f t="shared" si="130"/>
        <v/>
      </c>
      <c r="AB1185" s="45" t="str">
        <f t="shared" si="131"/>
        <v/>
      </c>
      <c r="AC1185" s="45" t="str">
        <f>+IF(Q1185="","",IFERROR(VLOOKUP(Q1185,Consulta1[],7,0),"-"))</f>
        <v/>
      </c>
      <c r="AD1185" s="45" t="str">
        <f>+IF(Q1185="","",IFERROR(VLOOKUP(Q1185,Consulta1[],9,0),"-"))</f>
        <v/>
      </c>
      <c r="AE1185" s="1">
        <f t="shared" si="132"/>
        <v>0</v>
      </c>
    </row>
    <row r="1186" spans="16:31">
      <c r="P1186" s="54"/>
      <c r="Q1186" s="45" t="str">
        <f t="shared" si="126"/>
        <v/>
      </c>
      <c r="R1186" s="45" t="str">
        <f>+IF(Q1186="","",IFERROR(VLOOKUP(Q1186,Consulta1[],2,0),"-"))</f>
        <v/>
      </c>
      <c r="S1186" s="45" t="str">
        <f>+IF(Q1186="","",IFERROR(VLOOKUP(Q1186,Consulta1[],3,0),"-"))</f>
        <v/>
      </c>
      <c r="T1186" s="45" t="str">
        <f>+IF(Q1186="","",IFERROR(VLOOKUP(Q1186,Consulta1[],4,0),"-"))</f>
        <v/>
      </c>
      <c r="U1186" s="45" t="str">
        <f>+IF(Q1186="","",IFERROR(VLOOKUP(Q1186,Consulta1[],5,0),"-"))</f>
        <v/>
      </c>
      <c r="V1186" s="45" t="str">
        <f>+IF(Q1186="","",IFERROR(VLOOKUP(Q1186,Consulta1[],6,0),"-"))</f>
        <v/>
      </c>
      <c r="W1186" s="45" t="str">
        <f t="shared" si="127"/>
        <v/>
      </c>
      <c r="X1186" s="51" t="str">
        <f>+IF(T1186="SWAT HB",800,IF(R1186="-","",IFERROR(IF(T1186="-","",VLOOKUP(T1186,'SKILL PERFIL'!$A$2:$B$37,2,0)),"")))</f>
        <v/>
      </c>
      <c r="Y1186" s="51" t="str">
        <f t="shared" si="128"/>
        <v/>
      </c>
      <c r="Z1186" s="46" t="str">
        <f t="shared" si="129"/>
        <v/>
      </c>
      <c r="AA1186" s="45" t="str">
        <f t="shared" si="130"/>
        <v/>
      </c>
      <c r="AB1186" s="45" t="str">
        <f t="shared" si="131"/>
        <v/>
      </c>
      <c r="AC1186" s="45" t="str">
        <f>+IF(Q1186="","",IFERROR(VLOOKUP(Q1186,Consulta1[],7,0),"-"))</f>
        <v/>
      </c>
      <c r="AD1186" s="45" t="str">
        <f>+IF(Q1186="","",IFERROR(VLOOKUP(Q1186,Consulta1[],9,0),"-"))</f>
        <v/>
      </c>
      <c r="AE1186" s="1">
        <f t="shared" si="132"/>
        <v>0</v>
      </c>
    </row>
    <row r="1187" spans="16:31">
      <c r="P1187" s="54"/>
      <c r="Q1187" s="45" t="str">
        <f t="shared" si="126"/>
        <v/>
      </c>
      <c r="R1187" s="45" t="str">
        <f>+IF(Q1187="","",IFERROR(VLOOKUP(Q1187,Consulta1[],2,0),"-"))</f>
        <v/>
      </c>
      <c r="S1187" s="45" t="str">
        <f>+IF(Q1187="","",IFERROR(VLOOKUP(Q1187,Consulta1[],3,0),"-"))</f>
        <v/>
      </c>
      <c r="T1187" s="45" t="str">
        <f>+IF(Q1187="","",IFERROR(VLOOKUP(Q1187,Consulta1[],4,0),"-"))</f>
        <v/>
      </c>
      <c r="U1187" s="45" t="str">
        <f>+IF(Q1187="","",IFERROR(VLOOKUP(Q1187,Consulta1[],5,0),"-"))</f>
        <v/>
      </c>
      <c r="V1187" s="45" t="str">
        <f>+IF(Q1187="","",IFERROR(VLOOKUP(Q1187,Consulta1[],6,0),"-"))</f>
        <v/>
      </c>
      <c r="W1187" s="45" t="str">
        <f t="shared" si="127"/>
        <v/>
      </c>
      <c r="X1187" s="51" t="str">
        <f>+IF(T1187="SWAT HB",800,IF(R1187="-","",IFERROR(IF(T1187="-","",VLOOKUP(T1187,'SKILL PERFIL'!$A$2:$B$37,2,0)),"")))</f>
        <v/>
      </c>
      <c r="Y1187" s="51" t="str">
        <f t="shared" si="128"/>
        <v/>
      </c>
      <c r="Z1187" s="46" t="str">
        <f t="shared" si="129"/>
        <v/>
      </c>
      <c r="AA1187" s="45" t="str">
        <f t="shared" si="130"/>
        <v/>
      </c>
      <c r="AB1187" s="45" t="str">
        <f t="shared" si="131"/>
        <v/>
      </c>
      <c r="AC1187" s="45" t="str">
        <f>+IF(Q1187="","",IFERROR(VLOOKUP(Q1187,Consulta1[],7,0),"-"))</f>
        <v/>
      </c>
      <c r="AD1187" s="45" t="str">
        <f>+IF(Q1187="","",IFERROR(VLOOKUP(Q1187,Consulta1[],9,0),"-"))</f>
        <v/>
      </c>
      <c r="AE1187" s="1">
        <f t="shared" si="132"/>
        <v>0</v>
      </c>
    </row>
    <row r="1188" spans="16:31">
      <c r="P1188" s="54"/>
      <c r="Q1188" s="45" t="str">
        <f t="shared" si="126"/>
        <v/>
      </c>
      <c r="R1188" s="45" t="str">
        <f>+IF(Q1188="","",IFERROR(VLOOKUP(Q1188,Consulta1[],2,0),"-"))</f>
        <v/>
      </c>
      <c r="S1188" s="45" t="str">
        <f>+IF(Q1188="","",IFERROR(VLOOKUP(Q1188,Consulta1[],3,0),"-"))</f>
        <v/>
      </c>
      <c r="T1188" s="45" t="str">
        <f>+IF(Q1188="","",IFERROR(VLOOKUP(Q1188,Consulta1[],4,0),"-"))</f>
        <v/>
      </c>
      <c r="U1188" s="45" t="str">
        <f>+IF(Q1188="","",IFERROR(VLOOKUP(Q1188,Consulta1[],5,0),"-"))</f>
        <v/>
      </c>
      <c r="V1188" s="45" t="str">
        <f>+IF(Q1188="","",IFERROR(VLOOKUP(Q1188,Consulta1[],6,0),"-"))</f>
        <v/>
      </c>
      <c r="W1188" s="45" t="str">
        <f t="shared" si="127"/>
        <v/>
      </c>
      <c r="X1188" s="51" t="str">
        <f>+IF(T1188="SWAT HB",800,IF(R1188="-","",IFERROR(IF(T1188="-","",VLOOKUP(T1188,'SKILL PERFIL'!$A$2:$B$37,2,0)),"")))</f>
        <v/>
      </c>
      <c r="Y1188" s="51" t="str">
        <f t="shared" si="128"/>
        <v/>
      </c>
      <c r="Z1188" s="46" t="str">
        <f t="shared" si="129"/>
        <v/>
      </c>
      <c r="AA1188" s="45" t="str">
        <f t="shared" si="130"/>
        <v/>
      </c>
      <c r="AB1188" s="45" t="str">
        <f t="shared" si="131"/>
        <v/>
      </c>
      <c r="AC1188" s="45" t="str">
        <f>+IF(Q1188="","",IFERROR(VLOOKUP(Q1188,Consulta1[],7,0),"-"))</f>
        <v/>
      </c>
      <c r="AD1188" s="45" t="str">
        <f>+IF(Q1188="","",IFERROR(VLOOKUP(Q1188,Consulta1[],9,0),"-"))</f>
        <v/>
      </c>
      <c r="AE1188" s="1">
        <f t="shared" si="132"/>
        <v>0</v>
      </c>
    </row>
    <row r="1189" spans="16:31">
      <c r="P1189" s="54"/>
      <c r="Q1189" s="45" t="str">
        <f t="shared" si="126"/>
        <v/>
      </c>
      <c r="R1189" s="45" t="str">
        <f>+IF(Q1189="","",IFERROR(VLOOKUP(Q1189,Consulta1[],2,0),"-"))</f>
        <v/>
      </c>
      <c r="S1189" s="45" t="str">
        <f>+IF(Q1189="","",IFERROR(VLOOKUP(Q1189,Consulta1[],3,0),"-"))</f>
        <v/>
      </c>
      <c r="T1189" s="45" t="str">
        <f>+IF(Q1189="","",IFERROR(VLOOKUP(Q1189,Consulta1[],4,0),"-"))</f>
        <v/>
      </c>
      <c r="U1189" s="45" t="str">
        <f>+IF(Q1189="","",IFERROR(VLOOKUP(Q1189,Consulta1[],5,0),"-"))</f>
        <v/>
      </c>
      <c r="V1189" s="45" t="str">
        <f>+IF(Q1189="","",IFERROR(VLOOKUP(Q1189,Consulta1[],6,0),"-"))</f>
        <v/>
      </c>
      <c r="W1189" s="45" t="str">
        <f t="shared" si="127"/>
        <v/>
      </c>
      <c r="X1189" s="51" t="str">
        <f>+IF(T1189="SWAT HB",800,IF(R1189="-","",IFERROR(IF(T1189="-","",VLOOKUP(T1189,'SKILL PERFIL'!$A$2:$B$37,2,0)),"")))</f>
        <v/>
      </c>
      <c r="Y1189" s="51" t="str">
        <f t="shared" si="128"/>
        <v/>
      </c>
      <c r="Z1189" s="46" t="str">
        <f t="shared" si="129"/>
        <v/>
      </c>
      <c r="AA1189" s="45" t="str">
        <f t="shared" si="130"/>
        <v/>
      </c>
      <c r="AB1189" s="45" t="str">
        <f t="shared" si="131"/>
        <v/>
      </c>
      <c r="AC1189" s="45" t="str">
        <f>+IF(Q1189="","",IFERROR(VLOOKUP(Q1189,Consulta1[],7,0),"-"))</f>
        <v/>
      </c>
      <c r="AD1189" s="45" t="str">
        <f>+IF(Q1189="","",IFERROR(VLOOKUP(Q1189,Consulta1[],9,0),"-"))</f>
        <v/>
      </c>
      <c r="AE1189" s="1">
        <f t="shared" si="132"/>
        <v>0</v>
      </c>
    </row>
    <row r="1190" spans="16:31">
      <c r="P1190" s="54"/>
      <c r="Q1190" s="45" t="str">
        <f t="shared" si="126"/>
        <v/>
      </c>
      <c r="R1190" s="45" t="str">
        <f>+IF(Q1190="","",IFERROR(VLOOKUP(Q1190,Consulta1[],2,0),"-"))</f>
        <v/>
      </c>
      <c r="S1190" s="45" t="str">
        <f>+IF(Q1190="","",IFERROR(VLOOKUP(Q1190,Consulta1[],3,0),"-"))</f>
        <v/>
      </c>
      <c r="T1190" s="45" t="str">
        <f>+IF(Q1190="","",IFERROR(VLOOKUP(Q1190,Consulta1[],4,0),"-"))</f>
        <v/>
      </c>
      <c r="U1190" s="45" t="str">
        <f>+IF(Q1190="","",IFERROR(VLOOKUP(Q1190,Consulta1[],5,0),"-"))</f>
        <v/>
      </c>
      <c r="V1190" s="45" t="str">
        <f>+IF(Q1190="","",IFERROR(VLOOKUP(Q1190,Consulta1[],6,0),"-"))</f>
        <v/>
      </c>
      <c r="W1190" s="45" t="str">
        <f t="shared" si="127"/>
        <v/>
      </c>
      <c r="X1190" s="51" t="str">
        <f>+IF(T1190="SWAT HB",800,IF(R1190="-","",IFERROR(IF(T1190="-","",VLOOKUP(T1190,'SKILL PERFIL'!$A$2:$B$37,2,0)),"")))</f>
        <v/>
      </c>
      <c r="Y1190" s="51" t="str">
        <f t="shared" si="128"/>
        <v/>
      </c>
      <c r="Z1190" s="46" t="str">
        <f t="shared" si="129"/>
        <v/>
      </c>
      <c r="AA1190" s="45" t="str">
        <f t="shared" si="130"/>
        <v/>
      </c>
      <c r="AB1190" s="45" t="str">
        <f t="shared" si="131"/>
        <v/>
      </c>
      <c r="AC1190" s="45" t="str">
        <f>+IF(Q1190="","",IFERROR(VLOOKUP(Q1190,Consulta1[],7,0),"-"))</f>
        <v/>
      </c>
      <c r="AD1190" s="45" t="str">
        <f>+IF(Q1190="","",IFERROR(VLOOKUP(Q1190,Consulta1[],9,0),"-"))</f>
        <v/>
      </c>
      <c r="AE1190" s="1">
        <f t="shared" si="132"/>
        <v>0</v>
      </c>
    </row>
    <row r="1191" spans="16:31">
      <c r="P1191" s="54"/>
      <c r="Q1191" s="45" t="str">
        <f t="shared" si="126"/>
        <v/>
      </c>
      <c r="R1191" s="45" t="str">
        <f>+IF(Q1191="","",IFERROR(VLOOKUP(Q1191,Consulta1[],2,0),"-"))</f>
        <v/>
      </c>
      <c r="S1191" s="45" t="str">
        <f>+IF(Q1191="","",IFERROR(VLOOKUP(Q1191,Consulta1[],3,0),"-"))</f>
        <v/>
      </c>
      <c r="T1191" s="45" t="str">
        <f>+IF(Q1191="","",IFERROR(VLOOKUP(Q1191,Consulta1[],4,0),"-"))</f>
        <v/>
      </c>
      <c r="U1191" s="45" t="str">
        <f>+IF(Q1191="","",IFERROR(VLOOKUP(Q1191,Consulta1[],5,0),"-"))</f>
        <v/>
      </c>
      <c r="V1191" s="45" t="str">
        <f>+IF(Q1191="","",IFERROR(VLOOKUP(Q1191,Consulta1[],6,0),"-"))</f>
        <v/>
      </c>
      <c r="W1191" s="45" t="str">
        <f t="shared" si="127"/>
        <v/>
      </c>
      <c r="X1191" s="51" t="str">
        <f>+IF(T1191="SWAT HB",800,IF(R1191="-","",IFERROR(IF(T1191="-","",VLOOKUP(T1191,'SKILL PERFIL'!$A$2:$B$37,2,0)),"")))</f>
        <v/>
      </c>
      <c r="Y1191" s="51" t="str">
        <f t="shared" si="128"/>
        <v/>
      </c>
      <c r="Z1191" s="46" t="str">
        <f t="shared" si="129"/>
        <v/>
      </c>
      <c r="AA1191" s="45" t="str">
        <f t="shared" si="130"/>
        <v/>
      </c>
      <c r="AB1191" s="45" t="str">
        <f t="shared" si="131"/>
        <v/>
      </c>
      <c r="AC1191" s="45" t="str">
        <f>+IF(Q1191="","",IFERROR(VLOOKUP(Q1191,Consulta1[],7,0),"-"))</f>
        <v/>
      </c>
      <c r="AD1191" s="45" t="str">
        <f>+IF(Q1191="","",IFERROR(VLOOKUP(Q1191,Consulta1[],9,0),"-"))</f>
        <v/>
      </c>
      <c r="AE1191" s="1">
        <f t="shared" si="132"/>
        <v>0</v>
      </c>
    </row>
    <row r="1192" spans="16:31">
      <c r="P1192" s="54"/>
      <c r="Q1192" s="45" t="str">
        <f t="shared" si="126"/>
        <v/>
      </c>
      <c r="R1192" s="45" t="str">
        <f>+IF(Q1192="","",IFERROR(VLOOKUP(Q1192,Consulta1[],2,0),"-"))</f>
        <v/>
      </c>
      <c r="S1192" s="45" t="str">
        <f>+IF(Q1192="","",IFERROR(VLOOKUP(Q1192,Consulta1[],3,0),"-"))</f>
        <v/>
      </c>
      <c r="T1192" s="45" t="str">
        <f>+IF(Q1192="","",IFERROR(VLOOKUP(Q1192,Consulta1[],4,0),"-"))</f>
        <v/>
      </c>
      <c r="U1192" s="45" t="str">
        <f>+IF(Q1192="","",IFERROR(VLOOKUP(Q1192,Consulta1[],5,0),"-"))</f>
        <v/>
      </c>
      <c r="V1192" s="45" t="str">
        <f>+IF(Q1192="","",IFERROR(VLOOKUP(Q1192,Consulta1[],6,0),"-"))</f>
        <v/>
      </c>
      <c r="W1192" s="45" t="str">
        <f t="shared" si="127"/>
        <v/>
      </c>
      <c r="X1192" s="51" t="str">
        <f>+IF(T1192="SWAT HB",800,IF(R1192="-","",IFERROR(IF(T1192="-","",VLOOKUP(T1192,'SKILL PERFIL'!$A$2:$B$37,2,0)),"")))</f>
        <v/>
      </c>
      <c r="Y1192" s="51" t="str">
        <f t="shared" si="128"/>
        <v/>
      </c>
      <c r="Z1192" s="46" t="str">
        <f t="shared" si="129"/>
        <v/>
      </c>
      <c r="AA1192" s="45" t="str">
        <f t="shared" si="130"/>
        <v/>
      </c>
      <c r="AB1192" s="45" t="str">
        <f t="shared" si="131"/>
        <v/>
      </c>
      <c r="AC1192" s="45" t="str">
        <f>+IF(Q1192="","",IFERROR(VLOOKUP(Q1192,Consulta1[],7,0),"-"))</f>
        <v/>
      </c>
      <c r="AD1192" s="45" t="str">
        <f>+IF(Q1192="","",IFERROR(VLOOKUP(Q1192,Consulta1[],9,0),"-"))</f>
        <v/>
      </c>
      <c r="AE1192" s="1">
        <f t="shared" si="132"/>
        <v>0</v>
      </c>
    </row>
    <row r="1193" spans="16:31">
      <c r="P1193" s="54"/>
      <c r="Q1193" s="45" t="str">
        <f t="shared" si="126"/>
        <v/>
      </c>
      <c r="R1193" s="45" t="str">
        <f>+IF(Q1193="","",IFERROR(VLOOKUP(Q1193,Consulta1[],2,0),"-"))</f>
        <v/>
      </c>
      <c r="S1193" s="45" t="str">
        <f>+IF(Q1193="","",IFERROR(VLOOKUP(Q1193,Consulta1[],3,0),"-"))</f>
        <v/>
      </c>
      <c r="T1193" s="45" t="str">
        <f>+IF(Q1193="","",IFERROR(VLOOKUP(Q1193,Consulta1[],4,0),"-"))</f>
        <v/>
      </c>
      <c r="U1193" s="45" t="str">
        <f>+IF(Q1193="","",IFERROR(VLOOKUP(Q1193,Consulta1[],5,0),"-"))</f>
        <v/>
      </c>
      <c r="V1193" s="45" t="str">
        <f>+IF(Q1193="","",IFERROR(VLOOKUP(Q1193,Consulta1[],6,0),"-"))</f>
        <v/>
      </c>
      <c r="W1193" s="45" t="str">
        <f t="shared" si="127"/>
        <v/>
      </c>
      <c r="X1193" s="51" t="str">
        <f>+IF(T1193="SWAT HB",800,IF(R1193="-","",IFERROR(IF(T1193="-","",VLOOKUP(T1193,'SKILL PERFIL'!$A$2:$B$37,2,0)),"")))</f>
        <v/>
      </c>
      <c r="Y1193" s="51" t="str">
        <f t="shared" si="128"/>
        <v/>
      </c>
      <c r="Z1193" s="46" t="str">
        <f t="shared" si="129"/>
        <v/>
      </c>
      <c r="AA1193" s="45" t="str">
        <f t="shared" si="130"/>
        <v/>
      </c>
      <c r="AB1193" s="45" t="str">
        <f t="shared" si="131"/>
        <v/>
      </c>
      <c r="AC1193" s="45" t="str">
        <f>+IF(Q1193="","",IFERROR(VLOOKUP(Q1193,Consulta1[],7,0),"-"))</f>
        <v/>
      </c>
      <c r="AD1193" s="45" t="str">
        <f>+IF(Q1193="","",IFERROR(VLOOKUP(Q1193,Consulta1[],9,0),"-"))</f>
        <v/>
      </c>
      <c r="AE1193" s="1">
        <f t="shared" si="132"/>
        <v>0</v>
      </c>
    </row>
    <row r="1194" spans="16:31">
      <c r="P1194" s="54"/>
      <c r="Q1194" s="45" t="str">
        <f t="shared" si="126"/>
        <v/>
      </c>
      <c r="R1194" s="45" t="str">
        <f>+IF(Q1194="","",IFERROR(VLOOKUP(Q1194,Consulta1[],2,0),"-"))</f>
        <v/>
      </c>
      <c r="S1194" s="45" t="str">
        <f>+IF(Q1194="","",IFERROR(VLOOKUP(Q1194,Consulta1[],3,0),"-"))</f>
        <v/>
      </c>
      <c r="T1194" s="45" t="str">
        <f>+IF(Q1194="","",IFERROR(VLOOKUP(Q1194,Consulta1[],4,0),"-"))</f>
        <v/>
      </c>
      <c r="U1194" s="45" t="str">
        <f>+IF(Q1194="","",IFERROR(VLOOKUP(Q1194,Consulta1[],5,0),"-"))</f>
        <v/>
      </c>
      <c r="V1194" s="45" t="str">
        <f>+IF(Q1194="","",IFERROR(VLOOKUP(Q1194,Consulta1[],6,0),"-"))</f>
        <v/>
      </c>
      <c r="W1194" s="45" t="str">
        <f t="shared" si="127"/>
        <v/>
      </c>
      <c r="X1194" s="51" t="str">
        <f>+IF(T1194="SWAT HB",800,IF(R1194="-","",IFERROR(IF(T1194="-","",VLOOKUP(T1194,'SKILL PERFIL'!$A$2:$B$37,2,0)),"")))</f>
        <v/>
      </c>
      <c r="Y1194" s="51" t="str">
        <f t="shared" si="128"/>
        <v/>
      </c>
      <c r="Z1194" s="46" t="str">
        <f t="shared" si="129"/>
        <v/>
      </c>
      <c r="AA1194" s="45" t="str">
        <f t="shared" si="130"/>
        <v/>
      </c>
      <c r="AB1194" s="45" t="str">
        <f t="shared" si="131"/>
        <v/>
      </c>
      <c r="AC1194" s="45" t="str">
        <f>+IF(Q1194="","",IFERROR(VLOOKUP(Q1194,Consulta1[],7,0),"-"))</f>
        <v/>
      </c>
      <c r="AD1194" s="45" t="str">
        <f>+IF(Q1194="","",IFERROR(VLOOKUP(Q1194,Consulta1[],9,0),"-"))</f>
        <v/>
      </c>
      <c r="AE1194" s="1">
        <f t="shared" si="132"/>
        <v>0</v>
      </c>
    </row>
    <row r="1195" spans="16:31">
      <c r="P1195" s="54"/>
      <c r="Q1195" s="45" t="str">
        <f t="shared" si="126"/>
        <v/>
      </c>
      <c r="R1195" s="45" t="str">
        <f>+IF(Q1195="","",IFERROR(VLOOKUP(Q1195,Consulta1[],2,0),"-"))</f>
        <v/>
      </c>
      <c r="S1195" s="45" t="str">
        <f>+IF(Q1195="","",IFERROR(VLOOKUP(Q1195,Consulta1[],3,0),"-"))</f>
        <v/>
      </c>
      <c r="T1195" s="45" t="str">
        <f>+IF(Q1195="","",IFERROR(VLOOKUP(Q1195,Consulta1[],4,0),"-"))</f>
        <v/>
      </c>
      <c r="U1195" s="45" t="str">
        <f>+IF(Q1195="","",IFERROR(VLOOKUP(Q1195,Consulta1[],5,0),"-"))</f>
        <v/>
      </c>
      <c r="V1195" s="45" t="str">
        <f>+IF(Q1195="","",IFERROR(VLOOKUP(Q1195,Consulta1[],6,0),"-"))</f>
        <v/>
      </c>
      <c r="W1195" s="45" t="str">
        <f t="shared" si="127"/>
        <v/>
      </c>
      <c r="X1195" s="51" t="str">
        <f>+IF(T1195="SWAT HB",800,IF(R1195="-","",IFERROR(IF(T1195="-","",VLOOKUP(T1195,'SKILL PERFIL'!$A$2:$B$37,2,0)),"")))</f>
        <v/>
      </c>
      <c r="Y1195" s="51" t="str">
        <f t="shared" si="128"/>
        <v/>
      </c>
      <c r="Z1195" s="46" t="str">
        <f t="shared" si="129"/>
        <v/>
      </c>
      <c r="AA1195" s="45" t="str">
        <f t="shared" si="130"/>
        <v/>
      </c>
      <c r="AB1195" s="45" t="str">
        <f t="shared" si="131"/>
        <v/>
      </c>
      <c r="AC1195" s="45" t="str">
        <f>+IF(Q1195="","",IFERROR(VLOOKUP(Q1195,Consulta1[],7,0),"-"))</f>
        <v/>
      </c>
      <c r="AD1195" s="45" t="str">
        <f>+IF(Q1195="","",IFERROR(VLOOKUP(Q1195,Consulta1[],9,0),"-"))</f>
        <v/>
      </c>
      <c r="AE1195" s="1">
        <f t="shared" si="132"/>
        <v>0</v>
      </c>
    </row>
    <row r="1196" spans="16:31">
      <c r="P1196" s="54"/>
      <c r="Q1196" s="45" t="str">
        <f t="shared" si="126"/>
        <v/>
      </c>
      <c r="R1196" s="45" t="str">
        <f>+IF(Q1196="","",IFERROR(VLOOKUP(Q1196,Consulta1[],2,0),"-"))</f>
        <v/>
      </c>
      <c r="S1196" s="45" t="str">
        <f>+IF(Q1196="","",IFERROR(VLOOKUP(Q1196,Consulta1[],3,0),"-"))</f>
        <v/>
      </c>
      <c r="T1196" s="45" t="str">
        <f>+IF(Q1196="","",IFERROR(VLOOKUP(Q1196,Consulta1[],4,0),"-"))</f>
        <v/>
      </c>
      <c r="U1196" s="45" t="str">
        <f>+IF(Q1196="","",IFERROR(VLOOKUP(Q1196,Consulta1[],5,0),"-"))</f>
        <v/>
      </c>
      <c r="V1196" s="45" t="str">
        <f>+IF(Q1196="","",IFERROR(VLOOKUP(Q1196,Consulta1[],6,0),"-"))</f>
        <v/>
      </c>
      <c r="W1196" s="45" t="str">
        <f t="shared" si="127"/>
        <v/>
      </c>
      <c r="X1196" s="51" t="str">
        <f>+IF(T1196="SWAT HB",800,IF(R1196="-","",IFERROR(IF(T1196="-","",VLOOKUP(T1196,'SKILL PERFIL'!$A$2:$B$37,2,0)),"")))</f>
        <v/>
      </c>
      <c r="Y1196" s="51" t="str">
        <f t="shared" si="128"/>
        <v/>
      </c>
      <c r="Z1196" s="46" t="str">
        <f t="shared" si="129"/>
        <v/>
      </c>
      <c r="AA1196" s="45" t="str">
        <f t="shared" si="130"/>
        <v/>
      </c>
      <c r="AB1196" s="45" t="str">
        <f t="shared" si="131"/>
        <v/>
      </c>
      <c r="AC1196" s="45" t="str">
        <f>+IF(Q1196="","",IFERROR(VLOOKUP(Q1196,Consulta1[],7,0),"-"))</f>
        <v/>
      </c>
      <c r="AD1196" s="45" t="str">
        <f>+IF(Q1196="","",IFERROR(VLOOKUP(Q1196,Consulta1[],9,0),"-"))</f>
        <v/>
      </c>
      <c r="AE1196" s="1">
        <f t="shared" si="132"/>
        <v>0</v>
      </c>
    </row>
    <row r="1197" spans="16:31">
      <c r="P1197" s="54"/>
      <c r="Q1197" s="45" t="str">
        <f t="shared" si="126"/>
        <v/>
      </c>
      <c r="R1197" s="45" t="str">
        <f>+IF(Q1197="","",IFERROR(VLOOKUP(Q1197,Consulta1[],2,0),"-"))</f>
        <v/>
      </c>
      <c r="S1197" s="45" t="str">
        <f>+IF(Q1197="","",IFERROR(VLOOKUP(Q1197,Consulta1[],3,0),"-"))</f>
        <v/>
      </c>
      <c r="T1197" s="45" t="str">
        <f>+IF(Q1197="","",IFERROR(VLOOKUP(Q1197,Consulta1[],4,0),"-"))</f>
        <v/>
      </c>
      <c r="U1197" s="45" t="str">
        <f>+IF(Q1197="","",IFERROR(VLOOKUP(Q1197,Consulta1[],5,0),"-"))</f>
        <v/>
      </c>
      <c r="V1197" s="45" t="str">
        <f>+IF(Q1197="","",IFERROR(VLOOKUP(Q1197,Consulta1[],6,0),"-"))</f>
        <v/>
      </c>
      <c r="W1197" s="45" t="str">
        <f t="shared" si="127"/>
        <v/>
      </c>
      <c r="X1197" s="51" t="str">
        <f>+IF(T1197="SWAT HB",800,IF(R1197="-","",IFERROR(IF(T1197="-","",VLOOKUP(T1197,'SKILL PERFIL'!$A$2:$B$37,2,0)),"")))</f>
        <v/>
      </c>
      <c r="Y1197" s="51" t="str">
        <f t="shared" si="128"/>
        <v/>
      </c>
      <c r="Z1197" s="46" t="str">
        <f t="shared" si="129"/>
        <v/>
      </c>
      <c r="AA1197" s="45" t="str">
        <f t="shared" si="130"/>
        <v/>
      </c>
      <c r="AB1197" s="45" t="str">
        <f t="shared" si="131"/>
        <v/>
      </c>
      <c r="AC1197" s="45" t="str">
        <f>+IF(Q1197="","",IFERROR(VLOOKUP(Q1197,Consulta1[],7,0),"-"))</f>
        <v/>
      </c>
      <c r="AD1197" s="45" t="str">
        <f>+IF(Q1197="","",IFERROR(VLOOKUP(Q1197,Consulta1[],9,0),"-"))</f>
        <v/>
      </c>
      <c r="AE1197" s="1">
        <f t="shared" si="132"/>
        <v>0</v>
      </c>
    </row>
    <row r="1198" spans="16:31">
      <c r="P1198" s="54"/>
      <c r="Q1198" s="45" t="str">
        <f t="shared" si="126"/>
        <v/>
      </c>
      <c r="R1198" s="45" t="str">
        <f>+IF(Q1198="","",IFERROR(VLOOKUP(Q1198,Consulta1[],2,0),"-"))</f>
        <v/>
      </c>
      <c r="S1198" s="45" t="str">
        <f>+IF(Q1198="","",IFERROR(VLOOKUP(Q1198,Consulta1[],3,0),"-"))</f>
        <v/>
      </c>
      <c r="T1198" s="45" t="str">
        <f>+IF(Q1198="","",IFERROR(VLOOKUP(Q1198,Consulta1[],4,0),"-"))</f>
        <v/>
      </c>
      <c r="U1198" s="45" t="str">
        <f>+IF(Q1198="","",IFERROR(VLOOKUP(Q1198,Consulta1[],5,0),"-"))</f>
        <v/>
      </c>
      <c r="V1198" s="45" t="str">
        <f>+IF(Q1198="","",IFERROR(VLOOKUP(Q1198,Consulta1[],6,0),"-"))</f>
        <v/>
      </c>
      <c r="W1198" s="45" t="str">
        <f t="shared" si="127"/>
        <v/>
      </c>
      <c r="X1198" s="51" t="str">
        <f>+IF(T1198="SWAT HB",800,IF(R1198="-","",IFERROR(IF(T1198="-","",VLOOKUP(T1198,'SKILL PERFIL'!$A$2:$B$37,2,0)),"")))</f>
        <v/>
      </c>
      <c r="Y1198" s="51" t="str">
        <f t="shared" si="128"/>
        <v/>
      </c>
      <c r="Z1198" s="46" t="str">
        <f t="shared" si="129"/>
        <v/>
      </c>
      <c r="AA1198" s="45" t="str">
        <f t="shared" si="130"/>
        <v/>
      </c>
      <c r="AB1198" s="45" t="str">
        <f t="shared" si="131"/>
        <v/>
      </c>
      <c r="AC1198" s="45" t="str">
        <f>+IF(Q1198="","",IFERROR(VLOOKUP(Q1198,Consulta1[],7,0),"-"))</f>
        <v/>
      </c>
      <c r="AD1198" s="45" t="str">
        <f>+IF(Q1198="","",IFERROR(VLOOKUP(Q1198,Consulta1[],9,0),"-"))</f>
        <v/>
      </c>
      <c r="AE1198" s="1">
        <f t="shared" si="132"/>
        <v>0</v>
      </c>
    </row>
    <row r="1199" spans="16:31">
      <c r="P1199" s="54"/>
      <c r="Q1199" s="45" t="str">
        <f t="shared" si="126"/>
        <v/>
      </c>
      <c r="R1199" s="45" t="str">
        <f>+IF(Q1199="","",IFERROR(VLOOKUP(Q1199,Consulta1[],2,0),"-"))</f>
        <v/>
      </c>
      <c r="S1199" s="45" t="str">
        <f>+IF(Q1199="","",IFERROR(VLOOKUP(Q1199,Consulta1[],3,0),"-"))</f>
        <v/>
      </c>
      <c r="T1199" s="45" t="str">
        <f>+IF(Q1199="","",IFERROR(VLOOKUP(Q1199,Consulta1[],4,0),"-"))</f>
        <v/>
      </c>
      <c r="U1199" s="45" t="str">
        <f>+IF(Q1199="","",IFERROR(VLOOKUP(Q1199,Consulta1[],5,0),"-"))</f>
        <v/>
      </c>
      <c r="V1199" s="45" t="str">
        <f>+IF(Q1199="","",IFERROR(VLOOKUP(Q1199,Consulta1[],6,0),"-"))</f>
        <v/>
      </c>
      <c r="W1199" s="45" t="str">
        <f t="shared" si="127"/>
        <v/>
      </c>
      <c r="X1199" s="51" t="str">
        <f>+IF(T1199="SWAT HB",800,IF(R1199="-","",IFERROR(IF(T1199="-","",VLOOKUP(T1199,'SKILL PERFIL'!$A$2:$B$37,2,0)),"")))</f>
        <v/>
      </c>
      <c r="Y1199" s="51" t="str">
        <f t="shared" si="128"/>
        <v/>
      </c>
      <c r="Z1199" s="46" t="str">
        <f t="shared" si="129"/>
        <v/>
      </c>
      <c r="AA1199" s="45" t="str">
        <f t="shared" si="130"/>
        <v/>
      </c>
      <c r="AB1199" s="45" t="str">
        <f t="shared" si="131"/>
        <v/>
      </c>
      <c r="AC1199" s="45" t="str">
        <f>+IF(Q1199="","",IFERROR(VLOOKUP(Q1199,Consulta1[],7,0),"-"))</f>
        <v/>
      </c>
      <c r="AD1199" s="45" t="str">
        <f>+IF(Q1199="","",IFERROR(VLOOKUP(Q1199,Consulta1[],9,0),"-"))</f>
        <v/>
      </c>
      <c r="AE1199" s="1">
        <f t="shared" si="132"/>
        <v>0</v>
      </c>
    </row>
    <row r="1200" spans="16:31">
      <c r="P1200" s="54"/>
      <c r="Q1200" s="45" t="str">
        <f t="shared" si="126"/>
        <v/>
      </c>
      <c r="R1200" s="45" t="str">
        <f>+IF(Q1200="","",IFERROR(VLOOKUP(Q1200,Consulta1[],2,0),"-"))</f>
        <v/>
      </c>
      <c r="S1200" s="45" t="str">
        <f>+IF(Q1200="","",IFERROR(VLOOKUP(Q1200,Consulta1[],3,0),"-"))</f>
        <v/>
      </c>
      <c r="T1200" s="45" t="str">
        <f>+IF(Q1200="","",IFERROR(VLOOKUP(Q1200,Consulta1[],4,0),"-"))</f>
        <v/>
      </c>
      <c r="U1200" s="45" t="str">
        <f>+IF(Q1200="","",IFERROR(VLOOKUP(Q1200,Consulta1[],5,0),"-"))</f>
        <v/>
      </c>
      <c r="V1200" s="45" t="str">
        <f>+IF(Q1200="","",IFERROR(VLOOKUP(Q1200,Consulta1[],6,0),"-"))</f>
        <v/>
      </c>
      <c r="W1200" s="45" t="str">
        <f t="shared" si="127"/>
        <v/>
      </c>
      <c r="X1200" s="51" t="str">
        <f>+IF(T1200="SWAT HB",800,IF(R1200="-","",IFERROR(IF(T1200="-","",VLOOKUP(T1200,'SKILL PERFIL'!$A$2:$B$37,2,0)),"")))</f>
        <v/>
      </c>
      <c r="Y1200" s="51" t="str">
        <f t="shared" si="128"/>
        <v/>
      </c>
      <c r="Z1200" s="46" t="str">
        <f t="shared" si="129"/>
        <v/>
      </c>
      <c r="AA1200" s="45" t="str">
        <f t="shared" si="130"/>
        <v/>
      </c>
      <c r="AB1200" s="45" t="str">
        <f t="shared" si="131"/>
        <v/>
      </c>
      <c r="AC1200" s="45" t="str">
        <f>+IF(Q1200="","",IFERROR(VLOOKUP(Q1200,Consulta1[],7,0),"-"))</f>
        <v/>
      </c>
      <c r="AD1200" s="45" t="str">
        <f>+IF(Q1200="","",IFERROR(VLOOKUP(Q1200,Consulta1[],9,0),"-"))</f>
        <v/>
      </c>
      <c r="AE1200" s="1">
        <f t="shared" si="132"/>
        <v>0</v>
      </c>
    </row>
    <row r="1201" spans="16:31">
      <c r="P1201" s="54"/>
      <c r="Q1201" s="45" t="str">
        <f t="shared" si="126"/>
        <v/>
      </c>
      <c r="R1201" s="45" t="str">
        <f>+IF(Q1201="","",IFERROR(VLOOKUP(Q1201,Consulta1[],2,0),"-"))</f>
        <v/>
      </c>
      <c r="S1201" s="45" t="str">
        <f>+IF(Q1201="","",IFERROR(VLOOKUP(Q1201,Consulta1[],3,0),"-"))</f>
        <v/>
      </c>
      <c r="T1201" s="45" t="str">
        <f>+IF(Q1201="","",IFERROR(VLOOKUP(Q1201,Consulta1[],4,0),"-"))</f>
        <v/>
      </c>
      <c r="U1201" s="45" t="str">
        <f>+IF(Q1201="","",IFERROR(VLOOKUP(Q1201,Consulta1[],5,0),"-"))</f>
        <v/>
      </c>
      <c r="V1201" s="45" t="str">
        <f>+IF(Q1201="","",IFERROR(VLOOKUP(Q1201,Consulta1[],6,0),"-"))</f>
        <v/>
      </c>
      <c r="W1201" s="45" t="str">
        <f t="shared" si="127"/>
        <v/>
      </c>
      <c r="X1201" s="51" t="str">
        <f>+IF(T1201="SWAT HB",800,IF(R1201="-","",IFERROR(IF(T1201="-","",VLOOKUP(T1201,'SKILL PERFIL'!$A$2:$B$37,2,0)),"")))</f>
        <v/>
      </c>
      <c r="Y1201" s="51" t="str">
        <f t="shared" si="128"/>
        <v/>
      </c>
      <c r="Z1201" s="46" t="str">
        <f t="shared" si="129"/>
        <v/>
      </c>
      <c r="AA1201" s="45" t="str">
        <f t="shared" si="130"/>
        <v/>
      </c>
      <c r="AB1201" s="45" t="str">
        <f t="shared" si="131"/>
        <v/>
      </c>
      <c r="AC1201" s="45" t="str">
        <f>+IF(Q1201="","",IFERROR(VLOOKUP(Q1201,Consulta1[],7,0),"-"))</f>
        <v/>
      </c>
      <c r="AD1201" s="45" t="str">
        <f>+IF(Q1201="","",IFERROR(VLOOKUP(Q1201,Consulta1[],9,0),"-"))</f>
        <v/>
      </c>
      <c r="AE1201" s="1">
        <f t="shared" si="132"/>
        <v>0</v>
      </c>
    </row>
    <row r="1202" spans="16:31">
      <c r="P1202" s="54"/>
      <c r="Q1202" s="45" t="str">
        <f t="shared" si="126"/>
        <v/>
      </c>
      <c r="R1202" s="45" t="str">
        <f>+IF(Q1202="","",IFERROR(VLOOKUP(Q1202,Consulta1[],2,0),"-"))</f>
        <v/>
      </c>
      <c r="S1202" s="45" t="str">
        <f>+IF(Q1202="","",IFERROR(VLOOKUP(Q1202,Consulta1[],3,0),"-"))</f>
        <v/>
      </c>
      <c r="T1202" s="45" t="str">
        <f>+IF(Q1202="","",IFERROR(VLOOKUP(Q1202,Consulta1[],4,0),"-"))</f>
        <v/>
      </c>
      <c r="U1202" s="45" t="str">
        <f>+IF(Q1202="","",IFERROR(VLOOKUP(Q1202,Consulta1[],5,0),"-"))</f>
        <v/>
      </c>
      <c r="V1202" s="45" t="str">
        <f>+IF(Q1202="","",IFERROR(VLOOKUP(Q1202,Consulta1[],6,0),"-"))</f>
        <v/>
      </c>
      <c r="W1202" s="45" t="str">
        <f t="shared" si="127"/>
        <v/>
      </c>
      <c r="X1202" s="51" t="str">
        <f>+IF(T1202="SWAT HB",800,IF(R1202="-","",IFERROR(IF(T1202="-","",VLOOKUP(T1202,'SKILL PERFIL'!$A$2:$B$37,2,0)),"")))</f>
        <v/>
      </c>
      <c r="Y1202" s="51" t="str">
        <f t="shared" si="128"/>
        <v/>
      </c>
      <c r="Z1202" s="46" t="str">
        <f t="shared" si="129"/>
        <v/>
      </c>
      <c r="AA1202" s="45" t="str">
        <f t="shared" si="130"/>
        <v/>
      </c>
      <c r="AB1202" s="45" t="str">
        <f t="shared" si="131"/>
        <v/>
      </c>
      <c r="AC1202" s="45" t="str">
        <f>+IF(Q1202="","",IFERROR(VLOOKUP(Q1202,Consulta1[],7,0),"-"))</f>
        <v/>
      </c>
      <c r="AD1202" s="45" t="str">
        <f>+IF(Q1202="","",IFERROR(VLOOKUP(Q1202,Consulta1[],9,0),"-"))</f>
        <v/>
      </c>
      <c r="AE1202" s="1">
        <f t="shared" si="132"/>
        <v>0</v>
      </c>
    </row>
    <row r="1203" spans="16:31">
      <c r="P1203" s="54"/>
      <c r="Q1203" s="45" t="str">
        <f t="shared" si="126"/>
        <v/>
      </c>
      <c r="R1203" s="45" t="str">
        <f>+IF(Q1203="","",IFERROR(VLOOKUP(Q1203,Consulta1[],2,0),"-"))</f>
        <v/>
      </c>
      <c r="S1203" s="45" t="str">
        <f>+IF(Q1203="","",IFERROR(VLOOKUP(Q1203,Consulta1[],3,0),"-"))</f>
        <v/>
      </c>
      <c r="T1203" s="45" t="str">
        <f>+IF(Q1203="","",IFERROR(VLOOKUP(Q1203,Consulta1[],4,0),"-"))</f>
        <v/>
      </c>
      <c r="U1203" s="45" t="str">
        <f>+IF(Q1203="","",IFERROR(VLOOKUP(Q1203,Consulta1[],5,0),"-"))</f>
        <v/>
      </c>
      <c r="V1203" s="45" t="str">
        <f>+IF(Q1203="","",IFERROR(VLOOKUP(Q1203,Consulta1[],6,0),"-"))</f>
        <v/>
      </c>
      <c r="W1203" s="45" t="str">
        <f t="shared" si="127"/>
        <v/>
      </c>
      <c r="X1203" s="51" t="str">
        <f>+IF(T1203="SWAT HB",800,IF(R1203="-","",IFERROR(IF(T1203="-","",VLOOKUP(T1203,'SKILL PERFIL'!$A$2:$B$37,2,0)),"")))</f>
        <v/>
      </c>
      <c r="Y1203" s="51" t="str">
        <f t="shared" si="128"/>
        <v/>
      </c>
      <c r="Z1203" s="46" t="str">
        <f t="shared" si="129"/>
        <v/>
      </c>
      <c r="AA1203" s="45" t="str">
        <f t="shared" si="130"/>
        <v/>
      </c>
      <c r="AB1203" s="45" t="str">
        <f t="shared" si="131"/>
        <v/>
      </c>
      <c r="AC1203" s="45" t="str">
        <f>+IF(Q1203="","",IFERROR(VLOOKUP(Q1203,Consulta1[],7,0),"-"))</f>
        <v/>
      </c>
      <c r="AD1203" s="45" t="str">
        <f>+IF(Q1203="","",IFERROR(VLOOKUP(Q1203,Consulta1[],9,0),"-"))</f>
        <v/>
      </c>
      <c r="AE1203" s="1">
        <f t="shared" si="132"/>
        <v>0</v>
      </c>
    </row>
    <row r="1204" spans="16:31">
      <c r="P1204" s="54"/>
      <c r="Q1204" s="45" t="str">
        <f t="shared" si="126"/>
        <v/>
      </c>
      <c r="R1204" s="45" t="str">
        <f>+IF(Q1204="","",IFERROR(VLOOKUP(Q1204,Consulta1[],2,0),"-"))</f>
        <v/>
      </c>
      <c r="S1204" s="45" t="str">
        <f>+IF(Q1204="","",IFERROR(VLOOKUP(Q1204,Consulta1[],3,0),"-"))</f>
        <v/>
      </c>
      <c r="T1204" s="45" t="str">
        <f>+IF(Q1204="","",IFERROR(VLOOKUP(Q1204,Consulta1[],4,0),"-"))</f>
        <v/>
      </c>
      <c r="U1204" s="45" t="str">
        <f>+IF(Q1204="","",IFERROR(VLOOKUP(Q1204,Consulta1[],5,0),"-"))</f>
        <v/>
      </c>
      <c r="V1204" s="45" t="str">
        <f>+IF(Q1204="","",IFERROR(VLOOKUP(Q1204,Consulta1[],6,0),"-"))</f>
        <v/>
      </c>
      <c r="W1204" s="45" t="str">
        <f t="shared" si="127"/>
        <v/>
      </c>
      <c r="X1204" s="51" t="str">
        <f>+IF(T1204="SWAT HB",800,IF(R1204="-","",IFERROR(IF(T1204="-","",VLOOKUP(T1204,'SKILL PERFIL'!$A$2:$B$37,2,0)),"")))</f>
        <v/>
      </c>
      <c r="Y1204" s="51" t="str">
        <f t="shared" si="128"/>
        <v/>
      </c>
      <c r="Z1204" s="46" t="str">
        <f t="shared" si="129"/>
        <v/>
      </c>
      <c r="AA1204" s="45" t="str">
        <f t="shared" si="130"/>
        <v/>
      </c>
      <c r="AB1204" s="45" t="str">
        <f t="shared" si="131"/>
        <v/>
      </c>
      <c r="AC1204" s="45" t="str">
        <f>+IF(Q1204="","",IFERROR(VLOOKUP(Q1204,Consulta1[],7,0),"-"))</f>
        <v/>
      </c>
      <c r="AD1204" s="45" t="str">
        <f>+IF(Q1204="","",IFERROR(VLOOKUP(Q1204,Consulta1[],9,0),"-"))</f>
        <v/>
      </c>
      <c r="AE1204" s="1">
        <f t="shared" si="132"/>
        <v>0</v>
      </c>
    </row>
    <row r="1205" spans="16:31">
      <c r="P1205" s="54"/>
      <c r="Q1205" s="45" t="str">
        <f t="shared" si="126"/>
        <v/>
      </c>
      <c r="R1205" s="45" t="str">
        <f>+IF(Q1205="","",IFERROR(VLOOKUP(Q1205,Consulta1[],2,0),"-"))</f>
        <v/>
      </c>
      <c r="S1205" s="45" t="str">
        <f>+IF(Q1205="","",IFERROR(VLOOKUP(Q1205,Consulta1[],3,0),"-"))</f>
        <v/>
      </c>
      <c r="T1205" s="45" t="str">
        <f>+IF(Q1205="","",IFERROR(VLOOKUP(Q1205,Consulta1[],4,0),"-"))</f>
        <v/>
      </c>
      <c r="U1205" s="45" t="str">
        <f>+IF(Q1205="","",IFERROR(VLOOKUP(Q1205,Consulta1[],5,0),"-"))</f>
        <v/>
      </c>
      <c r="V1205" s="45" t="str">
        <f>+IF(Q1205="","",IFERROR(VLOOKUP(Q1205,Consulta1[],6,0),"-"))</f>
        <v/>
      </c>
      <c r="W1205" s="45" t="str">
        <f t="shared" si="127"/>
        <v/>
      </c>
      <c r="X1205" s="51" t="str">
        <f>+IF(T1205="SWAT HB",800,IF(R1205="-","",IFERROR(IF(T1205="-","",VLOOKUP(T1205,'SKILL PERFIL'!$A$2:$B$37,2,0)),"")))</f>
        <v/>
      </c>
      <c r="Y1205" s="51" t="str">
        <f t="shared" si="128"/>
        <v/>
      </c>
      <c r="Z1205" s="46" t="str">
        <f t="shared" si="129"/>
        <v/>
      </c>
      <c r="AA1205" s="45" t="str">
        <f t="shared" si="130"/>
        <v/>
      </c>
      <c r="AB1205" s="45" t="str">
        <f t="shared" si="131"/>
        <v/>
      </c>
      <c r="AC1205" s="45" t="str">
        <f>+IF(Q1205="","",IFERROR(VLOOKUP(Q1205,Consulta1[],7,0),"-"))</f>
        <v/>
      </c>
      <c r="AD1205" s="45" t="str">
        <f>+IF(Q1205="","",IFERROR(VLOOKUP(Q1205,Consulta1[],9,0),"-"))</f>
        <v/>
      </c>
      <c r="AE1205" s="1">
        <f t="shared" si="132"/>
        <v>0</v>
      </c>
    </row>
    <row r="1206" spans="16:31">
      <c r="P1206" s="54"/>
      <c r="Q1206" s="45" t="str">
        <f t="shared" si="126"/>
        <v/>
      </c>
      <c r="R1206" s="45" t="str">
        <f>+IF(Q1206="","",IFERROR(VLOOKUP(Q1206,Consulta1[],2,0),"-"))</f>
        <v/>
      </c>
      <c r="S1206" s="45" t="str">
        <f>+IF(Q1206="","",IFERROR(VLOOKUP(Q1206,Consulta1[],3,0),"-"))</f>
        <v/>
      </c>
      <c r="T1206" s="45" t="str">
        <f>+IF(Q1206="","",IFERROR(VLOOKUP(Q1206,Consulta1[],4,0),"-"))</f>
        <v/>
      </c>
      <c r="U1206" s="45" t="str">
        <f>+IF(Q1206="","",IFERROR(VLOOKUP(Q1206,Consulta1[],5,0),"-"))</f>
        <v/>
      </c>
      <c r="V1206" s="45" t="str">
        <f>+IF(Q1206="","",IFERROR(VLOOKUP(Q1206,Consulta1[],6,0),"-"))</f>
        <v/>
      </c>
      <c r="W1206" s="45" t="str">
        <f t="shared" si="127"/>
        <v/>
      </c>
      <c r="X1206" s="51" t="str">
        <f>+IF(T1206="SWAT HB",800,IF(R1206="-","",IFERROR(IF(T1206="-","",VLOOKUP(T1206,'SKILL PERFIL'!$A$2:$B$37,2,0)),"")))</f>
        <v/>
      </c>
      <c r="Y1206" s="51" t="str">
        <f t="shared" si="128"/>
        <v/>
      </c>
      <c r="Z1206" s="46" t="str">
        <f t="shared" si="129"/>
        <v/>
      </c>
      <c r="AA1206" s="45" t="str">
        <f t="shared" si="130"/>
        <v/>
      </c>
      <c r="AB1206" s="45" t="str">
        <f t="shared" si="131"/>
        <v/>
      </c>
      <c r="AC1206" s="45" t="str">
        <f>+IF(Q1206="","",IFERROR(VLOOKUP(Q1206,Consulta1[],7,0),"-"))</f>
        <v/>
      </c>
      <c r="AD1206" s="45" t="str">
        <f>+IF(Q1206="","",IFERROR(VLOOKUP(Q1206,Consulta1[],9,0),"-"))</f>
        <v/>
      </c>
      <c r="AE1206" s="1">
        <f t="shared" si="132"/>
        <v>0</v>
      </c>
    </row>
    <row r="1207" spans="16:31">
      <c r="P1207" s="54"/>
      <c r="Q1207" s="45" t="str">
        <f t="shared" si="126"/>
        <v/>
      </c>
      <c r="R1207" s="45" t="str">
        <f>+IF(Q1207="","",IFERROR(VLOOKUP(Q1207,Consulta1[],2,0),"-"))</f>
        <v/>
      </c>
      <c r="S1207" s="45" t="str">
        <f>+IF(Q1207="","",IFERROR(VLOOKUP(Q1207,Consulta1[],3,0),"-"))</f>
        <v/>
      </c>
      <c r="T1207" s="45" t="str">
        <f>+IF(Q1207="","",IFERROR(VLOOKUP(Q1207,Consulta1[],4,0),"-"))</f>
        <v/>
      </c>
      <c r="U1207" s="45" t="str">
        <f>+IF(Q1207="","",IFERROR(VLOOKUP(Q1207,Consulta1[],5,0),"-"))</f>
        <v/>
      </c>
      <c r="V1207" s="45" t="str">
        <f>+IF(Q1207="","",IFERROR(VLOOKUP(Q1207,Consulta1[],6,0),"-"))</f>
        <v/>
      </c>
      <c r="W1207" s="45" t="str">
        <f t="shared" si="127"/>
        <v/>
      </c>
      <c r="X1207" s="51" t="str">
        <f>+IF(T1207="SWAT HB",800,IF(R1207="-","",IFERROR(IF(T1207="-","",VLOOKUP(T1207,'SKILL PERFIL'!$A$2:$B$37,2,0)),"")))</f>
        <v/>
      </c>
      <c r="Y1207" s="51" t="str">
        <f t="shared" si="128"/>
        <v/>
      </c>
      <c r="Z1207" s="46" t="str">
        <f t="shared" si="129"/>
        <v/>
      </c>
      <c r="AA1207" s="45" t="str">
        <f t="shared" si="130"/>
        <v/>
      </c>
      <c r="AB1207" s="45" t="str">
        <f t="shared" si="131"/>
        <v/>
      </c>
      <c r="AC1207" s="45" t="str">
        <f>+IF(Q1207="","",IFERROR(VLOOKUP(Q1207,Consulta1[],7,0),"-"))</f>
        <v/>
      </c>
      <c r="AD1207" s="45" t="str">
        <f>+IF(Q1207="","",IFERROR(VLOOKUP(Q1207,Consulta1[],9,0),"-"))</f>
        <v/>
      </c>
      <c r="AE1207" s="1">
        <f t="shared" si="132"/>
        <v>0</v>
      </c>
    </row>
    <row r="1208" spans="16:31">
      <c r="P1208" s="54"/>
      <c r="Q1208" s="45" t="str">
        <f t="shared" si="126"/>
        <v/>
      </c>
      <c r="R1208" s="45" t="str">
        <f>+IF(Q1208="","",IFERROR(VLOOKUP(Q1208,Consulta1[],2,0),"-"))</f>
        <v/>
      </c>
      <c r="S1208" s="45" t="str">
        <f>+IF(Q1208="","",IFERROR(VLOOKUP(Q1208,Consulta1[],3,0),"-"))</f>
        <v/>
      </c>
      <c r="T1208" s="45" t="str">
        <f>+IF(Q1208="","",IFERROR(VLOOKUP(Q1208,Consulta1[],4,0),"-"))</f>
        <v/>
      </c>
      <c r="U1208" s="45" t="str">
        <f>+IF(Q1208="","",IFERROR(VLOOKUP(Q1208,Consulta1[],5,0),"-"))</f>
        <v/>
      </c>
      <c r="V1208" s="45" t="str">
        <f>+IF(Q1208="","",IFERROR(VLOOKUP(Q1208,Consulta1[],6,0),"-"))</f>
        <v/>
      </c>
      <c r="W1208" s="45" t="str">
        <f t="shared" si="127"/>
        <v/>
      </c>
      <c r="X1208" s="51" t="str">
        <f>+IF(T1208="SWAT HB",800,IF(R1208="-","",IFERROR(IF(T1208="-","",VLOOKUP(T1208,'SKILL PERFIL'!$A$2:$B$37,2,0)),"")))</f>
        <v/>
      </c>
      <c r="Y1208" s="51" t="str">
        <f t="shared" si="128"/>
        <v/>
      </c>
      <c r="Z1208" s="46" t="str">
        <f t="shared" si="129"/>
        <v/>
      </c>
      <c r="AA1208" s="45" t="str">
        <f t="shared" si="130"/>
        <v/>
      </c>
      <c r="AB1208" s="45" t="str">
        <f t="shared" si="131"/>
        <v/>
      </c>
      <c r="AC1208" s="45" t="str">
        <f>+IF(Q1208="","",IFERROR(VLOOKUP(Q1208,Consulta1[],7,0),"-"))</f>
        <v/>
      </c>
      <c r="AD1208" s="45" t="str">
        <f>+IF(Q1208="","",IFERROR(VLOOKUP(Q1208,Consulta1[],9,0),"-"))</f>
        <v/>
      </c>
      <c r="AE1208" s="1">
        <f t="shared" si="132"/>
        <v>0</v>
      </c>
    </row>
    <row r="1209" spans="16:31">
      <c r="P1209" s="54"/>
      <c r="Q1209" s="45" t="str">
        <f t="shared" si="126"/>
        <v/>
      </c>
      <c r="R1209" s="45" t="str">
        <f>+IF(Q1209="","",IFERROR(VLOOKUP(Q1209,Consulta1[],2,0),"-"))</f>
        <v/>
      </c>
      <c r="S1209" s="45" t="str">
        <f>+IF(Q1209="","",IFERROR(VLOOKUP(Q1209,Consulta1[],3,0),"-"))</f>
        <v/>
      </c>
      <c r="T1209" s="45" t="str">
        <f>+IF(Q1209="","",IFERROR(VLOOKUP(Q1209,Consulta1[],4,0),"-"))</f>
        <v/>
      </c>
      <c r="U1209" s="45" t="str">
        <f>+IF(Q1209="","",IFERROR(VLOOKUP(Q1209,Consulta1[],5,0),"-"))</f>
        <v/>
      </c>
      <c r="V1209" s="45" t="str">
        <f>+IF(Q1209="","",IFERROR(VLOOKUP(Q1209,Consulta1[],6,0),"-"))</f>
        <v/>
      </c>
      <c r="W1209" s="45" t="str">
        <f t="shared" si="127"/>
        <v/>
      </c>
      <c r="X1209" s="51" t="str">
        <f>+IF(T1209="SWAT HB",800,IF(R1209="-","",IFERROR(IF(T1209="-","",VLOOKUP(T1209,'SKILL PERFIL'!$A$2:$B$37,2,0)),"")))</f>
        <v/>
      </c>
      <c r="Y1209" s="51" t="str">
        <f t="shared" si="128"/>
        <v/>
      </c>
      <c r="Z1209" s="46" t="str">
        <f t="shared" si="129"/>
        <v/>
      </c>
      <c r="AA1209" s="45" t="str">
        <f t="shared" si="130"/>
        <v/>
      </c>
      <c r="AB1209" s="45" t="str">
        <f t="shared" si="131"/>
        <v/>
      </c>
      <c r="AC1209" s="45" t="str">
        <f>+IF(Q1209="","",IFERROR(VLOOKUP(Q1209,Consulta1[],7,0),"-"))</f>
        <v/>
      </c>
      <c r="AD1209" s="45" t="str">
        <f>+IF(Q1209="","",IFERROR(VLOOKUP(Q1209,Consulta1[],9,0),"-"))</f>
        <v/>
      </c>
      <c r="AE1209" s="1">
        <f t="shared" si="132"/>
        <v>0</v>
      </c>
    </row>
    <row r="1210" spans="16:31">
      <c r="P1210" s="54"/>
      <c r="Q1210" s="45" t="str">
        <f t="shared" si="126"/>
        <v/>
      </c>
      <c r="R1210" s="45" t="str">
        <f>+IF(Q1210="","",IFERROR(VLOOKUP(Q1210,Consulta1[],2,0),"-"))</f>
        <v/>
      </c>
      <c r="S1210" s="45" t="str">
        <f>+IF(Q1210="","",IFERROR(VLOOKUP(Q1210,Consulta1[],3,0),"-"))</f>
        <v/>
      </c>
      <c r="T1210" s="45" t="str">
        <f>+IF(Q1210="","",IFERROR(VLOOKUP(Q1210,Consulta1[],4,0),"-"))</f>
        <v/>
      </c>
      <c r="U1210" s="45" t="str">
        <f>+IF(Q1210="","",IFERROR(VLOOKUP(Q1210,Consulta1[],5,0),"-"))</f>
        <v/>
      </c>
      <c r="V1210" s="45" t="str">
        <f>+IF(Q1210="","",IFERROR(VLOOKUP(Q1210,Consulta1[],6,0),"-"))</f>
        <v/>
      </c>
      <c r="W1210" s="45" t="str">
        <f t="shared" si="127"/>
        <v/>
      </c>
      <c r="X1210" s="51" t="str">
        <f>+IF(T1210="SWAT HB",800,IF(R1210="-","",IFERROR(IF(T1210="-","",VLOOKUP(T1210,'SKILL PERFIL'!$A$2:$B$37,2,0)),"")))</f>
        <v/>
      </c>
      <c r="Y1210" s="51" t="str">
        <f t="shared" si="128"/>
        <v/>
      </c>
      <c r="Z1210" s="46" t="str">
        <f t="shared" si="129"/>
        <v/>
      </c>
      <c r="AA1210" s="45" t="str">
        <f t="shared" si="130"/>
        <v/>
      </c>
      <c r="AB1210" s="45" t="str">
        <f t="shared" si="131"/>
        <v/>
      </c>
      <c r="AC1210" s="45" t="str">
        <f>+IF(Q1210="","",IFERROR(VLOOKUP(Q1210,Consulta1[],7,0),"-"))</f>
        <v/>
      </c>
      <c r="AD1210" s="45" t="str">
        <f>+IF(Q1210="","",IFERROR(VLOOKUP(Q1210,Consulta1[],9,0),"-"))</f>
        <v/>
      </c>
      <c r="AE1210" s="1">
        <f t="shared" si="132"/>
        <v>0</v>
      </c>
    </row>
    <row r="1211" spans="16:31">
      <c r="P1211" s="54"/>
      <c r="Q1211" s="45" t="str">
        <f t="shared" si="126"/>
        <v/>
      </c>
      <c r="R1211" s="45" t="str">
        <f>+IF(Q1211="","",IFERROR(VLOOKUP(Q1211,Consulta1[],2,0),"-"))</f>
        <v/>
      </c>
      <c r="S1211" s="45" t="str">
        <f>+IF(Q1211="","",IFERROR(VLOOKUP(Q1211,Consulta1[],3,0),"-"))</f>
        <v/>
      </c>
      <c r="T1211" s="45" t="str">
        <f>+IF(Q1211="","",IFERROR(VLOOKUP(Q1211,Consulta1[],4,0),"-"))</f>
        <v/>
      </c>
      <c r="U1211" s="45" t="str">
        <f>+IF(Q1211="","",IFERROR(VLOOKUP(Q1211,Consulta1[],5,0),"-"))</f>
        <v/>
      </c>
      <c r="V1211" s="45" t="str">
        <f>+IF(Q1211="","",IFERROR(VLOOKUP(Q1211,Consulta1[],6,0),"-"))</f>
        <v/>
      </c>
      <c r="W1211" s="45" t="str">
        <f t="shared" si="127"/>
        <v/>
      </c>
      <c r="X1211" s="51" t="str">
        <f>+IF(T1211="SWAT HB",800,IF(R1211="-","",IFERROR(IF(T1211="-","",VLOOKUP(T1211,'SKILL PERFIL'!$A$2:$B$37,2,0)),"")))</f>
        <v/>
      </c>
      <c r="Y1211" s="51" t="str">
        <f t="shared" si="128"/>
        <v/>
      </c>
      <c r="Z1211" s="46" t="str">
        <f t="shared" si="129"/>
        <v/>
      </c>
      <c r="AA1211" s="45" t="str">
        <f t="shared" si="130"/>
        <v/>
      </c>
      <c r="AB1211" s="45" t="str">
        <f t="shared" si="131"/>
        <v/>
      </c>
      <c r="AC1211" s="45" t="str">
        <f>+IF(Q1211="","",IFERROR(VLOOKUP(Q1211,Consulta1[],7,0),"-"))</f>
        <v/>
      </c>
      <c r="AD1211" s="45" t="str">
        <f>+IF(Q1211="","",IFERROR(VLOOKUP(Q1211,Consulta1[],9,0),"-"))</f>
        <v/>
      </c>
      <c r="AE1211" s="1">
        <f t="shared" si="132"/>
        <v>0</v>
      </c>
    </row>
    <row r="1212" spans="16:31">
      <c r="P1212" s="54"/>
      <c r="Q1212" s="45" t="str">
        <f t="shared" si="126"/>
        <v/>
      </c>
      <c r="R1212" s="45" t="str">
        <f>+IF(Q1212="","",IFERROR(VLOOKUP(Q1212,Consulta1[],2,0),"-"))</f>
        <v/>
      </c>
      <c r="S1212" s="45" t="str">
        <f>+IF(Q1212="","",IFERROR(VLOOKUP(Q1212,Consulta1[],3,0),"-"))</f>
        <v/>
      </c>
      <c r="T1212" s="45" t="str">
        <f>+IF(Q1212="","",IFERROR(VLOOKUP(Q1212,Consulta1[],4,0),"-"))</f>
        <v/>
      </c>
      <c r="U1212" s="45" t="str">
        <f>+IF(Q1212="","",IFERROR(VLOOKUP(Q1212,Consulta1[],5,0),"-"))</f>
        <v/>
      </c>
      <c r="V1212" s="45" t="str">
        <f>+IF(Q1212="","",IFERROR(VLOOKUP(Q1212,Consulta1[],6,0),"-"))</f>
        <v/>
      </c>
      <c r="W1212" s="45" t="str">
        <f t="shared" si="127"/>
        <v/>
      </c>
      <c r="X1212" s="51" t="str">
        <f>+IF(T1212="SWAT HB",800,IF(R1212="-","",IFERROR(IF(T1212="-","",VLOOKUP(T1212,'SKILL PERFIL'!$A$2:$B$37,2,0)),"")))</f>
        <v/>
      </c>
      <c r="Y1212" s="51" t="str">
        <f t="shared" si="128"/>
        <v/>
      </c>
      <c r="Z1212" s="46" t="str">
        <f t="shared" si="129"/>
        <v/>
      </c>
      <c r="AA1212" s="45" t="str">
        <f t="shared" si="130"/>
        <v/>
      </c>
      <c r="AB1212" s="45" t="str">
        <f t="shared" si="131"/>
        <v/>
      </c>
      <c r="AC1212" s="45" t="str">
        <f>+IF(Q1212="","",IFERROR(VLOOKUP(Q1212,Consulta1[],7,0),"-"))</f>
        <v/>
      </c>
      <c r="AD1212" s="45" t="str">
        <f>+IF(Q1212="","",IFERROR(VLOOKUP(Q1212,Consulta1[],9,0),"-"))</f>
        <v/>
      </c>
      <c r="AE1212" s="1">
        <f t="shared" si="132"/>
        <v>0</v>
      </c>
    </row>
    <row r="1213" spans="16:31">
      <c r="P1213" s="54"/>
      <c r="Q1213" s="45" t="str">
        <f t="shared" si="126"/>
        <v/>
      </c>
      <c r="R1213" s="45" t="str">
        <f>+IF(Q1213="","",IFERROR(VLOOKUP(Q1213,Consulta1[],2,0),"-"))</f>
        <v/>
      </c>
      <c r="S1213" s="45" t="str">
        <f>+IF(Q1213="","",IFERROR(VLOOKUP(Q1213,Consulta1[],3,0),"-"))</f>
        <v/>
      </c>
      <c r="T1213" s="45" t="str">
        <f>+IF(Q1213="","",IFERROR(VLOOKUP(Q1213,Consulta1[],4,0),"-"))</f>
        <v/>
      </c>
      <c r="U1213" s="45" t="str">
        <f>+IF(Q1213="","",IFERROR(VLOOKUP(Q1213,Consulta1[],5,0),"-"))</f>
        <v/>
      </c>
      <c r="V1213" s="45" t="str">
        <f>+IF(Q1213="","",IFERROR(VLOOKUP(Q1213,Consulta1[],6,0),"-"))</f>
        <v/>
      </c>
      <c r="W1213" s="45" t="str">
        <f t="shared" si="127"/>
        <v/>
      </c>
      <c r="X1213" s="51" t="str">
        <f>+IF(T1213="SWAT HB",800,IF(R1213="-","",IFERROR(IF(T1213="-","",VLOOKUP(T1213,'SKILL PERFIL'!$A$2:$B$37,2,0)),"")))</f>
        <v/>
      </c>
      <c r="Y1213" s="51" t="str">
        <f t="shared" si="128"/>
        <v/>
      </c>
      <c r="Z1213" s="46" t="str">
        <f t="shared" si="129"/>
        <v/>
      </c>
      <c r="AA1213" s="45" t="str">
        <f t="shared" si="130"/>
        <v/>
      </c>
      <c r="AB1213" s="45" t="str">
        <f t="shared" si="131"/>
        <v/>
      </c>
      <c r="AC1213" s="45" t="str">
        <f>+IF(Q1213="","",IFERROR(VLOOKUP(Q1213,Consulta1[],7,0),"-"))</f>
        <v/>
      </c>
      <c r="AD1213" s="45" t="str">
        <f>+IF(Q1213="","",IFERROR(VLOOKUP(Q1213,Consulta1[],9,0),"-"))</f>
        <v/>
      </c>
      <c r="AE1213" s="1">
        <f t="shared" si="132"/>
        <v>0</v>
      </c>
    </row>
    <row r="1214" spans="16:31">
      <c r="P1214" s="54"/>
      <c r="Q1214" s="45" t="str">
        <f t="shared" si="126"/>
        <v/>
      </c>
      <c r="R1214" s="45" t="str">
        <f>+IF(Q1214="","",IFERROR(VLOOKUP(Q1214,Consulta1[],2,0),"-"))</f>
        <v/>
      </c>
      <c r="S1214" s="45" t="str">
        <f>+IF(Q1214="","",IFERROR(VLOOKUP(Q1214,Consulta1[],3,0),"-"))</f>
        <v/>
      </c>
      <c r="T1214" s="45" t="str">
        <f>+IF(Q1214="","",IFERROR(VLOOKUP(Q1214,Consulta1[],4,0),"-"))</f>
        <v/>
      </c>
      <c r="U1214" s="45" t="str">
        <f>+IF(Q1214="","",IFERROR(VLOOKUP(Q1214,Consulta1[],5,0),"-"))</f>
        <v/>
      </c>
      <c r="V1214" s="45" t="str">
        <f>+IF(Q1214="","",IFERROR(VLOOKUP(Q1214,Consulta1[],6,0),"-"))</f>
        <v/>
      </c>
      <c r="W1214" s="45" t="str">
        <f t="shared" si="127"/>
        <v/>
      </c>
      <c r="X1214" s="51" t="str">
        <f>+IF(T1214="SWAT HB",800,IF(R1214="-","",IFERROR(IF(T1214="-","",VLOOKUP(T1214,'SKILL PERFIL'!$A$2:$B$37,2,0)),"")))</f>
        <v/>
      </c>
      <c r="Y1214" s="51" t="str">
        <f t="shared" si="128"/>
        <v/>
      </c>
      <c r="Z1214" s="46" t="str">
        <f t="shared" si="129"/>
        <v/>
      </c>
      <c r="AA1214" s="45" t="str">
        <f t="shared" si="130"/>
        <v/>
      </c>
      <c r="AB1214" s="45" t="str">
        <f t="shared" si="131"/>
        <v/>
      </c>
      <c r="AC1214" s="45" t="str">
        <f>+IF(Q1214="","",IFERROR(VLOOKUP(Q1214,Consulta1[],7,0),"-"))</f>
        <v/>
      </c>
      <c r="AD1214" s="45" t="str">
        <f>+IF(Q1214="","",IFERROR(VLOOKUP(Q1214,Consulta1[],9,0),"-"))</f>
        <v/>
      </c>
      <c r="AE1214" s="1">
        <f t="shared" si="132"/>
        <v>0</v>
      </c>
    </row>
    <row r="1215" spans="16:31">
      <c r="P1215" s="54"/>
      <c r="Q1215" s="45" t="str">
        <f t="shared" si="126"/>
        <v/>
      </c>
      <c r="R1215" s="45" t="str">
        <f>+IF(Q1215="","",IFERROR(VLOOKUP(Q1215,Consulta1[],2,0),"-"))</f>
        <v/>
      </c>
      <c r="S1215" s="45" t="str">
        <f>+IF(Q1215="","",IFERROR(VLOOKUP(Q1215,Consulta1[],3,0),"-"))</f>
        <v/>
      </c>
      <c r="T1215" s="45" t="str">
        <f>+IF(Q1215="","",IFERROR(VLOOKUP(Q1215,Consulta1[],4,0),"-"))</f>
        <v/>
      </c>
      <c r="U1215" s="45" t="str">
        <f>+IF(Q1215="","",IFERROR(VLOOKUP(Q1215,Consulta1[],5,0),"-"))</f>
        <v/>
      </c>
      <c r="V1215" s="45" t="str">
        <f>+IF(Q1215="","",IFERROR(VLOOKUP(Q1215,Consulta1[],6,0),"-"))</f>
        <v/>
      </c>
      <c r="W1215" s="45" t="str">
        <f t="shared" si="127"/>
        <v/>
      </c>
      <c r="X1215" s="51" t="str">
        <f>+IF(T1215="SWAT HB",800,IF(R1215="-","",IFERROR(IF(T1215="-","",VLOOKUP(T1215,'SKILL PERFIL'!$A$2:$B$37,2,0)),"")))</f>
        <v/>
      </c>
      <c r="Y1215" s="51" t="str">
        <f t="shared" si="128"/>
        <v/>
      </c>
      <c r="Z1215" s="46" t="str">
        <f t="shared" si="129"/>
        <v/>
      </c>
      <c r="AA1215" s="45" t="str">
        <f t="shared" si="130"/>
        <v/>
      </c>
      <c r="AB1215" s="45" t="str">
        <f t="shared" si="131"/>
        <v/>
      </c>
      <c r="AC1215" s="45" t="str">
        <f>+IF(Q1215="","",IFERROR(VLOOKUP(Q1215,Consulta1[],7,0),"-"))</f>
        <v/>
      </c>
      <c r="AD1215" s="45" t="str">
        <f>+IF(Q1215="","",IFERROR(VLOOKUP(Q1215,Consulta1[],9,0),"-"))</f>
        <v/>
      </c>
      <c r="AE1215" s="1">
        <f t="shared" si="132"/>
        <v>0</v>
      </c>
    </row>
    <row r="1216" spans="16:31">
      <c r="P1216" s="54"/>
      <c r="Q1216" s="45" t="str">
        <f t="shared" si="126"/>
        <v/>
      </c>
      <c r="R1216" s="45" t="str">
        <f>+IF(Q1216="","",IFERROR(VLOOKUP(Q1216,Consulta1[],2,0),"-"))</f>
        <v/>
      </c>
      <c r="S1216" s="45" t="str">
        <f>+IF(Q1216="","",IFERROR(VLOOKUP(Q1216,Consulta1[],3,0),"-"))</f>
        <v/>
      </c>
      <c r="T1216" s="45" t="str">
        <f>+IF(Q1216="","",IFERROR(VLOOKUP(Q1216,Consulta1[],4,0),"-"))</f>
        <v/>
      </c>
      <c r="U1216" s="45" t="str">
        <f>+IF(Q1216="","",IFERROR(VLOOKUP(Q1216,Consulta1[],5,0),"-"))</f>
        <v/>
      </c>
      <c r="V1216" s="45" t="str">
        <f>+IF(Q1216="","",IFERROR(VLOOKUP(Q1216,Consulta1[],6,0),"-"))</f>
        <v/>
      </c>
      <c r="W1216" s="45" t="str">
        <f t="shared" si="127"/>
        <v/>
      </c>
      <c r="X1216" s="51" t="str">
        <f>+IF(T1216="SWAT HB",800,IF(R1216="-","",IFERROR(IF(T1216="-","",VLOOKUP(T1216,'SKILL PERFIL'!$A$2:$B$37,2,0)),"")))</f>
        <v/>
      </c>
      <c r="Y1216" s="51" t="str">
        <f t="shared" si="128"/>
        <v/>
      </c>
      <c r="Z1216" s="46" t="str">
        <f t="shared" si="129"/>
        <v/>
      </c>
      <c r="AA1216" s="45" t="str">
        <f t="shared" si="130"/>
        <v/>
      </c>
      <c r="AB1216" s="45" t="str">
        <f t="shared" si="131"/>
        <v/>
      </c>
      <c r="AC1216" s="45" t="str">
        <f>+IF(Q1216="","",IFERROR(VLOOKUP(Q1216,Consulta1[],7,0),"-"))</f>
        <v/>
      </c>
      <c r="AD1216" s="45" t="str">
        <f>+IF(Q1216="","",IFERROR(VLOOKUP(Q1216,Consulta1[],9,0),"-"))</f>
        <v/>
      </c>
      <c r="AE1216" s="1">
        <f t="shared" si="132"/>
        <v>0</v>
      </c>
    </row>
    <row r="1217" spans="16:31">
      <c r="P1217" s="54"/>
      <c r="Q1217" s="45" t="str">
        <f t="shared" si="126"/>
        <v/>
      </c>
      <c r="R1217" s="45" t="str">
        <f>+IF(Q1217="","",IFERROR(VLOOKUP(Q1217,Consulta1[],2,0),"-"))</f>
        <v/>
      </c>
      <c r="S1217" s="45" t="str">
        <f>+IF(Q1217="","",IFERROR(VLOOKUP(Q1217,Consulta1[],3,0),"-"))</f>
        <v/>
      </c>
      <c r="T1217" s="45" t="str">
        <f>+IF(Q1217="","",IFERROR(VLOOKUP(Q1217,Consulta1[],4,0),"-"))</f>
        <v/>
      </c>
      <c r="U1217" s="45" t="str">
        <f>+IF(Q1217="","",IFERROR(VLOOKUP(Q1217,Consulta1[],5,0),"-"))</f>
        <v/>
      </c>
      <c r="V1217" s="45" t="str">
        <f>+IF(Q1217="","",IFERROR(VLOOKUP(Q1217,Consulta1[],6,0),"-"))</f>
        <v/>
      </c>
      <c r="W1217" s="45" t="str">
        <f t="shared" si="127"/>
        <v/>
      </c>
      <c r="X1217" s="51" t="str">
        <f>+IF(T1217="SWAT HB",800,IF(R1217="-","",IFERROR(IF(T1217="-","",VLOOKUP(T1217,'SKILL PERFIL'!$A$2:$B$37,2,0)),"")))</f>
        <v/>
      </c>
      <c r="Y1217" s="51" t="str">
        <f t="shared" si="128"/>
        <v/>
      </c>
      <c r="Z1217" s="46" t="str">
        <f t="shared" si="129"/>
        <v/>
      </c>
      <c r="AA1217" s="45" t="str">
        <f t="shared" si="130"/>
        <v/>
      </c>
      <c r="AB1217" s="45" t="str">
        <f t="shared" si="131"/>
        <v/>
      </c>
      <c r="AC1217" s="45" t="str">
        <f>+IF(Q1217="","",IFERROR(VLOOKUP(Q1217,Consulta1[],7,0),"-"))</f>
        <v/>
      </c>
      <c r="AD1217" s="45" t="str">
        <f>+IF(Q1217="","",IFERROR(VLOOKUP(Q1217,Consulta1[],9,0),"-"))</f>
        <v/>
      </c>
      <c r="AE1217" s="1">
        <f t="shared" si="132"/>
        <v>0</v>
      </c>
    </row>
    <row r="1218" spans="16:31">
      <c r="P1218" s="54"/>
      <c r="Q1218" s="45" t="str">
        <f t="shared" si="126"/>
        <v/>
      </c>
      <c r="R1218" s="45" t="str">
        <f>+IF(Q1218="","",IFERROR(VLOOKUP(Q1218,Consulta1[],2,0),"-"))</f>
        <v/>
      </c>
      <c r="S1218" s="45" t="str">
        <f>+IF(Q1218="","",IFERROR(VLOOKUP(Q1218,Consulta1[],3,0),"-"))</f>
        <v/>
      </c>
      <c r="T1218" s="45" t="str">
        <f>+IF(Q1218="","",IFERROR(VLOOKUP(Q1218,Consulta1[],4,0),"-"))</f>
        <v/>
      </c>
      <c r="U1218" s="45" t="str">
        <f>+IF(Q1218="","",IFERROR(VLOOKUP(Q1218,Consulta1[],5,0),"-"))</f>
        <v/>
      </c>
      <c r="V1218" s="45" t="str">
        <f>+IF(Q1218="","",IFERROR(VLOOKUP(Q1218,Consulta1[],6,0),"-"))</f>
        <v/>
      </c>
      <c r="W1218" s="45" t="str">
        <f t="shared" si="127"/>
        <v/>
      </c>
      <c r="X1218" s="51" t="str">
        <f>+IF(T1218="SWAT HB",800,IF(R1218="-","",IFERROR(IF(T1218="-","",VLOOKUP(T1218,'SKILL PERFIL'!$A$2:$B$37,2,0)),"")))</f>
        <v/>
      </c>
      <c r="Y1218" s="51" t="str">
        <f t="shared" si="128"/>
        <v/>
      </c>
      <c r="Z1218" s="46" t="str">
        <f t="shared" si="129"/>
        <v/>
      </c>
      <c r="AA1218" s="45" t="str">
        <f t="shared" si="130"/>
        <v/>
      </c>
      <c r="AB1218" s="45" t="str">
        <f t="shared" si="131"/>
        <v/>
      </c>
      <c r="AC1218" s="45" t="str">
        <f>+IF(Q1218="","",IFERROR(VLOOKUP(Q1218,Consulta1[],7,0),"-"))</f>
        <v/>
      </c>
      <c r="AD1218" s="45" t="str">
        <f>+IF(Q1218="","",IFERROR(VLOOKUP(Q1218,Consulta1[],9,0),"-"))</f>
        <v/>
      </c>
      <c r="AE1218" s="1">
        <f t="shared" si="132"/>
        <v>0</v>
      </c>
    </row>
    <row r="1219" spans="16:31">
      <c r="P1219" s="54"/>
      <c r="Q1219" s="45" t="str">
        <f t="shared" ref="Q1219:Q1282" si="133">+IFERROR(IF(G1219="","",LEFT(G1219,7))*1,"")</f>
        <v/>
      </c>
      <c r="R1219" s="45" t="str">
        <f>+IF(Q1219="","",IFERROR(VLOOKUP(Q1219,Consulta1[],2,0),"-"))</f>
        <v/>
      </c>
      <c r="S1219" s="45" t="str">
        <f>+IF(Q1219="","",IFERROR(VLOOKUP(Q1219,Consulta1[],3,0),"-"))</f>
        <v/>
      </c>
      <c r="T1219" s="45" t="str">
        <f>+IF(Q1219="","",IFERROR(VLOOKUP(Q1219,Consulta1[],4,0),"-"))</f>
        <v/>
      </c>
      <c r="U1219" s="45" t="str">
        <f>+IF(Q1219="","",IFERROR(VLOOKUP(Q1219,Consulta1[],5,0),"-"))</f>
        <v/>
      </c>
      <c r="V1219" s="45" t="str">
        <f>+IF(Q1219="","",IFERROR(VLOOKUP(Q1219,Consulta1[],6,0),"-"))</f>
        <v/>
      </c>
      <c r="W1219" s="45" t="str">
        <f t="shared" ref="W1219:W1282" si="134">+IF(G1219="","",IF(R1219="-","",I1219))</f>
        <v/>
      </c>
      <c r="X1219" s="51" t="str">
        <f>+IF(T1219="SWAT HB",800,IF(R1219="-","",IFERROR(IF(T1219="-","",VLOOKUP(T1219,'SKILL PERFIL'!$A$2:$B$37,2,0)),"")))</f>
        <v/>
      </c>
      <c r="Y1219" s="51" t="str">
        <f t="shared" ref="Y1219:Y1282" si="135">+IFERROR(IF(R1219="-","",MID(J1219,2,8)*24*3600),"")</f>
        <v/>
      </c>
      <c r="Z1219" s="46" t="str">
        <f t="shared" ref="Z1219:Z1282" si="136">+IFERROR(W1219*Y1219,"")</f>
        <v/>
      </c>
      <c r="AA1219" s="45" t="str">
        <f t="shared" ref="AA1219:AA1282" si="137">+IF(Q1219="","",Q1219)</f>
        <v/>
      </c>
      <c r="AB1219" s="45" t="str">
        <f t="shared" ref="AB1219:AB1282" si="138">+IF(G1219="","",IF(R1219="-",0,1))</f>
        <v/>
      </c>
      <c r="AC1219" s="45" t="str">
        <f>+IF(Q1219="","",IFERROR(VLOOKUP(Q1219,Consulta1[],7,0),"-"))</f>
        <v/>
      </c>
      <c r="AD1219" s="45" t="str">
        <f>+IF(Q1219="","",IFERROR(VLOOKUP(Q1219,Consulta1[],9,0),"-"))</f>
        <v/>
      </c>
      <c r="AE1219" s="1">
        <f t="shared" ref="AE1219:AE1282" si="139">DATE(YEAR(A1219),MONTH(A1219),DAY(A1219))</f>
        <v>0</v>
      </c>
    </row>
    <row r="1220" spans="16:31">
      <c r="P1220" s="54"/>
      <c r="Q1220" s="45" t="str">
        <f t="shared" si="133"/>
        <v/>
      </c>
      <c r="R1220" s="45" t="str">
        <f>+IF(Q1220="","",IFERROR(VLOOKUP(Q1220,Consulta1[],2,0),"-"))</f>
        <v/>
      </c>
      <c r="S1220" s="45" t="str">
        <f>+IF(Q1220="","",IFERROR(VLOOKUP(Q1220,Consulta1[],3,0),"-"))</f>
        <v/>
      </c>
      <c r="T1220" s="45" t="str">
        <f>+IF(Q1220="","",IFERROR(VLOOKUP(Q1220,Consulta1[],4,0),"-"))</f>
        <v/>
      </c>
      <c r="U1220" s="45" t="str">
        <f>+IF(Q1220="","",IFERROR(VLOOKUP(Q1220,Consulta1[],5,0),"-"))</f>
        <v/>
      </c>
      <c r="V1220" s="45" t="str">
        <f>+IF(Q1220="","",IFERROR(VLOOKUP(Q1220,Consulta1[],6,0),"-"))</f>
        <v/>
      </c>
      <c r="W1220" s="45" t="str">
        <f t="shared" si="134"/>
        <v/>
      </c>
      <c r="X1220" s="51" t="str">
        <f>+IF(T1220="SWAT HB",800,IF(R1220="-","",IFERROR(IF(T1220="-","",VLOOKUP(T1220,'SKILL PERFIL'!$A$2:$B$37,2,0)),"")))</f>
        <v/>
      </c>
      <c r="Y1220" s="51" t="str">
        <f t="shared" si="135"/>
        <v/>
      </c>
      <c r="Z1220" s="46" t="str">
        <f t="shared" si="136"/>
        <v/>
      </c>
      <c r="AA1220" s="45" t="str">
        <f t="shared" si="137"/>
        <v/>
      </c>
      <c r="AB1220" s="45" t="str">
        <f t="shared" si="138"/>
        <v/>
      </c>
      <c r="AC1220" s="45" t="str">
        <f>+IF(Q1220="","",IFERROR(VLOOKUP(Q1220,Consulta1[],7,0),"-"))</f>
        <v/>
      </c>
      <c r="AD1220" s="45" t="str">
        <f>+IF(Q1220="","",IFERROR(VLOOKUP(Q1220,Consulta1[],9,0),"-"))</f>
        <v/>
      </c>
      <c r="AE1220" s="1">
        <f t="shared" si="139"/>
        <v>0</v>
      </c>
    </row>
    <row r="1221" spans="16:31">
      <c r="P1221" s="54"/>
      <c r="Q1221" s="45" t="str">
        <f t="shared" si="133"/>
        <v/>
      </c>
      <c r="R1221" s="45" t="str">
        <f>+IF(Q1221="","",IFERROR(VLOOKUP(Q1221,Consulta1[],2,0),"-"))</f>
        <v/>
      </c>
      <c r="S1221" s="45" t="str">
        <f>+IF(Q1221="","",IFERROR(VLOOKUP(Q1221,Consulta1[],3,0),"-"))</f>
        <v/>
      </c>
      <c r="T1221" s="45" t="str">
        <f>+IF(Q1221="","",IFERROR(VLOOKUP(Q1221,Consulta1[],4,0),"-"))</f>
        <v/>
      </c>
      <c r="U1221" s="45" t="str">
        <f>+IF(Q1221="","",IFERROR(VLOOKUP(Q1221,Consulta1[],5,0),"-"))</f>
        <v/>
      </c>
      <c r="V1221" s="45" t="str">
        <f>+IF(Q1221="","",IFERROR(VLOOKUP(Q1221,Consulta1[],6,0),"-"))</f>
        <v/>
      </c>
      <c r="W1221" s="45" t="str">
        <f t="shared" si="134"/>
        <v/>
      </c>
      <c r="X1221" s="51" t="str">
        <f>+IF(T1221="SWAT HB",800,IF(R1221="-","",IFERROR(IF(T1221="-","",VLOOKUP(T1221,'SKILL PERFIL'!$A$2:$B$37,2,0)),"")))</f>
        <v/>
      </c>
      <c r="Y1221" s="51" t="str">
        <f t="shared" si="135"/>
        <v/>
      </c>
      <c r="Z1221" s="46" t="str">
        <f t="shared" si="136"/>
        <v/>
      </c>
      <c r="AA1221" s="45" t="str">
        <f t="shared" si="137"/>
        <v/>
      </c>
      <c r="AB1221" s="45" t="str">
        <f t="shared" si="138"/>
        <v/>
      </c>
      <c r="AC1221" s="45" t="str">
        <f>+IF(Q1221="","",IFERROR(VLOOKUP(Q1221,Consulta1[],7,0),"-"))</f>
        <v/>
      </c>
      <c r="AD1221" s="45" t="str">
        <f>+IF(Q1221="","",IFERROR(VLOOKUP(Q1221,Consulta1[],9,0),"-"))</f>
        <v/>
      </c>
      <c r="AE1221" s="1">
        <f t="shared" si="139"/>
        <v>0</v>
      </c>
    </row>
    <row r="1222" spans="16:31">
      <c r="P1222" s="54"/>
      <c r="Q1222" s="45" t="str">
        <f t="shared" si="133"/>
        <v/>
      </c>
      <c r="R1222" s="45" t="str">
        <f>+IF(Q1222="","",IFERROR(VLOOKUP(Q1222,Consulta1[],2,0),"-"))</f>
        <v/>
      </c>
      <c r="S1222" s="45" t="str">
        <f>+IF(Q1222="","",IFERROR(VLOOKUP(Q1222,Consulta1[],3,0),"-"))</f>
        <v/>
      </c>
      <c r="T1222" s="45" t="str">
        <f>+IF(Q1222="","",IFERROR(VLOOKUP(Q1222,Consulta1[],4,0),"-"))</f>
        <v/>
      </c>
      <c r="U1222" s="45" t="str">
        <f>+IF(Q1222="","",IFERROR(VLOOKUP(Q1222,Consulta1[],5,0),"-"))</f>
        <v/>
      </c>
      <c r="V1222" s="45" t="str">
        <f>+IF(Q1222="","",IFERROR(VLOOKUP(Q1222,Consulta1[],6,0),"-"))</f>
        <v/>
      </c>
      <c r="W1222" s="45" t="str">
        <f t="shared" si="134"/>
        <v/>
      </c>
      <c r="X1222" s="51" t="str">
        <f>+IF(T1222="SWAT HB",800,IF(R1222="-","",IFERROR(IF(T1222="-","",VLOOKUP(T1222,'SKILL PERFIL'!$A$2:$B$37,2,0)),"")))</f>
        <v/>
      </c>
      <c r="Y1222" s="51" t="str">
        <f t="shared" si="135"/>
        <v/>
      </c>
      <c r="Z1222" s="46" t="str">
        <f t="shared" si="136"/>
        <v/>
      </c>
      <c r="AA1222" s="45" t="str">
        <f t="shared" si="137"/>
        <v/>
      </c>
      <c r="AB1222" s="45" t="str">
        <f t="shared" si="138"/>
        <v/>
      </c>
      <c r="AC1222" s="45" t="str">
        <f>+IF(Q1222="","",IFERROR(VLOOKUP(Q1222,Consulta1[],7,0),"-"))</f>
        <v/>
      </c>
      <c r="AD1222" s="45" t="str">
        <f>+IF(Q1222="","",IFERROR(VLOOKUP(Q1222,Consulta1[],9,0),"-"))</f>
        <v/>
      </c>
      <c r="AE1222" s="1">
        <f t="shared" si="139"/>
        <v>0</v>
      </c>
    </row>
    <row r="1223" spans="16:31">
      <c r="P1223" s="54"/>
      <c r="Q1223" s="45" t="str">
        <f t="shared" si="133"/>
        <v/>
      </c>
      <c r="R1223" s="45" t="str">
        <f>+IF(Q1223="","",IFERROR(VLOOKUP(Q1223,Consulta1[],2,0),"-"))</f>
        <v/>
      </c>
      <c r="S1223" s="45" t="str">
        <f>+IF(Q1223="","",IFERROR(VLOOKUP(Q1223,Consulta1[],3,0),"-"))</f>
        <v/>
      </c>
      <c r="T1223" s="45" t="str">
        <f>+IF(Q1223="","",IFERROR(VLOOKUP(Q1223,Consulta1[],4,0),"-"))</f>
        <v/>
      </c>
      <c r="U1223" s="45" t="str">
        <f>+IF(Q1223="","",IFERROR(VLOOKUP(Q1223,Consulta1[],5,0),"-"))</f>
        <v/>
      </c>
      <c r="V1223" s="45" t="str">
        <f>+IF(Q1223="","",IFERROR(VLOOKUP(Q1223,Consulta1[],6,0),"-"))</f>
        <v/>
      </c>
      <c r="W1223" s="45" t="str">
        <f t="shared" si="134"/>
        <v/>
      </c>
      <c r="X1223" s="51" t="str">
        <f>+IF(T1223="SWAT HB",800,IF(R1223="-","",IFERROR(IF(T1223="-","",VLOOKUP(T1223,'SKILL PERFIL'!$A$2:$B$37,2,0)),"")))</f>
        <v/>
      </c>
      <c r="Y1223" s="51" t="str">
        <f t="shared" si="135"/>
        <v/>
      </c>
      <c r="Z1223" s="46" t="str">
        <f t="shared" si="136"/>
        <v/>
      </c>
      <c r="AA1223" s="45" t="str">
        <f t="shared" si="137"/>
        <v/>
      </c>
      <c r="AB1223" s="45" t="str">
        <f t="shared" si="138"/>
        <v/>
      </c>
      <c r="AC1223" s="45" t="str">
        <f>+IF(Q1223="","",IFERROR(VLOOKUP(Q1223,Consulta1[],7,0),"-"))</f>
        <v/>
      </c>
      <c r="AD1223" s="45" t="str">
        <f>+IF(Q1223="","",IFERROR(VLOOKUP(Q1223,Consulta1[],9,0),"-"))</f>
        <v/>
      </c>
      <c r="AE1223" s="1">
        <f t="shared" si="139"/>
        <v>0</v>
      </c>
    </row>
    <row r="1224" spans="16:31">
      <c r="P1224" s="54"/>
      <c r="Q1224" s="45" t="str">
        <f t="shared" si="133"/>
        <v/>
      </c>
      <c r="R1224" s="45" t="str">
        <f>+IF(Q1224="","",IFERROR(VLOOKUP(Q1224,Consulta1[],2,0),"-"))</f>
        <v/>
      </c>
      <c r="S1224" s="45" t="str">
        <f>+IF(Q1224="","",IFERROR(VLOOKUP(Q1224,Consulta1[],3,0),"-"))</f>
        <v/>
      </c>
      <c r="T1224" s="45" t="str">
        <f>+IF(Q1224="","",IFERROR(VLOOKUP(Q1224,Consulta1[],4,0),"-"))</f>
        <v/>
      </c>
      <c r="U1224" s="45" t="str">
        <f>+IF(Q1224="","",IFERROR(VLOOKUP(Q1224,Consulta1[],5,0),"-"))</f>
        <v/>
      </c>
      <c r="V1224" s="45" t="str">
        <f>+IF(Q1224="","",IFERROR(VLOOKUP(Q1224,Consulta1[],6,0),"-"))</f>
        <v/>
      </c>
      <c r="W1224" s="45" t="str">
        <f t="shared" si="134"/>
        <v/>
      </c>
      <c r="X1224" s="51" t="str">
        <f>+IF(T1224="SWAT HB",800,IF(R1224="-","",IFERROR(IF(T1224="-","",VLOOKUP(T1224,'SKILL PERFIL'!$A$2:$B$37,2,0)),"")))</f>
        <v/>
      </c>
      <c r="Y1224" s="51" t="str">
        <f t="shared" si="135"/>
        <v/>
      </c>
      <c r="Z1224" s="46" t="str">
        <f t="shared" si="136"/>
        <v/>
      </c>
      <c r="AA1224" s="45" t="str">
        <f t="shared" si="137"/>
        <v/>
      </c>
      <c r="AB1224" s="45" t="str">
        <f t="shared" si="138"/>
        <v/>
      </c>
      <c r="AC1224" s="45" t="str">
        <f>+IF(Q1224="","",IFERROR(VLOOKUP(Q1224,Consulta1[],7,0),"-"))</f>
        <v/>
      </c>
      <c r="AD1224" s="45" t="str">
        <f>+IF(Q1224="","",IFERROR(VLOOKUP(Q1224,Consulta1[],9,0),"-"))</f>
        <v/>
      </c>
      <c r="AE1224" s="1">
        <f t="shared" si="139"/>
        <v>0</v>
      </c>
    </row>
    <row r="1225" spans="16:31">
      <c r="P1225" s="54"/>
      <c r="Q1225" s="45" t="str">
        <f t="shared" si="133"/>
        <v/>
      </c>
      <c r="R1225" s="45" t="str">
        <f>+IF(Q1225="","",IFERROR(VLOOKUP(Q1225,Consulta1[],2,0),"-"))</f>
        <v/>
      </c>
      <c r="S1225" s="45" t="str">
        <f>+IF(Q1225="","",IFERROR(VLOOKUP(Q1225,Consulta1[],3,0),"-"))</f>
        <v/>
      </c>
      <c r="T1225" s="45" t="str">
        <f>+IF(Q1225="","",IFERROR(VLOOKUP(Q1225,Consulta1[],4,0),"-"))</f>
        <v/>
      </c>
      <c r="U1225" s="45" t="str">
        <f>+IF(Q1225="","",IFERROR(VLOOKUP(Q1225,Consulta1[],5,0),"-"))</f>
        <v/>
      </c>
      <c r="V1225" s="45" t="str">
        <f>+IF(Q1225="","",IFERROR(VLOOKUP(Q1225,Consulta1[],6,0),"-"))</f>
        <v/>
      </c>
      <c r="W1225" s="45" t="str">
        <f t="shared" si="134"/>
        <v/>
      </c>
      <c r="X1225" s="51" t="str">
        <f>+IF(T1225="SWAT HB",800,IF(R1225="-","",IFERROR(IF(T1225="-","",VLOOKUP(T1225,'SKILL PERFIL'!$A$2:$B$37,2,0)),"")))</f>
        <v/>
      </c>
      <c r="Y1225" s="51" t="str">
        <f t="shared" si="135"/>
        <v/>
      </c>
      <c r="Z1225" s="46" t="str">
        <f t="shared" si="136"/>
        <v/>
      </c>
      <c r="AA1225" s="45" t="str">
        <f t="shared" si="137"/>
        <v/>
      </c>
      <c r="AB1225" s="45" t="str">
        <f t="shared" si="138"/>
        <v/>
      </c>
      <c r="AC1225" s="45" t="str">
        <f>+IF(Q1225="","",IFERROR(VLOOKUP(Q1225,Consulta1[],7,0),"-"))</f>
        <v/>
      </c>
      <c r="AD1225" s="45" t="str">
        <f>+IF(Q1225="","",IFERROR(VLOOKUP(Q1225,Consulta1[],9,0),"-"))</f>
        <v/>
      </c>
      <c r="AE1225" s="1">
        <f t="shared" si="139"/>
        <v>0</v>
      </c>
    </row>
    <row r="1226" spans="16:31">
      <c r="P1226" s="54"/>
      <c r="Q1226" s="45" t="str">
        <f t="shared" si="133"/>
        <v/>
      </c>
      <c r="R1226" s="45" t="str">
        <f>+IF(Q1226="","",IFERROR(VLOOKUP(Q1226,Consulta1[],2,0),"-"))</f>
        <v/>
      </c>
      <c r="S1226" s="45" t="str">
        <f>+IF(Q1226="","",IFERROR(VLOOKUP(Q1226,Consulta1[],3,0),"-"))</f>
        <v/>
      </c>
      <c r="T1226" s="45" t="str">
        <f>+IF(Q1226="","",IFERROR(VLOOKUP(Q1226,Consulta1[],4,0),"-"))</f>
        <v/>
      </c>
      <c r="U1226" s="45" t="str">
        <f>+IF(Q1226="","",IFERROR(VLOOKUP(Q1226,Consulta1[],5,0),"-"))</f>
        <v/>
      </c>
      <c r="V1226" s="45" t="str">
        <f>+IF(Q1226="","",IFERROR(VLOOKUP(Q1226,Consulta1[],6,0),"-"))</f>
        <v/>
      </c>
      <c r="W1226" s="45" t="str">
        <f t="shared" si="134"/>
        <v/>
      </c>
      <c r="X1226" s="51" t="str">
        <f>+IF(T1226="SWAT HB",800,IF(R1226="-","",IFERROR(IF(T1226="-","",VLOOKUP(T1226,'SKILL PERFIL'!$A$2:$B$37,2,0)),"")))</f>
        <v/>
      </c>
      <c r="Y1226" s="51" t="str">
        <f t="shared" si="135"/>
        <v/>
      </c>
      <c r="Z1226" s="46" t="str">
        <f t="shared" si="136"/>
        <v/>
      </c>
      <c r="AA1226" s="45" t="str">
        <f t="shared" si="137"/>
        <v/>
      </c>
      <c r="AB1226" s="45" t="str">
        <f t="shared" si="138"/>
        <v/>
      </c>
      <c r="AC1226" s="45" t="str">
        <f>+IF(Q1226="","",IFERROR(VLOOKUP(Q1226,Consulta1[],7,0),"-"))</f>
        <v/>
      </c>
      <c r="AD1226" s="45" t="str">
        <f>+IF(Q1226="","",IFERROR(VLOOKUP(Q1226,Consulta1[],9,0),"-"))</f>
        <v/>
      </c>
      <c r="AE1226" s="1">
        <f t="shared" si="139"/>
        <v>0</v>
      </c>
    </row>
    <row r="1227" spans="16:31">
      <c r="P1227" s="54"/>
      <c r="Q1227" s="45" t="str">
        <f t="shared" si="133"/>
        <v/>
      </c>
      <c r="R1227" s="45" t="str">
        <f>+IF(Q1227="","",IFERROR(VLOOKUP(Q1227,Consulta1[],2,0),"-"))</f>
        <v/>
      </c>
      <c r="S1227" s="45" t="str">
        <f>+IF(Q1227="","",IFERROR(VLOOKUP(Q1227,Consulta1[],3,0),"-"))</f>
        <v/>
      </c>
      <c r="T1227" s="45" t="str">
        <f>+IF(Q1227="","",IFERROR(VLOOKUP(Q1227,Consulta1[],4,0),"-"))</f>
        <v/>
      </c>
      <c r="U1227" s="45" t="str">
        <f>+IF(Q1227="","",IFERROR(VLOOKUP(Q1227,Consulta1[],5,0),"-"))</f>
        <v/>
      </c>
      <c r="V1227" s="45" t="str">
        <f>+IF(Q1227="","",IFERROR(VLOOKUP(Q1227,Consulta1[],6,0),"-"))</f>
        <v/>
      </c>
      <c r="W1227" s="45" t="str">
        <f t="shared" si="134"/>
        <v/>
      </c>
      <c r="X1227" s="51" t="str">
        <f>+IF(T1227="SWAT HB",800,IF(R1227="-","",IFERROR(IF(T1227="-","",VLOOKUP(T1227,'SKILL PERFIL'!$A$2:$B$37,2,0)),"")))</f>
        <v/>
      </c>
      <c r="Y1227" s="51" t="str">
        <f t="shared" si="135"/>
        <v/>
      </c>
      <c r="Z1227" s="46" t="str">
        <f t="shared" si="136"/>
        <v/>
      </c>
      <c r="AA1227" s="45" t="str">
        <f t="shared" si="137"/>
        <v/>
      </c>
      <c r="AB1227" s="45" t="str">
        <f t="shared" si="138"/>
        <v/>
      </c>
      <c r="AC1227" s="45" t="str">
        <f>+IF(Q1227="","",IFERROR(VLOOKUP(Q1227,Consulta1[],7,0),"-"))</f>
        <v/>
      </c>
      <c r="AD1227" s="45" t="str">
        <f>+IF(Q1227="","",IFERROR(VLOOKUP(Q1227,Consulta1[],9,0),"-"))</f>
        <v/>
      </c>
      <c r="AE1227" s="1">
        <f t="shared" si="139"/>
        <v>0</v>
      </c>
    </row>
    <row r="1228" spans="16:31">
      <c r="P1228" s="54"/>
      <c r="Q1228" s="45" t="str">
        <f t="shared" si="133"/>
        <v/>
      </c>
      <c r="R1228" s="45" t="str">
        <f>+IF(Q1228="","",IFERROR(VLOOKUP(Q1228,Consulta1[],2,0),"-"))</f>
        <v/>
      </c>
      <c r="S1228" s="45" t="str">
        <f>+IF(Q1228="","",IFERROR(VLOOKUP(Q1228,Consulta1[],3,0),"-"))</f>
        <v/>
      </c>
      <c r="T1228" s="45" t="str">
        <f>+IF(Q1228="","",IFERROR(VLOOKUP(Q1228,Consulta1[],4,0),"-"))</f>
        <v/>
      </c>
      <c r="U1228" s="45" t="str">
        <f>+IF(Q1228="","",IFERROR(VLOOKUP(Q1228,Consulta1[],5,0),"-"))</f>
        <v/>
      </c>
      <c r="V1228" s="45" t="str">
        <f>+IF(Q1228="","",IFERROR(VLOOKUP(Q1228,Consulta1[],6,0),"-"))</f>
        <v/>
      </c>
      <c r="W1228" s="45" t="str">
        <f t="shared" si="134"/>
        <v/>
      </c>
      <c r="X1228" s="51" t="str">
        <f>+IF(T1228="SWAT HB",800,IF(R1228="-","",IFERROR(IF(T1228="-","",VLOOKUP(T1228,'SKILL PERFIL'!$A$2:$B$37,2,0)),"")))</f>
        <v/>
      </c>
      <c r="Y1228" s="51" t="str">
        <f t="shared" si="135"/>
        <v/>
      </c>
      <c r="Z1228" s="46" t="str">
        <f t="shared" si="136"/>
        <v/>
      </c>
      <c r="AA1228" s="45" t="str">
        <f t="shared" si="137"/>
        <v/>
      </c>
      <c r="AB1228" s="45" t="str">
        <f t="shared" si="138"/>
        <v/>
      </c>
      <c r="AC1228" s="45" t="str">
        <f>+IF(Q1228="","",IFERROR(VLOOKUP(Q1228,Consulta1[],7,0),"-"))</f>
        <v/>
      </c>
      <c r="AD1228" s="45" t="str">
        <f>+IF(Q1228="","",IFERROR(VLOOKUP(Q1228,Consulta1[],9,0),"-"))</f>
        <v/>
      </c>
      <c r="AE1228" s="1">
        <f t="shared" si="139"/>
        <v>0</v>
      </c>
    </row>
    <row r="1229" spans="16:31">
      <c r="P1229" s="54"/>
      <c r="Q1229" s="45" t="str">
        <f t="shared" si="133"/>
        <v/>
      </c>
      <c r="R1229" s="45" t="str">
        <f>+IF(Q1229="","",IFERROR(VLOOKUP(Q1229,Consulta1[],2,0),"-"))</f>
        <v/>
      </c>
      <c r="S1229" s="45" t="str">
        <f>+IF(Q1229="","",IFERROR(VLOOKUP(Q1229,Consulta1[],3,0),"-"))</f>
        <v/>
      </c>
      <c r="T1229" s="45" t="str">
        <f>+IF(Q1229="","",IFERROR(VLOOKUP(Q1229,Consulta1[],4,0),"-"))</f>
        <v/>
      </c>
      <c r="U1229" s="45" t="str">
        <f>+IF(Q1229="","",IFERROR(VLOOKUP(Q1229,Consulta1[],5,0),"-"))</f>
        <v/>
      </c>
      <c r="V1229" s="45" t="str">
        <f>+IF(Q1229="","",IFERROR(VLOOKUP(Q1229,Consulta1[],6,0),"-"))</f>
        <v/>
      </c>
      <c r="W1229" s="45" t="str">
        <f t="shared" si="134"/>
        <v/>
      </c>
      <c r="X1229" s="51" t="str">
        <f>+IF(T1229="SWAT HB",800,IF(R1229="-","",IFERROR(IF(T1229="-","",VLOOKUP(T1229,'SKILL PERFIL'!$A$2:$B$37,2,0)),"")))</f>
        <v/>
      </c>
      <c r="Y1229" s="51" t="str">
        <f t="shared" si="135"/>
        <v/>
      </c>
      <c r="Z1229" s="46" t="str">
        <f t="shared" si="136"/>
        <v/>
      </c>
      <c r="AA1229" s="45" t="str">
        <f t="shared" si="137"/>
        <v/>
      </c>
      <c r="AB1229" s="45" t="str">
        <f t="shared" si="138"/>
        <v/>
      </c>
      <c r="AC1229" s="45" t="str">
        <f>+IF(Q1229="","",IFERROR(VLOOKUP(Q1229,Consulta1[],7,0),"-"))</f>
        <v/>
      </c>
      <c r="AD1229" s="45" t="str">
        <f>+IF(Q1229="","",IFERROR(VLOOKUP(Q1229,Consulta1[],9,0),"-"))</f>
        <v/>
      </c>
      <c r="AE1229" s="1">
        <f t="shared" si="139"/>
        <v>0</v>
      </c>
    </row>
    <row r="1230" spans="16:31">
      <c r="P1230" s="54"/>
      <c r="Q1230" s="45" t="str">
        <f t="shared" si="133"/>
        <v/>
      </c>
      <c r="R1230" s="45" t="str">
        <f>+IF(Q1230="","",IFERROR(VLOOKUP(Q1230,Consulta1[],2,0),"-"))</f>
        <v/>
      </c>
      <c r="S1230" s="45" t="str">
        <f>+IF(Q1230="","",IFERROR(VLOOKUP(Q1230,Consulta1[],3,0),"-"))</f>
        <v/>
      </c>
      <c r="T1230" s="45" t="str">
        <f>+IF(Q1230="","",IFERROR(VLOOKUP(Q1230,Consulta1[],4,0),"-"))</f>
        <v/>
      </c>
      <c r="U1230" s="45" t="str">
        <f>+IF(Q1230="","",IFERROR(VLOOKUP(Q1230,Consulta1[],5,0),"-"))</f>
        <v/>
      </c>
      <c r="V1230" s="45" t="str">
        <f>+IF(Q1230="","",IFERROR(VLOOKUP(Q1230,Consulta1[],6,0),"-"))</f>
        <v/>
      </c>
      <c r="W1230" s="45" t="str">
        <f t="shared" si="134"/>
        <v/>
      </c>
      <c r="X1230" s="51" t="str">
        <f>+IF(T1230="SWAT HB",800,IF(R1230="-","",IFERROR(IF(T1230="-","",VLOOKUP(T1230,'SKILL PERFIL'!$A$2:$B$37,2,0)),"")))</f>
        <v/>
      </c>
      <c r="Y1230" s="51" t="str">
        <f t="shared" si="135"/>
        <v/>
      </c>
      <c r="Z1230" s="46" t="str">
        <f t="shared" si="136"/>
        <v/>
      </c>
      <c r="AA1230" s="45" t="str">
        <f t="shared" si="137"/>
        <v/>
      </c>
      <c r="AB1230" s="45" t="str">
        <f t="shared" si="138"/>
        <v/>
      </c>
      <c r="AC1230" s="45" t="str">
        <f>+IF(Q1230="","",IFERROR(VLOOKUP(Q1230,Consulta1[],7,0),"-"))</f>
        <v/>
      </c>
      <c r="AD1230" s="45" t="str">
        <f>+IF(Q1230="","",IFERROR(VLOOKUP(Q1230,Consulta1[],9,0),"-"))</f>
        <v/>
      </c>
      <c r="AE1230" s="1">
        <f t="shared" si="139"/>
        <v>0</v>
      </c>
    </row>
    <row r="1231" spans="16:31">
      <c r="P1231" s="54"/>
      <c r="Q1231" s="45" t="str">
        <f t="shared" si="133"/>
        <v/>
      </c>
      <c r="R1231" s="45" t="str">
        <f>+IF(Q1231="","",IFERROR(VLOOKUP(Q1231,Consulta1[],2,0),"-"))</f>
        <v/>
      </c>
      <c r="S1231" s="45" t="str">
        <f>+IF(Q1231="","",IFERROR(VLOOKUP(Q1231,Consulta1[],3,0),"-"))</f>
        <v/>
      </c>
      <c r="T1231" s="45" t="str">
        <f>+IF(Q1231="","",IFERROR(VLOOKUP(Q1231,Consulta1[],4,0),"-"))</f>
        <v/>
      </c>
      <c r="U1231" s="45" t="str">
        <f>+IF(Q1231="","",IFERROR(VLOOKUP(Q1231,Consulta1[],5,0),"-"))</f>
        <v/>
      </c>
      <c r="V1231" s="45" t="str">
        <f>+IF(Q1231="","",IFERROR(VLOOKUP(Q1231,Consulta1[],6,0),"-"))</f>
        <v/>
      </c>
      <c r="W1231" s="45" t="str">
        <f t="shared" si="134"/>
        <v/>
      </c>
      <c r="X1231" s="51" t="str">
        <f>+IF(T1231="SWAT HB",800,IF(R1231="-","",IFERROR(IF(T1231="-","",VLOOKUP(T1231,'SKILL PERFIL'!$A$2:$B$37,2,0)),"")))</f>
        <v/>
      </c>
      <c r="Y1231" s="51" t="str">
        <f t="shared" si="135"/>
        <v/>
      </c>
      <c r="Z1231" s="46" t="str">
        <f t="shared" si="136"/>
        <v/>
      </c>
      <c r="AA1231" s="45" t="str">
        <f t="shared" si="137"/>
        <v/>
      </c>
      <c r="AB1231" s="45" t="str">
        <f t="shared" si="138"/>
        <v/>
      </c>
      <c r="AC1231" s="45" t="str">
        <f>+IF(Q1231="","",IFERROR(VLOOKUP(Q1231,Consulta1[],7,0),"-"))</f>
        <v/>
      </c>
      <c r="AD1231" s="45" t="str">
        <f>+IF(Q1231="","",IFERROR(VLOOKUP(Q1231,Consulta1[],9,0),"-"))</f>
        <v/>
      </c>
      <c r="AE1231" s="1">
        <f t="shared" si="139"/>
        <v>0</v>
      </c>
    </row>
    <row r="1232" spans="16:31">
      <c r="P1232" s="54"/>
      <c r="Q1232" s="45" t="str">
        <f t="shared" si="133"/>
        <v/>
      </c>
      <c r="R1232" s="45" t="str">
        <f>+IF(Q1232="","",IFERROR(VLOOKUP(Q1232,Consulta1[],2,0),"-"))</f>
        <v/>
      </c>
      <c r="S1232" s="45" t="str">
        <f>+IF(Q1232="","",IFERROR(VLOOKUP(Q1232,Consulta1[],3,0),"-"))</f>
        <v/>
      </c>
      <c r="T1232" s="45" t="str">
        <f>+IF(Q1232="","",IFERROR(VLOOKUP(Q1232,Consulta1[],4,0),"-"))</f>
        <v/>
      </c>
      <c r="U1232" s="45" t="str">
        <f>+IF(Q1232="","",IFERROR(VLOOKUP(Q1232,Consulta1[],5,0),"-"))</f>
        <v/>
      </c>
      <c r="V1232" s="45" t="str">
        <f>+IF(Q1232="","",IFERROR(VLOOKUP(Q1232,Consulta1[],6,0),"-"))</f>
        <v/>
      </c>
      <c r="W1232" s="45" t="str">
        <f t="shared" si="134"/>
        <v/>
      </c>
      <c r="X1232" s="51" t="str">
        <f>+IF(T1232="SWAT HB",800,IF(R1232="-","",IFERROR(IF(T1232="-","",VLOOKUP(T1232,'SKILL PERFIL'!$A$2:$B$37,2,0)),"")))</f>
        <v/>
      </c>
      <c r="Y1232" s="51" t="str">
        <f t="shared" si="135"/>
        <v/>
      </c>
      <c r="Z1232" s="46" t="str">
        <f t="shared" si="136"/>
        <v/>
      </c>
      <c r="AA1232" s="45" t="str">
        <f t="shared" si="137"/>
        <v/>
      </c>
      <c r="AB1232" s="45" t="str">
        <f t="shared" si="138"/>
        <v/>
      </c>
      <c r="AC1232" s="45" t="str">
        <f>+IF(Q1232="","",IFERROR(VLOOKUP(Q1232,Consulta1[],7,0),"-"))</f>
        <v/>
      </c>
      <c r="AD1232" s="45" t="str">
        <f>+IF(Q1232="","",IFERROR(VLOOKUP(Q1232,Consulta1[],9,0),"-"))</f>
        <v/>
      </c>
      <c r="AE1232" s="1">
        <f t="shared" si="139"/>
        <v>0</v>
      </c>
    </row>
    <row r="1233" spans="16:31">
      <c r="P1233" s="54"/>
      <c r="Q1233" s="45" t="str">
        <f t="shared" si="133"/>
        <v/>
      </c>
      <c r="R1233" s="45" t="str">
        <f>+IF(Q1233="","",IFERROR(VLOOKUP(Q1233,Consulta1[],2,0),"-"))</f>
        <v/>
      </c>
      <c r="S1233" s="45" t="str">
        <f>+IF(Q1233="","",IFERROR(VLOOKUP(Q1233,Consulta1[],3,0),"-"))</f>
        <v/>
      </c>
      <c r="T1233" s="45" t="str">
        <f>+IF(Q1233="","",IFERROR(VLOOKUP(Q1233,Consulta1[],4,0),"-"))</f>
        <v/>
      </c>
      <c r="U1233" s="45" t="str">
        <f>+IF(Q1233="","",IFERROR(VLOOKUP(Q1233,Consulta1[],5,0),"-"))</f>
        <v/>
      </c>
      <c r="V1233" s="45" t="str">
        <f>+IF(Q1233="","",IFERROR(VLOOKUP(Q1233,Consulta1[],6,0),"-"))</f>
        <v/>
      </c>
      <c r="W1233" s="45" t="str">
        <f t="shared" si="134"/>
        <v/>
      </c>
      <c r="X1233" s="51" t="str">
        <f>+IF(T1233="SWAT HB",800,IF(R1233="-","",IFERROR(IF(T1233="-","",VLOOKUP(T1233,'SKILL PERFIL'!$A$2:$B$37,2,0)),"")))</f>
        <v/>
      </c>
      <c r="Y1233" s="51" t="str">
        <f t="shared" si="135"/>
        <v/>
      </c>
      <c r="Z1233" s="46" t="str">
        <f t="shared" si="136"/>
        <v/>
      </c>
      <c r="AA1233" s="45" t="str">
        <f t="shared" si="137"/>
        <v/>
      </c>
      <c r="AB1233" s="45" t="str">
        <f t="shared" si="138"/>
        <v/>
      </c>
      <c r="AC1233" s="45" t="str">
        <f>+IF(Q1233="","",IFERROR(VLOOKUP(Q1233,Consulta1[],7,0),"-"))</f>
        <v/>
      </c>
      <c r="AD1233" s="45" t="str">
        <f>+IF(Q1233="","",IFERROR(VLOOKUP(Q1233,Consulta1[],9,0),"-"))</f>
        <v/>
      </c>
      <c r="AE1233" s="1">
        <f t="shared" si="139"/>
        <v>0</v>
      </c>
    </row>
    <row r="1234" spans="16:31">
      <c r="P1234" s="54"/>
      <c r="Q1234" s="45" t="str">
        <f t="shared" si="133"/>
        <v/>
      </c>
      <c r="R1234" s="45" t="str">
        <f>+IF(Q1234="","",IFERROR(VLOOKUP(Q1234,Consulta1[],2,0),"-"))</f>
        <v/>
      </c>
      <c r="S1234" s="45" t="str">
        <f>+IF(Q1234="","",IFERROR(VLOOKUP(Q1234,Consulta1[],3,0),"-"))</f>
        <v/>
      </c>
      <c r="T1234" s="45" t="str">
        <f>+IF(Q1234="","",IFERROR(VLOOKUP(Q1234,Consulta1[],4,0),"-"))</f>
        <v/>
      </c>
      <c r="U1234" s="45" t="str">
        <f>+IF(Q1234="","",IFERROR(VLOOKUP(Q1234,Consulta1[],5,0),"-"))</f>
        <v/>
      </c>
      <c r="V1234" s="45" t="str">
        <f>+IF(Q1234="","",IFERROR(VLOOKUP(Q1234,Consulta1[],6,0),"-"))</f>
        <v/>
      </c>
      <c r="W1234" s="45" t="str">
        <f t="shared" si="134"/>
        <v/>
      </c>
      <c r="X1234" s="51" t="str">
        <f>+IF(T1234="SWAT HB",800,IF(R1234="-","",IFERROR(IF(T1234="-","",VLOOKUP(T1234,'SKILL PERFIL'!$A$2:$B$37,2,0)),"")))</f>
        <v/>
      </c>
      <c r="Y1234" s="51" t="str">
        <f t="shared" si="135"/>
        <v/>
      </c>
      <c r="Z1234" s="46" t="str">
        <f t="shared" si="136"/>
        <v/>
      </c>
      <c r="AA1234" s="45" t="str">
        <f t="shared" si="137"/>
        <v/>
      </c>
      <c r="AB1234" s="45" t="str">
        <f t="shared" si="138"/>
        <v/>
      </c>
      <c r="AC1234" s="45" t="str">
        <f>+IF(Q1234="","",IFERROR(VLOOKUP(Q1234,Consulta1[],7,0),"-"))</f>
        <v/>
      </c>
      <c r="AD1234" s="45" t="str">
        <f>+IF(Q1234="","",IFERROR(VLOOKUP(Q1234,Consulta1[],9,0),"-"))</f>
        <v/>
      </c>
      <c r="AE1234" s="1">
        <f t="shared" si="139"/>
        <v>0</v>
      </c>
    </row>
    <row r="1235" spans="16:31">
      <c r="P1235" s="54"/>
      <c r="Q1235" s="45" t="str">
        <f t="shared" si="133"/>
        <v/>
      </c>
      <c r="R1235" s="45" t="str">
        <f>+IF(Q1235="","",IFERROR(VLOOKUP(Q1235,Consulta1[],2,0),"-"))</f>
        <v/>
      </c>
      <c r="S1235" s="45" t="str">
        <f>+IF(Q1235="","",IFERROR(VLOOKUP(Q1235,Consulta1[],3,0),"-"))</f>
        <v/>
      </c>
      <c r="T1235" s="45" t="str">
        <f>+IF(Q1235="","",IFERROR(VLOOKUP(Q1235,Consulta1[],4,0),"-"))</f>
        <v/>
      </c>
      <c r="U1235" s="45" t="str">
        <f>+IF(Q1235="","",IFERROR(VLOOKUP(Q1235,Consulta1[],5,0),"-"))</f>
        <v/>
      </c>
      <c r="V1235" s="45" t="str">
        <f>+IF(Q1235="","",IFERROR(VLOOKUP(Q1235,Consulta1[],6,0),"-"))</f>
        <v/>
      </c>
      <c r="W1235" s="45" t="str">
        <f t="shared" si="134"/>
        <v/>
      </c>
      <c r="X1235" s="51" t="str">
        <f>+IF(T1235="SWAT HB",800,IF(R1235="-","",IFERROR(IF(T1235="-","",VLOOKUP(T1235,'SKILL PERFIL'!$A$2:$B$37,2,0)),"")))</f>
        <v/>
      </c>
      <c r="Y1235" s="51" t="str">
        <f t="shared" si="135"/>
        <v/>
      </c>
      <c r="Z1235" s="46" t="str">
        <f t="shared" si="136"/>
        <v/>
      </c>
      <c r="AA1235" s="45" t="str">
        <f t="shared" si="137"/>
        <v/>
      </c>
      <c r="AB1235" s="45" t="str">
        <f t="shared" si="138"/>
        <v/>
      </c>
      <c r="AC1235" s="45" t="str">
        <f>+IF(Q1235="","",IFERROR(VLOOKUP(Q1235,Consulta1[],7,0),"-"))</f>
        <v/>
      </c>
      <c r="AD1235" s="45" t="str">
        <f>+IF(Q1235="","",IFERROR(VLOOKUP(Q1235,Consulta1[],9,0),"-"))</f>
        <v/>
      </c>
      <c r="AE1235" s="1">
        <f t="shared" si="139"/>
        <v>0</v>
      </c>
    </row>
    <row r="1236" spans="16:31">
      <c r="P1236" s="54"/>
      <c r="Q1236" s="45" t="str">
        <f t="shared" si="133"/>
        <v/>
      </c>
      <c r="R1236" s="45" t="str">
        <f>+IF(Q1236="","",IFERROR(VLOOKUP(Q1236,Consulta1[],2,0),"-"))</f>
        <v/>
      </c>
      <c r="S1236" s="45" t="str">
        <f>+IF(Q1236="","",IFERROR(VLOOKUP(Q1236,Consulta1[],3,0),"-"))</f>
        <v/>
      </c>
      <c r="T1236" s="45" t="str">
        <f>+IF(Q1236="","",IFERROR(VLOOKUP(Q1236,Consulta1[],4,0),"-"))</f>
        <v/>
      </c>
      <c r="U1236" s="45" t="str">
        <f>+IF(Q1236="","",IFERROR(VLOOKUP(Q1236,Consulta1[],5,0),"-"))</f>
        <v/>
      </c>
      <c r="V1236" s="45" t="str">
        <f>+IF(Q1236="","",IFERROR(VLOOKUP(Q1236,Consulta1[],6,0),"-"))</f>
        <v/>
      </c>
      <c r="W1236" s="45" t="str">
        <f t="shared" si="134"/>
        <v/>
      </c>
      <c r="X1236" s="51" t="str">
        <f>+IF(T1236="SWAT HB",800,IF(R1236="-","",IFERROR(IF(T1236="-","",VLOOKUP(T1236,'SKILL PERFIL'!$A$2:$B$37,2,0)),"")))</f>
        <v/>
      </c>
      <c r="Y1236" s="51" t="str">
        <f t="shared" si="135"/>
        <v/>
      </c>
      <c r="Z1236" s="46" t="str">
        <f t="shared" si="136"/>
        <v/>
      </c>
      <c r="AA1236" s="45" t="str">
        <f t="shared" si="137"/>
        <v/>
      </c>
      <c r="AB1236" s="45" t="str">
        <f t="shared" si="138"/>
        <v/>
      </c>
      <c r="AC1236" s="45" t="str">
        <f>+IF(Q1236="","",IFERROR(VLOOKUP(Q1236,Consulta1[],7,0),"-"))</f>
        <v/>
      </c>
      <c r="AD1236" s="45" t="str">
        <f>+IF(Q1236="","",IFERROR(VLOOKUP(Q1236,Consulta1[],9,0),"-"))</f>
        <v/>
      </c>
      <c r="AE1236" s="1">
        <f t="shared" si="139"/>
        <v>0</v>
      </c>
    </row>
    <row r="1237" spans="16:31">
      <c r="P1237" s="54"/>
      <c r="Q1237" s="45" t="str">
        <f t="shared" si="133"/>
        <v/>
      </c>
      <c r="R1237" s="45" t="str">
        <f>+IF(Q1237="","",IFERROR(VLOOKUP(Q1237,Consulta1[],2,0),"-"))</f>
        <v/>
      </c>
      <c r="S1237" s="45" t="str">
        <f>+IF(Q1237="","",IFERROR(VLOOKUP(Q1237,Consulta1[],3,0),"-"))</f>
        <v/>
      </c>
      <c r="T1237" s="45" t="str">
        <f>+IF(Q1237="","",IFERROR(VLOOKUP(Q1237,Consulta1[],4,0),"-"))</f>
        <v/>
      </c>
      <c r="U1237" s="45" t="str">
        <f>+IF(Q1237="","",IFERROR(VLOOKUP(Q1237,Consulta1[],5,0),"-"))</f>
        <v/>
      </c>
      <c r="V1237" s="45" t="str">
        <f>+IF(Q1237="","",IFERROR(VLOOKUP(Q1237,Consulta1[],6,0),"-"))</f>
        <v/>
      </c>
      <c r="W1237" s="45" t="str">
        <f t="shared" si="134"/>
        <v/>
      </c>
      <c r="X1237" s="51" t="str">
        <f>+IF(T1237="SWAT HB",800,IF(R1237="-","",IFERROR(IF(T1237="-","",VLOOKUP(T1237,'SKILL PERFIL'!$A$2:$B$37,2,0)),"")))</f>
        <v/>
      </c>
      <c r="Y1237" s="51" t="str">
        <f t="shared" si="135"/>
        <v/>
      </c>
      <c r="Z1237" s="46" t="str">
        <f t="shared" si="136"/>
        <v/>
      </c>
      <c r="AA1237" s="45" t="str">
        <f t="shared" si="137"/>
        <v/>
      </c>
      <c r="AB1237" s="45" t="str">
        <f t="shared" si="138"/>
        <v/>
      </c>
      <c r="AC1237" s="45" t="str">
        <f>+IF(Q1237="","",IFERROR(VLOOKUP(Q1237,Consulta1[],7,0),"-"))</f>
        <v/>
      </c>
      <c r="AD1237" s="45" t="str">
        <f>+IF(Q1237="","",IFERROR(VLOOKUP(Q1237,Consulta1[],9,0),"-"))</f>
        <v/>
      </c>
      <c r="AE1237" s="1">
        <f t="shared" si="139"/>
        <v>0</v>
      </c>
    </row>
    <row r="1238" spans="16:31">
      <c r="P1238" s="54"/>
      <c r="Q1238" s="45" t="str">
        <f t="shared" si="133"/>
        <v/>
      </c>
      <c r="R1238" s="45" t="str">
        <f>+IF(Q1238="","",IFERROR(VLOOKUP(Q1238,Consulta1[],2,0),"-"))</f>
        <v/>
      </c>
      <c r="S1238" s="45" t="str">
        <f>+IF(Q1238="","",IFERROR(VLOOKUP(Q1238,Consulta1[],3,0),"-"))</f>
        <v/>
      </c>
      <c r="T1238" s="45" t="str">
        <f>+IF(Q1238="","",IFERROR(VLOOKUP(Q1238,Consulta1[],4,0),"-"))</f>
        <v/>
      </c>
      <c r="U1238" s="45" t="str">
        <f>+IF(Q1238="","",IFERROR(VLOOKUP(Q1238,Consulta1[],5,0),"-"))</f>
        <v/>
      </c>
      <c r="V1238" s="45" t="str">
        <f>+IF(Q1238="","",IFERROR(VLOOKUP(Q1238,Consulta1[],6,0),"-"))</f>
        <v/>
      </c>
      <c r="W1238" s="45" t="str">
        <f t="shared" si="134"/>
        <v/>
      </c>
      <c r="X1238" s="51" t="str">
        <f>+IF(T1238="SWAT HB",800,IF(R1238="-","",IFERROR(IF(T1238="-","",VLOOKUP(T1238,'SKILL PERFIL'!$A$2:$B$37,2,0)),"")))</f>
        <v/>
      </c>
      <c r="Y1238" s="51" t="str">
        <f t="shared" si="135"/>
        <v/>
      </c>
      <c r="Z1238" s="46" t="str">
        <f t="shared" si="136"/>
        <v/>
      </c>
      <c r="AA1238" s="45" t="str">
        <f t="shared" si="137"/>
        <v/>
      </c>
      <c r="AB1238" s="45" t="str">
        <f t="shared" si="138"/>
        <v/>
      </c>
      <c r="AC1238" s="45" t="str">
        <f>+IF(Q1238="","",IFERROR(VLOOKUP(Q1238,Consulta1[],7,0),"-"))</f>
        <v/>
      </c>
      <c r="AD1238" s="45" t="str">
        <f>+IF(Q1238="","",IFERROR(VLOOKUP(Q1238,Consulta1[],9,0),"-"))</f>
        <v/>
      </c>
      <c r="AE1238" s="1">
        <f t="shared" si="139"/>
        <v>0</v>
      </c>
    </row>
    <row r="1239" spans="16:31">
      <c r="P1239" s="54"/>
      <c r="Q1239" s="45" t="str">
        <f t="shared" si="133"/>
        <v/>
      </c>
      <c r="R1239" s="45" t="str">
        <f>+IF(Q1239="","",IFERROR(VLOOKUP(Q1239,Consulta1[],2,0),"-"))</f>
        <v/>
      </c>
      <c r="S1239" s="45" t="str">
        <f>+IF(Q1239="","",IFERROR(VLOOKUP(Q1239,Consulta1[],3,0),"-"))</f>
        <v/>
      </c>
      <c r="T1239" s="45" t="str">
        <f>+IF(Q1239="","",IFERROR(VLOOKUP(Q1239,Consulta1[],4,0),"-"))</f>
        <v/>
      </c>
      <c r="U1239" s="45" t="str">
        <f>+IF(Q1239="","",IFERROR(VLOOKUP(Q1239,Consulta1[],5,0),"-"))</f>
        <v/>
      </c>
      <c r="V1239" s="45" t="str">
        <f>+IF(Q1239="","",IFERROR(VLOOKUP(Q1239,Consulta1[],6,0),"-"))</f>
        <v/>
      </c>
      <c r="W1239" s="45" t="str">
        <f t="shared" si="134"/>
        <v/>
      </c>
      <c r="X1239" s="51" t="str">
        <f>+IF(T1239="SWAT HB",800,IF(R1239="-","",IFERROR(IF(T1239="-","",VLOOKUP(T1239,'SKILL PERFIL'!$A$2:$B$37,2,0)),"")))</f>
        <v/>
      </c>
      <c r="Y1239" s="51" t="str">
        <f t="shared" si="135"/>
        <v/>
      </c>
      <c r="Z1239" s="46" t="str">
        <f t="shared" si="136"/>
        <v/>
      </c>
      <c r="AA1239" s="45" t="str">
        <f t="shared" si="137"/>
        <v/>
      </c>
      <c r="AB1239" s="45" t="str">
        <f t="shared" si="138"/>
        <v/>
      </c>
      <c r="AC1239" s="45" t="str">
        <f>+IF(Q1239="","",IFERROR(VLOOKUP(Q1239,Consulta1[],7,0),"-"))</f>
        <v/>
      </c>
      <c r="AD1239" s="45" t="str">
        <f>+IF(Q1239="","",IFERROR(VLOOKUP(Q1239,Consulta1[],9,0),"-"))</f>
        <v/>
      </c>
      <c r="AE1239" s="1">
        <f t="shared" si="139"/>
        <v>0</v>
      </c>
    </row>
    <row r="1240" spans="16:31">
      <c r="P1240" s="54"/>
      <c r="Q1240" s="45" t="str">
        <f t="shared" si="133"/>
        <v/>
      </c>
      <c r="R1240" s="45" t="str">
        <f>+IF(Q1240="","",IFERROR(VLOOKUP(Q1240,Consulta1[],2,0),"-"))</f>
        <v/>
      </c>
      <c r="S1240" s="45" t="str">
        <f>+IF(Q1240="","",IFERROR(VLOOKUP(Q1240,Consulta1[],3,0),"-"))</f>
        <v/>
      </c>
      <c r="T1240" s="45" t="str">
        <f>+IF(Q1240="","",IFERROR(VLOOKUP(Q1240,Consulta1[],4,0),"-"))</f>
        <v/>
      </c>
      <c r="U1240" s="45" t="str">
        <f>+IF(Q1240="","",IFERROR(VLOOKUP(Q1240,Consulta1[],5,0),"-"))</f>
        <v/>
      </c>
      <c r="V1240" s="45" t="str">
        <f>+IF(Q1240="","",IFERROR(VLOOKUP(Q1240,Consulta1[],6,0),"-"))</f>
        <v/>
      </c>
      <c r="W1240" s="45" t="str">
        <f t="shared" si="134"/>
        <v/>
      </c>
      <c r="X1240" s="51" t="str">
        <f>+IF(T1240="SWAT HB",800,IF(R1240="-","",IFERROR(IF(T1240="-","",VLOOKUP(T1240,'SKILL PERFIL'!$A$2:$B$37,2,0)),"")))</f>
        <v/>
      </c>
      <c r="Y1240" s="51" t="str">
        <f t="shared" si="135"/>
        <v/>
      </c>
      <c r="Z1240" s="46" t="str">
        <f t="shared" si="136"/>
        <v/>
      </c>
      <c r="AA1240" s="45" t="str">
        <f t="shared" si="137"/>
        <v/>
      </c>
      <c r="AB1240" s="45" t="str">
        <f t="shared" si="138"/>
        <v/>
      </c>
      <c r="AC1240" s="45" t="str">
        <f>+IF(Q1240="","",IFERROR(VLOOKUP(Q1240,Consulta1[],7,0),"-"))</f>
        <v/>
      </c>
      <c r="AD1240" s="45" t="str">
        <f>+IF(Q1240="","",IFERROR(VLOOKUP(Q1240,Consulta1[],9,0),"-"))</f>
        <v/>
      </c>
      <c r="AE1240" s="1">
        <f t="shared" si="139"/>
        <v>0</v>
      </c>
    </row>
    <row r="1241" spans="16:31">
      <c r="P1241" s="54"/>
      <c r="Q1241" s="45" t="str">
        <f t="shared" si="133"/>
        <v/>
      </c>
      <c r="R1241" s="45" t="str">
        <f>+IF(Q1241="","",IFERROR(VLOOKUP(Q1241,Consulta1[],2,0),"-"))</f>
        <v/>
      </c>
      <c r="S1241" s="45" t="str">
        <f>+IF(Q1241="","",IFERROR(VLOOKUP(Q1241,Consulta1[],3,0),"-"))</f>
        <v/>
      </c>
      <c r="T1241" s="45" t="str">
        <f>+IF(Q1241="","",IFERROR(VLOOKUP(Q1241,Consulta1[],4,0),"-"))</f>
        <v/>
      </c>
      <c r="U1241" s="45" t="str">
        <f>+IF(Q1241="","",IFERROR(VLOOKUP(Q1241,Consulta1[],5,0),"-"))</f>
        <v/>
      </c>
      <c r="V1241" s="45" t="str">
        <f>+IF(Q1241="","",IFERROR(VLOOKUP(Q1241,Consulta1[],6,0),"-"))</f>
        <v/>
      </c>
      <c r="W1241" s="45" t="str">
        <f t="shared" si="134"/>
        <v/>
      </c>
      <c r="X1241" s="51" t="str">
        <f>+IF(T1241="SWAT HB",800,IF(R1241="-","",IFERROR(IF(T1241="-","",VLOOKUP(T1241,'SKILL PERFIL'!$A$2:$B$37,2,0)),"")))</f>
        <v/>
      </c>
      <c r="Y1241" s="51" t="str">
        <f t="shared" si="135"/>
        <v/>
      </c>
      <c r="Z1241" s="46" t="str">
        <f t="shared" si="136"/>
        <v/>
      </c>
      <c r="AA1241" s="45" t="str">
        <f t="shared" si="137"/>
        <v/>
      </c>
      <c r="AB1241" s="45" t="str">
        <f t="shared" si="138"/>
        <v/>
      </c>
      <c r="AC1241" s="45" t="str">
        <f>+IF(Q1241="","",IFERROR(VLOOKUP(Q1241,Consulta1[],7,0),"-"))</f>
        <v/>
      </c>
      <c r="AD1241" s="45" t="str">
        <f>+IF(Q1241="","",IFERROR(VLOOKUP(Q1241,Consulta1[],9,0),"-"))</f>
        <v/>
      </c>
      <c r="AE1241" s="1">
        <f t="shared" si="139"/>
        <v>0</v>
      </c>
    </row>
    <row r="1242" spans="16:31">
      <c r="P1242" s="54"/>
      <c r="Q1242" s="45" t="str">
        <f t="shared" si="133"/>
        <v/>
      </c>
      <c r="R1242" s="45" t="str">
        <f>+IF(Q1242="","",IFERROR(VLOOKUP(Q1242,Consulta1[],2,0),"-"))</f>
        <v/>
      </c>
      <c r="S1242" s="45" t="str">
        <f>+IF(Q1242="","",IFERROR(VLOOKUP(Q1242,Consulta1[],3,0),"-"))</f>
        <v/>
      </c>
      <c r="T1242" s="45" t="str">
        <f>+IF(Q1242="","",IFERROR(VLOOKUP(Q1242,Consulta1[],4,0),"-"))</f>
        <v/>
      </c>
      <c r="U1242" s="45" t="str">
        <f>+IF(Q1242="","",IFERROR(VLOOKUP(Q1242,Consulta1[],5,0),"-"))</f>
        <v/>
      </c>
      <c r="V1242" s="45" t="str">
        <f>+IF(Q1242="","",IFERROR(VLOOKUP(Q1242,Consulta1[],6,0),"-"))</f>
        <v/>
      </c>
      <c r="W1242" s="45" t="str">
        <f t="shared" si="134"/>
        <v/>
      </c>
      <c r="X1242" s="51" t="str">
        <f>+IF(T1242="SWAT HB",800,IF(R1242="-","",IFERROR(IF(T1242="-","",VLOOKUP(T1242,'SKILL PERFIL'!$A$2:$B$37,2,0)),"")))</f>
        <v/>
      </c>
      <c r="Y1242" s="51" t="str">
        <f t="shared" si="135"/>
        <v/>
      </c>
      <c r="Z1242" s="46" t="str">
        <f t="shared" si="136"/>
        <v/>
      </c>
      <c r="AA1242" s="45" t="str">
        <f t="shared" si="137"/>
        <v/>
      </c>
      <c r="AB1242" s="45" t="str">
        <f t="shared" si="138"/>
        <v/>
      </c>
      <c r="AC1242" s="45" t="str">
        <f>+IF(Q1242="","",IFERROR(VLOOKUP(Q1242,Consulta1[],7,0),"-"))</f>
        <v/>
      </c>
      <c r="AD1242" s="45" t="str">
        <f>+IF(Q1242="","",IFERROR(VLOOKUP(Q1242,Consulta1[],9,0),"-"))</f>
        <v/>
      </c>
      <c r="AE1242" s="1">
        <f t="shared" si="139"/>
        <v>0</v>
      </c>
    </row>
    <row r="1243" spans="16:31">
      <c r="P1243" s="54"/>
      <c r="Q1243" s="45" t="str">
        <f t="shared" si="133"/>
        <v/>
      </c>
      <c r="R1243" s="45" t="str">
        <f>+IF(Q1243="","",IFERROR(VLOOKUP(Q1243,Consulta1[],2,0),"-"))</f>
        <v/>
      </c>
      <c r="S1243" s="45" t="str">
        <f>+IF(Q1243="","",IFERROR(VLOOKUP(Q1243,Consulta1[],3,0),"-"))</f>
        <v/>
      </c>
      <c r="T1243" s="45" t="str">
        <f>+IF(Q1243="","",IFERROR(VLOOKUP(Q1243,Consulta1[],4,0),"-"))</f>
        <v/>
      </c>
      <c r="U1243" s="45" t="str">
        <f>+IF(Q1243="","",IFERROR(VLOOKUP(Q1243,Consulta1[],5,0),"-"))</f>
        <v/>
      </c>
      <c r="V1243" s="45" t="str">
        <f>+IF(Q1243="","",IFERROR(VLOOKUP(Q1243,Consulta1[],6,0),"-"))</f>
        <v/>
      </c>
      <c r="W1243" s="45" t="str">
        <f t="shared" si="134"/>
        <v/>
      </c>
      <c r="X1243" s="51" t="str">
        <f>+IF(T1243="SWAT HB",800,IF(R1243="-","",IFERROR(IF(T1243="-","",VLOOKUP(T1243,'SKILL PERFIL'!$A$2:$B$37,2,0)),"")))</f>
        <v/>
      </c>
      <c r="Y1243" s="51" t="str">
        <f t="shared" si="135"/>
        <v/>
      </c>
      <c r="Z1243" s="46" t="str">
        <f t="shared" si="136"/>
        <v/>
      </c>
      <c r="AA1243" s="45" t="str">
        <f t="shared" si="137"/>
        <v/>
      </c>
      <c r="AB1243" s="45" t="str">
        <f t="shared" si="138"/>
        <v/>
      </c>
      <c r="AC1243" s="45" t="str">
        <f>+IF(Q1243="","",IFERROR(VLOOKUP(Q1243,Consulta1[],7,0),"-"))</f>
        <v/>
      </c>
      <c r="AD1243" s="45" t="str">
        <f>+IF(Q1243="","",IFERROR(VLOOKUP(Q1243,Consulta1[],9,0),"-"))</f>
        <v/>
      </c>
      <c r="AE1243" s="1">
        <f t="shared" si="139"/>
        <v>0</v>
      </c>
    </row>
    <row r="1244" spans="16:31">
      <c r="P1244" s="54"/>
      <c r="Q1244" s="45" t="str">
        <f t="shared" si="133"/>
        <v/>
      </c>
      <c r="R1244" s="45" t="str">
        <f>+IF(Q1244="","",IFERROR(VLOOKUP(Q1244,Consulta1[],2,0),"-"))</f>
        <v/>
      </c>
      <c r="S1244" s="45" t="str">
        <f>+IF(Q1244="","",IFERROR(VLOOKUP(Q1244,Consulta1[],3,0),"-"))</f>
        <v/>
      </c>
      <c r="T1244" s="45" t="str">
        <f>+IF(Q1244="","",IFERROR(VLOOKUP(Q1244,Consulta1[],4,0),"-"))</f>
        <v/>
      </c>
      <c r="U1244" s="45" t="str">
        <f>+IF(Q1244="","",IFERROR(VLOOKUP(Q1244,Consulta1[],5,0),"-"))</f>
        <v/>
      </c>
      <c r="V1244" s="45" t="str">
        <f>+IF(Q1244="","",IFERROR(VLOOKUP(Q1244,Consulta1[],6,0),"-"))</f>
        <v/>
      </c>
      <c r="W1244" s="45" t="str">
        <f t="shared" si="134"/>
        <v/>
      </c>
      <c r="X1244" s="51" t="str">
        <f>+IF(T1244="SWAT HB",800,IF(R1244="-","",IFERROR(IF(T1244="-","",VLOOKUP(T1244,'SKILL PERFIL'!$A$2:$B$37,2,0)),"")))</f>
        <v/>
      </c>
      <c r="Y1244" s="51" t="str">
        <f t="shared" si="135"/>
        <v/>
      </c>
      <c r="Z1244" s="46" t="str">
        <f t="shared" si="136"/>
        <v/>
      </c>
      <c r="AA1244" s="45" t="str">
        <f t="shared" si="137"/>
        <v/>
      </c>
      <c r="AB1244" s="45" t="str">
        <f t="shared" si="138"/>
        <v/>
      </c>
      <c r="AC1244" s="45" t="str">
        <f>+IF(Q1244="","",IFERROR(VLOOKUP(Q1244,Consulta1[],7,0),"-"))</f>
        <v/>
      </c>
      <c r="AD1244" s="45" t="str">
        <f>+IF(Q1244="","",IFERROR(VLOOKUP(Q1244,Consulta1[],9,0),"-"))</f>
        <v/>
      </c>
      <c r="AE1244" s="1">
        <f t="shared" si="139"/>
        <v>0</v>
      </c>
    </row>
    <row r="1245" spans="16:31">
      <c r="P1245" s="54"/>
      <c r="Q1245" s="45" t="str">
        <f t="shared" si="133"/>
        <v/>
      </c>
      <c r="R1245" s="45" t="str">
        <f>+IF(Q1245="","",IFERROR(VLOOKUP(Q1245,Consulta1[],2,0),"-"))</f>
        <v/>
      </c>
      <c r="S1245" s="45" t="str">
        <f>+IF(Q1245="","",IFERROR(VLOOKUP(Q1245,Consulta1[],3,0),"-"))</f>
        <v/>
      </c>
      <c r="T1245" s="45" t="str">
        <f>+IF(Q1245="","",IFERROR(VLOOKUP(Q1245,Consulta1[],4,0),"-"))</f>
        <v/>
      </c>
      <c r="U1245" s="45" t="str">
        <f>+IF(Q1245="","",IFERROR(VLOOKUP(Q1245,Consulta1[],5,0),"-"))</f>
        <v/>
      </c>
      <c r="V1245" s="45" t="str">
        <f>+IF(Q1245="","",IFERROR(VLOOKUP(Q1245,Consulta1[],6,0),"-"))</f>
        <v/>
      </c>
      <c r="W1245" s="45" t="str">
        <f t="shared" si="134"/>
        <v/>
      </c>
      <c r="X1245" s="51" t="str">
        <f>+IF(T1245="SWAT HB",800,IF(R1245="-","",IFERROR(IF(T1245="-","",VLOOKUP(T1245,'SKILL PERFIL'!$A$2:$B$37,2,0)),"")))</f>
        <v/>
      </c>
      <c r="Y1245" s="51" t="str">
        <f t="shared" si="135"/>
        <v/>
      </c>
      <c r="Z1245" s="46" t="str">
        <f t="shared" si="136"/>
        <v/>
      </c>
      <c r="AA1245" s="45" t="str">
        <f t="shared" si="137"/>
        <v/>
      </c>
      <c r="AB1245" s="45" t="str">
        <f t="shared" si="138"/>
        <v/>
      </c>
      <c r="AC1245" s="45" t="str">
        <f>+IF(Q1245="","",IFERROR(VLOOKUP(Q1245,Consulta1[],7,0),"-"))</f>
        <v/>
      </c>
      <c r="AD1245" s="45" t="str">
        <f>+IF(Q1245="","",IFERROR(VLOOKUP(Q1245,Consulta1[],9,0),"-"))</f>
        <v/>
      </c>
      <c r="AE1245" s="1">
        <f t="shared" si="139"/>
        <v>0</v>
      </c>
    </row>
    <row r="1246" spans="16:31">
      <c r="P1246" s="54"/>
      <c r="Q1246" s="45" t="str">
        <f t="shared" si="133"/>
        <v/>
      </c>
      <c r="R1246" s="45" t="str">
        <f>+IF(Q1246="","",IFERROR(VLOOKUP(Q1246,Consulta1[],2,0),"-"))</f>
        <v/>
      </c>
      <c r="S1246" s="45" t="str">
        <f>+IF(Q1246="","",IFERROR(VLOOKUP(Q1246,Consulta1[],3,0),"-"))</f>
        <v/>
      </c>
      <c r="T1246" s="45" t="str">
        <f>+IF(Q1246="","",IFERROR(VLOOKUP(Q1246,Consulta1[],4,0),"-"))</f>
        <v/>
      </c>
      <c r="U1246" s="45" t="str">
        <f>+IF(Q1246="","",IFERROR(VLOOKUP(Q1246,Consulta1[],5,0),"-"))</f>
        <v/>
      </c>
      <c r="V1246" s="45" t="str">
        <f>+IF(Q1246="","",IFERROR(VLOOKUP(Q1246,Consulta1[],6,0),"-"))</f>
        <v/>
      </c>
      <c r="W1246" s="45" t="str">
        <f t="shared" si="134"/>
        <v/>
      </c>
      <c r="X1246" s="51" t="str">
        <f>+IF(T1246="SWAT HB",800,IF(R1246="-","",IFERROR(IF(T1246="-","",VLOOKUP(T1246,'SKILL PERFIL'!$A$2:$B$37,2,0)),"")))</f>
        <v/>
      </c>
      <c r="Y1246" s="51" t="str">
        <f t="shared" si="135"/>
        <v/>
      </c>
      <c r="Z1246" s="46" t="str">
        <f t="shared" si="136"/>
        <v/>
      </c>
      <c r="AA1246" s="45" t="str">
        <f t="shared" si="137"/>
        <v/>
      </c>
      <c r="AB1246" s="45" t="str">
        <f t="shared" si="138"/>
        <v/>
      </c>
      <c r="AC1246" s="45" t="str">
        <f>+IF(Q1246="","",IFERROR(VLOOKUP(Q1246,Consulta1[],7,0),"-"))</f>
        <v/>
      </c>
      <c r="AD1246" s="45" t="str">
        <f>+IF(Q1246="","",IFERROR(VLOOKUP(Q1246,Consulta1[],9,0),"-"))</f>
        <v/>
      </c>
      <c r="AE1246" s="1">
        <f t="shared" si="139"/>
        <v>0</v>
      </c>
    </row>
    <row r="1247" spans="16:31">
      <c r="P1247" s="54"/>
      <c r="Q1247" s="45" t="str">
        <f t="shared" si="133"/>
        <v/>
      </c>
      <c r="R1247" s="45" t="str">
        <f>+IF(Q1247="","",IFERROR(VLOOKUP(Q1247,Consulta1[],2,0),"-"))</f>
        <v/>
      </c>
      <c r="S1247" s="45" t="str">
        <f>+IF(Q1247="","",IFERROR(VLOOKUP(Q1247,Consulta1[],3,0),"-"))</f>
        <v/>
      </c>
      <c r="T1247" s="45" t="str">
        <f>+IF(Q1247="","",IFERROR(VLOOKUP(Q1247,Consulta1[],4,0),"-"))</f>
        <v/>
      </c>
      <c r="U1247" s="45" t="str">
        <f>+IF(Q1247="","",IFERROR(VLOOKUP(Q1247,Consulta1[],5,0),"-"))</f>
        <v/>
      </c>
      <c r="V1247" s="45" t="str">
        <f>+IF(Q1247="","",IFERROR(VLOOKUP(Q1247,Consulta1[],6,0),"-"))</f>
        <v/>
      </c>
      <c r="W1247" s="45" t="str">
        <f t="shared" si="134"/>
        <v/>
      </c>
      <c r="X1247" s="51" t="str">
        <f>+IF(T1247="SWAT HB",800,IF(R1247="-","",IFERROR(IF(T1247="-","",VLOOKUP(T1247,'SKILL PERFIL'!$A$2:$B$37,2,0)),"")))</f>
        <v/>
      </c>
      <c r="Y1247" s="51" t="str">
        <f t="shared" si="135"/>
        <v/>
      </c>
      <c r="Z1247" s="46" t="str">
        <f t="shared" si="136"/>
        <v/>
      </c>
      <c r="AA1247" s="45" t="str">
        <f t="shared" si="137"/>
        <v/>
      </c>
      <c r="AB1247" s="45" t="str">
        <f t="shared" si="138"/>
        <v/>
      </c>
      <c r="AC1247" s="45" t="str">
        <f>+IF(Q1247="","",IFERROR(VLOOKUP(Q1247,Consulta1[],7,0),"-"))</f>
        <v/>
      </c>
      <c r="AD1247" s="45" t="str">
        <f>+IF(Q1247="","",IFERROR(VLOOKUP(Q1247,Consulta1[],9,0),"-"))</f>
        <v/>
      </c>
      <c r="AE1247" s="1">
        <f t="shared" si="139"/>
        <v>0</v>
      </c>
    </row>
    <row r="1248" spans="16:31">
      <c r="P1248" s="54"/>
      <c r="Q1248" s="45" t="str">
        <f t="shared" si="133"/>
        <v/>
      </c>
      <c r="R1248" s="45" t="str">
        <f>+IF(Q1248="","",IFERROR(VLOOKUP(Q1248,Consulta1[],2,0),"-"))</f>
        <v/>
      </c>
      <c r="S1248" s="45" t="str">
        <f>+IF(Q1248="","",IFERROR(VLOOKUP(Q1248,Consulta1[],3,0),"-"))</f>
        <v/>
      </c>
      <c r="T1248" s="45" t="str">
        <f>+IF(Q1248="","",IFERROR(VLOOKUP(Q1248,Consulta1[],4,0),"-"))</f>
        <v/>
      </c>
      <c r="U1248" s="45" t="str">
        <f>+IF(Q1248="","",IFERROR(VLOOKUP(Q1248,Consulta1[],5,0),"-"))</f>
        <v/>
      </c>
      <c r="V1248" s="45" t="str">
        <f>+IF(Q1248="","",IFERROR(VLOOKUP(Q1248,Consulta1[],6,0),"-"))</f>
        <v/>
      </c>
      <c r="W1248" s="45" t="str">
        <f t="shared" si="134"/>
        <v/>
      </c>
      <c r="X1248" s="51" t="str">
        <f>+IF(T1248="SWAT HB",800,IF(R1248="-","",IFERROR(IF(T1248="-","",VLOOKUP(T1248,'SKILL PERFIL'!$A$2:$B$37,2,0)),"")))</f>
        <v/>
      </c>
      <c r="Y1248" s="51" t="str">
        <f t="shared" si="135"/>
        <v/>
      </c>
      <c r="Z1248" s="46" t="str">
        <f t="shared" si="136"/>
        <v/>
      </c>
      <c r="AA1248" s="45" t="str">
        <f t="shared" si="137"/>
        <v/>
      </c>
      <c r="AB1248" s="45" t="str">
        <f t="shared" si="138"/>
        <v/>
      </c>
      <c r="AC1248" s="45" t="str">
        <f>+IF(Q1248="","",IFERROR(VLOOKUP(Q1248,Consulta1[],7,0),"-"))</f>
        <v/>
      </c>
      <c r="AD1248" s="45" t="str">
        <f>+IF(Q1248="","",IFERROR(VLOOKUP(Q1248,Consulta1[],9,0),"-"))</f>
        <v/>
      </c>
      <c r="AE1248" s="1">
        <f t="shared" si="139"/>
        <v>0</v>
      </c>
    </row>
    <row r="1249" spans="16:31">
      <c r="P1249" s="54"/>
      <c r="Q1249" s="45" t="str">
        <f t="shared" si="133"/>
        <v/>
      </c>
      <c r="R1249" s="45" t="str">
        <f>+IF(Q1249="","",IFERROR(VLOOKUP(Q1249,Consulta1[],2,0),"-"))</f>
        <v/>
      </c>
      <c r="S1249" s="45" t="str">
        <f>+IF(Q1249="","",IFERROR(VLOOKUP(Q1249,Consulta1[],3,0),"-"))</f>
        <v/>
      </c>
      <c r="T1249" s="45" t="str">
        <f>+IF(Q1249="","",IFERROR(VLOOKUP(Q1249,Consulta1[],4,0),"-"))</f>
        <v/>
      </c>
      <c r="U1249" s="45" t="str">
        <f>+IF(Q1249="","",IFERROR(VLOOKUP(Q1249,Consulta1[],5,0),"-"))</f>
        <v/>
      </c>
      <c r="V1249" s="45" t="str">
        <f>+IF(Q1249="","",IFERROR(VLOOKUP(Q1249,Consulta1[],6,0),"-"))</f>
        <v/>
      </c>
      <c r="W1249" s="45" t="str">
        <f t="shared" si="134"/>
        <v/>
      </c>
      <c r="X1249" s="51" t="str">
        <f>+IF(T1249="SWAT HB",800,IF(R1249="-","",IFERROR(IF(T1249="-","",VLOOKUP(T1249,'SKILL PERFIL'!$A$2:$B$37,2,0)),"")))</f>
        <v/>
      </c>
      <c r="Y1249" s="51" t="str">
        <f t="shared" si="135"/>
        <v/>
      </c>
      <c r="Z1249" s="46" t="str">
        <f t="shared" si="136"/>
        <v/>
      </c>
      <c r="AA1249" s="45" t="str">
        <f t="shared" si="137"/>
        <v/>
      </c>
      <c r="AB1249" s="45" t="str">
        <f t="shared" si="138"/>
        <v/>
      </c>
      <c r="AC1249" s="45" t="str">
        <f>+IF(Q1249="","",IFERROR(VLOOKUP(Q1249,Consulta1[],7,0),"-"))</f>
        <v/>
      </c>
      <c r="AD1249" s="45" t="str">
        <f>+IF(Q1249="","",IFERROR(VLOOKUP(Q1249,Consulta1[],9,0),"-"))</f>
        <v/>
      </c>
      <c r="AE1249" s="1">
        <f t="shared" si="139"/>
        <v>0</v>
      </c>
    </row>
    <row r="1250" spans="16:31">
      <c r="P1250" s="54"/>
      <c r="Q1250" s="45" t="str">
        <f t="shared" si="133"/>
        <v/>
      </c>
      <c r="R1250" s="45" t="str">
        <f>+IF(Q1250="","",IFERROR(VLOOKUP(Q1250,Consulta1[],2,0),"-"))</f>
        <v/>
      </c>
      <c r="S1250" s="45" t="str">
        <f>+IF(Q1250="","",IFERROR(VLOOKUP(Q1250,Consulta1[],3,0),"-"))</f>
        <v/>
      </c>
      <c r="T1250" s="45" t="str">
        <f>+IF(Q1250="","",IFERROR(VLOOKUP(Q1250,Consulta1[],4,0),"-"))</f>
        <v/>
      </c>
      <c r="U1250" s="45" t="str">
        <f>+IF(Q1250="","",IFERROR(VLOOKUP(Q1250,Consulta1[],5,0),"-"))</f>
        <v/>
      </c>
      <c r="V1250" s="45" t="str">
        <f>+IF(Q1250="","",IFERROR(VLOOKUP(Q1250,Consulta1[],6,0),"-"))</f>
        <v/>
      </c>
      <c r="W1250" s="45" t="str">
        <f t="shared" si="134"/>
        <v/>
      </c>
      <c r="X1250" s="51" t="str">
        <f>+IF(T1250="SWAT HB",800,IF(R1250="-","",IFERROR(IF(T1250="-","",VLOOKUP(T1250,'SKILL PERFIL'!$A$2:$B$37,2,0)),"")))</f>
        <v/>
      </c>
      <c r="Y1250" s="51" t="str">
        <f t="shared" si="135"/>
        <v/>
      </c>
      <c r="Z1250" s="46" t="str">
        <f t="shared" si="136"/>
        <v/>
      </c>
      <c r="AA1250" s="45" t="str">
        <f t="shared" si="137"/>
        <v/>
      </c>
      <c r="AB1250" s="45" t="str">
        <f t="shared" si="138"/>
        <v/>
      </c>
      <c r="AC1250" s="45" t="str">
        <f>+IF(Q1250="","",IFERROR(VLOOKUP(Q1250,Consulta1[],7,0),"-"))</f>
        <v/>
      </c>
      <c r="AD1250" s="45" t="str">
        <f>+IF(Q1250="","",IFERROR(VLOOKUP(Q1250,Consulta1[],9,0),"-"))</f>
        <v/>
      </c>
      <c r="AE1250" s="1">
        <f t="shared" si="139"/>
        <v>0</v>
      </c>
    </row>
    <row r="1251" spans="16:31">
      <c r="P1251" s="54"/>
      <c r="Q1251" s="45" t="str">
        <f t="shared" si="133"/>
        <v/>
      </c>
      <c r="R1251" s="45" t="str">
        <f>+IF(Q1251="","",IFERROR(VLOOKUP(Q1251,Consulta1[],2,0),"-"))</f>
        <v/>
      </c>
      <c r="S1251" s="45" t="str">
        <f>+IF(Q1251="","",IFERROR(VLOOKUP(Q1251,Consulta1[],3,0),"-"))</f>
        <v/>
      </c>
      <c r="T1251" s="45" t="str">
        <f>+IF(Q1251="","",IFERROR(VLOOKUP(Q1251,Consulta1[],4,0),"-"))</f>
        <v/>
      </c>
      <c r="U1251" s="45" t="str">
        <f>+IF(Q1251="","",IFERROR(VLOOKUP(Q1251,Consulta1[],5,0),"-"))</f>
        <v/>
      </c>
      <c r="V1251" s="45" t="str">
        <f>+IF(Q1251="","",IFERROR(VLOOKUP(Q1251,Consulta1[],6,0),"-"))</f>
        <v/>
      </c>
      <c r="W1251" s="45" t="str">
        <f t="shared" si="134"/>
        <v/>
      </c>
      <c r="X1251" s="51" t="str">
        <f>+IF(T1251="SWAT HB",800,IF(R1251="-","",IFERROR(IF(T1251="-","",VLOOKUP(T1251,'SKILL PERFIL'!$A$2:$B$37,2,0)),"")))</f>
        <v/>
      </c>
      <c r="Y1251" s="51" t="str">
        <f t="shared" si="135"/>
        <v/>
      </c>
      <c r="Z1251" s="46" t="str">
        <f t="shared" si="136"/>
        <v/>
      </c>
      <c r="AA1251" s="45" t="str">
        <f t="shared" si="137"/>
        <v/>
      </c>
      <c r="AB1251" s="45" t="str">
        <f t="shared" si="138"/>
        <v/>
      </c>
      <c r="AC1251" s="45" t="str">
        <f>+IF(Q1251="","",IFERROR(VLOOKUP(Q1251,Consulta1[],7,0),"-"))</f>
        <v/>
      </c>
      <c r="AD1251" s="45" t="str">
        <f>+IF(Q1251="","",IFERROR(VLOOKUP(Q1251,Consulta1[],9,0),"-"))</f>
        <v/>
      </c>
      <c r="AE1251" s="1">
        <f t="shared" si="139"/>
        <v>0</v>
      </c>
    </row>
    <row r="1252" spans="16:31">
      <c r="P1252" s="54"/>
      <c r="Q1252" s="45" t="str">
        <f t="shared" si="133"/>
        <v/>
      </c>
      <c r="R1252" s="45" t="str">
        <f>+IF(Q1252="","",IFERROR(VLOOKUP(Q1252,Consulta1[],2,0),"-"))</f>
        <v/>
      </c>
      <c r="S1252" s="45" t="str">
        <f>+IF(Q1252="","",IFERROR(VLOOKUP(Q1252,Consulta1[],3,0),"-"))</f>
        <v/>
      </c>
      <c r="T1252" s="45" t="str">
        <f>+IF(Q1252="","",IFERROR(VLOOKUP(Q1252,Consulta1[],4,0),"-"))</f>
        <v/>
      </c>
      <c r="U1252" s="45" t="str">
        <f>+IF(Q1252="","",IFERROR(VLOOKUP(Q1252,Consulta1[],5,0),"-"))</f>
        <v/>
      </c>
      <c r="V1252" s="45" t="str">
        <f>+IF(Q1252="","",IFERROR(VLOOKUP(Q1252,Consulta1[],6,0),"-"))</f>
        <v/>
      </c>
      <c r="W1252" s="45" t="str">
        <f t="shared" si="134"/>
        <v/>
      </c>
      <c r="X1252" s="51" t="str">
        <f>+IF(T1252="SWAT HB",800,IF(R1252="-","",IFERROR(IF(T1252="-","",VLOOKUP(T1252,'SKILL PERFIL'!$A$2:$B$37,2,0)),"")))</f>
        <v/>
      </c>
      <c r="Y1252" s="51" t="str">
        <f t="shared" si="135"/>
        <v/>
      </c>
      <c r="Z1252" s="46" t="str">
        <f t="shared" si="136"/>
        <v/>
      </c>
      <c r="AA1252" s="45" t="str">
        <f t="shared" si="137"/>
        <v/>
      </c>
      <c r="AB1252" s="45" t="str">
        <f t="shared" si="138"/>
        <v/>
      </c>
      <c r="AC1252" s="45" t="str">
        <f>+IF(Q1252="","",IFERROR(VLOOKUP(Q1252,Consulta1[],7,0),"-"))</f>
        <v/>
      </c>
      <c r="AD1252" s="45" t="str">
        <f>+IF(Q1252="","",IFERROR(VLOOKUP(Q1252,Consulta1[],9,0),"-"))</f>
        <v/>
      </c>
      <c r="AE1252" s="1">
        <f t="shared" si="139"/>
        <v>0</v>
      </c>
    </row>
    <row r="1253" spans="16:31">
      <c r="P1253" s="54"/>
      <c r="Q1253" s="45" t="str">
        <f t="shared" si="133"/>
        <v/>
      </c>
      <c r="R1253" s="45" t="str">
        <f>+IF(Q1253="","",IFERROR(VLOOKUP(Q1253,Consulta1[],2,0),"-"))</f>
        <v/>
      </c>
      <c r="S1253" s="45" t="str">
        <f>+IF(Q1253="","",IFERROR(VLOOKUP(Q1253,Consulta1[],3,0),"-"))</f>
        <v/>
      </c>
      <c r="T1253" s="45" t="str">
        <f>+IF(Q1253="","",IFERROR(VLOOKUP(Q1253,Consulta1[],4,0),"-"))</f>
        <v/>
      </c>
      <c r="U1253" s="45" t="str">
        <f>+IF(Q1253="","",IFERROR(VLOOKUP(Q1253,Consulta1[],5,0),"-"))</f>
        <v/>
      </c>
      <c r="V1253" s="45" t="str">
        <f>+IF(Q1253="","",IFERROR(VLOOKUP(Q1253,Consulta1[],6,0),"-"))</f>
        <v/>
      </c>
      <c r="W1253" s="45" t="str">
        <f t="shared" si="134"/>
        <v/>
      </c>
      <c r="X1253" s="51" t="str">
        <f>+IF(T1253="SWAT HB",800,IF(R1253="-","",IFERROR(IF(T1253="-","",VLOOKUP(T1253,'SKILL PERFIL'!$A$2:$B$37,2,0)),"")))</f>
        <v/>
      </c>
      <c r="Y1253" s="51" t="str">
        <f t="shared" si="135"/>
        <v/>
      </c>
      <c r="Z1253" s="46" t="str">
        <f t="shared" si="136"/>
        <v/>
      </c>
      <c r="AA1253" s="45" t="str">
        <f t="shared" si="137"/>
        <v/>
      </c>
      <c r="AB1253" s="45" t="str">
        <f t="shared" si="138"/>
        <v/>
      </c>
      <c r="AC1253" s="45" t="str">
        <f>+IF(Q1253="","",IFERROR(VLOOKUP(Q1253,Consulta1[],7,0),"-"))</f>
        <v/>
      </c>
      <c r="AD1253" s="45" t="str">
        <f>+IF(Q1253="","",IFERROR(VLOOKUP(Q1253,Consulta1[],9,0),"-"))</f>
        <v/>
      </c>
      <c r="AE1253" s="1">
        <f t="shared" si="139"/>
        <v>0</v>
      </c>
    </row>
    <row r="1254" spans="16:31">
      <c r="P1254" s="54"/>
      <c r="Q1254" s="45" t="str">
        <f t="shared" si="133"/>
        <v/>
      </c>
      <c r="R1254" s="45" t="str">
        <f>+IF(Q1254="","",IFERROR(VLOOKUP(Q1254,Consulta1[],2,0),"-"))</f>
        <v/>
      </c>
      <c r="S1254" s="45" t="str">
        <f>+IF(Q1254="","",IFERROR(VLOOKUP(Q1254,Consulta1[],3,0),"-"))</f>
        <v/>
      </c>
      <c r="T1254" s="45" t="str">
        <f>+IF(Q1254="","",IFERROR(VLOOKUP(Q1254,Consulta1[],4,0),"-"))</f>
        <v/>
      </c>
      <c r="U1254" s="45" t="str">
        <f>+IF(Q1254="","",IFERROR(VLOOKUP(Q1254,Consulta1[],5,0),"-"))</f>
        <v/>
      </c>
      <c r="V1254" s="45" t="str">
        <f>+IF(Q1254="","",IFERROR(VLOOKUP(Q1254,Consulta1[],6,0),"-"))</f>
        <v/>
      </c>
      <c r="W1254" s="45" t="str">
        <f t="shared" si="134"/>
        <v/>
      </c>
      <c r="X1254" s="51" t="str">
        <f>+IF(T1254="SWAT HB",800,IF(R1254="-","",IFERROR(IF(T1254="-","",VLOOKUP(T1254,'SKILL PERFIL'!$A$2:$B$37,2,0)),"")))</f>
        <v/>
      </c>
      <c r="Y1254" s="51" t="str">
        <f t="shared" si="135"/>
        <v/>
      </c>
      <c r="Z1254" s="46" t="str">
        <f t="shared" si="136"/>
        <v/>
      </c>
      <c r="AA1254" s="45" t="str">
        <f t="shared" si="137"/>
        <v/>
      </c>
      <c r="AB1254" s="45" t="str">
        <f t="shared" si="138"/>
        <v/>
      </c>
      <c r="AC1254" s="45" t="str">
        <f>+IF(Q1254="","",IFERROR(VLOOKUP(Q1254,Consulta1[],7,0),"-"))</f>
        <v/>
      </c>
      <c r="AD1254" s="45" t="str">
        <f>+IF(Q1254="","",IFERROR(VLOOKUP(Q1254,Consulta1[],9,0),"-"))</f>
        <v/>
      </c>
      <c r="AE1254" s="1">
        <f t="shared" si="139"/>
        <v>0</v>
      </c>
    </row>
    <row r="1255" spans="16:31">
      <c r="P1255" s="54"/>
      <c r="Q1255" s="45" t="str">
        <f t="shared" si="133"/>
        <v/>
      </c>
      <c r="R1255" s="45" t="str">
        <f>+IF(Q1255="","",IFERROR(VLOOKUP(Q1255,Consulta1[],2,0),"-"))</f>
        <v/>
      </c>
      <c r="S1255" s="45" t="str">
        <f>+IF(Q1255="","",IFERROR(VLOOKUP(Q1255,Consulta1[],3,0),"-"))</f>
        <v/>
      </c>
      <c r="T1255" s="45" t="str">
        <f>+IF(Q1255="","",IFERROR(VLOOKUP(Q1255,Consulta1[],4,0),"-"))</f>
        <v/>
      </c>
      <c r="U1255" s="45" t="str">
        <f>+IF(Q1255="","",IFERROR(VLOOKUP(Q1255,Consulta1[],5,0),"-"))</f>
        <v/>
      </c>
      <c r="V1255" s="45" t="str">
        <f>+IF(Q1255="","",IFERROR(VLOOKUP(Q1255,Consulta1[],6,0),"-"))</f>
        <v/>
      </c>
      <c r="W1255" s="45" t="str">
        <f t="shared" si="134"/>
        <v/>
      </c>
      <c r="X1255" s="51" t="str">
        <f>+IF(T1255="SWAT HB",800,IF(R1255="-","",IFERROR(IF(T1255="-","",VLOOKUP(T1255,'SKILL PERFIL'!$A$2:$B$37,2,0)),"")))</f>
        <v/>
      </c>
      <c r="Y1255" s="51" t="str">
        <f t="shared" si="135"/>
        <v/>
      </c>
      <c r="Z1255" s="46" t="str">
        <f t="shared" si="136"/>
        <v/>
      </c>
      <c r="AA1255" s="45" t="str">
        <f t="shared" si="137"/>
        <v/>
      </c>
      <c r="AB1255" s="45" t="str">
        <f t="shared" si="138"/>
        <v/>
      </c>
      <c r="AC1255" s="45" t="str">
        <f>+IF(Q1255="","",IFERROR(VLOOKUP(Q1255,Consulta1[],7,0),"-"))</f>
        <v/>
      </c>
      <c r="AD1255" s="45" t="str">
        <f>+IF(Q1255="","",IFERROR(VLOOKUP(Q1255,Consulta1[],9,0),"-"))</f>
        <v/>
      </c>
      <c r="AE1255" s="1">
        <f t="shared" si="139"/>
        <v>0</v>
      </c>
    </row>
    <row r="1256" spans="16:31">
      <c r="P1256" s="54"/>
      <c r="Q1256" s="45" t="str">
        <f t="shared" si="133"/>
        <v/>
      </c>
      <c r="R1256" s="45" t="str">
        <f>+IF(Q1256="","",IFERROR(VLOOKUP(Q1256,Consulta1[],2,0),"-"))</f>
        <v/>
      </c>
      <c r="S1256" s="45" t="str">
        <f>+IF(Q1256="","",IFERROR(VLOOKUP(Q1256,Consulta1[],3,0),"-"))</f>
        <v/>
      </c>
      <c r="T1256" s="45" t="str">
        <f>+IF(Q1256="","",IFERROR(VLOOKUP(Q1256,Consulta1[],4,0),"-"))</f>
        <v/>
      </c>
      <c r="U1256" s="45" t="str">
        <f>+IF(Q1256="","",IFERROR(VLOOKUP(Q1256,Consulta1[],5,0),"-"))</f>
        <v/>
      </c>
      <c r="V1256" s="45" t="str">
        <f>+IF(Q1256="","",IFERROR(VLOOKUP(Q1256,Consulta1[],6,0),"-"))</f>
        <v/>
      </c>
      <c r="W1256" s="45" t="str">
        <f t="shared" si="134"/>
        <v/>
      </c>
      <c r="X1256" s="51" t="str">
        <f>+IF(T1256="SWAT HB",800,IF(R1256="-","",IFERROR(IF(T1256="-","",VLOOKUP(T1256,'SKILL PERFIL'!$A$2:$B$37,2,0)),"")))</f>
        <v/>
      </c>
      <c r="Y1256" s="51" t="str">
        <f t="shared" si="135"/>
        <v/>
      </c>
      <c r="Z1256" s="46" t="str">
        <f t="shared" si="136"/>
        <v/>
      </c>
      <c r="AA1256" s="45" t="str">
        <f t="shared" si="137"/>
        <v/>
      </c>
      <c r="AB1256" s="45" t="str">
        <f t="shared" si="138"/>
        <v/>
      </c>
      <c r="AC1256" s="45" t="str">
        <f>+IF(Q1256="","",IFERROR(VLOOKUP(Q1256,Consulta1[],7,0),"-"))</f>
        <v/>
      </c>
      <c r="AD1256" s="45" t="str">
        <f>+IF(Q1256="","",IFERROR(VLOOKUP(Q1256,Consulta1[],9,0),"-"))</f>
        <v/>
      </c>
      <c r="AE1256" s="1">
        <f t="shared" si="139"/>
        <v>0</v>
      </c>
    </row>
    <row r="1257" spans="16:31">
      <c r="P1257" s="54"/>
      <c r="Q1257" s="45" t="str">
        <f t="shared" si="133"/>
        <v/>
      </c>
      <c r="R1257" s="45" t="str">
        <f>+IF(Q1257="","",IFERROR(VLOOKUP(Q1257,Consulta1[],2,0),"-"))</f>
        <v/>
      </c>
      <c r="S1257" s="45" t="str">
        <f>+IF(Q1257="","",IFERROR(VLOOKUP(Q1257,Consulta1[],3,0),"-"))</f>
        <v/>
      </c>
      <c r="T1257" s="45" t="str">
        <f>+IF(Q1257="","",IFERROR(VLOOKUP(Q1257,Consulta1[],4,0),"-"))</f>
        <v/>
      </c>
      <c r="U1257" s="45" t="str">
        <f>+IF(Q1257="","",IFERROR(VLOOKUP(Q1257,Consulta1[],5,0),"-"))</f>
        <v/>
      </c>
      <c r="V1257" s="45" t="str">
        <f>+IF(Q1257="","",IFERROR(VLOOKUP(Q1257,Consulta1[],6,0),"-"))</f>
        <v/>
      </c>
      <c r="W1257" s="45" t="str">
        <f t="shared" si="134"/>
        <v/>
      </c>
      <c r="X1257" s="51" t="str">
        <f>+IF(T1257="SWAT HB",800,IF(R1257="-","",IFERROR(IF(T1257="-","",VLOOKUP(T1257,'SKILL PERFIL'!$A$2:$B$37,2,0)),"")))</f>
        <v/>
      </c>
      <c r="Y1257" s="51" t="str">
        <f t="shared" si="135"/>
        <v/>
      </c>
      <c r="Z1257" s="46" t="str">
        <f t="shared" si="136"/>
        <v/>
      </c>
      <c r="AA1257" s="45" t="str">
        <f t="shared" si="137"/>
        <v/>
      </c>
      <c r="AB1257" s="45" t="str">
        <f t="shared" si="138"/>
        <v/>
      </c>
      <c r="AC1257" s="45" t="str">
        <f>+IF(Q1257="","",IFERROR(VLOOKUP(Q1257,Consulta1[],7,0),"-"))</f>
        <v/>
      </c>
      <c r="AD1257" s="45" t="str">
        <f>+IF(Q1257="","",IFERROR(VLOOKUP(Q1257,Consulta1[],9,0),"-"))</f>
        <v/>
      </c>
      <c r="AE1257" s="1">
        <f t="shared" si="139"/>
        <v>0</v>
      </c>
    </row>
    <row r="1258" spans="16:31">
      <c r="P1258" s="54"/>
      <c r="Q1258" s="45" t="str">
        <f t="shared" si="133"/>
        <v/>
      </c>
      <c r="R1258" s="45" t="str">
        <f>+IF(Q1258="","",IFERROR(VLOOKUP(Q1258,Consulta1[],2,0),"-"))</f>
        <v/>
      </c>
      <c r="S1258" s="45" t="str">
        <f>+IF(Q1258="","",IFERROR(VLOOKUP(Q1258,Consulta1[],3,0),"-"))</f>
        <v/>
      </c>
      <c r="T1258" s="45" t="str">
        <f>+IF(Q1258="","",IFERROR(VLOOKUP(Q1258,Consulta1[],4,0),"-"))</f>
        <v/>
      </c>
      <c r="U1258" s="45" t="str">
        <f>+IF(Q1258="","",IFERROR(VLOOKUP(Q1258,Consulta1[],5,0),"-"))</f>
        <v/>
      </c>
      <c r="V1258" s="45" t="str">
        <f>+IF(Q1258="","",IFERROR(VLOOKUP(Q1258,Consulta1[],6,0),"-"))</f>
        <v/>
      </c>
      <c r="W1258" s="45" t="str">
        <f t="shared" si="134"/>
        <v/>
      </c>
      <c r="X1258" s="51" t="str">
        <f>+IF(T1258="SWAT HB",800,IF(R1258="-","",IFERROR(IF(T1258="-","",VLOOKUP(T1258,'SKILL PERFIL'!$A$2:$B$37,2,0)),"")))</f>
        <v/>
      </c>
      <c r="Y1258" s="51" t="str">
        <f t="shared" si="135"/>
        <v/>
      </c>
      <c r="Z1258" s="46" t="str">
        <f t="shared" si="136"/>
        <v/>
      </c>
      <c r="AA1258" s="45" t="str">
        <f t="shared" si="137"/>
        <v/>
      </c>
      <c r="AB1258" s="45" t="str">
        <f t="shared" si="138"/>
        <v/>
      </c>
      <c r="AC1258" s="45" t="str">
        <f>+IF(Q1258="","",IFERROR(VLOOKUP(Q1258,Consulta1[],7,0),"-"))</f>
        <v/>
      </c>
      <c r="AD1258" s="45" t="str">
        <f>+IF(Q1258="","",IFERROR(VLOOKUP(Q1258,Consulta1[],9,0),"-"))</f>
        <v/>
      </c>
      <c r="AE1258" s="1">
        <f t="shared" si="139"/>
        <v>0</v>
      </c>
    </row>
    <row r="1259" spans="16:31">
      <c r="P1259" s="54"/>
      <c r="Q1259" s="45" t="str">
        <f t="shared" si="133"/>
        <v/>
      </c>
      <c r="R1259" s="45" t="str">
        <f>+IF(Q1259="","",IFERROR(VLOOKUP(Q1259,Consulta1[],2,0),"-"))</f>
        <v/>
      </c>
      <c r="S1259" s="45" t="str">
        <f>+IF(Q1259="","",IFERROR(VLOOKUP(Q1259,Consulta1[],3,0),"-"))</f>
        <v/>
      </c>
      <c r="T1259" s="45" t="str">
        <f>+IF(Q1259="","",IFERROR(VLOOKUP(Q1259,Consulta1[],4,0),"-"))</f>
        <v/>
      </c>
      <c r="U1259" s="45" t="str">
        <f>+IF(Q1259="","",IFERROR(VLOOKUP(Q1259,Consulta1[],5,0),"-"))</f>
        <v/>
      </c>
      <c r="V1259" s="45" t="str">
        <f>+IF(Q1259="","",IFERROR(VLOOKUP(Q1259,Consulta1[],6,0),"-"))</f>
        <v/>
      </c>
      <c r="W1259" s="45" t="str">
        <f t="shared" si="134"/>
        <v/>
      </c>
      <c r="X1259" s="51" t="str">
        <f>+IF(T1259="SWAT HB",800,IF(R1259="-","",IFERROR(IF(T1259="-","",VLOOKUP(T1259,'SKILL PERFIL'!$A$2:$B$37,2,0)),"")))</f>
        <v/>
      </c>
      <c r="Y1259" s="51" t="str">
        <f t="shared" si="135"/>
        <v/>
      </c>
      <c r="Z1259" s="46" t="str">
        <f t="shared" si="136"/>
        <v/>
      </c>
      <c r="AA1259" s="45" t="str">
        <f t="shared" si="137"/>
        <v/>
      </c>
      <c r="AB1259" s="45" t="str">
        <f t="shared" si="138"/>
        <v/>
      </c>
      <c r="AC1259" s="45" t="str">
        <f>+IF(Q1259="","",IFERROR(VLOOKUP(Q1259,Consulta1[],7,0),"-"))</f>
        <v/>
      </c>
      <c r="AD1259" s="45" t="str">
        <f>+IF(Q1259="","",IFERROR(VLOOKUP(Q1259,Consulta1[],9,0),"-"))</f>
        <v/>
      </c>
      <c r="AE1259" s="1">
        <f t="shared" si="139"/>
        <v>0</v>
      </c>
    </row>
    <row r="1260" spans="16:31">
      <c r="P1260" s="54"/>
      <c r="Q1260" s="45" t="str">
        <f t="shared" si="133"/>
        <v/>
      </c>
      <c r="R1260" s="45" t="str">
        <f>+IF(Q1260="","",IFERROR(VLOOKUP(Q1260,Consulta1[],2,0),"-"))</f>
        <v/>
      </c>
      <c r="S1260" s="45" t="str">
        <f>+IF(Q1260="","",IFERROR(VLOOKUP(Q1260,Consulta1[],3,0),"-"))</f>
        <v/>
      </c>
      <c r="T1260" s="45" t="str">
        <f>+IF(Q1260="","",IFERROR(VLOOKUP(Q1260,Consulta1[],4,0),"-"))</f>
        <v/>
      </c>
      <c r="U1260" s="45" t="str">
        <f>+IF(Q1260="","",IFERROR(VLOOKUP(Q1260,Consulta1[],5,0),"-"))</f>
        <v/>
      </c>
      <c r="V1260" s="45" t="str">
        <f>+IF(Q1260="","",IFERROR(VLOOKUP(Q1260,Consulta1[],6,0),"-"))</f>
        <v/>
      </c>
      <c r="W1260" s="45" t="str">
        <f t="shared" si="134"/>
        <v/>
      </c>
      <c r="X1260" s="51" t="str">
        <f>+IF(T1260="SWAT HB",800,IF(R1260="-","",IFERROR(IF(T1260="-","",VLOOKUP(T1260,'SKILL PERFIL'!$A$2:$B$37,2,0)),"")))</f>
        <v/>
      </c>
      <c r="Y1260" s="51" t="str">
        <f t="shared" si="135"/>
        <v/>
      </c>
      <c r="Z1260" s="46" t="str">
        <f t="shared" si="136"/>
        <v/>
      </c>
      <c r="AA1260" s="45" t="str">
        <f t="shared" si="137"/>
        <v/>
      </c>
      <c r="AB1260" s="45" t="str">
        <f t="shared" si="138"/>
        <v/>
      </c>
      <c r="AC1260" s="45" t="str">
        <f>+IF(Q1260="","",IFERROR(VLOOKUP(Q1260,Consulta1[],7,0),"-"))</f>
        <v/>
      </c>
      <c r="AD1260" s="45" t="str">
        <f>+IF(Q1260="","",IFERROR(VLOOKUP(Q1260,Consulta1[],9,0),"-"))</f>
        <v/>
      </c>
      <c r="AE1260" s="1">
        <f t="shared" si="139"/>
        <v>0</v>
      </c>
    </row>
    <row r="1261" spans="16:31">
      <c r="P1261" s="54"/>
      <c r="Q1261" s="45" t="str">
        <f t="shared" si="133"/>
        <v/>
      </c>
      <c r="R1261" s="45" t="str">
        <f>+IF(Q1261="","",IFERROR(VLOOKUP(Q1261,Consulta1[],2,0),"-"))</f>
        <v/>
      </c>
      <c r="S1261" s="45" t="str">
        <f>+IF(Q1261="","",IFERROR(VLOOKUP(Q1261,Consulta1[],3,0),"-"))</f>
        <v/>
      </c>
      <c r="T1261" s="45" t="str">
        <f>+IF(Q1261="","",IFERROR(VLOOKUP(Q1261,Consulta1[],4,0),"-"))</f>
        <v/>
      </c>
      <c r="U1261" s="45" t="str">
        <f>+IF(Q1261="","",IFERROR(VLOOKUP(Q1261,Consulta1[],5,0),"-"))</f>
        <v/>
      </c>
      <c r="V1261" s="45" t="str">
        <f>+IF(Q1261="","",IFERROR(VLOOKUP(Q1261,Consulta1[],6,0),"-"))</f>
        <v/>
      </c>
      <c r="W1261" s="45" t="str">
        <f t="shared" si="134"/>
        <v/>
      </c>
      <c r="X1261" s="51" t="str">
        <f>+IF(T1261="SWAT HB",800,IF(R1261="-","",IFERROR(IF(T1261="-","",VLOOKUP(T1261,'SKILL PERFIL'!$A$2:$B$37,2,0)),"")))</f>
        <v/>
      </c>
      <c r="Y1261" s="51" t="str">
        <f t="shared" si="135"/>
        <v/>
      </c>
      <c r="Z1261" s="46" t="str">
        <f t="shared" si="136"/>
        <v/>
      </c>
      <c r="AA1261" s="45" t="str">
        <f t="shared" si="137"/>
        <v/>
      </c>
      <c r="AB1261" s="45" t="str">
        <f t="shared" si="138"/>
        <v/>
      </c>
      <c r="AC1261" s="45" t="str">
        <f>+IF(Q1261="","",IFERROR(VLOOKUP(Q1261,Consulta1[],7,0),"-"))</f>
        <v/>
      </c>
      <c r="AD1261" s="45" t="str">
        <f>+IF(Q1261="","",IFERROR(VLOOKUP(Q1261,Consulta1[],9,0),"-"))</f>
        <v/>
      </c>
      <c r="AE1261" s="1">
        <f t="shared" si="139"/>
        <v>0</v>
      </c>
    </row>
    <row r="1262" spans="16:31">
      <c r="P1262" s="54"/>
      <c r="Q1262" s="45" t="str">
        <f t="shared" si="133"/>
        <v/>
      </c>
      <c r="R1262" s="45" t="str">
        <f>+IF(Q1262="","",IFERROR(VLOOKUP(Q1262,Consulta1[],2,0),"-"))</f>
        <v/>
      </c>
      <c r="S1262" s="45" t="str">
        <f>+IF(Q1262="","",IFERROR(VLOOKUP(Q1262,Consulta1[],3,0),"-"))</f>
        <v/>
      </c>
      <c r="T1262" s="45" t="str">
        <f>+IF(Q1262="","",IFERROR(VLOOKUP(Q1262,Consulta1[],4,0),"-"))</f>
        <v/>
      </c>
      <c r="U1262" s="45" t="str">
        <f>+IF(Q1262="","",IFERROR(VLOOKUP(Q1262,Consulta1[],5,0),"-"))</f>
        <v/>
      </c>
      <c r="V1262" s="45" t="str">
        <f>+IF(Q1262="","",IFERROR(VLOOKUP(Q1262,Consulta1[],6,0),"-"))</f>
        <v/>
      </c>
      <c r="W1262" s="45" t="str">
        <f t="shared" si="134"/>
        <v/>
      </c>
      <c r="X1262" s="51" t="str">
        <f>+IF(T1262="SWAT HB",800,IF(R1262="-","",IFERROR(IF(T1262="-","",VLOOKUP(T1262,'SKILL PERFIL'!$A$2:$B$37,2,0)),"")))</f>
        <v/>
      </c>
      <c r="Y1262" s="51" t="str">
        <f t="shared" si="135"/>
        <v/>
      </c>
      <c r="Z1262" s="46" t="str">
        <f t="shared" si="136"/>
        <v/>
      </c>
      <c r="AA1262" s="45" t="str">
        <f t="shared" si="137"/>
        <v/>
      </c>
      <c r="AB1262" s="45" t="str">
        <f t="shared" si="138"/>
        <v/>
      </c>
      <c r="AC1262" s="45" t="str">
        <f>+IF(Q1262="","",IFERROR(VLOOKUP(Q1262,Consulta1[],7,0),"-"))</f>
        <v/>
      </c>
      <c r="AD1262" s="45" t="str">
        <f>+IF(Q1262="","",IFERROR(VLOOKUP(Q1262,Consulta1[],9,0),"-"))</f>
        <v/>
      </c>
      <c r="AE1262" s="1">
        <f t="shared" si="139"/>
        <v>0</v>
      </c>
    </row>
    <row r="1263" spans="16:31">
      <c r="P1263" s="54"/>
      <c r="Q1263" s="45" t="str">
        <f t="shared" si="133"/>
        <v/>
      </c>
      <c r="R1263" s="45" t="str">
        <f>+IF(Q1263="","",IFERROR(VLOOKUP(Q1263,Consulta1[],2,0),"-"))</f>
        <v/>
      </c>
      <c r="S1263" s="45" t="str">
        <f>+IF(Q1263="","",IFERROR(VLOOKUP(Q1263,Consulta1[],3,0),"-"))</f>
        <v/>
      </c>
      <c r="T1263" s="45" t="str">
        <f>+IF(Q1263="","",IFERROR(VLOOKUP(Q1263,Consulta1[],4,0),"-"))</f>
        <v/>
      </c>
      <c r="U1263" s="45" t="str">
        <f>+IF(Q1263="","",IFERROR(VLOOKUP(Q1263,Consulta1[],5,0),"-"))</f>
        <v/>
      </c>
      <c r="V1263" s="45" t="str">
        <f>+IF(Q1263="","",IFERROR(VLOOKUP(Q1263,Consulta1[],6,0),"-"))</f>
        <v/>
      </c>
      <c r="W1263" s="45" t="str">
        <f t="shared" si="134"/>
        <v/>
      </c>
      <c r="X1263" s="51" t="str">
        <f>+IF(T1263="SWAT HB",800,IF(R1263="-","",IFERROR(IF(T1263="-","",VLOOKUP(T1263,'SKILL PERFIL'!$A$2:$B$37,2,0)),"")))</f>
        <v/>
      </c>
      <c r="Y1263" s="51" t="str">
        <f t="shared" si="135"/>
        <v/>
      </c>
      <c r="Z1263" s="46" t="str">
        <f t="shared" si="136"/>
        <v/>
      </c>
      <c r="AA1263" s="45" t="str">
        <f t="shared" si="137"/>
        <v/>
      </c>
      <c r="AB1263" s="45" t="str">
        <f t="shared" si="138"/>
        <v/>
      </c>
      <c r="AC1263" s="45" t="str">
        <f>+IF(Q1263="","",IFERROR(VLOOKUP(Q1263,Consulta1[],7,0),"-"))</f>
        <v/>
      </c>
      <c r="AD1263" s="45" t="str">
        <f>+IF(Q1263="","",IFERROR(VLOOKUP(Q1263,Consulta1[],9,0),"-"))</f>
        <v/>
      </c>
      <c r="AE1263" s="1">
        <f t="shared" si="139"/>
        <v>0</v>
      </c>
    </row>
    <row r="1264" spans="16:31">
      <c r="P1264" s="54"/>
      <c r="Q1264" s="45" t="str">
        <f t="shared" si="133"/>
        <v/>
      </c>
      <c r="R1264" s="45" t="str">
        <f>+IF(Q1264="","",IFERROR(VLOOKUP(Q1264,Consulta1[],2,0),"-"))</f>
        <v/>
      </c>
      <c r="S1264" s="45" t="str">
        <f>+IF(Q1264="","",IFERROR(VLOOKUP(Q1264,Consulta1[],3,0),"-"))</f>
        <v/>
      </c>
      <c r="T1264" s="45" t="str">
        <f>+IF(Q1264="","",IFERROR(VLOOKUP(Q1264,Consulta1[],4,0),"-"))</f>
        <v/>
      </c>
      <c r="U1264" s="45" t="str">
        <f>+IF(Q1264="","",IFERROR(VLOOKUP(Q1264,Consulta1[],5,0),"-"))</f>
        <v/>
      </c>
      <c r="V1264" s="45" t="str">
        <f>+IF(Q1264="","",IFERROR(VLOOKUP(Q1264,Consulta1[],6,0),"-"))</f>
        <v/>
      </c>
      <c r="W1264" s="45" t="str">
        <f t="shared" si="134"/>
        <v/>
      </c>
      <c r="X1264" s="51" t="str">
        <f>+IF(T1264="SWAT HB",800,IF(R1264="-","",IFERROR(IF(T1264="-","",VLOOKUP(T1264,'SKILL PERFIL'!$A$2:$B$37,2,0)),"")))</f>
        <v/>
      </c>
      <c r="Y1264" s="51" t="str">
        <f t="shared" si="135"/>
        <v/>
      </c>
      <c r="Z1264" s="46" t="str">
        <f t="shared" si="136"/>
        <v/>
      </c>
      <c r="AA1264" s="45" t="str">
        <f t="shared" si="137"/>
        <v/>
      </c>
      <c r="AB1264" s="45" t="str">
        <f t="shared" si="138"/>
        <v/>
      </c>
      <c r="AC1264" s="45" t="str">
        <f>+IF(Q1264="","",IFERROR(VLOOKUP(Q1264,Consulta1[],7,0),"-"))</f>
        <v/>
      </c>
      <c r="AD1264" s="45" t="str">
        <f>+IF(Q1264="","",IFERROR(VLOOKUP(Q1264,Consulta1[],9,0),"-"))</f>
        <v/>
      </c>
      <c r="AE1264" s="1">
        <f t="shared" si="139"/>
        <v>0</v>
      </c>
    </row>
    <row r="1265" spans="16:31">
      <c r="P1265" s="54"/>
      <c r="Q1265" s="45" t="str">
        <f t="shared" si="133"/>
        <v/>
      </c>
      <c r="R1265" s="45" t="str">
        <f>+IF(Q1265="","",IFERROR(VLOOKUP(Q1265,Consulta1[],2,0),"-"))</f>
        <v/>
      </c>
      <c r="S1265" s="45" t="str">
        <f>+IF(Q1265="","",IFERROR(VLOOKUP(Q1265,Consulta1[],3,0),"-"))</f>
        <v/>
      </c>
      <c r="T1265" s="45" t="str">
        <f>+IF(Q1265="","",IFERROR(VLOOKUP(Q1265,Consulta1[],4,0),"-"))</f>
        <v/>
      </c>
      <c r="U1265" s="45" t="str">
        <f>+IF(Q1265="","",IFERROR(VLOOKUP(Q1265,Consulta1[],5,0),"-"))</f>
        <v/>
      </c>
      <c r="V1265" s="45" t="str">
        <f>+IF(Q1265="","",IFERROR(VLOOKUP(Q1265,Consulta1[],6,0),"-"))</f>
        <v/>
      </c>
      <c r="W1265" s="45" t="str">
        <f t="shared" si="134"/>
        <v/>
      </c>
      <c r="X1265" s="51" t="str">
        <f>+IF(T1265="SWAT HB",800,IF(R1265="-","",IFERROR(IF(T1265="-","",VLOOKUP(T1265,'SKILL PERFIL'!$A$2:$B$37,2,0)),"")))</f>
        <v/>
      </c>
      <c r="Y1265" s="51" t="str">
        <f t="shared" si="135"/>
        <v/>
      </c>
      <c r="Z1265" s="46" t="str">
        <f t="shared" si="136"/>
        <v/>
      </c>
      <c r="AA1265" s="45" t="str">
        <f t="shared" si="137"/>
        <v/>
      </c>
      <c r="AB1265" s="45" t="str">
        <f t="shared" si="138"/>
        <v/>
      </c>
      <c r="AC1265" s="45" t="str">
        <f>+IF(Q1265="","",IFERROR(VLOOKUP(Q1265,Consulta1[],7,0),"-"))</f>
        <v/>
      </c>
      <c r="AD1265" s="45" t="str">
        <f>+IF(Q1265="","",IFERROR(VLOOKUP(Q1265,Consulta1[],9,0),"-"))</f>
        <v/>
      </c>
      <c r="AE1265" s="1">
        <f t="shared" si="139"/>
        <v>0</v>
      </c>
    </row>
    <row r="1266" spans="16:31">
      <c r="P1266" s="54"/>
      <c r="Q1266" s="45" t="str">
        <f t="shared" si="133"/>
        <v/>
      </c>
      <c r="R1266" s="45" t="str">
        <f>+IF(Q1266="","",IFERROR(VLOOKUP(Q1266,Consulta1[],2,0),"-"))</f>
        <v/>
      </c>
      <c r="S1266" s="45" t="str">
        <f>+IF(Q1266="","",IFERROR(VLOOKUP(Q1266,Consulta1[],3,0),"-"))</f>
        <v/>
      </c>
      <c r="T1266" s="45" t="str">
        <f>+IF(Q1266="","",IFERROR(VLOOKUP(Q1266,Consulta1[],4,0),"-"))</f>
        <v/>
      </c>
      <c r="U1266" s="45" t="str">
        <f>+IF(Q1266="","",IFERROR(VLOOKUP(Q1266,Consulta1[],5,0),"-"))</f>
        <v/>
      </c>
      <c r="V1266" s="45" t="str">
        <f>+IF(Q1266="","",IFERROR(VLOOKUP(Q1266,Consulta1[],6,0),"-"))</f>
        <v/>
      </c>
      <c r="W1266" s="45" t="str">
        <f t="shared" si="134"/>
        <v/>
      </c>
      <c r="X1266" s="51" t="str">
        <f>+IF(T1266="SWAT HB",800,IF(R1266="-","",IFERROR(IF(T1266="-","",VLOOKUP(T1266,'SKILL PERFIL'!$A$2:$B$37,2,0)),"")))</f>
        <v/>
      </c>
      <c r="Y1266" s="51" t="str">
        <f t="shared" si="135"/>
        <v/>
      </c>
      <c r="Z1266" s="46" t="str">
        <f t="shared" si="136"/>
        <v/>
      </c>
      <c r="AA1266" s="45" t="str">
        <f t="shared" si="137"/>
        <v/>
      </c>
      <c r="AB1266" s="45" t="str">
        <f t="shared" si="138"/>
        <v/>
      </c>
      <c r="AC1266" s="45" t="str">
        <f>+IF(Q1266="","",IFERROR(VLOOKUP(Q1266,Consulta1[],7,0),"-"))</f>
        <v/>
      </c>
      <c r="AD1266" s="45" t="str">
        <f>+IF(Q1266="","",IFERROR(VLOOKUP(Q1266,Consulta1[],9,0),"-"))</f>
        <v/>
      </c>
      <c r="AE1266" s="1">
        <f t="shared" si="139"/>
        <v>0</v>
      </c>
    </row>
    <row r="1267" spans="16:31">
      <c r="P1267" s="54"/>
      <c r="Q1267" s="45" t="str">
        <f t="shared" si="133"/>
        <v/>
      </c>
      <c r="R1267" s="45" t="str">
        <f>+IF(Q1267="","",IFERROR(VLOOKUP(Q1267,Consulta1[],2,0),"-"))</f>
        <v/>
      </c>
      <c r="S1267" s="45" t="str">
        <f>+IF(Q1267="","",IFERROR(VLOOKUP(Q1267,Consulta1[],3,0),"-"))</f>
        <v/>
      </c>
      <c r="T1267" s="45" t="str">
        <f>+IF(Q1267="","",IFERROR(VLOOKUP(Q1267,Consulta1[],4,0),"-"))</f>
        <v/>
      </c>
      <c r="U1267" s="45" t="str">
        <f>+IF(Q1267="","",IFERROR(VLOOKUP(Q1267,Consulta1[],5,0),"-"))</f>
        <v/>
      </c>
      <c r="V1267" s="45" t="str">
        <f>+IF(Q1267="","",IFERROR(VLOOKUP(Q1267,Consulta1[],6,0),"-"))</f>
        <v/>
      </c>
      <c r="W1267" s="45" t="str">
        <f t="shared" si="134"/>
        <v/>
      </c>
      <c r="X1267" s="51" t="str">
        <f>+IF(T1267="SWAT HB",800,IF(R1267="-","",IFERROR(IF(T1267="-","",VLOOKUP(T1267,'SKILL PERFIL'!$A$2:$B$37,2,0)),"")))</f>
        <v/>
      </c>
      <c r="Y1267" s="51" t="str">
        <f t="shared" si="135"/>
        <v/>
      </c>
      <c r="Z1267" s="46" t="str">
        <f t="shared" si="136"/>
        <v/>
      </c>
      <c r="AA1267" s="45" t="str">
        <f t="shared" si="137"/>
        <v/>
      </c>
      <c r="AB1267" s="45" t="str">
        <f t="shared" si="138"/>
        <v/>
      </c>
      <c r="AC1267" s="45" t="str">
        <f>+IF(Q1267="","",IFERROR(VLOOKUP(Q1267,Consulta1[],7,0),"-"))</f>
        <v/>
      </c>
      <c r="AD1267" s="45" t="str">
        <f>+IF(Q1267="","",IFERROR(VLOOKUP(Q1267,Consulta1[],9,0),"-"))</f>
        <v/>
      </c>
      <c r="AE1267" s="1">
        <f t="shared" si="139"/>
        <v>0</v>
      </c>
    </row>
    <row r="1268" spans="16:31">
      <c r="P1268" s="54"/>
      <c r="Q1268" s="45" t="str">
        <f t="shared" si="133"/>
        <v/>
      </c>
      <c r="R1268" s="45" t="str">
        <f>+IF(Q1268="","",IFERROR(VLOOKUP(Q1268,Consulta1[],2,0),"-"))</f>
        <v/>
      </c>
      <c r="S1268" s="45" t="str">
        <f>+IF(Q1268="","",IFERROR(VLOOKUP(Q1268,Consulta1[],3,0),"-"))</f>
        <v/>
      </c>
      <c r="T1268" s="45" t="str">
        <f>+IF(Q1268="","",IFERROR(VLOOKUP(Q1268,Consulta1[],4,0),"-"))</f>
        <v/>
      </c>
      <c r="U1268" s="45" t="str">
        <f>+IF(Q1268="","",IFERROR(VLOOKUP(Q1268,Consulta1[],5,0),"-"))</f>
        <v/>
      </c>
      <c r="V1268" s="45" t="str">
        <f>+IF(Q1268="","",IFERROR(VLOOKUP(Q1268,Consulta1[],6,0),"-"))</f>
        <v/>
      </c>
      <c r="W1268" s="45" t="str">
        <f t="shared" si="134"/>
        <v/>
      </c>
      <c r="X1268" s="51" t="str">
        <f>+IF(T1268="SWAT HB",800,IF(R1268="-","",IFERROR(IF(T1268="-","",VLOOKUP(T1268,'SKILL PERFIL'!$A$2:$B$37,2,0)),"")))</f>
        <v/>
      </c>
      <c r="Y1268" s="51" t="str">
        <f t="shared" si="135"/>
        <v/>
      </c>
      <c r="Z1268" s="46" t="str">
        <f t="shared" si="136"/>
        <v/>
      </c>
      <c r="AA1268" s="45" t="str">
        <f t="shared" si="137"/>
        <v/>
      </c>
      <c r="AB1268" s="45" t="str">
        <f t="shared" si="138"/>
        <v/>
      </c>
      <c r="AC1268" s="45" t="str">
        <f>+IF(Q1268="","",IFERROR(VLOOKUP(Q1268,Consulta1[],7,0),"-"))</f>
        <v/>
      </c>
      <c r="AD1268" s="45" t="str">
        <f>+IF(Q1268="","",IFERROR(VLOOKUP(Q1268,Consulta1[],9,0),"-"))</f>
        <v/>
      </c>
      <c r="AE1268" s="1">
        <f t="shared" si="139"/>
        <v>0</v>
      </c>
    </row>
    <row r="1269" spans="16:31">
      <c r="P1269" s="54"/>
      <c r="Q1269" s="45" t="str">
        <f t="shared" si="133"/>
        <v/>
      </c>
      <c r="R1269" s="45" t="str">
        <f>+IF(Q1269="","",IFERROR(VLOOKUP(Q1269,Consulta1[],2,0),"-"))</f>
        <v/>
      </c>
      <c r="S1269" s="45" t="str">
        <f>+IF(Q1269="","",IFERROR(VLOOKUP(Q1269,Consulta1[],3,0),"-"))</f>
        <v/>
      </c>
      <c r="T1269" s="45" t="str">
        <f>+IF(Q1269="","",IFERROR(VLOOKUP(Q1269,Consulta1[],4,0),"-"))</f>
        <v/>
      </c>
      <c r="U1269" s="45" t="str">
        <f>+IF(Q1269="","",IFERROR(VLOOKUP(Q1269,Consulta1[],5,0),"-"))</f>
        <v/>
      </c>
      <c r="V1269" s="45" t="str">
        <f>+IF(Q1269="","",IFERROR(VLOOKUP(Q1269,Consulta1[],6,0),"-"))</f>
        <v/>
      </c>
      <c r="W1269" s="45" t="str">
        <f t="shared" si="134"/>
        <v/>
      </c>
      <c r="X1269" s="51" t="str">
        <f>+IF(T1269="SWAT HB",800,IF(R1269="-","",IFERROR(IF(T1269="-","",VLOOKUP(T1269,'SKILL PERFIL'!$A$2:$B$37,2,0)),"")))</f>
        <v/>
      </c>
      <c r="Y1269" s="51" t="str">
        <f t="shared" si="135"/>
        <v/>
      </c>
      <c r="Z1269" s="46" t="str">
        <f t="shared" si="136"/>
        <v/>
      </c>
      <c r="AA1269" s="45" t="str">
        <f t="shared" si="137"/>
        <v/>
      </c>
      <c r="AB1269" s="45" t="str">
        <f t="shared" si="138"/>
        <v/>
      </c>
      <c r="AC1269" s="45" t="str">
        <f>+IF(Q1269="","",IFERROR(VLOOKUP(Q1269,Consulta1[],7,0),"-"))</f>
        <v/>
      </c>
      <c r="AD1269" s="45" t="str">
        <f>+IF(Q1269="","",IFERROR(VLOOKUP(Q1269,Consulta1[],9,0),"-"))</f>
        <v/>
      </c>
      <c r="AE1269" s="1">
        <f t="shared" si="139"/>
        <v>0</v>
      </c>
    </row>
    <row r="1270" spans="16:31">
      <c r="P1270" s="54"/>
      <c r="Q1270" s="45" t="str">
        <f t="shared" si="133"/>
        <v/>
      </c>
      <c r="R1270" s="45" t="str">
        <f>+IF(Q1270="","",IFERROR(VLOOKUP(Q1270,Consulta1[],2,0),"-"))</f>
        <v/>
      </c>
      <c r="S1270" s="45" t="str">
        <f>+IF(Q1270="","",IFERROR(VLOOKUP(Q1270,Consulta1[],3,0),"-"))</f>
        <v/>
      </c>
      <c r="T1270" s="45" t="str">
        <f>+IF(Q1270="","",IFERROR(VLOOKUP(Q1270,Consulta1[],4,0),"-"))</f>
        <v/>
      </c>
      <c r="U1270" s="45" t="str">
        <f>+IF(Q1270="","",IFERROR(VLOOKUP(Q1270,Consulta1[],5,0),"-"))</f>
        <v/>
      </c>
      <c r="V1270" s="45" t="str">
        <f>+IF(Q1270="","",IFERROR(VLOOKUP(Q1270,Consulta1[],6,0),"-"))</f>
        <v/>
      </c>
      <c r="W1270" s="45" t="str">
        <f t="shared" si="134"/>
        <v/>
      </c>
      <c r="X1270" s="51" t="str">
        <f>+IF(T1270="SWAT HB",800,IF(R1270="-","",IFERROR(IF(T1270="-","",VLOOKUP(T1270,'SKILL PERFIL'!$A$2:$B$37,2,0)),"")))</f>
        <v/>
      </c>
      <c r="Y1270" s="51" t="str">
        <f t="shared" si="135"/>
        <v/>
      </c>
      <c r="Z1270" s="46" t="str">
        <f t="shared" si="136"/>
        <v/>
      </c>
      <c r="AA1270" s="45" t="str">
        <f t="shared" si="137"/>
        <v/>
      </c>
      <c r="AB1270" s="45" t="str">
        <f t="shared" si="138"/>
        <v/>
      </c>
      <c r="AC1270" s="45" t="str">
        <f>+IF(Q1270="","",IFERROR(VLOOKUP(Q1270,Consulta1[],7,0),"-"))</f>
        <v/>
      </c>
      <c r="AD1270" s="45" t="str">
        <f>+IF(Q1270="","",IFERROR(VLOOKUP(Q1270,Consulta1[],9,0),"-"))</f>
        <v/>
      </c>
      <c r="AE1270" s="1">
        <f t="shared" si="139"/>
        <v>0</v>
      </c>
    </row>
    <row r="1271" spans="16:31">
      <c r="P1271" s="54"/>
      <c r="Q1271" s="45" t="str">
        <f t="shared" si="133"/>
        <v/>
      </c>
      <c r="R1271" s="45" t="str">
        <f>+IF(Q1271="","",IFERROR(VLOOKUP(Q1271,Consulta1[],2,0),"-"))</f>
        <v/>
      </c>
      <c r="S1271" s="45" t="str">
        <f>+IF(Q1271="","",IFERROR(VLOOKUP(Q1271,Consulta1[],3,0),"-"))</f>
        <v/>
      </c>
      <c r="T1271" s="45" t="str">
        <f>+IF(Q1271="","",IFERROR(VLOOKUP(Q1271,Consulta1[],4,0),"-"))</f>
        <v/>
      </c>
      <c r="U1271" s="45" t="str">
        <f>+IF(Q1271="","",IFERROR(VLOOKUP(Q1271,Consulta1[],5,0),"-"))</f>
        <v/>
      </c>
      <c r="V1271" s="45" t="str">
        <f>+IF(Q1271="","",IFERROR(VLOOKUP(Q1271,Consulta1[],6,0),"-"))</f>
        <v/>
      </c>
      <c r="W1271" s="45" t="str">
        <f t="shared" si="134"/>
        <v/>
      </c>
      <c r="X1271" s="51" t="str">
        <f>+IF(T1271="SWAT HB",800,IF(R1271="-","",IFERROR(IF(T1271="-","",VLOOKUP(T1271,'SKILL PERFIL'!$A$2:$B$37,2,0)),"")))</f>
        <v/>
      </c>
      <c r="Y1271" s="51" t="str">
        <f t="shared" si="135"/>
        <v/>
      </c>
      <c r="Z1271" s="46" t="str">
        <f t="shared" si="136"/>
        <v/>
      </c>
      <c r="AA1271" s="45" t="str">
        <f t="shared" si="137"/>
        <v/>
      </c>
      <c r="AB1271" s="45" t="str">
        <f t="shared" si="138"/>
        <v/>
      </c>
      <c r="AC1271" s="45" t="str">
        <f>+IF(Q1271="","",IFERROR(VLOOKUP(Q1271,Consulta1[],7,0),"-"))</f>
        <v/>
      </c>
      <c r="AD1271" s="45" t="str">
        <f>+IF(Q1271="","",IFERROR(VLOOKUP(Q1271,Consulta1[],9,0),"-"))</f>
        <v/>
      </c>
      <c r="AE1271" s="1">
        <f t="shared" si="139"/>
        <v>0</v>
      </c>
    </row>
    <row r="1272" spans="16:31">
      <c r="P1272" s="54"/>
      <c r="Q1272" s="45" t="str">
        <f t="shared" si="133"/>
        <v/>
      </c>
      <c r="R1272" s="45" t="str">
        <f>+IF(Q1272="","",IFERROR(VLOOKUP(Q1272,Consulta1[],2,0),"-"))</f>
        <v/>
      </c>
      <c r="S1272" s="45" t="str">
        <f>+IF(Q1272="","",IFERROR(VLOOKUP(Q1272,Consulta1[],3,0),"-"))</f>
        <v/>
      </c>
      <c r="T1272" s="45" t="str">
        <f>+IF(Q1272="","",IFERROR(VLOOKUP(Q1272,Consulta1[],4,0),"-"))</f>
        <v/>
      </c>
      <c r="U1272" s="45" t="str">
        <f>+IF(Q1272="","",IFERROR(VLOOKUP(Q1272,Consulta1[],5,0),"-"))</f>
        <v/>
      </c>
      <c r="V1272" s="45" t="str">
        <f>+IF(Q1272="","",IFERROR(VLOOKUP(Q1272,Consulta1[],6,0),"-"))</f>
        <v/>
      </c>
      <c r="W1272" s="45" t="str">
        <f t="shared" si="134"/>
        <v/>
      </c>
      <c r="X1272" s="51" t="str">
        <f>+IF(T1272="SWAT HB",800,IF(R1272="-","",IFERROR(IF(T1272="-","",VLOOKUP(T1272,'SKILL PERFIL'!$A$2:$B$37,2,0)),"")))</f>
        <v/>
      </c>
      <c r="Y1272" s="51" t="str">
        <f t="shared" si="135"/>
        <v/>
      </c>
      <c r="Z1272" s="46" t="str">
        <f t="shared" si="136"/>
        <v/>
      </c>
      <c r="AA1272" s="45" t="str">
        <f t="shared" si="137"/>
        <v/>
      </c>
      <c r="AB1272" s="45" t="str">
        <f t="shared" si="138"/>
        <v/>
      </c>
      <c r="AC1272" s="45" t="str">
        <f>+IF(Q1272="","",IFERROR(VLOOKUP(Q1272,Consulta1[],7,0),"-"))</f>
        <v/>
      </c>
      <c r="AD1272" s="45" t="str">
        <f>+IF(Q1272="","",IFERROR(VLOOKUP(Q1272,Consulta1[],9,0),"-"))</f>
        <v/>
      </c>
      <c r="AE1272" s="1">
        <f t="shared" si="139"/>
        <v>0</v>
      </c>
    </row>
    <row r="1273" spans="16:31">
      <c r="P1273" s="54"/>
      <c r="Q1273" s="45" t="str">
        <f t="shared" si="133"/>
        <v/>
      </c>
      <c r="R1273" s="45" t="str">
        <f>+IF(Q1273="","",IFERROR(VLOOKUP(Q1273,Consulta1[],2,0),"-"))</f>
        <v/>
      </c>
      <c r="S1273" s="45" t="str">
        <f>+IF(Q1273="","",IFERROR(VLOOKUP(Q1273,Consulta1[],3,0),"-"))</f>
        <v/>
      </c>
      <c r="T1273" s="45" t="str">
        <f>+IF(Q1273="","",IFERROR(VLOOKUP(Q1273,Consulta1[],4,0),"-"))</f>
        <v/>
      </c>
      <c r="U1273" s="45" t="str">
        <f>+IF(Q1273="","",IFERROR(VLOOKUP(Q1273,Consulta1[],5,0),"-"))</f>
        <v/>
      </c>
      <c r="V1273" s="45" t="str">
        <f>+IF(Q1273="","",IFERROR(VLOOKUP(Q1273,Consulta1[],6,0),"-"))</f>
        <v/>
      </c>
      <c r="W1273" s="45" t="str">
        <f t="shared" si="134"/>
        <v/>
      </c>
      <c r="X1273" s="51" t="str">
        <f>+IF(T1273="SWAT HB",800,IF(R1273="-","",IFERROR(IF(T1273="-","",VLOOKUP(T1273,'SKILL PERFIL'!$A$2:$B$37,2,0)),"")))</f>
        <v/>
      </c>
      <c r="Y1273" s="51" t="str">
        <f t="shared" si="135"/>
        <v/>
      </c>
      <c r="Z1273" s="46" t="str">
        <f t="shared" si="136"/>
        <v/>
      </c>
      <c r="AA1273" s="45" t="str">
        <f t="shared" si="137"/>
        <v/>
      </c>
      <c r="AB1273" s="45" t="str">
        <f t="shared" si="138"/>
        <v/>
      </c>
      <c r="AC1273" s="45" t="str">
        <f>+IF(Q1273="","",IFERROR(VLOOKUP(Q1273,Consulta1[],7,0),"-"))</f>
        <v/>
      </c>
      <c r="AD1273" s="45" t="str">
        <f>+IF(Q1273="","",IFERROR(VLOOKUP(Q1273,Consulta1[],9,0),"-"))</f>
        <v/>
      </c>
      <c r="AE1273" s="1">
        <f t="shared" si="139"/>
        <v>0</v>
      </c>
    </row>
    <row r="1274" spans="16:31">
      <c r="P1274" s="54"/>
      <c r="Q1274" s="45" t="str">
        <f t="shared" si="133"/>
        <v/>
      </c>
      <c r="R1274" s="45" t="str">
        <f>+IF(Q1274="","",IFERROR(VLOOKUP(Q1274,Consulta1[],2,0),"-"))</f>
        <v/>
      </c>
      <c r="S1274" s="45" t="str">
        <f>+IF(Q1274="","",IFERROR(VLOOKUP(Q1274,Consulta1[],3,0),"-"))</f>
        <v/>
      </c>
      <c r="T1274" s="45" t="str">
        <f>+IF(Q1274="","",IFERROR(VLOOKUP(Q1274,Consulta1[],4,0),"-"))</f>
        <v/>
      </c>
      <c r="U1274" s="45" t="str">
        <f>+IF(Q1274="","",IFERROR(VLOOKUP(Q1274,Consulta1[],5,0),"-"))</f>
        <v/>
      </c>
      <c r="V1274" s="45" t="str">
        <f>+IF(Q1274="","",IFERROR(VLOOKUP(Q1274,Consulta1[],6,0),"-"))</f>
        <v/>
      </c>
      <c r="W1274" s="45" t="str">
        <f t="shared" si="134"/>
        <v/>
      </c>
      <c r="X1274" s="51" t="str">
        <f>+IF(T1274="SWAT HB",800,IF(R1274="-","",IFERROR(IF(T1274="-","",VLOOKUP(T1274,'SKILL PERFIL'!$A$2:$B$37,2,0)),"")))</f>
        <v/>
      </c>
      <c r="Y1274" s="51" t="str">
        <f t="shared" si="135"/>
        <v/>
      </c>
      <c r="Z1274" s="46" t="str">
        <f t="shared" si="136"/>
        <v/>
      </c>
      <c r="AA1274" s="45" t="str">
        <f t="shared" si="137"/>
        <v/>
      </c>
      <c r="AB1274" s="45" t="str">
        <f t="shared" si="138"/>
        <v/>
      </c>
      <c r="AC1274" s="45" t="str">
        <f>+IF(Q1274="","",IFERROR(VLOOKUP(Q1274,Consulta1[],7,0),"-"))</f>
        <v/>
      </c>
      <c r="AD1274" s="45" t="str">
        <f>+IF(Q1274="","",IFERROR(VLOOKUP(Q1274,Consulta1[],9,0),"-"))</f>
        <v/>
      </c>
      <c r="AE1274" s="1">
        <f t="shared" si="139"/>
        <v>0</v>
      </c>
    </row>
    <row r="1275" spans="16:31">
      <c r="P1275" s="54"/>
      <c r="Q1275" s="45" t="str">
        <f t="shared" si="133"/>
        <v/>
      </c>
      <c r="R1275" s="45" t="str">
        <f>+IF(Q1275="","",IFERROR(VLOOKUP(Q1275,Consulta1[],2,0),"-"))</f>
        <v/>
      </c>
      <c r="S1275" s="45" t="str">
        <f>+IF(Q1275="","",IFERROR(VLOOKUP(Q1275,Consulta1[],3,0),"-"))</f>
        <v/>
      </c>
      <c r="T1275" s="45" t="str">
        <f>+IF(Q1275="","",IFERROR(VLOOKUP(Q1275,Consulta1[],4,0),"-"))</f>
        <v/>
      </c>
      <c r="U1275" s="45" t="str">
        <f>+IF(Q1275="","",IFERROR(VLOOKUP(Q1275,Consulta1[],5,0),"-"))</f>
        <v/>
      </c>
      <c r="V1275" s="45" t="str">
        <f>+IF(Q1275="","",IFERROR(VLOOKUP(Q1275,Consulta1[],6,0),"-"))</f>
        <v/>
      </c>
      <c r="W1275" s="45" t="str">
        <f t="shared" si="134"/>
        <v/>
      </c>
      <c r="X1275" s="51" t="str">
        <f>+IF(T1275="SWAT HB",800,IF(R1275="-","",IFERROR(IF(T1275="-","",VLOOKUP(T1275,'SKILL PERFIL'!$A$2:$B$37,2,0)),"")))</f>
        <v/>
      </c>
      <c r="Y1275" s="51" t="str">
        <f t="shared" si="135"/>
        <v/>
      </c>
      <c r="Z1275" s="46" t="str">
        <f t="shared" si="136"/>
        <v/>
      </c>
      <c r="AA1275" s="45" t="str">
        <f t="shared" si="137"/>
        <v/>
      </c>
      <c r="AB1275" s="45" t="str">
        <f t="shared" si="138"/>
        <v/>
      </c>
      <c r="AC1275" s="45" t="str">
        <f>+IF(Q1275="","",IFERROR(VLOOKUP(Q1275,Consulta1[],7,0),"-"))</f>
        <v/>
      </c>
      <c r="AD1275" s="45" t="str">
        <f>+IF(Q1275="","",IFERROR(VLOOKUP(Q1275,Consulta1[],9,0),"-"))</f>
        <v/>
      </c>
      <c r="AE1275" s="1">
        <f t="shared" si="139"/>
        <v>0</v>
      </c>
    </row>
    <row r="1276" spans="16:31">
      <c r="P1276" s="54"/>
      <c r="Q1276" s="45" t="str">
        <f t="shared" si="133"/>
        <v/>
      </c>
      <c r="R1276" s="45" t="str">
        <f>+IF(Q1276="","",IFERROR(VLOOKUP(Q1276,Consulta1[],2,0),"-"))</f>
        <v/>
      </c>
      <c r="S1276" s="45" t="str">
        <f>+IF(Q1276="","",IFERROR(VLOOKUP(Q1276,Consulta1[],3,0),"-"))</f>
        <v/>
      </c>
      <c r="T1276" s="45" t="str">
        <f>+IF(Q1276="","",IFERROR(VLOOKUP(Q1276,Consulta1[],4,0),"-"))</f>
        <v/>
      </c>
      <c r="U1276" s="45" t="str">
        <f>+IF(Q1276="","",IFERROR(VLOOKUP(Q1276,Consulta1[],5,0),"-"))</f>
        <v/>
      </c>
      <c r="V1276" s="45" t="str">
        <f>+IF(Q1276="","",IFERROR(VLOOKUP(Q1276,Consulta1[],6,0),"-"))</f>
        <v/>
      </c>
      <c r="W1276" s="45" t="str">
        <f t="shared" si="134"/>
        <v/>
      </c>
      <c r="X1276" s="51" t="str">
        <f>+IF(T1276="SWAT HB",800,IF(R1276="-","",IFERROR(IF(T1276="-","",VLOOKUP(T1276,'SKILL PERFIL'!$A$2:$B$37,2,0)),"")))</f>
        <v/>
      </c>
      <c r="Y1276" s="51" t="str">
        <f t="shared" si="135"/>
        <v/>
      </c>
      <c r="Z1276" s="46" t="str">
        <f t="shared" si="136"/>
        <v/>
      </c>
      <c r="AA1276" s="45" t="str">
        <f t="shared" si="137"/>
        <v/>
      </c>
      <c r="AB1276" s="45" t="str">
        <f t="shared" si="138"/>
        <v/>
      </c>
      <c r="AC1276" s="45" t="str">
        <f>+IF(Q1276="","",IFERROR(VLOOKUP(Q1276,Consulta1[],7,0),"-"))</f>
        <v/>
      </c>
      <c r="AD1276" s="45" t="str">
        <f>+IF(Q1276="","",IFERROR(VLOOKUP(Q1276,Consulta1[],9,0),"-"))</f>
        <v/>
      </c>
      <c r="AE1276" s="1">
        <f t="shared" si="139"/>
        <v>0</v>
      </c>
    </row>
    <row r="1277" spans="16:31">
      <c r="P1277" s="54"/>
      <c r="Q1277" s="45" t="str">
        <f t="shared" si="133"/>
        <v/>
      </c>
      <c r="R1277" s="45" t="str">
        <f>+IF(Q1277="","",IFERROR(VLOOKUP(Q1277,Consulta1[],2,0),"-"))</f>
        <v/>
      </c>
      <c r="S1277" s="45" t="str">
        <f>+IF(Q1277="","",IFERROR(VLOOKUP(Q1277,Consulta1[],3,0),"-"))</f>
        <v/>
      </c>
      <c r="T1277" s="45" t="str">
        <f>+IF(Q1277="","",IFERROR(VLOOKUP(Q1277,Consulta1[],4,0),"-"))</f>
        <v/>
      </c>
      <c r="U1277" s="45" t="str">
        <f>+IF(Q1277="","",IFERROR(VLOOKUP(Q1277,Consulta1[],5,0),"-"))</f>
        <v/>
      </c>
      <c r="V1277" s="45" t="str">
        <f>+IF(Q1277="","",IFERROR(VLOOKUP(Q1277,Consulta1[],6,0),"-"))</f>
        <v/>
      </c>
      <c r="W1277" s="45" t="str">
        <f t="shared" si="134"/>
        <v/>
      </c>
      <c r="X1277" s="51" t="str">
        <f>+IF(T1277="SWAT HB",800,IF(R1277="-","",IFERROR(IF(T1277="-","",VLOOKUP(T1277,'SKILL PERFIL'!$A$2:$B$37,2,0)),"")))</f>
        <v/>
      </c>
      <c r="Y1277" s="51" t="str">
        <f t="shared" si="135"/>
        <v/>
      </c>
      <c r="Z1277" s="46" t="str">
        <f t="shared" si="136"/>
        <v/>
      </c>
      <c r="AA1277" s="45" t="str">
        <f t="shared" si="137"/>
        <v/>
      </c>
      <c r="AB1277" s="45" t="str">
        <f t="shared" si="138"/>
        <v/>
      </c>
      <c r="AC1277" s="45" t="str">
        <f>+IF(Q1277="","",IFERROR(VLOOKUP(Q1277,Consulta1[],7,0),"-"))</f>
        <v/>
      </c>
      <c r="AD1277" s="45" t="str">
        <f>+IF(Q1277="","",IFERROR(VLOOKUP(Q1277,Consulta1[],9,0),"-"))</f>
        <v/>
      </c>
      <c r="AE1277" s="1">
        <f t="shared" si="139"/>
        <v>0</v>
      </c>
    </row>
    <row r="1278" spans="16:31">
      <c r="P1278" s="54"/>
      <c r="Q1278" s="45" t="str">
        <f t="shared" si="133"/>
        <v/>
      </c>
      <c r="R1278" s="45" t="str">
        <f>+IF(Q1278="","",IFERROR(VLOOKUP(Q1278,Consulta1[],2,0),"-"))</f>
        <v/>
      </c>
      <c r="S1278" s="45" t="str">
        <f>+IF(Q1278="","",IFERROR(VLOOKUP(Q1278,Consulta1[],3,0),"-"))</f>
        <v/>
      </c>
      <c r="T1278" s="45" t="str">
        <f>+IF(Q1278="","",IFERROR(VLOOKUP(Q1278,Consulta1[],4,0),"-"))</f>
        <v/>
      </c>
      <c r="U1278" s="45" t="str">
        <f>+IF(Q1278="","",IFERROR(VLOOKUP(Q1278,Consulta1[],5,0),"-"))</f>
        <v/>
      </c>
      <c r="V1278" s="45" t="str">
        <f>+IF(Q1278="","",IFERROR(VLOOKUP(Q1278,Consulta1[],6,0),"-"))</f>
        <v/>
      </c>
      <c r="W1278" s="45" t="str">
        <f t="shared" si="134"/>
        <v/>
      </c>
      <c r="X1278" s="51" t="str">
        <f>+IF(T1278="SWAT HB",800,IF(R1278="-","",IFERROR(IF(T1278="-","",VLOOKUP(T1278,'SKILL PERFIL'!$A$2:$B$37,2,0)),"")))</f>
        <v/>
      </c>
      <c r="Y1278" s="51" t="str">
        <f t="shared" si="135"/>
        <v/>
      </c>
      <c r="Z1278" s="46" t="str">
        <f t="shared" si="136"/>
        <v/>
      </c>
      <c r="AA1278" s="45" t="str">
        <f t="shared" si="137"/>
        <v/>
      </c>
      <c r="AB1278" s="45" t="str">
        <f t="shared" si="138"/>
        <v/>
      </c>
      <c r="AC1278" s="45" t="str">
        <f>+IF(Q1278="","",IFERROR(VLOOKUP(Q1278,Consulta1[],7,0),"-"))</f>
        <v/>
      </c>
      <c r="AD1278" s="45" t="str">
        <f>+IF(Q1278="","",IFERROR(VLOOKUP(Q1278,Consulta1[],9,0),"-"))</f>
        <v/>
      </c>
      <c r="AE1278" s="1">
        <f t="shared" si="139"/>
        <v>0</v>
      </c>
    </row>
    <row r="1279" spans="16:31">
      <c r="P1279" s="54"/>
      <c r="Q1279" s="45" t="str">
        <f t="shared" si="133"/>
        <v/>
      </c>
      <c r="R1279" s="45" t="str">
        <f>+IF(Q1279="","",IFERROR(VLOOKUP(Q1279,Consulta1[],2,0),"-"))</f>
        <v/>
      </c>
      <c r="S1279" s="45" t="str">
        <f>+IF(Q1279="","",IFERROR(VLOOKUP(Q1279,Consulta1[],3,0),"-"))</f>
        <v/>
      </c>
      <c r="T1279" s="45" t="str">
        <f>+IF(Q1279="","",IFERROR(VLOOKUP(Q1279,Consulta1[],4,0),"-"))</f>
        <v/>
      </c>
      <c r="U1279" s="45" t="str">
        <f>+IF(Q1279="","",IFERROR(VLOOKUP(Q1279,Consulta1[],5,0),"-"))</f>
        <v/>
      </c>
      <c r="V1279" s="45" t="str">
        <f>+IF(Q1279="","",IFERROR(VLOOKUP(Q1279,Consulta1[],6,0),"-"))</f>
        <v/>
      </c>
      <c r="W1279" s="45" t="str">
        <f t="shared" si="134"/>
        <v/>
      </c>
      <c r="X1279" s="51" t="str">
        <f>+IF(T1279="SWAT HB",800,IF(R1279="-","",IFERROR(IF(T1279="-","",VLOOKUP(T1279,'SKILL PERFIL'!$A$2:$B$37,2,0)),"")))</f>
        <v/>
      </c>
      <c r="Y1279" s="51" t="str">
        <f t="shared" si="135"/>
        <v/>
      </c>
      <c r="Z1279" s="46" t="str">
        <f t="shared" si="136"/>
        <v/>
      </c>
      <c r="AA1279" s="45" t="str">
        <f t="shared" si="137"/>
        <v/>
      </c>
      <c r="AB1279" s="45" t="str">
        <f t="shared" si="138"/>
        <v/>
      </c>
      <c r="AC1279" s="45" t="str">
        <f>+IF(Q1279="","",IFERROR(VLOOKUP(Q1279,Consulta1[],7,0),"-"))</f>
        <v/>
      </c>
      <c r="AD1279" s="45" t="str">
        <f>+IF(Q1279="","",IFERROR(VLOOKUP(Q1279,Consulta1[],9,0),"-"))</f>
        <v/>
      </c>
      <c r="AE1279" s="1">
        <f t="shared" si="139"/>
        <v>0</v>
      </c>
    </row>
    <row r="1280" spans="16:31">
      <c r="P1280" s="54"/>
      <c r="Q1280" s="45" t="str">
        <f t="shared" si="133"/>
        <v/>
      </c>
      <c r="R1280" s="45" t="str">
        <f>+IF(Q1280="","",IFERROR(VLOOKUP(Q1280,Consulta1[],2,0),"-"))</f>
        <v/>
      </c>
      <c r="S1280" s="45" t="str">
        <f>+IF(Q1280="","",IFERROR(VLOOKUP(Q1280,Consulta1[],3,0),"-"))</f>
        <v/>
      </c>
      <c r="T1280" s="45" t="str">
        <f>+IF(Q1280="","",IFERROR(VLOOKUP(Q1280,Consulta1[],4,0),"-"))</f>
        <v/>
      </c>
      <c r="U1280" s="45" t="str">
        <f>+IF(Q1280="","",IFERROR(VLOOKUP(Q1280,Consulta1[],5,0),"-"))</f>
        <v/>
      </c>
      <c r="V1280" s="45" t="str">
        <f>+IF(Q1280="","",IFERROR(VLOOKUP(Q1280,Consulta1[],6,0),"-"))</f>
        <v/>
      </c>
      <c r="W1280" s="45" t="str">
        <f t="shared" si="134"/>
        <v/>
      </c>
      <c r="X1280" s="51" t="str">
        <f>+IF(T1280="SWAT HB",800,IF(R1280="-","",IFERROR(IF(T1280="-","",VLOOKUP(T1280,'SKILL PERFIL'!$A$2:$B$37,2,0)),"")))</f>
        <v/>
      </c>
      <c r="Y1280" s="51" t="str">
        <f t="shared" si="135"/>
        <v/>
      </c>
      <c r="Z1280" s="46" t="str">
        <f t="shared" si="136"/>
        <v/>
      </c>
      <c r="AA1280" s="45" t="str">
        <f t="shared" si="137"/>
        <v/>
      </c>
      <c r="AB1280" s="45" t="str">
        <f t="shared" si="138"/>
        <v/>
      </c>
      <c r="AC1280" s="45" t="str">
        <f>+IF(Q1280="","",IFERROR(VLOOKUP(Q1280,Consulta1[],7,0),"-"))</f>
        <v/>
      </c>
      <c r="AD1280" s="45" t="str">
        <f>+IF(Q1280="","",IFERROR(VLOOKUP(Q1280,Consulta1[],9,0),"-"))</f>
        <v/>
      </c>
      <c r="AE1280" s="1">
        <f t="shared" si="139"/>
        <v>0</v>
      </c>
    </row>
    <row r="1281" spans="16:31">
      <c r="P1281" s="54"/>
      <c r="Q1281" s="45" t="str">
        <f t="shared" si="133"/>
        <v/>
      </c>
      <c r="R1281" s="45" t="str">
        <f>+IF(Q1281="","",IFERROR(VLOOKUP(Q1281,Consulta1[],2,0),"-"))</f>
        <v/>
      </c>
      <c r="S1281" s="45" t="str">
        <f>+IF(Q1281="","",IFERROR(VLOOKUP(Q1281,Consulta1[],3,0),"-"))</f>
        <v/>
      </c>
      <c r="T1281" s="45" t="str">
        <f>+IF(Q1281="","",IFERROR(VLOOKUP(Q1281,Consulta1[],4,0),"-"))</f>
        <v/>
      </c>
      <c r="U1281" s="45" t="str">
        <f>+IF(Q1281="","",IFERROR(VLOOKUP(Q1281,Consulta1[],5,0),"-"))</f>
        <v/>
      </c>
      <c r="V1281" s="45" t="str">
        <f>+IF(Q1281="","",IFERROR(VLOOKUP(Q1281,Consulta1[],6,0),"-"))</f>
        <v/>
      </c>
      <c r="W1281" s="45" t="str">
        <f t="shared" si="134"/>
        <v/>
      </c>
      <c r="X1281" s="51" t="str">
        <f>+IF(T1281="SWAT HB",800,IF(R1281="-","",IFERROR(IF(T1281="-","",VLOOKUP(T1281,'SKILL PERFIL'!$A$2:$B$37,2,0)),"")))</f>
        <v/>
      </c>
      <c r="Y1281" s="51" t="str">
        <f t="shared" si="135"/>
        <v/>
      </c>
      <c r="Z1281" s="46" t="str">
        <f t="shared" si="136"/>
        <v/>
      </c>
      <c r="AA1281" s="45" t="str">
        <f t="shared" si="137"/>
        <v/>
      </c>
      <c r="AB1281" s="45" t="str">
        <f t="shared" si="138"/>
        <v/>
      </c>
      <c r="AC1281" s="45" t="str">
        <f>+IF(Q1281="","",IFERROR(VLOOKUP(Q1281,Consulta1[],7,0),"-"))</f>
        <v/>
      </c>
      <c r="AD1281" s="45" t="str">
        <f>+IF(Q1281="","",IFERROR(VLOOKUP(Q1281,Consulta1[],9,0),"-"))</f>
        <v/>
      </c>
      <c r="AE1281" s="1">
        <f t="shared" si="139"/>
        <v>0</v>
      </c>
    </row>
    <row r="1282" spans="16:31">
      <c r="P1282" s="54"/>
      <c r="Q1282" s="45" t="str">
        <f t="shared" si="133"/>
        <v/>
      </c>
      <c r="R1282" s="45" t="str">
        <f>+IF(Q1282="","",IFERROR(VLOOKUP(Q1282,Consulta1[],2,0),"-"))</f>
        <v/>
      </c>
      <c r="S1282" s="45" t="str">
        <f>+IF(Q1282="","",IFERROR(VLOOKUP(Q1282,Consulta1[],3,0),"-"))</f>
        <v/>
      </c>
      <c r="T1282" s="45" t="str">
        <f>+IF(Q1282="","",IFERROR(VLOOKUP(Q1282,Consulta1[],4,0),"-"))</f>
        <v/>
      </c>
      <c r="U1282" s="45" t="str">
        <f>+IF(Q1282="","",IFERROR(VLOOKUP(Q1282,Consulta1[],5,0),"-"))</f>
        <v/>
      </c>
      <c r="V1282" s="45" t="str">
        <f>+IF(Q1282="","",IFERROR(VLOOKUP(Q1282,Consulta1[],6,0),"-"))</f>
        <v/>
      </c>
      <c r="W1282" s="45" t="str">
        <f t="shared" si="134"/>
        <v/>
      </c>
      <c r="X1282" s="51" t="str">
        <f>+IF(T1282="SWAT HB",800,IF(R1282="-","",IFERROR(IF(T1282="-","",VLOOKUP(T1282,'SKILL PERFIL'!$A$2:$B$37,2,0)),"")))</f>
        <v/>
      </c>
      <c r="Y1282" s="51" t="str">
        <f t="shared" si="135"/>
        <v/>
      </c>
      <c r="Z1282" s="46" t="str">
        <f t="shared" si="136"/>
        <v/>
      </c>
      <c r="AA1282" s="45" t="str">
        <f t="shared" si="137"/>
        <v/>
      </c>
      <c r="AB1282" s="45" t="str">
        <f t="shared" si="138"/>
        <v/>
      </c>
      <c r="AC1282" s="45" t="str">
        <f>+IF(Q1282="","",IFERROR(VLOOKUP(Q1282,Consulta1[],7,0),"-"))</f>
        <v/>
      </c>
      <c r="AD1282" s="45" t="str">
        <f>+IF(Q1282="","",IFERROR(VLOOKUP(Q1282,Consulta1[],9,0),"-"))</f>
        <v/>
      </c>
      <c r="AE1282" s="1">
        <f t="shared" si="139"/>
        <v>0</v>
      </c>
    </row>
    <row r="1283" spans="16:31">
      <c r="P1283" s="54"/>
      <c r="Q1283" s="45" t="str">
        <f t="shared" ref="Q1283:Q1346" si="140">+IFERROR(IF(G1283="","",LEFT(G1283,7))*1,"")</f>
        <v/>
      </c>
      <c r="R1283" s="45" t="str">
        <f>+IF(Q1283="","",IFERROR(VLOOKUP(Q1283,Consulta1[],2,0),"-"))</f>
        <v/>
      </c>
      <c r="S1283" s="45" t="str">
        <f>+IF(Q1283="","",IFERROR(VLOOKUP(Q1283,Consulta1[],3,0),"-"))</f>
        <v/>
      </c>
      <c r="T1283" s="45" t="str">
        <f>+IF(Q1283="","",IFERROR(VLOOKUP(Q1283,Consulta1[],4,0),"-"))</f>
        <v/>
      </c>
      <c r="U1283" s="45" t="str">
        <f>+IF(Q1283="","",IFERROR(VLOOKUP(Q1283,Consulta1[],5,0),"-"))</f>
        <v/>
      </c>
      <c r="V1283" s="45" t="str">
        <f>+IF(Q1283="","",IFERROR(VLOOKUP(Q1283,Consulta1[],6,0),"-"))</f>
        <v/>
      </c>
      <c r="W1283" s="45" t="str">
        <f t="shared" ref="W1283:W1346" si="141">+IF(G1283="","",IF(R1283="-","",I1283))</f>
        <v/>
      </c>
      <c r="X1283" s="51" t="str">
        <f>+IF(T1283="SWAT HB",800,IF(R1283="-","",IFERROR(IF(T1283="-","",VLOOKUP(T1283,'SKILL PERFIL'!$A$2:$B$37,2,0)),"")))</f>
        <v/>
      </c>
      <c r="Y1283" s="51" t="str">
        <f t="shared" ref="Y1283:Y1346" si="142">+IFERROR(IF(R1283="-","",MID(J1283,2,8)*24*3600),"")</f>
        <v/>
      </c>
      <c r="Z1283" s="46" t="str">
        <f t="shared" ref="Z1283:Z1346" si="143">+IFERROR(W1283*Y1283,"")</f>
        <v/>
      </c>
      <c r="AA1283" s="45" t="str">
        <f t="shared" ref="AA1283:AA1346" si="144">+IF(Q1283="","",Q1283)</f>
        <v/>
      </c>
      <c r="AB1283" s="45" t="str">
        <f t="shared" ref="AB1283:AB1346" si="145">+IF(G1283="","",IF(R1283="-",0,1))</f>
        <v/>
      </c>
      <c r="AC1283" s="45" t="str">
        <f>+IF(Q1283="","",IFERROR(VLOOKUP(Q1283,Consulta1[],7,0),"-"))</f>
        <v/>
      </c>
      <c r="AD1283" s="45" t="str">
        <f>+IF(Q1283="","",IFERROR(VLOOKUP(Q1283,Consulta1[],9,0),"-"))</f>
        <v/>
      </c>
      <c r="AE1283" s="1">
        <f t="shared" ref="AE1283:AE1346" si="146">DATE(YEAR(A1283),MONTH(A1283),DAY(A1283))</f>
        <v>0</v>
      </c>
    </row>
    <row r="1284" spans="16:31">
      <c r="P1284" s="54"/>
      <c r="Q1284" s="45" t="str">
        <f t="shared" si="140"/>
        <v/>
      </c>
      <c r="R1284" s="45" t="str">
        <f>+IF(Q1284="","",IFERROR(VLOOKUP(Q1284,Consulta1[],2,0),"-"))</f>
        <v/>
      </c>
      <c r="S1284" s="45" t="str">
        <f>+IF(Q1284="","",IFERROR(VLOOKUP(Q1284,Consulta1[],3,0),"-"))</f>
        <v/>
      </c>
      <c r="T1284" s="45" t="str">
        <f>+IF(Q1284="","",IFERROR(VLOOKUP(Q1284,Consulta1[],4,0),"-"))</f>
        <v/>
      </c>
      <c r="U1284" s="45" t="str">
        <f>+IF(Q1284="","",IFERROR(VLOOKUP(Q1284,Consulta1[],5,0),"-"))</f>
        <v/>
      </c>
      <c r="V1284" s="45" t="str">
        <f>+IF(Q1284="","",IFERROR(VLOOKUP(Q1284,Consulta1[],6,0),"-"))</f>
        <v/>
      </c>
      <c r="W1284" s="45" t="str">
        <f t="shared" si="141"/>
        <v/>
      </c>
      <c r="X1284" s="51" t="str">
        <f>+IF(T1284="SWAT HB",800,IF(R1284="-","",IFERROR(IF(T1284="-","",VLOOKUP(T1284,'SKILL PERFIL'!$A$2:$B$37,2,0)),"")))</f>
        <v/>
      </c>
      <c r="Y1284" s="51" t="str">
        <f t="shared" si="142"/>
        <v/>
      </c>
      <c r="Z1284" s="46" t="str">
        <f t="shared" si="143"/>
        <v/>
      </c>
      <c r="AA1284" s="45" t="str">
        <f t="shared" si="144"/>
        <v/>
      </c>
      <c r="AB1284" s="45" t="str">
        <f t="shared" si="145"/>
        <v/>
      </c>
      <c r="AC1284" s="45" t="str">
        <f>+IF(Q1284="","",IFERROR(VLOOKUP(Q1284,Consulta1[],7,0),"-"))</f>
        <v/>
      </c>
      <c r="AD1284" s="45" t="str">
        <f>+IF(Q1284="","",IFERROR(VLOOKUP(Q1284,Consulta1[],9,0),"-"))</f>
        <v/>
      </c>
      <c r="AE1284" s="1">
        <f t="shared" si="146"/>
        <v>0</v>
      </c>
    </row>
    <row r="1285" spans="16:31">
      <c r="P1285" s="54"/>
      <c r="Q1285" s="45" t="str">
        <f t="shared" si="140"/>
        <v/>
      </c>
      <c r="R1285" s="45" t="str">
        <f>+IF(Q1285="","",IFERROR(VLOOKUP(Q1285,Consulta1[],2,0),"-"))</f>
        <v/>
      </c>
      <c r="S1285" s="45" t="str">
        <f>+IF(Q1285="","",IFERROR(VLOOKUP(Q1285,Consulta1[],3,0),"-"))</f>
        <v/>
      </c>
      <c r="T1285" s="45" t="str">
        <f>+IF(Q1285="","",IFERROR(VLOOKUP(Q1285,Consulta1[],4,0),"-"))</f>
        <v/>
      </c>
      <c r="U1285" s="45" t="str">
        <f>+IF(Q1285="","",IFERROR(VLOOKUP(Q1285,Consulta1[],5,0),"-"))</f>
        <v/>
      </c>
      <c r="V1285" s="45" t="str">
        <f>+IF(Q1285="","",IFERROR(VLOOKUP(Q1285,Consulta1[],6,0),"-"))</f>
        <v/>
      </c>
      <c r="W1285" s="45" t="str">
        <f t="shared" si="141"/>
        <v/>
      </c>
      <c r="X1285" s="51" t="str">
        <f>+IF(T1285="SWAT HB",800,IF(R1285="-","",IFERROR(IF(T1285="-","",VLOOKUP(T1285,'SKILL PERFIL'!$A$2:$B$37,2,0)),"")))</f>
        <v/>
      </c>
      <c r="Y1285" s="51" t="str">
        <f t="shared" si="142"/>
        <v/>
      </c>
      <c r="Z1285" s="46" t="str">
        <f t="shared" si="143"/>
        <v/>
      </c>
      <c r="AA1285" s="45" t="str">
        <f t="shared" si="144"/>
        <v/>
      </c>
      <c r="AB1285" s="45" t="str">
        <f t="shared" si="145"/>
        <v/>
      </c>
      <c r="AC1285" s="45" t="str">
        <f>+IF(Q1285="","",IFERROR(VLOOKUP(Q1285,Consulta1[],7,0),"-"))</f>
        <v/>
      </c>
      <c r="AD1285" s="45" t="str">
        <f>+IF(Q1285="","",IFERROR(VLOOKUP(Q1285,Consulta1[],9,0),"-"))</f>
        <v/>
      </c>
      <c r="AE1285" s="1">
        <f t="shared" si="146"/>
        <v>0</v>
      </c>
    </row>
    <row r="1286" spans="16:31">
      <c r="P1286" s="54"/>
      <c r="Q1286" s="45" t="str">
        <f t="shared" si="140"/>
        <v/>
      </c>
      <c r="R1286" s="45" t="str">
        <f>+IF(Q1286="","",IFERROR(VLOOKUP(Q1286,Consulta1[],2,0),"-"))</f>
        <v/>
      </c>
      <c r="S1286" s="45" t="str">
        <f>+IF(Q1286="","",IFERROR(VLOOKUP(Q1286,Consulta1[],3,0),"-"))</f>
        <v/>
      </c>
      <c r="T1286" s="45" t="str">
        <f>+IF(Q1286="","",IFERROR(VLOOKUP(Q1286,Consulta1[],4,0),"-"))</f>
        <v/>
      </c>
      <c r="U1286" s="45" t="str">
        <f>+IF(Q1286="","",IFERROR(VLOOKUP(Q1286,Consulta1[],5,0),"-"))</f>
        <v/>
      </c>
      <c r="V1286" s="45" t="str">
        <f>+IF(Q1286="","",IFERROR(VLOOKUP(Q1286,Consulta1[],6,0),"-"))</f>
        <v/>
      </c>
      <c r="W1286" s="45" t="str">
        <f t="shared" si="141"/>
        <v/>
      </c>
      <c r="X1286" s="51" t="str">
        <f>+IF(T1286="SWAT HB",800,IF(R1286="-","",IFERROR(IF(T1286="-","",VLOOKUP(T1286,'SKILL PERFIL'!$A$2:$B$37,2,0)),"")))</f>
        <v/>
      </c>
      <c r="Y1286" s="51" t="str">
        <f t="shared" si="142"/>
        <v/>
      </c>
      <c r="Z1286" s="46" t="str">
        <f t="shared" si="143"/>
        <v/>
      </c>
      <c r="AA1286" s="45" t="str">
        <f t="shared" si="144"/>
        <v/>
      </c>
      <c r="AB1286" s="45" t="str">
        <f t="shared" si="145"/>
        <v/>
      </c>
      <c r="AC1286" s="45" t="str">
        <f>+IF(Q1286="","",IFERROR(VLOOKUP(Q1286,Consulta1[],7,0),"-"))</f>
        <v/>
      </c>
      <c r="AD1286" s="45" t="str">
        <f>+IF(Q1286="","",IFERROR(VLOOKUP(Q1286,Consulta1[],9,0),"-"))</f>
        <v/>
      </c>
      <c r="AE1286" s="1">
        <f t="shared" si="146"/>
        <v>0</v>
      </c>
    </row>
    <row r="1287" spans="16:31">
      <c r="P1287" s="54"/>
      <c r="Q1287" s="45" t="str">
        <f t="shared" si="140"/>
        <v/>
      </c>
      <c r="R1287" s="45" t="str">
        <f>+IF(Q1287="","",IFERROR(VLOOKUP(Q1287,Consulta1[],2,0),"-"))</f>
        <v/>
      </c>
      <c r="S1287" s="45" t="str">
        <f>+IF(Q1287="","",IFERROR(VLOOKUP(Q1287,Consulta1[],3,0),"-"))</f>
        <v/>
      </c>
      <c r="T1287" s="45" t="str">
        <f>+IF(Q1287="","",IFERROR(VLOOKUP(Q1287,Consulta1[],4,0),"-"))</f>
        <v/>
      </c>
      <c r="U1287" s="45" t="str">
        <f>+IF(Q1287="","",IFERROR(VLOOKUP(Q1287,Consulta1[],5,0),"-"))</f>
        <v/>
      </c>
      <c r="V1287" s="45" t="str">
        <f>+IF(Q1287="","",IFERROR(VLOOKUP(Q1287,Consulta1[],6,0),"-"))</f>
        <v/>
      </c>
      <c r="W1287" s="45" t="str">
        <f t="shared" si="141"/>
        <v/>
      </c>
      <c r="X1287" s="51" t="str">
        <f>+IF(T1287="SWAT HB",800,IF(R1287="-","",IFERROR(IF(T1287="-","",VLOOKUP(T1287,'SKILL PERFIL'!$A$2:$B$37,2,0)),"")))</f>
        <v/>
      </c>
      <c r="Y1287" s="51" t="str">
        <f t="shared" si="142"/>
        <v/>
      </c>
      <c r="Z1287" s="46" t="str">
        <f t="shared" si="143"/>
        <v/>
      </c>
      <c r="AA1287" s="45" t="str">
        <f t="shared" si="144"/>
        <v/>
      </c>
      <c r="AB1287" s="45" t="str">
        <f t="shared" si="145"/>
        <v/>
      </c>
      <c r="AC1287" s="45" t="str">
        <f>+IF(Q1287="","",IFERROR(VLOOKUP(Q1287,Consulta1[],7,0),"-"))</f>
        <v/>
      </c>
      <c r="AD1287" s="45" t="str">
        <f>+IF(Q1287="","",IFERROR(VLOOKUP(Q1287,Consulta1[],9,0),"-"))</f>
        <v/>
      </c>
      <c r="AE1287" s="1">
        <f t="shared" si="146"/>
        <v>0</v>
      </c>
    </row>
    <row r="1288" spans="16:31">
      <c r="P1288" s="54"/>
      <c r="Q1288" s="45" t="str">
        <f t="shared" si="140"/>
        <v/>
      </c>
      <c r="R1288" s="45" t="str">
        <f>+IF(Q1288="","",IFERROR(VLOOKUP(Q1288,Consulta1[],2,0),"-"))</f>
        <v/>
      </c>
      <c r="S1288" s="45" t="str">
        <f>+IF(Q1288="","",IFERROR(VLOOKUP(Q1288,Consulta1[],3,0),"-"))</f>
        <v/>
      </c>
      <c r="T1288" s="45" t="str">
        <f>+IF(Q1288="","",IFERROR(VLOOKUP(Q1288,Consulta1[],4,0),"-"))</f>
        <v/>
      </c>
      <c r="U1288" s="45" t="str">
        <f>+IF(Q1288="","",IFERROR(VLOOKUP(Q1288,Consulta1[],5,0),"-"))</f>
        <v/>
      </c>
      <c r="V1288" s="45" t="str">
        <f>+IF(Q1288="","",IFERROR(VLOOKUP(Q1288,Consulta1[],6,0),"-"))</f>
        <v/>
      </c>
      <c r="W1288" s="45" t="str">
        <f t="shared" si="141"/>
        <v/>
      </c>
      <c r="X1288" s="51" t="str">
        <f>+IF(T1288="SWAT HB",800,IF(R1288="-","",IFERROR(IF(T1288="-","",VLOOKUP(T1288,'SKILL PERFIL'!$A$2:$B$37,2,0)),"")))</f>
        <v/>
      </c>
      <c r="Y1288" s="51" t="str">
        <f t="shared" si="142"/>
        <v/>
      </c>
      <c r="Z1288" s="46" t="str">
        <f t="shared" si="143"/>
        <v/>
      </c>
      <c r="AA1288" s="45" t="str">
        <f t="shared" si="144"/>
        <v/>
      </c>
      <c r="AB1288" s="45" t="str">
        <f t="shared" si="145"/>
        <v/>
      </c>
      <c r="AC1288" s="45" t="str">
        <f>+IF(Q1288="","",IFERROR(VLOOKUP(Q1288,Consulta1[],7,0),"-"))</f>
        <v/>
      </c>
      <c r="AD1288" s="45" t="str">
        <f>+IF(Q1288="","",IFERROR(VLOOKUP(Q1288,Consulta1[],9,0),"-"))</f>
        <v/>
      </c>
      <c r="AE1288" s="1">
        <f t="shared" si="146"/>
        <v>0</v>
      </c>
    </row>
    <row r="1289" spans="16:31">
      <c r="P1289" s="54"/>
      <c r="Q1289" s="45" t="str">
        <f t="shared" si="140"/>
        <v/>
      </c>
      <c r="R1289" s="45" t="str">
        <f>+IF(Q1289="","",IFERROR(VLOOKUP(Q1289,Consulta1[],2,0),"-"))</f>
        <v/>
      </c>
      <c r="S1289" s="45" t="str">
        <f>+IF(Q1289="","",IFERROR(VLOOKUP(Q1289,Consulta1[],3,0),"-"))</f>
        <v/>
      </c>
      <c r="T1289" s="45" t="str">
        <f>+IF(Q1289="","",IFERROR(VLOOKUP(Q1289,Consulta1[],4,0),"-"))</f>
        <v/>
      </c>
      <c r="U1289" s="45" t="str">
        <f>+IF(Q1289="","",IFERROR(VLOOKUP(Q1289,Consulta1[],5,0),"-"))</f>
        <v/>
      </c>
      <c r="V1289" s="45" t="str">
        <f>+IF(Q1289="","",IFERROR(VLOOKUP(Q1289,Consulta1[],6,0),"-"))</f>
        <v/>
      </c>
      <c r="W1289" s="45" t="str">
        <f t="shared" si="141"/>
        <v/>
      </c>
      <c r="X1289" s="51" t="str">
        <f>+IF(T1289="SWAT HB",800,IF(R1289="-","",IFERROR(IF(T1289="-","",VLOOKUP(T1289,'SKILL PERFIL'!$A$2:$B$37,2,0)),"")))</f>
        <v/>
      </c>
      <c r="Y1289" s="51" t="str">
        <f t="shared" si="142"/>
        <v/>
      </c>
      <c r="Z1289" s="46" t="str">
        <f t="shared" si="143"/>
        <v/>
      </c>
      <c r="AA1289" s="45" t="str">
        <f t="shared" si="144"/>
        <v/>
      </c>
      <c r="AB1289" s="45" t="str">
        <f t="shared" si="145"/>
        <v/>
      </c>
      <c r="AC1289" s="45" t="str">
        <f>+IF(Q1289="","",IFERROR(VLOOKUP(Q1289,Consulta1[],7,0),"-"))</f>
        <v/>
      </c>
      <c r="AD1289" s="45" t="str">
        <f>+IF(Q1289="","",IFERROR(VLOOKUP(Q1289,Consulta1[],9,0),"-"))</f>
        <v/>
      </c>
      <c r="AE1289" s="1">
        <f t="shared" si="146"/>
        <v>0</v>
      </c>
    </row>
    <row r="1290" spans="16:31">
      <c r="P1290" s="54"/>
      <c r="Q1290" s="45" t="str">
        <f t="shared" si="140"/>
        <v/>
      </c>
      <c r="R1290" s="45" t="str">
        <f>+IF(Q1290="","",IFERROR(VLOOKUP(Q1290,Consulta1[],2,0),"-"))</f>
        <v/>
      </c>
      <c r="S1290" s="45" t="str">
        <f>+IF(Q1290="","",IFERROR(VLOOKUP(Q1290,Consulta1[],3,0),"-"))</f>
        <v/>
      </c>
      <c r="T1290" s="45" t="str">
        <f>+IF(Q1290="","",IFERROR(VLOOKUP(Q1290,Consulta1[],4,0),"-"))</f>
        <v/>
      </c>
      <c r="U1290" s="45" t="str">
        <f>+IF(Q1290="","",IFERROR(VLOOKUP(Q1290,Consulta1[],5,0),"-"))</f>
        <v/>
      </c>
      <c r="V1290" s="45" t="str">
        <f>+IF(Q1290="","",IFERROR(VLOOKUP(Q1290,Consulta1[],6,0),"-"))</f>
        <v/>
      </c>
      <c r="W1290" s="45" t="str">
        <f t="shared" si="141"/>
        <v/>
      </c>
      <c r="X1290" s="51" t="str">
        <f>+IF(T1290="SWAT HB",800,IF(R1290="-","",IFERROR(IF(T1290="-","",VLOOKUP(T1290,'SKILL PERFIL'!$A$2:$B$37,2,0)),"")))</f>
        <v/>
      </c>
      <c r="Y1290" s="51" t="str">
        <f t="shared" si="142"/>
        <v/>
      </c>
      <c r="Z1290" s="46" t="str">
        <f t="shared" si="143"/>
        <v/>
      </c>
      <c r="AA1290" s="45" t="str">
        <f t="shared" si="144"/>
        <v/>
      </c>
      <c r="AB1290" s="45" t="str">
        <f t="shared" si="145"/>
        <v/>
      </c>
      <c r="AC1290" s="45" t="str">
        <f>+IF(Q1290="","",IFERROR(VLOOKUP(Q1290,Consulta1[],7,0),"-"))</f>
        <v/>
      </c>
      <c r="AD1290" s="45" t="str">
        <f>+IF(Q1290="","",IFERROR(VLOOKUP(Q1290,Consulta1[],9,0),"-"))</f>
        <v/>
      </c>
      <c r="AE1290" s="1">
        <f t="shared" si="146"/>
        <v>0</v>
      </c>
    </row>
    <row r="1291" spans="16:31">
      <c r="P1291" s="54"/>
      <c r="Q1291" s="45" t="str">
        <f t="shared" si="140"/>
        <v/>
      </c>
      <c r="R1291" s="45" t="str">
        <f>+IF(Q1291="","",IFERROR(VLOOKUP(Q1291,Consulta1[],2,0),"-"))</f>
        <v/>
      </c>
      <c r="S1291" s="45" t="str">
        <f>+IF(Q1291="","",IFERROR(VLOOKUP(Q1291,Consulta1[],3,0),"-"))</f>
        <v/>
      </c>
      <c r="T1291" s="45" t="str">
        <f>+IF(Q1291="","",IFERROR(VLOOKUP(Q1291,Consulta1[],4,0),"-"))</f>
        <v/>
      </c>
      <c r="U1291" s="45" t="str">
        <f>+IF(Q1291="","",IFERROR(VLOOKUP(Q1291,Consulta1[],5,0),"-"))</f>
        <v/>
      </c>
      <c r="V1291" s="45" t="str">
        <f>+IF(Q1291="","",IFERROR(VLOOKUP(Q1291,Consulta1[],6,0),"-"))</f>
        <v/>
      </c>
      <c r="W1291" s="45" t="str">
        <f t="shared" si="141"/>
        <v/>
      </c>
      <c r="X1291" s="51" t="str">
        <f>+IF(T1291="SWAT HB",800,IF(R1291="-","",IFERROR(IF(T1291="-","",VLOOKUP(T1291,'SKILL PERFIL'!$A$2:$B$37,2,0)),"")))</f>
        <v/>
      </c>
      <c r="Y1291" s="51" t="str">
        <f t="shared" si="142"/>
        <v/>
      </c>
      <c r="Z1291" s="46" t="str">
        <f t="shared" si="143"/>
        <v/>
      </c>
      <c r="AA1291" s="45" t="str">
        <f t="shared" si="144"/>
        <v/>
      </c>
      <c r="AB1291" s="45" t="str">
        <f t="shared" si="145"/>
        <v/>
      </c>
      <c r="AC1291" s="45" t="str">
        <f>+IF(Q1291="","",IFERROR(VLOOKUP(Q1291,Consulta1[],7,0),"-"))</f>
        <v/>
      </c>
      <c r="AD1291" s="45" t="str">
        <f>+IF(Q1291="","",IFERROR(VLOOKUP(Q1291,Consulta1[],9,0),"-"))</f>
        <v/>
      </c>
      <c r="AE1291" s="1">
        <f t="shared" si="146"/>
        <v>0</v>
      </c>
    </row>
    <row r="1292" spans="16:31">
      <c r="P1292" s="54"/>
      <c r="Q1292" s="45" t="str">
        <f t="shared" si="140"/>
        <v/>
      </c>
      <c r="R1292" s="45" t="str">
        <f>+IF(Q1292="","",IFERROR(VLOOKUP(Q1292,Consulta1[],2,0),"-"))</f>
        <v/>
      </c>
      <c r="S1292" s="45" t="str">
        <f>+IF(Q1292="","",IFERROR(VLOOKUP(Q1292,Consulta1[],3,0),"-"))</f>
        <v/>
      </c>
      <c r="T1292" s="45" t="str">
        <f>+IF(Q1292="","",IFERROR(VLOOKUP(Q1292,Consulta1[],4,0),"-"))</f>
        <v/>
      </c>
      <c r="U1292" s="45" t="str">
        <f>+IF(Q1292="","",IFERROR(VLOOKUP(Q1292,Consulta1[],5,0),"-"))</f>
        <v/>
      </c>
      <c r="V1292" s="45" t="str">
        <f>+IF(Q1292="","",IFERROR(VLOOKUP(Q1292,Consulta1[],6,0),"-"))</f>
        <v/>
      </c>
      <c r="W1292" s="45" t="str">
        <f t="shared" si="141"/>
        <v/>
      </c>
      <c r="X1292" s="51" t="str">
        <f>+IF(T1292="SWAT HB",800,IF(R1292="-","",IFERROR(IF(T1292="-","",VLOOKUP(T1292,'SKILL PERFIL'!$A$2:$B$37,2,0)),"")))</f>
        <v/>
      </c>
      <c r="Y1292" s="51" t="str">
        <f t="shared" si="142"/>
        <v/>
      </c>
      <c r="Z1292" s="46" t="str">
        <f t="shared" si="143"/>
        <v/>
      </c>
      <c r="AA1292" s="45" t="str">
        <f t="shared" si="144"/>
        <v/>
      </c>
      <c r="AB1292" s="45" t="str">
        <f t="shared" si="145"/>
        <v/>
      </c>
      <c r="AC1292" s="45" t="str">
        <f>+IF(Q1292="","",IFERROR(VLOOKUP(Q1292,Consulta1[],7,0),"-"))</f>
        <v/>
      </c>
      <c r="AD1292" s="45" t="str">
        <f>+IF(Q1292="","",IFERROR(VLOOKUP(Q1292,Consulta1[],9,0),"-"))</f>
        <v/>
      </c>
      <c r="AE1292" s="1">
        <f t="shared" si="146"/>
        <v>0</v>
      </c>
    </row>
    <row r="1293" spans="16:31">
      <c r="P1293" s="54"/>
      <c r="Q1293" s="45" t="str">
        <f t="shared" si="140"/>
        <v/>
      </c>
      <c r="R1293" s="45" t="str">
        <f>+IF(Q1293="","",IFERROR(VLOOKUP(Q1293,Consulta1[],2,0),"-"))</f>
        <v/>
      </c>
      <c r="S1293" s="45" t="str">
        <f>+IF(Q1293="","",IFERROR(VLOOKUP(Q1293,Consulta1[],3,0),"-"))</f>
        <v/>
      </c>
      <c r="T1293" s="45" t="str">
        <f>+IF(Q1293="","",IFERROR(VLOOKUP(Q1293,Consulta1[],4,0),"-"))</f>
        <v/>
      </c>
      <c r="U1293" s="45" t="str">
        <f>+IF(Q1293="","",IFERROR(VLOOKUP(Q1293,Consulta1[],5,0),"-"))</f>
        <v/>
      </c>
      <c r="V1293" s="45" t="str">
        <f>+IF(Q1293="","",IFERROR(VLOOKUP(Q1293,Consulta1[],6,0),"-"))</f>
        <v/>
      </c>
      <c r="W1293" s="45" t="str">
        <f t="shared" si="141"/>
        <v/>
      </c>
      <c r="X1293" s="51" t="str">
        <f>+IF(T1293="SWAT HB",800,IF(R1293="-","",IFERROR(IF(T1293="-","",VLOOKUP(T1293,'SKILL PERFIL'!$A$2:$B$37,2,0)),"")))</f>
        <v/>
      </c>
      <c r="Y1293" s="51" t="str">
        <f t="shared" si="142"/>
        <v/>
      </c>
      <c r="Z1293" s="46" t="str">
        <f t="shared" si="143"/>
        <v/>
      </c>
      <c r="AA1293" s="45" t="str">
        <f t="shared" si="144"/>
        <v/>
      </c>
      <c r="AB1293" s="45" t="str">
        <f t="shared" si="145"/>
        <v/>
      </c>
      <c r="AC1293" s="45" t="str">
        <f>+IF(Q1293="","",IFERROR(VLOOKUP(Q1293,Consulta1[],7,0),"-"))</f>
        <v/>
      </c>
      <c r="AD1293" s="45" t="str">
        <f>+IF(Q1293="","",IFERROR(VLOOKUP(Q1293,Consulta1[],9,0),"-"))</f>
        <v/>
      </c>
      <c r="AE1293" s="1">
        <f t="shared" si="146"/>
        <v>0</v>
      </c>
    </row>
    <row r="1294" spans="16:31">
      <c r="P1294" s="54"/>
      <c r="Q1294" s="45" t="str">
        <f t="shared" si="140"/>
        <v/>
      </c>
      <c r="R1294" s="45" t="str">
        <f>+IF(Q1294="","",IFERROR(VLOOKUP(Q1294,Consulta1[],2,0),"-"))</f>
        <v/>
      </c>
      <c r="S1294" s="45" t="str">
        <f>+IF(Q1294="","",IFERROR(VLOOKUP(Q1294,Consulta1[],3,0),"-"))</f>
        <v/>
      </c>
      <c r="T1294" s="45" t="str">
        <f>+IF(Q1294="","",IFERROR(VLOOKUP(Q1294,Consulta1[],4,0),"-"))</f>
        <v/>
      </c>
      <c r="U1294" s="45" t="str">
        <f>+IF(Q1294="","",IFERROR(VLOOKUP(Q1294,Consulta1[],5,0),"-"))</f>
        <v/>
      </c>
      <c r="V1294" s="45" t="str">
        <f>+IF(Q1294="","",IFERROR(VLOOKUP(Q1294,Consulta1[],6,0),"-"))</f>
        <v/>
      </c>
      <c r="W1294" s="45" t="str">
        <f t="shared" si="141"/>
        <v/>
      </c>
      <c r="X1294" s="51" t="str">
        <f>+IF(T1294="SWAT HB",800,IF(R1294="-","",IFERROR(IF(T1294="-","",VLOOKUP(T1294,'SKILL PERFIL'!$A$2:$B$37,2,0)),"")))</f>
        <v/>
      </c>
      <c r="Y1294" s="51" t="str">
        <f t="shared" si="142"/>
        <v/>
      </c>
      <c r="Z1294" s="46" t="str">
        <f t="shared" si="143"/>
        <v/>
      </c>
      <c r="AA1294" s="45" t="str">
        <f t="shared" si="144"/>
        <v/>
      </c>
      <c r="AB1294" s="45" t="str">
        <f t="shared" si="145"/>
        <v/>
      </c>
      <c r="AC1294" s="45" t="str">
        <f>+IF(Q1294="","",IFERROR(VLOOKUP(Q1294,Consulta1[],7,0),"-"))</f>
        <v/>
      </c>
      <c r="AD1294" s="45" t="str">
        <f>+IF(Q1294="","",IFERROR(VLOOKUP(Q1294,Consulta1[],9,0),"-"))</f>
        <v/>
      </c>
      <c r="AE1294" s="1">
        <f t="shared" si="146"/>
        <v>0</v>
      </c>
    </row>
    <row r="1295" spans="16:31">
      <c r="P1295" s="54"/>
      <c r="Q1295" s="45" t="str">
        <f t="shared" si="140"/>
        <v/>
      </c>
      <c r="R1295" s="45" t="str">
        <f>+IF(Q1295="","",IFERROR(VLOOKUP(Q1295,Consulta1[],2,0),"-"))</f>
        <v/>
      </c>
      <c r="S1295" s="45" t="str">
        <f>+IF(Q1295="","",IFERROR(VLOOKUP(Q1295,Consulta1[],3,0),"-"))</f>
        <v/>
      </c>
      <c r="T1295" s="45" t="str">
        <f>+IF(Q1295="","",IFERROR(VLOOKUP(Q1295,Consulta1[],4,0),"-"))</f>
        <v/>
      </c>
      <c r="U1295" s="45" t="str">
        <f>+IF(Q1295="","",IFERROR(VLOOKUP(Q1295,Consulta1[],5,0),"-"))</f>
        <v/>
      </c>
      <c r="V1295" s="45" t="str">
        <f>+IF(Q1295="","",IFERROR(VLOOKUP(Q1295,Consulta1[],6,0),"-"))</f>
        <v/>
      </c>
      <c r="W1295" s="45" t="str">
        <f t="shared" si="141"/>
        <v/>
      </c>
      <c r="X1295" s="51" t="str">
        <f>+IF(T1295="SWAT HB",800,IF(R1295="-","",IFERROR(IF(T1295="-","",VLOOKUP(T1295,'SKILL PERFIL'!$A$2:$B$37,2,0)),"")))</f>
        <v/>
      </c>
      <c r="Y1295" s="51" t="str">
        <f t="shared" si="142"/>
        <v/>
      </c>
      <c r="Z1295" s="46" t="str">
        <f t="shared" si="143"/>
        <v/>
      </c>
      <c r="AA1295" s="45" t="str">
        <f t="shared" si="144"/>
        <v/>
      </c>
      <c r="AB1295" s="45" t="str">
        <f t="shared" si="145"/>
        <v/>
      </c>
      <c r="AC1295" s="45" t="str">
        <f>+IF(Q1295="","",IFERROR(VLOOKUP(Q1295,Consulta1[],7,0),"-"))</f>
        <v/>
      </c>
      <c r="AD1295" s="45" t="str">
        <f>+IF(Q1295="","",IFERROR(VLOOKUP(Q1295,Consulta1[],9,0),"-"))</f>
        <v/>
      </c>
      <c r="AE1295" s="1">
        <f t="shared" si="146"/>
        <v>0</v>
      </c>
    </row>
    <row r="1296" spans="16:31">
      <c r="P1296" s="54"/>
      <c r="Q1296" s="45" t="str">
        <f t="shared" si="140"/>
        <v/>
      </c>
      <c r="R1296" s="45" t="str">
        <f>+IF(Q1296="","",IFERROR(VLOOKUP(Q1296,Consulta1[],2,0),"-"))</f>
        <v/>
      </c>
      <c r="S1296" s="45" t="str">
        <f>+IF(Q1296="","",IFERROR(VLOOKUP(Q1296,Consulta1[],3,0),"-"))</f>
        <v/>
      </c>
      <c r="T1296" s="45" t="str">
        <f>+IF(Q1296="","",IFERROR(VLOOKUP(Q1296,Consulta1[],4,0),"-"))</f>
        <v/>
      </c>
      <c r="U1296" s="45" t="str">
        <f>+IF(Q1296="","",IFERROR(VLOOKUP(Q1296,Consulta1[],5,0),"-"))</f>
        <v/>
      </c>
      <c r="V1296" s="45" t="str">
        <f>+IF(Q1296="","",IFERROR(VLOOKUP(Q1296,Consulta1[],6,0),"-"))</f>
        <v/>
      </c>
      <c r="W1296" s="45" t="str">
        <f t="shared" si="141"/>
        <v/>
      </c>
      <c r="X1296" s="51" t="str">
        <f>+IF(T1296="SWAT HB",800,IF(R1296="-","",IFERROR(IF(T1296="-","",VLOOKUP(T1296,'SKILL PERFIL'!$A$2:$B$37,2,0)),"")))</f>
        <v/>
      </c>
      <c r="Y1296" s="51" t="str">
        <f t="shared" si="142"/>
        <v/>
      </c>
      <c r="Z1296" s="46" t="str">
        <f t="shared" si="143"/>
        <v/>
      </c>
      <c r="AA1296" s="45" t="str">
        <f t="shared" si="144"/>
        <v/>
      </c>
      <c r="AB1296" s="45" t="str">
        <f t="shared" si="145"/>
        <v/>
      </c>
      <c r="AC1296" s="45" t="str">
        <f>+IF(Q1296="","",IFERROR(VLOOKUP(Q1296,Consulta1[],7,0),"-"))</f>
        <v/>
      </c>
      <c r="AD1296" s="45" t="str">
        <f>+IF(Q1296="","",IFERROR(VLOOKUP(Q1296,Consulta1[],9,0),"-"))</f>
        <v/>
      </c>
      <c r="AE1296" s="1">
        <f t="shared" si="146"/>
        <v>0</v>
      </c>
    </row>
    <row r="1297" spans="16:31">
      <c r="P1297" s="54"/>
      <c r="Q1297" s="45" t="str">
        <f t="shared" si="140"/>
        <v/>
      </c>
      <c r="R1297" s="45" t="str">
        <f>+IF(Q1297="","",IFERROR(VLOOKUP(Q1297,Consulta1[],2,0),"-"))</f>
        <v/>
      </c>
      <c r="S1297" s="45" t="str">
        <f>+IF(Q1297="","",IFERROR(VLOOKUP(Q1297,Consulta1[],3,0),"-"))</f>
        <v/>
      </c>
      <c r="T1297" s="45" t="str">
        <f>+IF(Q1297="","",IFERROR(VLOOKUP(Q1297,Consulta1[],4,0),"-"))</f>
        <v/>
      </c>
      <c r="U1297" s="45" t="str">
        <f>+IF(Q1297="","",IFERROR(VLOOKUP(Q1297,Consulta1[],5,0),"-"))</f>
        <v/>
      </c>
      <c r="V1297" s="45" t="str">
        <f>+IF(Q1297="","",IFERROR(VLOOKUP(Q1297,Consulta1[],6,0),"-"))</f>
        <v/>
      </c>
      <c r="W1297" s="45" t="str">
        <f t="shared" si="141"/>
        <v/>
      </c>
      <c r="X1297" s="51" t="str">
        <f>+IF(T1297="SWAT HB",800,IF(R1297="-","",IFERROR(IF(T1297="-","",VLOOKUP(T1297,'SKILL PERFIL'!$A$2:$B$37,2,0)),"")))</f>
        <v/>
      </c>
      <c r="Y1297" s="51" t="str">
        <f t="shared" si="142"/>
        <v/>
      </c>
      <c r="Z1297" s="46" t="str">
        <f t="shared" si="143"/>
        <v/>
      </c>
      <c r="AA1297" s="45" t="str">
        <f t="shared" si="144"/>
        <v/>
      </c>
      <c r="AB1297" s="45" t="str">
        <f t="shared" si="145"/>
        <v/>
      </c>
      <c r="AC1297" s="45" t="str">
        <f>+IF(Q1297="","",IFERROR(VLOOKUP(Q1297,Consulta1[],7,0),"-"))</f>
        <v/>
      </c>
      <c r="AD1297" s="45" t="str">
        <f>+IF(Q1297="","",IFERROR(VLOOKUP(Q1297,Consulta1[],9,0),"-"))</f>
        <v/>
      </c>
      <c r="AE1297" s="1">
        <f t="shared" si="146"/>
        <v>0</v>
      </c>
    </row>
    <row r="1298" spans="16:31">
      <c r="P1298" s="54"/>
      <c r="Q1298" s="45" t="str">
        <f t="shared" si="140"/>
        <v/>
      </c>
      <c r="R1298" s="45" t="str">
        <f>+IF(Q1298="","",IFERROR(VLOOKUP(Q1298,Consulta1[],2,0),"-"))</f>
        <v/>
      </c>
      <c r="S1298" s="45" t="str">
        <f>+IF(Q1298="","",IFERROR(VLOOKUP(Q1298,Consulta1[],3,0),"-"))</f>
        <v/>
      </c>
      <c r="T1298" s="45" t="str">
        <f>+IF(Q1298="","",IFERROR(VLOOKUP(Q1298,Consulta1[],4,0),"-"))</f>
        <v/>
      </c>
      <c r="U1298" s="45" t="str">
        <f>+IF(Q1298="","",IFERROR(VLOOKUP(Q1298,Consulta1[],5,0),"-"))</f>
        <v/>
      </c>
      <c r="V1298" s="45" t="str">
        <f>+IF(Q1298="","",IFERROR(VLOOKUP(Q1298,Consulta1[],6,0),"-"))</f>
        <v/>
      </c>
      <c r="W1298" s="45" t="str">
        <f t="shared" si="141"/>
        <v/>
      </c>
      <c r="X1298" s="51" t="str">
        <f>+IF(T1298="SWAT HB",800,IF(R1298="-","",IFERROR(IF(T1298="-","",VLOOKUP(T1298,'SKILL PERFIL'!$A$2:$B$37,2,0)),"")))</f>
        <v/>
      </c>
      <c r="Y1298" s="51" t="str">
        <f t="shared" si="142"/>
        <v/>
      </c>
      <c r="Z1298" s="46" t="str">
        <f t="shared" si="143"/>
        <v/>
      </c>
      <c r="AA1298" s="45" t="str">
        <f t="shared" si="144"/>
        <v/>
      </c>
      <c r="AB1298" s="45" t="str">
        <f t="shared" si="145"/>
        <v/>
      </c>
      <c r="AC1298" s="45" t="str">
        <f>+IF(Q1298="","",IFERROR(VLOOKUP(Q1298,Consulta1[],7,0),"-"))</f>
        <v/>
      </c>
      <c r="AD1298" s="45" t="str">
        <f>+IF(Q1298="","",IFERROR(VLOOKUP(Q1298,Consulta1[],9,0),"-"))</f>
        <v/>
      </c>
      <c r="AE1298" s="1">
        <f t="shared" si="146"/>
        <v>0</v>
      </c>
    </row>
    <row r="1299" spans="16:31">
      <c r="P1299" s="54"/>
      <c r="Q1299" s="45" t="str">
        <f t="shared" si="140"/>
        <v/>
      </c>
      <c r="R1299" s="45" t="str">
        <f>+IF(Q1299="","",IFERROR(VLOOKUP(Q1299,Consulta1[],2,0),"-"))</f>
        <v/>
      </c>
      <c r="S1299" s="45" t="str">
        <f>+IF(Q1299="","",IFERROR(VLOOKUP(Q1299,Consulta1[],3,0),"-"))</f>
        <v/>
      </c>
      <c r="T1299" s="45" t="str">
        <f>+IF(Q1299="","",IFERROR(VLOOKUP(Q1299,Consulta1[],4,0),"-"))</f>
        <v/>
      </c>
      <c r="U1299" s="45" t="str">
        <f>+IF(Q1299="","",IFERROR(VLOOKUP(Q1299,Consulta1[],5,0),"-"))</f>
        <v/>
      </c>
      <c r="V1299" s="45" t="str">
        <f>+IF(Q1299="","",IFERROR(VLOOKUP(Q1299,Consulta1[],6,0),"-"))</f>
        <v/>
      </c>
      <c r="W1299" s="45" t="str">
        <f t="shared" si="141"/>
        <v/>
      </c>
      <c r="X1299" s="51" t="str">
        <f>+IF(T1299="SWAT HB",800,IF(R1299="-","",IFERROR(IF(T1299="-","",VLOOKUP(T1299,'SKILL PERFIL'!$A$2:$B$37,2,0)),"")))</f>
        <v/>
      </c>
      <c r="Y1299" s="51" t="str">
        <f t="shared" si="142"/>
        <v/>
      </c>
      <c r="Z1299" s="46" t="str">
        <f t="shared" si="143"/>
        <v/>
      </c>
      <c r="AA1299" s="45" t="str">
        <f t="shared" si="144"/>
        <v/>
      </c>
      <c r="AB1299" s="45" t="str">
        <f t="shared" si="145"/>
        <v/>
      </c>
      <c r="AC1299" s="45" t="str">
        <f>+IF(Q1299="","",IFERROR(VLOOKUP(Q1299,Consulta1[],7,0),"-"))</f>
        <v/>
      </c>
      <c r="AD1299" s="45" t="str">
        <f>+IF(Q1299="","",IFERROR(VLOOKUP(Q1299,Consulta1[],9,0),"-"))</f>
        <v/>
      </c>
      <c r="AE1299" s="1">
        <f t="shared" si="146"/>
        <v>0</v>
      </c>
    </row>
    <row r="1300" spans="16:31">
      <c r="P1300" s="54"/>
      <c r="Q1300" s="45" t="str">
        <f t="shared" si="140"/>
        <v/>
      </c>
      <c r="R1300" s="45" t="str">
        <f>+IF(Q1300="","",IFERROR(VLOOKUP(Q1300,Consulta1[],2,0),"-"))</f>
        <v/>
      </c>
      <c r="S1300" s="45" t="str">
        <f>+IF(Q1300="","",IFERROR(VLOOKUP(Q1300,Consulta1[],3,0),"-"))</f>
        <v/>
      </c>
      <c r="T1300" s="45" t="str">
        <f>+IF(Q1300="","",IFERROR(VLOOKUP(Q1300,Consulta1[],4,0),"-"))</f>
        <v/>
      </c>
      <c r="U1300" s="45" t="str">
        <f>+IF(Q1300="","",IFERROR(VLOOKUP(Q1300,Consulta1[],5,0),"-"))</f>
        <v/>
      </c>
      <c r="V1300" s="45" t="str">
        <f>+IF(Q1300="","",IFERROR(VLOOKUP(Q1300,Consulta1[],6,0),"-"))</f>
        <v/>
      </c>
      <c r="W1300" s="45" t="str">
        <f t="shared" si="141"/>
        <v/>
      </c>
      <c r="X1300" s="51" t="str">
        <f>+IF(T1300="SWAT HB",800,IF(R1300="-","",IFERROR(IF(T1300="-","",VLOOKUP(T1300,'SKILL PERFIL'!$A$2:$B$37,2,0)),"")))</f>
        <v/>
      </c>
      <c r="Y1300" s="51" t="str">
        <f t="shared" si="142"/>
        <v/>
      </c>
      <c r="Z1300" s="46" t="str">
        <f t="shared" si="143"/>
        <v/>
      </c>
      <c r="AA1300" s="45" t="str">
        <f t="shared" si="144"/>
        <v/>
      </c>
      <c r="AB1300" s="45" t="str">
        <f t="shared" si="145"/>
        <v/>
      </c>
      <c r="AC1300" s="45" t="str">
        <f>+IF(Q1300="","",IFERROR(VLOOKUP(Q1300,Consulta1[],7,0),"-"))</f>
        <v/>
      </c>
      <c r="AD1300" s="45" t="str">
        <f>+IF(Q1300="","",IFERROR(VLOOKUP(Q1300,Consulta1[],9,0),"-"))</f>
        <v/>
      </c>
      <c r="AE1300" s="1">
        <f t="shared" si="146"/>
        <v>0</v>
      </c>
    </row>
    <row r="1301" spans="16:31">
      <c r="P1301" s="54"/>
      <c r="Q1301" s="45" t="str">
        <f t="shared" si="140"/>
        <v/>
      </c>
      <c r="R1301" s="45" t="str">
        <f>+IF(Q1301="","",IFERROR(VLOOKUP(Q1301,Consulta1[],2,0),"-"))</f>
        <v/>
      </c>
      <c r="S1301" s="45" t="str">
        <f>+IF(Q1301="","",IFERROR(VLOOKUP(Q1301,Consulta1[],3,0),"-"))</f>
        <v/>
      </c>
      <c r="T1301" s="45" t="str">
        <f>+IF(Q1301="","",IFERROR(VLOOKUP(Q1301,Consulta1[],4,0),"-"))</f>
        <v/>
      </c>
      <c r="U1301" s="45" t="str">
        <f>+IF(Q1301="","",IFERROR(VLOOKUP(Q1301,Consulta1[],5,0),"-"))</f>
        <v/>
      </c>
      <c r="V1301" s="45" t="str">
        <f>+IF(Q1301="","",IFERROR(VLOOKUP(Q1301,Consulta1[],6,0),"-"))</f>
        <v/>
      </c>
      <c r="W1301" s="45" t="str">
        <f t="shared" si="141"/>
        <v/>
      </c>
      <c r="X1301" s="51" t="str">
        <f>+IF(T1301="SWAT HB",800,IF(R1301="-","",IFERROR(IF(T1301="-","",VLOOKUP(T1301,'SKILL PERFIL'!$A$2:$B$37,2,0)),"")))</f>
        <v/>
      </c>
      <c r="Y1301" s="51" t="str">
        <f t="shared" si="142"/>
        <v/>
      </c>
      <c r="Z1301" s="46" t="str">
        <f t="shared" si="143"/>
        <v/>
      </c>
      <c r="AA1301" s="45" t="str">
        <f t="shared" si="144"/>
        <v/>
      </c>
      <c r="AB1301" s="45" t="str">
        <f t="shared" si="145"/>
        <v/>
      </c>
      <c r="AC1301" s="45" t="str">
        <f>+IF(Q1301="","",IFERROR(VLOOKUP(Q1301,Consulta1[],7,0),"-"))</f>
        <v/>
      </c>
      <c r="AD1301" s="45" t="str">
        <f>+IF(Q1301="","",IFERROR(VLOOKUP(Q1301,Consulta1[],9,0),"-"))</f>
        <v/>
      </c>
      <c r="AE1301" s="1">
        <f t="shared" si="146"/>
        <v>0</v>
      </c>
    </row>
    <row r="1302" spans="16:31">
      <c r="P1302" s="54"/>
      <c r="Q1302" s="45" t="str">
        <f t="shared" si="140"/>
        <v/>
      </c>
      <c r="R1302" s="45" t="str">
        <f>+IF(Q1302="","",IFERROR(VLOOKUP(Q1302,Consulta1[],2,0),"-"))</f>
        <v/>
      </c>
      <c r="S1302" s="45" t="str">
        <f>+IF(Q1302="","",IFERROR(VLOOKUP(Q1302,Consulta1[],3,0),"-"))</f>
        <v/>
      </c>
      <c r="T1302" s="45" t="str">
        <f>+IF(Q1302="","",IFERROR(VLOOKUP(Q1302,Consulta1[],4,0),"-"))</f>
        <v/>
      </c>
      <c r="U1302" s="45" t="str">
        <f>+IF(Q1302="","",IFERROR(VLOOKUP(Q1302,Consulta1[],5,0),"-"))</f>
        <v/>
      </c>
      <c r="V1302" s="45" t="str">
        <f>+IF(Q1302="","",IFERROR(VLOOKUP(Q1302,Consulta1[],6,0),"-"))</f>
        <v/>
      </c>
      <c r="W1302" s="45" t="str">
        <f t="shared" si="141"/>
        <v/>
      </c>
      <c r="X1302" s="51" t="str">
        <f>+IF(T1302="SWAT HB",800,IF(R1302="-","",IFERROR(IF(T1302="-","",VLOOKUP(T1302,'SKILL PERFIL'!$A$2:$B$37,2,0)),"")))</f>
        <v/>
      </c>
      <c r="Y1302" s="51" t="str">
        <f t="shared" si="142"/>
        <v/>
      </c>
      <c r="Z1302" s="46" t="str">
        <f t="shared" si="143"/>
        <v/>
      </c>
      <c r="AA1302" s="45" t="str">
        <f t="shared" si="144"/>
        <v/>
      </c>
      <c r="AB1302" s="45" t="str">
        <f t="shared" si="145"/>
        <v/>
      </c>
      <c r="AC1302" s="45" t="str">
        <f>+IF(Q1302="","",IFERROR(VLOOKUP(Q1302,Consulta1[],7,0),"-"))</f>
        <v/>
      </c>
      <c r="AD1302" s="45" t="str">
        <f>+IF(Q1302="","",IFERROR(VLOOKUP(Q1302,Consulta1[],9,0),"-"))</f>
        <v/>
      </c>
      <c r="AE1302" s="1">
        <f t="shared" si="146"/>
        <v>0</v>
      </c>
    </row>
    <row r="1303" spans="16:31">
      <c r="P1303" s="54"/>
      <c r="Q1303" s="45" t="str">
        <f t="shared" si="140"/>
        <v/>
      </c>
      <c r="R1303" s="45" t="str">
        <f>+IF(Q1303="","",IFERROR(VLOOKUP(Q1303,Consulta1[],2,0),"-"))</f>
        <v/>
      </c>
      <c r="S1303" s="45" t="str">
        <f>+IF(Q1303="","",IFERROR(VLOOKUP(Q1303,Consulta1[],3,0),"-"))</f>
        <v/>
      </c>
      <c r="T1303" s="45" t="str">
        <f>+IF(Q1303="","",IFERROR(VLOOKUP(Q1303,Consulta1[],4,0),"-"))</f>
        <v/>
      </c>
      <c r="U1303" s="45" t="str">
        <f>+IF(Q1303="","",IFERROR(VLOOKUP(Q1303,Consulta1[],5,0),"-"))</f>
        <v/>
      </c>
      <c r="V1303" s="45" t="str">
        <f>+IF(Q1303="","",IFERROR(VLOOKUP(Q1303,Consulta1[],6,0),"-"))</f>
        <v/>
      </c>
      <c r="W1303" s="45" t="str">
        <f t="shared" si="141"/>
        <v/>
      </c>
      <c r="X1303" s="51" t="str">
        <f>+IF(T1303="SWAT HB",800,IF(R1303="-","",IFERROR(IF(T1303="-","",VLOOKUP(T1303,'SKILL PERFIL'!$A$2:$B$37,2,0)),"")))</f>
        <v/>
      </c>
      <c r="Y1303" s="51" t="str">
        <f t="shared" si="142"/>
        <v/>
      </c>
      <c r="Z1303" s="46" t="str">
        <f t="shared" si="143"/>
        <v/>
      </c>
      <c r="AA1303" s="45" t="str">
        <f t="shared" si="144"/>
        <v/>
      </c>
      <c r="AB1303" s="45" t="str">
        <f t="shared" si="145"/>
        <v/>
      </c>
      <c r="AC1303" s="45" t="str">
        <f>+IF(Q1303="","",IFERROR(VLOOKUP(Q1303,Consulta1[],7,0),"-"))</f>
        <v/>
      </c>
      <c r="AD1303" s="45" t="str">
        <f>+IF(Q1303="","",IFERROR(VLOOKUP(Q1303,Consulta1[],9,0),"-"))</f>
        <v/>
      </c>
      <c r="AE1303" s="1">
        <f t="shared" si="146"/>
        <v>0</v>
      </c>
    </row>
    <row r="1304" spans="16:31">
      <c r="P1304" s="54"/>
      <c r="Q1304" s="45" t="str">
        <f t="shared" si="140"/>
        <v/>
      </c>
      <c r="R1304" s="45" t="str">
        <f>+IF(Q1304="","",IFERROR(VLOOKUP(Q1304,Consulta1[],2,0),"-"))</f>
        <v/>
      </c>
      <c r="S1304" s="45" t="str">
        <f>+IF(Q1304="","",IFERROR(VLOOKUP(Q1304,Consulta1[],3,0),"-"))</f>
        <v/>
      </c>
      <c r="T1304" s="45" t="str">
        <f>+IF(Q1304="","",IFERROR(VLOOKUP(Q1304,Consulta1[],4,0),"-"))</f>
        <v/>
      </c>
      <c r="U1304" s="45" t="str">
        <f>+IF(Q1304="","",IFERROR(VLOOKUP(Q1304,Consulta1[],5,0),"-"))</f>
        <v/>
      </c>
      <c r="V1304" s="45" t="str">
        <f>+IF(Q1304="","",IFERROR(VLOOKUP(Q1304,Consulta1[],6,0),"-"))</f>
        <v/>
      </c>
      <c r="W1304" s="45" t="str">
        <f t="shared" si="141"/>
        <v/>
      </c>
      <c r="X1304" s="51" t="str">
        <f>+IF(T1304="SWAT HB",800,IF(R1304="-","",IFERROR(IF(T1304="-","",VLOOKUP(T1304,'SKILL PERFIL'!$A$2:$B$37,2,0)),"")))</f>
        <v/>
      </c>
      <c r="Y1304" s="51" t="str">
        <f t="shared" si="142"/>
        <v/>
      </c>
      <c r="Z1304" s="46" t="str">
        <f t="shared" si="143"/>
        <v/>
      </c>
      <c r="AA1304" s="45" t="str">
        <f t="shared" si="144"/>
        <v/>
      </c>
      <c r="AB1304" s="45" t="str">
        <f t="shared" si="145"/>
        <v/>
      </c>
      <c r="AC1304" s="45" t="str">
        <f>+IF(Q1304="","",IFERROR(VLOOKUP(Q1304,Consulta1[],7,0),"-"))</f>
        <v/>
      </c>
      <c r="AD1304" s="45" t="str">
        <f>+IF(Q1304="","",IFERROR(VLOOKUP(Q1304,Consulta1[],9,0),"-"))</f>
        <v/>
      </c>
      <c r="AE1304" s="1">
        <f t="shared" si="146"/>
        <v>0</v>
      </c>
    </row>
    <row r="1305" spans="16:31">
      <c r="P1305" s="54"/>
      <c r="Q1305" s="45" t="str">
        <f t="shared" si="140"/>
        <v/>
      </c>
      <c r="R1305" s="45" t="str">
        <f>+IF(Q1305="","",IFERROR(VLOOKUP(Q1305,Consulta1[],2,0),"-"))</f>
        <v/>
      </c>
      <c r="S1305" s="45" t="str">
        <f>+IF(Q1305="","",IFERROR(VLOOKUP(Q1305,Consulta1[],3,0),"-"))</f>
        <v/>
      </c>
      <c r="T1305" s="45" t="str">
        <f>+IF(Q1305="","",IFERROR(VLOOKUP(Q1305,Consulta1[],4,0),"-"))</f>
        <v/>
      </c>
      <c r="U1305" s="45" t="str">
        <f>+IF(Q1305="","",IFERROR(VLOOKUP(Q1305,Consulta1[],5,0),"-"))</f>
        <v/>
      </c>
      <c r="V1305" s="45" t="str">
        <f>+IF(Q1305="","",IFERROR(VLOOKUP(Q1305,Consulta1[],6,0),"-"))</f>
        <v/>
      </c>
      <c r="W1305" s="45" t="str">
        <f t="shared" si="141"/>
        <v/>
      </c>
      <c r="X1305" s="51" t="str">
        <f>+IF(T1305="SWAT HB",800,IF(R1305="-","",IFERROR(IF(T1305="-","",VLOOKUP(T1305,'SKILL PERFIL'!$A$2:$B$37,2,0)),"")))</f>
        <v/>
      </c>
      <c r="Y1305" s="51" t="str">
        <f t="shared" si="142"/>
        <v/>
      </c>
      <c r="Z1305" s="46" t="str">
        <f t="shared" si="143"/>
        <v/>
      </c>
      <c r="AA1305" s="45" t="str">
        <f t="shared" si="144"/>
        <v/>
      </c>
      <c r="AB1305" s="45" t="str">
        <f t="shared" si="145"/>
        <v/>
      </c>
      <c r="AC1305" s="45" t="str">
        <f>+IF(Q1305="","",IFERROR(VLOOKUP(Q1305,Consulta1[],7,0),"-"))</f>
        <v/>
      </c>
      <c r="AD1305" s="45" t="str">
        <f>+IF(Q1305="","",IFERROR(VLOOKUP(Q1305,Consulta1[],9,0),"-"))</f>
        <v/>
      </c>
      <c r="AE1305" s="1">
        <f t="shared" si="146"/>
        <v>0</v>
      </c>
    </row>
    <row r="1306" spans="16:31">
      <c r="P1306" s="54"/>
      <c r="Q1306" s="45" t="str">
        <f t="shared" si="140"/>
        <v/>
      </c>
      <c r="R1306" s="45" t="str">
        <f>+IF(Q1306="","",IFERROR(VLOOKUP(Q1306,Consulta1[],2,0),"-"))</f>
        <v/>
      </c>
      <c r="S1306" s="45" t="str">
        <f>+IF(Q1306="","",IFERROR(VLOOKUP(Q1306,Consulta1[],3,0),"-"))</f>
        <v/>
      </c>
      <c r="T1306" s="45" t="str">
        <f>+IF(Q1306="","",IFERROR(VLOOKUP(Q1306,Consulta1[],4,0),"-"))</f>
        <v/>
      </c>
      <c r="U1306" s="45" t="str">
        <f>+IF(Q1306="","",IFERROR(VLOOKUP(Q1306,Consulta1[],5,0),"-"))</f>
        <v/>
      </c>
      <c r="V1306" s="45" t="str">
        <f>+IF(Q1306="","",IFERROR(VLOOKUP(Q1306,Consulta1[],6,0),"-"))</f>
        <v/>
      </c>
      <c r="W1306" s="45" t="str">
        <f t="shared" si="141"/>
        <v/>
      </c>
      <c r="X1306" s="51" t="str">
        <f>+IF(T1306="SWAT HB",800,IF(R1306="-","",IFERROR(IF(T1306="-","",VLOOKUP(T1306,'SKILL PERFIL'!$A$2:$B$37,2,0)),"")))</f>
        <v/>
      </c>
      <c r="Y1306" s="51" t="str">
        <f t="shared" si="142"/>
        <v/>
      </c>
      <c r="Z1306" s="46" t="str">
        <f t="shared" si="143"/>
        <v/>
      </c>
      <c r="AA1306" s="45" t="str">
        <f t="shared" si="144"/>
        <v/>
      </c>
      <c r="AB1306" s="45" t="str">
        <f t="shared" si="145"/>
        <v/>
      </c>
      <c r="AC1306" s="45" t="str">
        <f>+IF(Q1306="","",IFERROR(VLOOKUP(Q1306,Consulta1[],7,0),"-"))</f>
        <v/>
      </c>
      <c r="AD1306" s="45" t="str">
        <f>+IF(Q1306="","",IFERROR(VLOOKUP(Q1306,Consulta1[],9,0),"-"))</f>
        <v/>
      </c>
      <c r="AE1306" s="1">
        <f t="shared" si="146"/>
        <v>0</v>
      </c>
    </row>
    <row r="1307" spans="16:31">
      <c r="P1307" s="54"/>
      <c r="Q1307" s="45" t="str">
        <f t="shared" si="140"/>
        <v/>
      </c>
      <c r="R1307" s="45" t="str">
        <f>+IF(Q1307="","",IFERROR(VLOOKUP(Q1307,Consulta1[],2,0),"-"))</f>
        <v/>
      </c>
      <c r="S1307" s="45" t="str">
        <f>+IF(Q1307="","",IFERROR(VLOOKUP(Q1307,Consulta1[],3,0),"-"))</f>
        <v/>
      </c>
      <c r="T1307" s="45" t="str">
        <f>+IF(Q1307="","",IFERROR(VLOOKUP(Q1307,Consulta1[],4,0),"-"))</f>
        <v/>
      </c>
      <c r="U1307" s="45" t="str">
        <f>+IF(Q1307="","",IFERROR(VLOOKUP(Q1307,Consulta1[],5,0),"-"))</f>
        <v/>
      </c>
      <c r="V1307" s="45" t="str">
        <f>+IF(Q1307="","",IFERROR(VLOOKUP(Q1307,Consulta1[],6,0),"-"))</f>
        <v/>
      </c>
      <c r="W1307" s="45" t="str">
        <f t="shared" si="141"/>
        <v/>
      </c>
      <c r="X1307" s="51" t="str">
        <f>+IF(T1307="SWAT HB",800,IF(R1307="-","",IFERROR(IF(T1307="-","",VLOOKUP(T1307,'SKILL PERFIL'!$A$2:$B$37,2,0)),"")))</f>
        <v/>
      </c>
      <c r="Y1307" s="51" t="str">
        <f t="shared" si="142"/>
        <v/>
      </c>
      <c r="Z1307" s="46" t="str">
        <f t="shared" si="143"/>
        <v/>
      </c>
      <c r="AA1307" s="45" t="str">
        <f t="shared" si="144"/>
        <v/>
      </c>
      <c r="AB1307" s="45" t="str">
        <f t="shared" si="145"/>
        <v/>
      </c>
      <c r="AC1307" s="45" t="str">
        <f>+IF(Q1307="","",IFERROR(VLOOKUP(Q1307,Consulta1[],7,0),"-"))</f>
        <v/>
      </c>
      <c r="AD1307" s="45" t="str">
        <f>+IF(Q1307="","",IFERROR(VLOOKUP(Q1307,Consulta1[],9,0),"-"))</f>
        <v/>
      </c>
      <c r="AE1307" s="1">
        <f t="shared" si="146"/>
        <v>0</v>
      </c>
    </row>
    <row r="1308" spans="16:31">
      <c r="P1308" s="54"/>
      <c r="Q1308" s="45" t="str">
        <f t="shared" si="140"/>
        <v/>
      </c>
      <c r="R1308" s="45" t="str">
        <f>+IF(Q1308="","",IFERROR(VLOOKUP(Q1308,Consulta1[],2,0),"-"))</f>
        <v/>
      </c>
      <c r="S1308" s="45" t="str">
        <f>+IF(Q1308="","",IFERROR(VLOOKUP(Q1308,Consulta1[],3,0),"-"))</f>
        <v/>
      </c>
      <c r="T1308" s="45" t="str">
        <f>+IF(Q1308="","",IFERROR(VLOOKUP(Q1308,Consulta1[],4,0),"-"))</f>
        <v/>
      </c>
      <c r="U1308" s="45" t="str">
        <f>+IF(Q1308="","",IFERROR(VLOOKUP(Q1308,Consulta1[],5,0),"-"))</f>
        <v/>
      </c>
      <c r="V1308" s="45" t="str">
        <f>+IF(Q1308="","",IFERROR(VLOOKUP(Q1308,Consulta1[],6,0),"-"))</f>
        <v/>
      </c>
      <c r="W1308" s="45" t="str">
        <f t="shared" si="141"/>
        <v/>
      </c>
      <c r="X1308" s="51" t="str">
        <f>+IF(T1308="SWAT HB",800,IF(R1308="-","",IFERROR(IF(T1308="-","",VLOOKUP(T1308,'SKILL PERFIL'!$A$2:$B$37,2,0)),"")))</f>
        <v/>
      </c>
      <c r="Y1308" s="51" t="str">
        <f t="shared" si="142"/>
        <v/>
      </c>
      <c r="Z1308" s="46" t="str">
        <f t="shared" si="143"/>
        <v/>
      </c>
      <c r="AA1308" s="45" t="str">
        <f t="shared" si="144"/>
        <v/>
      </c>
      <c r="AB1308" s="45" t="str">
        <f t="shared" si="145"/>
        <v/>
      </c>
      <c r="AC1308" s="45" t="str">
        <f>+IF(Q1308="","",IFERROR(VLOOKUP(Q1308,Consulta1[],7,0),"-"))</f>
        <v/>
      </c>
      <c r="AD1308" s="45" t="str">
        <f>+IF(Q1308="","",IFERROR(VLOOKUP(Q1308,Consulta1[],9,0),"-"))</f>
        <v/>
      </c>
      <c r="AE1308" s="1">
        <f t="shared" si="146"/>
        <v>0</v>
      </c>
    </row>
    <row r="1309" spans="16:31">
      <c r="P1309" s="54"/>
      <c r="Q1309" s="45" t="str">
        <f t="shared" si="140"/>
        <v/>
      </c>
      <c r="R1309" s="45" t="str">
        <f>+IF(Q1309="","",IFERROR(VLOOKUP(Q1309,Consulta1[],2,0),"-"))</f>
        <v/>
      </c>
      <c r="S1309" s="45" t="str">
        <f>+IF(Q1309="","",IFERROR(VLOOKUP(Q1309,Consulta1[],3,0),"-"))</f>
        <v/>
      </c>
      <c r="T1309" s="45" t="str">
        <f>+IF(Q1309="","",IFERROR(VLOOKUP(Q1309,Consulta1[],4,0),"-"))</f>
        <v/>
      </c>
      <c r="U1309" s="45" t="str">
        <f>+IF(Q1309="","",IFERROR(VLOOKUP(Q1309,Consulta1[],5,0),"-"))</f>
        <v/>
      </c>
      <c r="V1309" s="45" t="str">
        <f>+IF(Q1309="","",IFERROR(VLOOKUP(Q1309,Consulta1[],6,0),"-"))</f>
        <v/>
      </c>
      <c r="W1309" s="45" t="str">
        <f t="shared" si="141"/>
        <v/>
      </c>
      <c r="X1309" s="51" t="str">
        <f>+IF(T1309="SWAT HB",800,IF(R1309="-","",IFERROR(IF(T1309="-","",VLOOKUP(T1309,'SKILL PERFIL'!$A$2:$B$37,2,0)),"")))</f>
        <v/>
      </c>
      <c r="Y1309" s="51" t="str">
        <f t="shared" si="142"/>
        <v/>
      </c>
      <c r="Z1309" s="46" t="str">
        <f t="shared" si="143"/>
        <v/>
      </c>
      <c r="AA1309" s="45" t="str">
        <f t="shared" si="144"/>
        <v/>
      </c>
      <c r="AB1309" s="45" t="str">
        <f t="shared" si="145"/>
        <v/>
      </c>
      <c r="AC1309" s="45" t="str">
        <f>+IF(Q1309="","",IFERROR(VLOOKUP(Q1309,Consulta1[],7,0),"-"))</f>
        <v/>
      </c>
      <c r="AD1309" s="45" t="str">
        <f>+IF(Q1309="","",IFERROR(VLOOKUP(Q1309,Consulta1[],9,0),"-"))</f>
        <v/>
      </c>
      <c r="AE1309" s="1">
        <f t="shared" si="146"/>
        <v>0</v>
      </c>
    </row>
    <row r="1310" spans="16:31">
      <c r="P1310" s="54"/>
      <c r="Q1310" s="45" t="str">
        <f t="shared" si="140"/>
        <v/>
      </c>
      <c r="R1310" s="45" t="str">
        <f>+IF(Q1310="","",IFERROR(VLOOKUP(Q1310,Consulta1[],2,0),"-"))</f>
        <v/>
      </c>
      <c r="S1310" s="45" t="str">
        <f>+IF(Q1310="","",IFERROR(VLOOKUP(Q1310,Consulta1[],3,0),"-"))</f>
        <v/>
      </c>
      <c r="T1310" s="45" t="str">
        <f>+IF(Q1310="","",IFERROR(VLOOKUP(Q1310,Consulta1[],4,0),"-"))</f>
        <v/>
      </c>
      <c r="U1310" s="45" t="str">
        <f>+IF(Q1310="","",IFERROR(VLOOKUP(Q1310,Consulta1[],5,0),"-"))</f>
        <v/>
      </c>
      <c r="V1310" s="45" t="str">
        <f>+IF(Q1310="","",IFERROR(VLOOKUP(Q1310,Consulta1[],6,0),"-"))</f>
        <v/>
      </c>
      <c r="W1310" s="45" t="str">
        <f t="shared" si="141"/>
        <v/>
      </c>
      <c r="X1310" s="51" t="str">
        <f>+IF(T1310="SWAT HB",800,IF(R1310="-","",IFERROR(IF(T1310="-","",VLOOKUP(T1310,'SKILL PERFIL'!$A$2:$B$37,2,0)),"")))</f>
        <v/>
      </c>
      <c r="Y1310" s="51" t="str">
        <f t="shared" si="142"/>
        <v/>
      </c>
      <c r="Z1310" s="46" t="str">
        <f t="shared" si="143"/>
        <v/>
      </c>
      <c r="AA1310" s="45" t="str">
        <f t="shared" si="144"/>
        <v/>
      </c>
      <c r="AB1310" s="45" t="str">
        <f t="shared" si="145"/>
        <v/>
      </c>
      <c r="AC1310" s="45" t="str">
        <f>+IF(Q1310="","",IFERROR(VLOOKUP(Q1310,Consulta1[],7,0),"-"))</f>
        <v/>
      </c>
      <c r="AD1310" s="45" t="str">
        <f>+IF(Q1310="","",IFERROR(VLOOKUP(Q1310,Consulta1[],9,0),"-"))</f>
        <v/>
      </c>
      <c r="AE1310" s="1">
        <f t="shared" si="146"/>
        <v>0</v>
      </c>
    </row>
    <row r="1311" spans="16:31">
      <c r="P1311" s="54"/>
      <c r="Q1311" s="45" t="str">
        <f t="shared" si="140"/>
        <v/>
      </c>
      <c r="R1311" s="45" t="str">
        <f>+IF(Q1311="","",IFERROR(VLOOKUP(Q1311,Consulta1[],2,0),"-"))</f>
        <v/>
      </c>
      <c r="S1311" s="45" t="str">
        <f>+IF(Q1311="","",IFERROR(VLOOKUP(Q1311,Consulta1[],3,0),"-"))</f>
        <v/>
      </c>
      <c r="T1311" s="45" t="str">
        <f>+IF(Q1311="","",IFERROR(VLOOKUP(Q1311,Consulta1[],4,0),"-"))</f>
        <v/>
      </c>
      <c r="U1311" s="45" t="str">
        <f>+IF(Q1311="","",IFERROR(VLOOKUP(Q1311,Consulta1[],5,0),"-"))</f>
        <v/>
      </c>
      <c r="V1311" s="45" t="str">
        <f>+IF(Q1311="","",IFERROR(VLOOKUP(Q1311,Consulta1[],6,0),"-"))</f>
        <v/>
      </c>
      <c r="W1311" s="45" t="str">
        <f t="shared" si="141"/>
        <v/>
      </c>
      <c r="X1311" s="51" t="str">
        <f>+IF(T1311="SWAT HB",800,IF(R1311="-","",IFERROR(IF(T1311="-","",VLOOKUP(T1311,'SKILL PERFIL'!$A$2:$B$37,2,0)),"")))</f>
        <v/>
      </c>
      <c r="Y1311" s="51" t="str">
        <f t="shared" si="142"/>
        <v/>
      </c>
      <c r="Z1311" s="46" t="str">
        <f t="shared" si="143"/>
        <v/>
      </c>
      <c r="AA1311" s="45" t="str">
        <f t="shared" si="144"/>
        <v/>
      </c>
      <c r="AB1311" s="45" t="str">
        <f t="shared" si="145"/>
        <v/>
      </c>
      <c r="AC1311" s="45" t="str">
        <f>+IF(Q1311="","",IFERROR(VLOOKUP(Q1311,Consulta1[],7,0),"-"))</f>
        <v/>
      </c>
      <c r="AD1311" s="45" t="str">
        <f>+IF(Q1311="","",IFERROR(VLOOKUP(Q1311,Consulta1[],9,0),"-"))</f>
        <v/>
      </c>
      <c r="AE1311" s="1">
        <f t="shared" si="146"/>
        <v>0</v>
      </c>
    </row>
    <row r="1312" spans="16:31">
      <c r="P1312" s="54"/>
      <c r="Q1312" s="45" t="str">
        <f t="shared" si="140"/>
        <v/>
      </c>
      <c r="R1312" s="45" t="str">
        <f>+IF(Q1312="","",IFERROR(VLOOKUP(Q1312,Consulta1[],2,0),"-"))</f>
        <v/>
      </c>
      <c r="S1312" s="45" t="str">
        <f>+IF(Q1312="","",IFERROR(VLOOKUP(Q1312,Consulta1[],3,0),"-"))</f>
        <v/>
      </c>
      <c r="T1312" s="45" t="str">
        <f>+IF(Q1312="","",IFERROR(VLOOKUP(Q1312,Consulta1[],4,0),"-"))</f>
        <v/>
      </c>
      <c r="U1312" s="45" t="str">
        <f>+IF(Q1312="","",IFERROR(VLOOKUP(Q1312,Consulta1[],5,0),"-"))</f>
        <v/>
      </c>
      <c r="V1312" s="45" t="str">
        <f>+IF(Q1312="","",IFERROR(VLOOKUP(Q1312,Consulta1[],6,0),"-"))</f>
        <v/>
      </c>
      <c r="W1312" s="45" t="str">
        <f t="shared" si="141"/>
        <v/>
      </c>
      <c r="X1312" s="51" t="str">
        <f>+IF(T1312="SWAT HB",800,IF(R1312="-","",IFERROR(IF(T1312="-","",VLOOKUP(T1312,'SKILL PERFIL'!$A$2:$B$37,2,0)),"")))</f>
        <v/>
      </c>
      <c r="Y1312" s="51" t="str">
        <f t="shared" si="142"/>
        <v/>
      </c>
      <c r="Z1312" s="46" t="str">
        <f t="shared" si="143"/>
        <v/>
      </c>
      <c r="AA1312" s="45" t="str">
        <f t="shared" si="144"/>
        <v/>
      </c>
      <c r="AB1312" s="45" t="str">
        <f t="shared" si="145"/>
        <v/>
      </c>
      <c r="AC1312" s="45" t="str">
        <f>+IF(Q1312="","",IFERROR(VLOOKUP(Q1312,Consulta1[],7,0),"-"))</f>
        <v/>
      </c>
      <c r="AD1312" s="45" t="str">
        <f>+IF(Q1312="","",IFERROR(VLOOKUP(Q1312,Consulta1[],9,0),"-"))</f>
        <v/>
      </c>
      <c r="AE1312" s="1">
        <f t="shared" si="146"/>
        <v>0</v>
      </c>
    </row>
    <row r="1313" spans="16:31">
      <c r="P1313" s="54"/>
      <c r="Q1313" s="45" t="str">
        <f t="shared" si="140"/>
        <v/>
      </c>
      <c r="R1313" s="45" t="str">
        <f>+IF(Q1313="","",IFERROR(VLOOKUP(Q1313,Consulta1[],2,0),"-"))</f>
        <v/>
      </c>
      <c r="S1313" s="45" t="str">
        <f>+IF(Q1313="","",IFERROR(VLOOKUP(Q1313,Consulta1[],3,0),"-"))</f>
        <v/>
      </c>
      <c r="T1313" s="45" t="str">
        <f>+IF(Q1313="","",IFERROR(VLOOKUP(Q1313,Consulta1[],4,0),"-"))</f>
        <v/>
      </c>
      <c r="U1313" s="45" t="str">
        <f>+IF(Q1313="","",IFERROR(VLOOKUP(Q1313,Consulta1[],5,0),"-"))</f>
        <v/>
      </c>
      <c r="V1313" s="45" t="str">
        <f>+IF(Q1313="","",IFERROR(VLOOKUP(Q1313,Consulta1[],6,0),"-"))</f>
        <v/>
      </c>
      <c r="W1313" s="45" t="str">
        <f t="shared" si="141"/>
        <v/>
      </c>
      <c r="X1313" s="51" t="str">
        <f>+IF(T1313="SWAT HB",800,IF(R1313="-","",IFERROR(IF(T1313="-","",VLOOKUP(T1313,'SKILL PERFIL'!$A$2:$B$37,2,0)),"")))</f>
        <v/>
      </c>
      <c r="Y1313" s="51" t="str">
        <f t="shared" si="142"/>
        <v/>
      </c>
      <c r="Z1313" s="46" t="str">
        <f t="shared" si="143"/>
        <v/>
      </c>
      <c r="AA1313" s="45" t="str">
        <f t="shared" si="144"/>
        <v/>
      </c>
      <c r="AB1313" s="45" t="str">
        <f t="shared" si="145"/>
        <v/>
      </c>
      <c r="AC1313" s="45" t="str">
        <f>+IF(Q1313="","",IFERROR(VLOOKUP(Q1313,Consulta1[],7,0),"-"))</f>
        <v/>
      </c>
      <c r="AD1313" s="45" t="str">
        <f>+IF(Q1313="","",IFERROR(VLOOKUP(Q1313,Consulta1[],9,0),"-"))</f>
        <v/>
      </c>
      <c r="AE1313" s="1">
        <f t="shared" si="146"/>
        <v>0</v>
      </c>
    </row>
    <row r="1314" spans="16:31">
      <c r="P1314" s="54"/>
      <c r="Q1314" s="45" t="str">
        <f t="shared" si="140"/>
        <v/>
      </c>
      <c r="R1314" s="45" t="str">
        <f>+IF(Q1314="","",IFERROR(VLOOKUP(Q1314,Consulta1[],2,0),"-"))</f>
        <v/>
      </c>
      <c r="S1314" s="45" t="str">
        <f>+IF(Q1314="","",IFERROR(VLOOKUP(Q1314,Consulta1[],3,0),"-"))</f>
        <v/>
      </c>
      <c r="T1314" s="45" t="str">
        <f>+IF(Q1314="","",IFERROR(VLOOKUP(Q1314,Consulta1[],4,0),"-"))</f>
        <v/>
      </c>
      <c r="U1314" s="45" t="str">
        <f>+IF(Q1314="","",IFERROR(VLOOKUP(Q1314,Consulta1[],5,0),"-"))</f>
        <v/>
      </c>
      <c r="V1314" s="45" t="str">
        <f>+IF(Q1314="","",IFERROR(VLOOKUP(Q1314,Consulta1[],6,0),"-"))</f>
        <v/>
      </c>
      <c r="W1314" s="45" t="str">
        <f t="shared" si="141"/>
        <v/>
      </c>
      <c r="X1314" s="51" t="str">
        <f>+IF(T1314="SWAT HB",800,IF(R1314="-","",IFERROR(IF(T1314="-","",VLOOKUP(T1314,'SKILL PERFIL'!$A$2:$B$37,2,0)),"")))</f>
        <v/>
      </c>
      <c r="Y1314" s="51" t="str">
        <f t="shared" si="142"/>
        <v/>
      </c>
      <c r="Z1314" s="46" t="str">
        <f t="shared" si="143"/>
        <v/>
      </c>
      <c r="AA1314" s="45" t="str">
        <f t="shared" si="144"/>
        <v/>
      </c>
      <c r="AB1314" s="45" t="str">
        <f t="shared" si="145"/>
        <v/>
      </c>
      <c r="AC1314" s="45" t="str">
        <f>+IF(Q1314="","",IFERROR(VLOOKUP(Q1314,Consulta1[],7,0),"-"))</f>
        <v/>
      </c>
      <c r="AD1314" s="45" t="str">
        <f>+IF(Q1314="","",IFERROR(VLOOKUP(Q1314,Consulta1[],9,0),"-"))</f>
        <v/>
      </c>
      <c r="AE1314" s="1">
        <f t="shared" si="146"/>
        <v>0</v>
      </c>
    </row>
    <row r="1315" spans="16:31">
      <c r="P1315" s="54"/>
      <c r="Q1315" s="45" t="str">
        <f t="shared" si="140"/>
        <v/>
      </c>
      <c r="R1315" s="45" t="str">
        <f>+IF(Q1315="","",IFERROR(VLOOKUP(Q1315,Consulta1[],2,0),"-"))</f>
        <v/>
      </c>
      <c r="S1315" s="45" t="str">
        <f>+IF(Q1315="","",IFERROR(VLOOKUP(Q1315,Consulta1[],3,0),"-"))</f>
        <v/>
      </c>
      <c r="T1315" s="45" t="str">
        <f>+IF(Q1315="","",IFERROR(VLOOKUP(Q1315,Consulta1[],4,0),"-"))</f>
        <v/>
      </c>
      <c r="U1315" s="45" t="str">
        <f>+IF(Q1315="","",IFERROR(VLOOKUP(Q1315,Consulta1[],5,0),"-"))</f>
        <v/>
      </c>
      <c r="V1315" s="45" t="str">
        <f>+IF(Q1315="","",IFERROR(VLOOKUP(Q1315,Consulta1[],6,0),"-"))</f>
        <v/>
      </c>
      <c r="W1315" s="45" t="str">
        <f t="shared" si="141"/>
        <v/>
      </c>
      <c r="X1315" s="51" t="str">
        <f>+IF(T1315="SWAT HB",800,IF(R1315="-","",IFERROR(IF(T1315="-","",VLOOKUP(T1315,'SKILL PERFIL'!$A$2:$B$37,2,0)),"")))</f>
        <v/>
      </c>
      <c r="Y1315" s="51" t="str">
        <f t="shared" si="142"/>
        <v/>
      </c>
      <c r="Z1315" s="46" t="str">
        <f t="shared" si="143"/>
        <v/>
      </c>
      <c r="AA1315" s="45" t="str">
        <f t="shared" si="144"/>
        <v/>
      </c>
      <c r="AB1315" s="45" t="str">
        <f t="shared" si="145"/>
        <v/>
      </c>
      <c r="AC1315" s="45" t="str">
        <f>+IF(Q1315="","",IFERROR(VLOOKUP(Q1315,Consulta1[],7,0),"-"))</f>
        <v/>
      </c>
      <c r="AD1315" s="45" t="str">
        <f>+IF(Q1315="","",IFERROR(VLOOKUP(Q1315,Consulta1[],9,0),"-"))</f>
        <v/>
      </c>
      <c r="AE1315" s="1">
        <f t="shared" si="146"/>
        <v>0</v>
      </c>
    </row>
    <row r="1316" spans="16:31">
      <c r="P1316" s="54"/>
      <c r="Q1316" s="45" t="str">
        <f t="shared" si="140"/>
        <v/>
      </c>
      <c r="R1316" s="45" t="str">
        <f>+IF(Q1316="","",IFERROR(VLOOKUP(Q1316,Consulta1[],2,0),"-"))</f>
        <v/>
      </c>
      <c r="S1316" s="45" t="str">
        <f>+IF(Q1316="","",IFERROR(VLOOKUP(Q1316,Consulta1[],3,0),"-"))</f>
        <v/>
      </c>
      <c r="T1316" s="45" t="str">
        <f>+IF(Q1316="","",IFERROR(VLOOKUP(Q1316,Consulta1[],4,0),"-"))</f>
        <v/>
      </c>
      <c r="U1316" s="45" t="str">
        <f>+IF(Q1316="","",IFERROR(VLOOKUP(Q1316,Consulta1[],5,0),"-"))</f>
        <v/>
      </c>
      <c r="V1316" s="45" t="str">
        <f>+IF(Q1316="","",IFERROR(VLOOKUP(Q1316,Consulta1[],6,0),"-"))</f>
        <v/>
      </c>
      <c r="W1316" s="45" t="str">
        <f t="shared" si="141"/>
        <v/>
      </c>
      <c r="X1316" s="51" t="str">
        <f>+IF(T1316="SWAT HB",800,IF(R1316="-","",IFERROR(IF(T1316="-","",VLOOKUP(T1316,'SKILL PERFIL'!$A$2:$B$37,2,0)),"")))</f>
        <v/>
      </c>
      <c r="Y1316" s="51" t="str">
        <f t="shared" si="142"/>
        <v/>
      </c>
      <c r="Z1316" s="46" t="str">
        <f t="shared" si="143"/>
        <v/>
      </c>
      <c r="AA1316" s="45" t="str">
        <f t="shared" si="144"/>
        <v/>
      </c>
      <c r="AB1316" s="45" t="str">
        <f t="shared" si="145"/>
        <v/>
      </c>
      <c r="AC1316" s="45" t="str">
        <f>+IF(Q1316="","",IFERROR(VLOOKUP(Q1316,Consulta1[],7,0),"-"))</f>
        <v/>
      </c>
      <c r="AD1316" s="45" t="str">
        <f>+IF(Q1316="","",IFERROR(VLOOKUP(Q1316,Consulta1[],9,0),"-"))</f>
        <v/>
      </c>
      <c r="AE1316" s="1">
        <f t="shared" si="146"/>
        <v>0</v>
      </c>
    </row>
    <row r="1317" spans="16:31">
      <c r="P1317" s="54"/>
      <c r="Q1317" s="45" t="str">
        <f t="shared" si="140"/>
        <v/>
      </c>
      <c r="R1317" s="45" t="str">
        <f>+IF(Q1317="","",IFERROR(VLOOKUP(Q1317,Consulta1[],2,0),"-"))</f>
        <v/>
      </c>
      <c r="S1317" s="45" t="str">
        <f>+IF(Q1317="","",IFERROR(VLOOKUP(Q1317,Consulta1[],3,0),"-"))</f>
        <v/>
      </c>
      <c r="T1317" s="45" t="str">
        <f>+IF(Q1317="","",IFERROR(VLOOKUP(Q1317,Consulta1[],4,0),"-"))</f>
        <v/>
      </c>
      <c r="U1317" s="45" t="str">
        <f>+IF(Q1317="","",IFERROR(VLOOKUP(Q1317,Consulta1[],5,0),"-"))</f>
        <v/>
      </c>
      <c r="V1317" s="45" t="str">
        <f>+IF(Q1317="","",IFERROR(VLOOKUP(Q1317,Consulta1[],6,0),"-"))</f>
        <v/>
      </c>
      <c r="W1317" s="45" t="str">
        <f t="shared" si="141"/>
        <v/>
      </c>
      <c r="X1317" s="51" t="str">
        <f>+IF(T1317="SWAT HB",800,IF(R1317="-","",IFERROR(IF(T1317="-","",VLOOKUP(T1317,'SKILL PERFIL'!$A$2:$B$37,2,0)),"")))</f>
        <v/>
      </c>
      <c r="Y1317" s="51" t="str">
        <f t="shared" si="142"/>
        <v/>
      </c>
      <c r="Z1317" s="46" t="str">
        <f t="shared" si="143"/>
        <v/>
      </c>
      <c r="AA1317" s="45" t="str">
        <f t="shared" si="144"/>
        <v/>
      </c>
      <c r="AB1317" s="45" t="str">
        <f t="shared" si="145"/>
        <v/>
      </c>
      <c r="AC1317" s="45" t="str">
        <f>+IF(Q1317="","",IFERROR(VLOOKUP(Q1317,Consulta1[],7,0),"-"))</f>
        <v/>
      </c>
      <c r="AD1317" s="45" t="str">
        <f>+IF(Q1317="","",IFERROR(VLOOKUP(Q1317,Consulta1[],9,0),"-"))</f>
        <v/>
      </c>
      <c r="AE1317" s="1">
        <f t="shared" si="146"/>
        <v>0</v>
      </c>
    </row>
    <row r="1318" spans="16:31">
      <c r="P1318" s="54"/>
      <c r="Q1318" s="45" t="str">
        <f t="shared" si="140"/>
        <v/>
      </c>
      <c r="R1318" s="45" t="str">
        <f>+IF(Q1318="","",IFERROR(VLOOKUP(Q1318,Consulta1[],2,0),"-"))</f>
        <v/>
      </c>
      <c r="S1318" s="45" t="str">
        <f>+IF(Q1318="","",IFERROR(VLOOKUP(Q1318,Consulta1[],3,0),"-"))</f>
        <v/>
      </c>
      <c r="T1318" s="45" t="str">
        <f>+IF(Q1318="","",IFERROR(VLOOKUP(Q1318,Consulta1[],4,0),"-"))</f>
        <v/>
      </c>
      <c r="U1318" s="45" t="str">
        <f>+IF(Q1318="","",IFERROR(VLOOKUP(Q1318,Consulta1[],5,0),"-"))</f>
        <v/>
      </c>
      <c r="V1318" s="45" t="str">
        <f>+IF(Q1318="","",IFERROR(VLOOKUP(Q1318,Consulta1[],6,0),"-"))</f>
        <v/>
      </c>
      <c r="W1318" s="45" t="str">
        <f t="shared" si="141"/>
        <v/>
      </c>
      <c r="X1318" s="51" t="str">
        <f>+IF(T1318="SWAT HB",800,IF(R1318="-","",IFERROR(IF(T1318="-","",VLOOKUP(T1318,'SKILL PERFIL'!$A$2:$B$37,2,0)),"")))</f>
        <v/>
      </c>
      <c r="Y1318" s="51" t="str">
        <f t="shared" si="142"/>
        <v/>
      </c>
      <c r="Z1318" s="46" t="str">
        <f t="shared" si="143"/>
        <v/>
      </c>
      <c r="AA1318" s="45" t="str">
        <f t="shared" si="144"/>
        <v/>
      </c>
      <c r="AB1318" s="45" t="str">
        <f t="shared" si="145"/>
        <v/>
      </c>
      <c r="AC1318" s="45" t="str">
        <f>+IF(Q1318="","",IFERROR(VLOOKUP(Q1318,Consulta1[],7,0),"-"))</f>
        <v/>
      </c>
      <c r="AD1318" s="45" t="str">
        <f>+IF(Q1318="","",IFERROR(VLOOKUP(Q1318,Consulta1[],9,0),"-"))</f>
        <v/>
      </c>
      <c r="AE1318" s="1">
        <f t="shared" si="146"/>
        <v>0</v>
      </c>
    </row>
    <row r="1319" spans="16:31">
      <c r="P1319" s="54"/>
      <c r="Q1319" s="45" t="str">
        <f t="shared" si="140"/>
        <v/>
      </c>
      <c r="R1319" s="45" t="str">
        <f>+IF(Q1319="","",IFERROR(VLOOKUP(Q1319,Consulta1[],2,0),"-"))</f>
        <v/>
      </c>
      <c r="S1319" s="45" t="str">
        <f>+IF(Q1319="","",IFERROR(VLOOKUP(Q1319,Consulta1[],3,0),"-"))</f>
        <v/>
      </c>
      <c r="T1319" s="45" t="str">
        <f>+IF(Q1319="","",IFERROR(VLOOKUP(Q1319,Consulta1[],4,0),"-"))</f>
        <v/>
      </c>
      <c r="U1319" s="45" t="str">
        <f>+IF(Q1319="","",IFERROR(VLOOKUP(Q1319,Consulta1[],5,0),"-"))</f>
        <v/>
      </c>
      <c r="V1319" s="45" t="str">
        <f>+IF(Q1319="","",IFERROR(VLOOKUP(Q1319,Consulta1[],6,0),"-"))</f>
        <v/>
      </c>
      <c r="W1319" s="45" t="str">
        <f t="shared" si="141"/>
        <v/>
      </c>
      <c r="X1319" s="51" t="str">
        <f>+IF(T1319="SWAT HB",800,IF(R1319="-","",IFERROR(IF(T1319="-","",VLOOKUP(T1319,'SKILL PERFIL'!$A$2:$B$37,2,0)),"")))</f>
        <v/>
      </c>
      <c r="Y1319" s="51" t="str">
        <f t="shared" si="142"/>
        <v/>
      </c>
      <c r="Z1319" s="46" t="str">
        <f t="shared" si="143"/>
        <v/>
      </c>
      <c r="AA1319" s="45" t="str">
        <f t="shared" si="144"/>
        <v/>
      </c>
      <c r="AB1319" s="45" t="str">
        <f t="shared" si="145"/>
        <v/>
      </c>
      <c r="AC1319" s="45" t="str">
        <f>+IF(Q1319="","",IFERROR(VLOOKUP(Q1319,Consulta1[],7,0),"-"))</f>
        <v/>
      </c>
      <c r="AD1319" s="45" t="str">
        <f>+IF(Q1319="","",IFERROR(VLOOKUP(Q1319,Consulta1[],9,0),"-"))</f>
        <v/>
      </c>
      <c r="AE1319" s="1">
        <f t="shared" si="146"/>
        <v>0</v>
      </c>
    </row>
    <row r="1320" spans="16:31">
      <c r="P1320" s="54"/>
      <c r="Q1320" s="45" t="str">
        <f t="shared" si="140"/>
        <v/>
      </c>
      <c r="R1320" s="45" t="str">
        <f>+IF(Q1320="","",IFERROR(VLOOKUP(Q1320,Consulta1[],2,0),"-"))</f>
        <v/>
      </c>
      <c r="S1320" s="45" t="str">
        <f>+IF(Q1320="","",IFERROR(VLOOKUP(Q1320,Consulta1[],3,0),"-"))</f>
        <v/>
      </c>
      <c r="T1320" s="45" t="str">
        <f>+IF(Q1320="","",IFERROR(VLOOKUP(Q1320,Consulta1[],4,0),"-"))</f>
        <v/>
      </c>
      <c r="U1320" s="45" t="str">
        <f>+IF(Q1320="","",IFERROR(VLOOKUP(Q1320,Consulta1[],5,0),"-"))</f>
        <v/>
      </c>
      <c r="V1320" s="45" t="str">
        <f>+IF(Q1320="","",IFERROR(VLOOKUP(Q1320,Consulta1[],6,0),"-"))</f>
        <v/>
      </c>
      <c r="W1320" s="45" t="str">
        <f t="shared" si="141"/>
        <v/>
      </c>
      <c r="X1320" s="51" t="str">
        <f>+IF(T1320="SWAT HB",800,IF(R1320="-","",IFERROR(IF(T1320="-","",VLOOKUP(T1320,'SKILL PERFIL'!$A$2:$B$37,2,0)),"")))</f>
        <v/>
      </c>
      <c r="Y1320" s="51" t="str">
        <f t="shared" si="142"/>
        <v/>
      </c>
      <c r="Z1320" s="46" t="str">
        <f t="shared" si="143"/>
        <v/>
      </c>
      <c r="AA1320" s="45" t="str">
        <f t="shared" si="144"/>
        <v/>
      </c>
      <c r="AB1320" s="45" t="str">
        <f t="shared" si="145"/>
        <v/>
      </c>
      <c r="AC1320" s="45" t="str">
        <f>+IF(Q1320="","",IFERROR(VLOOKUP(Q1320,Consulta1[],7,0),"-"))</f>
        <v/>
      </c>
      <c r="AD1320" s="45" t="str">
        <f>+IF(Q1320="","",IFERROR(VLOOKUP(Q1320,Consulta1[],9,0),"-"))</f>
        <v/>
      </c>
      <c r="AE1320" s="1">
        <f t="shared" si="146"/>
        <v>0</v>
      </c>
    </row>
    <row r="1321" spans="16:31">
      <c r="P1321" s="54"/>
      <c r="Q1321" s="45" t="str">
        <f t="shared" si="140"/>
        <v/>
      </c>
      <c r="R1321" s="45" t="str">
        <f>+IF(Q1321="","",IFERROR(VLOOKUP(Q1321,Consulta1[],2,0),"-"))</f>
        <v/>
      </c>
      <c r="S1321" s="45" t="str">
        <f>+IF(Q1321="","",IFERROR(VLOOKUP(Q1321,Consulta1[],3,0),"-"))</f>
        <v/>
      </c>
      <c r="T1321" s="45" t="str">
        <f>+IF(Q1321="","",IFERROR(VLOOKUP(Q1321,Consulta1[],4,0),"-"))</f>
        <v/>
      </c>
      <c r="U1321" s="45" t="str">
        <f>+IF(Q1321="","",IFERROR(VLOOKUP(Q1321,Consulta1[],5,0),"-"))</f>
        <v/>
      </c>
      <c r="V1321" s="45" t="str">
        <f>+IF(Q1321="","",IFERROR(VLOOKUP(Q1321,Consulta1[],6,0),"-"))</f>
        <v/>
      </c>
      <c r="W1321" s="45" t="str">
        <f t="shared" si="141"/>
        <v/>
      </c>
      <c r="X1321" s="51" t="str">
        <f>+IF(T1321="SWAT HB",800,IF(R1321="-","",IFERROR(IF(T1321="-","",VLOOKUP(T1321,'SKILL PERFIL'!$A$2:$B$37,2,0)),"")))</f>
        <v/>
      </c>
      <c r="Y1321" s="51" t="str">
        <f t="shared" si="142"/>
        <v/>
      </c>
      <c r="Z1321" s="46" t="str">
        <f t="shared" si="143"/>
        <v/>
      </c>
      <c r="AA1321" s="45" t="str">
        <f t="shared" si="144"/>
        <v/>
      </c>
      <c r="AB1321" s="45" t="str">
        <f t="shared" si="145"/>
        <v/>
      </c>
      <c r="AC1321" s="45" t="str">
        <f>+IF(Q1321="","",IFERROR(VLOOKUP(Q1321,Consulta1[],7,0),"-"))</f>
        <v/>
      </c>
      <c r="AD1321" s="45" t="str">
        <f>+IF(Q1321="","",IFERROR(VLOOKUP(Q1321,Consulta1[],9,0),"-"))</f>
        <v/>
      </c>
      <c r="AE1321" s="1">
        <f t="shared" si="146"/>
        <v>0</v>
      </c>
    </row>
    <row r="1322" spans="16:31">
      <c r="P1322" s="54"/>
      <c r="Q1322" s="45" t="str">
        <f t="shared" si="140"/>
        <v/>
      </c>
      <c r="R1322" s="45" t="str">
        <f>+IF(Q1322="","",IFERROR(VLOOKUP(Q1322,Consulta1[],2,0),"-"))</f>
        <v/>
      </c>
      <c r="S1322" s="45" t="str">
        <f>+IF(Q1322="","",IFERROR(VLOOKUP(Q1322,Consulta1[],3,0),"-"))</f>
        <v/>
      </c>
      <c r="T1322" s="45" t="str">
        <f>+IF(Q1322="","",IFERROR(VLOOKUP(Q1322,Consulta1[],4,0),"-"))</f>
        <v/>
      </c>
      <c r="U1322" s="45" t="str">
        <f>+IF(Q1322="","",IFERROR(VLOOKUP(Q1322,Consulta1[],5,0),"-"))</f>
        <v/>
      </c>
      <c r="V1322" s="45" t="str">
        <f>+IF(Q1322="","",IFERROR(VLOOKUP(Q1322,Consulta1[],6,0),"-"))</f>
        <v/>
      </c>
      <c r="W1322" s="45" t="str">
        <f t="shared" si="141"/>
        <v/>
      </c>
      <c r="X1322" s="51" t="str">
        <f>+IF(T1322="SWAT HB",800,IF(R1322="-","",IFERROR(IF(T1322="-","",VLOOKUP(T1322,'SKILL PERFIL'!$A$2:$B$37,2,0)),"")))</f>
        <v/>
      </c>
      <c r="Y1322" s="51" t="str">
        <f t="shared" si="142"/>
        <v/>
      </c>
      <c r="Z1322" s="46" t="str">
        <f t="shared" si="143"/>
        <v/>
      </c>
      <c r="AA1322" s="45" t="str">
        <f t="shared" si="144"/>
        <v/>
      </c>
      <c r="AB1322" s="45" t="str">
        <f t="shared" si="145"/>
        <v/>
      </c>
      <c r="AC1322" s="45" t="str">
        <f>+IF(Q1322="","",IFERROR(VLOOKUP(Q1322,Consulta1[],7,0),"-"))</f>
        <v/>
      </c>
      <c r="AD1322" s="45" t="str">
        <f>+IF(Q1322="","",IFERROR(VLOOKUP(Q1322,Consulta1[],9,0),"-"))</f>
        <v/>
      </c>
      <c r="AE1322" s="1">
        <f t="shared" si="146"/>
        <v>0</v>
      </c>
    </row>
    <row r="1323" spans="16:31">
      <c r="P1323" s="54"/>
      <c r="Q1323" s="45" t="str">
        <f t="shared" si="140"/>
        <v/>
      </c>
      <c r="R1323" s="45" t="str">
        <f>+IF(Q1323="","",IFERROR(VLOOKUP(Q1323,Consulta1[],2,0),"-"))</f>
        <v/>
      </c>
      <c r="S1323" s="45" t="str">
        <f>+IF(Q1323="","",IFERROR(VLOOKUP(Q1323,Consulta1[],3,0),"-"))</f>
        <v/>
      </c>
      <c r="T1323" s="45" t="str">
        <f>+IF(Q1323="","",IFERROR(VLOOKUP(Q1323,Consulta1[],4,0),"-"))</f>
        <v/>
      </c>
      <c r="U1323" s="45" t="str">
        <f>+IF(Q1323="","",IFERROR(VLOOKUP(Q1323,Consulta1[],5,0),"-"))</f>
        <v/>
      </c>
      <c r="V1323" s="45" t="str">
        <f>+IF(Q1323="","",IFERROR(VLOOKUP(Q1323,Consulta1[],6,0),"-"))</f>
        <v/>
      </c>
      <c r="W1323" s="45" t="str">
        <f t="shared" si="141"/>
        <v/>
      </c>
      <c r="X1323" s="51" t="str">
        <f>+IF(T1323="SWAT HB",800,IF(R1323="-","",IFERROR(IF(T1323="-","",VLOOKUP(T1323,'SKILL PERFIL'!$A$2:$B$37,2,0)),"")))</f>
        <v/>
      </c>
      <c r="Y1323" s="51" t="str">
        <f t="shared" si="142"/>
        <v/>
      </c>
      <c r="Z1323" s="46" t="str">
        <f t="shared" si="143"/>
        <v/>
      </c>
      <c r="AA1323" s="45" t="str">
        <f t="shared" si="144"/>
        <v/>
      </c>
      <c r="AB1323" s="45" t="str">
        <f t="shared" si="145"/>
        <v/>
      </c>
      <c r="AC1323" s="45" t="str">
        <f>+IF(Q1323="","",IFERROR(VLOOKUP(Q1323,Consulta1[],7,0),"-"))</f>
        <v/>
      </c>
      <c r="AD1323" s="45" t="str">
        <f>+IF(Q1323="","",IFERROR(VLOOKUP(Q1323,Consulta1[],9,0),"-"))</f>
        <v/>
      </c>
      <c r="AE1323" s="1">
        <f t="shared" si="146"/>
        <v>0</v>
      </c>
    </row>
    <row r="1324" spans="16:31">
      <c r="P1324" s="54"/>
      <c r="Q1324" s="45" t="str">
        <f t="shared" si="140"/>
        <v/>
      </c>
      <c r="R1324" s="45" t="str">
        <f>+IF(Q1324="","",IFERROR(VLOOKUP(Q1324,Consulta1[],2,0),"-"))</f>
        <v/>
      </c>
      <c r="S1324" s="45" t="str">
        <f>+IF(Q1324="","",IFERROR(VLOOKUP(Q1324,Consulta1[],3,0),"-"))</f>
        <v/>
      </c>
      <c r="T1324" s="45" t="str">
        <f>+IF(Q1324="","",IFERROR(VLOOKUP(Q1324,Consulta1[],4,0),"-"))</f>
        <v/>
      </c>
      <c r="U1324" s="45" t="str">
        <f>+IF(Q1324="","",IFERROR(VLOOKUP(Q1324,Consulta1[],5,0),"-"))</f>
        <v/>
      </c>
      <c r="V1324" s="45" t="str">
        <f>+IF(Q1324="","",IFERROR(VLOOKUP(Q1324,Consulta1[],6,0),"-"))</f>
        <v/>
      </c>
      <c r="W1324" s="45" t="str">
        <f t="shared" si="141"/>
        <v/>
      </c>
      <c r="X1324" s="51" t="str">
        <f>+IF(T1324="SWAT HB",800,IF(R1324="-","",IFERROR(IF(T1324="-","",VLOOKUP(T1324,'SKILL PERFIL'!$A$2:$B$37,2,0)),"")))</f>
        <v/>
      </c>
      <c r="Y1324" s="51" t="str">
        <f t="shared" si="142"/>
        <v/>
      </c>
      <c r="Z1324" s="46" t="str">
        <f t="shared" si="143"/>
        <v/>
      </c>
      <c r="AA1324" s="45" t="str">
        <f t="shared" si="144"/>
        <v/>
      </c>
      <c r="AB1324" s="45" t="str">
        <f t="shared" si="145"/>
        <v/>
      </c>
      <c r="AC1324" s="45" t="str">
        <f>+IF(Q1324="","",IFERROR(VLOOKUP(Q1324,Consulta1[],7,0),"-"))</f>
        <v/>
      </c>
      <c r="AD1324" s="45" t="str">
        <f>+IF(Q1324="","",IFERROR(VLOOKUP(Q1324,Consulta1[],9,0),"-"))</f>
        <v/>
      </c>
      <c r="AE1324" s="1">
        <f t="shared" si="146"/>
        <v>0</v>
      </c>
    </row>
    <row r="1325" spans="16:31">
      <c r="P1325" s="54"/>
      <c r="Q1325" s="45" t="str">
        <f t="shared" si="140"/>
        <v/>
      </c>
      <c r="R1325" s="45" t="str">
        <f>+IF(Q1325="","",IFERROR(VLOOKUP(Q1325,Consulta1[],2,0),"-"))</f>
        <v/>
      </c>
      <c r="S1325" s="45" t="str">
        <f>+IF(Q1325="","",IFERROR(VLOOKUP(Q1325,Consulta1[],3,0),"-"))</f>
        <v/>
      </c>
      <c r="T1325" s="45" t="str">
        <f>+IF(Q1325="","",IFERROR(VLOOKUP(Q1325,Consulta1[],4,0),"-"))</f>
        <v/>
      </c>
      <c r="U1325" s="45" t="str">
        <f>+IF(Q1325="","",IFERROR(VLOOKUP(Q1325,Consulta1[],5,0),"-"))</f>
        <v/>
      </c>
      <c r="V1325" s="45" t="str">
        <f>+IF(Q1325="","",IFERROR(VLOOKUP(Q1325,Consulta1[],6,0),"-"))</f>
        <v/>
      </c>
      <c r="W1325" s="45" t="str">
        <f t="shared" si="141"/>
        <v/>
      </c>
      <c r="X1325" s="51" t="str">
        <f>+IF(T1325="SWAT HB",800,IF(R1325="-","",IFERROR(IF(T1325="-","",VLOOKUP(T1325,'SKILL PERFIL'!$A$2:$B$37,2,0)),"")))</f>
        <v/>
      </c>
      <c r="Y1325" s="51" t="str">
        <f t="shared" si="142"/>
        <v/>
      </c>
      <c r="Z1325" s="46" t="str">
        <f t="shared" si="143"/>
        <v/>
      </c>
      <c r="AA1325" s="45" t="str">
        <f t="shared" si="144"/>
        <v/>
      </c>
      <c r="AB1325" s="45" t="str">
        <f t="shared" si="145"/>
        <v/>
      </c>
      <c r="AC1325" s="45" t="str">
        <f>+IF(Q1325="","",IFERROR(VLOOKUP(Q1325,Consulta1[],7,0),"-"))</f>
        <v/>
      </c>
      <c r="AD1325" s="45" t="str">
        <f>+IF(Q1325="","",IFERROR(VLOOKUP(Q1325,Consulta1[],9,0),"-"))</f>
        <v/>
      </c>
      <c r="AE1325" s="1">
        <f t="shared" si="146"/>
        <v>0</v>
      </c>
    </row>
    <row r="1326" spans="16:31">
      <c r="P1326" s="54"/>
      <c r="Q1326" s="45" t="str">
        <f t="shared" si="140"/>
        <v/>
      </c>
      <c r="R1326" s="45" t="str">
        <f>+IF(Q1326="","",IFERROR(VLOOKUP(Q1326,Consulta1[],2,0),"-"))</f>
        <v/>
      </c>
      <c r="S1326" s="45" t="str">
        <f>+IF(Q1326="","",IFERROR(VLOOKUP(Q1326,Consulta1[],3,0),"-"))</f>
        <v/>
      </c>
      <c r="T1326" s="45" t="str">
        <f>+IF(Q1326="","",IFERROR(VLOOKUP(Q1326,Consulta1[],4,0),"-"))</f>
        <v/>
      </c>
      <c r="U1326" s="45" t="str">
        <f>+IF(Q1326="","",IFERROR(VLOOKUP(Q1326,Consulta1[],5,0),"-"))</f>
        <v/>
      </c>
      <c r="V1326" s="45" t="str">
        <f>+IF(Q1326="","",IFERROR(VLOOKUP(Q1326,Consulta1[],6,0),"-"))</f>
        <v/>
      </c>
      <c r="W1326" s="45" t="str">
        <f t="shared" si="141"/>
        <v/>
      </c>
      <c r="X1326" s="51" t="str">
        <f>+IF(T1326="SWAT HB",800,IF(R1326="-","",IFERROR(IF(T1326="-","",VLOOKUP(T1326,'SKILL PERFIL'!$A$2:$B$37,2,0)),"")))</f>
        <v/>
      </c>
      <c r="Y1326" s="51" t="str">
        <f t="shared" si="142"/>
        <v/>
      </c>
      <c r="Z1326" s="46" t="str">
        <f t="shared" si="143"/>
        <v/>
      </c>
      <c r="AA1326" s="45" t="str">
        <f t="shared" si="144"/>
        <v/>
      </c>
      <c r="AB1326" s="45" t="str">
        <f t="shared" si="145"/>
        <v/>
      </c>
      <c r="AC1326" s="45" t="str">
        <f>+IF(Q1326="","",IFERROR(VLOOKUP(Q1326,Consulta1[],7,0),"-"))</f>
        <v/>
      </c>
      <c r="AD1326" s="45" t="str">
        <f>+IF(Q1326="","",IFERROR(VLOOKUP(Q1326,Consulta1[],9,0),"-"))</f>
        <v/>
      </c>
      <c r="AE1326" s="1">
        <f t="shared" si="146"/>
        <v>0</v>
      </c>
    </row>
    <row r="1327" spans="16:31">
      <c r="P1327" s="54"/>
      <c r="Q1327" s="45" t="str">
        <f t="shared" si="140"/>
        <v/>
      </c>
      <c r="R1327" s="45" t="str">
        <f>+IF(Q1327="","",IFERROR(VLOOKUP(Q1327,Consulta1[],2,0),"-"))</f>
        <v/>
      </c>
      <c r="S1327" s="45" t="str">
        <f>+IF(Q1327="","",IFERROR(VLOOKUP(Q1327,Consulta1[],3,0),"-"))</f>
        <v/>
      </c>
      <c r="T1327" s="45" t="str">
        <f>+IF(Q1327="","",IFERROR(VLOOKUP(Q1327,Consulta1[],4,0),"-"))</f>
        <v/>
      </c>
      <c r="U1327" s="45" t="str">
        <f>+IF(Q1327="","",IFERROR(VLOOKUP(Q1327,Consulta1[],5,0),"-"))</f>
        <v/>
      </c>
      <c r="V1327" s="45" t="str">
        <f>+IF(Q1327="","",IFERROR(VLOOKUP(Q1327,Consulta1[],6,0),"-"))</f>
        <v/>
      </c>
      <c r="W1327" s="45" t="str">
        <f t="shared" si="141"/>
        <v/>
      </c>
      <c r="X1327" s="51" t="str">
        <f>+IF(T1327="SWAT HB",800,IF(R1327="-","",IFERROR(IF(T1327="-","",VLOOKUP(T1327,'SKILL PERFIL'!$A$2:$B$37,2,0)),"")))</f>
        <v/>
      </c>
      <c r="Y1327" s="51" t="str">
        <f t="shared" si="142"/>
        <v/>
      </c>
      <c r="Z1327" s="46" t="str">
        <f t="shared" si="143"/>
        <v/>
      </c>
      <c r="AA1327" s="45" t="str">
        <f t="shared" si="144"/>
        <v/>
      </c>
      <c r="AB1327" s="45" t="str">
        <f t="shared" si="145"/>
        <v/>
      </c>
      <c r="AC1327" s="45" t="str">
        <f>+IF(Q1327="","",IFERROR(VLOOKUP(Q1327,Consulta1[],7,0),"-"))</f>
        <v/>
      </c>
      <c r="AD1327" s="45" t="str">
        <f>+IF(Q1327="","",IFERROR(VLOOKUP(Q1327,Consulta1[],9,0),"-"))</f>
        <v/>
      </c>
      <c r="AE1327" s="1">
        <f t="shared" si="146"/>
        <v>0</v>
      </c>
    </row>
    <row r="1328" spans="16:31">
      <c r="P1328" s="54"/>
      <c r="Q1328" s="45" t="str">
        <f t="shared" si="140"/>
        <v/>
      </c>
      <c r="R1328" s="45" t="str">
        <f>+IF(Q1328="","",IFERROR(VLOOKUP(Q1328,Consulta1[],2,0),"-"))</f>
        <v/>
      </c>
      <c r="S1328" s="45" t="str">
        <f>+IF(Q1328="","",IFERROR(VLOOKUP(Q1328,Consulta1[],3,0),"-"))</f>
        <v/>
      </c>
      <c r="T1328" s="45" t="str">
        <f>+IF(Q1328="","",IFERROR(VLOOKUP(Q1328,Consulta1[],4,0),"-"))</f>
        <v/>
      </c>
      <c r="U1328" s="45" t="str">
        <f>+IF(Q1328="","",IFERROR(VLOOKUP(Q1328,Consulta1[],5,0),"-"))</f>
        <v/>
      </c>
      <c r="V1328" s="45" t="str">
        <f>+IF(Q1328="","",IFERROR(VLOOKUP(Q1328,Consulta1[],6,0),"-"))</f>
        <v/>
      </c>
      <c r="W1328" s="45" t="str">
        <f t="shared" si="141"/>
        <v/>
      </c>
      <c r="X1328" s="51" t="str">
        <f>+IF(T1328="SWAT HB",800,IF(R1328="-","",IFERROR(IF(T1328="-","",VLOOKUP(T1328,'SKILL PERFIL'!$A$2:$B$37,2,0)),"")))</f>
        <v/>
      </c>
      <c r="Y1328" s="51" t="str">
        <f t="shared" si="142"/>
        <v/>
      </c>
      <c r="Z1328" s="46" t="str">
        <f t="shared" si="143"/>
        <v/>
      </c>
      <c r="AA1328" s="45" t="str">
        <f t="shared" si="144"/>
        <v/>
      </c>
      <c r="AB1328" s="45" t="str">
        <f t="shared" si="145"/>
        <v/>
      </c>
      <c r="AC1328" s="45" t="str">
        <f>+IF(Q1328="","",IFERROR(VLOOKUP(Q1328,Consulta1[],7,0),"-"))</f>
        <v/>
      </c>
      <c r="AD1328" s="45" t="str">
        <f>+IF(Q1328="","",IFERROR(VLOOKUP(Q1328,Consulta1[],9,0),"-"))</f>
        <v/>
      </c>
      <c r="AE1328" s="1">
        <f t="shared" si="146"/>
        <v>0</v>
      </c>
    </row>
    <row r="1329" spans="16:31">
      <c r="P1329" s="54"/>
      <c r="Q1329" s="45" t="str">
        <f t="shared" si="140"/>
        <v/>
      </c>
      <c r="R1329" s="45" t="str">
        <f>+IF(Q1329="","",IFERROR(VLOOKUP(Q1329,Consulta1[],2,0),"-"))</f>
        <v/>
      </c>
      <c r="S1329" s="45" t="str">
        <f>+IF(Q1329="","",IFERROR(VLOOKUP(Q1329,Consulta1[],3,0),"-"))</f>
        <v/>
      </c>
      <c r="T1329" s="45" t="str">
        <f>+IF(Q1329="","",IFERROR(VLOOKUP(Q1329,Consulta1[],4,0),"-"))</f>
        <v/>
      </c>
      <c r="U1329" s="45" t="str">
        <f>+IF(Q1329="","",IFERROR(VLOOKUP(Q1329,Consulta1[],5,0),"-"))</f>
        <v/>
      </c>
      <c r="V1329" s="45" t="str">
        <f>+IF(Q1329="","",IFERROR(VLOOKUP(Q1329,Consulta1[],6,0),"-"))</f>
        <v/>
      </c>
      <c r="W1329" s="45" t="str">
        <f t="shared" si="141"/>
        <v/>
      </c>
      <c r="X1329" s="51" t="str">
        <f>+IF(T1329="SWAT HB",800,IF(R1329="-","",IFERROR(IF(T1329="-","",VLOOKUP(T1329,'SKILL PERFIL'!$A$2:$B$37,2,0)),"")))</f>
        <v/>
      </c>
      <c r="Y1329" s="51" t="str">
        <f t="shared" si="142"/>
        <v/>
      </c>
      <c r="Z1329" s="46" t="str">
        <f t="shared" si="143"/>
        <v/>
      </c>
      <c r="AA1329" s="45" t="str">
        <f t="shared" si="144"/>
        <v/>
      </c>
      <c r="AB1329" s="45" t="str">
        <f t="shared" si="145"/>
        <v/>
      </c>
      <c r="AC1329" s="45" t="str">
        <f>+IF(Q1329="","",IFERROR(VLOOKUP(Q1329,Consulta1[],7,0),"-"))</f>
        <v/>
      </c>
      <c r="AD1329" s="45" t="str">
        <f>+IF(Q1329="","",IFERROR(VLOOKUP(Q1329,Consulta1[],9,0),"-"))</f>
        <v/>
      </c>
      <c r="AE1329" s="1">
        <f t="shared" si="146"/>
        <v>0</v>
      </c>
    </row>
    <row r="1330" spans="16:31">
      <c r="P1330" s="54"/>
      <c r="Q1330" s="45" t="str">
        <f t="shared" si="140"/>
        <v/>
      </c>
      <c r="R1330" s="45" t="str">
        <f>+IF(Q1330="","",IFERROR(VLOOKUP(Q1330,Consulta1[],2,0),"-"))</f>
        <v/>
      </c>
      <c r="S1330" s="45" t="str">
        <f>+IF(Q1330="","",IFERROR(VLOOKUP(Q1330,Consulta1[],3,0),"-"))</f>
        <v/>
      </c>
      <c r="T1330" s="45" t="str">
        <f>+IF(Q1330="","",IFERROR(VLOOKUP(Q1330,Consulta1[],4,0),"-"))</f>
        <v/>
      </c>
      <c r="U1330" s="45" t="str">
        <f>+IF(Q1330="","",IFERROR(VLOOKUP(Q1330,Consulta1[],5,0),"-"))</f>
        <v/>
      </c>
      <c r="V1330" s="45" t="str">
        <f>+IF(Q1330="","",IFERROR(VLOOKUP(Q1330,Consulta1[],6,0),"-"))</f>
        <v/>
      </c>
      <c r="W1330" s="45" t="str">
        <f t="shared" si="141"/>
        <v/>
      </c>
      <c r="X1330" s="51" t="str">
        <f>+IF(T1330="SWAT HB",800,IF(R1330="-","",IFERROR(IF(T1330="-","",VLOOKUP(T1330,'SKILL PERFIL'!$A$2:$B$37,2,0)),"")))</f>
        <v/>
      </c>
      <c r="Y1330" s="51" t="str">
        <f t="shared" si="142"/>
        <v/>
      </c>
      <c r="Z1330" s="46" t="str">
        <f t="shared" si="143"/>
        <v/>
      </c>
      <c r="AA1330" s="45" t="str">
        <f t="shared" si="144"/>
        <v/>
      </c>
      <c r="AB1330" s="45" t="str">
        <f t="shared" si="145"/>
        <v/>
      </c>
      <c r="AC1330" s="45" t="str">
        <f>+IF(Q1330="","",IFERROR(VLOOKUP(Q1330,Consulta1[],7,0),"-"))</f>
        <v/>
      </c>
      <c r="AD1330" s="45" t="str">
        <f>+IF(Q1330="","",IFERROR(VLOOKUP(Q1330,Consulta1[],9,0),"-"))</f>
        <v/>
      </c>
      <c r="AE1330" s="1">
        <f t="shared" si="146"/>
        <v>0</v>
      </c>
    </row>
    <row r="1331" spans="16:31">
      <c r="P1331" s="54"/>
      <c r="Q1331" s="45" t="str">
        <f t="shared" si="140"/>
        <v/>
      </c>
      <c r="R1331" s="45" t="str">
        <f>+IF(Q1331="","",IFERROR(VLOOKUP(Q1331,Consulta1[],2,0),"-"))</f>
        <v/>
      </c>
      <c r="S1331" s="45" t="str">
        <f>+IF(Q1331="","",IFERROR(VLOOKUP(Q1331,Consulta1[],3,0),"-"))</f>
        <v/>
      </c>
      <c r="T1331" s="45" t="str">
        <f>+IF(Q1331="","",IFERROR(VLOOKUP(Q1331,Consulta1[],4,0),"-"))</f>
        <v/>
      </c>
      <c r="U1331" s="45" t="str">
        <f>+IF(Q1331="","",IFERROR(VLOOKUP(Q1331,Consulta1[],5,0),"-"))</f>
        <v/>
      </c>
      <c r="V1331" s="45" t="str">
        <f>+IF(Q1331="","",IFERROR(VLOOKUP(Q1331,Consulta1[],6,0),"-"))</f>
        <v/>
      </c>
      <c r="W1331" s="45" t="str">
        <f t="shared" si="141"/>
        <v/>
      </c>
      <c r="X1331" s="51" t="str">
        <f>+IF(T1331="SWAT HB",800,IF(R1331="-","",IFERROR(IF(T1331="-","",VLOOKUP(T1331,'SKILL PERFIL'!$A$2:$B$37,2,0)),"")))</f>
        <v/>
      </c>
      <c r="Y1331" s="51" t="str">
        <f t="shared" si="142"/>
        <v/>
      </c>
      <c r="Z1331" s="46" t="str">
        <f t="shared" si="143"/>
        <v/>
      </c>
      <c r="AA1331" s="45" t="str">
        <f t="shared" si="144"/>
        <v/>
      </c>
      <c r="AB1331" s="45" t="str">
        <f t="shared" si="145"/>
        <v/>
      </c>
      <c r="AC1331" s="45" t="str">
        <f>+IF(Q1331="","",IFERROR(VLOOKUP(Q1331,Consulta1[],7,0),"-"))</f>
        <v/>
      </c>
      <c r="AD1331" s="45" t="str">
        <f>+IF(Q1331="","",IFERROR(VLOOKUP(Q1331,Consulta1[],9,0),"-"))</f>
        <v/>
      </c>
      <c r="AE1331" s="1">
        <f t="shared" si="146"/>
        <v>0</v>
      </c>
    </row>
    <row r="1332" spans="16:31">
      <c r="P1332" s="54"/>
      <c r="Q1332" s="45" t="str">
        <f t="shared" si="140"/>
        <v/>
      </c>
      <c r="R1332" s="45" t="str">
        <f>+IF(Q1332="","",IFERROR(VLOOKUP(Q1332,Consulta1[],2,0),"-"))</f>
        <v/>
      </c>
      <c r="S1332" s="45" t="str">
        <f>+IF(Q1332="","",IFERROR(VLOOKUP(Q1332,Consulta1[],3,0),"-"))</f>
        <v/>
      </c>
      <c r="T1332" s="45" t="str">
        <f>+IF(Q1332="","",IFERROR(VLOOKUP(Q1332,Consulta1[],4,0),"-"))</f>
        <v/>
      </c>
      <c r="U1332" s="45" t="str">
        <f>+IF(Q1332="","",IFERROR(VLOOKUP(Q1332,Consulta1[],5,0),"-"))</f>
        <v/>
      </c>
      <c r="V1332" s="45" t="str">
        <f>+IF(Q1332="","",IFERROR(VLOOKUP(Q1332,Consulta1[],6,0),"-"))</f>
        <v/>
      </c>
      <c r="W1332" s="45" t="str">
        <f t="shared" si="141"/>
        <v/>
      </c>
      <c r="X1332" s="51" t="str">
        <f>+IF(T1332="SWAT HB",800,IF(R1332="-","",IFERROR(IF(T1332="-","",VLOOKUP(T1332,'SKILL PERFIL'!$A$2:$B$37,2,0)),"")))</f>
        <v/>
      </c>
      <c r="Y1332" s="51" t="str">
        <f t="shared" si="142"/>
        <v/>
      </c>
      <c r="Z1332" s="46" t="str">
        <f t="shared" si="143"/>
        <v/>
      </c>
      <c r="AA1332" s="45" t="str">
        <f t="shared" si="144"/>
        <v/>
      </c>
      <c r="AB1332" s="45" t="str">
        <f t="shared" si="145"/>
        <v/>
      </c>
      <c r="AC1332" s="45" t="str">
        <f>+IF(Q1332="","",IFERROR(VLOOKUP(Q1332,Consulta1[],7,0),"-"))</f>
        <v/>
      </c>
      <c r="AD1332" s="45" t="str">
        <f>+IF(Q1332="","",IFERROR(VLOOKUP(Q1332,Consulta1[],9,0),"-"))</f>
        <v/>
      </c>
      <c r="AE1332" s="1">
        <f t="shared" si="146"/>
        <v>0</v>
      </c>
    </row>
    <row r="1333" spans="16:31">
      <c r="P1333" s="54"/>
      <c r="Q1333" s="45" t="str">
        <f t="shared" si="140"/>
        <v/>
      </c>
      <c r="R1333" s="45" t="str">
        <f>+IF(Q1333="","",IFERROR(VLOOKUP(Q1333,Consulta1[],2,0),"-"))</f>
        <v/>
      </c>
      <c r="S1333" s="45" t="str">
        <f>+IF(Q1333="","",IFERROR(VLOOKUP(Q1333,Consulta1[],3,0),"-"))</f>
        <v/>
      </c>
      <c r="T1333" s="45" t="str">
        <f>+IF(Q1333="","",IFERROR(VLOOKUP(Q1333,Consulta1[],4,0),"-"))</f>
        <v/>
      </c>
      <c r="U1333" s="45" t="str">
        <f>+IF(Q1333="","",IFERROR(VLOOKUP(Q1333,Consulta1[],5,0),"-"))</f>
        <v/>
      </c>
      <c r="V1333" s="45" t="str">
        <f>+IF(Q1333="","",IFERROR(VLOOKUP(Q1333,Consulta1[],6,0),"-"))</f>
        <v/>
      </c>
      <c r="W1333" s="45" t="str">
        <f t="shared" si="141"/>
        <v/>
      </c>
      <c r="X1333" s="51" t="str">
        <f>+IF(T1333="SWAT HB",800,IF(R1333="-","",IFERROR(IF(T1333="-","",VLOOKUP(T1333,'SKILL PERFIL'!$A$2:$B$37,2,0)),"")))</f>
        <v/>
      </c>
      <c r="Y1333" s="51" t="str">
        <f t="shared" si="142"/>
        <v/>
      </c>
      <c r="Z1333" s="46" t="str">
        <f t="shared" si="143"/>
        <v/>
      </c>
      <c r="AA1333" s="45" t="str">
        <f t="shared" si="144"/>
        <v/>
      </c>
      <c r="AB1333" s="45" t="str">
        <f t="shared" si="145"/>
        <v/>
      </c>
      <c r="AC1333" s="45" t="str">
        <f>+IF(Q1333="","",IFERROR(VLOOKUP(Q1333,Consulta1[],7,0),"-"))</f>
        <v/>
      </c>
      <c r="AD1333" s="45" t="str">
        <f>+IF(Q1333="","",IFERROR(VLOOKUP(Q1333,Consulta1[],9,0),"-"))</f>
        <v/>
      </c>
      <c r="AE1333" s="1">
        <f t="shared" si="146"/>
        <v>0</v>
      </c>
    </row>
    <row r="1334" spans="16:31">
      <c r="P1334" s="54"/>
      <c r="Q1334" s="45" t="str">
        <f t="shared" si="140"/>
        <v/>
      </c>
      <c r="R1334" s="45" t="str">
        <f>+IF(Q1334="","",IFERROR(VLOOKUP(Q1334,Consulta1[],2,0),"-"))</f>
        <v/>
      </c>
      <c r="S1334" s="45" t="str">
        <f>+IF(Q1334="","",IFERROR(VLOOKUP(Q1334,Consulta1[],3,0),"-"))</f>
        <v/>
      </c>
      <c r="T1334" s="45" t="str">
        <f>+IF(Q1334="","",IFERROR(VLOOKUP(Q1334,Consulta1[],4,0),"-"))</f>
        <v/>
      </c>
      <c r="U1334" s="45" t="str">
        <f>+IF(Q1334="","",IFERROR(VLOOKUP(Q1334,Consulta1[],5,0),"-"))</f>
        <v/>
      </c>
      <c r="V1334" s="45" t="str">
        <f>+IF(Q1334="","",IFERROR(VLOOKUP(Q1334,Consulta1[],6,0),"-"))</f>
        <v/>
      </c>
      <c r="W1334" s="45" t="str">
        <f t="shared" si="141"/>
        <v/>
      </c>
      <c r="X1334" s="51" t="str">
        <f>+IF(T1334="SWAT HB",800,IF(R1334="-","",IFERROR(IF(T1334="-","",VLOOKUP(T1334,'SKILL PERFIL'!$A$2:$B$37,2,0)),"")))</f>
        <v/>
      </c>
      <c r="Y1334" s="51" t="str">
        <f t="shared" si="142"/>
        <v/>
      </c>
      <c r="Z1334" s="46" t="str">
        <f t="shared" si="143"/>
        <v/>
      </c>
      <c r="AA1334" s="45" t="str">
        <f t="shared" si="144"/>
        <v/>
      </c>
      <c r="AB1334" s="45" t="str">
        <f t="shared" si="145"/>
        <v/>
      </c>
      <c r="AC1334" s="45" t="str">
        <f>+IF(Q1334="","",IFERROR(VLOOKUP(Q1334,Consulta1[],7,0),"-"))</f>
        <v/>
      </c>
      <c r="AD1334" s="45" t="str">
        <f>+IF(Q1334="","",IFERROR(VLOOKUP(Q1334,Consulta1[],9,0),"-"))</f>
        <v/>
      </c>
      <c r="AE1334" s="1">
        <f t="shared" si="146"/>
        <v>0</v>
      </c>
    </row>
    <row r="1335" spans="16:31">
      <c r="P1335" s="54"/>
      <c r="Q1335" s="45" t="str">
        <f t="shared" si="140"/>
        <v/>
      </c>
      <c r="R1335" s="45" t="str">
        <f>+IF(Q1335="","",IFERROR(VLOOKUP(Q1335,Consulta1[],2,0),"-"))</f>
        <v/>
      </c>
      <c r="S1335" s="45" t="str">
        <f>+IF(Q1335="","",IFERROR(VLOOKUP(Q1335,Consulta1[],3,0),"-"))</f>
        <v/>
      </c>
      <c r="T1335" s="45" t="str">
        <f>+IF(Q1335="","",IFERROR(VLOOKUP(Q1335,Consulta1[],4,0),"-"))</f>
        <v/>
      </c>
      <c r="U1335" s="45" t="str">
        <f>+IF(Q1335="","",IFERROR(VLOOKUP(Q1335,Consulta1[],5,0),"-"))</f>
        <v/>
      </c>
      <c r="V1335" s="45" t="str">
        <f>+IF(Q1335="","",IFERROR(VLOOKUP(Q1335,Consulta1[],6,0),"-"))</f>
        <v/>
      </c>
      <c r="W1335" s="45" t="str">
        <f t="shared" si="141"/>
        <v/>
      </c>
      <c r="X1335" s="51" t="str">
        <f>+IF(T1335="SWAT HB",800,IF(R1335="-","",IFERROR(IF(T1335="-","",VLOOKUP(T1335,'SKILL PERFIL'!$A$2:$B$37,2,0)),"")))</f>
        <v/>
      </c>
      <c r="Y1335" s="51" t="str">
        <f t="shared" si="142"/>
        <v/>
      </c>
      <c r="Z1335" s="46" t="str">
        <f t="shared" si="143"/>
        <v/>
      </c>
      <c r="AA1335" s="45" t="str">
        <f t="shared" si="144"/>
        <v/>
      </c>
      <c r="AB1335" s="45" t="str">
        <f t="shared" si="145"/>
        <v/>
      </c>
      <c r="AC1335" s="45" t="str">
        <f>+IF(Q1335="","",IFERROR(VLOOKUP(Q1335,Consulta1[],7,0),"-"))</f>
        <v/>
      </c>
      <c r="AD1335" s="45" t="str">
        <f>+IF(Q1335="","",IFERROR(VLOOKUP(Q1335,Consulta1[],9,0),"-"))</f>
        <v/>
      </c>
      <c r="AE1335" s="1">
        <f t="shared" si="146"/>
        <v>0</v>
      </c>
    </row>
    <row r="1336" spans="16:31">
      <c r="P1336" s="54"/>
      <c r="Q1336" s="45" t="str">
        <f t="shared" si="140"/>
        <v/>
      </c>
      <c r="R1336" s="45" t="str">
        <f>+IF(Q1336="","",IFERROR(VLOOKUP(Q1336,Consulta1[],2,0),"-"))</f>
        <v/>
      </c>
      <c r="S1336" s="45" t="str">
        <f>+IF(Q1336="","",IFERROR(VLOOKUP(Q1336,Consulta1[],3,0),"-"))</f>
        <v/>
      </c>
      <c r="T1336" s="45" t="str">
        <f>+IF(Q1336="","",IFERROR(VLOOKUP(Q1336,Consulta1[],4,0),"-"))</f>
        <v/>
      </c>
      <c r="U1336" s="45" t="str">
        <f>+IF(Q1336="","",IFERROR(VLOOKUP(Q1336,Consulta1[],5,0),"-"))</f>
        <v/>
      </c>
      <c r="V1336" s="45" t="str">
        <f>+IF(Q1336="","",IFERROR(VLOOKUP(Q1336,Consulta1[],6,0),"-"))</f>
        <v/>
      </c>
      <c r="W1336" s="45" t="str">
        <f t="shared" si="141"/>
        <v/>
      </c>
      <c r="X1336" s="51" t="str">
        <f>+IF(T1336="SWAT HB",800,IF(R1336="-","",IFERROR(IF(T1336="-","",VLOOKUP(T1336,'SKILL PERFIL'!$A$2:$B$37,2,0)),"")))</f>
        <v/>
      </c>
      <c r="Y1336" s="51" t="str">
        <f t="shared" si="142"/>
        <v/>
      </c>
      <c r="Z1336" s="46" t="str">
        <f t="shared" si="143"/>
        <v/>
      </c>
      <c r="AA1336" s="45" t="str">
        <f t="shared" si="144"/>
        <v/>
      </c>
      <c r="AB1336" s="45" t="str">
        <f t="shared" si="145"/>
        <v/>
      </c>
      <c r="AC1336" s="45" t="str">
        <f>+IF(Q1336="","",IFERROR(VLOOKUP(Q1336,Consulta1[],7,0),"-"))</f>
        <v/>
      </c>
      <c r="AD1336" s="45" t="str">
        <f>+IF(Q1336="","",IFERROR(VLOOKUP(Q1336,Consulta1[],9,0),"-"))</f>
        <v/>
      </c>
      <c r="AE1336" s="1">
        <f t="shared" si="146"/>
        <v>0</v>
      </c>
    </row>
    <row r="1337" spans="16:31">
      <c r="P1337" s="54"/>
      <c r="Q1337" s="45" t="str">
        <f t="shared" si="140"/>
        <v/>
      </c>
      <c r="R1337" s="45" t="str">
        <f>+IF(Q1337="","",IFERROR(VLOOKUP(Q1337,Consulta1[],2,0),"-"))</f>
        <v/>
      </c>
      <c r="S1337" s="45" t="str">
        <f>+IF(Q1337="","",IFERROR(VLOOKUP(Q1337,Consulta1[],3,0),"-"))</f>
        <v/>
      </c>
      <c r="T1337" s="45" t="str">
        <f>+IF(Q1337="","",IFERROR(VLOOKUP(Q1337,Consulta1[],4,0),"-"))</f>
        <v/>
      </c>
      <c r="U1337" s="45" t="str">
        <f>+IF(Q1337="","",IFERROR(VLOOKUP(Q1337,Consulta1[],5,0),"-"))</f>
        <v/>
      </c>
      <c r="V1337" s="45" t="str">
        <f>+IF(Q1337="","",IFERROR(VLOOKUP(Q1337,Consulta1[],6,0),"-"))</f>
        <v/>
      </c>
      <c r="W1337" s="45" t="str">
        <f t="shared" si="141"/>
        <v/>
      </c>
      <c r="X1337" s="51" t="str">
        <f>+IF(T1337="SWAT HB",800,IF(R1337="-","",IFERROR(IF(T1337="-","",VLOOKUP(T1337,'SKILL PERFIL'!$A$2:$B$37,2,0)),"")))</f>
        <v/>
      </c>
      <c r="Y1337" s="51" t="str">
        <f t="shared" si="142"/>
        <v/>
      </c>
      <c r="Z1337" s="46" t="str">
        <f t="shared" si="143"/>
        <v/>
      </c>
      <c r="AA1337" s="45" t="str">
        <f t="shared" si="144"/>
        <v/>
      </c>
      <c r="AB1337" s="45" t="str">
        <f t="shared" si="145"/>
        <v/>
      </c>
      <c r="AC1337" s="45" t="str">
        <f>+IF(Q1337="","",IFERROR(VLOOKUP(Q1337,Consulta1[],7,0),"-"))</f>
        <v/>
      </c>
      <c r="AD1337" s="45" t="str">
        <f>+IF(Q1337="","",IFERROR(VLOOKUP(Q1337,Consulta1[],9,0),"-"))</f>
        <v/>
      </c>
      <c r="AE1337" s="1">
        <f t="shared" si="146"/>
        <v>0</v>
      </c>
    </row>
    <row r="1338" spans="16:31">
      <c r="P1338" s="54"/>
      <c r="Q1338" s="45" t="str">
        <f t="shared" si="140"/>
        <v/>
      </c>
      <c r="R1338" s="45" t="str">
        <f>+IF(Q1338="","",IFERROR(VLOOKUP(Q1338,Consulta1[],2,0),"-"))</f>
        <v/>
      </c>
      <c r="S1338" s="45" t="str">
        <f>+IF(Q1338="","",IFERROR(VLOOKUP(Q1338,Consulta1[],3,0),"-"))</f>
        <v/>
      </c>
      <c r="T1338" s="45" t="str">
        <f>+IF(Q1338="","",IFERROR(VLOOKUP(Q1338,Consulta1[],4,0),"-"))</f>
        <v/>
      </c>
      <c r="U1338" s="45" t="str">
        <f>+IF(Q1338="","",IFERROR(VLOOKUP(Q1338,Consulta1[],5,0),"-"))</f>
        <v/>
      </c>
      <c r="V1338" s="45" t="str">
        <f>+IF(Q1338="","",IFERROR(VLOOKUP(Q1338,Consulta1[],6,0),"-"))</f>
        <v/>
      </c>
      <c r="W1338" s="45" t="str">
        <f t="shared" si="141"/>
        <v/>
      </c>
      <c r="X1338" s="51" t="str">
        <f>+IF(T1338="SWAT HB",800,IF(R1338="-","",IFERROR(IF(T1338="-","",VLOOKUP(T1338,'SKILL PERFIL'!$A$2:$B$37,2,0)),"")))</f>
        <v/>
      </c>
      <c r="Y1338" s="51" t="str">
        <f t="shared" si="142"/>
        <v/>
      </c>
      <c r="Z1338" s="46" t="str">
        <f t="shared" si="143"/>
        <v/>
      </c>
      <c r="AA1338" s="45" t="str">
        <f t="shared" si="144"/>
        <v/>
      </c>
      <c r="AB1338" s="45" t="str">
        <f t="shared" si="145"/>
        <v/>
      </c>
      <c r="AC1338" s="45" t="str">
        <f>+IF(Q1338="","",IFERROR(VLOOKUP(Q1338,Consulta1[],7,0),"-"))</f>
        <v/>
      </c>
      <c r="AD1338" s="45" t="str">
        <f>+IF(Q1338="","",IFERROR(VLOOKUP(Q1338,Consulta1[],9,0),"-"))</f>
        <v/>
      </c>
      <c r="AE1338" s="1">
        <f t="shared" si="146"/>
        <v>0</v>
      </c>
    </row>
    <row r="1339" spans="16:31">
      <c r="P1339" s="54"/>
      <c r="Q1339" s="45" t="str">
        <f t="shared" si="140"/>
        <v/>
      </c>
      <c r="R1339" s="45" t="str">
        <f>+IF(Q1339="","",IFERROR(VLOOKUP(Q1339,Consulta1[],2,0),"-"))</f>
        <v/>
      </c>
      <c r="S1339" s="45" t="str">
        <f>+IF(Q1339="","",IFERROR(VLOOKUP(Q1339,Consulta1[],3,0),"-"))</f>
        <v/>
      </c>
      <c r="T1339" s="45" t="str">
        <f>+IF(Q1339="","",IFERROR(VLOOKUP(Q1339,Consulta1[],4,0),"-"))</f>
        <v/>
      </c>
      <c r="U1339" s="45" t="str">
        <f>+IF(Q1339="","",IFERROR(VLOOKUP(Q1339,Consulta1[],5,0),"-"))</f>
        <v/>
      </c>
      <c r="V1339" s="45" t="str">
        <f>+IF(Q1339="","",IFERROR(VLOOKUP(Q1339,Consulta1[],6,0),"-"))</f>
        <v/>
      </c>
      <c r="W1339" s="45" t="str">
        <f t="shared" si="141"/>
        <v/>
      </c>
      <c r="X1339" s="51" t="str">
        <f>+IF(T1339="SWAT HB",800,IF(R1339="-","",IFERROR(IF(T1339="-","",VLOOKUP(T1339,'SKILL PERFIL'!$A$2:$B$37,2,0)),"")))</f>
        <v/>
      </c>
      <c r="Y1339" s="51" t="str">
        <f t="shared" si="142"/>
        <v/>
      </c>
      <c r="Z1339" s="46" t="str">
        <f t="shared" si="143"/>
        <v/>
      </c>
      <c r="AA1339" s="45" t="str">
        <f t="shared" si="144"/>
        <v/>
      </c>
      <c r="AB1339" s="45" t="str">
        <f t="shared" si="145"/>
        <v/>
      </c>
      <c r="AC1339" s="45" t="str">
        <f>+IF(Q1339="","",IFERROR(VLOOKUP(Q1339,Consulta1[],7,0),"-"))</f>
        <v/>
      </c>
      <c r="AD1339" s="45" t="str">
        <f>+IF(Q1339="","",IFERROR(VLOOKUP(Q1339,Consulta1[],9,0),"-"))</f>
        <v/>
      </c>
      <c r="AE1339" s="1">
        <f t="shared" si="146"/>
        <v>0</v>
      </c>
    </row>
    <row r="1340" spans="16:31">
      <c r="P1340" s="54"/>
      <c r="Q1340" s="45" t="str">
        <f t="shared" si="140"/>
        <v/>
      </c>
      <c r="R1340" s="45" t="str">
        <f>+IF(Q1340="","",IFERROR(VLOOKUP(Q1340,Consulta1[],2,0),"-"))</f>
        <v/>
      </c>
      <c r="S1340" s="45" t="str">
        <f>+IF(Q1340="","",IFERROR(VLOOKUP(Q1340,Consulta1[],3,0),"-"))</f>
        <v/>
      </c>
      <c r="T1340" s="45" t="str">
        <f>+IF(Q1340="","",IFERROR(VLOOKUP(Q1340,Consulta1[],4,0),"-"))</f>
        <v/>
      </c>
      <c r="U1340" s="45" t="str">
        <f>+IF(Q1340="","",IFERROR(VLOOKUP(Q1340,Consulta1[],5,0),"-"))</f>
        <v/>
      </c>
      <c r="V1340" s="45" t="str">
        <f>+IF(Q1340="","",IFERROR(VLOOKUP(Q1340,Consulta1[],6,0),"-"))</f>
        <v/>
      </c>
      <c r="W1340" s="45" t="str">
        <f t="shared" si="141"/>
        <v/>
      </c>
      <c r="X1340" s="51" t="str">
        <f>+IF(T1340="SWAT HB",800,IF(R1340="-","",IFERROR(IF(T1340="-","",VLOOKUP(T1340,'SKILL PERFIL'!$A$2:$B$37,2,0)),"")))</f>
        <v/>
      </c>
      <c r="Y1340" s="51" t="str">
        <f t="shared" si="142"/>
        <v/>
      </c>
      <c r="Z1340" s="46" t="str">
        <f t="shared" si="143"/>
        <v/>
      </c>
      <c r="AA1340" s="45" t="str">
        <f t="shared" si="144"/>
        <v/>
      </c>
      <c r="AB1340" s="45" t="str">
        <f t="shared" si="145"/>
        <v/>
      </c>
      <c r="AC1340" s="45" t="str">
        <f>+IF(Q1340="","",IFERROR(VLOOKUP(Q1340,Consulta1[],7,0),"-"))</f>
        <v/>
      </c>
      <c r="AD1340" s="45" t="str">
        <f>+IF(Q1340="","",IFERROR(VLOOKUP(Q1340,Consulta1[],9,0),"-"))</f>
        <v/>
      </c>
      <c r="AE1340" s="1">
        <f t="shared" si="146"/>
        <v>0</v>
      </c>
    </row>
    <row r="1341" spans="16:31">
      <c r="P1341" s="54"/>
      <c r="Q1341" s="45" t="str">
        <f t="shared" si="140"/>
        <v/>
      </c>
      <c r="R1341" s="45" t="str">
        <f>+IF(Q1341="","",IFERROR(VLOOKUP(Q1341,Consulta1[],2,0),"-"))</f>
        <v/>
      </c>
      <c r="S1341" s="45" t="str">
        <f>+IF(Q1341="","",IFERROR(VLOOKUP(Q1341,Consulta1[],3,0),"-"))</f>
        <v/>
      </c>
      <c r="T1341" s="45" t="str">
        <f>+IF(Q1341="","",IFERROR(VLOOKUP(Q1341,Consulta1[],4,0),"-"))</f>
        <v/>
      </c>
      <c r="U1341" s="45" t="str">
        <f>+IF(Q1341="","",IFERROR(VLOOKUP(Q1341,Consulta1[],5,0),"-"))</f>
        <v/>
      </c>
      <c r="V1341" s="45" t="str">
        <f>+IF(Q1341="","",IFERROR(VLOOKUP(Q1341,Consulta1[],6,0),"-"))</f>
        <v/>
      </c>
      <c r="W1341" s="45" t="str">
        <f t="shared" si="141"/>
        <v/>
      </c>
      <c r="X1341" s="51" t="str">
        <f>+IF(T1341="SWAT HB",800,IF(R1341="-","",IFERROR(IF(T1341="-","",VLOOKUP(T1341,'SKILL PERFIL'!$A$2:$B$37,2,0)),"")))</f>
        <v/>
      </c>
      <c r="Y1341" s="51" t="str">
        <f t="shared" si="142"/>
        <v/>
      </c>
      <c r="Z1341" s="46" t="str">
        <f t="shared" si="143"/>
        <v/>
      </c>
      <c r="AA1341" s="45" t="str">
        <f t="shared" si="144"/>
        <v/>
      </c>
      <c r="AB1341" s="45" t="str">
        <f t="shared" si="145"/>
        <v/>
      </c>
      <c r="AC1341" s="45" t="str">
        <f>+IF(Q1341="","",IFERROR(VLOOKUP(Q1341,Consulta1[],7,0),"-"))</f>
        <v/>
      </c>
      <c r="AD1341" s="45" t="str">
        <f>+IF(Q1341="","",IFERROR(VLOOKUP(Q1341,Consulta1[],9,0),"-"))</f>
        <v/>
      </c>
      <c r="AE1341" s="1">
        <f t="shared" si="146"/>
        <v>0</v>
      </c>
    </row>
    <row r="1342" spans="16:31">
      <c r="P1342" s="54"/>
      <c r="Q1342" s="45" t="str">
        <f t="shared" si="140"/>
        <v/>
      </c>
      <c r="R1342" s="45" t="str">
        <f>+IF(Q1342="","",IFERROR(VLOOKUP(Q1342,Consulta1[],2,0),"-"))</f>
        <v/>
      </c>
      <c r="S1342" s="45" t="str">
        <f>+IF(Q1342="","",IFERROR(VLOOKUP(Q1342,Consulta1[],3,0),"-"))</f>
        <v/>
      </c>
      <c r="T1342" s="45" t="str">
        <f>+IF(Q1342="","",IFERROR(VLOOKUP(Q1342,Consulta1[],4,0),"-"))</f>
        <v/>
      </c>
      <c r="U1342" s="45" t="str">
        <f>+IF(Q1342="","",IFERROR(VLOOKUP(Q1342,Consulta1[],5,0),"-"))</f>
        <v/>
      </c>
      <c r="V1342" s="45" t="str">
        <f>+IF(Q1342="","",IFERROR(VLOOKUP(Q1342,Consulta1[],6,0),"-"))</f>
        <v/>
      </c>
      <c r="W1342" s="45" t="str">
        <f t="shared" si="141"/>
        <v/>
      </c>
      <c r="X1342" s="51" t="str">
        <f>+IF(T1342="SWAT HB",800,IF(R1342="-","",IFERROR(IF(T1342="-","",VLOOKUP(T1342,'SKILL PERFIL'!$A$2:$B$37,2,0)),"")))</f>
        <v/>
      </c>
      <c r="Y1342" s="51" t="str">
        <f t="shared" si="142"/>
        <v/>
      </c>
      <c r="Z1342" s="46" t="str">
        <f t="shared" si="143"/>
        <v/>
      </c>
      <c r="AA1342" s="45" t="str">
        <f t="shared" si="144"/>
        <v/>
      </c>
      <c r="AB1342" s="45" t="str">
        <f t="shared" si="145"/>
        <v/>
      </c>
      <c r="AC1342" s="45" t="str">
        <f>+IF(Q1342="","",IFERROR(VLOOKUP(Q1342,Consulta1[],7,0),"-"))</f>
        <v/>
      </c>
      <c r="AD1342" s="45" t="str">
        <f>+IF(Q1342="","",IFERROR(VLOOKUP(Q1342,Consulta1[],9,0),"-"))</f>
        <v/>
      </c>
      <c r="AE1342" s="1">
        <f t="shared" si="146"/>
        <v>0</v>
      </c>
    </row>
    <row r="1343" spans="16:31">
      <c r="P1343" s="54"/>
      <c r="Q1343" s="45" t="str">
        <f t="shared" si="140"/>
        <v/>
      </c>
      <c r="R1343" s="45" t="str">
        <f>+IF(Q1343="","",IFERROR(VLOOKUP(Q1343,Consulta1[],2,0),"-"))</f>
        <v/>
      </c>
      <c r="S1343" s="45" t="str">
        <f>+IF(Q1343="","",IFERROR(VLOOKUP(Q1343,Consulta1[],3,0),"-"))</f>
        <v/>
      </c>
      <c r="T1343" s="45" t="str">
        <f>+IF(Q1343="","",IFERROR(VLOOKUP(Q1343,Consulta1[],4,0),"-"))</f>
        <v/>
      </c>
      <c r="U1343" s="45" t="str">
        <f>+IF(Q1343="","",IFERROR(VLOOKUP(Q1343,Consulta1[],5,0),"-"))</f>
        <v/>
      </c>
      <c r="V1343" s="45" t="str">
        <f>+IF(Q1343="","",IFERROR(VLOOKUP(Q1343,Consulta1[],6,0),"-"))</f>
        <v/>
      </c>
      <c r="W1343" s="45" t="str">
        <f t="shared" si="141"/>
        <v/>
      </c>
      <c r="X1343" s="51" t="str">
        <f>+IF(T1343="SWAT HB",800,IF(R1343="-","",IFERROR(IF(T1343="-","",VLOOKUP(T1343,'SKILL PERFIL'!$A$2:$B$37,2,0)),"")))</f>
        <v/>
      </c>
      <c r="Y1343" s="51" t="str">
        <f t="shared" si="142"/>
        <v/>
      </c>
      <c r="Z1343" s="46" t="str">
        <f t="shared" si="143"/>
        <v/>
      </c>
      <c r="AA1343" s="45" t="str">
        <f t="shared" si="144"/>
        <v/>
      </c>
      <c r="AB1343" s="45" t="str">
        <f t="shared" si="145"/>
        <v/>
      </c>
      <c r="AC1343" s="45" t="str">
        <f>+IF(Q1343="","",IFERROR(VLOOKUP(Q1343,Consulta1[],7,0),"-"))</f>
        <v/>
      </c>
      <c r="AD1343" s="45" t="str">
        <f>+IF(Q1343="","",IFERROR(VLOOKUP(Q1343,Consulta1[],9,0),"-"))</f>
        <v/>
      </c>
      <c r="AE1343" s="1">
        <f t="shared" si="146"/>
        <v>0</v>
      </c>
    </row>
    <row r="1344" spans="16:31">
      <c r="P1344" s="54"/>
      <c r="Q1344" s="45" t="str">
        <f t="shared" si="140"/>
        <v/>
      </c>
      <c r="R1344" s="45" t="str">
        <f>+IF(Q1344="","",IFERROR(VLOOKUP(Q1344,Consulta1[],2,0),"-"))</f>
        <v/>
      </c>
      <c r="S1344" s="45" t="str">
        <f>+IF(Q1344="","",IFERROR(VLOOKUP(Q1344,Consulta1[],3,0),"-"))</f>
        <v/>
      </c>
      <c r="T1344" s="45" t="str">
        <f>+IF(Q1344="","",IFERROR(VLOOKUP(Q1344,Consulta1[],4,0),"-"))</f>
        <v/>
      </c>
      <c r="U1344" s="45" t="str">
        <f>+IF(Q1344="","",IFERROR(VLOOKUP(Q1344,Consulta1[],5,0),"-"))</f>
        <v/>
      </c>
      <c r="V1344" s="45" t="str">
        <f>+IF(Q1344="","",IFERROR(VLOOKUP(Q1344,Consulta1[],6,0),"-"))</f>
        <v/>
      </c>
      <c r="W1344" s="45" t="str">
        <f t="shared" si="141"/>
        <v/>
      </c>
      <c r="X1344" s="51" t="str">
        <f>+IF(T1344="SWAT HB",800,IF(R1344="-","",IFERROR(IF(T1344="-","",VLOOKUP(T1344,'SKILL PERFIL'!$A$2:$B$37,2,0)),"")))</f>
        <v/>
      </c>
      <c r="Y1344" s="51" t="str">
        <f t="shared" si="142"/>
        <v/>
      </c>
      <c r="Z1344" s="46" t="str">
        <f t="shared" si="143"/>
        <v/>
      </c>
      <c r="AA1344" s="45" t="str">
        <f t="shared" si="144"/>
        <v/>
      </c>
      <c r="AB1344" s="45" t="str">
        <f t="shared" si="145"/>
        <v/>
      </c>
      <c r="AC1344" s="45" t="str">
        <f>+IF(Q1344="","",IFERROR(VLOOKUP(Q1344,Consulta1[],7,0),"-"))</f>
        <v/>
      </c>
      <c r="AD1344" s="45" t="str">
        <f>+IF(Q1344="","",IFERROR(VLOOKUP(Q1344,Consulta1[],9,0),"-"))</f>
        <v/>
      </c>
      <c r="AE1344" s="1">
        <f t="shared" si="146"/>
        <v>0</v>
      </c>
    </row>
    <row r="1345" spans="16:31">
      <c r="P1345" s="54"/>
      <c r="Q1345" s="45" t="str">
        <f t="shared" si="140"/>
        <v/>
      </c>
      <c r="R1345" s="45" t="str">
        <f>+IF(Q1345="","",IFERROR(VLOOKUP(Q1345,Consulta1[],2,0),"-"))</f>
        <v/>
      </c>
      <c r="S1345" s="45" t="str">
        <f>+IF(Q1345="","",IFERROR(VLOOKUP(Q1345,Consulta1[],3,0),"-"))</f>
        <v/>
      </c>
      <c r="T1345" s="45" t="str">
        <f>+IF(Q1345="","",IFERROR(VLOOKUP(Q1345,Consulta1[],4,0),"-"))</f>
        <v/>
      </c>
      <c r="U1345" s="45" t="str">
        <f>+IF(Q1345="","",IFERROR(VLOOKUP(Q1345,Consulta1[],5,0),"-"))</f>
        <v/>
      </c>
      <c r="V1345" s="45" t="str">
        <f>+IF(Q1345="","",IFERROR(VLOOKUP(Q1345,Consulta1[],6,0),"-"))</f>
        <v/>
      </c>
      <c r="W1345" s="45" t="str">
        <f t="shared" si="141"/>
        <v/>
      </c>
      <c r="X1345" s="51" t="str">
        <f>+IF(T1345="SWAT HB",800,IF(R1345="-","",IFERROR(IF(T1345="-","",VLOOKUP(T1345,'SKILL PERFIL'!$A$2:$B$37,2,0)),"")))</f>
        <v/>
      </c>
      <c r="Y1345" s="51" t="str">
        <f t="shared" si="142"/>
        <v/>
      </c>
      <c r="Z1345" s="46" t="str">
        <f t="shared" si="143"/>
        <v/>
      </c>
      <c r="AA1345" s="45" t="str">
        <f t="shared" si="144"/>
        <v/>
      </c>
      <c r="AB1345" s="45" t="str">
        <f t="shared" si="145"/>
        <v/>
      </c>
      <c r="AC1345" s="45" t="str">
        <f>+IF(Q1345="","",IFERROR(VLOOKUP(Q1345,Consulta1[],7,0),"-"))</f>
        <v/>
      </c>
      <c r="AD1345" s="45" t="str">
        <f>+IF(Q1345="","",IFERROR(VLOOKUP(Q1345,Consulta1[],9,0),"-"))</f>
        <v/>
      </c>
      <c r="AE1345" s="1">
        <f t="shared" si="146"/>
        <v>0</v>
      </c>
    </row>
    <row r="1346" spans="16:31">
      <c r="P1346" s="54"/>
      <c r="Q1346" s="45" t="str">
        <f t="shared" si="140"/>
        <v/>
      </c>
      <c r="R1346" s="45" t="str">
        <f>+IF(Q1346="","",IFERROR(VLOOKUP(Q1346,Consulta1[],2,0),"-"))</f>
        <v/>
      </c>
      <c r="S1346" s="45" t="str">
        <f>+IF(Q1346="","",IFERROR(VLOOKUP(Q1346,Consulta1[],3,0),"-"))</f>
        <v/>
      </c>
      <c r="T1346" s="45" t="str">
        <f>+IF(Q1346="","",IFERROR(VLOOKUP(Q1346,Consulta1[],4,0),"-"))</f>
        <v/>
      </c>
      <c r="U1346" s="45" t="str">
        <f>+IF(Q1346="","",IFERROR(VLOOKUP(Q1346,Consulta1[],5,0),"-"))</f>
        <v/>
      </c>
      <c r="V1346" s="45" t="str">
        <f>+IF(Q1346="","",IFERROR(VLOOKUP(Q1346,Consulta1[],6,0),"-"))</f>
        <v/>
      </c>
      <c r="W1346" s="45" t="str">
        <f t="shared" si="141"/>
        <v/>
      </c>
      <c r="X1346" s="51" t="str">
        <f>+IF(T1346="SWAT HB",800,IF(R1346="-","",IFERROR(IF(T1346="-","",VLOOKUP(T1346,'SKILL PERFIL'!$A$2:$B$37,2,0)),"")))</f>
        <v/>
      </c>
      <c r="Y1346" s="51" t="str">
        <f t="shared" si="142"/>
        <v/>
      </c>
      <c r="Z1346" s="46" t="str">
        <f t="shared" si="143"/>
        <v/>
      </c>
      <c r="AA1346" s="45" t="str">
        <f t="shared" si="144"/>
        <v/>
      </c>
      <c r="AB1346" s="45" t="str">
        <f t="shared" si="145"/>
        <v/>
      </c>
      <c r="AC1346" s="45" t="str">
        <f>+IF(Q1346="","",IFERROR(VLOOKUP(Q1346,Consulta1[],7,0),"-"))</f>
        <v/>
      </c>
      <c r="AD1346" s="45" t="str">
        <f>+IF(Q1346="","",IFERROR(VLOOKUP(Q1346,Consulta1[],9,0),"-"))</f>
        <v/>
      </c>
      <c r="AE1346" s="1">
        <f t="shared" si="146"/>
        <v>0</v>
      </c>
    </row>
    <row r="1347" spans="16:31">
      <c r="P1347" s="54"/>
      <c r="Q1347" s="45" t="str">
        <f t="shared" ref="Q1347:Q1410" si="147">+IFERROR(IF(G1347="","",LEFT(G1347,7))*1,"")</f>
        <v/>
      </c>
      <c r="R1347" s="45" t="str">
        <f>+IF(Q1347="","",IFERROR(VLOOKUP(Q1347,Consulta1[],2,0),"-"))</f>
        <v/>
      </c>
      <c r="S1347" s="45" t="str">
        <f>+IF(Q1347="","",IFERROR(VLOOKUP(Q1347,Consulta1[],3,0),"-"))</f>
        <v/>
      </c>
      <c r="T1347" s="45" t="str">
        <f>+IF(Q1347="","",IFERROR(VLOOKUP(Q1347,Consulta1[],4,0),"-"))</f>
        <v/>
      </c>
      <c r="U1347" s="45" t="str">
        <f>+IF(Q1347="","",IFERROR(VLOOKUP(Q1347,Consulta1[],5,0),"-"))</f>
        <v/>
      </c>
      <c r="V1347" s="45" t="str">
        <f>+IF(Q1347="","",IFERROR(VLOOKUP(Q1347,Consulta1[],6,0),"-"))</f>
        <v/>
      </c>
      <c r="W1347" s="45" t="str">
        <f t="shared" ref="W1347:W1410" si="148">+IF(G1347="","",IF(R1347="-","",I1347))</f>
        <v/>
      </c>
      <c r="X1347" s="51" t="str">
        <f>+IF(T1347="SWAT HB",800,IF(R1347="-","",IFERROR(IF(T1347="-","",VLOOKUP(T1347,'SKILL PERFIL'!$A$2:$B$37,2,0)),"")))</f>
        <v/>
      </c>
      <c r="Y1347" s="51" t="str">
        <f t="shared" ref="Y1347:Y1410" si="149">+IFERROR(IF(R1347="-","",MID(J1347,2,8)*24*3600),"")</f>
        <v/>
      </c>
      <c r="Z1347" s="46" t="str">
        <f t="shared" ref="Z1347:Z1410" si="150">+IFERROR(W1347*Y1347,"")</f>
        <v/>
      </c>
      <c r="AA1347" s="45" t="str">
        <f t="shared" ref="AA1347:AA1410" si="151">+IF(Q1347="","",Q1347)</f>
        <v/>
      </c>
      <c r="AB1347" s="45" t="str">
        <f t="shared" ref="AB1347:AB1410" si="152">+IF(G1347="","",IF(R1347="-",0,1))</f>
        <v/>
      </c>
      <c r="AC1347" s="45" t="str">
        <f>+IF(Q1347="","",IFERROR(VLOOKUP(Q1347,Consulta1[],7,0),"-"))</f>
        <v/>
      </c>
      <c r="AD1347" s="45" t="str">
        <f>+IF(Q1347="","",IFERROR(VLOOKUP(Q1347,Consulta1[],9,0),"-"))</f>
        <v/>
      </c>
      <c r="AE1347" s="1">
        <f t="shared" ref="AE1347:AE1410" si="153">DATE(YEAR(A1347),MONTH(A1347),DAY(A1347))</f>
        <v>0</v>
      </c>
    </row>
    <row r="1348" spans="16:31">
      <c r="P1348" s="54"/>
      <c r="Q1348" s="45" t="str">
        <f t="shared" si="147"/>
        <v/>
      </c>
      <c r="R1348" s="45" t="str">
        <f>+IF(Q1348="","",IFERROR(VLOOKUP(Q1348,Consulta1[],2,0),"-"))</f>
        <v/>
      </c>
      <c r="S1348" s="45" t="str">
        <f>+IF(Q1348="","",IFERROR(VLOOKUP(Q1348,Consulta1[],3,0),"-"))</f>
        <v/>
      </c>
      <c r="T1348" s="45" t="str">
        <f>+IF(Q1348="","",IFERROR(VLOOKUP(Q1348,Consulta1[],4,0),"-"))</f>
        <v/>
      </c>
      <c r="U1348" s="45" t="str">
        <f>+IF(Q1348="","",IFERROR(VLOOKUP(Q1348,Consulta1[],5,0),"-"))</f>
        <v/>
      </c>
      <c r="V1348" s="45" t="str">
        <f>+IF(Q1348="","",IFERROR(VLOOKUP(Q1348,Consulta1[],6,0),"-"))</f>
        <v/>
      </c>
      <c r="W1348" s="45" t="str">
        <f t="shared" si="148"/>
        <v/>
      </c>
      <c r="X1348" s="51" t="str">
        <f>+IF(T1348="SWAT HB",800,IF(R1348="-","",IFERROR(IF(T1348="-","",VLOOKUP(T1348,'SKILL PERFIL'!$A$2:$B$37,2,0)),"")))</f>
        <v/>
      </c>
      <c r="Y1348" s="51" t="str">
        <f t="shared" si="149"/>
        <v/>
      </c>
      <c r="Z1348" s="46" t="str">
        <f t="shared" si="150"/>
        <v/>
      </c>
      <c r="AA1348" s="45" t="str">
        <f t="shared" si="151"/>
        <v/>
      </c>
      <c r="AB1348" s="45" t="str">
        <f t="shared" si="152"/>
        <v/>
      </c>
      <c r="AC1348" s="45" t="str">
        <f>+IF(Q1348="","",IFERROR(VLOOKUP(Q1348,Consulta1[],7,0),"-"))</f>
        <v/>
      </c>
      <c r="AD1348" s="45" t="str">
        <f>+IF(Q1348="","",IFERROR(VLOOKUP(Q1348,Consulta1[],9,0),"-"))</f>
        <v/>
      </c>
      <c r="AE1348" s="1">
        <f t="shared" si="153"/>
        <v>0</v>
      </c>
    </row>
    <row r="1349" spans="16:31">
      <c r="P1349" s="54"/>
      <c r="Q1349" s="45" t="str">
        <f t="shared" si="147"/>
        <v/>
      </c>
      <c r="R1349" s="45" t="str">
        <f>+IF(Q1349="","",IFERROR(VLOOKUP(Q1349,Consulta1[],2,0),"-"))</f>
        <v/>
      </c>
      <c r="S1349" s="45" t="str">
        <f>+IF(Q1349="","",IFERROR(VLOOKUP(Q1349,Consulta1[],3,0),"-"))</f>
        <v/>
      </c>
      <c r="T1349" s="45" t="str">
        <f>+IF(Q1349="","",IFERROR(VLOOKUP(Q1349,Consulta1[],4,0),"-"))</f>
        <v/>
      </c>
      <c r="U1349" s="45" t="str">
        <f>+IF(Q1349="","",IFERROR(VLOOKUP(Q1349,Consulta1[],5,0),"-"))</f>
        <v/>
      </c>
      <c r="V1349" s="45" t="str">
        <f>+IF(Q1349="","",IFERROR(VLOOKUP(Q1349,Consulta1[],6,0),"-"))</f>
        <v/>
      </c>
      <c r="W1349" s="45" t="str">
        <f t="shared" si="148"/>
        <v/>
      </c>
      <c r="X1349" s="51" t="str">
        <f>+IF(T1349="SWAT HB",800,IF(R1349="-","",IFERROR(IF(T1349="-","",VLOOKUP(T1349,'SKILL PERFIL'!$A$2:$B$37,2,0)),"")))</f>
        <v/>
      </c>
      <c r="Y1349" s="51" t="str">
        <f t="shared" si="149"/>
        <v/>
      </c>
      <c r="Z1349" s="46" t="str">
        <f t="shared" si="150"/>
        <v/>
      </c>
      <c r="AA1349" s="45" t="str">
        <f t="shared" si="151"/>
        <v/>
      </c>
      <c r="AB1349" s="45" t="str">
        <f t="shared" si="152"/>
        <v/>
      </c>
      <c r="AC1349" s="45" t="str">
        <f>+IF(Q1349="","",IFERROR(VLOOKUP(Q1349,Consulta1[],7,0),"-"))</f>
        <v/>
      </c>
      <c r="AD1349" s="45" t="str">
        <f>+IF(Q1349="","",IFERROR(VLOOKUP(Q1349,Consulta1[],9,0),"-"))</f>
        <v/>
      </c>
      <c r="AE1349" s="1">
        <f t="shared" si="153"/>
        <v>0</v>
      </c>
    </row>
    <row r="1350" spans="16:31">
      <c r="P1350" s="54"/>
      <c r="Q1350" s="45" t="str">
        <f t="shared" si="147"/>
        <v/>
      </c>
      <c r="R1350" s="45" t="str">
        <f>+IF(Q1350="","",IFERROR(VLOOKUP(Q1350,Consulta1[],2,0),"-"))</f>
        <v/>
      </c>
      <c r="S1350" s="45" t="str">
        <f>+IF(Q1350="","",IFERROR(VLOOKUP(Q1350,Consulta1[],3,0),"-"))</f>
        <v/>
      </c>
      <c r="T1350" s="45" t="str">
        <f>+IF(Q1350="","",IFERROR(VLOOKUP(Q1350,Consulta1[],4,0),"-"))</f>
        <v/>
      </c>
      <c r="U1350" s="45" t="str">
        <f>+IF(Q1350="","",IFERROR(VLOOKUP(Q1350,Consulta1[],5,0),"-"))</f>
        <v/>
      </c>
      <c r="V1350" s="45" t="str">
        <f>+IF(Q1350="","",IFERROR(VLOOKUP(Q1350,Consulta1[],6,0),"-"))</f>
        <v/>
      </c>
      <c r="W1350" s="45" t="str">
        <f t="shared" si="148"/>
        <v/>
      </c>
      <c r="X1350" s="51" t="str">
        <f>+IF(T1350="SWAT HB",800,IF(R1350="-","",IFERROR(IF(T1350="-","",VLOOKUP(T1350,'SKILL PERFIL'!$A$2:$B$37,2,0)),"")))</f>
        <v/>
      </c>
      <c r="Y1350" s="51" t="str">
        <f t="shared" si="149"/>
        <v/>
      </c>
      <c r="Z1350" s="46" t="str">
        <f t="shared" si="150"/>
        <v/>
      </c>
      <c r="AA1350" s="45" t="str">
        <f t="shared" si="151"/>
        <v/>
      </c>
      <c r="AB1350" s="45" t="str">
        <f t="shared" si="152"/>
        <v/>
      </c>
      <c r="AC1350" s="45" t="str">
        <f>+IF(Q1350="","",IFERROR(VLOOKUP(Q1350,Consulta1[],7,0),"-"))</f>
        <v/>
      </c>
      <c r="AD1350" s="45" t="str">
        <f>+IF(Q1350="","",IFERROR(VLOOKUP(Q1350,Consulta1[],9,0),"-"))</f>
        <v/>
      </c>
      <c r="AE1350" s="1">
        <f t="shared" si="153"/>
        <v>0</v>
      </c>
    </row>
    <row r="1351" spans="16:31">
      <c r="P1351" s="54"/>
      <c r="Q1351" s="45" t="str">
        <f t="shared" si="147"/>
        <v/>
      </c>
      <c r="R1351" s="45" t="str">
        <f>+IF(Q1351="","",IFERROR(VLOOKUP(Q1351,Consulta1[],2,0),"-"))</f>
        <v/>
      </c>
      <c r="S1351" s="45" t="str">
        <f>+IF(Q1351="","",IFERROR(VLOOKUP(Q1351,Consulta1[],3,0),"-"))</f>
        <v/>
      </c>
      <c r="T1351" s="45" t="str">
        <f>+IF(Q1351="","",IFERROR(VLOOKUP(Q1351,Consulta1[],4,0),"-"))</f>
        <v/>
      </c>
      <c r="U1351" s="45" t="str">
        <f>+IF(Q1351="","",IFERROR(VLOOKUP(Q1351,Consulta1[],5,0),"-"))</f>
        <v/>
      </c>
      <c r="V1351" s="45" t="str">
        <f>+IF(Q1351="","",IFERROR(VLOOKUP(Q1351,Consulta1[],6,0),"-"))</f>
        <v/>
      </c>
      <c r="W1351" s="45" t="str">
        <f t="shared" si="148"/>
        <v/>
      </c>
      <c r="X1351" s="51" t="str">
        <f>+IF(T1351="SWAT HB",800,IF(R1351="-","",IFERROR(IF(T1351="-","",VLOOKUP(T1351,'SKILL PERFIL'!$A$2:$B$37,2,0)),"")))</f>
        <v/>
      </c>
      <c r="Y1351" s="51" t="str">
        <f t="shared" si="149"/>
        <v/>
      </c>
      <c r="Z1351" s="46" t="str">
        <f t="shared" si="150"/>
        <v/>
      </c>
      <c r="AA1351" s="45" t="str">
        <f t="shared" si="151"/>
        <v/>
      </c>
      <c r="AB1351" s="45" t="str">
        <f t="shared" si="152"/>
        <v/>
      </c>
      <c r="AC1351" s="45" t="str">
        <f>+IF(Q1351="","",IFERROR(VLOOKUP(Q1351,Consulta1[],7,0),"-"))</f>
        <v/>
      </c>
      <c r="AD1351" s="45" t="str">
        <f>+IF(Q1351="","",IFERROR(VLOOKUP(Q1351,Consulta1[],9,0),"-"))</f>
        <v/>
      </c>
      <c r="AE1351" s="1">
        <f t="shared" si="153"/>
        <v>0</v>
      </c>
    </row>
    <row r="1352" spans="16:31">
      <c r="P1352" s="54"/>
      <c r="Q1352" s="45" t="str">
        <f t="shared" si="147"/>
        <v/>
      </c>
      <c r="R1352" s="45" t="str">
        <f>+IF(Q1352="","",IFERROR(VLOOKUP(Q1352,Consulta1[],2,0),"-"))</f>
        <v/>
      </c>
      <c r="S1352" s="45" t="str">
        <f>+IF(Q1352="","",IFERROR(VLOOKUP(Q1352,Consulta1[],3,0),"-"))</f>
        <v/>
      </c>
      <c r="T1352" s="45" t="str">
        <f>+IF(Q1352="","",IFERROR(VLOOKUP(Q1352,Consulta1[],4,0),"-"))</f>
        <v/>
      </c>
      <c r="U1352" s="45" t="str">
        <f>+IF(Q1352="","",IFERROR(VLOOKUP(Q1352,Consulta1[],5,0),"-"))</f>
        <v/>
      </c>
      <c r="V1352" s="45" t="str">
        <f>+IF(Q1352="","",IFERROR(VLOOKUP(Q1352,Consulta1[],6,0),"-"))</f>
        <v/>
      </c>
      <c r="W1352" s="45" t="str">
        <f t="shared" si="148"/>
        <v/>
      </c>
      <c r="X1352" s="51" t="str">
        <f>+IF(T1352="SWAT HB",800,IF(R1352="-","",IFERROR(IF(T1352="-","",VLOOKUP(T1352,'SKILL PERFIL'!$A$2:$B$37,2,0)),"")))</f>
        <v/>
      </c>
      <c r="Y1352" s="51" t="str">
        <f t="shared" si="149"/>
        <v/>
      </c>
      <c r="Z1352" s="46" t="str">
        <f t="shared" si="150"/>
        <v/>
      </c>
      <c r="AA1352" s="45" t="str">
        <f t="shared" si="151"/>
        <v/>
      </c>
      <c r="AB1352" s="45" t="str">
        <f t="shared" si="152"/>
        <v/>
      </c>
      <c r="AC1352" s="45" t="str">
        <f>+IF(Q1352="","",IFERROR(VLOOKUP(Q1352,Consulta1[],7,0),"-"))</f>
        <v/>
      </c>
      <c r="AD1352" s="45" t="str">
        <f>+IF(Q1352="","",IFERROR(VLOOKUP(Q1352,Consulta1[],9,0),"-"))</f>
        <v/>
      </c>
      <c r="AE1352" s="1">
        <f t="shared" si="153"/>
        <v>0</v>
      </c>
    </row>
    <row r="1353" spans="16:31">
      <c r="P1353" s="54"/>
      <c r="Q1353" s="45" t="str">
        <f t="shared" si="147"/>
        <v/>
      </c>
      <c r="R1353" s="45" t="str">
        <f>+IF(Q1353="","",IFERROR(VLOOKUP(Q1353,Consulta1[],2,0),"-"))</f>
        <v/>
      </c>
      <c r="S1353" s="45" t="str">
        <f>+IF(Q1353="","",IFERROR(VLOOKUP(Q1353,Consulta1[],3,0),"-"))</f>
        <v/>
      </c>
      <c r="T1353" s="45" t="str">
        <f>+IF(Q1353="","",IFERROR(VLOOKUP(Q1353,Consulta1[],4,0),"-"))</f>
        <v/>
      </c>
      <c r="U1353" s="45" t="str">
        <f>+IF(Q1353="","",IFERROR(VLOOKUP(Q1353,Consulta1[],5,0),"-"))</f>
        <v/>
      </c>
      <c r="V1353" s="45" t="str">
        <f>+IF(Q1353="","",IFERROR(VLOOKUP(Q1353,Consulta1[],6,0),"-"))</f>
        <v/>
      </c>
      <c r="W1353" s="45" t="str">
        <f t="shared" si="148"/>
        <v/>
      </c>
      <c r="X1353" s="51" t="str">
        <f>+IF(T1353="SWAT HB",800,IF(R1353="-","",IFERROR(IF(T1353="-","",VLOOKUP(T1353,'SKILL PERFIL'!$A$2:$B$37,2,0)),"")))</f>
        <v/>
      </c>
      <c r="Y1353" s="51" t="str">
        <f t="shared" si="149"/>
        <v/>
      </c>
      <c r="Z1353" s="46" t="str">
        <f t="shared" si="150"/>
        <v/>
      </c>
      <c r="AA1353" s="45" t="str">
        <f t="shared" si="151"/>
        <v/>
      </c>
      <c r="AB1353" s="45" t="str">
        <f t="shared" si="152"/>
        <v/>
      </c>
      <c r="AC1353" s="45" t="str">
        <f>+IF(Q1353="","",IFERROR(VLOOKUP(Q1353,Consulta1[],7,0),"-"))</f>
        <v/>
      </c>
      <c r="AD1353" s="45" t="str">
        <f>+IF(Q1353="","",IFERROR(VLOOKUP(Q1353,Consulta1[],9,0),"-"))</f>
        <v/>
      </c>
      <c r="AE1353" s="1">
        <f t="shared" si="153"/>
        <v>0</v>
      </c>
    </row>
    <row r="1354" spans="16:31">
      <c r="P1354" s="54"/>
      <c r="Q1354" s="45" t="str">
        <f t="shared" si="147"/>
        <v/>
      </c>
      <c r="R1354" s="45" t="str">
        <f>+IF(Q1354="","",IFERROR(VLOOKUP(Q1354,Consulta1[],2,0),"-"))</f>
        <v/>
      </c>
      <c r="S1354" s="45" t="str">
        <f>+IF(Q1354="","",IFERROR(VLOOKUP(Q1354,Consulta1[],3,0),"-"))</f>
        <v/>
      </c>
      <c r="T1354" s="45" t="str">
        <f>+IF(Q1354="","",IFERROR(VLOOKUP(Q1354,Consulta1[],4,0),"-"))</f>
        <v/>
      </c>
      <c r="U1354" s="45" t="str">
        <f>+IF(Q1354="","",IFERROR(VLOOKUP(Q1354,Consulta1[],5,0),"-"))</f>
        <v/>
      </c>
      <c r="V1354" s="45" t="str">
        <f>+IF(Q1354="","",IFERROR(VLOOKUP(Q1354,Consulta1[],6,0),"-"))</f>
        <v/>
      </c>
      <c r="W1354" s="45" t="str">
        <f t="shared" si="148"/>
        <v/>
      </c>
      <c r="X1354" s="51" t="str">
        <f>+IF(T1354="SWAT HB",800,IF(R1354="-","",IFERROR(IF(T1354="-","",VLOOKUP(T1354,'SKILL PERFIL'!$A$2:$B$37,2,0)),"")))</f>
        <v/>
      </c>
      <c r="Y1354" s="51" t="str">
        <f t="shared" si="149"/>
        <v/>
      </c>
      <c r="Z1354" s="46" t="str">
        <f t="shared" si="150"/>
        <v/>
      </c>
      <c r="AA1354" s="45" t="str">
        <f t="shared" si="151"/>
        <v/>
      </c>
      <c r="AB1354" s="45" t="str">
        <f t="shared" si="152"/>
        <v/>
      </c>
      <c r="AC1354" s="45" t="str">
        <f>+IF(Q1354="","",IFERROR(VLOOKUP(Q1354,Consulta1[],7,0),"-"))</f>
        <v/>
      </c>
      <c r="AD1354" s="45" t="str">
        <f>+IF(Q1354="","",IFERROR(VLOOKUP(Q1354,Consulta1[],9,0),"-"))</f>
        <v/>
      </c>
      <c r="AE1354" s="1">
        <f t="shared" si="153"/>
        <v>0</v>
      </c>
    </row>
    <row r="1355" spans="16:31">
      <c r="P1355" s="54"/>
      <c r="Q1355" s="45" t="str">
        <f t="shared" si="147"/>
        <v/>
      </c>
      <c r="R1355" s="45" t="str">
        <f>+IF(Q1355="","",IFERROR(VLOOKUP(Q1355,Consulta1[],2,0),"-"))</f>
        <v/>
      </c>
      <c r="S1355" s="45" t="str">
        <f>+IF(Q1355="","",IFERROR(VLOOKUP(Q1355,Consulta1[],3,0),"-"))</f>
        <v/>
      </c>
      <c r="T1355" s="45" t="str">
        <f>+IF(Q1355="","",IFERROR(VLOOKUP(Q1355,Consulta1[],4,0),"-"))</f>
        <v/>
      </c>
      <c r="U1355" s="45" t="str">
        <f>+IF(Q1355="","",IFERROR(VLOOKUP(Q1355,Consulta1[],5,0),"-"))</f>
        <v/>
      </c>
      <c r="V1355" s="45" t="str">
        <f>+IF(Q1355="","",IFERROR(VLOOKUP(Q1355,Consulta1[],6,0),"-"))</f>
        <v/>
      </c>
      <c r="W1355" s="45" t="str">
        <f t="shared" si="148"/>
        <v/>
      </c>
      <c r="X1355" s="51" t="str">
        <f>+IF(T1355="SWAT HB",800,IF(R1355="-","",IFERROR(IF(T1355="-","",VLOOKUP(T1355,'SKILL PERFIL'!$A$2:$B$37,2,0)),"")))</f>
        <v/>
      </c>
      <c r="Y1355" s="51" t="str">
        <f t="shared" si="149"/>
        <v/>
      </c>
      <c r="Z1355" s="46" t="str">
        <f t="shared" si="150"/>
        <v/>
      </c>
      <c r="AA1355" s="45" t="str">
        <f t="shared" si="151"/>
        <v/>
      </c>
      <c r="AB1355" s="45" t="str">
        <f t="shared" si="152"/>
        <v/>
      </c>
      <c r="AC1355" s="45" t="str">
        <f>+IF(Q1355="","",IFERROR(VLOOKUP(Q1355,Consulta1[],7,0),"-"))</f>
        <v/>
      </c>
      <c r="AD1355" s="45" t="str">
        <f>+IF(Q1355="","",IFERROR(VLOOKUP(Q1355,Consulta1[],9,0),"-"))</f>
        <v/>
      </c>
      <c r="AE1355" s="1">
        <f t="shared" si="153"/>
        <v>0</v>
      </c>
    </row>
    <row r="1356" spans="16:31">
      <c r="P1356" s="54"/>
      <c r="Q1356" s="45" t="str">
        <f t="shared" si="147"/>
        <v/>
      </c>
      <c r="R1356" s="45" t="str">
        <f>+IF(Q1356="","",IFERROR(VLOOKUP(Q1356,Consulta1[],2,0),"-"))</f>
        <v/>
      </c>
      <c r="S1356" s="45" t="str">
        <f>+IF(Q1356="","",IFERROR(VLOOKUP(Q1356,Consulta1[],3,0),"-"))</f>
        <v/>
      </c>
      <c r="T1356" s="45" t="str">
        <f>+IF(Q1356="","",IFERROR(VLOOKUP(Q1356,Consulta1[],4,0),"-"))</f>
        <v/>
      </c>
      <c r="U1356" s="45" t="str">
        <f>+IF(Q1356="","",IFERROR(VLOOKUP(Q1356,Consulta1[],5,0),"-"))</f>
        <v/>
      </c>
      <c r="V1356" s="45" t="str">
        <f>+IF(Q1356="","",IFERROR(VLOOKUP(Q1356,Consulta1[],6,0),"-"))</f>
        <v/>
      </c>
      <c r="W1356" s="45" t="str">
        <f t="shared" si="148"/>
        <v/>
      </c>
      <c r="X1356" s="51" t="str">
        <f>+IF(T1356="SWAT HB",800,IF(R1356="-","",IFERROR(IF(T1356="-","",VLOOKUP(T1356,'SKILL PERFIL'!$A$2:$B$37,2,0)),"")))</f>
        <v/>
      </c>
      <c r="Y1356" s="51" t="str">
        <f t="shared" si="149"/>
        <v/>
      </c>
      <c r="Z1356" s="46" t="str">
        <f t="shared" si="150"/>
        <v/>
      </c>
      <c r="AA1356" s="45" t="str">
        <f t="shared" si="151"/>
        <v/>
      </c>
      <c r="AB1356" s="45" t="str">
        <f t="shared" si="152"/>
        <v/>
      </c>
      <c r="AC1356" s="45" t="str">
        <f>+IF(Q1356="","",IFERROR(VLOOKUP(Q1356,Consulta1[],7,0),"-"))</f>
        <v/>
      </c>
      <c r="AD1356" s="45" t="str">
        <f>+IF(Q1356="","",IFERROR(VLOOKUP(Q1356,Consulta1[],9,0),"-"))</f>
        <v/>
      </c>
      <c r="AE1356" s="1">
        <f t="shared" si="153"/>
        <v>0</v>
      </c>
    </row>
    <row r="1357" spans="16:31">
      <c r="P1357" s="54"/>
      <c r="Q1357" s="45" t="str">
        <f t="shared" si="147"/>
        <v/>
      </c>
      <c r="R1357" s="45" t="str">
        <f>+IF(Q1357="","",IFERROR(VLOOKUP(Q1357,Consulta1[],2,0),"-"))</f>
        <v/>
      </c>
      <c r="S1357" s="45" t="str">
        <f>+IF(Q1357="","",IFERROR(VLOOKUP(Q1357,Consulta1[],3,0),"-"))</f>
        <v/>
      </c>
      <c r="T1357" s="45" t="str">
        <f>+IF(Q1357="","",IFERROR(VLOOKUP(Q1357,Consulta1[],4,0),"-"))</f>
        <v/>
      </c>
      <c r="U1357" s="45" t="str">
        <f>+IF(Q1357="","",IFERROR(VLOOKUP(Q1357,Consulta1[],5,0),"-"))</f>
        <v/>
      </c>
      <c r="V1357" s="45" t="str">
        <f>+IF(Q1357="","",IFERROR(VLOOKUP(Q1357,Consulta1[],6,0),"-"))</f>
        <v/>
      </c>
      <c r="W1357" s="45" t="str">
        <f t="shared" si="148"/>
        <v/>
      </c>
      <c r="X1357" s="51" t="str">
        <f>+IF(T1357="SWAT HB",800,IF(R1357="-","",IFERROR(IF(T1357="-","",VLOOKUP(T1357,'SKILL PERFIL'!$A$2:$B$37,2,0)),"")))</f>
        <v/>
      </c>
      <c r="Y1357" s="51" t="str">
        <f t="shared" si="149"/>
        <v/>
      </c>
      <c r="Z1357" s="46" t="str">
        <f t="shared" si="150"/>
        <v/>
      </c>
      <c r="AA1357" s="45" t="str">
        <f t="shared" si="151"/>
        <v/>
      </c>
      <c r="AB1357" s="45" t="str">
        <f t="shared" si="152"/>
        <v/>
      </c>
      <c r="AC1357" s="45" t="str">
        <f>+IF(Q1357="","",IFERROR(VLOOKUP(Q1357,Consulta1[],7,0),"-"))</f>
        <v/>
      </c>
      <c r="AD1357" s="45" t="str">
        <f>+IF(Q1357="","",IFERROR(VLOOKUP(Q1357,Consulta1[],9,0),"-"))</f>
        <v/>
      </c>
      <c r="AE1357" s="1">
        <f t="shared" si="153"/>
        <v>0</v>
      </c>
    </row>
    <row r="1358" spans="16:31">
      <c r="P1358" s="54"/>
      <c r="Q1358" s="45" t="str">
        <f t="shared" si="147"/>
        <v/>
      </c>
      <c r="R1358" s="45" t="str">
        <f>+IF(Q1358="","",IFERROR(VLOOKUP(Q1358,Consulta1[],2,0),"-"))</f>
        <v/>
      </c>
      <c r="S1358" s="45" t="str">
        <f>+IF(Q1358="","",IFERROR(VLOOKUP(Q1358,Consulta1[],3,0),"-"))</f>
        <v/>
      </c>
      <c r="T1358" s="45" t="str">
        <f>+IF(Q1358="","",IFERROR(VLOOKUP(Q1358,Consulta1[],4,0),"-"))</f>
        <v/>
      </c>
      <c r="U1358" s="45" t="str">
        <f>+IF(Q1358="","",IFERROR(VLOOKUP(Q1358,Consulta1[],5,0),"-"))</f>
        <v/>
      </c>
      <c r="V1358" s="45" t="str">
        <f>+IF(Q1358="","",IFERROR(VLOOKUP(Q1358,Consulta1[],6,0),"-"))</f>
        <v/>
      </c>
      <c r="W1358" s="45" t="str">
        <f t="shared" si="148"/>
        <v/>
      </c>
      <c r="X1358" s="51" t="str">
        <f>+IF(T1358="SWAT HB",800,IF(R1358="-","",IFERROR(IF(T1358="-","",VLOOKUP(T1358,'SKILL PERFIL'!$A$2:$B$37,2,0)),"")))</f>
        <v/>
      </c>
      <c r="Y1358" s="51" t="str">
        <f t="shared" si="149"/>
        <v/>
      </c>
      <c r="Z1358" s="46" t="str">
        <f t="shared" si="150"/>
        <v/>
      </c>
      <c r="AA1358" s="45" t="str">
        <f t="shared" si="151"/>
        <v/>
      </c>
      <c r="AB1358" s="45" t="str">
        <f t="shared" si="152"/>
        <v/>
      </c>
      <c r="AC1358" s="45" t="str">
        <f>+IF(Q1358="","",IFERROR(VLOOKUP(Q1358,Consulta1[],7,0),"-"))</f>
        <v/>
      </c>
      <c r="AD1358" s="45" t="str">
        <f>+IF(Q1358="","",IFERROR(VLOOKUP(Q1358,Consulta1[],9,0),"-"))</f>
        <v/>
      </c>
      <c r="AE1358" s="1">
        <f t="shared" si="153"/>
        <v>0</v>
      </c>
    </row>
    <row r="1359" spans="16:31">
      <c r="P1359" s="54"/>
      <c r="Q1359" s="45" t="str">
        <f t="shared" si="147"/>
        <v/>
      </c>
      <c r="R1359" s="45" t="str">
        <f>+IF(Q1359="","",IFERROR(VLOOKUP(Q1359,Consulta1[],2,0),"-"))</f>
        <v/>
      </c>
      <c r="S1359" s="45" t="str">
        <f>+IF(Q1359="","",IFERROR(VLOOKUP(Q1359,Consulta1[],3,0),"-"))</f>
        <v/>
      </c>
      <c r="T1359" s="45" t="str">
        <f>+IF(Q1359="","",IFERROR(VLOOKUP(Q1359,Consulta1[],4,0),"-"))</f>
        <v/>
      </c>
      <c r="U1359" s="45" t="str">
        <f>+IF(Q1359="","",IFERROR(VLOOKUP(Q1359,Consulta1[],5,0),"-"))</f>
        <v/>
      </c>
      <c r="V1359" s="45" t="str">
        <f>+IF(Q1359="","",IFERROR(VLOOKUP(Q1359,Consulta1[],6,0),"-"))</f>
        <v/>
      </c>
      <c r="W1359" s="45" t="str">
        <f t="shared" si="148"/>
        <v/>
      </c>
      <c r="X1359" s="51" t="str">
        <f>+IF(T1359="SWAT HB",800,IF(R1359="-","",IFERROR(IF(T1359="-","",VLOOKUP(T1359,'SKILL PERFIL'!$A$2:$B$37,2,0)),"")))</f>
        <v/>
      </c>
      <c r="Y1359" s="51" t="str">
        <f t="shared" si="149"/>
        <v/>
      </c>
      <c r="Z1359" s="46" t="str">
        <f t="shared" si="150"/>
        <v/>
      </c>
      <c r="AA1359" s="45" t="str">
        <f t="shared" si="151"/>
        <v/>
      </c>
      <c r="AB1359" s="45" t="str">
        <f t="shared" si="152"/>
        <v/>
      </c>
      <c r="AC1359" s="45" t="str">
        <f>+IF(Q1359="","",IFERROR(VLOOKUP(Q1359,Consulta1[],7,0),"-"))</f>
        <v/>
      </c>
      <c r="AD1359" s="45" t="str">
        <f>+IF(Q1359="","",IFERROR(VLOOKUP(Q1359,Consulta1[],9,0),"-"))</f>
        <v/>
      </c>
      <c r="AE1359" s="1">
        <f t="shared" si="153"/>
        <v>0</v>
      </c>
    </row>
    <row r="1360" spans="16:31">
      <c r="P1360" s="54"/>
      <c r="Q1360" s="45" t="str">
        <f t="shared" si="147"/>
        <v/>
      </c>
      <c r="R1360" s="45" t="str">
        <f>+IF(Q1360="","",IFERROR(VLOOKUP(Q1360,Consulta1[],2,0),"-"))</f>
        <v/>
      </c>
      <c r="S1360" s="45" t="str">
        <f>+IF(Q1360="","",IFERROR(VLOOKUP(Q1360,Consulta1[],3,0),"-"))</f>
        <v/>
      </c>
      <c r="T1360" s="45" t="str">
        <f>+IF(Q1360="","",IFERROR(VLOOKUP(Q1360,Consulta1[],4,0),"-"))</f>
        <v/>
      </c>
      <c r="U1360" s="45" t="str">
        <f>+IF(Q1360="","",IFERROR(VLOOKUP(Q1360,Consulta1[],5,0),"-"))</f>
        <v/>
      </c>
      <c r="V1360" s="45" t="str">
        <f>+IF(Q1360="","",IFERROR(VLOOKUP(Q1360,Consulta1[],6,0),"-"))</f>
        <v/>
      </c>
      <c r="W1360" s="45" t="str">
        <f t="shared" si="148"/>
        <v/>
      </c>
      <c r="X1360" s="51" t="str">
        <f>+IF(T1360="SWAT HB",800,IF(R1360="-","",IFERROR(IF(T1360="-","",VLOOKUP(T1360,'SKILL PERFIL'!$A$2:$B$37,2,0)),"")))</f>
        <v/>
      </c>
      <c r="Y1360" s="51" t="str">
        <f t="shared" si="149"/>
        <v/>
      </c>
      <c r="Z1360" s="46" t="str">
        <f t="shared" si="150"/>
        <v/>
      </c>
      <c r="AA1360" s="45" t="str">
        <f t="shared" si="151"/>
        <v/>
      </c>
      <c r="AB1360" s="45" t="str">
        <f t="shared" si="152"/>
        <v/>
      </c>
      <c r="AC1360" s="45" t="str">
        <f>+IF(Q1360="","",IFERROR(VLOOKUP(Q1360,Consulta1[],7,0),"-"))</f>
        <v/>
      </c>
      <c r="AD1360" s="45" t="str">
        <f>+IF(Q1360="","",IFERROR(VLOOKUP(Q1360,Consulta1[],9,0),"-"))</f>
        <v/>
      </c>
      <c r="AE1360" s="1">
        <f t="shared" si="153"/>
        <v>0</v>
      </c>
    </row>
    <row r="1361" spans="16:31">
      <c r="P1361" s="54"/>
      <c r="Q1361" s="45" t="str">
        <f t="shared" si="147"/>
        <v/>
      </c>
      <c r="R1361" s="45" t="str">
        <f>+IF(Q1361="","",IFERROR(VLOOKUP(Q1361,Consulta1[],2,0),"-"))</f>
        <v/>
      </c>
      <c r="S1361" s="45" t="str">
        <f>+IF(Q1361="","",IFERROR(VLOOKUP(Q1361,Consulta1[],3,0),"-"))</f>
        <v/>
      </c>
      <c r="T1361" s="45" t="str">
        <f>+IF(Q1361="","",IFERROR(VLOOKUP(Q1361,Consulta1[],4,0),"-"))</f>
        <v/>
      </c>
      <c r="U1361" s="45" t="str">
        <f>+IF(Q1361="","",IFERROR(VLOOKUP(Q1361,Consulta1[],5,0),"-"))</f>
        <v/>
      </c>
      <c r="V1361" s="45" t="str">
        <f>+IF(Q1361="","",IFERROR(VLOOKUP(Q1361,Consulta1[],6,0),"-"))</f>
        <v/>
      </c>
      <c r="W1361" s="45" t="str">
        <f t="shared" si="148"/>
        <v/>
      </c>
      <c r="X1361" s="51" t="str">
        <f>+IF(T1361="SWAT HB",800,IF(R1361="-","",IFERROR(IF(T1361="-","",VLOOKUP(T1361,'SKILL PERFIL'!$A$2:$B$37,2,0)),"")))</f>
        <v/>
      </c>
      <c r="Y1361" s="51" t="str">
        <f t="shared" si="149"/>
        <v/>
      </c>
      <c r="Z1361" s="46" t="str">
        <f t="shared" si="150"/>
        <v/>
      </c>
      <c r="AA1361" s="45" t="str">
        <f t="shared" si="151"/>
        <v/>
      </c>
      <c r="AB1361" s="45" t="str">
        <f t="shared" si="152"/>
        <v/>
      </c>
      <c r="AC1361" s="45" t="str">
        <f>+IF(Q1361="","",IFERROR(VLOOKUP(Q1361,Consulta1[],7,0),"-"))</f>
        <v/>
      </c>
      <c r="AD1361" s="45" t="str">
        <f>+IF(Q1361="","",IFERROR(VLOOKUP(Q1361,Consulta1[],9,0),"-"))</f>
        <v/>
      </c>
      <c r="AE1361" s="1">
        <f t="shared" si="153"/>
        <v>0</v>
      </c>
    </row>
    <row r="1362" spans="16:31">
      <c r="P1362" s="54"/>
      <c r="Q1362" s="45" t="str">
        <f t="shared" si="147"/>
        <v/>
      </c>
      <c r="R1362" s="45" t="str">
        <f>+IF(Q1362="","",IFERROR(VLOOKUP(Q1362,Consulta1[],2,0),"-"))</f>
        <v/>
      </c>
      <c r="S1362" s="45" t="str">
        <f>+IF(Q1362="","",IFERROR(VLOOKUP(Q1362,Consulta1[],3,0),"-"))</f>
        <v/>
      </c>
      <c r="T1362" s="45" t="str">
        <f>+IF(Q1362="","",IFERROR(VLOOKUP(Q1362,Consulta1[],4,0),"-"))</f>
        <v/>
      </c>
      <c r="U1362" s="45" t="str">
        <f>+IF(Q1362="","",IFERROR(VLOOKUP(Q1362,Consulta1[],5,0),"-"))</f>
        <v/>
      </c>
      <c r="V1362" s="45" t="str">
        <f>+IF(Q1362="","",IFERROR(VLOOKUP(Q1362,Consulta1[],6,0),"-"))</f>
        <v/>
      </c>
      <c r="W1362" s="45" t="str">
        <f t="shared" si="148"/>
        <v/>
      </c>
      <c r="X1362" s="51" t="str">
        <f>+IF(T1362="SWAT HB",800,IF(R1362="-","",IFERROR(IF(T1362="-","",VLOOKUP(T1362,'SKILL PERFIL'!$A$2:$B$37,2,0)),"")))</f>
        <v/>
      </c>
      <c r="Y1362" s="51" t="str">
        <f t="shared" si="149"/>
        <v/>
      </c>
      <c r="Z1362" s="46" t="str">
        <f t="shared" si="150"/>
        <v/>
      </c>
      <c r="AA1362" s="45" t="str">
        <f t="shared" si="151"/>
        <v/>
      </c>
      <c r="AB1362" s="45" t="str">
        <f t="shared" si="152"/>
        <v/>
      </c>
      <c r="AC1362" s="45" t="str">
        <f>+IF(Q1362="","",IFERROR(VLOOKUP(Q1362,Consulta1[],7,0),"-"))</f>
        <v/>
      </c>
      <c r="AD1362" s="45" t="str">
        <f>+IF(Q1362="","",IFERROR(VLOOKUP(Q1362,Consulta1[],9,0),"-"))</f>
        <v/>
      </c>
      <c r="AE1362" s="1">
        <f t="shared" si="153"/>
        <v>0</v>
      </c>
    </row>
    <row r="1363" spans="16:31">
      <c r="P1363" s="54"/>
      <c r="Q1363" s="45" t="str">
        <f t="shared" si="147"/>
        <v/>
      </c>
      <c r="R1363" s="45" t="str">
        <f>+IF(Q1363="","",IFERROR(VLOOKUP(Q1363,Consulta1[],2,0),"-"))</f>
        <v/>
      </c>
      <c r="S1363" s="45" t="str">
        <f>+IF(Q1363="","",IFERROR(VLOOKUP(Q1363,Consulta1[],3,0),"-"))</f>
        <v/>
      </c>
      <c r="T1363" s="45" t="str">
        <f>+IF(Q1363="","",IFERROR(VLOOKUP(Q1363,Consulta1[],4,0),"-"))</f>
        <v/>
      </c>
      <c r="U1363" s="45" t="str">
        <f>+IF(Q1363="","",IFERROR(VLOOKUP(Q1363,Consulta1[],5,0),"-"))</f>
        <v/>
      </c>
      <c r="V1363" s="45" t="str">
        <f>+IF(Q1363="","",IFERROR(VLOOKUP(Q1363,Consulta1[],6,0),"-"))</f>
        <v/>
      </c>
      <c r="W1363" s="45" t="str">
        <f t="shared" si="148"/>
        <v/>
      </c>
      <c r="X1363" s="51" t="str">
        <f>+IF(T1363="SWAT HB",800,IF(R1363="-","",IFERROR(IF(T1363="-","",VLOOKUP(T1363,'SKILL PERFIL'!$A$2:$B$37,2,0)),"")))</f>
        <v/>
      </c>
      <c r="Y1363" s="51" t="str">
        <f t="shared" si="149"/>
        <v/>
      </c>
      <c r="Z1363" s="46" t="str">
        <f t="shared" si="150"/>
        <v/>
      </c>
      <c r="AA1363" s="45" t="str">
        <f t="shared" si="151"/>
        <v/>
      </c>
      <c r="AB1363" s="45" t="str">
        <f t="shared" si="152"/>
        <v/>
      </c>
      <c r="AC1363" s="45" t="str">
        <f>+IF(Q1363="","",IFERROR(VLOOKUP(Q1363,Consulta1[],7,0),"-"))</f>
        <v/>
      </c>
      <c r="AD1363" s="45" t="str">
        <f>+IF(Q1363="","",IFERROR(VLOOKUP(Q1363,Consulta1[],9,0),"-"))</f>
        <v/>
      </c>
      <c r="AE1363" s="1">
        <f t="shared" si="153"/>
        <v>0</v>
      </c>
    </row>
    <row r="1364" spans="16:31">
      <c r="P1364" s="54"/>
      <c r="Q1364" s="45" t="str">
        <f t="shared" si="147"/>
        <v/>
      </c>
      <c r="R1364" s="45" t="str">
        <f>+IF(Q1364="","",IFERROR(VLOOKUP(Q1364,Consulta1[],2,0),"-"))</f>
        <v/>
      </c>
      <c r="S1364" s="45" t="str">
        <f>+IF(Q1364="","",IFERROR(VLOOKUP(Q1364,Consulta1[],3,0),"-"))</f>
        <v/>
      </c>
      <c r="T1364" s="45" t="str">
        <f>+IF(Q1364="","",IFERROR(VLOOKUP(Q1364,Consulta1[],4,0),"-"))</f>
        <v/>
      </c>
      <c r="U1364" s="45" t="str">
        <f>+IF(Q1364="","",IFERROR(VLOOKUP(Q1364,Consulta1[],5,0),"-"))</f>
        <v/>
      </c>
      <c r="V1364" s="45" t="str">
        <f>+IF(Q1364="","",IFERROR(VLOOKUP(Q1364,Consulta1[],6,0),"-"))</f>
        <v/>
      </c>
      <c r="W1364" s="45" t="str">
        <f t="shared" si="148"/>
        <v/>
      </c>
      <c r="X1364" s="51" t="str">
        <f>+IF(T1364="SWAT HB",800,IF(R1364="-","",IFERROR(IF(T1364="-","",VLOOKUP(T1364,'SKILL PERFIL'!$A$2:$B$37,2,0)),"")))</f>
        <v/>
      </c>
      <c r="Y1364" s="51" t="str">
        <f t="shared" si="149"/>
        <v/>
      </c>
      <c r="Z1364" s="46" t="str">
        <f t="shared" si="150"/>
        <v/>
      </c>
      <c r="AA1364" s="45" t="str">
        <f t="shared" si="151"/>
        <v/>
      </c>
      <c r="AB1364" s="45" t="str">
        <f t="shared" si="152"/>
        <v/>
      </c>
      <c r="AC1364" s="45" t="str">
        <f>+IF(Q1364="","",IFERROR(VLOOKUP(Q1364,Consulta1[],7,0),"-"))</f>
        <v/>
      </c>
      <c r="AD1364" s="45" t="str">
        <f>+IF(Q1364="","",IFERROR(VLOOKUP(Q1364,Consulta1[],9,0),"-"))</f>
        <v/>
      </c>
      <c r="AE1364" s="1">
        <f t="shared" si="153"/>
        <v>0</v>
      </c>
    </row>
    <row r="1365" spans="16:31">
      <c r="P1365" s="54"/>
      <c r="Q1365" s="45" t="str">
        <f t="shared" si="147"/>
        <v/>
      </c>
      <c r="R1365" s="45" t="str">
        <f>+IF(Q1365="","",IFERROR(VLOOKUP(Q1365,Consulta1[],2,0),"-"))</f>
        <v/>
      </c>
      <c r="S1365" s="45" t="str">
        <f>+IF(Q1365="","",IFERROR(VLOOKUP(Q1365,Consulta1[],3,0),"-"))</f>
        <v/>
      </c>
      <c r="T1365" s="45" t="str">
        <f>+IF(Q1365="","",IFERROR(VLOOKUP(Q1365,Consulta1[],4,0),"-"))</f>
        <v/>
      </c>
      <c r="U1365" s="45" t="str">
        <f>+IF(Q1365="","",IFERROR(VLOOKUP(Q1365,Consulta1[],5,0),"-"))</f>
        <v/>
      </c>
      <c r="V1365" s="45" t="str">
        <f>+IF(Q1365="","",IFERROR(VLOOKUP(Q1365,Consulta1[],6,0),"-"))</f>
        <v/>
      </c>
      <c r="W1365" s="45" t="str">
        <f t="shared" si="148"/>
        <v/>
      </c>
      <c r="X1365" s="51" t="str">
        <f>+IF(T1365="SWAT HB",800,IF(R1365="-","",IFERROR(IF(T1365="-","",VLOOKUP(T1365,'SKILL PERFIL'!$A$2:$B$37,2,0)),"")))</f>
        <v/>
      </c>
      <c r="Y1365" s="51" t="str">
        <f t="shared" si="149"/>
        <v/>
      </c>
      <c r="Z1365" s="46" t="str">
        <f t="shared" si="150"/>
        <v/>
      </c>
      <c r="AA1365" s="45" t="str">
        <f t="shared" si="151"/>
        <v/>
      </c>
      <c r="AB1365" s="45" t="str">
        <f t="shared" si="152"/>
        <v/>
      </c>
      <c r="AC1365" s="45" t="str">
        <f>+IF(Q1365="","",IFERROR(VLOOKUP(Q1365,Consulta1[],7,0),"-"))</f>
        <v/>
      </c>
      <c r="AD1365" s="45" t="str">
        <f>+IF(Q1365="","",IFERROR(VLOOKUP(Q1365,Consulta1[],9,0),"-"))</f>
        <v/>
      </c>
      <c r="AE1365" s="1">
        <f t="shared" si="153"/>
        <v>0</v>
      </c>
    </row>
    <row r="1366" spans="16:31">
      <c r="P1366" s="54"/>
      <c r="Q1366" s="45" t="str">
        <f t="shared" si="147"/>
        <v/>
      </c>
      <c r="R1366" s="45" t="str">
        <f>+IF(Q1366="","",IFERROR(VLOOKUP(Q1366,Consulta1[],2,0),"-"))</f>
        <v/>
      </c>
      <c r="S1366" s="45" t="str">
        <f>+IF(Q1366="","",IFERROR(VLOOKUP(Q1366,Consulta1[],3,0),"-"))</f>
        <v/>
      </c>
      <c r="T1366" s="45" t="str">
        <f>+IF(Q1366="","",IFERROR(VLOOKUP(Q1366,Consulta1[],4,0),"-"))</f>
        <v/>
      </c>
      <c r="U1366" s="45" t="str">
        <f>+IF(Q1366="","",IFERROR(VLOOKUP(Q1366,Consulta1[],5,0),"-"))</f>
        <v/>
      </c>
      <c r="V1366" s="45" t="str">
        <f>+IF(Q1366="","",IFERROR(VLOOKUP(Q1366,Consulta1[],6,0),"-"))</f>
        <v/>
      </c>
      <c r="W1366" s="45" t="str">
        <f t="shared" si="148"/>
        <v/>
      </c>
      <c r="X1366" s="51" t="str">
        <f>+IF(T1366="SWAT HB",800,IF(R1366="-","",IFERROR(IF(T1366="-","",VLOOKUP(T1366,'SKILL PERFIL'!$A$2:$B$37,2,0)),"")))</f>
        <v/>
      </c>
      <c r="Y1366" s="51" t="str">
        <f t="shared" si="149"/>
        <v/>
      </c>
      <c r="Z1366" s="46" t="str">
        <f t="shared" si="150"/>
        <v/>
      </c>
      <c r="AA1366" s="45" t="str">
        <f t="shared" si="151"/>
        <v/>
      </c>
      <c r="AB1366" s="45" t="str">
        <f t="shared" si="152"/>
        <v/>
      </c>
      <c r="AC1366" s="45" t="str">
        <f>+IF(Q1366="","",IFERROR(VLOOKUP(Q1366,Consulta1[],7,0),"-"))</f>
        <v/>
      </c>
      <c r="AD1366" s="45" t="str">
        <f>+IF(Q1366="","",IFERROR(VLOOKUP(Q1366,Consulta1[],9,0),"-"))</f>
        <v/>
      </c>
      <c r="AE1366" s="1">
        <f t="shared" si="153"/>
        <v>0</v>
      </c>
    </row>
    <row r="1367" spans="16:31">
      <c r="P1367" s="54"/>
      <c r="Q1367" s="45" t="str">
        <f t="shared" si="147"/>
        <v/>
      </c>
      <c r="R1367" s="45" t="str">
        <f>+IF(Q1367="","",IFERROR(VLOOKUP(Q1367,Consulta1[],2,0),"-"))</f>
        <v/>
      </c>
      <c r="S1367" s="45" t="str">
        <f>+IF(Q1367="","",IFERROR(VLOOKUP(Q1367,Consulta1[],3,0),"-"))</f>
        <v/>
      </c>
      <c r="T1367" s="45" t="str">
        <f>+IF(Q1367="","",IFERROR(VLOOKUP(Q1367,Consulta1[],4,0),"-"))</f>
        <v/>
      </c>
      <c r="U1367" s="45" t="str">
        <f>+IF(Q1367="","",IFERROR(VLOOKUP(Q1367,Consulta1[],5,0),"-"))</f>
        <v/>
      </c>
      <c r="V1367" s="45" t="str">
        <f>+IF(Q1367="","",IFERROR(VLOOKUP(Q1367,Consulta1[],6,0),"-"))</f>
        <v/>
      </c>
      <c r="W1367" s="45" t="str">
        <f t="shared" si="148"/>
        <v/>
      </c>
      <c r="X1367" s="51" t="str">
        <f>+IF(T1367="SWAT HB",800,IF(R1367="-","",IFERROR(IF(T1367="-","",VLOOKUP(T1367,'SKILL PERFIL'!$A$2:$B$37,2,0)),"")))</f>
        <v/>
      </c>
      <c r="Y1367" s="51" t="str">
        <f t="shared" si="149"/>
        <v/>
      </c>
      <c r="Z1367" s="46" t="str">
        <f t="shared" si="150"/>
        <v/>
      </c>
      <c r="AA1367" s="45" t="str">
        <f t="shared" si="151"/>
        <v/>
      </c>
      <c r="AB1367" s="45" t="str">
        <f t="shared" si="152"/>
        <v/>
      </c>
      <c r="AC1367" s="45" t="str">
        <f>+IF(Q1367="","",IFERROR(VLOOKUP(Q1367,Consulta1[],7,0),"-"))</f>
        <v/>
      </c>
      <c r="AD1367" s="45" t="str">
        <f>+IF(Q1367="","",IFERROR(VLOOKUP(Q1367,Consulta1[],9,0),"-"))</f>
        <v/>
      </c>
      <c r="AE1367" s="1">
        <f t="shared" si="153"/>
        <v>0</v>
      </c>
    </row>
    <row r="1368" spans="16:31">
      <c r="P1368" s="54"/>
      <c r="Q1368" s="45" t="str">
        <f t="shared" si="147"/>
        <v/>
      </c>
      <c r="R1368" s="45" t="str">
        <f>+IF(Q1368="","",IFERROR(VLOOKUP(Q1368,Consulta1[],2,0),"-"))</f>
        <v/>
      </c>
      <c r="S1368" s="45" t="str">
        <f>+IF(Q1368="","",IFERROR(VLOOKUP(Q1368,Consulta1[],3,0),"-"))</f>
        <v/>
      </c>
      <c r="T1368" s="45" t="str">
        <f>+IF(Q1368="","",IFERROR(VLOOKUP(Q1368,Consulta1[],4,0),"-"))</f>
        <v/>
      </c>
      <c r="U1368" s="45" t="str">
        <f>+IF(Q1368="","",IFERROR(VLOOKUP(Q1368,Consulta1[],5,0),"-"))</f>
        <v/>
      </c>
      <c r="V1368" s="45" t="str">
        <f>+IF(Q1368="","",IFERROR(VLOOKUP(Q1368,Consulta1[],6,0),"-"))</f>
        <v/>
      </c>
      <c r="W1368" s="45" t="str">
        <f t="shared" si="148"/>
        <v/>
      </c>
      <c r="X1368" s="51" t="str">
        <f>+IF(T1368="SWAT HB",800,IF(R1368="-","",IFERROR(IF(T1368="-","",VLOOKUP(T1368,'SKILL PERFIL'!$A$2:$B$37,2,0)),"")))</f>
        <v/>
      </c>
      <c r="Y1368" s="51" t="str">
        <f t="shared" si="149"/>
        <v/>
      </c>
      <c r="Z1368" s="46" t="str">
        <f t="shared" si="150"/>
        <v/>
      </c>
      <c r="AA1368" s="45" t="str">
        <f t="shared" si="151"/>
        <v/>
      </c>
      <c r="AB1368" s="45" t="str">
        <f t="shared" si="152"/>
        <v/>
      </c>
      <c r="AC1368" s="45" t="str">
        <f>+IF(Q1368="","",IFERROR(VLOOKUP(Q1368,Consulta1[],7,0),"-"))</f>
        <v/>
      </c>
      <c r="AD1368" s="45" t="str">
        <f>+IF(Q1368="","",IFERROR(VLOOKUP(Q1368,Consulta1[],9,0),"-"))</f>
        <v/>
      </c>
      <c r="AE1368" s="1">
        <f t="shared" si="153"/>
        <v>0</v>
      </c>
    </row>
    <row r="1369" spans="16:31">
      <c r="P1369" s="54"/>
      <c r="Q1369" s="45" t="str">
        <f t="shared" si="147"/>
        <v/>
      </c>
      <c r="R1369" s="45" t="str">
        <f>+IF(Q1369="","",IFERROR(VLOOKUP(Q1369,Consulta1[],2,0),"-"))</f>
        <v/>
      </c>
      <c r="S1369" s="45" t="str">
        <f>+IF(Q1369="","",IFERROR(VLOOKUP(Q1369,Consulta1[],3,0),"-"))</f>
        <v/>
      </c>
      <c r="T1369" s="45" t="str">
        <f>+IF(Q1369="","",IFERROR(VLOOKUP(Q1369,Consulta1[],4,0),"-"))</f>
        <v/>
      </c>
      <c r="U1369" s="45" t="str">
        <f>+IF(Q1369="","",IFERROR(VLOOKUP(Q1369,Consulta1[],5,0),"-"))</f>
        <v/>
      </c>
      <c r="V1369" s="45" t="str">
        <f>+IF(Q1369="","",IFERROR(VLOOKUP(Q1369,Consulta1[],6,0),"-"))</f>
        <v/>
      </c>
      <c r="W1369" s="45" t="str">
        <f t="shared" si="148"/>
        <v/>
      </c>
      <c r="X1369" s="51" t="str">
        <f>+IF(T1369="SWAT HB",800,IF(R1369="-","",IFERROR(IF(T1369="-","",VLOOKUP(T1369,'SKILL PERFIL'!$A$2:$B$37,2,0)),"")))</f>
        <v/>
      </c>
      <c r="Y1369" s="51" t="str">
        <f t="shared" si="149"/>
        <v/>
      </c>
      <c r="Z1369" s="46" t="str">
        <f t="shared" si="150"/>
        <v/>
      </c>
      <c r="AA1369" s="45" t="str">
        <f t="shared" si="151"/>
        <v/>
      </c>
      <c r="AB1369" s="45" t="str">
        <f t="shared" si="152"/>
        <v/>
      </c>
      <c r="AC1369" s="45" t="str">
        <f>+IF(Q1369="","",IFERROR(VLOOKUP(Q1369,Consulta1[],7,0),"-"))</f>
        <v/>
      </c>
      <c r="AD1369" s="45" t="str">
        <f>+IF(Q1369="","",IFERROR(VLOOKUP(Q1369,Consulta1[],9,0),"-"))</f>
        <v/>
      </c>
      <c r="AE1369" s="1">
        <f t="shared" si="153"/>
        <v>0</v>
      </c>
    </row>
    <row r="1370" spans="16:31">
      <c r="P1370" s="54"/>
      <c r="Q1370" s="45" t="str">
        <f t="shared" si="147"/>
        <v/>
      </c>
      <c r="R1370" s="45" t="str">
        <f>+IF(Q1370="","",IFERROR(VLOOKUP(Q1370,Consulta1[],2,0),"-"))</f>
        <v/>
      </c>
      <c r="S1370" s="45" t="str">
        <f>+IF(Q1370="","",IFERROR(VLOOKUP(Q1370,Consulta1[],3,0),"-"))</f>
        <v/>
      </c>
      <c r="T1370" s="45" t="str">
        <f>+IF(Q1370="","",IFERROR(VLOOKUP(Q1370,Consulta1[],4,0),"-"))</f>
        <v/>
      </c>
      <c r="U1370" s="45" t="str">
        <f>+IF(Q1370="","",IFERROR(VLOOKUP(Q1370,Consulta1[],5,0),"-"))</f>
        <v/>
      </c>
      <c r="V1370" s="45" t="str">
        <f>+IF(Q1370="","",IFERROR(VLOOKUP(Q1370,Consulta1[],6,0),"-"))</f>
        <v/>
      </c>
      <c r="W1370" s="45" t="str">
        <f t="shared" si="148"/>
        <v/>
      </c>
      <c r="X1370" s="51" t="str">
        <f>+IF(T1370="SWAT HB",800,IF(R1370="-","",IFERROR(IF(T1370="-","",VLOOKUP(T1370,'SKILL PERFIL'!$A$2:$B$37,2,0)),"")))</f>
        <v/>
      </c>
      <c r="Y1370" s="51" t="str">
        <f t="shared" si="149"/>
        <v/>
      </c>
      <c r="Z1370" s="46" t="str">
        <f t="shared" si="150"/>
        <v/>
      </c>
      <c r="AA1370" s="45" t="str">
        <f t="shared" si="151"/>
        <v/>
      </c>
      <c r="AB1370" s="45" t="str">
        <f t="shared" si="152"/>
        <v/>
      </c>
      <c r="AC1370" s="45" t="str">
        <f>+IF(Q1370="","",IFERROR(VLOOKUP(Q1370,Consulta1[],7,0),"-"))</f>
        <v/>
      </c>
      <c r="AD1370" s="45" t="str">
        <f>+IF(Q1370="","",IFERROR(VLOOKUP(Q1370,Consulta1[],9,0),"-"))</f>
        <v/>
      </c>
      <c r="AE1370" s="1">
        <f t="shared" si="153"/>
        <v>0</v>
      </c>
    </row>
    <row r="1371" spans="16:31">
      <c r="P1371" s="54"/>
      <c r="Q1371" s="45" t="str">
        <f t="shared" si="147"/>
        <v/>
      </c>
      <c r="R1371" s="45" t="str">
        <f>+IF(Q1371="","",IFERROR(VLOOKUP(Q1371,Consulta1[],2,0),"-"))</f>
        <v/>
      </c>
      <c r="S1371" s="45" t="str">
        <f>+IF(Q1371="","",IFERROR(VLOOKUP(Q1371,Consulta1[],3,0),"-"))</f>
        <v/>
      </c>
      <c r="T1371" s="45" t="str">
        <f>+IF(Q1371="","",IFERROR(VLOOKUP(Q1371,Consulta1[],4,0),"-"))</f>
        <v/>
      </c>
      <c r="U1371" s="45" t="str">
        <f>+IF(Q1371="","",IFERROR(VLOOKUP(Q1371,Consulta1[],5,0),"-"))</f>
        <v/>
      </c>
      <c r="V1371" s="45" t="str">
        <f>+IF(Q1371="","",IFERROR(VLOOKUP(Q1371,Consulta1[],6,0),"-"))</f>
        <v/>
      </c>
      <c r="W1371" s="45" t="str">
        <f t="shared" si="148"/>
        <v/>
      </c>
      <c r="X1371" s="51" t="str">
        <f>+IF(T1371="SWAT HB",800,IF(R1371="-","",IFERROR(IF(T1371="-","",VLOOKUP(T1371,'SKILL PERFIL'!$A$2:$B$37,2,0)),"")))</f>
        <v/>
      </c>
      <c r="Y1371" s="51" t="str">
        <f t="shared" si="149"/>
        <v/>
      </c>
      <c r="Z1371" s="46" t="str">
        <f t="shared" si="150"/>
        <v/>
      </c>
      <c r="AA1371" s="45" t="str">
        <f t="shared" si="151"/>
        <v/>
      </c>
      <c r="AB1371" s="45" t="str">
        <f t="shared" si="152"/>
        <v/>
      </c>
      <c r="AC1371" s="45" t="str">
        <f>+IF(Q1371="","",IFERROR(VLOOKUP(Q1371,Consulta1[],7,0),"-"))</f>
        <v/>
      </c>
      <c r="AD1371" s="45" t="str">
        <f>+IF(Q1371="","",IFERROR(VLOOKUP(Q1371,Consulta1[],9,0),"-"))</f>
        <v/>
      </c>
      <c r="AE1371" s="1">
        <f t="shared" si="153"/>
        <v>0</v>
      </c>
    </row>
    <row r="1372" spans="16:31">
      <c r="P1372" s="54"/>
      <c r="Q1372" s="45" t="str">
        <f t="shared" si="147"/>
        <v/>
      </c>
      <c r="R1372" s="45" t="str">
        <f>+IF(Q1372="","",IFERROR(VLOOKUP(Q1372,Consulta1[],2,0),"-"))</f>
        <v/>
      </c>
      <c r="S1372" s="45" t="str">
        <f>+IF(Q1372="","",IFERROR(VLOOKUP(Q1372,Consulta1[],3,0),"-"))</f>
        <v/>
      </c>
      <c r="T1372" s="45" t="str">
        <f>+IF(Q1372="","",IFERROR(VLOOKUP(Q1372,Consulta1[],4,0),"-"))</f>
        <v/>
      </c>
      <c r="U1372" s="45" t="str">
        <f>+IF(Q1372="","",IFERROR(VLOOKUP(Q1372,Consulta1[],5,0),"-"))</f>
        <v/>
      </c>
      <c r="V1372" s="45" t="str">
        <f>+IF(Q1372="","",IFERROR(VLOOKUP(Q1372,Consulta1[],6,0),"-"))</f>
        <v/>
      </c>
      <c r="W1372" s="45" t="str">
        <f t="shared" si="148"/>
        <v/>
      </c>
      <c r="X1372" s="51" t="str">
        <f>+IF(T1372="SWAT HB",800,IF(R1372="-","",IFERROR(IF(T1372="-","",VLOOKUP(T1372,'SKILL PERFIL'!$A$2:$B$37,2,0)),"")))</f>
        <v/>
      </c>
      <c r="Y1372" s="51" t="str">
        <f t="shared" si="149"/>
        <v/>
      </c>
      <c r="Z1372" s="46" t="str">
        <f t="shared" si="150"/>
        <v/>
      </c>
      <c r="AA1372" s="45" t="str">
        <f t="shared" si="151"/>
        <v/>
      </c>
      <c r="AB1372" s="45" t="str">
        <f t="shared" si="152"/>
        <v/>
      </c>
      <c r="AC1372" s="45" t="str">
        <f>+IF(Q1372="","",IFERROR(VLOOKUP(Q1372,Consulta1[],7,0),"-"))</f>
        <v/>
      </c>
      <c r="AD1372" s="45" t="str">
        <f>+IF(Q1372="","",IFERROR(VLOOKUP(Q1372,Consulta1[],9,0),"-"))</f>
        <v/>
      </c>
      <c r="AE1372" s="1">
        <f t="shared" si="153"/>
        <v>0</v>
      </c>
    </row>
    <row r="1373" spans="16:31">
      <c r="P1373" s="54"/>
      <c r="Q1373" s="45" t="str">
        <f t="shared" si="147"/>
        <v/>
      </c>
      <c r="R1373" s="45" t="str">
        <f>+IF(Q1373="","",IFERROR(VLOOKUP(Q1373,Consulta1[],2,0),"-"))</f>
        <v/>
      </c>
      <c r="S1373" s="45" t="str">
        <f>+IF(Q1373="","",IFERROR(VLOOKUP(Q1373,Consulta1[],3,0),"-"))</f>
        <v/>
      </c>
      <c r="T1373" s="45" t="str">
        <f>+IF(Q1373="","",IFERROR(VLOOKUP(Q1373,Consulta1[],4,0),"-"))</f>
        <v/>
      </c>
      <c r="U1373" s="45" t="str">
        <f>+IF(Q1373="","",IFERROR(VLOOKUP(Q1373,Consulta1[],5,0),"-"))</f>
        <v/>
      </c>
      <c r="V1373" s="45" t="str">
        <f>+IF(Q1373="","",IFERROR(VLOOKUP(Q1373,Consulta1[],6,0),"-"))</f>
        <v/>
      </c>
      <c r="W1373" s="45" t="str">
        <f t="shared" si="148"/>
        <v/>
      </c>
      <c r="X1373" s="51" t="str">
        <f>+IF(T1373="SWAT HB",800,IF(R1373="-","",IFERROR(IF(T1373="-","",VLOOKUP(T1373,'SKILL PERFIL'!$A$2:$B$37,2,0)),"")))</f>
        <v/>
      </c>
      <c r="Y1373" s="51" t="str">
        <f t="shared" si="149"/>
        <v/>
      </c>
      <c r="Z1373" s="46" t="str">
        <f t="shared" si="150"/>
        <v/>
      </c>
      <c r="AA1373" s="45" t="str">
        <f t="shared" si="151"/>
        <v/>
      </c>
      <c r="AB1373" s="45" t="str">
        <f t="shared" si="152"/>
        <v/>
      </c>
      <c r="AC1373" s="45" t="str">
        <f>+IF(Q1373="","",IFERROR(VLOOKUP(Q1373,Consulta1[],7,0),"-"))</f>
        <v/>
      </c>
      <c r="AD1373" s="45" t="str">
        <f>+IF(Q1373="","",IFERROR(VLOOKUP(Q1373,Consulta1[],9,0),"-"))</f>
        <v/>
      </c>
      <c r="AE1373" s="1">
        <f t="shared" si="153"/>
        <v>0</v>
      </c>
    </row>
    <row r="1374" spans="16:31">
      <c r="P1374" s="54"/>
      <c r="Q1374" s="45" t="str">
        <f t="shared" si="147"/>
        <v/>
      </c>
      <c r="R1374" s="45" t="str">
        <f>+IF(Q1374="","",IFERROR(VLOOKUP(Q1374,Consulta1[],2,0),"-"))</f>
        <v/>
      </c>
      <c r="S1374" s="45" t="str">
        <f>+IF(Q1374="","",IFERROR(VLOOKUP(Q1374,Consulta1[],3,0),"-"))</f>
        <v/>
      </c>
      <c r="T1374" s="45" t="str">
        <f>+IF(Q1374="","",IFERROR(VLOOKUP(Q1374,Consulta1[],4,0),"-"))</f>
        <v/>
      </c>
      <c r="U1374" s="45" t="str">
        <f>+IF(Q1374="","",IFERROR(VLOOKUP(Q1374,Consulta1[],5,0),"-"))</f>
        <v/>
      </c>
      <c r="V1374" s="45" t="str">
        <f>+IF(Q1374="","",IFERROR(VLOOKUP(Q1374,Consulta1[],6,0),"-"))</f>
        <v/>
      </c>
      <c r="W1374" s="45" t="str">
        <f t="shared" si="148"/>
        <v/>
      </c>
      <c r="X1374" s="51" t="str">
        <f>+IF(T1374="SWAT HB",800,IF(R1374="-","",IFERROR(IF(T1374="-","",VLOOKUP(T1374,'SKILL PERFIL'!$A$2:$B$37,2,0)),"")))</f>
        <v/>
      </c>
      <c r="Y1374" s="51" t="str">
        <f t="shared" si="149"/>
        <v/>
      </c>
      <c r="Z1374" s="46" t="str">
        <f t="shared" si="150"/>
        <v/>
      </c>
      <c r="AA1374" s="45" t="str">
        <f t="shared" si="151"/>
        <v/>
      </c>
      <c r="AB1374" s="45" t="str">
        <f t="shared" si="152"/>
        <v/>
      </c>
      <c r="AC1374" s="45" t="str">
        <f>+IF(Q1374="","",IFERROR(VLOOKUP(Q1374,Consulta1[],7,0),"-"))</f>
        <v/>
      </c>
      <c r="AD1374" s="45" t="str">
        <f>+IF(Q1374="","",IFERROR(VLOOKUP(Q1374,Consulta1[],9,0),"-"))</f>
        <v/>
      </c>
      <c r="AE1374" s="1">
        <f t="shared" si="153"/>
        <v>0</v>
      </c>
    </row>
    <row r="1375" spans="16:31">
      <c r="P1375" s="54"/>
      <c r="Q1375" s="45" t="str">
        <f t="shared" si="147"/>
        <v/>
      </c>
      <c r="R1375" s="45" t="str">
        <f>+IF(Q1375="","",IFERROR(VLOOKUP(Q1375,Consulta1[],2,0),"-"))</f>
        <v/>
      </c>
      <c r="S1375" s="45" t="str">
        <f>+IF(Q1375="","",IFERROR(VLOOKUP(Q1375,Consulta1[],3,0),"-"))</f>
        <v/>
      </c>
      <c r="T1375" s="45" t="str">
        <f>+IF(Q1375="","",IFERROR(VLOOKUP(Q1375,Consulta1[],4,0),"-"))</f>
        <v/>
      </c>
      <c r="U1375" s="45" t="str">
        <f>+IF(Q1375="","",IFERROR(VLOOKUP(Q1375,Consulta1[],5,0),"-"))</f>
        <v/>
      </c>
      <c r="V1375" s="45" t="str">
        <f>+IF(Q1375="","",IFERROR(VLOOKUP(Q1375,Consulta1[],6,0),"-"))</f>
        <v/>
      </c>
      <c r="W1375" s="45" t="str">
        <f t="shared" si="148"/>
        <v/>
      </c>
      <c r="X1375" s="51" t="str">
        <f>+IF(T1375="SWAT HB",800,IF(R1375="-","",IFERROR(IF(T1375="-","",VLOOKUP(T1375,'SKILL PERFIL'!$A$2:$B$37,2,0)),"")))</f>
        <v/>
      </c>
      <c r="Y1375" s="51" t="str">
        <f t="shared" si="149"/>
        <v/>
      </c>
      <c r="Z1375" s="46" t="str">
        <f t="shared" si="150"/>
        <v/>
      </c>
      <c r="AA1375" s="45" t="str">
        <f t="shared" si="151"/>
        <v/>
      </c>
      <c r="AB1375" s="45" t="str">
        <f t="shared" si="152"/>
        <v/>
      </c>
      <c r="AC1375" s="45" t="str">
        <f>+IF(Q1375="","",IFERROR(VLOOKUP(Q1375,Consulta1[],7,0),"-"))</f>
        <v/>
      </c>
      <c r="AD1375" s="45" t="str">
        <f>+IF(Q1375="","",IFERROR(VLOOKUP(Q1375,Consulta1[],9,0),"-"))</f>
        <v/>
      </c>
      <c r="AE1375" s="1">
        <f t="shared" si="153"/>
        <v>0</v>
      </c>
    </row>
    <row r="1376" spans="16:31">
      <c r="P1376" s="54"/>
      <c r="Q1376" s="45" t="str">
        <f t="shared" si="147"/>
        <v/>
      </c>
      <c r="R1376" s="45" t="str">
        <f>+IF(Q1376="","",IFERROR(VLOOKUP(Q1376,Consulta1[],2,0),"-"))</f>
        <v/>
      </c>
      <c r="S1376" s="45" t="str">
        <f>+IF(Q1376="","",IFERROR(VLOOKUP(Q1376,Consulta1[],3,0),"-"))</f>
        <v/>
      </c>
      <c r="T1376" s="45" t="str">
        <f>+IF(Q1376="","",IFERROR(VLOOKUP(Q1376,Consulta1[],4,0),"-"))</f>
        <v/>
      </c>
      <c r="U1376" s="45" t="str">
        <f>+IF(Q1376="","",IFERROR(VLOOKUP(Q1376,Consulta1[],5,0),"-"))</f>
        <v/>
      </c>
      <c r="V1376" s="45" t="str">
        <f>+IF(Q1376="","",IFERROR(VLOOKUP(Q1376,Consulta1[],6,0),"-"))</f>
        <v/>
      </c>
      <c r="W1376" s="45" t="str">
        <f t="shared" si="148"/>
        <v/>
      </c>
      <c r="X1376" s="51" t="str">
        <f>+IF(T1376="SWAT HB",800,IF(R1376="-","",IFERROR(IF(T1376="-","",VLOOKUP(T1376,'SKILL PERFIL'!$A$2:$B$37,2,0)),"")))</f>
        <v/>
      </c>
      <c r="Y1376" s="51" t="str">
        <f t="shared" si="149"/>
        <v/>
      </c>
      <c r="Z1376" s="46" t="str">
        <f t="shared" si="150"/>
        <v/>
      </c>
      <c r="AA1376" s="45" t="str">
        <f t="shared" si="151"/>
        <v/>
      </c>
      <c r="AB1376" s="45" t="str">
        <f t="shared" si="152"/>
        <v/>
      </c>
      <c r="AC1376" s="45" t="str">
        <f>+IF(Q1376="","",IFERROR(VLOOKUP(Q1376,Consulta1[],7,0),"-"))</f>
        <v/>
      </c>
      <c r="AD1376" s="45" t="str">
        <f>+IF(Q1376="","",IFERROR(VLOOKUP(Q1376,Consulta1[],9,0),"-"))</f>
        <v/>
      </c>
      <c r="AE1376" s="1">
        <f t="shared" si="153"/>
        <v>0</v>
      </c>
    </row>
    <row r="1377" spans="16:31">
      <c r="P1377" s="54"/>
      <c r="Q1377" s="45" t="str">
        <f t="shared" si="147"/>
        <v/>
      </c>
      <c r="R1377" s="45" t="str">
        <f>+IF(Q1377="","",IFERROR(VLOOKUP(Q1377,Consulta1[],2,0),"-"))</f>
        <v/>
      </c>
      <c r="S1377" s="45" t="str">
        <f>+IF(Q1377="","",IFERROR(VLOOKUP(Q1377,Consulta1[],3,0),"-"))</f>
        <v/>
      </c>
      <c r="T1377" s="45" t="str">
        <f>+IF(Q1377="","",IFERROR(VLOOKUP(Q1377,Consulta1[],4,0),"-"))</f>
        <v/>
      </c>
      <c r="U1377" s="45" t="str">
        <f>+IF(Q1377="","",IFERROR(VLOOKUP(Q1377,Consulta1[],5,0),"-"))</f>
        <v/>
      </c>
      <c r="V1377" s="45" t="str">
        <f>+IF(Q1377="","",IFERROR(VLOOKUP(Q1377,Consulta1[],6,0),"-"))</f>
        <v/>
      </c>
      <c r="W1377" s="45" t="str">
        <f t="shared" si="148"/>
        <v/>
      </c>
      <c r="X1377" s="51" t="str">
        <f>+IF(T1377="SWAT HB",800,IF(R1377="-","",IFERROR(IF(T1377="-","",VLOOKUP(T1377,'SKILL PERFIL'!$A$2:$B$37,2,0)),"")))</f>
        <v/>
      </c>
      <c r="Y1377" s="51" t="str">
        <f t="shared" si="149"/>
        <v/>
      </c>
      <c r="Z1377" s="46" t="str">
        <f t="shared" si="150"/>
        <v/>
      </c>
      <c r="AA1377" s="45" t="str">
        <f t="shared" si="151"/>
        <v/>
      </c>
      <c r="AB1377" s="45" t="str">
        <f t="shared" si="152"/>
        <v/>
      </c>
      <c r="AC1377" s="45" t="str">
        <f>+IF(Q1377="","",IFERROR(VLOOKUP(Q1377,Consulta1[],7,0),"-"))</f>
        <v/>
      </c>
      <c r="AD1377" s="45" t="str">
        <f>+IF(Q1377="","",IFERROR(VLOOKUP(Q1377,Consulta1[],9,0),"-"))</f>
        <v/>
      </c>
      <c r="AE1377" s="1">
        <f t="shared" si="153"/>
        <v>0</v>
      </c>
    </row>
    <row r="1378" spans="16:31">
      <c r="P1378" s="54"/>
      <c r="Q1378" s="45" t="str">
        <f t="shared" si="147"/>
        <v/>
      </c>
      <c r="R1378" s="45" t="str">
        <f>+IF(Q1378="","",IFERROR(VLOOKUP(Q1378,Consulta1[],2,0),"-"))</f>
        <v/>
      </c>
      <c r="S1378" s="45" t="str">
        <f>+IF(Q1378="","",IFERROR(VLOOKUP(Q1378,Consulta1[],3,0),"-"))</f>
        <v/>
      </c>
      <c r="T1378" s="45" t="str">
        <f>+IF(Q1378="","",IFERROR(VLOOKUP(Q1378,Consulta1[],4,0),"-"))</f>
        <v/>
      </c>
      <c r="U1378" s="45" t="str">
        <f>+IF(Q1378="","",IFERROR(VLOOKUP(Q1378,Consulta1[],5,0),"-"))</f>
        <v/>
      </c>
      <c r="V1378" s="45" t="str">
        <f>+IF(Q1378="","",IFERROR(VLOOKUP(Q1378,Consulta1[],6,0),"-"))</f>
        <v/>
      </c>
      <c r="W1378" s="45" t="str">
        <f t="shared" si="148"/>
        <v/>
      </c>
      <c r="X1378" s="51" t="str">
        <f>+IF(T1378="SWAT HB",800,IF(R1378="-","",IFERROR(IF(T1378="-","",VLOOKUP(T1378,'SKILL PERFIL'!$A$2:$B$37,2,0)),"")))</f>
        <v/>
      </c>
      <c r="Y1378" s="51" t="str">
        <f t="shared" si="149"/>
        <v/>
      </c>
      <c r="Z1378" s="46" t="str">
        <f t="shared" si="150"/>
        <v/>
      </c>
      <c r="AA1378" s="45" t="str">
        <f t="shared" si="151"/>
        <v/>
      </c>
      <c r="AB1378" s="45" t="str">
        <f t="shared" si="152"/>
        <v/>
      </c>
      <c r="AC1378" s="45" t="str">
        <f>+IF(Q1378="","",IFERROR(VLOOKUP(Q1378,Consulta1[],7,0),"-"))</f>
        <v/>
      </c>
      <c r="AD1378" s="45" t="str">
        <f>+IF(Q1378="","",IFERROR(VLOOKUP(Q1378,Consulta1[],9,0),"-"))</f>
        <v/>
      </c>
      <c r="AE1378" s="1">
        <f t="shared" si="153"/>
        <v>0</v>
      </c>
    </row>
    <row r="1379" spans="16:31">
      <c r="P1379" s="54"/>
      <c r="Q1379" s="45" t="str">
        <f t="shared" si="147"/>
        <v/>
      </c>
      <c r="R1379" s="45" t="str">
        <f>+IF(Q1379="","",IFERROR(VLOOKUP(Q1379,Consulta1[],2,0),"-"))</f>
        <v/>
      </c>
      <c r="S1379" s="45" t="str">
        <f>+IF(Q1379="","",IFERROR(VLOOKUP(Q1379,Consulta1[],3,0),"-"))</f>
        <v/>
      </c>
      <c r="T1379" s="45" t="str">
        <f>+IF(Q1379="","",IFERROR(VLOOKUP(Q1379,Consulta1[],4,0),"-"))</f>
        <v/>
      </c>
      <c r="U1379" s="45" t="str">
        <f>+IF(Q1379="","",IFERROR(VLOOKUP(Q1379,Consulta1[],5,0),"-"))</f>
        <v/>
      </c>
      <c r="V1379" s="45" t="str">
        <f>+IF(Q1379="","",IFERROR(VLOOKUP(Q1379,Consulta1[],6,0),"-"))</f>
        <v/>
      </c>
      <c r="W1379" s="45" t="str">
        <f t="shared" si="148"/>
        <v/>
      </c>
      <c r="X1379" s="51" t="str">
        <f>+IF(T1379="SWAT HB",800,IF(R1379="-","",IFERROR(IF(T1379="-","",VLOOKUP(T1379,'SKILL PERFIL'!$A$2:$B$37,2,0)),"")))</f>
        <v/>
      </c>
      <c r="Y1379" s="51" t="str">
        <f t="shared" si="149"/>
        <v/>
      </c>
      <c r="Z1379" s="46" t="str">
        <f t="shared" si="150"/>
        <v/>
      </c>
      <c r="AA1379" s="45" t="str">
        <f t="shared" si="151"/>
        <v/>
      </c>
      <c r="AB1379" s="45" t="str">
        <f t="shared" si="152"/>
        <v/>
      </c>
      <c r="AC1379" s="45" t="str">
        <f>+IF(Q1379="","",IFERROR(VLOOKUP(Q1379,Consulta1[],7,0),"-"))</f>
        <v/>
      </c>
      <c r="AD1379" s="45" t="str">
        <f>+IF(Q1379="","",IFERROR(VLOOKUP(Q1379,Consulta1[],9,0),"-"))</f>
        <v/>
      </c>
      <c r="AE1379" s="1">
        <f t="shared" si="153"/>
        <v>0</v>
      </c>
    </row>
    <row r="1380" spans="16:31">
      <c r="P1380" s="54"/>
      <c r="Q1380" s="45" t="str">
        <f t="shared" si="147"/>
        <v/>
      </c>
      <c r="R1380" s="45" t="str">
        <f>+IF(Q1380="","",IFERROR(VLOOKUP(Q1380,Consulta1[],2,0),"-"))</f>
        <v/>
      </c>
      <c r="S1380" s="45" t="str">
        <f>+IF(Q1380="","",IFERROR(VLOOKUP(Q1380,Consulta1[],3,0),"-"))</f>
        <v/>
      </c>
      <c r="T1380" s="45" t="str">
        <f>+IF(Q1380="","",IFERROR(VLOOKUP(Q1380,Consulta1[],4,0),"-"))</f>
        <v/>
      </c>
      <c r="U1380" s="45" t="str">
        <f>+IF(Q1380="","",IFERROR(VLOOKUP(Q1380,Consulta1[],5,0),"-"))</f>
        <v/>
      </c>
      <c r="V1380" s="45" t="str">
        <f>+IF(Q1380="","",IFERROR(VLOOKUP(Q1380,Consulta1[],6,0),"-"))</f>
        <v/>
      </c>
      <c r="W1380" s="45" t="str">
        <f t="shared" si="148"/>
        <v/>
      </c>
      <c r="X1380" s="51" t="str">
        <f>+IF(T1380="SWAT HB",800,IF(R1380="-","",IFERROR(IF(T1380="-","",VLOOKUP(T1380,'SKILL PERFIL'!$A$2:$B$37,2,0)),"")))</f>
        <v/>
      </c>
      <c r="Y1380" s="51" t="str">
        <f t="shared" si="149"/>
        <v/>
      </c>
      <c r="Z1380" s="46" t="str">
        <f t="shared" si="150"/>
        <v/>
      </c>
      <c r="AA1380" s="45" t="str">
        <f t="shared" si="151"/>
        <v/>
      </c>
      <c r="AB1380" s="45" t="str">
        <f t="shared" si="152"/>
        <v/>
      </c>
      <c r="AC1380" s="45" t="str">
        <f>+IF(Q1380="","",IFERROR(VLOOKUP(Q1380,Consulta1[],7,0),"-"))</f>
        <v/>
      </c>
      <c r="AD1380" s="45" t="str">
        <f>+IF(Q1380="","",IFERROR(VLOOKUP(Q1380,Consulta1[],9,0),"-"))</f>
        <v/>
      </c>
      <c r="AE1380" s="1">
        <f t="shared" si="153"/>
        <v>0</v>
      </c>
    </row>
    <row r="1381" spans="16:31">
      <c r="P1381" s="54"/>
      <c r="Q1381" s="45" t="str">
        <f t="shared" si="147"/>
        <v/>
      </c>
      <c r="R1381" s="45" t="str">
        <f>+IF(Q1381="","",IFERROR(VLOOKUP(Q1381,Consulta1[],2,0),"-"))</f>
        <v/>
      </c>
      <c r="S1381" s="45" t="str">
        <f>+IF(Q1381="","",IFERROR(VLOOKUP(Q1381,Consulta1[],3,0),"-"))</f>
        <v/>
      </c>
      <c r="T1381" s="45" t="str">
        <f>+IF(Q1381="","",IFERROR(VLOOKUP(Q1381,Consulta1[],4,0),"-"))</f>
        <v/>
      </c>
      <c r="U1381" s="45" t="str">
        <f>+IF(Q1381="","",IFERROR(VLOOKUP(Q1381,Consulta1[],5,0),"-"))</f>
        <v/>
      </c>
      <c r="V1381" s="45" t="str">
        <f>+IF(Q1381="","",IFERROR(VLOOKUP(Q1381,Consulta1[],6,0),"-"))</f>
        <v/>
      </c>
      <c r="W1381" s="45" t="str">
        <f t="shared" si="148"/>
        <v/>
      </c>
      <c r="X1381" s="51" t="str">
        <f>+IF(T1381="SWAT HB",800,IF(R1381="-","",IFERROR(IF(T1381="-","",VLOOKUP(T1381,'SKILL PERFIL'!$A$2:$B$37,2,0)),"")))</f>
        <v/>
      </c>
      <c r="Y1381" s="51" t="str">
        <f t="shared" si="149"/>
        <v/>
      </c>
      <c r="Z1381" s="46" t="str">
        <f t="shared" si="150"/>
        <v/>
      </c>
      <c r="AA1381" s="45" t="str">
        <f t="shared" si="151"/>
        <v/>
      </c>
      <c r="AB1381" s="45" t="str">
        <f t="shared" si="152"/>
        <v/>
      </c>
      <c r="AC1381" s="45" t="str">
        <f>+IF(Q1381="","",IFERROR(VLOOKUP(Q1381,Consulta1[],7,0),"-"))</f>
        <v/>
      </c>
      <c r="AD1381" s="45" t="str">
        <f>+IF(Q1381="","",IFERROR(VLOOKUP(Q1381,Consulta1[],9,0),"-"))</f>
        <v/>
      </c>
      <c r="AE1381" s="1">
        <f t="shared" si="153"/>
        <v>0</v>
      </c>
    </row>
    <row r="1382" spans="16:31">
      <c r="P1382" s="54"/>
      <c r="Q1382" s="45" t="str">
        <f t="shared" si="147"/>
        <v/>
      </c>
      <c r="R1382" s="45" t="str">
        <f>+IF(Q1382="","",IFERROR(VLOOKUP(Q1382,Consulta1[],2,0),"-"))</f>
        <v/>
      </c>
      <c r="S1382" s="45" t="str">
        <f>+IF(Q1382="","",IFERROR(VLOOKUP(Q1382,Consulta1[],3,0),"-"))</f>
        <v/>
      </c>
      <c r="T1382" s="45" t="str">
        <f>+IF(Q1382="","",IFERROR(VLOOKUP(Q1382,Consulta1[],4,0),"-"))</f>
        <v/>
      </c>
      <c r="U1382" s="45" t="str">
        <f>+IF(Q1382="","",IFERROR(VLOOKUP(Q1382,Consulta1[],5,0),"-"))</f>
        <v/>
      </c>
      <c r="V1382" s="45" t="str">
        <f>+IF(Q1382="","",IFERROR(VLOOKUP(Q1382,Consulta1[],6,0),"-"))</f>
        <v/>
      </c>
      <c r="W1382" s="45" t="str">
        <f t="shared" si="148"/>
        <v/>
      </c>
      <c r="X1382" s="51" t="str">
        <f>+IF(T1382="SWAT HB",800,IF(R1382="-","",IFERROR(IF(T1382="-","",VLOOKUP(T1382,'SKILL PERFIL'!$A$2:$B$37,2,0)),"")))</f>
        <v/>
      </c>
      <c r="Y1382" s="51" t="str">
        <f t="shared" si="149"/>
        <v/>
      </c>
      <c r="Z1382" s="46" t="str">
        <f t="shared" si="150"/>
        <v/>
      </c>
      <c r="AA1382" s="45" t="str">
        <f t="shared" si="151"/>
        <v/>
      </c>
      <c r="AB1382" s="45" t="str">
        <f t="shared" si="152"/>
        <v/>
      </c>
      <c r="AC1382" s="45" t="str">
        <f>+IF(Q1382="","",IFERROR(VLOOKUP(Q1382,Consulta1[],7,0),"-"))</f>
        <v/>
      </c>
      <c r="AD1382" s="45" t="str">
        <f>+IF(Q1382="","",IFERROR(VLOOKUP(Q1382,Consulta1[],9,0),"-"))</f>
        <v/>
      </c>
      <c r="AE1382" s="1">
        <f t="shared" si="153"/>
        <v>0</v>
      </c>
    </row>
    <row r="1383" spans="16:31">
      <c r="P1383" s="54"/>
      <c r="Q1383" s="45" t="str">
        <f t="shared" si="147"/>
        <v/>
      </c>
      <c r="R1383" s="45" t="str">
        <f>+IF(Q1383="","",IFERROR(VLOOKUP(Q1383,Consulta1[],2,0),"-"))</f>
        <v/>
      </c>
      <c r="S1383" s="45" t="str">
        <f>+IF(Q1383="","",IFERROR(VLOOKUP(Q1383,Consulta1[],3,0),"-"))</f>
        <v/>
      </c>
      <c r="T1383" s="45" t="str">
        <f>+IF(Q1383="","",IFERROR(VLOOKUP(Q1383,Consulta1[],4,0),"-"))</f>
        <v/>
      </c>
      <c r="U1383" s="45" t="str">
        <f>+IF(Q1383="","",IFERROR(VLOOKUP(Q1383,Consulta1[],5,0),"-"))</f>
        <v/>
      </c>
      <c r="V1383" s="45" t="str">
        <f>+IF(Q1383="","",IFERROR(VLOOKUP(Q1383,Consulta1[],6,0),"-"))</f>
        <v/>
      </c>
      <c r="W1383" s="45" t="str">
        <f t="shared" si="148"/>
        <v/>
      </c>
      <c r="X1383" s="51" t="str">
        <f>+IF(T1383="SWAT HB",800,IF(R1383="-","",IFERROR(IF(T1383="-","",VLOOKUP(T1383,'SKILL PERFIL'!$A$2:$B$37,2,0)),"")))</f>
        <v/>
      </c>
      <c r="Y1383" s="51" t="str">
        <f t="shared" si="149"/>
        <v/>
      </c>
      <c r="Z1383" s="46" t="str">
        <f t="shared" si="150"/>
        <v/>
      </c>
      <c r="AA1383" s="45" t="str">
        <f t="shared" si="151"/>
        <v/>
      </c>
      <c r="AB1383" s="45" t="str">
        <f t="shared" si="152"/>
        <v/>
      </c>
      <c r="AC1383" s="45" t="str">
        <f>+IF(Q1383="","",IFERROR(VLOOKUP(Q1383,Consulta1[],7,0),"-"))</f>
        <v/>
      </c>
      <c r="AD1383" s="45" t="str">
        <f>+IF(Q1383="","",IFERROR(VLOOKUP(Q1383,Consulta1[],9,0),"-"))</f>
        <v/>
      </c>
      <c r="AE1383" s="1">
        <f t="shared" si="153"/>
        <v>0</v>
      </c>
    </row>
    <row r="1384" spans="16:31">
      <c r="P1384" s="54"/>
      <c r="Q1384" s="45" t="str">
        <f t="shared" si="147"/>
        <v/>
      </c>
      <c r="R1384" s="45" t="str">
        <f>+IF(Q1384="","",IFERROR(VLOOKUP(Q1384,Consulta1[],2,0),"-"))</f>
        <v/>
      </c>
      <c r="S1384" s="45" t="str">
        <f>+IF(Q1384="","",IFERROR(VLOOKUP(Q1384,Consulta1[],3,0),"-"))</f>
        <v/>
      </c>
      <c r="T1384" s="45" t="str">
        <f>+IF(Q1384="","",IFERROR(VLOOKUP(Q1384,Consulta1[],4,0),"-"))</f>
        <v/>
      </c>
      <c r="U1384" s="45" t="str">
        <f>+IF(Q1384="","",IFERROR(VLOOKUP(Q1384,Consulta1[],5,0),"-"))</f>
        <v/>
      </c>
      <c r="V1384" s="45" t="str">
        <f>+IF(Q1384="","",IFERROR(VLOOKUP(Q1384,Consulta1[],6,0),"-"))</f>
        <v/>
      </c>
      <c r="W1384" s="45" t="str">
        <f t="shared" si="148"/>
        <v/>
      </c>
      <c r="X1384" s="51" t="str">
        <f>+IF(T1384="SWAT HB",800,IF(R1384="-","",IFERROR(IF(T1384="-","",VLOOKUP(T1384,'SKILL PERFIL'!$A$2:$B$37,2,0)),"")))</f>
        <v/>
      </c>
      <c r="Y1384" s="51" t="str">
        <f t="shared" si="149"/>
        <v/>
      </c>
      <c r="Z1384" s="46" t="str">
        <f t="shared" si="150"/>
        <v/>
      </c>
      <c r="AA1384" s="45" t="str">
        <f t="shared" si="151"/>
        <v/>
      </c>
      <c r="AB1384" s="45" t="str">
        <f t="shared" si="152"/>
        <v/>
      </c>
      <c r="AC1384" s="45" t="str">
        <f>+IF(Q1384="","",IFERROR(VLOOKUP(Q1384,Consulta1[],7,0),"-"))</f>
        <v/>
      </c>
      <c r="AD1384" s="45" t="str">
        <f>+IF(Q1384="","",IFERROR(VLOOKUP(Q1384,Consulta1[],9,0),"-"))</f>
        <v/>
      </c>
      <c r="AE1384" s="1">
        <f t="shared" si="153"/>
        <v>0</v>
      </c>
    </row>
    <row r="1385" spans="16:31">
      <c r="P1385" s="54"/>
      <c r="Q1385" s="45" t="str">
        <f t="shared" si="147"/>
        <v/>
      </c>
      <c r="R1385" s="45" t="str">
        <f>+IF(Q1385="","",IFERROR(VLOOKUP(Q1385,Consulta1[],2,0),"-"))</f>
        <v/>
      </c>
      <c r="S1385" s="45" t="str">
        <f>+IF(Q1385="","",IFERROR(VLOOKUP(Q1385,Consulta1[],3,0),"-"))</f>
        <v/>
      </c>
      <c r="T1385" s="45" t="str">
        <f>+IF(Q1385="","",IFERROR(VLOOKUP(Q1385,Consulta1[],4,0),"-"))</f>
        <v/>
      </c>
      <c r="U1385" s="45" t="str">
        <f>+IF(Q1385="","",IFERROR(VLOOKUP(Q1385,Consulta1[],5,0),"-"))</f>
        <v/>
      </c>
      <c r="V1385" s="45" t="str">
        <f>+IF(Q1385="","",IFERROR(VLOOKUP(Q1385,Consulta1[],6,0),"-"))</f>
        <v/>
      </c>
      <c r="W1385" s="45" t="str">
        <f t="shared" si="148"/>
        <v/>
      </c>
      <c r="X1385" s="51" t="str">
        <f>+IF(T1385="SWAT HB",800,IF(R1385="-","",IFERROR(IF(T1385="-","",VLOOKUP(T1385,'SKILL PERFIL'!$A$2:$B$37,2,0)),"")))</f>
        <v/>
      </c>
      <c r="Y1385" s="51" t="str">
        <f t="shared" si="149"/>
        <v/>
      </c>
      <c r="Z1385" s="46" t="str">
        <f t="shared" si="150"/>
        <v/>
      </c>
      <c r="AA1385" s="45" t="str">
        <f t="shared" si="151"/>
        <v/>
      </c>
      <c r="AB1385" s="45" t="str">
        <f t="shared" si="152"/>
        <v/>
      </c>
      <c r="AC1385" s="45" t="str">
        <f>+IF(Q1385="","",IFERROR(VLOOKUP(Q1385,Consulta1[],7,0),"-"))</f>
        <v/>
      </c>
      <c r="AD1385" s="45" t="str">
        <f>+IF(Q1385="","",IFERROR(VLOOKUP(Q1385,Consulta1[],9,0),"-"))</f>
        <v/>
      </c>
      <c r="AE1385" s="1">
        <f t="shared" si="153"/>
        <v>0</v>
      </c>
    </row>
    <row r="1386" spans="16:31">
      <c r="P1386" s="54"/>
      <c r="Q1386" s="45" t="str">
        <f t="shared" si="147"/>
        <v/>
      </c>
      <c r="R1386" s="45" t="str">
        <f>+IF(Q1386="","",IFERROR(VLOOKUP(Q1386,Consulta1[],2,0),"-"))</f>
        <v/>
      </c>
      <c r="S1386" s="45" t="str">
        <f>+IF(Q1386="","",IFERROR(VLOOKUP(Q1386,Consulta1[],3,0),"-"))</f>
        <v/>
      </c>
      <c r="T1386" s="45" t="str">
        <f>+IF(Q1386="","",IFERROR(VLOOKUP(Q1386,Consulta1[],4,0),"-"))</f>
        <v/>
      </c>
      <c r="U1386" s="45" t="str">
        <f>+IF(Q1386="","",IFERROR(VLOOKUP(Q1386,Consulta1[],5,0),"-"))</f>
        <v/>
      </c>
      <c r="V1386" s="45" t="str">
        <f>+IF(Q1386="","",IFERROR(VLOOKUP(Q1386,Consulta1[],6,0),"-"))</f>
        <v/>
      </c>
      <c r="W1386" s="45" t="str">
        <f t="shared" si="148"/>
        <v/>
      </c>
      <c r="X1386" s="51" t="str">
        <f>+IF(T1386="SWAT HB",800,IF(R1386="-","",IFERROR(IF(T1386="-","",VLOOKUP(T1386,'SKILL PERFIL'!$A$2:$B$37,2,0)),"")))</f>
        <v/>
      </c>
      <c r="Y1386" s="51" t="str">
        <f t="shared" si="149"/>
        <v/>
      </c>
      <c r="Z1386" s="46" t="str">
        <f t="shared" si="150"/>
        <v/>
      </c>
      <c r="AA1386" s="45" t="str">
        <f t="shared" si="151"/>
        <v/>
      </c>
      <c r="AB1386" s="45" t="str">
        <f t="shared" si="152"/>
        <v/>
      </c>
      <c r="AC1386" s="45" t="str">
        <f>+IF(Q1386="","",IFERROR(VLOOKUP(Q1386,Consulta1[],7,0),"-"))</f>
        <v/>
      </c>
      <c r="AD1386" s="45" t="str">
        <f>+IF(Q1386="","",IFERROR(VLOOKUP(Q1386,Consulta1[],9,0),"-"))</f>
        <v/>
      </c>
      <c r="AE1386" s="1">
        <f t="shared" si="153"/>
        <v>0</v>
      </c>
    </row>
    <row r="1387" spans="16:31">
      <c r="P1387" s="54"/>
      <c r="Q1387" s="45" t="str">
        <f t="shared" si="147"/>
        <v/>
      </c>
      <c r="R1387" s="45" t="str">
        <f>+IF(Q1387="","",IFERROR(VLOOKUP(Q1387,Consulta1[],2,0),"-"))</f>
        <v/>
      </c>
      <c r="S1387" s="45" t="str">
        <f>+IF(Q1387="","",IFERROR(VLOOKUP(Q1387,Consulta1[],3,0),"-"))</f>
        <v/>
      </c>
      <c r="T1387" s="45" t="str">
        <f>+IF(Q1387="","",IFERROR(VLOOKUP(Q1387,Consulta1[],4,0),"-"))</f>
        <v/>
      </c>
      <c r="U1387" s="45" t="str">
        <f>+IF(Q1387="","",IFERROR(VLOOKUP(Q1387,Consulta1[],5,0),"-"))</f>
        <v/>
      </c>
      <c r="V1387" s="45" t="str">
        <f>+IF(Q1387="","",IFERROR(VLOOKUP(Q1387,Consulta1[],6,0),"-"))</f>
        <v/>
      </c>
      <c r="W1387" s="45" t="str">
        <f t="shared" si="148"/>
        <v/>
      </c>
      <c r="X1387" s="51" t="str">
        <f>+IF(T1387="SWAT HB",800,IF(R1387="-","",IFERROR(IF(T1387="-","",VLOOKUP(T1387,'SKILL PERFIL'!$A$2:$B$37,2,0)),"")))</f>
        <v/>
      </c>
      <c r="Y1387" s="51" t="str">
        <f t="shared" si="149"/>
        <v/>
      </c>
      <c r="Z1387" s="46" t="str">
        <f t="shared" si="150"/>
        <v/>
      </c>
      <c r="AA1387" s="45" t="str">
        <f t="shared" si="151"/>
        <v/>
      </c>
      <c r="AB1387" s="45" t="str">
        <f t="shared" si="152"/>
        <v/>
      </c>
      <c r="AC1387" s="45" t="str">
        <f>+IF(Q1387="","",IFERROR(VLOOKUP(Q1387,Consulta1[],7,0),"-"))</f>
        <v/>
      </c>
      <c r="AD1387" s="45" t="str">
        <f>+IF(Q1387="","",IFERROR(VLOOKUP(Q1387,Consulta1[],9,0),"-"))</f>
        <v/>
      </c>
      <c r="AE1387" s="1">
        <f t="shared" si="153"/>
        <v>0</v>
      </c>
    </row>
    <row r="1388" spans="16:31">
      <c r="P1388" s="54"/>
      <c r="Q1388" s="45" t="str">
        <f t="shared" si="147"/>
        <v/>
      </c>
      <c r="R1388" s="45" t="str">
        <f>+IF(Q1388="","",IFERROR(VLOOKUP(Q1388,Consulta1[],2,0),"-"))</f>
        <v/>
      </c>
      <c r="S1388" s="45" t="str">
        <f>+IF(Q1388="","",IFERROR(VLOOKUP(Q1388,Consulta1[],3,0),"-"))</f>
        <v/>
      </c>
      <c r="T1388" s="45" t="str">
        <f>+IF(Q1388="","",IFERROR(VLOOKUP(Q1388,Consulta1[],4,0),"-"))</f>
        <v/>
      </c>
      <c r="U1388" s="45" t="str">
        <f>+IF(Q1388="","",IFERROR(VLOOKUP(Q1388,Consulta1[],5,0),"-"))</f>
        <v/>
      </c>
      <c r="V1388" s="45" t="str">
        <f>+IF(Q1388="","",IFERROR(VLOOKUP(Q1388,Consulta1[],6,0),"-"))</f>
        <v/>
      </c>
      <c r="W1388" s="45" t="str">
        <f t="shared" si="148"/>
        <v/>
      </c>
      <c r="X1388" s="51" t="str">
        <f>+IF(T1388="SWAT HB",800,IF(R1388="-","",IFERROR(IF(T1388="-","",VLOOKUP(T1388,'SKILL PERFIL'!$A$2:$B$37,2,0)),"")))</f>
        <v/>
      </c>
      <c r="Y1388" s="51" t="str">
        <f t="shared" si="149"/>
        <v/>
      </c>
      <c r="Z1388" s="46" t="str">
        <f t="shared" si="150"/>
        <v/>
      </c>
      <c r="AA1388" s="45" t="str">
        <f t="shared" si="151"/>
        <v/>
      </c>
      <c r="AB1388" s="45" t="str">
        <f t="shared" si="152"/>
        <v/>
      </c>
      <c r="AC1388" s="45" t="str">
        <f>+IF(Q1388="","",IFERROR(VLOOKUP(Q1388,Consulta1[],7,0),"-"))</f>
        <v/>
      </c>
      <c r="AD1388" s="45" t="str">
        <f>+IF(Q1388="","",IFERROR(VLOOKUP(Q1388,Consulta1[],9,0),"-"))</f>
        <v/>
      </c>
      <c r="AE1388" s="1">
        <f t="shared" si="153"/>
        <v>0</v>
      </c>
    </row>
    <row r="1389" spans="16:31">
      <c r="P1389" s="54"/>
      <c r="Q1389" s="45" t="str">
        <f t="shared" si="147"/>
        <v/>
      </c>
      <c r="R1389" s="45" t="str">
        <f>+IF(Q1389="","",IFERROR(VLOOKUP(Q1389,Consulta1[],2,0),"-"))</f>
        <v/>
      </c>
      <c r="S1389" s="45" t="str">
        <f>+IF(Q1389="","",IFERROR(VLOOKUP(Q1389,Consulta1[],3,0),"-"))</f>
        <v/>
      </c>
      <c r="T1389" s="45" t="str">
        <f>+IF(Q1389="","",IFERROR(VLOOKUP(Q1389,Consulta1[],4,0),"-"))</f>
        <v/>
      </c>
      <c r="U1389" s="45" t="str">
        <f>+IF(Q1389="","",IFERROR(VLOOKUP(Q1389,Consulta1[],5,0),"-"))</f>
        <v/>
      </c>
      <c r="V1389" s="45" t="str">
        <f>+IF(Q1389="","",IFERROR(VLOOKUP(Q1389,Consulta1[],6,0),"-"))</f>
        <v/>
      </c>
      <c r="W1389" s="45" t="str">
        <f t="shared" si="148"/>
        <v/>
      </c>
      <c r="X1389" s="51" t="str">
        <f>+IF(T1389="SWAT HB",800,IF(R1389="-","",IFERROR(IF(T1389="-","",VLOOKUP(T1389,'SKILL PERFIL'!$A$2:$B$37,2,0)),"")))</f>
        <v/>
      </c>
      <c r="Y1389" s="51" t="str">
        <f t="shared" si="149"/>
        <v/>
      </c>
      <c r="Z1389" s="46" t="str">
        <f t="shared" si="150"/>
        <v/>
      </c>
      <c r="AA1389" s="45" t="str">
        <f t="shared" si="151"/>
        <v/>
      </c>
      <c r="AB1389" s="45" t="str">
        <f t="shared" si="152"/>
        <v/>
      </c>
      <c r="AC1389" s="45" t="str">
        <f>+IF(Q1389="","",IFERROR(VLOOKUP(Q1389,Consulta1[],7,0),"-"))</f>
        <v/>
      </c>
      <c r="AD1389" s="45" t="str">
        <f>+IF(Q1389="","",IFERROR(VLOOKUP(Q1389,Consulta1[],9,0),"-"))</f>
        <v/>
      </c>
      <c r="AE1389" s="1">
        <f t="shared" si="153"/>
        <v>0</v>
      </c>
    </row>
    <row r="1390" spans="16:31">
      <c r="P1390" s="54"/>
      <c r="Q1390" s="45" t="str">
        <f t="shared" si="147"/>
        <v/>
      </c>
      <c r="R1390" s="45" t="str">
        <f>+IF(Q1390="","",IFERROR(VLOOKUP(Q1390,Consulta1[],2,0),"-"))</f>
        <v/>
      </c>
      <c r="S1390" s="45" t="str">
        <f>+IF(Q1390="","",IFERROR(VLOOKUP(Q1390,Consulta1[],3,0),"-"))</f>
        <v/>
      </c>
      <c r="T1390" s="45" t="str">
        <f>+IF(Q1390="","",IFERROR(VLOOKUP(Q1390,Consulta1[],4,0),"-"))</f>
        <v/>
      </c>
      <c r="U1390" s="45" t="str">
        <f>+IF(Q1390="","",IFERROR(VLOOKUP(Q1390,Consulta1[],5,0),"-"))</f>
        <v/>
      </c>
      <c r="V1390" s="45" t="str">
        <f>+IF(Q1390="","",IFERROR(VLOOKUP(Q1390,Consulta1[],6,0),"-"))</f>
        <v/>
      </c>
      <c r="W1390" s="45" t="str">
        <f t="shared" si="148"/>
        <v/>
      </c>
      <c r="X1390" s="51" t="str">
        <f>+IF(T1390="SWAT HB",800,IF(R1390="-","",IFERROR(IF(T1390="-","",VLOOKUP(T1390,'SKILL PERFIL'!$A$2:$B$37,2,0)),"")))</f>
        <v/>
      </c>
      <c r="Y1390" s="51" t="str">
        <f t="shared" si="149"/>
        <v/>
      </c>
      <c r="Z1390" s="46" t="str">
        <f t="shared" si="150"/>
        <v/>
      </c>
      <c r="AA1390" s="45" t="str">
        <f t="shared" si="151"/>
        <v/>
      </c>
      <c r="AB1390" s="45" t="str">
        <f t="shared" si="152"/>
        <v/>
      </c>
      <c r="AC1390" s="45" t="str">
        <f>+IF(Q1390="","",IFERROR(VLOOKUP(Q1390,Consulta1[],7,0),"-"))</f>
        <v/>
      </c>
      <c r="AD1390" s="45" t="str">
        <f>+IF(Q1390="","",IFERROR(VLOOKUP(Q1390,Consulta1[],9,0),"-"))</f>
        <v/>
      </c>
      <c r="AE1390" s="1">
        <f t="shared" si="153"/>
        <v>0</v>
      </c>
    </row>
    <row r="1391" spans="16:31">
      <c r="P1391" s="54"/>
      <c r="Q1391" s="45" t="str">
        <f t="shared" si="147"/>
        <v/>
      </c>
      <c r="R1391" s="45" t="str">
        <f>+IF(Q1391="","",IFERROR(VLOOKUP(Q1391,Consulta1[],2,0),"-"))</f>
        <v/>
      </c>
      <c r="S1391" s="45" t="str">
        <f>+IF(Q1391="","",IFERROR(VLOOKUP(Q1391,Consulta1[],3,0),"-"))</f>
        <v/>
      </c>
      <c r="T1391" s="45" t="str">
        <f>+IF(Q1391="","",IFERROR(VLOOKUP(Q1391,Consulta1[],4,0),"-"))</f>
        <v/>
      </c>
      <c r="U1391" s="45" t="str">
        <f>+IF(Q1391="","",IFERROR(VLOOKUP(Q1391,Consulta1[],5,0),"-"))</f>
        <v/>
      </c>
      <c r="V1391" s="45" t="str">
        <f>+IF(Q1391="","",IFERROR(VLOOKUP(Q1391,Consulta1[],6,0),"-"))</f>
        <v/>
      </c>
      <c r="W1391" s="45" t="str">
        <f t="shared" si="148"/>
        <v/>
      </c>
      <c r="X1391" s="51" t="str">
        <f>+IF(T1391="SWAT HB",800,IF(R1391="-","",IFERROR(IF(T1391="-","",VLOOKUP(T1391,'SKILL PERFIL'!$A$2:$B$37,2,0)),"")))</f>
        <v/>
      </c>
      <c r="Y1391" s="51" t="str">
        <f t="shared" si="149"/>
        <v/>
      </c>
      <c r="Z1391" s="46" t="str">
        <f t="shared" si="150"/>
        <v/>
      </c>
      <c r="AA1391" s="45" t="str">
        <f t="shared" si="151"/>
        <v/>
      </c>
      <c r="AB1391" s="45" t="str">
        <f t="shared" si="152"/>
        <v/>
      </c>
      <c r="AC1391" s="45" t="str">
        <f>+IF(Q1391="","",IFERROR(VLOOKUP(Q1391,Consulta1[],7,0),"-"))</f>
        <v/>
      </c>
      <c r="AD1391" s="45" t="str">
        <f>+IF(Q1391="","",IFERROR(VLOOKUP(Q1391,Consulta1[],9,0),"-"))</f>
        <v/>
      </c>
      <c r="AE1391" s="1">
        <f t="shared" si="153"/>
        <v>0</v>
      </c>
    </row>
    <row r="1392" spans="16:31">
      <c r="P1392" s="54"/>
      <c r="Q1392" s="45" t="str">
        <f t="shared" si="147"/>
        <v/>
      </c>
      <c r="R1392" s="45" t="str">
        <f>+IF(Q1392="","",IFERROR(VLOOKUP(Q1392,Consulta1[],2,0),"-"))</f>
        <v/>
      </c>
      <c r="S1392" s="45" t="str">
        <f>+IF(Q1392="","",IFERROR(VLOOKUP(Q1392,Consulta1[],3,0),"-"))</f>
        <v/>
      </c>
      <c r="T1392" s="45" t="str">
        <f>+IF(Q1392="","",IFERROR(VLOOKUP(Q1392,Consulta1[],4,0),"-"))</f>
        <v/>
      </c>
      <c r="U1392" s="45" t="str">
        <f>+IF(Q1392="","",IFERROR(VLOOKUP(Q1392,Consulta1[],5,0),"-"))</f>
        <v/>
      </c>
      <c r="V1392" s="45" t="str">
        <f>+IF(Q1392="","",IFERROR(VLOOKUP(Q1392,Consulta1[],6,0),"-"))</f>
        <v/>
      </c>
      <c r="W1392" s="45" t="str">
        <f t="shared" si="148"/>
        <v/>
      </c>
      <c r="X1392" s="51" t="str">
        <f>+IF(T1392="SWAT HB",800,IF(R1392="-","",IFERROR(IF(T1392="-","",VLOOKUP(T1392,'SKILL PERFIL'!$A$2:$B$37,2,0)),"")))</f>
        <v/>
      </c>
      <c r="Y1392" s="51" t="str">
        <f t="shared" si="149"/>
        <v/>
      </c>
      <c r="Z1392" s="46" t="str">
        <f t="shared" si="150"/>
        <v/>
      </c>
      <c r="AA1392" s="45" t="str">
        <f t="shared" si="151"/>
        <v/>
      </c>
      <c r="AB1392" s="45" t="str">
        <f t="shared" si="152"/>
        <v/>
      </c>
      <c r="AC1392" s="45" t="str">
        <f>+IF(Q1392="","",IFERROR(VLOOKUP(Q1392,Consulta1[],7,0),"-"))</f>
        <v/>
      </c>
      <c r="AD1392" s="45" t="str">
        <f>+IF(Q1392="","",IFERROR(VLOOKUP(Q1392,Consulta1[],9,0),"-"))</f>
        <v/>
      </c>
      <c r="AE1392" s="1">
        <f t="shared" si="153"/>
        <v>0</v>
      </c>
    </row>
    <row r="1393" spans="16:31">
      <c r="P1393" s="54"/>
      <c r="Q1393" s="45" t="str">
        <f t="shared" si="147"/>
        <v/>
      </c>
      <c r="R1393" s="45" t="str">
        <f>+IF(Q1393="","",IFERROR(VLOOKUP(Q1393,Consulta1[],2,0),"-"))</f>
        <v/>
      </c>
      <c r="S1393" s="45" t="str">
        <f>+IF(Q1393="","",IFERROR(VLOOKUP(Q1393,Consulta1[],3,0),"-"))</f>
        <v/>
      </c>
      <c r="T1393" s="45" t="str">
        <f>+IF(Q1393="","",IFERROR(VLOOKUP(Q1393,Consulta1[],4,0),"-"))</f>
        <v/>
      </c>
      <c r="U1393" s="45" t="str">
        <f>+IF(Q1393="","",IFERROR(VLOOKUP(Q1393,Consulta1[],5,0),"-"))</f>
        <v/>
      </c>
      <c r="V1393" s="45" t="str">
        <f>+IF(Q1393="","",IFERROR(VLOOKUP(Q1393,Consulta1[],6,0),"-"))</f>
        <v/>
      </c>
      <c r="W1393" s="45" t="str">
        <f t="shared" si="148"/>
        <v/>
      </c>
      <c r="X1393" s="51" t="str">
        <f>+IF(T1393="SWAT HB",800,IF(R1393="-","",IFERROR(IF(T1393="-","",VLOOKUP(T1393,'SKILL PERFIL'!$A$2:$B$37,2,0)),"")))</f>
        <v/>
      </c>
      <c r="Y1393" s="51" t="str">
        <f t="shared" si="149"/>
        <v/>
      </c>
      <c r="Z1393" s="46" t="str">
        <f t="shared" si="150"/>
        <v/>
      </c>
      <c r="AA1393" s="45" t="str">
        <f t="shared" si="151"/>
        <v/>
      </c>
      <c r="AB1393" s="45" t="str">
        <f t="shared" si="152"/>
        <v/>
      </c>
      <c r="AC1393" s="45" t="str">
        <f>+IF(Q1393="","",IFERROR(VLOOKUP(Q1393,Consulta1[],7,0),"-"))</f>
        <v/>
      </c>
      <c r="AD1393" s="45" t="str">
        <f>+IF(Q1393="","",IFERROR(VLOOKUP(Q1393,Consulta1[],9,0),"-"))</f>
        <v/>
      </c>
      <c r="AE1393" s="1">
        <f t="shared" si="153"/>
        <v>0</v>
      </c>
    </row>
    <row r="1394" spans="16:31">
      <c r="P1394" s="54"/>
      <c r="Q1394" s="45" t="str">
        <f t="shared" si="147"/>
        <v/>
      </c>
      <c r="R1394" s="45" t="str">
        <f>+IF(Q1394="","",IFERROR(VLOOKUP(Q1394,Consulta1[],2,0),"-"))</f>
        <v/>
      </c>
      <c r="S1394" s="45" t="str">
        <f>+IF(Q1394="","",IFERROR(VLOOKUP(Q1394,Consulta1[],3,0),"-"))</f>
        <v/>
      </c>
      <c r="T1394" s="45" t="str">
        <f>+IF(Q1394="","",IFERROR(VLOOKUP(Q1394,Consulta1[],4,0),"-"))</f>
        <v/>
      </c>
      <c r="U1394" s="45" t="str">
        <f>+IF(Q1394="","",IFERROR(VLOOKUP(Q1394,Consulta1[],5,0),"-"))</f>
        <v/>
      </c>
      <c r="V1394" s="45" t="str">
        <f>+IF(Q1394="","",IFERROR(VLOOKUP(Q1394,Consulta1[],6,0),"-"))</f>
        <v/>
      </c>
      <c r="W1394" s="45" t="str">
        <f t="shared" si="148"/>
        <v/>
      </c>
      <c r="X1394" s="51" t="str">
        <f>+IF(T1394="SWAT HB",800,IF(R1394="-","",IFERROR(IF(T1394="-","",VLOOKUP(T1394,'SKILL PERFIL'!$A$2:$B$37,2,0)),"")))</f>
        <v/>
      </c>
      <c r="Y1394" s="51" t="str">
        <f t="shared" si="149"/>
        <v/>
      </c>
      <c r="Z1394" s="46" t="str">
        <f t="shared" si="150"/>
        <v/>
      </c>
      <c r="AA1394" s="45" t="str">
        <f t="shared" si="151"/>
        <v/>
      </c>
      <c r="AB1394" s="45" t="str">
        <f t="shared" si="152"/>
        <v/>
      </c>
      <c r="AC1394" s="45" t="str">
        <f>+IF(Q1394="","",IFERROR(VLOOKUP(Q1394,Consulta1[],7,0),"-"))</f>
        <v/>
      </c>
      <c r="AD1394" s="45" t="str">
        <f>+IF(Q1394="","",IFERROR(VLOOKUP(Q1394,Consulta1[],9,0),"-"))</f>
        <v/>
      </c>
      <c r="AE1394" s="1">
        <f t="shared" si="153"/>
        <v>0</v>
      </c>
    </row>
    <row r="1395" spans="16:31">
      <c r="P1395" s="54"/>
      <c r="Q1395" s="45" t="str">
        <f t="shared" si="147"/>
        <v/>
      </c>
      <c r="R1395" s="45" t="str">
        <f>+IF(Q1395="","",IFERROR(VLOOKUP(Q1395,Consulta1[],2,0),"-"))</f>
        <v/>
      </c>
      <c r="S1395" s="45" t="str">
        <f>+IF(Q1395="","",IFERROR(VLOOKUP(Q1395,Consulta1[],3,0),"-"))</f>
        <v/>
      </c>
      <c r="T1395" s="45" t="str">
        <f>+IF(Q1395="","",IFERROR(VLOOKUP(Q1395,Consulta1[],4,0),"-"))</f>
        <v/>
      </c>
      <c r="U1395" s="45" t="str">
        <f>+IF(Q1395="","",IFERROR(VLOOKUP(Q1395,Consulta1[],5,0),"-"))</f>
        <v/>
      </c>
      <c r="V1395" s="45" t="str">
        <f>+IF(Q1395="","",IFERROR(VLOOKUP(Q1395,Consulta1[],6,0),"-"))</f>
        <v/>
      </c>
      <c r="W1395" s="45" t="str">
        <f t="shared" si="148"/>
        <v/>
      </c>
      <c r="X1395" s="51" t="str">
        <f>+IF(T1395="SWAT HB",800,IF(R1395="-","",IFERROR(IF(T1395="-","",VLOOKUP(T1395,'SKILL PERFIL'!$A$2:$B$37,2,0)),"")))</f>
        <v/>
      </c>
      <c r="Y1395" s="51" t="str">
        <f t="shared" si="149"/>
        <v/>
      </c>
      <c r="Z1395" s="46" t="str">
        <f t="shared" si="150"/>
        <v/>
      </c>
      <c r="AA1395" s="45" t="str">
        <f t="shared" si="151"/>
        <v/>
      </c>
      <c r="AB1395" s="45" t="str">
        <f t="shared" si="152"/>
        <v/>
      </c>
      <c r="AC1395" s="45" t="str">
        <f>+IF(Q1395="","",IFERROR(VLOOKUP(Q1395,Consulta1[],7,0),"-"))</f>
        <v/>
      </c>
      <c r="AD1395" s="45" t="str">
        <f>+IF(Q1395="","",IFERROR(VLOOKUP(Q1395,Consulta1[],9,0),"-"))</f>
        <v/>
      </c>
      <c r="AE1395" s="1">
        <f t="shared" si="153"/>
        <v>0</v>
      </c>
    </row>
    <row r="1396" spans="16:31">
      <c r="P1396" s="54"/>
      <c r="Q1396" s="45" t="str">
        <f t="shared" si="147"/>
        <v/>
      </c>
      <c r="R1396" s="45" t="str">
        <f>+IF(Q1396="","",IFERROR(VLOOKUP(Q1396,Consulta1[],2,0),"-"))</f>
        <v/>
      </c>
      <c r="S1396" s="45" t="str">
        <f>+IF(Q1396="","",IFERROR(VLOOKUP(Q1396,Consulta1[],3,0),"-"))</f>
        <v/>
      </c>
      <c r="T1396" s="45" t="str">
        <f>+IF(Q1396="","",IFERROR(VLOOKUP(Q1396,Consulta1[],4,0),"-"))</f>
        <v/>
      </c>
      <c r="U1396" s="45" t="str">
        <f>+IF(Q1396="","",IFERROR(VLOOKUP(Q1396,Consulta1[],5,0),"-"))</f>
        <v/>
      </c>
      <c r="V1396" s="45" t="str">
        <f>+IF(Q1396="","",IFERROR(VLOOKUP(Q1396,Consulta1[],6,0),"-"))</f>
        <v/>
      </c>
      <c r="W1396" s="45" t="str">
        <f t="shared" si="148"/>
        <v/>
      </c>
      <c r="X1396" s="51" t="str">
        <f>+IF(T1396="SWAT HB",800,IF(R1396="-","",IFERROR(IF(T1396="-","",VLOOKUP(T1396,'SKILL PERFIL'!$A$2:$B$37,2,0)),"")))</f>
        <v/>
      </c>
      <c r="Y1396" s="51" t="str">
        <f t="shared" si="149"/>
        <v/>
      </c>
      <c r="Z1396" s="46" t="str">
        <f t="shared" si="150"/>
        <v/>
      </c>
      <c r="AA1396" s="45" t="str">
        <f t="shared" si="151"/>
        <v/>
      </c>
      <c r="AB1396" s="45" t="str">
        <f t="shared" si="152"/>
        <v/>
      </c>
      <c r="AC1396" s="45" t="str">
        <f>+IF(Q1396="","",IFERROR(VLOOKUP(Q1396,Consulta1[],7,0),"-"))</f>
        <v/>
      </c>
      <c r="AD1396" s="45" t="str">
        <f>+IF(Q1396="","",IFERROR(VLOOKUP(Q1396,Consulta1[],9,0),"-"))</f>
        <v/>
      </c>
      <c r="AE1396" s="1">
        <f t="shared" si="153"/>
        <v>0</v>
      </c>
    </row>
    <row r="1397" spans="16:31">
      <c r="P1397" s="54"/>
      <c r="Q1397" s="45" t="str">
        <f t="shared" si="147"/>
        <v/>
      </c>
      <c r="R1397" s="45" t="str">
        <f>+IF(Q1397="","",IFERROR(VLOOKUP(Q1397,Consulta1[],2,0),"-"))</f>
        <v/>
      </c>
      <c r="S1397" s="45" t="str">
        <f>+IF(Q1397="","",IFERROR(VLOOKUP(Q1397,Consulta1[],3,0),"-"))</f>
        <v/>
      </c>
      <c r="T1397" s="45" t="str">
        <f>+IF(Q1397="","",IFERROR(VLOOKUP(Q1397,Consulta1[],4,0),"-"))</f>
        <v/>
      </c>
      <c r="U1397" s="45" t="str">
        <f>+IF(Q1397="","",IFERROR(VLOOKUP(Q1397,Consulta1[],5,0),"-"))</f>
        <v/>
      </c>
      <c r="V1397" s="45" t="str">
        <f>+IF(Q1397="","",IFERROR(VLOOKUP(Q1397,Consulta1[],6,0),"-"))</f>
        <v/>
      </c>
      <c r="W1397" s="45" t="str">
        <f t="shared" si="148"/>
        <v/>
      </c>
      <c r="X1397" s="51" t="str">
        <f>+IF(T1397="SWAT HB",800,IF(R1397="-","",IFERROR(IF(T1397="-","",VLOOKUP(T1397,'SKILL PERFIL'!$A$2:$B$37,2,0)),"")))</f>
        <v/>
      </c>
      <c r="Y1397" s="51" t="str">
        <f t="shared" si="149"/>
        <v/>
      </c>
      <c r="Z1397" s="46" t="str">
        <f t="shared" si="150"/>
        <v/>
      </c>
      <c r="AA1397" s="45" t="str">
        <f t="shared" si="151"/>
        <v/>
      </c>
      <c r="AB1397" s="45" t="str">
        <f t="shared" si="152"/>
        <v/>
      </c>
      <c r="AC1397" s="45" t="str">
        <f>+IF(Q1397="","",IFERROR(VLOOKUP(Q1397,Consulta1[],7,0),"-"))</f>
        <v/>
      </c>
      <c r="AD1397" s="45" t="str">
        <f>+IF(Q1397="","",IFERROR(VLOOKUP(Q1397,Consulta1[],9,0),"-"))</f>
        <v/>
      </c>
      <c r="AE1397" s="1">
        <f t="shared" si="153"/>
        <v>0</v>
      </c>
    </row>
    <row r="1398" spans="16:31">
      <c r="P1398" s="54"/>
      <c r="Q1398" s="45" t="str">
        <f t="shared" si="147"/>
        <v/>
      </c>
      <c r="R1398" s="45" t="str">
        <f>+IF(Q1398="","",IFERROR(VLOOKUP(Q1398,Consulta1[],2,0),"-"))</f>
        <v/>
      </c>
      <c r="S1398" s="45" t="str">
        <f>+IF(Q1398="","",IFERROR(VLOOKUP(Q1398,Consulta1[],3,0),"-"))</f>
        <v/>
      </c>
      <c r="T1398" s="45" t="str">
        <f>+IF(Q1398="","",IFERROR(VLOOKUP(Q1398,Consulta1[],4,0),"-"))</f>
        <v/>
      </c>
      <c r="U1398" s="45" t="str">
        <f>+IF(Q1398="","",IFERROR(VLOOKUP(Q1398,Consulta1[],5,0),"-"))</f>
        <v/>
      </c>
      <c r="V1398" s="45" t="str">
        <f>+IF(Q1398="","",IFERROR(VLOOKUP(Q1398,Consulta1[],6,0),"-"))</f>
        <v/>
      </c>
      <c r="W1398" s="45" t="str">
        <f t="shared" si="148"/>
        <v/>
      </c>
      <c r="X1398" s="51" t="str">
        <f>+IF(T1398="SWAT HB",800,IF(R1398="-","",IFERROR(IF(T1398="-","",VLOOKUP(T1398,'SKILL PERFIL'!$A$2:$B$37,2,0)),"")))</f>
        <v/>
      </c>
      <c r="Y1398" s="51" t="str">
        <f t="shared" si="149"/>
        <v/>
      </c>
      <c r="Z1398" s="46" t="str">
        <f t="shared" si="150"/>
        <v/>
      </c>
      <c r="AA1398" s="45" t="str">
        <f t="shared" si="151"/>
        <v/>
      </c>
      <c r="AB1398" s="45" t="str">
        <f t="shared" si="152"/>
        <v/>
      </c>
      <c r="AC1398" s="45" t="str">
        <f>+IF(Q1398="","",IFERROR(VLOOKUP(Q1398,Consulta1[],7,0),"-"))</f>
        <v/>
      </c>
      <c r="AD1398" s="45" t="str">
        <f>+IF(Q1398="","",IFERROR(VLOOKUP(Q1398,Consulta1[],9,0),"-"))</f>
        <v/>
      </c>
      <c r="AE1398" s="1">
        <f t="shared" si="153"/>
        <v>0</v>
      </c>
    </row>
    <row r="1399" spans="16:31">
      <c r="P1399" s="54"/>
      <c r="Q1399" s="45" t="str">
        <f t="shared" si="147"/>
        <v/>
      </c>
      <c r="R1399" s="45" t="str">
        <f>+IF(Q1399="","",IFERROR(VLOOKUP(Q1399,Consulta1[],2,0),"-"))</f>
        <v/>
      </c>
      <c r="S1399" s="45" t="str">
        <f>+IF(Q1399="","",IFERROR(VLOOKUP(Q1399,Consulta1[],3,0),"-"))</f>
        <v/>
      </c>
      <c r="T1399" s="45" t="str">
        <f>+IF(Q1399="","",IFERROR(VLOOKUP(Q1399,Consulta1[],4,0),"-"))</f>
        <v/>
      </c>
      <c r="U1399" s="45" t="str">
        <f>+IF(Q1399="","",IFERROR(VLOOKUP(Q1399,Consulta1[],5,0),"-"))</f>
        <v/>
      </c>
      <c r="V1399" s="45" t="str">
        <f>+IF(Q1399="","",IFERROR(VLOOKUP(Q1399,Consulta1[],6,0),"-"))</f>
        <v/>
      </c>
      <c r="W1399" s="45" t="str">
        <f t="shared" si="148"/>
        <v/>
      </c>
      <c r="X1399" s="51" t="str">
        <f>+IF(T1399="SWAT HB",800,IF(R1399="-","",IFERROR(IF(T1399="-","",VLOOKUP(T1399,'SKILL PERFIL'!$A$2:$B$37,2,0)),"")))</f>
        <v/>
      </c>
      <c r="Y1399" s="51" t="str">
        <f t="shared" si="149"/>
        <v/>
      </c>
      <c r="Z1399" s="46" t="str">
        <f t="shared" si="150"/>
        <v/>
      </c>
      <c r="AA1399" s="45" t="str">
        <f t="shared" si="151"/>
        <v/>
      </c>
      <c r="AB1399" s="45" t="str">
        <f t="shared" si="152"/>
        <v/>
      </c>
      <c r="AC1399" s="45" t="str">
        <f>+IF(Q1399="","",IFERROR(VLOOKUP(Q1399,Consulta1[],7,0),"-"))</f>
        <v/>
      </c>
      <c r="AD1399" s="45" t="str">
        <f>+IF(Q1399="","",IFERROR(VLOOKUP(Q1399,Consulta1[],9,0),"-"))</f>
        <v/>
      </c>
      <c r="AE1399" s="1">
        <f t="shared" si="153"/>
        <v>0</v>
      </c>
    </row>
    <row r="1400" spans="16:31">
      <c r="P1400" s="54"/>
      <c r="Q1400" s="45" t="str">
        <f t="shared" si="147"/>
        <v/>
      </c>
      <c r="R1400" s="45" t="str">
        <f>+IF(Q1400="","",IFERROR(VLOOKUP(Q1400,Consulta1[],2,0),"-"))</f>
        <v/>
      </c>
      <c r="S1400" s="45" t="str">
        <f>+IF(Q1400="","",IFERROR(VLOOKUP(Q1400,Consulta1[],3,0),"-"))</f>
        <v/>
      </c>
      <c r="T1400" s="45" t="str">
        <f>+IF(Q1400="","",IFERROR(VLOOKUP(Q1400,Consulta1[],4,0),"-"))</f>
        <v/>
      </c>
      <c r="U1400" s="45" t="str">
        <f>+IF(Q1400="","",IFERROR(VLOOKUP(Q1400,Consulta1[],5,0),"-"))</f>
        <v/>
      </c>
      <c r="V1400" s="45" t="str">
        <f>+IF(Q1400="","",IFERROR(VLOOKUP(Q1400,Consulta1[],6,0),"-"))</f>
        <v/>
      </c>
      <c r="W1400" s="45" t="str">
        <f t="shared" si="148"/>
        <v/>
      </c>
      <c r="X1400" s="51" t="str">
        <f>+IF(T1400="SWAT HB",800,IF(R1400="-","",IFERROR(IF(T1400="-","",VLOOKUP(T1400,'SKILL PERFIL'!$A$2:$B$37,2,0)),"")))</f>
        <v/>
      </c>
      <c r="Y1400" s="51" t="str">
        <f t="shared" si="149"/>
        <v/>
      </c>
      <c r="Z1400" s="46" t="str">
        <f t="shared" si="150"/>
        <v/>
      </c>
      <c r="AA1400" s="45" t="str">
        <f t="shared" si="151"/>
        <v/>
      </c>
      <c r="AB1400" s="45" t="str">
        <f t="shared" si="152"/>
        <v/>
      </c>
      <c r="AC1400" s="45" t="str">
        <f>+IF(Q1400="","",IFERROR(VLOOKUP(Q1400,Consulta1[],7,0),"-"))</f>
        <v/>
      </c>
      <c r="AD1400" s="45" t="str">
        <f>+IF(Q1400="","",IFERROR(VLOOKUP(Q1400,Consulta1[],9,0),"-"))</f>
        <v/>
      </c>
      <c r="AE1400" s="1">
        <f t="shared" si="153"/>
        <v>0</v>
      </c>
    </row>
    <row r="1401" spans="16:31">
      <c r="P1401" s="54"/>
      <c r="Q1401" s="45" t="str">
        <f t="shared" si="147"/>
        <v/>
      </c>
      <c r="R1401" s="45" t="str">
        <f>+IF(Q1401="","",IFERROR(VLOOKUP(Q1401,Consulta1[],2,0),"-"))</f>
        <v/>
      </c>
      <c r="S1401" s="45" t="str">
        <f>+IF(Q1401="","",IFERROR(VLOOKUP(Q1401,Consulta1[],3,0),"-"))</f>
        <v/>
      </c>
      <c r="T1401" s="45" t="str">
        <f>+IF(Q1401="","",IFERROR(VLOOKUP(Q1401,Consulta1[],4,0),"-"))</f>
        <v/>
      </c>
      <c r="U1401" s="45" t="str">
        <f>+IF(Q1401="","",IFERROR(VLOOKUP(Q1401,Consulta1[],5,0),"-"))</f>
        <v/>
      </c>
      <c r="V1401" s="45" t="str">
        <f>+IF(Q1401="","",IFERROR(VLOOKUP(Q1401,Consulta1[],6,0),"-"))</f>
        <v/>
      </c>
      <c r="W1401" s="45" t="str">
        <f t="shared" si="148"/>
        <v/>
      </c>
      <c r="X1401" s="51" t="str">
        <f>+IF(T1401="SWAT HB",800,IF(R1401="-","",IFERROR(IF(T1401="-","",VLOOKUP(T1401,'SKILL PERFIL'!$A$2:$B$37,2,0)),"")))</f>
        <v/>
      </c>
      <c r="Y1401" s="51" t="str">
        <f t="shared" si="149"/>
        <v/>
      </c>
      <c r="Z1401" s="46" t="str">
        <f t="shared" si="150"/>
        <v/>
      </c>
      <c r="AA1401" s="45" t="str">
        <f t="shared" si="151"/>
        <v/>
      </c>
      <c r="AB1401" s="45" t="str">
        <f t="shared" si="152"/>
        <v/>
      </c>
      <c r="AC1401" s="45" t="str">
        <f>+IF(Q1401="","",IFERROR(VLOOKUP(Q1401,Consulta1[],7,0),"-"))</f>
        <v/>
      </c>
      <c r="AD1401" s="45" t="str">
        <f>+IF(Q1401="","",IFERROR(VLOOKUP(Q1401,Consulta1[],9,0),"-"))</f>
        <v/>
      </c>
      <c r="AE1401" s="1">
        <f t="shared" si="153"/>
        <v>0</v>
      </c>
    </row>
    <row r="1402" spans="16:31">
      <c r="P1402" s="54"/>
      <c r="Q1402" s="45" t="str">
        <f t="shared" si="147"/>
        <v/>
      </c>
      <c r="R1402" s="45" t="str">
        <f>+IF(Q1402="","",IFERROR(VLOOKUP(Q1402,Consulta1[],2,0),"-"))</f>
        <v/>
      </c>
      <c r="S1402" s="45" t="str">
        <f>+IF(Q1402="","",IFERROR(VLOOKUP(Q1402,Consulta1[],3,0),"-"))</f>
        <v/>
      </c>
      <c r="T1402" s="45" t="str">
        <f>+IF(Q1402="","",IFERROR(VLOOKUP(Q1402,Consulta1[],4,0),"-"))</f>
        <v/>
      </c>
      <c r="U1402" s="45" t="str">
        <f>+IF(Q1402="","",IFERROR(VLOOKUP(Q1402,Consulta1[],5,0),"-"))</f>
        <v/>
      </c>
      <c r="V1402" s="45" t="str">
        <f>+IF(Q1402="","",IFERROR(VLOOKUP(Q1402,Consulta1[],6,0),"-"))</f>
        <v/>
      </c>
      <c r="W1402" s="45" t="str">
        <f t="shared" si="148"/>
        <v/>
      </c>
      <c r="X1402" s="51" t="str">
        <f>+IF(T1402="SWAT HB",800,IF(R1402="-","",IFERROR(IF(T1402="-","",VLOOKUP(T1402,'SKILL PERFIL'!$A$2:$B$37,2,0)),"")))</f>
        <v/>
      </c>
      <c r="Y1402" s="51" t="str">
        <f t="shared" si="149"/>
        <v/>
      </c>
      <c r="Z1402" s="46" t="str">
        <f t="shared" si="150"/>
        <v/>
      </c>
      <c r="AA1402" s="45" t="str">
        <f t="shared" si="151"/>
        <v/>
      </c>
      <c r="AB1402" s="45" t="str">
        <f t="shared" si="152"/>
        <v/>
      </c>
      <c r="AC1402" s="45" t="str">
        <f>+IF(Q1402="","",IFERROR(VLOOKUP(Q1402,Consulta1[],7,0),"-"))</f>
        <v/>
      </c>
      <c r="AD1402" s="45" t="str">
        <f>+IF(Q1402="","",IFERROR(VLOOKUP(Q1402,Consulta1[],9,0),"-"))</f>
        <v/>
      </c>
      <c r="AE1402" s="1">
        <f t="shared" si="153"/>
        <v>0</v>
      </c>
    </row>
    <row r="1403" spans="16:31">
      <c r="P1403" s="54"/>
      <c r="Q1403" s="45" t="str">
        <f t="shared" si="147"/>
        <v/>
      </c>
      <c r="R1403" s="45" t="str">
        <f>+IF(Q1403="","",IFERROR(VLOOKUP(Q1403,Consulta1[],2,0),"-"))</f>
        <v/>
      </c>
      <c r="S1403" s="45" t="str">
        <f>+IF(Q1403="","",IFERROR(VLOOKUP(Q1403,Consulta1[],3,0),"-"))</f>
        <v/>
      </c>
      <c r="T1403" s="45" t="str">
        <f>+IF(Q1403="","",IFERROR(VLOOKUP(Q1403,Consulta1[],4,0),"-"))</f>
        <v/>
      </c>
      <c r="U1403" s="45" t="str">
        <f>+IF(Q1403="","",IFERROR(VLOOKUP(Q1403,Consulta1[],5,0),"-"))</f>
        <v/>
      </c>
      <c r="V1403" s="45" t="str">
        <f>+IF(Q1403="","",IFERROR(VLOOKUP(Q1403,Consulta1[],6,0),"-"))</f>
        <v/>
      </c>
      <c r="W1403" s="45" t="str">
        <f t="shared" si="148"/>
        <v/>
      </c>
      <c r="X1403" s="51" t="str">
        <f>+IF(T1403="SWAT HB",800,IF(R1403="-","",IFERROR(IF(T1403="-","",VLOOKUP(T1403,'SKILL PERFIL'!$A$2:$B$37,2,0)),"")))</f>
        <v/>
      </c>
      <c r="Y1403" s="51" t="str">
        <f t="shared" si="149"/>
        <v/>
      </c>
      <c r="Z1403" s="46" t="str">
        <f t="shared" si="150"/>
        <v/>
      </c>
      <c r="AA1403" s="45" t="str">
        <f t="shared" si="151"/>
        <v/>
      </c>
      <c r="AB1403" s="45" t="str">
        <f t="shared" si="152"/>
        <v/>
      </c>
      <c r="AC1403" s="45" t="str">
        <f>+IF(Q1403="","",IFERROR(VLOOKUP(Q1403,Consulta1[],7,0),"-"))</f>
        <v/>
      </c>
      <c r="AD1403" s="45" t="str">
        <f>+IF(Q1403="","",IFERROR(VLOOKUP(Q1403,Consulta1[],9,0),"-"))</f>
        <v/>
      </c>
      <c r="AE1403" s="1">
        <f t="shared" si="153"/>
        <v>0</v>
      </c>
    </row>
    <row r="1404" spans="16:31">
      <c r="P1404" s="54"/>
      <c r="Q1404" s="45" t="str">
        <f t="shared" si="147"/>
        <v/>
      </c>
      <c r="R1404" s="45" t="str">
        <f>+IF(Q1404="","",IFERROR(VLOOKUP(Q1404,Consulta1[],2,0),"-"))</f>
        <v/>
      </c>
      <c r="S1404" s="45" t="str">
        <f>+IF(Q1404="","",IFERROR(VLOOKUP(Q1404,Consulta1[],3,0),"-"))</f>
        <v/>
      </c>
      <c r="T1404" s="45" t="str">
        <f>+IF(Q1404="","",IFERROR(VLOOKUP(Q1404,Consulta1[],4,0),"-"))</f>
        <v/>
      </c>
      <c r="U1404" s="45" t="str">
        <f>+IF(Q1404="","",IFERROR(VLOOKUP(Q1404,Consulta1[],5,0),"-"))</f>
        <v/>
      </c>
      <c r="V1404" s="45" t="str">
        <f>+IF(Q1404="","",IFERROR(VLOOKUP(Q1404,Consulta1[],6,0),"-"))</f>
        <v/>
      </c>
      <c r="W1404" s="45" t="str">
        <f t="shared" si="148"/>
        <v/>
      </c>
      <c r="X1404" s="51" t="str">
        <f>+IF(T1404="SWAT HB",800,IF(R1404="-","",IFERROR(IF(T1404="-","",VLOOKUP(T1404,'SKILL PERFIL'!$A$2:$B$37,2,0)),"")))</f>
        <v/>
      </c>
      <c r="Y1404" s="51" t="str">
        <f t="shared" si="149"/>
        <v/>
      </c>
      <c r="Z1404" s="46" t="str">
        <f t="shared" si="150"/>
        <v/>
      </c>
      <c r="AA1404" s="45" t="str">
        <f t="shared" si="151"/>
        <v/>
      </c>
      <c r="AB1404" s="45" t="str">
        <f t="shared" si="152"/>
        <v/>
      </c>
      <c r="AC1404" s="45" t="str">
        <f>+IF(Q1404="","",IFERROR(VLOOKUP(Q1404,Consulta1[],7,0),"-"))</f>
        <v/>
      </c>
      <c r="AD1404" s="45" t="str">
        <f>+IF(Q1404="","",IFERROR(VLOOKUP(Q1404,Consulta1[],9,0),"-"))</f>
        <v/>
      </c>
      <c r="AE1404" s="1">
        <f t="shared" si="153"/>
        <v>0</v>
      </c>
    </row>
    <row r="1405" spans="16:31">
      <c r="P1405" s="54"/>
      <c r="Q1405" s="45" t="str">
        <f t="shared" si="147"/>
        <v/>
      </c>
      <c r="R1405" s="45" t="str">
        <f>+IF(Q1405="","",IFERROR(VLOOKUP(Q1405,Consulta1[],2,0),"-"))</f>
        <v/>
      </c>
      <c r="S1405" s="45" t="str">
        <f>+IF(Q1405="","",IFERROR(VLOOKUP(Q1405,Consulta1[],3,0),"-"))</f>
        <v/>
      </c>
      <c r="T1405" s="45" t="str">
        <f>+IF(Q1405="","",IFERROR(VLOOKUP(Q1405,Consulta1[],4,0),"-"))</f>
        <v/>
      </c>
      <c r="U1405" s="45" t="str">
        <f>+IF(Q1405="","",IFERROR(VLOOKUP(Q1405,Consulta1[],5,0),"-"))</f>
        <v/>
      </c>
      <c r="V1405" s="45" t="str">
        <f>+IF(Q1405="","",IFERROR(VLOOKUP(Q1405,Consulta1[],6,0),"-"))</f>
        <v/>
      </c>
      <c r="W1405" s="45" t="str">
        <f t="shared" si="148"/>
        <v/>
      </c>
      <c r="X1405" s="51" t="str">
        <f>+IF(T1405="SWAT HB",800,IF(R1405="-","",IFERROR(IF(T1405="-","",VLOOKUP(T1405,'SKILL PERFIL'!$A$2:$B$37,2,0)),"")))</f>
        <v/>
      </c>
      <c r="Y1405" s="51" t="str">
        <f t="shared" si="149"/>
        <v/>
      </c>
      <c r="Z1405" s="46" t="str">
        <f t="shared" si="150"/>
        <v/>
      </c>
      <c r="AA1405" s="45" t="str">
        <f t="shared" si="151"/>
        <v/>
      </c>
      <c r="AB1405" s="45" t="str">
        <f t="shared" si="152"/>
        <v/>
      </c>
      <c r="AC1405" s="45" t="str">
        <f>+IF(Q1405="","",IFERROR(VLOOKUP(Q1405,Consulta1[],7,0),"-"))</f>
        <v/>
      </c>
      <c r="AD1405" s="45" t="str">
        <f>+IF(Q1405="","",IFERROR(VLOOKUP(Q1405,Consulta1[],9,0),"-"))</f>
        <v/>
      </c>
      <c r="AE1405" s="1">
        <f t="shared" si="153"/>
        <v>0</v>
      </c>
    </row>
    <row r="1406" spans="16:31">
      <c r="P1406" s="54"/>
      <c r="Q1406" s="45" t="str">
        <f t="shared" si="147"/>
        <v/>
      </c>
      <c r="R1406" s="45" t="str">
        <f>+IF(Q1406="","",IFERROR(VLOOKUP(Q1406,Consulta1[],2,0),"-"))</f>
        <v/>
      </c>
      <c r="S1406" s="45" t="str">
        <f>+IF(Q1406="","",IFERROR(VLOOKUP(Q1406,Consulta1[],3,0),"-"))</f>
        <v/>
      </c>
      <c r="T1406" s="45" t="str">
        <f>+IF(Q1406="","",IFERROR(VLOOKUP(Q1406,Consulta1[],4,0),"-"))</f>
        <v/>
      </c>
      <c r="U1406" s="45" t="str">
        <f>+IF(Q1406="","",IFERROR(VLOOKUP(Q1406,Consulta1[],5,0),"-"))</f>
        <v/>
      </c>
      <c r="V1406" s="45" t="str">
        <f>+IF(Q1406="","",IFERROR(VLOOKUP(Q1406,Consulta1[],6,0),"-"))</f>
        <v/>
      </c>
      <c r="W1406" s="45" t="str">
        <f t="shared" si="148"/>
        <v/>
      </c>
      <c r="X1406" s="51" t="str">
        <f>+IF(T1406="SWAT HB",800,IF(R1406="-","",IFERROR(IF(T1406="-","",VLOOKUP(T1406,'SKILL PERFIL'!$A$2:$B$37,2,0)),"")))</f>
        <v/>
      </c>
      <c r="Y1406" s="51" t="str">
        <f t="shared" si="149"/>
        <v/>
      </c>
      <c r="Z1406" s="46" t="str">
        <f t="shared" si="150"/>
        <v/>
      </c>
      <c r="AA1406" s="45" t="str">
        <f t="shared" si="151"/>
        <v/>
      </c>
      <c r="AB1406" s="45" t="str">
        <f t="shared" si="152"/>
        <v/>
      </c>
      <c r="AC1406" s="45" t="str">
        <f>+IF(Q1406="","",IFERROR(VLOOKUP(Q1406,Consulta1[],7,0),"-"))</f>
        <v/>
      </c>
      <c r="AD1406" s="45" t="str">
        <f>+IF(Q1406="","",IFERROR(VLOOKUP(Q1406,Consulta1[],9,0),"-"))</f>
        <v/>
      </c>
      <c r="AE1406" s="1">
        <f t="shared" si="153"/>
        <v>0</v>
      </c>
    </row>
    <row r="1407" spans="16:31">
      <c r="P1407" s="54"/>
      <c r="Q1407" s="45" t="str">
        <f t="shared" si="147"/>
        <v/>
      </c>
      <c r="R1407" s="45" t="str">
        <f>+IF(Q1407="","",IFERROR(VLOOKUP(Q1407,Consulta1[],2,0),"-"))</f>
        <v/>
      </c>
      <c r="S1407" s="45" t="str">
        <f>+IF(Q1407="","",IFERROR(VLOOKUP(Q1407,Consulta1[],3,0),"-"))</f>
        <v/>
      </c>
      <c r="T1407" s="45" t="str">
        <f>+IF(Q1407="","",IFERROR(VLOOKUP(Q1407,Consulta1[],4,0),"-"))</f>
        <v/>
      </c>
      <c r="U1407" s="45" t="str">
        <f>+IF(Q1407="","",IFERROR(VLOOKUP(Q1407,Consulta1[],5,0),"-"))</f>
        <v/>
      </c>
      <c r="V1407" s="45" t="str">
        <f>+IF(Q1407="","",IFERROR(VLOOKUP(Q1407,Consulta1[],6,0),"-"))</f>
        <v/>
      </c>
      <c r="W1407" s="45" t="str">
        <f t="shared" si="148"/>
        <v/>
      </c>
      <c r="X1407" s="51" t="str">
        <f>+IF(T1407="SWAT HB",800,IF(R1407="-","",IFERROR(IF(T1407="-","",VLOOKUP(T1407,'SKILL PERFIL'!$A$2:$B$37,2,0)),"")))</f>
        <v/>
      </c>
      <c r="Y1407" s="51" t="str">
        <f t="shared" si="149"/>
        <v/>
      </c>
      <c r="Z1407" s="46" t="str">
        <f t="shared" si="150"/>
        <v/>
      </c>
      <c r="AA1407" s="45" t="str">
        <f t="shared" si="151"/>
        <v/>
      </c>
      <c r="AB1407" s="45" t="str">
        <f t="shared" si="152"/>
        <v/>
      </c>
      <c r="AC1407" s="45" t="str">
        <f>+IF(Q1407="","",IFERROR(VLOOKUP(Q1407,Consulta1[],7,0),"-"))</f>
        <v/>
      </c>
      <c r="AD1407" s="45" t="str">
        <f>+IF(Q1407="","",IFERROR(VLOOKUP(Q1407,Consulta1[],9,0),"-"))</f>
        <v/>
      </c>
      <c r="AE1407" s="1">
        <f t="shared" si="153"/>
        <v>0</v>
      </c>
    </row>
    <row r="1408" spans="16:31">
      <c r="P1408" s="54"/>
      <c r="Q1408" s="45" t="str">
        <f t="shared" si="147"/>
        <v/>
      </c>
      <c r="R1408" s="45" t="str">
        <f>+IF(Q1408="","",IFERROR(VLOOKUP(Q1408,Consulta1[],2,0),"-"))</f>
        <v/>
      </c>
      <c r="S1408" s="45" t="str">
        <f>+IF(Q1408="","",IFERROR(VLOOKUP(Q1408,Consulta1[],3,0),"-"))</f>
        <v/>
      </c>
      <c r="T1408" s="45" t="str">
        <f>+IF(Q1408="","",IFERROR(VLOOKUP(Q1408,Consulta1[],4,0),"-"))</f>
        <v/>
      </c>
      <c r="U1408" s="45" t="str">
        <f>+IF(Q1408="","",IFERROR(VLOOKUP(Q1408,Consulta1[],5,0),"-"))</f>
        <v/>
      </c>
      <c r="V1408" s="45" t="str">
        <f>+IF(Q1408="","",IFERROR(VLOOKUP(Q1408,Consulta1[],6,0),"-"))</f>
        <v/>
      </c>
      <c r="W1408" s="45" t="str">
        <f t="shared" si="148"/>
        <v/>
      </c>
      <c r="X1408" s="51" t="str">
        <f>+IF(T1408="SWAT HB",800,IF(R1408="-","",IFERROR(IF(T1408="-","",VLOOKUP(T1408,'SKILL PERFIL'!$A$2:$B$37,2,0)),"")))</f>
        <v/>
      </c>
      <c r="Y1408" s="51" t="str">
        <f t="shared" si="149"/>
        <v/>
      </c>
      <c r="Z1408" s="46" t="str">
        <f t="shared" si="150"/>
        <v/>
      </c>
      <c r="AA1408" s="45" t="str">
        <f t="shared" si="151"/>
        <v/>
      </c>
      <c r="AB1408" s="45" t="str">
        <f t="shared" si="152"/>
        <v/>
      </c>
      <c r="AC1408" s="45" t="str">
        <f>+IF(Q1408="","",IFERROR(VLOOKUP(Q1408,Consulta1[],7,0),"-"))</f>
        <v/>
      </c>
      <c r="AD1408" s="45" t="str">
        <f>+IF(Q1408="","",IFERROR(VLOOKUP(Q1408,Consulta1[],9,0),"-"))</f>
        <v/>
      </c>
      <c r="AE1408" s="1">
        <f t="shared" si="153"/>
        <v>0</v>
      </c>
    </row>
    <row r="1409" spans="16:31">
      <c r="P1409" s="54"/>
      <c r="Q1409" s="45" t="str">
        <f t="shared" si="147"/>
        <v/>
      </c>
      <c r="R1409" s="45" t="str">
        <f>+IF(Q1409="","",IFERROR(VLOOKUP(Q1409,Consulta1[],2,0),"-"))</f>
        <v/>
      </c>
      <c r="S1409" s="45" t="str">
        <f>+IF(Q1409="","",IFERROR(VLOOKUP(Q1409,Consulta1[],3,0),"-"))</f>
        <v/>
      </c>
      <c r="T1409" s="45" t="str">
        <f>+IF(Q1409="","",IFERROR(VLOOKUP(Q1409,Consulta1[],4,0),"-"))</f>
        <v/>
      </c>
      <c r="U1409" s="45" t="str">
        <f>+IF(Q1409="","",IFERROR(VLOOKUP(Q1409,Consulta1[],5,0),"-"))</f>
        <v/>
      </c>
      <c r="V1409" s="45" t="str">
        <f>+IF(Q1409="","",IFERROR(VLOOKUP(Q1409,Consulta1[],6,0),"-"))</f>
        <v/>
      </c>
      <c r="W1409" s="45" t="str">
        <f t="shared" si="148"/>
        <v/>
      </c>
      <c r="X1409" s="51" t="str">
        <f>+IF(T1409="SWAT HB",800,IF(R1409="-","",IFERROR(IF(T1409="-","",VLOOKUP(T1409,'SKILL PERFIL'!$A$2:$B$37,2,0)),"")))</f>
        <v/>
      </c>
      <c r="Y1409" s="51" t="str">
        <f t="shared" si="149"/>
        <v/>
      </c>
      <c r="Z1409" s="46" t="str">
        <f t="shared" si="150"/>
        <v/>
      </c>
      <c r="AA1409" s="45" t="str">
        <f t="shared" si="151"/>
        <v/>
      </c>
      <c r="AB1409" s="45" t="str">
        <f t="shared" si="152"/>
        <v/>
      </c>
      <c r="AC1409" s="45" t="str">
        <f>+IF(Q1409="","",IFERROR(VLOOKUP(Q1409,Consulta1[],7,0),"-"))</f>
        <v/>
      </c>
      <c r="AD1409" s="45" t="str">
        <f>+IF(Q1409="","",IFERROR(VLOOKUP(Q1409,Consulta1[],9,0),"-"))</f>
        <v/>
      </c>
      <c r="AE1409" s="1">
        <f t="shared" si="153"/>
        <v>0</v>
      </c>
    </row>
    <row r="1410" spans="16:31">
      <c r="P1410" s="54"/>
      <c r="Q1410" s="45" t="str">
        <f t="shared" si="147"/>
        <v/>
      </c>
      <c r="R1410" s="45" t="str">
        <f>+IF(Q1410="","",IFERROR(VLOOKUP(Q1410,Consulta1[],2,0),"-"))</f>
        <v/>
      </c>
      <c r="S1410" s="45" t="str">
        <f>+IF(Q1410="","",IFERROR(VLOOKUP(Q1410,Consulta1[],3,0),"-"))</f>
        <v/>
      </c>
      <c r="T1410" s="45" t="str">
        <f>+IF(Q1410="","",IFERROR(VLOOKUP(Q1410,Consulta1[],4,0),"-"))</f>
        <v/>
      </c>
      <c r="U1410" s="45" t="str">
        <f>+IF(Q1410="","",IFERROR(VLOOKUP(Q1410,Consulta1[],5,0),"-"))</f>
        <v/>
      </c>
      <c r="V1410" s="45" t="str">
        <f>+IF(Q1410="","",IFERROR(VLOOKUP(Q1410,Consulta1[],6,0),"-"))</f>
        <v/>
      </c>
      <c r="W1410" s="45" t="str">
        <f t="shared" si="148"/>
        <v/>
      </c>
      <c r="X1410" s="51" t="str">
        <f>+IF(T1410="SWAT HB",800,IF(R1410="-","",IFERROR(IF(T1410="-","",VLOOKUP(T1410,'SKILL PERFIL'!$A$2:$B$37,2,0)),"")))</f>
        <v/>
      </c>
      <c r="Y1410" s="51" t="str">
        <f t="shared" si="149"/>
        <v/>
      </c>
      <c r="Z1410" s="46" t="str">
        <f t="shared" si="150"/>
        <v/>
      </c>
      <c r="AA1410" s="45" t="str">
        <f t="shared" si="151"/>
        <v/>
      </c>
      <c r="AB1410" s="45" t="str">
        <f t="shared" si="152"/>
        <v/>
      </c>
      <c r="AC1410" s="45" t="str">
        <f>+IF(Q1410="","",IFERROR(VLOOKUP(Q1410,Consulta1[],7,0),"-"))</f>
        <v/>
      </c>
      <c r="AD1410" s="45" t="str">
        <f>+IF(Q1410="","",IFERROR(VLOOKUP(Q1410,Consulta1[],9,0),"-"))</f>
        <v/>
      </c>
      <c r="AE1410" s="1">
        <f t="shared" si="153"/>
        <v>0</v>
      </c>
    </row>
    <row r="1411" spans="16:31">
      <c r="P1411" s="54"/>
      <c r="Q1411" s="45" t="str">
        <f t="shared" ref="Q1411:Q1474" si="154">+IFERROR(IF(G1411="","",LEFT(G1411,7))*1,"")</f>
        <v/>
      </c>
      <c r="R1411" s="45" t="str">
        <f>+IF(Q1411="","",IFERROR(VLOOKUP(Q1411,Consulta1[],2,0),"-"))</f>
        <v/>
      </c>
      <c r="S1411" s="45" t="str">
        <f>+IF(Q1411="","",IFERROR(VLOOKUP(Q1411,Consulta1[],3,0),"-"))</f>
        <v/>
      </c>
      <c r="T1411" s="45" t="str">
        <f>+IF(Q1411="","",IFERROR(VLOOKUP(Q1411,Consulta1[],4,0),"-"))</f>
        <v/>
      </c>
      <c r="U1411" s="45" t="str">
        <f>+IF(Q1411="","",IFERROR(VLOOKUP(Q1411,Consulta1[],5,0),"-"))</f>
        <v/>
      </c>
      <c r="V1411" s="45" t="str">
        <f>+IF(Q1411="","",IFERROR(VLOOKUP(Q1411,Consulta1[],6,0),"-"))</f>
        <v/>
      </c>
      <c r="W1411" s="45" t="str">
        <f t="shared" ref="W1411:W1474" si="155">+IF(G1411="","",IF(R1411="-","",I1411))</f>
        <v/>
      </c>
      <c r="X1411" s="51" t="str">
        <f>+IF(T1411="SWAT HB",800,IF(R1411="-","",IFERROR(IF(T1411="-","",VLOOKUP(T1411,'SKILL PERFIL'!$A$2:$B$37,2,0)),"")))</f>
        <v/>
      </c>
      <c r="Y1411" s="51" t="str">
        <f t="shared" ref="Y1411:Y1474" si="156">+IFERROR(IF(R1411="-","",MID(J1411,2,8)*24*3600),"")</f>
        <v/>
      </c>
      <c r="Z1411" s="46" t="str">
        <f t="shared" ref="Z1411:Z1474" si="157">+IFERROR(W1411*Y1411,"")</f>
        <v/>
      </c>
      <c r="AA1411" s="45" t="str">
        <f t="shared" ref="AA1411:AA1474" si="158">+IF(Q1411="","",Q1411)</f>
        <v/>
      </c>
      <c r="AB1411" s="45" t="str">
        <f t="shared" ref="AB1411:AB1474" si="159">+IF(G1411="","",IF(R1411="-",0,1))</f>
        <v/>
      </c>
      <c r="AC1411" s="45" t="str">
        <f>+IF(Q1411="","",IFERROR(VLOOKUP(Q1411,Consulta1[],7,0),"-"))</f>
        <v/>
      </c>
      <c r="AD1411" s="45" t="str">
        <f>+IF(Q1411="","",IFERROR(VLOOKUP(Q1411,Consulta1[],9,0),"-"))</f>
        <v/>
      </c>
      <c r="AE1411" s="1">
        <f t="shared" ref="AE1411:AE1474" si="160">DATE(YEAR(A1411),MONTH(A1411),DAY(A1411))</f>
        <v>0</v>
      </c>
    </row>
    <row r="1412" spans="16:31">
      <c r="P1412" s="54"/>
      <c r="Q1412" s="45" t="str">
        <f t="shared" si="154"/>
        <v/>
      </c>
      <c r="R1412" s="45" t="str">
        <f>+IF(Q1412="","",IFERROR(VLOOKUP(Q1412,Consulta1[],2,0),"-"))</f>
        <v/>
      </c>
      <c r="S1412" s="45" t="str">
        <f>+IF(Q1412="","",IFERROR(VLOOKUP(Q1412,Consulta1[],3,0),"-"))</f>
        <v/>
      </c>
      <c r="T1412" s="45" t="str">
        <f>+IF(Q1412="","",IFERROR(VLOOKUP(Q1412,Consulta1[],4,0),"-"))</f>
        <v/>
      </c>
      <c r="U1412" s="45" t="str">
        <f>+IF(Q1412="","",IFERROR(VLOOKUP(Q1412,Consulta1[],5,0),"-"))</f>
        <v/>
      </c>
      <c r="V1412" s="45" t="str">
        <f>+IF(Q1412="","",IFERROR(VLOOKUP(Q1412,Consulta1[],6,0),"-"))</f>
        <v/>
      </c>
      <c r="W1412" s="45" t="str">
        <f t="shared" si="155"/>
        <v/>
      </c>
      <c r="X1412" s="51" t="str">
        <f>+IF(T1412="SWAT HB",800,IF(R1412="-","",IFERROR(IF(T1412="-","",VLOOKUP(T1412,'SKILL PERFIL'!$A$2:$B$37,2,0)),"")))</f>
        <v/>
      </c>
      <c r="Y1412" s="51" t="str">
        <f t="shared" si="156"/>
        <v/>
      </c>
      <c r="Z1412" s="46" t="str">
        <f t="shared" si="157"/>
        <v/>
      </c>
      <c r="AA1412" s="45" t="str">
        <f t="shared" si="158"/>
        <v/>
      </c>
      <c r="AB1412" s="45" t="str">
        <f t="shared" si="159"/>
        <v/>
      </c>
      <c r="AC1412" s="45" t="str">
        <f>+IF(Q1412="","",IFERROR(VLOOKUP(Q1412,Consulta1[],7,0),"-"))</f>
        <v/>
      </c>
      <c r="AD1412" s="45" t="str">
        <f>+IF(Q1412="","",IFERROR(VLOOKUP(Q1412,Consulta1[],9,0),"-"))</f>
        <v/>
      </c>
      <c r="AE1412" s="1">
        <f t="shared" si="160"/>
        <v>0</v>
      </c>
    </row>
    <row r="1413" spans="16:31">
      <c r="P1413" s="54"/>
      <c r="Q1413" s="45" t="str">
        <f t="shared" si="154"/>
        <v/>
      </c>
      <c r="R1413" s="45" t="str">
        <f>+IF(Q1413="","",IFERROR(VLOOKUP(Q1413,Consulta1[],2,0),"-"))</f>
        <v/>
      </c>
      <c r="S1413" s="45" t="str">
        <f>+IF(Q1413="","",IFERROR(VLOOKUP(Q1413,Consulta1[],3,0),"-"))</f>
        <v/>
      </c>
      <c r="T1413" s="45" t="str">
        <f>+IF(Q1413="","",IFERROR(VLOOKUP(Q1413,Consulta1[],4,0),"-"))</f>
        <v/>
      </c>
      <c r="U1413" s="45" t="str">
        <f>+IF(Q1413="","",IFERROR(VLOOKUP(Q1413,Consulta1[],5,0),"-"))</f>
        <v/>
      </c>
      <c r="V1413" s="45" t="str">
        <f>+IF(Q1413="","",IFERROR(VLOOKUP(Q1413,Consulta1[],6,0),"-"))</f>
        <v/>
      </c>
      <c r="W1413" s="45" t="str">
        <f t="shared" si="155"/>
        <v/>
      </c>
      <c r="X1413" s="51" t="str">
        <f>+IF(T1413="SWAT HB",800,IF(R1413="-","",IFERROR(IF(T1413="-","",VLOOKUP(T1413,'SKILL PERFIL'!$A$2:$B$37,2,0)),"")))</f>
        <v/>
      </c>
      <c r="Y1413" s="51" t="str">
        <f t="shared" si="156"/>
        <v/>
      </c>
      <c r="Z1413" s="46" t="str">
        <f t="shared" si="157"/>
        <v/>
      </c>
      <c r="AA1413" s="45" t="str">
        <f t="shared" si="158"/>
        <v/>
      </c>
      <c r="AB1413" s="45" t="str">
        <f t="shared" si="159"/>
        <v/>
      </c>
      <c r="AC1413" s="45" t="str">
        <f>+IF(Q1413="","",IFERROR(VLOOKUP(Q1413,Consulta1[],7,0),"-"))</f>
        <v/>
      </c>
      <c r="AD1413" s="45" t="str">
        <f>+IF(Q1413="","",IFERROR(VLOOKUP(Q1413,Consulta1[],9,0),"-"))</f>
        <v/>
      </c>
      <c r="AE1413" s="1">
        <f t="shared" si="160"/>
        <v>0</v>
      </c>
    </row>
    <row r="1414" spans="16:31">
      <c r="P1414" s="54"/>
      <c r="Q1414" s="45" t="str">
        <f t="shared" si="154"/>
        <v/>
      </c>
      <c r="R1414" s="45" t="str">
        <f>+IF(Q1414="","",IFERROR(VLOOKUP(Q1414,Consulta1[],2,0),"-"))</f>
        <v/>
      </c>
      <c r="S1414" s="45" t="str">
        <f>+IF(Q1414="","",IFERROR(VLOOKUP(Q1414,Consulta1[],3,0),"-"))</f>
        <v/>
      </c>
      <c r="T1414" s="45" t="str">
        <f>+IF(Q1414="","",IFERROR(VLOOKUP(Q1414,Consulta1[],4,0),"-"))</f>
        <v/>
      </c>
      <c r="U1414" s="45" t="str">
        <f>+IF(Q1414="","",IFERROR(VLOOKUP(Q1414,Consulta1[],5,0),"-"))</f>
        <v/>
      </c>
      <c r="V1414" s="45" t="str">
        <f>+IF(Q1414="","",IFERROR(VLOOKUP(Q1414,Consulta1[],6,0),"-"))</f>
        <v/>
      </c>
      <c r="W1414" s="45" t="str">
        <f t="shared" si="155"/>
        <v/>
      </c>
      <c r="X1414" s="51" t="str">
        <f>+IF(T1414="SWAT HB",800,IF(R1414="-","",IFERROR(IF(T1414="-","",VLOOKUP(T1414,'SKILL PERFIL'!$A$2:$B$37,2,0)),"")))</f>
        <v/>
      </c>
      <c r="Y1414" s="51" t="str">
        <f t="shared" si="156"/>
        <v/>
      </c>
      <c r="Z1414" s="46" t="str">
        <f t="shared" si="157"/>
        <v/>
      </c>
      <c r="AA1414" s="45" t="str">
        <f t="shared" si="158"/>
        <v/>
      </c>
      <c r="AB1414" s="45" t="str">
        <f t="shared" si="159"/>
        <v/>
      </c>
      <c r="AC1414" s="45" t="str">
        <f>+IF(Q1414="","",IFERROR(VLOOKUP(Q1414,Consulta1[],7,0),"-"))</f>
        <v/>
      </c>
      <c r="AD1414" s="45" t="str">
        <f>+IF(Q1414="","",IFERROR(VLOOKUP(Q1414,Consulta1[],9,0),"-"))</f>
        <v/>
      </c>
      <c r="AE1414" s="1">
        <f t="shared" si="160"/>
        <v>0</v>
      </c>
    </row>
    <row r="1415" spans="16:31">
      <c r="P1415" s="54"/>
      <c r="Q1415" s="45" t="str">
        <f t="shared" si="154"/>
        <v/>
      </c>
      <c r="R1415" s="45" t="str">
        <f>+IF(Q1415="","",IFERROR(VLOOKUP(Q1415,Consulta1[],2,0),"-"))</f>
        <v/>
      </c>
      <c r="S1415" s="45" t="str">
        <f>+IF(Q1415="","",IFERROR(VLOOKUP(Q1415,Consulta1[],3,0),"-"))</f>
        <v/>
      </c>
      <c r="T1415" s="45" t="str">
        <f>+IF(Q1415="","",IFERROR(VLOOKUP(Q1415,Consulta1[],4,0),"-"))</f>
        <v/>
      </c>
      <c r="U1415" s="45" t="str">
        <f>+IF(Q1415="","",IFERROR(VLOOKUP(Q1415,Consulta1[],5,0),"-"))</f>
        <v/>
      </c>
      <c r="V1415" s="45" t="str">
        <f>+IF(Q1415="","",IFERROR(VLOOKUP(Q1415,Consulta1[],6,0),"-"))</f>
        <v/>
      </c>
      <c r="W1415" s="45" t="str">
        <f t="shared" si="155"/>
        <v/>
      </c>
      <c r="X1415" s="51" t="str">
        <f>+IF(T1415="SWAT HB",800,IF(R1415="-","",IFERROR(IF(T1415="-","",VLOOKUP(T1415,'SKILL PERFIL'!$A$2:$B$37,2,0)),"")))</f>
        <v/>
      </c>
      <c r="Y1415" s="51" t="str">
        <f t="shared" si="156"/>
        <v/>
      </c>
      <c r="Z1415" s="46" t="str">
        <f t="shared" si="157"/>
        <v/>
      </c>
      <c r="AA1415" s="45" t="str">
        <f t="shared" si="158"/>
        <v/>
      </c>
      <c r="AB1415" s="45" t="str">
        <f t="shared" si="159"/>
        <v/>
      </c>
      <c r="AC1415" s="45" t="str">
        <f>+IF(Q1415="","",IFERROR(VLOOKUP(Q1415,Consulta1[],7,0),"-"))</f>
        <v/>
      </c>
      <c r="AD1415" s="45" t="str">
        <f>+IF(Q1415="","",IFERROR(VLOOKUP(Q1415,Consulta1[],9,0),"-"))</f>
        <v/>
      </c>
      <c r="AE1415" s="1">
        <f t="shared" si="160"/>
        <v>0</v>
      </c>
    </row>
    <row r="1416" spans="16:31">
      <c r="P1416" s="54"/>
      <c r="Q1416" s="45" t="str">
        <f t="shared" si="154"/>
        <v/>
      </c>
      <c r="R1416" s="45" t="str">
        <f>+IF(Q1416="","",IFERROR(VLOOKUP(Q1416,Consulta1[],2,0),"-"))</f>
        <v/>
      </c>
      <c r="S1416" s="45" t="str">
        <f>+IF(Q1416="","",IFERROR(VLOOKUP(Q1416,Consulta1[],3,0),"-"))</f>
        <v/>
      </c>
      <c r="T1416" s="45" t="str">
        <f>+IF(Q1416="","",IFERROR(VLOOKUP(Q1416,Consulta1[],4,0),"-"))</f>
        <v/>
      </c>
      <c r="U1416" s="45" t="str">
        <f>+IF(Q1416="","",IFERROR(VLOOKUP(Q1416,Consulta1[],5,0),"-"))</f>
        <v/>
      </c>
      <c r="V1416" s="45" t="str">
        <f>+IF(Q1416="","",IFERROR(VLOOKUP(Q1416,Consulta1[],6,0),"-"))</f>
        <v/>
      </c>
      <c r="W1416" s="45" t="str">
        <f t="shared" si="155"/>
        <v/>
      </c>
      <c r="X1416" s="51" t="str">
        <f>+IF(T1416="SWAT HB",800,IF(R1416="-","",IFERROR(IF(T1416="-","",VLOOKUP(T1416,'SKILL PERFIL'!$A$2:$B$37,2,0)),"")))</f>
        <v/>
      </c>
      <c r="Y1416" s="51" t="str">
        <f t="shared" si="156"/>
        <v/>
      </c>
      <c r="Z1416" s="46" t="str">
        <f t="shared" si="157"/>
        <v/>
      </c>
      <c r="AA1416" s="45" t="str">
        <f t="shared" si="158"/>
        <v/>
      </c>
      <c r="AB1416" s="45" t="str">
        <f t="shared" si="159"/>
        <v/>
      </c>
      <c r="AC1416" s="45" t="str">
        <f>+IF(Q1416="","",IFERROR(VLOOKUP(Q1416,Consulta1[],7,0),"-"))</f>
        <v/>
      </c>
      <c r="AD1416" s="45" t="str">
        <f>+IF(Q1416="","",IFERROR(VLOOKUP(Q1416,Consulta1[],9,0),"-"))</f>
        <v/>
      </c>
      <c r="AE1416" s="1">
        <f t="shared" si="160"/>
        <v>0</v>
      </c>
    </row>
    <row r="1417" spans="16:31">
      <c r="P1417" s="54"/>
      <c r="Q1417" s="45" t="str">
        <f t="shared" si="154"/>
        <v/>
      </c>
      <c r="R1417" s="45" t="str">
        <f>+IF(Q1417="","",IFERROR(VLOOKUP(Q1417,Consulta1[],2,0),"-"))</f>
        <v/>
      </c>
      <c r="S1417" s="45" t="str">
        <f>+IF(Q1417="","",IFERROR(VLOOKUP(Q1417,Consulta1[],3,0),"-"))</f>
        <v/>
      </c>
      <c r="T1417" s="45" t="str">
        <f>+IF(Q1417="","",IFERROR(VLOOKUP(Q1417,Consulta1[],4,0),"-"))</f>
        <v/>
      </c>
      <c r="U1417" s="45" t="str">
        <f>+IF(Q1417="","",IFERROR(VLOOKUP(Q1417,Consulta1[],5,0),"-"))</f>
        <v/>
      </c>
      <c r="V1417" s="45" t="str">
        <f>+IF(Q1417="","",IFERROR(VLOOKUP(Q1417,Consulta1[],6,0),"-"))</f>
        <v/>
      </c>
      <c r="W1417" s="45" t="str">
        <f t="shared" si="155"/>
        <v/>
      </c>
      <c r="X1417" s="51" t="str">
        <f>+IF(T1417="SWAT HB",800,IF(R1417="-","",IFERROR(IF(T1417="-","",VLOOKUP(T1417,'SKILL PERFIL'!$A$2:$B$37,2,0)),"")))</f>
        <v/>
      </c>
      <c r="Y1417" s="51" t="str">
        <f t="shared" si="156"/>
        <v/>
      </c>
      <c r="Z1417" s="46" t="str">
        <f t="shared" si="157"/>
        <v/>
      </c>
      <c r="AA1417" s="45" t="str">
        <f t="shared" si="158"/>
        <v/>
      </c>
      <c r="AB1417" s="45" t="str">
        <f t="shared" si="159"/>
        <v/>
      </c>
      <c r="AC1417" s="45" t="str">
        <f>+IF(Q1417="","",IFERROR(VLOOKUP(Q1417,Consulta1[],7,0),"-"))</f>
        <v/>
      </c>
      <c r="AD1417" s="45" t="str">
        <f>+IF(Q1417="","",IFERROR(VLOOKUP(Q1417,Consulta1[],9,0),"-"))</f>
        <v/>
      </c>
      <c r="AE1417" s="1">
        <f t="shared" si="160"/>
        <v>0</v>
      </c>
    </row>
    <row r="1418" spans="16:31">
      <c r="P1418" s="54"/>
      <c r="Q1418" s="45" t="str">
        <f t="shared" si="154"/>
        <v/>
      </c>
      <c r="R1418" s="45" t="str">
        <f>+IF(Q1418="","",IFERROR(VLOOKUP(Q1418,Consulta1[],2,0),"-"))</f>
        <v/>
      </c>
      <c r="S1418" s="45" t="str">
        <f>+IF(Q1418="","",IFERROR(VLOOKUP(Q1418,Consulta1[],3,0),"-"))</f>
        <v/>
      </c>
      <c r="T1418" s="45" t="str">
        <f>+IF(Q1418="","",IFERROR(VLOOKUP(Q1418,Consulta1[],4,0),"-"))</f>
        <v/>
      </c>
      <c r="U1418" s="45" t="str">
        <f>+IF(Q1418="","",IFERROR(VLOOKUP(Q1418,Consulta1[],5,0),"-"))</f>
        <v/>
      </c>
      <c r="V1418" s="45" t="str">
        <f>+IF(Q1418="","",IFERROR(VLOOKUP(Q1418,Consulta1[],6,0),"-"))</f>
        <v/>
      </c>
      <c r="W1418" s="45" t="str">
        <f t="shared" si="155"/>
        <v/>
      </c>
      <c r="X1418" s="51" t="str">
        <f>+IF(T1418="SWAT HB",800,IF(R1418="-","",IFERROR(IF(T1418="-","",VLOOKUP(T1418,'SKILL PERFIL'!$A$2:$B$37,2,0)),"")))</f>
        <v/>
      </c>
      <c r="Y1418" s="51" t="str">
        <f t="shared" si="156"/>
        <v/>
      </c>
      <c r="Z1418" s="46" t="str">
        <f t="shared" si="157"/>
        <v/>
      </c>
      <c r="AA1418" s="45" t="str">
        <f t="shared" si="158"/>
        <v/>
      </c>
      <c r="AB1418" s="45" t="str">
        <f t="shared" si="159"/>
        <v/>
      </c>
      <c r="AC1418" s="45" t="str">
        <f>+IF(Q1418="","",IFERROR(VLOOKUP(Q1418,Consulta1[],7,0),"-"))</f>
        <v/>
      </c>
      <c r="AD1418" s="45" t="str">
        <f>+IF(Q1418="","",IFERROR(VLOOKUP(Q1418,Consulta1[],9,0),"-"))</f>
        <v/>
      </c>
      <c r="AE1418" s="1">
        <f t="shared" si="160"/>
        <v>0</v>
      </c>
    </row>
    <row r="1419" spans="16:31">
      <c r="P1419" s="54"/>
      <c r="Q1419" s="45" t="str">
        <f t="shared" si="154"/>
        <v/>
      </c>
      <c r="R1419" s="45" t="str">
        <f>+IF(Q1419="","",IFERROR(VLOOKUP(Q1419,Consulta1[],2,0),"-"))</f>
        <v/>
      </c>
      <c r="S1419" s="45" t="str">
        <f>+IF(Q1419="","",IFERROR(VLOOKUP(Q1419,Consulta1[],3,0),"-"))</f>
        <v/>
      </c>
      <c r="T1419" s="45" t="str">
        <f>+IF(Q1419="","",IFERROR(VLOOKUP(Q1419,Consulta1[],4,0),"-"))</f>
        <v/>
      </c>
      <c r="U1419" s="45" t="str">
        <f>+IF(Q1419="","",IFERROR(VLOOKUP(Q1419,Consulta1[],5,0),"-"))</f>
        <v/>
      </c>
      <c r="V1419" s="45" t="str">
        <f>+IF(Q1419="","",IFERROR(VLOOKUP(Q1419,Consulta1[],6,0),"-"))</f>
        <v/>
      </c>
      <c r="W1419" s="45" t="str">
        <f t="shared" si="155"/>
        <v/>
      </c>
      <c r="X1419" s="51" t="str">
        <f>+IF(T1419="SWAT HB",800,IF(R1419="-","",IFERROR(IF(T1419="-","",VLOOKUP(T1419,'SKILL PERFIL'!$A$2:$B$37,2,0)),"")))</f>
        <v/>
      </c>
      <c r="Y1419" s="51" t="str">
        <f t="shared" si="156"/>
        <v/>
      </c>
      <c r="Z1419" s="46" t="str">
        <f t="shared" si="157"/>
        <v/>
      </c>
      <c r="AA1419" s="45" t="str">
        <f t="shared" si="158"/>
        <v/>
      </c>
      <c r="AB1419" s="45" t="str">
        <f t="shared" si="159"/>
        <v/>
      </c>
      <c r="AC1419" s="45" t="str">
        <f>+IF(Q1419="","",IFERROR(VLOOKUP(Q1419,Consulta1[],7,0),"-"))</f>
        <v/>
      </c>
      <c r="AD1419" s="45" t="str">
        <f>+IF(Q1419="","",IFERROR(VLOOKUP(Q1419,Consulta1[],9,0),"-"))</f>
        <v/>
      </c>
      <c r="AE1419" s="1">
        <f t="shared" si="160"/>
        <v>0</v>
      </c>
    </row>
    <row r="1420" spans="16:31">
      <c r="P1420" s="54"/>
      <c r="Q1420" s="45" t="str">
        <f t="shared" si="154"/>
        <v/>
      </c>
      <c r="R1420" s="45" t="str">
        <f>+IF(Q1420="","",IFERROR(VLOOKUP(Q1420,Consulta1[],2,0),"-"))</f>
        <v/>
      </c>
      <c r="S1420" s="45" t="str">
        <f>+IF(Q1420="","",IFERROR(VLOOKUP(Q1420,Consulta1[],3,0),"-"))</f>
        <v/>
      </c>
      <c r="T1420" s="45" t="str">
        <f>+IF(Q1420="","",IFERROR(VLOOKUP(Q1420,Consulta1[],4,0),"-"))</f>
        <v/>
      </c>
      <c r="U1420" s="45" t="str">
        <f>+IF(Q1420="","",IFERROR(VLOOKUP(Q1420,Consulta1[],5,0),"-"))</f>
        <v/>
      </c>
      <c r="V1420" s="45" t="str">
        <f>+IF(Q1420="","",IFERROR(VLOOKUP(Q1420,Consulta1[],6,0),"-"))</f>
        <v/>
      </c>
      <c r="W1420" s="45" t="str">
        <f t="shared" si="155"/>
        <v/>
      </c>
      <c r="X1420" s="51" t="str">
        <f>+IF(T1420="SWAT HB",800,IF(R1420="-","",IFERROR(IF(T1420="-","",VLOOKUP(T1420,'SKILL PERFIL'!$A$2:$B$37,2,0)),"")))</f>
        <v/>
      </c>
      <c r="Y1420" s="51" t="str">
        <f t="shared" si="156"/>
        <v/>
      </c>
      <c r="Z1420" s="46" t="str">
        <f t="shared" si="157"/>
        <v/>
      </c>
      <c r="AA1420" s="45" t="str">
        <f t="shared" si="158"/>
        <v/>
      </c>
      <c r="AB1420" s="45" t="str">
        <f t="shared" si="159"/>
        <v/>
      </c>
      <c r="AC1420" s="45" t="str">
        <f>+IF(Q1420="","",IFERROR(VLOOKUP(Q1420,Consulta1[],7,0),"-"))</f>
        <v/>
      </c>
      <c r="AD1420" s="45" t="str">
        <f>+IF(Q1420="","",IFERROR(VLOOKUP(Q1420,Consulta1[],9,0),"-"))</f>
        <v/>
      </c>
      <c r="AE1420" s="1">
        <f t="shared" si="160"/>
        <v>0</v>
      </c>
    </row>
    <row r="1421" spans="16:31">
      <c r="P1421" s="54"/>
      <c r="Q1421" s="45" t="str">
        <f t="shared" si="154"/>
        <v/>
      </c>
      <c r="R1421" s="45" t="str">
        <f>+IF(Q1421="","",IFERROR(VLOOKUP(Q1421,Consulta1[],2,0),"-"))</f>
        <v/>
      </c>
      <c r="S1421" s="45" t="str">
        <f>+IF(Q1421="","",IFERROR(VLOOKUP(Q1421,Consulta1[],3,0),"-"))</f>
        <v/>
      </c>
      <c r="T1421" s="45" t="str">
        <f>+IF(Q1421="","",IFERROR(VLOOKUP(Q1421,Consulta1[],4,0),"-"))</f>
        <v/>
      </c>
      <c r="U1421" s="45" t="str">
        <f>+IF(Q1421="","",IFERROR(VLOOKUP(Q1421,Consulta1[],5,0),"-"))</f>
        <v/>
      </c>
      <c r="V1421" s="45" t="str">
        <f>+IF(Q1421="","",IFERROR(VLOOKUP(Q1421,Consulta1[],6,0),"-"))</f>
        <v/>
      </c>
      <c r="W1421" s="45" t="str">
        <f t="shared" si="155"/>
        <v/>
      </c>
      <c r="X1421" s="51" t="str">
        <f>+IF(T1421="SWAT HB",800,IF(R1421="-","",IFERROR(IF(T1421="-","",VLOOKUP(T1421,'SKILL PERFIL'!$A$2:$B$37,2,0)),"")))</f>
        <v/>
      </c>
      <c r="Y1421" s="51" t="str">
        <f t="shared" si="156"/>
        <v/>
      </c>
      <c r="Z1421" s="46" t="str">
        <f t="shared" si="157"/>
        <v/>
      </c>
      <c r="AA1421" s="45" t="str">
        <f t="shared" si="158"/>
        <v/>
      </c>
      <c r="AB1421" s="45" t="str">
        <f t="shared" si="159"/>
        <v/>
      </c>
      <c r="AC1421" s="45" t="str">
        <f>+IF(Q1421="","",IFERROR(VLOOKUP(Q1421,Consulta1[],7,0),"-"))</f>
        <v/>
      </c>
      <c r="AD1421" s="45" t="str">
        <f>+IF(Q1421="","",IFERROR(VLOOKUP(Q1421,Consulta1[],9,0),"-"))</f>
        <v/>
      </c>
      <c r="AE1421" s="1">
        <f t="shared" si="160"/>
        <v>0</v>
      </c>
    </row>
    <row r="1422" spans="16:31">
      <c r="P1422" s="54"/>
      <c r="Q1422" s="45" t="str">
        <f t="shared" si="154"/>
        <v/>
      </c>
      <c r="R1422" s="45" t="str">
        <f>+IF(Q1422="","",IFERROR(VLOOKUP(Q1422,Consulta1[],2,0),"-"))</f>
        <v/>
      </c>
      <c r="S1422" s="45" t="str">
        <f>+IF(Q1422="","",IFERROR(VLOOKUP(Q1422,Consulta1[],3,0),"-"))</f>
        <v/>
      </c>
      <c r="T1422" s="45" t="str">
        <f>+IF(Q1422="","",IFERROR(VLOOKUP(Q1422,Consulta1[],4,0),"-"))</f>
        <v/>
      </c>
      <c r="U1422" s="45" t="str">
        <f>+IF(Q1422="","",IFERROR(VLOOKUP(Q1422,Consulta1[],5,0),"-"))</f>
        <v/>
      </c>
      <c r="V1422" s="45" t="str">
        <f>+IF(Q1422="","",IFERROR(VLOOKUP(Q1422,Consulta1[],6,0),"-"))</f>
        <v/>
      </c>
      <c r="W1422" s="45" t="str">
        <f t="shared" si="155"/>
        <v/>
      </c>
      <c r="X1422" s="51" t="str">
        <f>+IF(T1422="SWAT HB",800,IF(R1422="-","",IFERROR(IF(T1422="-","",VLOOKUP(T1422,'SKILL PERFIL'!$A$2:$B$37,2,0)),"")))</f>
        <v/>
      </c>
      <c r="Y1422" s="51" t="str">
        <f t="shared" si="156"/>
        <v/>
      </c>
      <c r="Z1422" s="46" t="str">
        <f t="shared" si="157"/>
        <v/>
      </c>
      <c r="AA1422" s="45" t="str">
        <f t="shared" si="158"/>
        <v/>
      </c>
      <c r="AB1422" s="45" t="str">
        <f t="shared" si="159"/>
        <v/>
      </c>
      <c r="AC1422" s="45" t="str">
        <f>+IF(Q1422="","",IFERROR(VLOOKUP(Q1422,Consulta1[],7,0),"-"))</f>
        <v/>
      </c>
      <c r="AD1422" s="45" t="str">
        <f>+IF(Q1422="","",IFERROR(VLOOKUP(Q1422,Consulta1[],9,0),"-"))</f>
        <v/>
      </c>
      <c r="AE1422" s="1">
        <f t="shared" si="160"/>
        <v>0</v>
      </c>
    </row>
    <row r="1423" spans="16:31">
      <c r="P1423" s="54"/>
      <c r="Q1423" s="45" t="str">
        <f t="shared" si="154"/>
        <v/>
      </c>
      <c r="R1423" s="45" t="str">
        <f>+IF(Q1423="","",IFERROR(VLOOKUP(Q1423,Consulta1[],2,0),"-"))</f>
        <v/>
      </c>
      <c r="S1423" s="45" t="str">
        <f>+IF(Q1423="","",IFERROR(VLOOKUP(Q1423,Consulta1[],3,0),"-"))</f>
        <v/>
      </c>
      <c r="T1423" s="45" t="str">
        <f>+IF(Q1423="","",IFERROR(VLOOKUP(Q1423,Consulta1[],4,0),"-"))</f>
        <v/>
      </c>
      <c r="U1423" s="45" t="str">
        <f>+IF(Q1423="","",IFERROR(VLOOKUP(Q1423,Consulta1[],5,0),"-"))</f>
        <v/>
      </c>
      <c r="V1423" s="45" t="str">
        <f>+IF(Q1423="","",IFERROR(VLOOKUP(Q1423,Consulta1[],6,0),"-"))</f>
        <v/>
      </c>
      <c r="W1423" s="45" t="str">
        <f t="shared" si="155"/>
        <v/>
      </c>
      <c r="X1423" s="51" t="str">
        <f>+IF(T1423="SWAT HB",800,IF(R1423="-","",IFERROR(IF(T1423="-","",VLOOKUP(T1423,'SKILL PERFIL'!$A$2:$B$37,2,0)),"")))</f>
        <v/>
      </c>
      <c r="Y1423" s="51" t="str">
        <f t="shared" si="156"/>
        <v/>
      </c>
      <c r="Z1423" s="46" t="str">
        <f t="shared" si="157"/>
        <v/>
      </c>
      <c r="AA1423" s="45" t="str">
        <f t="shared" si="158"/>
        <v/>
      </c>
      <c r="AB1423" s="45" t="str">
        <f t="shared" si="159"/>
        <v/>
      </c>
      <c r="AC1423" s="45" t="str">
        <f>+IF(Q1423="","",IFERROR(VLOOKUP(Q1423,Consulta1[],7,0),"-"))</f>
        <v/>
      </c>
      <c r="AD1423" s="45" t="str">
        <f>+IF(Q1423="","",IFERROR(VLOOKUP(Q1423,Consulta1[],9,0),"-"))</f>
        <v/>
      </c>
      <c r="AE1423" s="1">
        <f t="shared" si="160"/>
        <v>0</v>
      </c>
    </row>
    <row r="1424" spans="16:31">
      <c r="P1424" s="54"/>
      <c r="Q1424" s="45" t="str">
        <f t="shared" si="154"/>
        <v/>
      </c>
      <c r="R1424" s="45" t="str">
        <f>+IF(Q1424="","",IFERROR(VLOOKUP(Q1424,Consulta1[],2,0),"-"))</f>
        <v/>
      </c>
      <c r="S1424" s="45" t="str">
        <f>+IF(Q1424="","",IFERROR(VLOOKUP(Q1424,Consulta1[],3,0),"-"))</f>
        <v/>
      </c>
      <c r="T1424" s="45" t="str">
        <f>+IF(Q1424="","",IFERROR(VLOOKUP(Q1424,Consulta1[],4,0),"-"))</f>
        <v/>
      </c>
      <c r="U1424" s="45" t="str">
        <f>+IF(Q1424="","",IFERROR(VLOOKUP(Q1424,Consulta1[],5,0),"-"))</f>
        <v/>
      </c>
      <c r="V1424" s="45" t="str">
        <f>+IF(Q1424="","",IFERROR(VLOOKUP(Q1424,Consulta1[],6,0),"-"))</f>
        <v/>
      </c>
      <c r="W1424" s="45" t="str">
        <f t="shared" si="155"/>
        <v/>
      </c>
      <c r="X1424" s="51" t="str">
        <f>+IF(T1424="SWAT HB",800,IF(R1424="-","",IFERROR(IF(T1424="-","",VLOOKUP(T1424,'SKILL PERFIL'!$A$2:$B$37,2,0)),"")))</f>
        <v/>
      </c>
      <c r="Y1424" s="51" t="str">
        <f t="shared" si="156"/>
        <v/>
      </c>
      <c r="Z1424" s="46" t="str">
        <f t="shared" si="157"/>
        <v/>
      </c>
      <c r="AA1424" s="45" t="str">
        <f t="shared" si="158"/>
        <v/>
      </c>
      <c r="AB1424" s="45" t="str">
        <f t="shared" si="159"/>
        <v/>
      </c>
      <c r="AC1424" s="45" t="str">
        <f>+IF(Q1424="","",IFERROR(VLOOKUP(Q1424,Consulta1[],7,0),"-"))</f>
        <v/>
      </c>
      <c r="AD1424" s="45" t="str">
        <f>+IF(Q1424="","",IFERROR(VLOOKUP(Q1424,Consulta1[],9,0),"-"))</f>
        <v/>
      </c>
      <c r="AE1424" s="1">
        <f t="shared" si="160"/>
        <v>0</v>
      </c>
    </row>
    <row r="1425" spans="16:31">
      <c r="P1425" s="54"/>
      <c r="Q1425" s="45" t="str">
        <f t="shared" si="154"/>
        <v/>
      </c>
      <c r="R1425" s="45" t="str">
        <f>+IF(Q1425="","",IFERROR(VLOOKUP(Q1425,Consulta1[],2,0),"-"))</f>
        <v/>
      </c>
      <c r="S1425" s="45" t="str">
        <f>+IF(Q1425="","",IFERROR(VLOOKUP(Q1425,Consulta1[],3,0),"-"))</f>
        <v/>
      </c>
      <c r="T1425" s="45" t="str">
        <f>+IF(Q1425="","",IFERROR(VLOOKUP(Q1425,Consulta1[],4,0),"-"))</f>
        <v/>
      </c>
      <c r="U1425" s="45" t="str">
        <f>+IF(Q1425="","",IFERROR(VLOOKUP(Q1425,Consulta1[],5,0),"-"))</f>
        <v/>
      </c>
      <c r="V1425" s="45" t="str">
        <f>+IF(Q1425="","",IFERROR(VLOOKUP(Q1425,Consulta1[],6,0),"-"))</f>
        <v/>
      </c>
      <c r="W1425" s="45" t="str">
        <f t="shared" si="155"/>
        <v/>
      </c>
      <c r="X1425" s="51" t="str">
        <f>+IF(T1425="SWAT HB",800,IF(R1425="-","",IFERROR(IF(T1425="-","",VLOOKUP(T1425,'SKILL PERFIL'!$A$2:$B$37,2,0)),"")))</f>
        <v/>
      </c>
      <c r="Y1425" s="51" t="str">
        <f t="shared" si="156"/>
        <v/>
      </c>
      <c r="Z1425" s="46" t="str">
        <f t="shared" si="157"/>
        <v/>
      </c>
      <c r="AA1425" s="45" t="str">
        <f t="shared" si="158"/>
        <v/>
      </c>
      <c r="AB1425" s="45" t="str">
        <f t="shared" si="159"/>
        <v/>
      </c>
      <c r="AC1425" s="45" t="str">
        <f>+IF(Q1425="","",IFERROR(VLOOKUP(Q1425,Consulta1[],7,0),"-"))</f>
        <v/>
      </c>
      <c r="AD1425" s="45" t="str">
        <f>+IF(Q1425="","",IFERROR(VLOOKUP(Q1425,Consulta1[],9,0),"-"))</f>
        <v/>
      </c>
      <c r="AE1425" s="1">
        <f t="shared" si="160"/>
        <v>0</v>
      </c>
    </row>
    <row r="1426" spans="16:31">
      <c r="P1426" s="54"/>
      <c r="Q1426" s="45" t="str">
        <f t="shared" si="154"/>
        <v/>
      </c>
      <c r="R1426" s="45" t="str">
        <f>+IF(Q1426="","",IFERROR(VLOOKUP(Q1426,Consulta1[],2,0),"-"))</f>
        <v/>
      </c>
      <c r="S1426" s="45" t="str">
        <f>+IF(Q1426="","",IFERROR(VLOOKUP(Q1426,Consulta1[],3,0),"-"))</f>
        <v/>
      </c>
      <c r="T1426" s="45" t="str">
        <f>+IF(Q1426="","",IFERROR(VLOOKUP(Q1426,Consulta1[],4,0),"-"))</f>
        <v/>
      </c>
      <c r="U1426" s="45" t="str">
        <f>+IF(Q1426="","",IFERROR(VLOOKUP(Q1426,Consulta1[],5,0),"-"))</f>
        <v/>
      </c>
      <c r="V1426" s="45" t="str">
        <f>+IF(Q1426="","",IFERROR(VLOOKUP(Q1426,Consulta1[],6,0),"-"))</f>
        <v/>
      </c>
      <c r="W1426" s="45" t="str">
        <f t="shared" si="155"/>
        <v/>
      </c>
      <c r="X1426" s="51" t="str">
        <f>+IF(T1426="SWAT HB",800,IF(R1426="-","",IFERROR(IF(T1426="-","",VLOOKUP(T1426,'SKILL PERFIL'!$A$2:$B$37,2,0)),"")))</f>
        <v/>
      </c>
      <c r="Y1426" s="51" t="str">
        <f t="shared" si="156"/>
        <v/>
      </c>
      <c r="Z1426" s="46" t="str">
        <f t="shared" si="157"/>
        <v/>
      </c>
      <c r="AA1426" s="45" t="str">
        <f t="shared" si="158"/>
        <v/>
      </c>
      <c r="AB1426" s="45" t="str">
        <f t="shared" si="159"/>
        <v/>
      </c>
      <c r="AC1426" s="45" t="str">
        <f>+IF(Q1426="","",IFERROR(VLOOKUP(Q1426,Consulta1[],7,0),"-"))</f>
        <v/>
      </c>
      <c r="AD1426" s="45" t="str">
        <f>+IF(Q1426="","",IFERROR(VLOOKUP(Q1426,Consulta1[],9,0),"-"))</f>
        <v/>
      </c>
      <c r="AE1426" s="1">
        <f t="shared" si="160"/>
        <v>0</v>
      </c>
    </row>
    <row r="1427" spans="16:31">
      <c r="P1427" s="54"/>
      <c r="Q1427" s="45" t="str">
        <f t="shared" si="154"/>
        <v/>
      </c>
      <c r="R1427" s="45" t="str">
        <f>+IF(Q1427="","",IFERROR(VLOOKUP(Q1427,Consulta1[],2,0),"-"))</f>
        <v/>
      </c>
      <c r="S1427" s="45" t="str">
        <f>+IF(Q1427="","",IFERROR(VLOOKUP(Q1427,Consulta1[],3,0),"-"))</f>
        <v/>
      </c>
      <c r="T1427" s="45" t="str">
        <f>+IF(Q1427="","",IFERROR(VLOOKUP(Q1427,Consulta1[],4,0),"-"))</f>
        <v/>
      </c>
      <c r="U1427" s="45" t="str">
        <f>+IF(Q1427="","",IFERROR(VLOOKUP(Q1427,Consulta1[],5,0),"-"))</f>
        <v/>
      </c>
      <c r="V1427" s="45" t="str">
        <f>+IF(Q1427="","",IFERROR(VLOOKUP(Q1427,Consulta1[],6,0),"-"))</f>
        <v/>
      </c>
      <c r="W1427" s="45" t="str">
        <f t="shared" si="155"/>
        <v/>
      </c>
      <c r="X1427" s="51" t="str">
        <f>+IF(T1427="SWAT HB",800,IF(R1427="-","",IFERROR(IF(T1427="-","",VLOOKUP(T1427,'SKILL PERFIL'!$A$2:$B$37,2,0)),"")))</f>
        <v/>
      </c>
      <c r="Y1427" s="51" t="str">
        <f t="shared" si="156"/>
        <v/>
      </c>
      <c r="Z1427" s="46" t="str">
        <f t="shared" si="157"/>
        <v/>
      </c>
      <c r="AA1427" s="45" t="str">
        <f t="shared" si="158"/>
        <v/>
      </c>
      <c r="AB1427" s="45" t="str">
        <f t="shared" si="159"/>
        <v/>
      </c>
      <c r="AC1427" s="45" t="str">
        <f>+IF(Q1427="","",IFERROR(VLOOKUP(Q1427,Consulta1[],7,0),"-"))</f>
        <v/>
      </c>
      <c r="AD1427" s="45" t="str">
        <f>+IF(Q1427="","",IFERROR(VLOOKUP(Q1427,Consulta1[],9,0),"-"))</f>
        <v/>
      </c>
      <c r="AE1427" s="1">
        <f t="shared" si="160"/>
        <v>0</v>
      </c>
    </row>
    <row r="1428" spans="16:31">
      <c r="P1428" s="54"/>
      <c r="Q1428" s="45" t="str">
        <f t="shared" si="154"/>
        <v/>
      </c>
      <c r="R1428" s="45" t="str">
        <f>+IF(Q1428="","",IFERROR(VLOOKUP(Q1428,Consulta1[],2,0),"-"))</f>
        <v/>
      </c>
      <c r="S1428" s="45" t="str">
        <f>+IF(Q1428="","",IFERROR(VLOOKUP(Q1428,Consulta1[],3,0),"-"))</f>
        <v/>
      </c>
      <c r="T1428" s="45" t="str">
        <f>+IF(Q1428="","",IFERROR(VLOOKUP(Q1428,Consulta1[],4,0),"-"))</f>
        <v/>
      </c>
      <c r="U1428" s="45" t="str">
        <f>+IF(Q1428="","",IFERROR(VLOOKUP(Q1428,Consulta1[],5,0),"-"))</f>
        <v/>
      </c>
      <c r="V1428" s="45" t="str">
        <f>+IF(Q1428="","",IFERROR(VLOOKUP(Q1428,Consulta1[],6,0),"-"))</f>
        <v/>
      </c>
      <c r="W1428" s="45" t="str">
        <f t="shared" si="155"/>
        <v/>
      </c>
      <c r="X1428" s="51" t="str">
        <f>+IF(T1428="SWAT HB",800,IF(R1428="-","",IFERROR(IF(T1428="-","",VLOOKUP(T1428,'SKILL PERFIL'!$A$2:$B$37,2,0)),"")))</f>
        <v/>
      </c>
      <c r="Y1428" s="51" t="str">
        <f t="shared" si="156"/>
        <v/>
      </c>
      <c r="Z1428" s="46" t="str">
        <f t="shared" si="157"/>
        <v/>
      </c>
      <c r="AA1428" s="45" t="str">
        <f t="shared" si="158"/>
        <v/>
      </c>
      <c r="AB1428" s="45" t="str">
        <f t="shared" si="159"/>
        <v/>
      </c>
      <c r="AC1428" s="45" t="str">
        <f>+IF(Q1428="","",IFERROR(VLOOKUP(Q1428,Consulta1[],7,0),"-"))</f>
        <v/>
      </c>
      <c r="AD1428" s="45" t="str">
        <f>+IF(Q1428="","",IFERROR(VLOOKUP(Q1428,Consulta1[],9,0),"-"))</f>
        <v/>
      </c>
      <c r="AE1428" s="1">
        <f t="shared" si="160"/>
        <v>0</v>
      </c>
    </row>
    <row r="1429" spans="16:31">
      <c r="P1429" s="54"/>
      <c r="Q1429" s="45" t="str">
        <f t="shared" si="154"/>
        <v/>
      </c>
      <c r="R1429" s="45" t="str">
        <f>+IF(Q1429="","",IFERROR(VLOOKUP(Q1429,Consulta1[],2,0),"-"))</f>
        <v/>
      </c>
      <c r="S1429" s="45" t="str">
        <f>+IF(Q1429="","",IFERROR(VLOOKUP(Q1429,Consulta1[],3,0),"-"))</f>
        <v/>
      </c>
      <c r="T1429" s="45" t="str">
        <f>+IF(Q1429="","",IFERROR(VLOOKUP(Q1429,Consulta1[],4,0),"-"))</f>
        <v/>
      </c>
      <c r="U1429" s="45" t="str">
        <f>+IF(Q1429="","",IFERROR(VLOOKUP(Q1429,Consulta1[],5,0),"-"))</f>
        <v/>
      </c>
      <c r="V1429" s="45" t="str">
        <f>+IF(Q1429="","",IFERROR(VLOOKUP(Q1429,Consulta1[],6,0),"-"))</f>
        <v/>
      </c>
      <c r="W1429" s="45" t="str">
        <f t="shared" si="155"/>
        <v/>
      </c>
      <c r="X1429" s="51" t="str">
        <f>+IF(T1429="SWAT HB",800,IF(R1429="-","",IFERROR(IF(T1429="-","",VLOOKUP(T1429,'SKILL PERFIL'!$A$2:$B$37,2,0)),"")))</f>
        <v/>
      </c>
      <c r="Y1429" s="51" t="str">
        <f t="shared" si="156"/>
        <v/>
      </c>
      <c r="Z1429" s="46" t="str">
        <f t="shared" si="157"/>
        <v/>
      </c>
      <c r="AA1429" s="45" t="str">
        <f t="shared" si="158"/>
        <v/>
      </c>
      <c r="AB1429" s="45" t="str">
        <f t="shared" si="159"/>
        <v/>
      </c>
      <c r="AC1429" s="45" t="str">
        <f>+IF(Q1429="","",IFERROR(VLOOKUP(Q1429,Consulta1[],7,0),"-"))</f>
        <v/>
      </c>
      <c r="AD1429" s="45" t="str">
        <f>+IF(Q1429="","",IFERROR(VLOOKUP(Q1429,Consulta1[],9,0),"-"))</f>
        <v/>
      </c>
      <c r="AE1429" s="1">
        <f t="shared" si="160"/>
        <v>0</v>
      </c>
    </row>
    <row r="1430" spans="16:31">
      <c r="P1430" s="54"/>
      <c r="Q1430" s="45" t="str">
        <f t="shared" si="154"/>
        <v/>
      </c>
      <c r="R1430" s="45" t="str">
        <f>+IF(Q1430="","",IFERROR(VLOOKUP(Q1430,Consulta1[],2,0),"-"))</f>
        <v/>
      </c>
      <c r="S1430" s="45" t="str">
        <f>+IF(Q1430="","",IFERROR(VLOOKUP(Q1430,Consulta1[],3,0),"-"))</f>
        <v/>
      </c>
      <c r="T1430" s="45" t="str">
        <f>+IF(Q1430="","",IFERROR(VLOOKUP(Q1430,Consulta1[],4,0),"-"))</f>
        <v/>
      </c>
      <c r="U1430" s="45" t="str">
        <f>+IF(Q1430="","",IFERROR(VLOOKUP(Q1430,Consulta1[],5,0),"-"))</f>
        <v/>
      </c>
      <c r="V1430" s="45" t="str">
        <f>+IF(Q1430="","",IFERROR(VLOOKUP(Q1430,Consulta1[],6,0),"-"))</f>
        <v/>
      </c>
      <c r="W1430" s="45" t="str">
        <f t="shared" si="155"/>
        <v/>
      </c>
      <c r="X1430" s="51" t="str">
        <f>+IF(T1430="SWAT HB",800,IF(R1430="-","",IFERROR(IF(T1430="-","",VLOOKUP(T1430,'SKILL PERFIL'!$A$2:$B$37,2,0)),"")))</f>
        <v/>
      </c>
      <c r="Y1430" s="51" t="str">
        <f t="shared" si="156"/>
        <v/>
      </c>
      <c r="Z1430" s="46" t="str">
        <f t="shared" si="157"/>
        <v/>
      </c>
      <c r="AA1430" s="45" t="str">
        <f t="shared" si="158"/>
        <v/>
      </c>
      <c r="AB1430" s="45" t="str">
        <f t="shared" si="159"/>
        <v/>
      </c>
      <c r="AC1430" s="45" t="str">
        <f>+IF(Q1430="","",IFERROR(VLOOKUP(Q1430,Consulta1[],7,0),"-"))</f>
        <v/>
      </c>
      <c r="AD1430" s="45" t="str">
        <f>+IF(Q1430="","",IFERROR(VLOOKUP(Q1430,Consulta1[],9,0),"-"))</f>
        <v/>
      </c>
      <c r="AE1430" s="1">
        <f t="shared" si="160"/>
        <v>0</v>
      </c>
    </row>
    <row r="1431" spans="16:31">
      <c r="P1431" s="54"/>
      <c r="Q1431" s="45" t="str">
        <f t="shared" si="154"/>
        <v/>
      </c>
      <c r="R1431" s="45" t="str">
        <f>+IF(Q1431="","",IFERROR(VLOOKUP(Q1431,Consulta1[],2,0),"-"))</f>
        <v/>
      </c>
      <c r="S1431" s="45" t="str">
        <f>+IF(Q1431="","",IFERROR(VLOOKUP(Q1431,Consulta1[],3,0),"-"))</f>
        <v/>
      </c>
      <c r="T1431" s="45" t="str">
        <f>+IF(Q1431="","",IFERROR(VLOOKUP(Q1431,Consulta1[],4,0),"-"))</f>
        <v/>
      </c>
      <c r="U1431" s="45" t="str">
        <f>+IF(Q1431="","",IFERROR(VLOOKUP(Q1431,Consulta1[],5,0),"-"))</f>
        <v/>
      </c>
      <c r="V1431" s="45" t="str">
        <f>+IF(Q1431="","",IFERROR(VLOOKUP(Q1431,Consulta1[],6,0),"-"))</f>
        <v/>
      </c>
      <c r="W1431" s="45" t="str">
        <f t="shared" si="155"/>
        <v/>
      </c>
      <c r="X1431" s="51" t="str">
        <f>+IF(T1431="SWAT HB",800,IF(R1431="-","",IFERROR(IF(T1431="-","",VLOOKUP(T1431,'SKILL PERFIL'!$A$2:$B$37,2,0)),"")))</f>
        <v/>
      </c>
      <c r="Y1431" s="51" t="str">
        <f t="shared" si="156"/>
        <v/>
      </c>
      <c r="Z1431" s="46" t="str">
        <f t="shared" si="157"/>
        <v/>
      </c>
      <c r="AA1431" s="45" t="str">
        <f t="shared" si="158"/>
        <v/>
      </c>
      <c r="AB1431" s="45" t="str">
        <f t="shared" si="159"/>
        <v/>
      </c>
      <c r="AC1431" s="45" t="str">
        <f>+IF(Q1431="","",IFERROR(VLOOKUP(Q1431,Consulta1[],7,0),"-"))</f>
        <v/>
      </c>
      <c r="AD1431" s="45" t="str">
        <f>+IF(Q1431="","",IFERROR(VLOOKUP(Q1431,Consulta1[],9,0),"-"))</f>
        <v/>
      </c>
      <c r="AE1431" s="1">
        <f t="shared" si="160"/>
        <v>0</v>
      </c>
    </row>
    <row r="1432" spans="16:31">
      <c r="P1432" s="54"/>
      <c r="Q1432" s="45" t="str">
        <f t="shared" si="154"/>
        <v/>
      </c>
      <c r="R1432" s="45" t="str">
        <f>+IF(Q1432="","",IFERROR(VLOOKUP(Q1432,Consulta1[],2,0),"-"))</f>
        <v/>
      </c>
      <c r="S1432" s="45" t="str">
        <f>+IF(Q1432="","",IFERROR(VLOOKUP(Q1432,Consulta1[],3,0),"-"))</f>
        <v/>
      </c>
      <c r="T1432" s="45" t="str">
        <f>+IF(Q1432="","",IFERROR(VLOOKUP(Q1432,Consulta1[],4,0),"-"))</f>
        <v/>
      </c>
      <c r="U1432" s="45" t="str">
        <f>+IF(Q1432="","",IFERROR(VLOOKUP(Q1432,Consulta1[],5,0),"-"))</f>
        <v/>
      </c>
      <c r="V1432" s="45" t="str">
        <f>+IF(Q1432="","",IFERROR(VLOOKUP(Q1432,Consulta1[],6,0),"-"))</f>
        <v/>
      </c>
      <c r="W1432" s="45" t="str">
        <f t="shared" si="155"/>
        <v/>
      </c>
      <c r="X1432" s="51" t="str">
        <f>+IF(T1432="SWAT HB",800,IF(R1432="-","",IFERROR(IF(T1432="-","",VLOOKUP(T1432,'SKILL PERFIL'!$A$2:$B$37,2,0)),"")))</f>
        <v/>
      </c>
      <c r="Y1432" s="51" t="str">
        <f t="shared" si="156"/>
        <v/>
      </c>
      <c r="Z1432" s="46" t="str">
        <f t="shared" si="157"/>
        <v/>
      </c>
      <c r="AA1432" s="45" t="str">
        <f t="shared" si="158"/>
        <v/>
      </c>
      <c r="AB1432" s="45" t="str">
        <f t="shared" si="159"/>
        <v/>
      </c>
      <c r="AC1432" s="45" t="str">
        <f>+IF(Q1432="","",IFERROR(VLOOKUP(Q1432,Consulta1[],7,0),"-"))</f>
        <v/>
      </c>
      <c r="AD1432" s="45" t="str">
        <f>+IF(Q1432="","",IFERROR(VLOOKUP(Q1432,Consulta1[],9,0),"-"))</f>
        <v/>
      </c>
      <c r="AE1432" s="1">
        <f t="shared" si="160"/>
        <v>0</v>
      </c>
    </row>
    <row r="1433" spans="16:31">
      <c r="P1433" s="54"/>
      <c r="Q1433" s="45" t="str">
        <f t="shared" si="154"/>
        <v/>
      </c>
      <c r="R1433" s="45" t="str">
        <f>+IF(Q1433="","",IFERROR(VLOOKUP(Q1433,Consulta1[],2,0),"-"))</f>
        <v/>
      </c>
      <c r="S1433" s="45" t="str">
        <f>+IF(Q1433="","",IFERROR(VLOOKUP(Q1433,Consulta1[],3,0),"-"))</f>
        <v/>
      </c>
      <c r="T1433" s="45" t="str">
        <f>+IF(Q1433="","",IFERROR(VLOOKUP(Q1433,Consulta1[],4,0),"-"))</f>
        <v/>
      </c>
      <c r="U1433" s="45" t="str">
        <f>+IF(Q1433="","",IFERROR(VLOOKUP(Q1433,Consulta1[],5,0),"-"))</f>
        <v/>
      </c>
      <c r="V1433" s="45" t="str">
        <f>+IF(Q1433="","",IFERROR(VLOOKUP(Q1433,Consulta1[],6,0),"-"))</f>
        <v/>
      </c>
      <c r="W1433" s="45" t="str">
        <f t="shared" si="155"/>
        <v/>
      </c>
      <c r="X1433" s="51" t="str">
        <f>+IF(T1433="SWAT HB",800,IF(R1433="-","",IFERROR(IF(T1433="-","",VLOOKUP(T1433,'SKILL PERFIL'!$A$2:$B$37,2,0)),"")))</f>
        <v/>
      </c>
      <c r="Y1433" s="51" t="str">
        <f t="shared" si="156"/>
        <v/>
      </c>
      <c r="Z1433" s="46" t="str">
        <f t="shared" si="157"/>
        <v/>
      </c>
      <c r="AA1433" s="45" t="str">
        <f t="shared" si="158"/>
        <v/>
      </c>
      <c r="AB1433" s="45" t="str">
        <f t="shared" si="159"/>
        <v/>
      </c>
      <c r="AC1433" s="45" t="str">
        <f>+IF(Q1433="","",IFERROR(VLOOKUP(Q1433,Consulta1[],7,0),"-"))</f>
        <v/>
      </c>
      <c r="AD1433" s="45" t="str">
        <f>+IF(Q1433="","",IFERROR(VLOOKUP(Q1433,Consulta1[],9,0),"-"))</f>
        <v/>
      </c>
      <c r="AE1433" s="1">
        <f t="shared" si="160"/>
        <v>0</v>
      </c>
    </row>
    <row r="1434" spans="16:31">
      <c r="P1434" s="54"/>
      <c r="Q1434" s="45" t="str">
        <f t="shared" si="154"/>
        <v/>
      </c>
      <c r="R1434" s="45" t="str">
        <f>+IF(Q1434="","",IFERROR(VLOOKUP(Q1434,Consulta1[],2,0),"-"))</f>
        <v/>
      </c>
      <c r="S1434" s="45" t="str">
        <f>+IF(Q1434="","",IFERROR(VLOOKUP(Q1434,Consulta1[],3,0),"-"))</f>
        <v/>
      </c>
      <c r="T1434" s="45" t="str">
        <f>+IF(Q1434="","",IFERROR(VLOOKUP(Q1434,Consulta1[],4,0),"-"))</f>
        <v/>
      </c>
      <c r="U1434" s="45" t="str">
        <f>+IF(Q1434="","",IFERROR(VLOOKUP(Q1434,Consulta1[],5,0),"-"))</f>
        <v/>
      </c>
      <c r="V1434" s="45" t="str">
        <f>+IF(Q1434="","",IFERROR(VLOOKUP(Q1434,Consulta1[],6,0),"-"))</f>
        <v/>
      </c>
      <c r="W1434" s="45" t="str">
        <f t="shared" si="155"/>
        <v/>
      </c>
      <c r="X1434" s="51" t="str">
        <f>+IF(T1434="SWAT HB",800,IF(R1434="-","",IFERROR(IF(T1434="-","",VLOOKUP(T1434,'SKILL PERFIL'!$A$2:$B$37,2,0)),"")))</f>
        <v/>
      </c>
      <c r="Y1434" s="51" t="str">
        <f t="shared" si="156"/>
        <v/>
      </c>
      <c r="Z1434" s="46" t="str">
        <f t="shared" si="157"/>
        <v/>
      </c>
      <c r="AA1434" s="45" t="str">
        <f t="shared" si="158"/>
        <v/>
      </c>
      <c r="AB1434" s="45" t="str">
        <f t="shared" si="159"/>
        <v/>
      </c>
      <c r="AC1434" s="45" t="str">
        <f>+IF(Q1434="","",IFERROR(VLOOKUP(Q1434,Consulta1[],7,0),"-"))</f>
        <v/>
      </c>
      <c r="AD1434" s="45" t="str">
        <f>+IF(Q1434="","",IFERROR(VLOOKUP(Q1434,Consulta1[],9,0),"-"))</f>
        <v/>
      </c>
      <c r="AE1434" s="1">
        <f t="shared" si="160"/>
        <v>0</v>
      </c>
    </row>
    <row r="1435" spans="16:31">
      <c r="P1435" s="54"/>
      <c r="Q1435" s="45" t="str">
        <f t="shared" si="154"/>
        <v/>
      </c>
      <c r="R1435" s="45" t="str">
        <f>+IF(Q1435="","",IFERROR(VLOOKUP(Q1435,Consulta1[],2,0),"-"))</f>
        <v/>
      </c>
      <c r="S1435" s="45" t="str">
        <f>+IF(Q1435="","",IFERROR(VLOOKUP(Q1435,Consulta1[],3,0),"-"))</f>
        <v/>
      </c>
      <c r="T1435" s="45" t="str">
        <f>+IF(Q1435="","",IFERROR(VLOOKUP(Q1435,Consulta1[],4,0),"-"))</f>
        <v/>
      </c>
      <c r="U1435" s="45" t="str">
        <f>+IF(Q1435="","",IFERROR(VLOOKUP(Q1435,Consulta1[],5,0),"-"))</f>
        <v/>
      </c>
      <c r="V1435" s="45" t="str">
        <f>+IF(Q1435="","",IFERROR(VLOOKUP(Q1435,Consulta1[],6,0),"-"))</f>
        <v/>
      </c>
      <c r="W1435" s="45" t="str">
        <f t="shared" si="155"/>
        <v/>
      </c>
      <c r="X1435" s="51" t="str">
        <f>+IF(T1435="SWAT HB",800,IF(R1435="-","",IFERROR(IF(T1435="-","",VLOOKUP(T1435,'SKILL PERFIL'!$A$2:$B$37,2,0)),"")))</f>
        <v/>
      </c>
      <c r="Y1435" s="51" t="str">
        <f t="shared" si="156"/>
        <v/>
      </c>
      <c r="Z1435" s="46" t="str">
        <f t="shared" si="157"/>
        <v/>
      </c>
      <c r="AA1435" s="45" t="str">
        <f t="shared" si="158"/>
        <v/>
      </c>
      <c r="AB1435" s="45" t="str">
        <f t="shared" si="159"/>
        <v/>
      </c>
      <c r="AC1435" s="45" t="str">
        <f>+IF(Q1435="","",IFERROR(VLOOKUP(Q1435,Consulta1[],7,0),"-"))</f>
        <v/>
      </c>
      <c r="AD1435" s="45" t="str">
        <f>+IF(Q1435="","",IFERROR(VLOOKUP(Q1435,Consulta1[],9,0),"-"))</f>
        <v/>
      </c>
      <c r="AE1435" s="1">
        <f t="shared" si="160"/>
        <v>0</v>
      </c>
    </row>
    <row r="1436" spans="16:31">
      <c r="P1436" s="54"/>
      <c r="Q1436" s="45" t="str">
        <f t="shared" si="154"/>
        <v/>
      </c>
      <c r="R1436" s="45" t="str">
        <f>+IF(Q1436="","",IFERROR(VLOOKUP(Q1436,Consulta1[],2,0),"-"))</f>
        <v/>
      </c>
      <c r="S1436" s="45" t="str">
        <f>+IF(Q1436="","",IFERROR(VLOOKUP(Q1436,Consulta1[],3,0),"-"))</f>
        <v/>
      </c>
      <c r="T1436" s="45" t="str">
        <f>+IF(Q1436="","",IFERROR(VLOOKUP(Q1436,Consulta1[],4,0),"-"))</f>
        <v/>
      </c>
      <c r="U1436" s="45" t="str">
        <f>+IF(Q1436="","",IFERROR(VLOOKUP(Q1436,Consulta1[],5,0),"-"))</f>
        <v/>
      </c>
      <c r="V1436" s="45" t="str">
        <f>+IF(Q1436="","",IFERROR(VLOOKUP(Q1436,Consulta1[],6,0),"-"))</f>
        <v/>
      </c>
      <c r="W1436" s="45" t="str">
        <f t="shared" si="155"/>
        <v/>
      </c>
      <c r="X1436" s="51" t="str">
        <f>+IF(T1436="SWAT HB",800,IF(R1436="-","",IFERROR(IF(T1436="-","",VLOOKUP(T1436,'SKILL PERFIL'!$A$2:$B$37,2,0)),"")))</f>
        <v/>
      </c>
      <c r="Y1436" s="51" t="str">
        <f t="shared" si="156"/>
        <v/>
      </c>
      <c r="Z1436" s="46" t="str">
        <f t="shared" si="157"/>
        <v/>
      </c>
      <c r="AA1436" s="45" t="str">
        <f t="shared" si="158"/>
        <v/>
      </c>
      <c r="AB1436" s="45" t="str">
        <f t="shared" si="159"/>
        <v/>
      </c>
      <c r="AC1436" s="45" t="str">
        <f>+IF(Q1436="","",IFERROR(VLOOKUP(Q1436,Consulta1[],7,0),"-"))</f>
        <v/>
      </c>
      <c r="AD1436" s="45" t="str">
        <f>+IF(Q1436="","",IFERROR(VLOOKUP(Q1436,Consulta1[],9,0),"-"))</f>
        <v/>
      </c>
      <c r="AE1436" s="1">
        <f t="shared" si="160"/>
        <v>0</v>
      </c>
    </row>
    <row r="1437" spans="16:31">
      <c r="P1437" s="54"/>
      <c r="Q1437" s="45" t="str">
        <f t="shared" si="154"/>
        <v/>
      </c>
      <c r="R1437" s="45" t="str">
        <f>+IF(Q1437="","",IFERROR(VLOOKUP(Q1437,Consulta1[],2,0),"-"))</f>
        <v/>
      </c>
      <c r="S1437" s="45" t="str">
        <f>+IF(Q1437="","",IFERROR(VLOOKUP(Q1437,Consulta1[],3,0),"-"))</f>
        <v/>
      </c>
      <c r="T1437" s="45" t="str">
        <f>+IF(Q1437="","",IFERROR(VLOOKUP(Q1437,Consulta1[],4,0),"-"))</f>
        <v/>
      </c>
      <c r="U1437" s="45" t="str">
        <f>+IF(Q1437="","",IFERROR(VLOOKUP(Q1437,Consulta1[],5,0),"-"))</f>
        <v/>
      </c>
      <c r="V1437" s="45" t="str">
        <f>+IF(Q1437="","",IFERROR(VLOOKUP(Q1437,Consulta1[],6,0),"-"))</f>
        <v/>
      </c>
      <c r="W1437" s="45" t="str">
        <f t="shared" si="155"/>
        <v/>
      </c>
      <c r="X1437" s="51" t="str">
        <f>+IF(T1437="SWAT HB",800,IF(R1437="-","",IFERROR(IF(T1437="-","",VLOOKUP(T1437,'SKILL PERFIL'!$A$2:$B$37,2,0)),"")))</f>
        <v/>
      </c>
      <c r="Y1437" s="51" t="str">
        <f t="shared" si="156"/>
        <v/>
      </c>
      <c r="Z1437" s="46" t="str">
        <f t="shared" si="157"/>
        <v/>
      </c>
      <c r="AA1437" s="45" t="str">
        <f t="shared" si="158"/>
        <v/>
      </c>
      <c r="AB1437" s="45" t="str">
        <f t="shared" si="159"/>
        <v/>
      </c>
      <c r="AC1437" s="45" t="str">
        <f>+IF(Q1437="","",IFERROR(VLOOKUP(Q1437,Consulta1[],7,0),"-"))</f>
        <v/>
      </c>
      <c r="AD1437" s="45" t="str">
        <f>+IF(Q1437="","",IFERROR(VLOOKUP(Q1437,Consulta1[],9,0),"-"))</f>
        <v/>
      </c>
      <c r="AE1437" s="1">
        <f t="shared" si="160"/>
        <v>0</v>
      </c>
    </row>
    <row r="1438" spans="16:31">
      <c r="P1438" s="54"/>
      <c r="Q1438" s="45" t="str">
        <f t="shared" si="154"/>
        <v/>
      </c>
      <c r="R1438" s="45" t="str">
        <f>+IF(Q1438="","",IFERROR(VLOOKUP(Q1438,Consulta1[],2,0),"-"))</f>
        <v/>
      </c>
      <c r="S1438" s="45" t="str">
        <f>+IF(Q1438="","",IFERROR(VLOOKUP(Q1438,Consulta1[],3,0),"-"))</f>
        <v/>
      </c>
      <c r="T1438" s="45" t="str">
        <f>+IF(Q1438="","",IFERROR(VLOOKUP(Q1438,Consulta1[],4,0),"-"))</f>
        <v/>
      </c>
      <c r="U1438" s="45" t="str">
        <f>+IF(Q1438="","",IFERROR(VLOOKUP(Q1438,Consulta1[],5,0),"-"))</f>
        <v/>
      </c>
      <c r="V1438" s="45" t="str">
        <f>+IF(Q1438="","",IFERROR(VLOOKUP(Q1438,Consulta1[],6,0),"-"))</f>
        <v/>
      </c>
      <c r="W1438" s="45" t="str">
        <f t="shared" si="155"/>
        <v/>
      </c>
      <c r="X1438" s="51" t="str">
        <f>+IF(T1438="SWAT HB",800,IF(R1438="-","",IFERROR(IF(T1438="-","",VLOOKUP(T1438,'SKILL PERFIL'!$A$2:$B$37,2,0)),"")))</f>
        <v/>
      </c>
      <c r="Y1438" s="51" t="str">
        <f t="shared" si="156"/>
        <v/>
      </c>
      <c r="Z1438" s="46" t="str">
        <f t="shared" si="157"/>
        <v/>
      </c>
      <c r="AA1438" s="45" t="str">
        <f t="shared" si="158"/>
        <v/>
      </c>
      <c r="AB1438" s="45" t="str">
        <f t="shared" si="159"/>
        <v/>
      </c>
      <c r="AC1438" s="45" t="str">
        <f>+IF(Q1438="","",IFERROR(VLOOKUP(Q1438,Consulta1[],7,0),"-"))</f>
        <v/>
      </c>
      <c r="AD1438" s="45" t="str">
        <f>+IF(Q1438="","",IFERROR(VLOOKUP(Q1438,Consulta1[],9,0),"-"))</f>
        <v/>
      </c>
      <c r="AE1438" s="1">
        <f t="shared" si="160"/>
        <v>0</v>
      </c>
    </row>
    <row r="1439" spans="16:31">
      <c r="P1439" s="54"/>
      <c r="Q1439" s="45" t="str">
        <f t="shared" si="154"/>
        <v/>
      </c>
      <c r="R1439" s="45" t="str">
        <f>+IF(Q1439="","",IFERROR(VLOOKUP(Q1439,Consulta1[],2,0),"-"))</f>
        <v/>
      </c>
      <c r="S1439" s="45" t="str">
        <f>+IF(Q1439="","",IFERROR(VLOOKUP(Q1439,Consulta1[],3,0),"-"))</f>
        <v/>
      </c>
      <c r="T1439" s="45" t="str">
        <f>+IF(Q1439="","",IFERROR(VLOOKUP(Q1439,Consulta1[],4,0),"-"))</f>
        <v/>
      </c>
      <c r="U1439" s="45" t="str">
        <f>+IF(Q1439="","",IFERROR(VLOOKUP(Q1439,Consulta1[],5,0),"-"))</f>
        <v/>
      </c>
      <c r="V1439" s="45" t="str">
        <f>+IF(Q1439="","",IFERROR(VLOOKUP(Q1439,Consulta1[],6,0),"-"))</f>
        <v/>
      </c>
      <c r="W1439" s="45" t="str">
        <f t="shared" si="155"/>
        <v/>
      </c>
      <c r="X1439" s="51" t="str">
        <f>+IF(T1439="SWAT HB",800,IF(R1439="-","",IFERROR(IF(T1439="-","",VLOOKUP(T1439,'SKILL PERFIL'!$A$2:$B$37,2,0)),"")))</f>
        <v/>
      </c>
      <c r="Y1439" s="51" t="str">
        <f t="shared" si="156"/>
        <v/>
      </c>
      <c r="Z1439" s="46" t="str">
        <f t="shared" si="157"/>
        <v/>
      </c>
      <c r="AA1439" s="45" t="str">
        <f t="shared" si="158"/>
        <v/>
      </c>
      <c r="AB1439" s="45" t="str">
        <f t="shared" si="159"/>
        <v/>
      </c>
      <c r="AC1439" s="45" t="str">
        <f>+IF(Q1439="","",IFERROR(VLOOKUP(Q1439,Consulta1[],7,0),"-"))</f>
        <v/>
      </c>
      <c r="AD1439" s="45" t="str">
        <f>+IF(Q1439="","",IFERROR(VLOOKUP(Q1439,Consulta1[],9,0),"-"))</f>
        <v/>
      </c>
      <c r="AE1439" s="1">
        <f t="shared" si="160"/>
        <v>0</v>
      </c>
    </row>
    <row r="1440" spans="16:31">
      <c r="P1440" s="54"/>
      <c r="Q1440" s="45" t="str">
        <f t="shared" si="154"/>
        <v/>
      </c>
      <c r="R1440" s="45" t="str">
        <f>+IF(Q1440="","",IFERROR(VLOOKUP(Q1440,Consulta1[],2,0),"-"))</f>
        <v/>
      </c>
      <c r="S1440" s="45" t="str">
        <f>+IF(Q1440="","",IFERROR(VLOOKUP(Q1440,Consulta1[],3,0),"-"))</f>
        <v/>
      </c>
      <c r="T1440" s="45" t="str">
        <f>+IF(Q1440="","",IFERROR(VLOOKUP(Q1440,Consulta1[],4,0),"-"))</f>
        <v/>
      </c>
      <c r="U1440" s="45" t="str">
        <f>+IF(Q1440="","",IFERROR(VLOOKUP(Q1440,Consulta1[],5,0),"-"))</f>
        <v/>
      </c>
      <c r="V1440" s="45" t="str">
        <f>+IF(Q1440="","",IFERROR(VLOOKUP(Q1440,Consulta1[],6,0),"-"))</f>
        <v/>
      </c>
      <c r="W1440" s="45" t="str">
        <f t="shared" si="155"/>
        <v/>
      </c>
      <c r="X1440" s="51" t="str">
        <f>+IF(T1440="SWAT HB",800,IF(R1440="-","",IFERROR(IF(T1440="-","",VLOOKUP(T1440,'SKILL PERFIL'!$A$2:$B$37,2,0)),"")))</f>
        <v/>
      </c>
      <c r="Y1440" s="51" t="str">
        <f t="shared" si="156"/>
        <v/>
      </c>
      <c r="Z1440" s="46" t="str">
        <f t="shared" si="157"/>
        <v/>
      </c>
      <c r="AA1440" s="45" t="str">
        <f t="shared" si="158"/>
        <v/>
      </c>
      <c r="AB1440" s="45" t="str">
        <f t="shared" si="159"/>
        <v/>
      </c>
      <c r="AC1440" s="45" t="str">
        <f>+IF(Q1440="","",IFERROR(VLOOKUP(Q1440,Consulta1[],7,0),"-"))</f>
        <v/>
      </c>
      <c r="AD1440" s="45" t="str">
        <f>+IF(Q1440="","",IFERROR(VLOOKUP(Q1440,Consulta1[],9,0),"-"))</f>
        <v/>
      </c>
      <c r="AE1440" s="1">
        <f t="shared" si="160"/>
        <v>0</v>
      </c>
    </row>
    <row r="1441" spans="16:31">
      <c r="P1441" s="54"/>
      <c r="Q1441" s="45" t="str">
        <f t="shared" si="154"/>
        <v/>
      </c>
      <c r="R1441" s="45" t="str">
        <f>+IF(Q1441="","",IFERROR(VLOOKUP(Q1441,Consulta1[],2,0),"-"))</f>
        <v/>
      </c>
      <c r="S1441" s="45" t="str">
        <f>+IF(Q1441="","",IFERROR(VLOOKUP(Q1441,Consulta1[],3,0),"-"))</f>
        <v/>
      </c>
      <c r="T1441" s="45" t="str">
        <f>+IF(Q1441="","",IFERROR(VLOOKUP(Q1441,Consulta1[],4,0),"-"))</f>
        <v/>
      </c>
      <c r="U1441" s="45" t="str">
        <f>+IF(Q1441="","",IFERROR(VLOOKUP(Q1441,Consulta1[],5,0),"-"))</f>
        <v/>
      </c>
      <c r="V1441" s="45" t="str">
        <f>+IF(Q1441="","",IFERROR(VLOOKUP(Q1441,Consulta1[],6,0),"-"))</f>
        <v/>
      </c>
      <c r="W1441" s="45" t="str">
        <f t="shared" si="155"/>
        <v/>
      </c>
      <c r="X1441" s="51" t="str">
        <f>+IF(T1441="SWAT HB",800,IF(R1441="-","",IFERROR(IF(T1441="-","",VLOOKUP(T1441,'SKILL PERFIL'!$A$2:$B$37,2,0)),"")))</f>
        <v/>
      </c>
      <c r="Y1441" s="51" t="str">
        <f t="shared" si="156"/>
        <v/>
      </c>
      <c r="Z1441" s="46" t="str">
        <f t="shared" si="157"/>
        <v/>
      </c>
      <c r="AA1441" s="45" t="str">
        <f t="shared" si="158"/>
        <v/>
      </c>
      <c r="AB1441" s="45" t="str">
        <f t="shared" si="159"/>
        <v/>
      </c>
      <c r="AC1441" s="45" t="str">
        <f>+IF(Q1441="","",IFERROR(VLOOKUP(Q1441,Consulta1[],7,0),"-"))</f>
        <v/>
      </c>
      <c r="AD1441" s="45" t="str">
        <f>+IF(Q1441="","",IFERROR(VLOOKUP(Q1441,Consulta1[],9,0),"-"))</f>
        <v/>
      </c>
      <c r="AE1441" s="1">
        <f t="shared" si="160"/>
        <v>0</v>
      </c>
    </row>
    <row r="1442" spans="16:31">
      <c r="P1442" s="54"/>
      <c r="Q1442" s="45" t="str">
        <f t="shared" si="154"/>
        <v/>
      </c>
      <c r="R1442" s="45" t="str">
        <f>+IF(Q1442="","",IFERROR(VLOOKUP(Q1442,Consulta1[],2,0),"-"))</f>
        <v/>
      </c>
      <c r="S1442" s="45" t="str">
        <f>+IF(Q1442="","",IFERROR(VLOOKUP(Q1442,Consulta1[],3,0),"-"))</f>
        <v/>
      </c>
      <c r="T1442" s="45" t="str">
        <f>+IF(Q1442="","",IFERROR(VLOOKUP(Q1442,Consulta1[],4,0),"-"))</f>
        <v/>
      </c>
      <c r="U1442" s="45" t="str">
        <f>+IF(Q1442="","",IFERROR(VLOOKUP(Q1442,Consulta1[],5,0),"-"))</f>
        <v/>
      </c>
      <c r="V1442" s="45" t="str">
        <f>+IF(Q1442="","",IFERROR(VLOOKUP(Q1442,Consulta1[],6,0),"-"))</f>
        <v/>
      </c>
      <c r="W1442" s="45" t="str">
        <f t="shared" si="155"/>
        <v/>
      </c>
      <c r="X1442" s="51" t="str">
        <f>+IF(T1442="SWAT HB",800,IF(R1442="-","",IFERROR(IF(T1442="-","",VLOOKUP(T1442,'SKILL PERFIL'!$A$2:$B$37,2,0)),"")))</f>
        <v/>
      </c>
      <c r="Y1442" s="51" t="str">
        <f t="shared" si="156"/>
        <v/>
      </c>
      <c r="Z1442" s="46" t="str">
        <f t="shared" si="157"/>
        <v/>
      </c>
      <c r="AA1442" s="45" t="str">
        <f t="shared" si="158"/>
        <v/>
      </c>
      <c r="AB1442" s="45" t="str">
        <f t="shared" si="159"/>
        <v/>
      </c>
      <c r="AC1442" s="45" t="str">
        <f>+IF(Q1442="","",IFERROR(VLOOKUP(Q1442,Consulta1[],7,0),"-"))</f>
        <v/>
      </c>
      <c r="AD1442" s="45" t="str">
        <f>+IF(Q1442="","",IFERROR(VLOOKUP(Q1442,Consulta1[],9,0),"-"))</f>
        <v/>
      </c>
      <c r="AE1442" s="1">
        <f t="shared" si="160"/>
        <v>0</v>
      </c>
    </row>
    <row r="1443" spans="16:31">
      <c r="P1443" s="54"/>
      <c r="Q1443" s="45" t="str">
        <f t="shared" si="154"/>
        <v/>
      </c>
      <c r="R1443" s="45" t="str">
        <f>+IF(Q1443="","",IFERROR(VLOOKUP(Q1443,Consulta1[],2,0),"-"))</f>
        <v/>
      </c>
      <c r="S1443" s="45" t="str">
        <f>+IF(Q1443="","",IFERROR(VLOOKUP(Q1443,Consulta1[],3,0),"-"))</f>
        <v/>
      </c>
      <c r="T1443" s="45" t="str">
        <f>+IF(Q1443="","",IFERROR(VLOOKUP(Q1443,Consulta1[],4,0),"-"))</f>
        <v/>
      </c>
      <c r="U1443" s="45" t="str">
        <f>+IF(Q1443="","",IFERROR(VLOOKUP(Q1443,Consulta1[],5,0),"-"))</f>
        <v/>
      </c>
      <c r="V1443" s="45" t="str">
        <f>+IF(Q1443="","",IFERROR(VLOOKUP(Q1443,Consulta1[],6,0),"-"))</f>
        <v/>
      </c>
      <c r="W1443" s="45" t="str">
        <f t="shared" si="155"/>
        <v/>
      </c>
      <c r="X1443" s="51" t="str">
        <f>+IF(T1443="SWAT HB",800,IF(R1443="-","",IFERROR(IF(T1443="-","",VLOOKUP(T1443,'SKILL PERFIL'!$A$2:$B$37,2,0)),"")))</f>
        <v/>
      </c>
      <c r="Y1443" s="51" t="str">
        <f t="shared" si="156"/>
        <v/>
      </c>
      <c r="Z1443" s="46" t="str">
        <f t="shared" si="157"/>
        <v/>
      </c>
      <c r="AA1443" s="45" t="str">
        <f t="shared" si="158"/>
        <v/>
      </c>
      <c r="AB1443" s="45" t="str">
        <f t="shared" si="159"/>
        <v/>
      </c>
      <c r="AC1443" s="45" t="str">
        <f>+IF(Q1443="","",IFERROR(VLOOKUP(Q1443,Consulta1[],7,0),"-"))</f>
        <v/>
      </c>
      <c r="AD1443" s="45" t="str">
        <f>+IF(Q1443="","",IFERROR(VLOOKUP(Q1443,Consulta1[],9,0),"-"))</f>
        <v/>
      </c>
      <c r="AE1443" s="1">
        <f t="shared" si="160"/>
        <v>0</v>
      </c>
    </row>
    <row r="1444" spans="16:31">
      <c r="P1444" s="54"/>
      <c r="Q1444" s="45" t="str">
        <f t="shared" si="154"/>
        <v/>
      </c>
      <c r="R1444" s="45" t="str">
        <f>+IF(Q1444="","",IFERROR(VLOOKUP(Q1444,Consulta1[],2,0),"-"))</f>
        <v/>
      </c>
      <c r="S1444" s="45" t="str">
        <f>+IF(Q1444="","",IFERROR(VLOOKUP(Q1444,Consulta1[],3,0),"-"))</f>
        <v/>
      </c>
      <c r="T1444" s="45" t="str">
        <f>+IF(Q1444="","",IFERROR(VLOOKUP(Q1444,Consulta1[],4,0),"-"))</f>
        <v/>
      </c>
      <c r="U1444" s="45" t="str">
        <f>+IF(Q1444="","",IFERROR(VLOOKUP(Q1444,Consulta1[],5,0),"-"))</f>
        <v/>
      </c>
      <c r="V1444" s="45" t="str">
        <f>+IF(Q1444="","",IFERROR(VLOOKUP(Q1444,Consulta1[],6,0),"-"))</f>
        <v/>
      </c>
      <c r="W1444" s="45" t="str">
        <f t="shared" si="155"/>
        <v/>
      </c>
      <c r="X1444" s="51" t="str">
        <f>+IF(T1444="SWAT HB",800,IF(R1444="-","",IFERROR(IF(T1444="-","",VLOOKUP(T1444,'SKILL PERFIL'!$A$2:$B$37,2,0)),"")))</f>
        <v/>
      </c>
      <c r="Y1444" s="51" t="str">
        <f t="shared" si="156"/>
        <v/>
      </c>
      <c r="Z1444" s="46" t="str">
        <f t="shared" si="157"/>
        <v/>
      </c>
      <c r="AA1444" s="45" t="str">
        <f t="shared" si="158"/>
        <v/>
      </c>
      <c r="AB1444" s="45" t="str">
        <f t="shared" si="159"/>
        <v/>
      </c>
      <c r="AC1444" s="45" t="str">
        <f>+IF(Q1444="","",IFERROR(VLOOKUP(Q1444,Consulta1[],7,0),"-"))</f>
        <v/>
      </c>
      <c r="AD1444" s="45" t="str">
        <f>+IF(Q1444="","",IFERROR(VLOOKUP(Q1444,Consulta1[],9,0),"-"))</f>
        <v/>
      </c>
      <c r="AE1444" s="1">
        <f t="shared" si="160"/>
        <v>0</v>
      </c>
    </row>
    <row r="1445" spans="16:31">
      <c r="P1445" s="54"/>
      <c r="Q1445" s="45" t="str">
        <f t="shared" si="154"/>
        <v/>
      </c>
      <c r="R1445" s="45" t="str">
        <f>+IF(Q1445="","",IFERROR(VLOOKUP(Q1445,Consulta1[],2,0),"-"))</f>
        <v/>
      </c>
      <c r="S1445" s="45" t="str">
        <f>+IF(Q1445="","",IFERROR(VLOOKUP(Q1445,Consulta1[],3,0),"-"))</f>
        <v/>
      </c>
      <c r="T1445" s="45" t="str">
        <f>+IF(Q1445="","",IFERROR(VLOOKUP(Q1445,Consulta1[],4,0),"-"))</f>
        <v/>
      </c>
      <c r="U1445" s="45" t="str">
        <f>+IF(Q1445="","",IFERROR(VLOOKUP(Q1445,Consulta1[],5,0),"-"))</f>
        <v/>
      </c>
      <c r="V1445" s="45" t="str">
        <f>+IF(Q1445="","",IFERROR(VLOOKUP(Q1445,Consulta1[],6,0),"-"))</f>
        <v/>
      </c>
      <c r="W1445" s="45" t="str">
        <f t="shared" si="155"/>
        <v/>
      </c>
      <c r="X1445" s="51" t="str">
        <f>+IF(T1445="SWAT HB",800,IF(R1445="-","",IFERROR(IF(T1445="-","",VLOOKUP(T1445,'SKILL PERFIL'!$A$2:$B$37,2,0)),"")))</f>
        <v/>
      </c>
      <c r="Y1445" s="51" t="str">
        <f t="shared" si="156"/>
        <v/>
      </c>
      <c r="Z1445" s="46" t="str">
        <f t="shared" si="157"/>
        <v/>
      </c>
      <c r="AA1445" s="45" t="str">
        <f t="shared" si="158"/>
        <v/>
      </c>
      <c r="AB1445" s="45" t="str">
        <f t="shared" si="159"/>
        <v/>
      </c>
      <c r="AC1445" s="45" t="str">
        <f>+IF(Q1445="","",IFERROR(VLOOKUP(Q1445,Consulta1[],7,0),"-"))</f>
        <v/>
      </c>
      <c r="AD1445" s="45" t="str">
        <f>+IF(Q1445="","",IFERROR(VLOOKUP(Q1445,Consulta1[],9,0),"-"))</f>
        <v/>
      </c>
      <c r="AE1445" s="1">
        <f t="shared" si="160"/>
        <v>0</v>
      </c>
    </row>
    <row r="1446" spans="16:31">
      <c r="P1446" s="54"/>
      <c r="Q1446" s="45" t="str">
        <f t="shared" si="154"/>
        <v/>
      </c>
      <c r="R1446" s="45" t="str">
        <f>+IF(Q1446="","",IFERROR(VLOOKUP(Q1446,Consulta1[],2,0),"-"))</f>
        <v/>
      </c>
      <c r="S1446" s="45" t="str">
        <f>+IF(Q1446="","",IFERROR(VLOOKUP(Q1446,Consulta1[],3,0),"-"))</f>
        <v/>
      </c>
      <c r="T1446" s="45" t="str">
        <f>+IF(Q1446="","",IFERROR(VLOOKUP(Q1446,Consulta1[],4,0),"-"))</f>
        <v/>
      </c>
      <c r="U1446" s="45" t="str">
        <f>+IF(Q1446="","",IFERROR(VLOOKUP(Q1446,Consulta1[],5,0),"-"))</f>
        <v/>
      </c>
      <c r="V1446" s="45" t="str">
        <f>+IF(Q1446="","",IFERROR(VLOOKUP(Q1446,Consulta1[],6,0),"-"))</f>
        <v/>
      </c>
      <c r="W1446" s="45" t="str">
        <f t="shared" si="155"/>
        <v/>
      </c>
      <c r="X1446" s="51" t="str">
        <f>+IF(T1446="SWAT HB",800,IF(R1446="-","",IFERROR(IF(T1446="-","",VLOOKUP(T1446,'SKILL PERFIL'!$A$2:$B$37,2,0)),"")))</f>
        <v/>
      </c>
      <c r="Y1446" s="51" t="str">
        <f t="shared" si="156"/>
        <v/>
      </c>
      <c r="Z1446" s="46" t="str">
        <f t="shared" si="157"/>
        <v/>
      </c>
      <c r="AA1446" s="45" t="str">
        <f t="shared" si="158"/>
        <v/>
      </c>
      <c r="AB1446" s="45" t="str">
        <f t="shared" si="159"/>
        <v/>
      </c>
      <c r="AC1446" s="45" t="str">
        <f>+IF(Q1446="","",IFERROR(VLOOKUP(Q1446,Consulta1[],7,0),"-"))</f>
        <v/>
      </c>
      <c r="AD1446" s="45" t="str">
        <f>+IF(Q1446="","",IFERROR(VLOOKUP(Q1446,Consulta1[],9,0),"-"))</f>
        <v/>
      </c>
      <c r="AE1446" s="1">
        <f t="shared" si="160"/>
        <v>0</v>
      </c>
    </row>
    <row r="1447" spans="16:31">
      <c r="P1447" s="54"/>
      <c r="Q1447" s="45" t="str">
        <f t="shared" si="154"/>
        <v/>
      </c>
      <c r="R1447" s="45" t="str">
        <f>+IF(Q1447="","",IFERROR(VLOOKUP(Q1447,Consulta1[],2,0),"-"))</f>
        <v/>
      </c>
      <c r="S1447" s="45" t="str">
        <f>+IF(Q1447="","",IFERROR(VLOOKUP(Q1447,Consulta1[],3,0),"-"))</f>
        <v/>
      </c>
      <c r="T1447" s="45" t="str">
        <f>+IF(Q1447="","",IFERROR(VLOOKUP(Q1447,Consulta1[],4,0),"-"))</f>
        <v/>
      </c>
      <c r="U1447" s="45" t="str">
        <f>+IF(Q1447="","",IFERROR(VLOOKUP(Q1447,Consulta1[],5,0),"-"))</f>
        <v/>
      </c>
      <c r="V1447" s="45" t="str">
        <f>+IF(Q1447="","",IFERROR(VLOOKUP(Q1447,Consulta1[],6,0),"-"))</f>
        <v/>
      </c>
      <c r="W1447" s="45" t="str">
        <f t="shared" si="155"/>
        <v/>
      </c>
      <c r="X1447" s="51" t="str">
        <f>+IF(T1447="SWAT HB",800,IF(R1447="-","",IFERROR(IF(T1447="-","",VLOOKUP(T1447,'SKILL PERFIL'!$A$2:$B$37,2,0)),"")))</f>
        <v/>
      </c>
      <c r="Y1447" s="51" t="str">
        <f t="shared" si="156"/>
        <v/>
      </c>
      <c r="Z1447" s="46" t="str">
        <f t="shared" si="157"/>
        <v/>
      </c>
      <c r="AA1447" s="45" t="str">
        <f t="shared" si="158"/>
        <v/>
      </c>
      <c r="AB1447" s="45" t="str">
        <f t="shared" si="159"/>
        <v/>
      </c>
      <c r="AC1447" s="45" t="str">
        <f>+IF(Q1447="","",IFERROR(VLOOKUP(Q1447,Consulta1[],7,0),"-"))</f>
        <v/>
      </c>
      <c r="AD1447" s="45" t="str">
        <f>+IF(Q1447="","",IFERROR(VLOOKUP(Q1447,Consulta1[],9,0),"-"))</f>
        <v/>
      </c>
      <c r="AE1447" s="1">
        <f t="shared" si="160"/>
        <v>0</v>
      </c>
    </row>
    <row r="1448" spans="16:31">
      <c r="P1448" s="54"/>
      <c r="Q1448" s="45" t="str">
        <f t="shared" si="154"/>
        <v/>
      </c>
      <c r="R1448" s="45" t="str">
        <f>+IF(Q1448="","",IFERROR(VLOOKUP(Q1448,Consulta1[],2,0),"-"))</f>
        <v/>
      </c>
      <c r="S1448" s="45" t="str">
        <f>+IF(Q1448="","",IFERROR(VLOOKUP(Q1448,Consulta1[],3,0),"-"))</f>
        <v/>
      </c>
      <c r="T1448" s="45" t="str">
        <f>+IF(Q1448="","",IFERROR(VLOOKUP(Q1448,Consulta1[],4,0),"-"))</f>
        <v/>
      </c>
      <c r="U1448" s="45" t="str">
        <f>+IF(Q1448="","",IFERROR(VLOOKUP(Q1448,Consulta1[],5,0),"-"))</f>
        <v/>
      </c>
      <c r="V1448" s="45" t="str">
        <f>+IF(Q1448="","",IFERROR(VLOOKUP(Q1448,Consulta1[],6,0),"-"))</f>
        <v/>
      </c>
      <c r="W1448" s="45" t="str">
        <f t="shared" si="155"/>
        <v/>
      </c>
      <c r="X1448" s="51" t="str">
        <f>+IF(T1448="SWAT HB",800,IF(R1448="-","",IFERROR(IF(T1448="-","",VLOOKUP(T1448,'SKILL PERFIL'!$A$2:$B$37,2,0)),"")))</f>
        <v/>
      </c>
      <c r="Y1448" s="51" t="str">
        <f t="shared" si="156"/>
        <v/>
      </c>
      <c r="Z1448" s="46" t="str">
        <f t="shared" si="157"/>
        <v/>
      </c>
      <c r="AA1448" s="45" t="str">
        <f t="shared" si="158"/>
        <v/>
      </c>
      <c r="AB1448" s="45" t="str">
        <f t="shared" si="159"/>
        <v/>
      </c>
      <c r="AC1448" s="45" t="str">
        <f>+IF(Q1448="","",IFERROR(VLOOKUP(Q1448,Consulta1[],7,0),"-"))</f>
        <v/>
      </c>
      <c r="AD1448" s="45" t="str">
        <f>+IF(Q1448="","",IFERROR(VLOOKUP(Q1448,Consulta1[],9,0),"-"))</f>
        <v/>
      </c>
      <c r="AE1448" s="1">
        <f t="shared" si="160"/>
        <v>0</v>
      </c>
    </row>
    <row r="1449" spans="16:31">
      <c r="P1449" s="54"/>
      <c r="Q1449" s="45" t="str">
        <f t="shared" si="154"/>
        <v/>
      </c>
      <c r="R1449" s="45" t="str">
        <f>+IF(Q1449="","",IFERROR(VLOOKUP(Q1449,Consulta1[],2,0),"-"))</f>
        <v/>
      </c>
      <c r="S1449" s="45" t="str">
        <f>+IF(Q1449="","",IFERROR(VLOOKUP(Q1449,Consulta1[],3,0),"-"))</f>
        <v/>
      </c>
      <c r="T1449" s="45" t="str">
        <f>+IF(Q1449="","",IFERROR(VLOOKUP(Q1449,Consulta1[],4,0),"-"))</f>
        <v/>
      </c>
      <c r="U1449" s="45" t="str">
        <f>+IF(Q1449="","",IFERROR(VLOOKUP(Q1449,Consulta1[],5,0),"-"))</f>
        <v/>
      </c>
      <c r="V1449" s="45" t="str">
        <f>+IF(Q1449="","",IFERROR(VLOOKUP(Q1449,Consulta1[],6,0),"-"))</f>
        <v/>
      </c>
      <c r="W1449" s="45" t="str">
        <f t="shared" si="155"/>
        <v/>
      </c>
      <c r="X1449" s="51" t="str">
        <f>+IF(T1449="SWAT HB",800,IF(R1449="-","",IFERROR(IF(T1449="-","",VLOOKUP(T1449,'SKILL PERFIL'!$A$2:$B$37,2,0)),"")))</f>
        <v/>
      </c>
      <c r="Y1449" s="51" t="str">
        <f t="shared" si="156"/>
        <v/>
      </c>
      <c r="Z1449" s="46" t="str">
        <f t="shared" si="157"/>
        <v/>
      </c>
      <c r="AA1449" s="45" t="str">
        <f t="shared" si="158"/>
        <v/>
      </c>
      <c r="AB1449" s="45" t="str">
        <f t="shared" si="159"/>
        <v/>
      </c>
      <c r="AC1449" s="45" t="str">
        <f>+IF(Q1449="","",IFERROR(VLOOKUP(Q1449,Consulta1[],7,0),"-"))</f>
        <v/>
      </c>
      <c r="AD1449" s="45" t="str">
        <f>+IF(Q1449="","",IFERROR(VLOOKUP(Q1449,Consulta1[],9,0),"-"))</f>
        <v/>
      </c>
      <c r="AE1449" s="1">
        <f t="shared" si="160"/>
        <v>0</v>
      </c>
    </row>
    <row r="1450" spans="16:31">
      <c r="P1450" s="54"/>
      <c r="Q1450" s="45" t="str">
        <f t="shared" si="154"/>
        <v/>
      </c>
      <c r="R1450" s="45" t="str">
        <f>+IF(Q1450="","",IFERROR(VLOOKUP(Q1450,Consulta1[],2,0),"-"))</f>
        <v/>
      </c>
      <c r="S1450" s="45" t="str">
        <f>+IF(Q1450="","",IFERROR(VLOOKUP(Q1450,Consulta1[],3,0),"-"))</f>
        <v/>
      </c>
      <c r="T1450" s="45" t="str">
        <f>+IF(Q1450="","",IFERROR(VLOOKUP(Q1450,Consulta1[],4,0),"-"))</f>
        <v/>
      </c>
      <c r="U1450" s="45" t="str">
        <f>+IF(Q1450="","",IFERROR(VLOOKUP(Q1450,Consulta1[],5,0),"-"))</f>
        <v/>
      </c>
      <c r="V1450" s="45" t="str">
        <f>+IF(Q1450="","",IFERROR(VLOOKUP(Q1450,Consulta1[],6,0),"-"))</f>
        <v/>
      </c>
      <c r="W1450" s="45" t="str">
        <f t="shared" si="155"/>
        <v/>
      </c>
      <c r="X1450" s="51" t="str">
        <f>+IF(T1450="SWAT HB",800,IF(R1450="-","",IFERROR(IF(T1450="-","",VLOOKUP(T1450,'SKILL PERFIL'!$A$2:$B$37,2,0)),"")))</f>
        <v/>
      </c>
      <c r="Y1450" s="51" t="str">
        <f t="shared" si="156"/>
        <v/>
      </c>
      <c r="Z1450" s="46" t="str">
        <f t="shared" si="157"/>
        <v/>
      </c>
      <c r="AA1450" s="45" t="str">
        <f t="shared" si="158"/>
        <v/>
      </c>
      <c r="AB1450" s="45" t="str">
        <f t="shared" si="159"/>
        <v/>
      </c>
      <c r="AC1450" s="45" t="str">
        <f>+IF(Q1450="","",IFERROR(VLOOKUP(Q1450,Consulta1[],7,0),"-"))</f>
        <v/>
      </c>
      <c r="AD1450" s="45" t="str">
        <f>+IF(Q1450="","",IFERROR(VLOOKUP(Q1450,Consulta1[],9,0),"-"))</f>
        <v/>
      </c>
      <c r="AE1450" s="1">
        <f t="shared" si="160"/>
        <v>0</v>
      </c>
    </row>
    <row r="1451" spans="16:31">
      <c r="P1451" s="54"/>
      <c r="Q1451" s="45" t="str">
        <f t="shared" si="154"/>
        <v/>
      </c>
      <c r="R1451" s="45" t="str">
        <f>+IF(Q1451="","",IFERROR(VLOOKUP(Q1451,Consulta1[],2,0),"-"))</f>
        <v/>
      </c>
      <c r="S1451" s="45" t="str">
        <f>+IF(Q1451="","",IFERROR(VLOOKUP(Q1451,Consulta1[],3,0),"-"))</f>
        <v/>
      </c>
      <c r="T1451" s="45" t="str">
        <f>+IF(Q1451="","",IFERROR(VLOOKUP(Q1451,Consulta1[],4,0),"-"))</f>
        <v/>
      </c>
      <c r="U1451" s="45" t="str">
        <f>+IF(Q1451="","",IFERROR(VLOOKUP(Q1451,Consulta1[],5,0),"-"))</f>
        <v/>
      </c>
      <c r="V1451" s="45" t="str">
        <f>+IF(Q1451="","",IFERROR(VLOOKUP(Q1451,Consulta1[],6,0),"-"))</f>
        <v/>
      </c>
      <c r="W1451" s="45" t="str">
        <f t="shared" si="155"/>
        <v/>
      </c>
      <c r="X1451" s="51" t="str">
        <f>+IF(T1451="SWAT HB",800,IF(R1451="-","",IFERROR(IF(T1451="-","",VLOOKUP(T1451,'SKILL PERFIL'!$A$2:$B$37,2,0)),"")))</f>
        <v/>
      </c>
      <c r="Y1451" s="51" t="str">
        <f t="shared" si="156"/>
        <v/>
      </c>
      <c r="Z1451" s="46" t="str">
        <f t="shared" si="157"/>
        <v/>
      </c>
      <c r="AA1451" s="45" t="str">
        <f t="shared" si="158"/>
        <v/>
      </c>
      <c r="AB1451" s="45" t="str">
        <f t="shared" si="159"/>
        <v/>
      </c>
      <c r="AC1451" s="45" t="str">
        <f>+IF(Q1451="","",IFERROR(VLOOKUP(Q1451,Consulta1[],7,0),"-"))</f>
        <v/>
      </c>
      <c r="AD1451" s="45" t="str">
        <f>+IF(Q1451="","",IFERROR(VLOOKUP(Q1451,Consulta1[],9,0),"-"))</f>
        <v/>
      </c>
      <c r="AE1451" s="1">
        <f t="shared" si="160"/>
        <v>0</v>
      </c>
    </row>
    <row r="1452" spans="16:31">
      <c r="P1452" s="54"/>
      <c r="Q1452" s="45" t="str">
        <f t="shared" si="154"/>
        <v/>
      </c>
      <c r="R1452" s="45" t="str">
        <f>+IF(Q1452="","",IFERROR(VLOOKUP(Q1452,Consulta1[],2,0),"-"))</f>
        <v/>
      </c>
      <c r="S1452" s="45" t="str">
        <f>+IF(Q1452="","",IFERROR(VLOOKUP(Q1452,Consulta1[],3,0),"-"))</f>
        <v/>
      </c>
      <c r="T1452" s="45" t="str">
        <f>+IF(Q1452="","",IFERROR(VLOOKUP(Q1452,Consulta1[],4,0),"-"))</f>
        <v/>
      </c>
      <c r="U1452" s="45" t="str">
        <f>+IF(Q1452="","",IFERROR(VLOOKUP(Q1452,Consulta1[],5,0),"-"))</f>
        <v/>
      </c>
      <c r="V1452" s="45" t="str">
        <f>+IF(Q1452="","",IFERROR(VLOOKUP(Q1452,Consulta1[],6,0),"-"))</f>
        <v/>
      </c>
      <c r="W1452" s="45" t="str">
        <f t="shared" si="155"/>
        <v/>
      </c>
      <c r="X1452" s="51" t="str">
        <f>+IF(T1452="SWAT HB",800,IF(R1452="-","",IFERROR(IF(T1452="-","",VLOOKUP(T1452,'SKILL PERFIL'!$A$2:$B$37,2,0)),"")))</f>
        <v/>
      </c>
      <c r="Y1452" s="51" t="str">
        <f t="shared" si="156"/>
        <v/>
      </c>
      <c r="Z1452" s="46" t="str">
        <f t="shared" si="157"/>
        <v/>
      </c>
      <c r="AA1452" s="45" t="str">
        <f t="shared" si="158"/>
        <v/>
      </c>
      <c r="AB1452" s="45" t="str">
        <f t="shared" si="159"/>
        <v/>
      </c>
      <c r="AC1452" s="45" t="str">
        <f>+IF(Q1452="","",IFERROR(VLOOKUP(Q1452,Consulta1[],7,0),"-"))</f>
        <v/>
      </c>
      <c r="AD1452" s="45" t="str">
        <f>+IF(Q1452="","",IFERROR(VLOOKUP(Q1452,Consulta1[],9,0),"-"))</f>
        <v/>
      </c>
      <c r="AE1452" s="1">
        <f t="shared" si="160"/>
        <v>0</v>
      </c>
    </row>
    <row r="1453" spans="16:31">
      <c r="P1453" s="54"/>
      <c r="Q1453" s="45" t="str">
        <f t="shared" si="154"/>
        <v/>
      </c>
      <c r="R1453" s="45" t="str">
        <f>+IF(Q1453="","",IFERROR(VLOOKUP(Q1453,Consulta1[],2,0),"-"))</f>
        <v/>
      </c>
      <c r="S1453" s="45" t="str">
        <f>+IF(Q1453="","",IFERROR(VLOOKUP(Q1453,Consulta1[],3,0),"-"))</f>
        <v/>
      </c>
      <c r="T1453" s="45" t="str">
        <f>+IF(Q1453="","",IFERROR(VLOOKUP(Q1453,Consulta1[],4,0),"-"))</f>
        <v/>
      </c>
      <c r="U1453" s="45" t="str">
        <f>+IF(Q1453="","",IFERROR(VLOOKUP(Q1453,Consulta1[],5,0),"-"))</f>
        <v/>
      </c>
      <c r="V1453" s="45" t="str">
        <f>+IF(Q1453="","",IFERROR(VLOOKUP(Q1453,Consulta1[],6,0),"-"))</f>
        <v/>
      </c>
      <c r="W1453" s="45" t="str">
        <f t="shared" si="155"/>
        <v/>
      </c>
      <c r="X1453" s="51" t="str">
        <f>+IF(T1453="SWAT HB",800,IF(R1453="-","",IFERROR(IF(T1453="-","",VLOOKUP(T1453,'SKILL PERFIL'!$A$2:$B$37,2,0)),"")))</f>
        <v/>
      </c>
      <c r="Y1453" s="51" t="str">
        <f t="shared" si="156"/>
        <v/>
      </c>
      <c r="Z1453" s="46" t="str">
        <f t="shared" si="157"/>
        <v/>
      </c>
      <c r="AA1453" s="45" t="str">
        <f t="shared" si="158"/>
        <v/>
      </c>
      <c r="AB1453" s="45" t="str">
        <f t="shared" si="159"/>
        <v/>
      </c>
      <c r="AC1453" s="45" t="str">
        <f>+IF(Q1453="","",IFERROR(VLOOKUP(Q1453,Consulta1[],7,0),"-"))</f>
        <v/>
      </c>
      <c r="AD1453" s="45" t="str">
        <f>+IF(Q1453="","",IFERROR(VLOOKUP(Q1453,Consulta1[],9,0),"-"))</f>
        <v/>
      </c>
      <c r="AE1453" s="1">
        <f t="shared" si="160"/>
        <v>0</v>
      </c>
    </row>
    <row r="1454" spans="16:31">
      <c r="P1454" s="54"/>
      <c r="Q1454" s="45" t="str">
        <f t="shared" si="154"/>
        <v/>
      </c>
      <c r="R1454" s="45" t="str">
        <f>+IF(Q1454="","",IFERROR(VLOOKUP(Q1454,Consulta1[],2,0),"-"))</f>
        <v/>
      </c>
      <c r="S1454" s="45" t="str">
        <f>+IF(Q1454="","",IFERROR(VLOOKUP(Q1454,Consulta1[],3,0),"-"))</f>
        <v/>
      </c>
      <c r="T1454" s="45" t="str">
        <f>+IF(Q1454="","",IFERROR(VLOOKUP(Q1454,Consulta1[],4,0),"-"))</f>
        <v/>
      </c>
      <c r="U1454" s="45" t="str">
        <f>+IF(Q1454="","",IFERROR(VLOOKUP(Q1454,Consulta1[],5,0),"-"))</f>
        <v/>
      </c>
      <c r="V1454" s="45" t="str">
        <f>+IF(Q1454="","",IFERROR(VLOOKUP(Q1454,Consulta1[],6,0),"-"))</f>
        <v/>
      </c>
      <c r="W1454" s="45" t="str">
        <f t="shared" si="155"/>
        <v/>
      </c>
      <c r="X1454" s="51" t="str">
        <f>+IF(T1454="SWAT HB",800,IF(R1454="-","",IFERROR(IF(T1454="-","",VLOOKUP(T1454,'SKILL PERFIL'!$A$2:$B$37,2,0)),"")))</f>
        <v/>
      </c>
      <c r="Y1454" s="51" t="str">
        <f t="shared" si="156"/>
        <v/>
      </c>
      <c r="Z1454" s="46" t="str">
        <f t="shared" si="157"/>
        <v/>
      </c>
      <c r="AA1454" s="45" t="str">
        <f t="shared" si="158"/>
        <v/>
      </c>
      <c r="AB1454" s="45" t="str">
        <f t="shared" si="159"/>
        <v/>
      </c>
      <c r="AC1454" s="45" t="str">
        <f>+IF(Q1454="","",IFERROR(VLOOKUP(Q1454,Consulta1[],7,0),"-"))</f>
        <v/>
      </c>
      <c r="AD1454" s="45" t="str">
        <f>+IF(Q1454="","",IFERROR(VLOOKUP(Q1454,Consulta1[],9,0),"-"))</f>
        <v/>
      </c>
      <c r="AE1454" s="1">
        <f t="shared" si="160"/>
        <v>0</v>
      </c>
    </row>
    <row r="1455" spans="16:31">
      <c r="P1455" s="54"/>
      <c r="Q1455" s="45" t="str">
        <f t="shared" si="154"/>
        <v/>
      </c>
      <c r="R1455" s="45" t="str">
        <f>+IF(Q1455="","",IFERROR(VLOOKUP(Q1455,Consulta1[],2,0),"-"))</f>
        <v/>
      </c>
      <c r="S1455" s="45" t="str">
        <f>+IF(Q1455="","",IFERROR(VLOOKUP(Q1455,Consulta1[],3,0),"-"))</f>
        <v/>
      </c>
      <c r="T1455" s="45" t="str">
        <f>+IF(Q1455="","",IFERROR(VLOOKUP(Q1455,Consulta1[],4,0),"-"))</f>
        <v/>
      </c>
      <c r="U1455" s="45" t="str">
        <f>+IF(Q1455="","",IFERROR(VLOOKUP(Q1455,Consulta1[],5,0),"-"))</f>
        <v/>
      </c>
      <c r="V1455" s="45" t="str">
        <f>+IF(Q1455="","",IFERROR(VLOOKUP(Q1455,Consulta1[],6,0),"-"))</f>
        <v/>
      </c>
      <c r="W1455" s="45" t="str">
        <f t="shared" si="155"/>
        <v/>
      </c>
      <c r="X1455" s="51" t="str">
        <f>+IF(T1455="SWAT HB",800,IF(R1455="-","",IFERROR(IF(T1455="-","",VLOOKUP(T1455,'SKILL PERFIL'!$A$2:$B$37,2,0)),"")))</f>
        <v/>
      </c>
      <c r="Y1455" s="51" t="str">
        <f t="shared" si="156"/>
        <v/>
      </c>
      <c r="Z1455" s="46" t="str">
        <f t="shared" si="157"/>
        <v/>
      </c>
      <c r="AA1455" s="45" t="str">
        <f t="shared" si="158"/>
        <v/>
      </c>
      <c r="AB1455" s="45" t="str">
        <f t="shared" si="159"/>
        <v/>
      </c>
      <c r="AC1455" s="45" t="str">
        <f>+IF(Q1455="","",IFERROR(VLOOKUP(Q1455,Consulta1[],7,0),"-"))</f>
        <v/>
      </c>
      <c r="AD1455" s="45" t="str">
        <f>+IF(Q1455="","",IFERROR(VLOOKUP(Q1455,Consulta1[],9,0),"-"))</f>
        <v/>
      </c>
      <c r="AE1455" s="1">
        <f t="shared" si="160"/>
        <v>0</v>
      </c>
    </row>
    <row r="1456" spans="16:31">
      <c r="P1456" s="54"/>
      <c r="Q1456" s="45" t="str">
        <f t="shared" si="154"/>
        <v/>
      </c>
      <c r="R1456" s="45" t="str">
        <f>+IF(Q1456="","",IFERROR(VLOOKUP(Q1456,Consulta1[],2,0),"-"))</f>
        <v/>
      </c>
      <c r="S1456" s="45" t="str">
        <f>+IF(Q1456="","",IFERROR(VLOOKUP(Q1456,Consulta1[],3,0),"-"))</f>
        <v/>
      </c>
      <c r="T1456" s="45" t="str">
        <f>+IF(Q1456="","",IFERROR(VLOOKUP(Q1456,Consulta1[],4,0),"-"))</f>
        <v/>
      </c>
      <c r="U1456" s="45" t="str">
        <f>+IF(Q1456="","",IFERROR(VLOOKUP(Q1456,Consulta1[],5,0),"-"))</f>
        <v/>
      </c>
      <c r="V1456" s="45" t="str">
        <f>+IF(Q1456="","",IFERROR(VLOOKUP(Q1456,Consulta1[],6,0),"-"))</f>
        <v/>
      </c>
      <c r="W1456" s="45" t="str">
        <f t="shared" si="155"/>
        <v/>
      </c>
      <c r="X1456" s="51" t="str">
        <f>+IF(T1456="SWAT HB",800,IF(R1456="-","",IFERROR(IF(T1456="-","",VLOOKUP(T1456,'SKILL PERFIL'!$A$2:$B$37,2,0)),"")))</f>
        <v/>
      </c>
      <c r="Y1456" s="51" t="str">
        <f t="shared" si="156"/>
        <v/>
      </c>
      <c r="Z1456" s="46" t="str">
        <f t="shared" si="157"/>
        <v/>
      </c>
      <c r="AA1456" s="45" t="str">
        <f t="shared" si="158"/>
        <v/>
      </c>
      <c r="AB1456" s="45" t="str">
        <f t="shared" si="159"/>
        <v/>
      </c>
      <c r="AC1456" s="45" t="str">
        <f>+IF(Q1456="","",IFERROR(VLOOKUP(Q1456,Consulta1[],7,0),"-"))</f>
        <v/>
      </c>
      <c r="AD1456" s="45" t="str">
        <f>+IF(Q1456="","",IFERROR(VLOOKUP(Q1456,Consulta1[],9,0),"-"))</f>
        <v/>
      </c>
      <c r="AE1456" s="1">
        <f t="shared" si="160"/>
        <v>0</v>
      </c>
    </row>
    <row r="1457" spans="16:31">
      <c r="P1457" s="54"/>
      <c r="Q1457" s="45" t="str">
        <f t="shared" si="154"/>
        <v/>
      </c>
      <c r="R1457" s="45" t="str">
        <f>+IF(Q1457="","",IFERROR(VLOOKUP(Q1457,Consulta1[],2,0),"-"))</f>
        <v/>
      </c>
      <c r="S1457" s="45" t="str">
        <f>+IF(Q1457="","",IFERROR(VLOOKUP(Q1457,Consulta1[],3,0),"-"))</f>
        <v/>
      </c>
      <c r="T1457" s="45" t="str">
        <f>+IF(Q1457="","",IFERROR(VLOOKUP(Q1457,Consulta1[],4,0),"-"))</f>
        <v/>
      </c>
      <c r="U1457" s="45" t="str">
        <f>+IF(Q1457="","",IFERROR(VLOOKUP(Q1457,Consulta1[],5,0),"-"))</f>
        <v/>
      </c>
      <c r="V1457" s="45" t="str">
        <f>+IF(Q1457="","",IFERROR(VLOOKUP(Q1457,Consulta1[],6,0),"-"))</f>
        <v/>
      </c>
      <c r="W1457" s="45" t="str">
        <f t="shared" si="155"/>
        <v/>
      </c>
      <c r="X1457" s="51" t="str">
        <f>+IF(T1457="SWAT HB",800,IF(R1457="-","",IFERROR(IF(T1457="-","",VLOOKUP(T1457,'SKILL PERFIL'!$A$2:$B$37,2,0)),"")))</f>
        <v/>
      </c>
      <c r="Y1457" s="51" t="str">
        <f t="shared" si="156"/>
        <v/>
      </c>
      <c r="Z1457" s="46" t="str">
        <f t="shared" si="157"/>
        <v/>
      </c>
      <c r="AA1457" s="45" t="str">
        <f t="shared" si="158"/>
        <v/>
      </c>
      <c r="AB1457" s="45" t="str">
        <f t="shared" si="159"/>
        <v/>
      </c>
      <c r="AC1457" s="45" t="str">
        <f>+IF(Q1457="","",IFERROR(VLOOKUP(Q1457,Consulta1[],7,0),"-"))</f>
        <v/>
      </c>
      <c r="AD1457" s="45" t="str">
        <f>+IF(Q1457="","",IFERROR(VLOOKUP(Q1457,Consulta1[],9,0),"-"))</f>
        <v/>
      </c>
      <c r="AE1457" s="1">
        <f t="shared" si="160"/>
        <v>0</v>
      </c>
    </row>
    <row r="1458" spans="16:31">
      <c r="P1458" s="54"/>
      <c r="Q1458" s="45" t="str">
        <f t="shared" si="154"/>
        <v/>
      </c>
      <c r="R1458" s="45" t="str">
        <f>+IF(Q1458="","",IFERROR(VLOOKUP(Q1458,Consulta1[],2,0),"-"))</f>
        <v/>
      </c>
      <c r="S1458" s="45" t="str">
        <f>+IF(Q1458="","",IFERROR(VLOOKUP(Q1458,Consulta1[],3,0),"-"))</f>
        <v/>
      </c>
      <c r="T1458" s="45" t="str">
        <f>+IF(Q1458="","",IFERROR(VLOOKUP(Q1458,Consulta1[],4,0),"-"))</f>
        <v/>
      </c>
      <c r="U1458" s="45" t="str">
        <f>+IF(Q1458="","",IFERROR(VLOOKUP(Q1458,Consulta1[],5,0),"-"))</f>
        <v/>
      </c>
      <c r="V1458" s="45" t="str">
        <f>+IF(Q1458="","",IFERROR(VLOOKUP(Q1458,Consulta1[],6,0),"-"))</f>
        <v/>
      </c>
      <c r="W1458" s="45" t="str">
        <f t="shared" si="155"/>
        <v/>
      </c>
      <c r="X1458" s="51" t="str">
        <f>+IF(T1458="SWAT HB",800,IF(R1458="-","",IFERROR(IF(T1458="-","",VLOOKUP(T1458,'SKILL PERFIL'!$A$2:$B$37,2,0)),"")))</f>
        <v/>
      </c>
      <c r="Y1458" s="51" t="str">
        <f t="shared" si="156"/>
        <v/>
      </c>
      <c r="Z1458" s="46" t="str">
        <f t="shared" si="157"/>
        <v/>
      </c>
      <c r="AA1458" s="45" t="str">
        <f t="shared" si="158"/>
        <v/>
      </c>
      <c r="AB1458" s="45" t="str">
        <f t="shared" si="159"/>
        <v/>
      </c>
      <c r="AC1458" s="45" t="str">
        <f>+IF(Q1458="","",IFERROR(VLOOKUP(Q1458,Consulta1[],7,0),"-"))</f>
        <v/>
      </c>
      <c r="AD1458" s="45" t="str">
        <f>+IF(Q1458="","",IFERROR(VLOOKUP(Q1458,Consulta1[],9,0),"-"))</f>
        <v/>
      </c>
      <c r="AE1458" s="1">
        <f t="shared" si="160"/>
        <v>0</v>
      </c>
    </row>
    <row r="1459" spans="16:31">
      <c r="P1459" s="54"/>
      <c r="Q1459" s="45" t="str">
        <f t="shared" si="154"/>
        <v/>
      </c>
      <c r="R1459" s="45" t="str">
        <f>+IF(Q1459="","",IFERROR(VLOOKUP(Q1459,Consulta1[],2,0),"-"))</f>
        <v/>
      </c>
      <c r="S1459" s="45" t="str">
        <f>+IF(Q1459="","",IFERROR(VLOOKUP(Q1459,Consulta1[],3,0),"-"))</f>
        <v/>
      </c>
      <c r="T1459" s="45" t="str">
        <f>+IF(Q1459="","",IFERROR(VLOOKUP(Q1459,Consulta1[],4,0),"-"))</f>
        <v/>
      </c>
      <c r="U1459" s="45" t="str">
        <f>+IF(Q1459="","",IFERROR(VLOOKUP(Q1459,Consulta1[],5,0),"-"))</f>
        <v/>
      </c>
      <c r="V1459" s="45" t="str">
        <f>+IF(Q1459="","",IFERROR(VLOOKUP(Q1459,Consulta1[],6,0),"-"))</f>
        <v/>
      </c>
      <c r="W1459" s="45" t="str">
        <f t="shared" si="155"/>
        <v/>
      </c>
      <c r="X1459" s="51" t="str">
        <f>+IF(T1459="SWAT HB",800,IF(R1459="-","",IFERROR(IF(T1459="-","",VLOOKUP(T1459,'SKILL PERFIL'!$A$2:$B$37,2,0)),"")))</f>
        <v/>
      </c>
      <c r="Y1459" s="51" t="str">
        <f t="shared" si="156"/>
        <v/>
      </c>
      <c r="Z1459" s="46" t="str">
        <f t="shared" si="157"/>
        <v/>
      </c>
      <c r="AA1459" s="45" t="str">
        <f t="shared" si="158"/>
        <v/>
      </c>
      <c r="AB1459" s="45" t="str">
        <f t="shared" si="159"/>
        <v/>
      </c>
      <c r="AC1459" s="45" t="str">
        <f>+IF(Q1459="","",IFERROR(VLOOKUP(Q1459,Consulta1[],7,0),"-"))</f>
        <v/>
      </c>
      <c r="AD1459" s="45" t="str">
        <f>+IF(Q1459="","",IFERROR(VLOOKUP(Q1459,Consulta1[],9,0),"-"))</f>
        <v/>
      </c>
      <c r="AE1459" s="1">
        <f t="shared" si="160"/>
        <v>0</v>
      </c>
    </row>
    <row r="1460" spans="16:31">
      <c r="P1460" s="54"/>
      <c r="Q1460" s="45" t="str">
        <f t="shared" si="154"/>
        <v/>
      </c>
      <c r="R1460" s="45" t="str">
        <f>+IF(Q1460="","",IFERROR(VLOOKUP(Q1460,Consulta1[],2,0),"-"))</f>
        <v/>
      </c>
      <c r="S1460" s="45" t="str">
        <f>+IF(Q1460="","",IFERROR(VLOOKUP(Q1460,Consulta1[],3,0),"-"))</f>
        <v/>
      </c>
      <c r="T1460" s="45" t="str">
        <f>+IF(Q1460="","",IFERROR(VLOOKUP(Q1460,Consulta1[],4,0),"-"))</f>
        <v/>
      </c>
      <c r="U1460" s="45" t="str">
        <f>+IF(Q1460="","",IFERROR(VLOOKUP(Q1460,Consulta1[],5,0),"-"))</f>
        <v/>
      </c>
      <c r="V1460" s="45" t="str">
        <f>+IF(Q1460="","",IFERROR(VLOOKUP(Q1460,Consulta1[],6,0),"-"))</f>
        <v/>
      </c>
      <c r="W1460" s="45" t="str">
        <f t="shared" si="155"/>
        <v/>
      </c>
      <c r="X1460" s="51" t="str">
        <f>+IF(T1460="SWAT HB",800,IF(R1460="-","",IFERROR(IF(T1460="-","",VLOOKUP(T1460,'SKILL PERFIL'!$A$2:$B$37,2,0)),"")))</f>
        <v/>
      </c>
      <c r="Y1460" s="51" t="str">
        <f t="shared" si="156"/>
        <v/>
      </c>
      <c r="Z1460" s="46" t="str">
        <f t="shared" si="157"/>
        <v/>
      </c>
      <c r="AA1460" s="45" t="str">
        <f t="shared" si="158"/>
        <v/>
      </c>
      <c r="AB1460" s="45" t="str">
        <f t="shared" si="159"/>
        <v/>
      </c>
      <c r="AC1460" s="45" t="str">
        <f>+IF(Q1460="","",IFERROR(VLOOKUP(Q1460,Consulta1[],7,0),"-"))</f>
        <v/>
      </c>
      <c r="AD1460" s="45" t="str">
        <f>+IF(Q1460="","",IFERROR(VLOOKUP(Q1460,Consulta1[],9,0),"-"))</f>
        <v/>
      </c>
      <c r="AE1460" s="1">
        <f t="shared" si="160"/>
        <v>0</v>
      </c>
    </row>
    <row r="1461" spans="16:31">
      <c r="P1461" s="54"/>
      <c r="Q1461" s="45" t="str">
        <f t="shared" si="154"/>
        <v/>
      </c>
      <c r="R1461" s="45" t="str">
        <f>+IF(Q1461="","",IFERROR(VLOOKUP(Q1461,Consulta1[],2,0),"-"))</f>
        <v/>
      </c>
      <c r="S1461" s="45" t="str">
        <f>+IF(Q1461="","",IFERROR(VLOOKUP(Q1461,Consulta1[],3,0),"-"))</f>
        <v/>
      </c>
      <c r="T1461" s="45" t="str">
        <f>+IF(Q1461="","",IFERROR(VLOOKUP(Q1461,Consulta1[],4,0),"-"))</f>
        <v/>
      </c>
      <c r="U1461" s="45" t="str">
        <f>+IF(Q1461="","",IFERROR(VLOOKUP(Q1461,Consulta1[],5,0),"-"))</f>
        <v/>
      </c>
      <c r="V1461" s="45" t="str">
        <f>+IF(Q1461="","",IFERROR(VLOOKUP(Q1461,Consulta1[],6,0),"-"))</f>
        <v/>
      </c>
      <c r="W1461" s="45" t="str">
        <f t="shared" si="155"/>
        <v/>
      </c>
      <c r="X1461" s="51" t="str">
        <f>+IF(T1461="SWAT HB",800,IF(R1461="-","",IFERROR(IF(T1461="-","",VLOOKUP(T1461,'SKILL PERFIL'!$A$2:$B$37,2,0)),"")))</f>
        <v/>
      </c>
      <c r="Y1461" s="51" t="str">
        <f t="shared" si="156"/>
        <v/>
      </c>
      <c r="Z1461" s="46" t="str">
        <f t="shared" si="157"/>
        <v/>
      </c>
      <c r="AA1461" s="45" t="str">
        <f t="shared" si="158"/>
        <v/>
      </c>
      <c r="AB1461" s="45" t="str">
        <f t="shared" si="159"/>
        <v/>
      </c>
      <c r="AC1461" s="45" t="str">
        <f>+IF(Q1461="","",IFERROR(VLOOKUP(Q1461,Consulta1[],7,0),"-"))</f>
        <v/>
      </c>
      <c r="AD1461" s="45" t="str">
        <f>+IF(Q1461="","",IFERROR(VLOOKUP(Q1461,Consulta1[],9,0),"-"))</f>
        <v/>
      </c>
      <c r="AE1461" s="1">
        <f t="shared" si="160"/>
        <v>0</v>
      </c>
    </row>
    <row r="1462" spans="16:31">
      <c r="P1462" s="54"/>
      <c r="Q1462" s="45" t="str">
        <f t="shared" si="154"/>
        <v/>
      </c>
      <c r="R1462" s="45" t="str">
        <f>+IF(Q1462="","",IFERROR(VLOOKUP(Q1462,Consulta1[],2,0),"-"))</f>
        <v/>
      </c>
      <c r="S1462" s="45" t="str">
        <f>+IF(Q1462="","",IFERROR(VLOOKUP(Q1462,Consulta1[],3,0),"-"))</f>
        <v/>
      </c>
      <c r="T1462" s="45" t="str">
        <f>+IF(Q1462="","",IFERROR(VLOOKUP(Q1462,Consulta1[],4,0),"-"))</f>
        <v/>
      </c>
      <c r="U1462" s="45" t="str">
        <f>+IF(Q1462="","",IFERROR(VLOOKUP(Q1462,Consulta1[],5,0),"-"))</f>
        <v/>
      </c>
      <c r="V1462" s="45" t="str">
        <f>+IF(Q1462="","",IFERROR(VLOOKUP(Q1462,Consulta1[],6,0),"-"))</f>
        <v/>
      </c>
      <c r="W1462" s="45" t="str">
        <f t="shared" si="155"/>
        <v/>
      </c>
      <c r="X1462" s="51" t="str">
        <f>+IF(T1462="SWAT HB",800,IF(R1462="-","",IFERROR(IF(T1462="-","",VLOOKUP(T1462,'SKILL PERFIL'!$A$2:$B$37,2,0)),"")))</f>
        <v/>
      </c>
      <c r="Y1462" s="51" t="str">
        <f t="shared" si="156"/>
        <v/>
      </c>
      <c r="Z1462" s="46" t="str">
        <f t="shared" si="157"/>
        <v/>
      </c>
      <c r="AA1462" s="45" t="str">
        <f t="shared" si="158"/>
        <v/>
      </c>
      <c r="AB1462" s="45" t="str">
        <f t="shared" si="159"/>
        <v/>
      </c>
      <c r="AC1462" s="45" t="str">
        <f>+IF(Q1462="","",IFERROR(VLOOKUP(Q1462,Consulta1[],7,0),"-"))</f>
        <v/>
      </c>
      <c r="AD1462" s="45" t="str">
        <f>+IF(Q1462="","",IFERROR(VLOOKUP(Q1462,Consulta1[],9,0),"-"))</f>
        <v/>
      </c>
      <c r="AE1462" s="1">
        <f t="shared" si="160"/>
        <v>0</v>
      </c>
    </row>
    <row r="1463" spans="16:31">
      <c r="P1463" s="54"/>
      <c r="Q1463" s="45" t="str">
        <f t="shared" si="154"/>
        <v/>
      </c>
      <c r="R1463" s="45" t="str">
        <f>+IF(Q1463="","",IFERROR(VLOOKUP(Q1463,Consulta1[],2,0),"-"))</f>
        <v/>
      </c>
      <c r="S1463" s="45" t="str">
        <f>+IF(Q1463="","",IFERROR(VLOOKUP(Q1463,Consulta1[],3,0),"-"))</f>
        <v/>
      </c>
      <c r="T1463" s="45" t="str">
        <f>+IF(Q1463="","",IFERROR(VLOOKUP(Q1463,Consulta1[],4,0),"-"))</f>
        <v/>
      </c>
      <c r="U1463" s="45" t="str">
        <f>+IF(Q1463="","",IFERROR(VLOOKUP(Q1463,Consulta1[],5,0),"-"))</f>
        <v/>
      </c>
      <c r="V1463" s="45" t="str">
        <f>+IF(Q1463="","",IFERROR(VLOOKUP(Q1463,Consulta1[],6,0),"-"))</f>
        <v/>
      </c>
      <c r="W1463" s="45" t="str">
        <f t="shared" si="155"/>
        <v/>
      </c>
      <c r="X1463" s="51" t="str">
        <f>+IF(T1463="SWAT HB",800,IF(R1463="-","",IFERROR(IF(T1463="-","",VLOOKUP(T1463,'SKILL PERFIL'!$A$2:$B$37,2,0)),"")))</f>
        <v/>
      </c>
      <c r="Y1463" s="51" t="str">
        <f t="shared" si="156"/>
        <v/>
      </c>
      <c r="Z1463" s="46" t="str">
        <f t="shared" si="157"/>
        <v/>
      </c>
      <c r="AA1463" s="45" t="str">
        <f t="shared" si="158"/>
        <v/>
      </c>
      <c r="AB1463" s="45" t="str">
        <f t="shared" si="159"/>
        <v/>
      </c>
      <c r="AC1463" s="45" t="str">
        <f>+IF(Q1463="","",IFERROR(VLOOKUP(Q1463,Consulta1[],7,0),"-"))</f>
        <v/>
      </c>
      <c r="AD1463" s="45" t="str">
        <f>+IF(Q1463="","",IFERROR(VLOOKUP(Q1463,Consulta1[],9,0),"-"))</f>
        <v/>
      </c>
      <c r="AE1463" s="1">
        <f t="shared" si="160"/>
        <v>0</v>
      </c>
    </row>
    <row r="1464" spans="16:31">
      <c r="P1464" s="54"/>
      <c r="Q1464" s="45" t="str">
        <f t="shared" si="154"/>
        <v/>
      </c>
      <c r="R1464" s="45" t="str">
        <f>+IF(Q1464="","",IFERROR(VLOOKUP(Q1464,Consulta1[],2,0),"-"))</f>
        <v/>
      </c>
      <c r="S1464" s="45" t="str">
        <f>+IF(Q1464="","",IFERROR(VLOOKUP(Q1464,Consulta1[],3,0),"-"))</f>
        <v/>
      </c>
      <c r="T1464" s="45" t="str">
        <f>+IF(Q1464="","",IFERROR(VLOOKUP(Q1464,Consulta1[],4,0),"-"))</f>
        <v/>
      </c>
      <c r="U1464" s="45" t="str">
        <f>+IF(Q1464="","",IFERROR(VLOOKUP(Q1464,Consulta1[],5,0),"-"))</f>
        <v/>
      </c>
      <c r="V1464" s="45" t="str">
        <f>+IF(Q1464="","",IFERROR(VLOOKUP(Q1464,Consulta1[],6,0),"-"))</f>
        <v/>
      </c>
      <c r="W1464" s="45" t="str">
        <f t="shared" si="155"/>
        <v/>
      </c>
      <c r="X1464" s="51" t="str">
        <f>+IF(T1464="SWAT HB",800,IF(R1464="-","",IFERROR(IF(T1464="-","",VLOOKUP(T1464,'SKILL PERFIL'!$A$2:$B$37,2,0)),"")))</f>
        <v/>
      </c>
      <c r="Y1464" s="51" t="str">
        <f t="shared" si="156"/>
        <v/>
      </c>
      <c r="Z1464" s="46" t="str">
        <f t="shared" si="157"/>
        <v/>
      </c>
      <c r="AA1464" s="45" t="str">
        <f t="shared" si="158"/>
        <v/>
      </c>
      <c r="AB1464" s="45" t="str">
        <f t="shared" si="159"/>
        <v/>
      </c>
      <c r="AC1464" s="45" t="str">
        <f>+IF(Q1464="","",IFERROR(VLOOKUP(Q1464,Consulta1[],7,0),"-"))</f>
        <v/>
      </c>
      <c r="AD1464" s="45" t="str">
        <f>+IF(Q1464="","",IFERROR(VLOOKUP(Q1464,Consulta1[],9,0),"-"))</f>
        <v/>
      </c>
      <c r="AE1464" s="1">
        <f t="shared" si="160"/>
        <v>0</v>
      </c>
    </row>
    <row r="1465" spans="16:31">
      <c r="P1465" s="54"/>
      <c r="Q1465" s="45" t="str">
        <f t="shared" si="154"/>
        <v/>
      </c>
      <c r="R1465" s="45" t="str">
        <f>+IF(Q1465="","",IFERROR(VLOOKUP(Q1465,Consulta1[],2,0),"-"))</f>
        <v/>
      </c>
      <c r="S1465" s="45" t="str">
        <f>+IF(Q1465="","",IFERROR(VLOOKUP(Q1465,Consulta1[],3,0),"-"))</f>
        <v/>
      </c>
      <c r="T1465" s="45" t="str">
        <f>+IF(Q1465="","",IFERROR(VLOOKUP(Q1465,Consulta1[],4,0),"-"))</f>
        <v/>
      </c>
      <c r="U1465" s="45" t="str">
        <f>+IF(Q1465="","",IFERROR(VLOOKUP(Q1465,Consulta1[],5,0),"-"))</f>
        <v/>
      </c>
      <c r="V1465" s="45" t="str">
        <f>+IF(Q1465="","",IFERROR(VLOOKUP(Q1465,Consulta1[],6,0),"-"))</f>
        <v/>
      </c>
      <c r="W1465" s="45" t="str">
        <f t="shared" si="155"/>
        <v/>
      </c>
      <c r="X1465" s="51" t="str">
        <f>+IF(T1465="SWAT HB",800,IF(R1465="-","",IFERROR(IF(T1465="-","",VLOOKUP(T1465,'SKILL PERFIL'!$A$2:$B$37,2,0)),"")))</f>
        <v/>
      </c>
      <c r="Y1465" s="51" t="str">
        <f t="shared" si="156"/>
        <v/>
      </c>
      <c r="Z1465" s="46" t="str">
        <f t="shared" si="157"/>
        <v/>
      </c>
      <c r="AA1465" s="45" t="str">
        <f t="shared" si="158"/>
        <v/>
      </c>
      <c r="AB1465" s="45" t="str">
        <f t="shared" si="159"/>
        <v/>
      </c>
      <c r="AC1465" s="45" t="str">
        <f>+IF(Q1465="","",IFERROR(VLOOKUP(Q1465,Consulta1[],7,0),"-"))</f>
        <v/>
      </c>
      <c r="AD1465" s="45" t="str">
        <f>+IF(Q1465="","",IFERROR(VLOOKUP(Q1465,Consulta1[],9,0),"-"))</f>
        <v/>
      </c>
      <c r="AE1465" s="1">
        <f t="shared" si="160"/>
        <v>0</v>
      </c>
    </row>
    <row r="1466" spans="16:31">
      <c r="P1466" s="54"/>
      <c r="Q1466" s="45" t="str">
        <f t="shared" si="154"/>
        <v/>
      </c>
      <c r="R1466" s="45" t="str">
        <f>+IF(Q1466="","",IFERROR(VLOOKUP(Q1466,Consulta1[],2,0),"-"))</f>
        <v/>
      </c>
      <c r="S1466" s="45" t="str">
        <f>+IF(Q1466="","",IFERROR(VLOOKUP(Q1466,Consulta1[],3,0),"-"))</f>
        <v/>
      </c>
      <c r="T1466" s="45" t="str">
        <f>+IF(Q1466="","",IFERROR(VLOOKUP(Q1466,Consulta1[],4,0),"-"))</f>
        <v/>
      </c>
      <c r="U1466" s="45" t="str">
        <f>+IF(Q1466="","",IFERROR(VLOOKUP(Q1466,Consulta1[],5,0),"-"))</f>
        <v/>
      </c>
      <c r="V1466" s="45" t="str">
        <f>+IF(Q1466="","",IFERROR(VLOOKUP(Q1466,Consulta1[],6,0),"-"))</f>
        <v/>
      </c>
      <c r="W1466" s="45" t="str">
        <f t="shared" si="155"/>
        <v/>
      </c>
      <c r="X1466" s="51" t="str">
        <f>+IF(T1466="SWAT HB",800,IF(R1466="-","",IFERROR(IF(T1466="-","",VLOOKUP(T1466,'SKILL PERFIL'!$A$2:$B$37,2,0)),"")))</f>
        <v/>
      </c>
      <c r="Y1466" s="51" t="str">
        <f t="shared" si="156"/>
        <v/>
      </c>
      <c r="Z1466" s="46" t="str">
        <f t="shared" si="157"/>
        <v/>
      </c>
      <c r="AA1466" s="45" t="str">
        <f t="shared" si="158"/>
        <v/>
      </c>
      <c r="AB1466" s="45" t="str">
        <f t="shared" si="159"/>
        <v/>
      </c>
      <c r="AC1466" s="45" t="str">
        <f>+IF(Q1466="","",IFERROR(VLOOKUP(Q1466,Consulta1[],7,0),"-"))</f>
        <v/>
      </c>
      <c r="AD1466" s="45" t="str">
        <f>+IF(Q1466="","",IFERROR(VLOOKUP(Q1466,Consulta1[],9,0),"-"))</f>
        <v/>
      </c>
      <c r="AE1466" s="1">
        <f t="shared" si="160"/>
        <v>0</v>
      </c>
    </row>
    <row r="1467" spans="16:31">
      <c r="P1467" s="54"/>
      <c r="Q1467" s="45" t="str">
        <f t="shared" si="154"/>
        <v/>
      </c>
      <c r="R1467" s="45" t="str">
        <f>+IF(Q1467="","",IFERROR(VLOOKUP(Q1467,Consulta1[],2,0),"-"))</f>
        <v/>
      </c>
      <c r="S1467" s="45" t="str">
        <f>+IF(Q1467="","",IFERROR(VLOOKUP(Q1467,Consulta1[],3,0),"-"))</f>
        <v/>
      </c>
      <c r="T1467" s="45" t="str">
        <f>+IF(Q1467="","",IFERROR(VLOOKUP(Q1467,Consulta1[],4,0),"-"))</f>
        <v/>
      </c>
      <c r="U1467" s="45" t="str">
        <f>+IF(Q1467="","",IFERROR(VLOOKUP(Q1467,Consulta1[],5,0),"-"))</f>
        <v/>
      </c>
      <c r="V1467" s="45" t="str">
        <f>+IF(Q1467="","",IFERROR(VLOOKUP(Q1467,Consulta1[],6,0),"-"))</f>
        <v/>
      </c>
      <c r="W1467" s="45" t="str">
        <f t="shared" si="155"/>
        <v/>
      </c>
      <c r="X1467" s="51" t="str">
        <f>+IF(T1467="SWAT HB",800,IF(R1467="-","",IFERROR(IF(T1467="-","",VLOOKUP(T1467,'SKILL PERFIL'!$A$2:$B$37,2,0)),"")))</f>
        <v/>
      </c>
      <c r="Y1467" s="51" t="str">
        <f t="shared" si="156"/>
        <v/>
      </c>
      <c r="Z1467" s="46" t="str">
        <f t="shared" si="157"/>
        <v/>
      </c>
      <c r="AA1467" s="45" t="str">
        <f t="shared" si="158"/>
        <v/>
      </c>
      <c r="AB1467" s="45" t="str">
        <f t="shared" si="159"/>
        <v/>
      </c>
      <c r="AC1467" s="45" t="str">
        <f>+IF(Q1467="","",IFERROR(VLOOKUP(Q1467,Consulta1[],7,0),"-"))</f>
        <v/>
      </c>
      <c r="AD1467" s="45" t="str">
        <f>+IF(Q1467="","",IFERROR(VLOOKUP(Q1467,Consulta1[],9,0),"-"))</f>
        <v/>
      </c>
      <c r="AE1467" s="1">
        <f t="shared" si="160"/>
        <v>0</v>
      </c>
    </row>
    <row r="1468" spans="16:31">
      <c r="P1468" s="54"/>
      <c r="Q1468" s="45" t="str">
        <f t="shared" si="154"/>
        <v/>
      </c>
      <c r="R1468" s="45" t="str">
        <f>+IF(Q1468="","",IFERROR(VLOOKUP(Q1468,Consulta1[],2,0),"-"))</f>
        <v/>
      </c>
      <c r="S1468" s="45" t="str">
        <f>+IF(Q1468="","",IFERROR(VLOOKUP(Q1468,Consulta1[],3,0),"-"))</f>
        <v/>
      </c>
      <c r="T1468" s="45" t="str">
        <f>+IF(Q1468="","",IFERROR(VLOOKUP(Q1468,Consulta1[],4,0),"-"))</f>
        <v/>
      </c>
      <c r="U1468" s="45" t="str">
        <f>+IF(Q1468="","",IFERROR(VLOOKUP(Q1468,Consulta1[],5,0),"-"))</f>
        <v/>
      </c>
      <c r="V1468" s="45" t="str">
        <f>+IF(Q1468="","",IFERROR(VLOOKUP(Q1468,Consulta1[],6,0),"-"))</f>
        <v/>
      </c>
      <c r="W1468" s="45" t="str">
        <f t="shared" si="155"/>
        <v/>
      </c>
      <c r="X1468" s="51" t="str">
        <f>+IF(T1468="SWAT HB",800,IF(R1468="-","",IFERROR(IF(T1468="-","",VLOOKUP(T1468,'SKILL PERFIL'!$A$2:$B$37,2,0)),"")))</f>
        <v/>
      </c>
      <c r="Y1468" s="51" t="str">
        <f t="shared" si="156"/>
        <v/>
      </c>
      <c r="Z1468" s="46" t="str">
        <f t="shared" si="157"/>
        <v/>
      </c>
      <c r="AA1468" s="45" t="str">
        <f t="shared" si="158"/>
        <v/>
      </c>
      <c r="AB1468" s="45" t="str">
        <f t="shared" si="159"/>
        <v/>
      </c>
      <c r="AC1468" s="45" t="str">
        <f>+IF(Q1468="","",IFERROR(VLOOKUP(Q1468,Consulta1[],7,0),"-"))</f>
        <v/>
      </c>
      <c r="AD1468" s="45" t="str">
        <f>+IF(Q1468="","",IFERROR(VLOOKUP(Q1468,Consulta1[],9,0),"-"))</f>
        <v/>
      </c>
      <c r="AE1468" s="1">
        <f t="shared" si="160"/>
        <v>0</v>
      </c>
    </row>
    <row r="1469" spans="16:31">
      <c r="P1469" s="54"/>
      <c r="Q1469" s="45" t="str">
        <f t="shared" si="154"/>
        <v/>
      </c>
      <c r="R1469" s="45" t="str">
        <f>+IF(Q1469="","",IFERROR(VLOOKUP(Q1469,Consulta1[],2,0),"-"))</f>
        <v/>
      </c>
      <c r="S1469" s="45" t="str">
        <f>+IF(Q1469="","",IFERROR(VLOOKUP(Q1469,Consulta1[],3,0),"-"))</f>
        <v/>
      </c>
      <c r="T1469" s="45" t="str">
        <f>+IF(Q1469="","",IFERROR(VLOOKUP(Q1469,Consulta1[],4,0),"-"))</f>
        <v/>
      </c>
      <c r="U1469" s="45" t="str">
        <f>+IF(Q1469="","",IFERROR(VLOOKUP(Q1469,Consulta1[],5,0),"-"))</f>
        <v/>
      </c>
      <c r="V1469" s="45" t="str">
        <f>+IF(Q1469="","",IFERROR(VLOOKUP(Q1469,Consulta1[],6,0),"-"))</f>
        <v/>
      </c>
      <c r="W1469" s="45" t="str">
        <f t="shared" si="155"/>
        <v/>
      </c>
      <c r="X1469" s="51" t="str">
        <f>+IF(T1469="SWAT HB",800,IF(R1469="-","",IFERROR(IF(T1469="-","",VLOOKUP(T1469,'SKILL PERFIL'!$A$2:$B$37,2,0)),"")))</f>
        <v/>
      </c>
      <c r="Y1469" s="51" t="str">
        <f t="shared" si="156"/>
        <v/>
      </c>
      <c r="Z1469" s="46" t="str">
        <f t="shared" si="157"/>
        <v/>
      </c>
      <c r="AA1469" s="45" t="str">
        <f t="shared" si="158"/>
        <v/>
      </c>
      <c r="AB1469" s="45" t="str">
        <f t="shared" si="159"/>
        <v/>
      </c>
      <c r="AC1469" s="45" t="str">
        <f>+IF(Q1469="","",IFERROR(VLOOKUP(Q1469,Consulta1[],7,0),"-"))</f>
        <v/>
      </c>
      <c r="AD1469" s="45" t="str">
        <f>+IF(Q1469="","",IFERROR(VLOOKUP(Q1469,Consulta1[],9,0),"-"))</f>
        <v/>
      </c>
      <c r="AE1469" s="1">
        <f t="shared" si="160"/>
        <v>0</v>
      </c>
    </row>
    <row r="1470" spans="16:31">
      <c r="P1470" s="54"/>
      <c r="Q1470" s="45" t="str">
        <f t="shared" si="154"/>
        <v/>
      </c>
      <c r="R1470" s="45" t="str">
        <f>+IF(Q1470="","",IFERROR(VLOOKUP(Q1470,Consulta1[],2,0),"-"))</f>
        <v/>
      </c>
      <c r="S1470" s="45" t="str">
        <f>+IF(Q1470="","",IFERROR(VLOOKUP(Q1470,Consulta1[],3,0),"-"))</f>
        <v/>
      </c>
      <c r="T1470" s="45" t="str">
        <f>+IF(Q1470="","",IFERROR(VLOOKUP(Q1470,Consulta1[],4,0),"-"))</f>
        <v/>
      </c>
      <c r="U1470" s="45" t="str">
        <f>+IF(Q1470="","",IFERROR(VLOOKUP(Q1470,Consulta1[],5,0),"-"))</f>
        <v/>
      </c>
      <c r="V1470" s="45" t="str">
        <f>+IF(Q1470="","",IFERROR(VLOOKUP(Q1470,Consulta1[],6,0),"-"))</f>
        <v/>
      </c>
      <c r="W1470" s="45" t="str">
        <f t="shared" si="155"/>
        <v/>
      </c>
      <c r="X1470" s="51" t="str">
        <f>+IF(T1470="SWAT HB",800,IF(R1470="-","",IFERROR(IF(T1470="-","",VLOOKUP(T1470,'SKILL PERFIL'!$A$2:$B$37,2,0)),"")))</f>
        <v/>
      </c>
      <c r="Y1470" s="51" t="str">
        <f t="shared" si="156"/>
        <v/>
      </c>
      <c r="Z1470" s="46" t="str">
        <f t="shared" si="157"/>
        <v/>
      </c>
      <c r="AA1470" s="45" t="str">
        <f t="shared" si="158"/>
        <v/>
      </c>
      <c r="AB1470" s="45" t="str">
        <f t="shared" si="159"/>
        <v/>
      </c>
      <c r="AC1470" s="45" t="str">
        <f>+IF(Q1470="","",IFERROR(VLOOKUP(Q1470,Consulta1[],7,0),"-"))</f>
        <v/>
      </c>
      <c r="AD1470" s="45" t="str">
        <f>+IF(Q1470="","",IFERROR(VLOOKUP(Q1470,Consulta1[],9,0),"-"))</f>
        <v/>
      </c>
      <c r="AE1470" s="1">
        <f t="shared" si="160"/>
        <v>0</v>
      </c>
    </row>
    <row r="1471" spans="16:31">
      <c r="P1471" s="54"/>
      <c r="Q1471" s="45" t="str">
        <f t="shared" si="154"/>
        <v/>
      </c>
      <c r="R1471" s="45" t="str">
        <f>+IF(Q1471="","",IFERROR(VLOOKUP(Q1471,Consulta1[],2,0),"-"))</f>
        <v/>
      </c>
      <c r="S1471" s="45" t="str">
        <f>+IF(Q1471="","",IFERROR(VLOOKUP(Q1471,Consulta1[],3,0),"-"))</f>
        <v/>
      </c>
      <c r="T1471" s="45" t="str">
        <f>+IF(Q1471="","",IFERROR(VLOOKUP(Q1471,Consulta1[],4,0),"-"))</f>
        <v/>
      </c>
      <c r="U1471" s="45" t="str">
        <f>+IF(Q1471="","",IFERROR(VLOOKUP(Q1471,Consulta1[],5,0),"-"))</f>
        <v/>
      </c>
      <c r="V1471" s="45" t="str">
        <f>+IF(Q1471="","",IFERROR(VLOOKUP(Q1471,Consulta1[],6,0),"-"))</f>
        <v/>
      </c>
      <c r="W1471" s="45" t="str">
        <f t="shared" si="155"/>
        <v/>
      </c>
      <c r="X1471" s="51" t="str">
        <f>+IF(T1471="SWAT HB",800,IF(R1471="-","",IFERROR(IF(T1471="-","",VLOOKUP(T1471,'SKILL PERFIL'!$A$2:$B$37,2,0)),"")))</f>
        <v/>
      </c>
      <c r="Y1471" s="51" t="str">
        <f t="shared" si="156"/>
        <v/>
      </c>
      <c r="Z1471" s="46" t="str">
        <f t="shared" si="157"/>
        <v/>
      </c>
      <c r="AA1471" s="45" t="str">
        <f t="shared" si="158"/>
        <v/>
      </c>
      <c r="AB1471" s="45" t="str">
        <f t="shared" si="159"/>
        <v/>
      </c>
      <c r="AC1471" s="45" t="str">
        <f>+IF(Q1471="","",IFERROR(VLOOKUP(Q1471,Consulta1[],7,0),"-"))</f>
        <v/>
      </c>
      <c r="AD1471" s="45" t="str">
        <f>+IF(Q1471="","",IFERROR(VLOOKUP(Q1471,Consulta1[],9,0),"-"))</f>
        <v/>
      </c>
      <c r="AE1471" s="1">
        <f t="shared" si="160"/>
        <v>0</v>
      </c>
    </row>
    <row r="1472" spans="16:31">
      <c r="P1472" s="54"/>
      <c r="Q1472" s="45" t="str">
        <f t="shared" si="154"/>
        <v/>
      </c>
      <c r="R1472" s="45" t="str">
        <f>+IF(Q1472="","",IFERROR(VLOOKUP(Q1472,Consulta1[],2,0),"-"))</f>
        <v/>
      </c>
      <c r="S1472" s="45" t="str">
        <f>+IF(Q1472="","",IFERROR(VLOOKUP(Q1472,Consulta1[],3,0),"-"))</f>
        <v/>
      </c>
      <c r="T1472" s="45" t="str">
        <f>+IF(Q1472="","",IFERROR(VLOOKUP(Q1472,Consulta1[],4,0),"-"))</f>
        <v/>
      </c>
      <c r="U1472" s="45" t="str">
        <f>+IF(Q1472="","",IFERROR(VLOOKUP(Q1472,Consulta1[],5,0),"-"))</f>
        <v/>
      </c>
      <c r="V1472" s="45" t="str">
        <f>+IF(Q1472="","",IFERROR(VLOOKUP(Q1472,Consulta1[],6,0),"-"))</f>
        <v/>
      </c>
      <c r="W1472" s="45" t="str">
        <f t="shared" si="155"/>
        <v/>
      </c>
      <c r="X1472" s="51" t="str">
        <f>+IF(T1472="SWAT HB",800,IF(R1472="-","",IFERROR(IF(T1472="-","",VLOOKUP(T1472,'SKILL PERFIL'!$A$2:$B$37,2,0)),"")))</f>
        <v/>
      </c>
      <c r="Y1472" s="51" t="str">
        <f t="shared" si="156"/>
        <v/>
      </c>
      <c r="Z1472" s="46" t="str">
        <f t="shared" si="157"/>
        <v/>
      </c>
      <c r="AA1472" s="45" t="str">
        <f t="shared" si="158"/>
        <v/>
      </c>
      <c r="AB1472" s="45" t="str">
        <f t="shared" si="159"/>
        <v/>
      </c>
      <c r="AC1472" s="45" t="str">
        <f>+IF(Q1472="","",IFERROR(VLOOKUP(Q1472,Consulta1[],7,0),"-"))</f>
        <v/>
      </c>
      <c r="AD1472" s="45" t="str">
        <f>+IF(Q1472="","",IFERROR(VLOOKUP(Q1472,Consulta1[],9,0),"-"))</f>
        <v/>
      </c>
      <c r="AE1472" s="1">
        <f t="shared" si="160"/>
        <v>0</v>
      </c>
    </row>
    <row r="1473" spans="16:31">
      <c r="P1473" s="54"/>
      <c r="Q1473" s="45" t="str">
        <f t="shared" si="154"/>
        <v/>
      </c>
      <c r="R1473" s="45" t="str">
        <f>+IF(Q1473="","",IFERROR(VLOOKUP(Q1473,Consulta1[],2,0),"-"))</f>
        <v/>
      </c>
      <c r="S1473" s="45" t="str">
        <f>+IF(Q1473="","",IFERROR(VLOOKUP(Q1473,Consulta1[],3,0),"-"))</f>
        <v/>
      </c>
      <c r="T1473" s="45" t="str">
        <f>+IF(Q1473="","",IFERROR(VLOOKUP(Q1473,Consulta1[],4,0),"-"))</f>
        <v/>
      </c>
      <c r="U1473" s="45" t="str">
        <f>+IF(Q1473="","",IFERROR(VLOOKUP(Q1473,Consulta1[],5,0),"-"))</f>
        <v/>
      </c>
      <c r="V1473" s="45" t="str">
        <f>+IF(Q1473="","",IFERROR(VLOOKUP(Q1473,Consulta1[],6,0),"-"))</f>
        <v/>
      </c>
      <c r="W1473" s="45" t="str">
        <f t="shared" si="155"/>
        <v/>
      </c>
      <c r="X1473" s="51" t="str">
        <f>+IF(T1473="SWAT HB",800,IF(R1473="-","",IFERROR(IF(T1473="-","",VLOOKUP(T1473,'SKILL PERFIL'!$A$2:$B$37,2,0)),"")))</f>
        <v/>
      </c>
      <c r="Y1473" s="51" t="str">
        <f t="shared" si="156"/>
        <v/>
      </c>
      <c r="Z1473" s="46" t="str">
        <f t="shared" si="157"/>
        <v/>
      </c>
      <c r="AA1473" s="45" t="str">
        <f t="shared" si="158"/>
        <v/>
      </c>
      <c r="AB1473" s="45" t="str">
        <f t="shared" si="159"/>
        <v/>
      </c>
      <c r="AC1473" s="45" t="str">
        <f>+IF(Q1473="","",IFERROR(VLOOKUP(Q1473,Consulta1[],7,0),"-"))</f>
        <v/>
      </c>
      <c r="AD1473" s="45" t="str">
        <f>+IF(Q1473="","",IFERROR(VLOOKUP(Q1473,Consulta1[],9,0),"-"))</f>
        <v/>
      </c>
      <c r="AE1473" s="1">
        <f t="shared" si="160"/>
        <v>0</v>
      </c>
    </row>
    <row r="1474" spans="16:31">
      <c r="P1474" s="54"/>
      <c r="Q1474" s="45" t="str">
        <f t="shared" si="154"/>
        <v/>
      </c>
      <c r="R1474" s="45" t="str">
        <f>+IF(Q1474="","",IFERROR(VLOOKUP(Q1474,Consulta1[],2,0),"-"))</f>
        <v/>
      </c>
      <c r="S1474" s="45" t="str">
        <f>+IF(Q1474="","",IFERROR(VLOOKUP(Q1474,Consulta1[],3,0),"-"))</f>
        <v/>
      </c>
      <c r="T1474" s="45" t="str">
        <f>+IF(Q1474="","",IFERROR(VLOOKUP(Q1474,Consulta1[],4,0),"-"))</f>
        <v/>
      </c>
      <c r="U1474" s="45" t="str">
        <f>+IF(Q1474="","",IFERROR(VLOOKUP(Q1474,Consulta1[],5,0),"-"))</f>
        <v/>
      </c>
      <c r="V1474" s="45" t="str">
        <f>+IF(Q1474="","",IFERROR(VLOOKUP(Q1474,Consulta1[],6,0),"-"))</f>
        <v/>
      </c>
      <c r="W1474" s="45" t="str">
        <f t="shared" si="155"/>
        <v/>
      </c>
      <c r="X1474" s="51" t="str">
        <f>+IF(T1474="SWAT HB",800,IF(R1474="-","",IFERROR(IF(T1474="-","",VLOOKUP(T1474,'SKILL PERFIL'!$A$2:$B$37,2,0)),"")))</f>
        <v/>
      </c>
      <c r="Y1474" s="51" t="str">
        <f t="shared" si="156"/>
        <v/>
      </c>
      <c r="Z1474" s="46" t="str">
        <f t="shared" si="157"/>
        <v/>
      </c>
      <c r="AA1474" s="45" t="str">
        <f t="shared" si="158"/>
        <v/>
      </c>
      <c r="AB1474" s="45" t="str">
        <f t="shared" si="159"/>
        <v/>
      </c>
      <c r="AC1474" s="45" t="str">
        <f>+IF(Q1474="","",IFERROR(VLOOKUP(Q1474,Consulta1[],7,0),"-"))</f>
        <v/>
      </c>
      <c r="AD1474" s="45" t="str">
        <f>+IF(Q1474="","",IFERROR(VLOOKUP(Q1474,Consulta1[],9,0),"-"))</f>
        <v/>
      </c>
      <c r="AE1474" s="1">
        <f t="shared" si="160"/>
        <v>0</v>
      </c>
    </row>
    <row r="1475" spans="16:31">
      <c r="P1475" s="54"/>
      <c r="Q1475" s="45" t="str">
        <f t="shared" ref="Q1475:Q1538" si="161">+IFERROR(IF(G1475="","",LEFT(G1475,7))*1,"")</f>
        <v/>
      </c>
      <c r="R1475" s="45" t="str">
        <f>+IF(Q1475="","",IFERROR(VLOOKUP(Q1475,Consulta1[],2,0),"-"))</f>
        <v/>
      </c>
      <c r="S1475" s="45" t="str">
        <f>+IF(Q1475="","",IFERROR(VLOOKUP(Q1475,Consulta1[],3,0),"-"))</f>
        <v/>
      </c>
      <c r="T1475" s="45" t="str">
        <f>+IF(Q1475="","",IFERROR(VLOOKUP(Q1475,Consulta1[],4,0),"-"))</f>
        <v/>
      </c>
      <c r="U1475" s="45" t="str">
        <f>+IF(Q1475="","",IFERROR(VLOOKUP(Q1475,Consulta1[],5,0),"-"))</f>
        <v/>
      </c>
      <c r="V1475" s="45" t="str">
        <f>+IF(Q1475="","",IFERROR(VLOOKUP(Q1475,Consulta1[],6,0),"-"))</f>
        <v/>
      </c>
      <c r="W1475" s="45" t="str">
        <f t="shared" ref="W1475:W1538" si="162">+IF(G1475="","",IF(R1475="-","",I1475))</f>
        <v/>
      </c>
      <c r="X1475" s="51" t="str">
        <f>+IF(T1475="SWAT HB",800,IF(R1475="-","",IFERROR(IF(T1475="-","",VLOOKUP(T1475,'SKILL PERFIL'!$A$2:$B$37,2,0)),"")))</f>
        <v/>
      </c>
      <c r="Y1475" s="51" t="str">
        <f t="shared" ref="Y1475:Y1538" si="163">+IFERROR(IF(R1475="-","",MID(J1475,2,8)*24*3600),"")</f>
        <v/>
      </c>
      <c r="Z1475" s="46" t="str">
        <f t="shared" ref="Z1475:Z1538" si="164">+IFERROR(W1475*Y1475,"")</f>
        <v/>
      </c>
      <c r="AA1475" s="45" t="str">
        <f t="shared" ref="AA1475:AA1538" si="165">+IF(Q1475="","",Q1475)</f>
        <v/>
      </c>
      <c r="AB1475" s="45" t="str">
        <f t="shared" ref="AB1475:AB1538" si="166">+IF(G1475="","",IF(R1475="-",0,1))</f>
        <v/>
      </c>
      <c r="AC1475" s="45" t="str">
        <f>+IF(Q1475="","",IFERROR(VLOOKUP(Q1475,Consulta1[],7,0),"-"))</f>
        <v/>
      </c>
      <c r="AD1475" s="45" t="str">
        <f>+IF(Q1475="","",IFERROR(VLOOKUP(Q1475,Consulta1[],9,0),"-"))</f>
        <v/>
      </c>
      <c r="AE1475" s="1">
        <f t="shared" ref="AE1475:AE1538" si="167">DATE(YEAR(A1475),MONTH(A1475),DAY(A1475))</f>
        <v>0</v>
      </c>
    </row>
    <row r="1476" spans="16:31">
      <c r="P1476" s="54"/>
      <c r="Q1476" s="45" t="str">
        <f t="shared" si="161"/>
        <v/>
      </c>
      <c r="R1476" s="45" t="str">
        <f>+IF(Q1476="","",IFERROR(VLOOKUP(Q1476,Consulta1[],2,0),"-"))</f>
        <v/>
      </c>
      <c r="S1476" s="45" t="str">
        <f>+IF(Q1476="","",IFERROR(VLOOKUP(Q1476,Consulta1[],3,0),"-"))</f>
        <v/>
      </c>
      <c r="T1476" s="45" t="str">
        <f>+IF(Q1476="","",IFERROR(VLOOKUP(Q1476,Consulta1[],4,0),"-"))</f>
        <v/>
      </c>
      <c r="U1476" s="45" t="str">
        <f>+IF(Q1476="","",IFERROR(VLOOKUP(Q1476,Consulta1[],5,0),"-"))</f>
        <v/>
      </c>
      <c r="V1476" s="45" t="str">
        <f>+IF(Q1476="","",IFERROR(VLOOKUP(Q1476,Consulta1[],6,0),"-"))</f>
        <v/>
      </c>
      <c r="W1476" s="45" t="str">
        <f t="shared" si="162"/>
        <v/>
      </c>
      <c r="X1476" s="51" t="str">
        <f>+IF(T1476="SWAT HB",800,IF(R1476="-","",IFERROR(IF(T1476="-","",VLOOKUP(T1476,'SKILL PERFIL'!$A$2:$B$37,2,0)),"")))</f>
        <v/>
      </c>
      <c r="Y1476" s="51" t="str">
        <f t="shared" si="163"/>
        <v/>
      </c>
      <c r="Z1476" s="46" t="str">
        <f t="shared" si="164"/>
        <v/>
      </c>
      <c r="AA1476" s="45" t="str">
        <f t="shared" si="165"/>
        <v/>
      </c>
      <c r="AB1476" s="45" t="str">
        <f t="shared" si="166"/>
        <v/>
      </c>
      <c r="AC1476" s="45" t="str">
        <f>+IF(Q1476="","",IFERROR(VLOOKUP(Q1476,Consulta1[],7,0),"-"))</f>
        <v/>
      </c>
      <c r="AD1476" s="45" t="str">
        <f>+IF(Q1476="","",IFERROR(VLOOKUP(Q1476,Consulta1[],9,0),"-"))</f>
        <v/>
      </c>
      <c r="AE1476" s="1">
        <f t="shared" si="167"/>
        <v>0</v>
      </c>
    </row>
    <row r="1477" spans="16:31">
      <c r="P1477" s="54"/>
      <c r="Q1477" s="45" t="str">
        <f t="shared" si="161"/>
        <v/>
      </c>
      <c r="R1477" s="45" t="str">
        <f>+IF(Q1477="","",IFERROR(VLOOKUP(Q1477,Consulta1[],2,0),"-"))</f>
        <v/>
      </c>
      <c r="S1477" s="45" t="str">
        <f>+IF(Q1477="","",IFERROR(VLOOKUP(Q1477,Consulta1[],3,0),"-"))</f>
        <v/>
      </c>
      <c r="T1477" s="45" t="str">
        <f>+IF(Q1477="","",IFERROR(VLOOKUP(Q1477,Consulta1[],4,0),"-"))</f>
        <v/>
      </c>
      <c r="U1477" s="45" t="str">
        <f>+IF(Q1477="","",IFERROR(VLOOKUP(Q1477,Consulta1[],5,0),"-"))</f>
        <v/>
      </c>
      <c r="V1477" s="45" t="str">
        <f>+IF(Q1477="","",IFERROR(VLOOKUP(Q1477,Consulta1[],6,0),"-"))</f>
        <v/>
      </c>
      <c r="W1477" s="45" t="str">
        <f t="shared" si="162"/>
        <v/>
      </c>
      <c r="X1477" s="51" t="str">
        <f>+IF(T1477="SWAT HB",800,IF(R1477="-","",IFERROR(IF(T1477="-","",VLOOKUP(T1477,'SKILL PERFIL'!$A$2:$B$37,2,0)),"")))</f>
        <v/>
      </c>
      <c r="Y1477" s="51" t="str">
        <f t="shared" si="163"/>
        <v/>
      </c>
      <c r="Z1477" s="46" t="str">
        <f t="shared" si="164"/>
        <v/>
      </c>
      <c r="AA1477" s="45" t="str">
        <f t="shared" si="165"/>
        <v/>
      </c>
      <c r="AB1477" s="45" t="str">
        <f t="shared" si="166"/>
        <v/>
      </c>
      <c r="AC1477" s="45" t="str">
        <f>+IF(Q1477="","",IFERROR(VLOOKUP(Q1477,Consulta1[],7,0),"-"))</f>
        <v/>
      </c>
      <c r="AD1477" s="45" t="str">
        <f>+IF(Q1477="","",IFERROR(VLOOKUP(Q1477,Consulta1[],9,0),"-"))</f>
        <v/>
      </c>
      <c r="AE1477" s="1">
        <f t="shared" si="167"/>
        <v>0</v>
      </c>
    </row>
    <row r="1478" spans="16:31">
      <c r="P1478" s="54"/>
      <c r="Q1478" s="45" t="str">
        <f t="shared" si="161"/>
        <v/>
      </c>
      <c r="R1478" s="45" t="str">
        <f>+IF(Q1478="","",IFERROR(VLOOKUP(Q1478,Consulta1[],2,0),"-"))</f>
        <v/>
      </c>
      <c r="S1478" s="45" t="str">
        <f>+IF(Q1478="","",IFERROR(VLOOKUP(Q1478,Consulta1[],3,0),"-"))</f>
        <v/>
      </c>
      <c r="T1478" s="45" t="str">
        <f>+IF(Q1478="","",IFERROR(VLOOKUP(Q1478,Consulta1[],4,0),"-"))</f>
        <v/>
      </c>
      <c r="U1478" s="45" t="str">
        <f>+IF(Q1478="","",IFERROR(VLOOKUP(Q1478,Consulta1[],5,0),"-"))</f>
        <v/>
      </c>
      <c r="V1478" s="45" t="str">
        <f>+IF(Q1478="","",IFERROR(VLOOKUP(Q1478,Consulta1[],6,0),"-"))</f>
        <v/>
      </c>
      <c r="W1478" s="45" t="str">
        <f t="shared" si="162"/>
        <v/>
      </c>
      <c r="X1478" s="51" t="str">
        <f>+IF(T1478="SWAT HB",800,IF(R1478="-","",IFERROR(IF(T1478="-","",VLOOKUP(T1478,'SKILL PERFIL'!$A$2:$B$37,2,0)),"")))</f>
        <v/>
      </c>
      <c r="Y1478" s="51" t="str">
        <f t="shared" si="163"/>
        <v/>
      </c>
      <c r="Z1478" s="46" t="str">
        <f t="shared" si="164"/>
        <v/>
      </c>
      <c r="AA1478" s="45" t="str">
        <f t="shared" si="165"/>
        <v/>
      </c>
      <c r="AB1478" s="45" t="str">
        <f t="shared" si="166"/>
        <v/>
      </c>
      <c r="AC1478" s="45" t="str">
        <f>+IF(Q1478="","",IFERROR(VLOOKUP(Q1478,Consulta1[],7,0),"-"))</f>
        <v/>
      </c>
      <c r="AD1478" s="45" t="str">
        <f>+IF(Q1478="","",IFERROR(VLOOKUP(Q1478,Consulta1[],9,0),"-"))</f>
        <v/>
      </c>
      <c r="AE1478" s="1">
        <f t="shared" si="167"/>
        <v>0</v>
      </c>
    </row>
    <row r="1479" spans="16:31">
      <c r="P1479" s="54"/>
      <c r="Q1479" s="45" t="str">
        <f t="shared" si="161"/>
        <v/>
      </c>
      <c r="R1479" s="45" t="str">
        <f>+IF(Q1479="","",IFERROR(VLOOKUP(Q1479,Consulta1[],2,0),"-"))</f>
        <v/>
      </c>
      <c r="S1479" s="45" t="str">
        <f>+IF(Q1479="","",IFERROR(VLOOKUP(Q1479,Consulta1[],3,0),"-"))</f>
        <v/>
      </c>
      <c r="T1479" s="45" t="str">
        <f>+IF(Q1479="","",IFERROR(VLOOKUP(Q1479,Consulta1[],4,0),"-"))</f>
        <v/>
      </c>
      <c r="U1479" s="45" t="str">
        <f>+IF(Q1479="","",IFERROR(VLOOKUP(Q1479,Consulta1[],5,0),"-"))</f>
        <v/>
      </c>
      <c r="V1479" s="45" t="str">
        <f>+IF(Q1479="","",IFERROR(VLOOKUP(Q1479,Consulta1[],6,0),"-"))</f>
        <v/>
      </c>
      <c r="W1479" s="45" t="str">
        <f t="shared" si="162"/>
        <v/>
      </c>
      <c r="X1479" s="51" t="str">
        <f>+IF(T1479="SWAT HB",800,IF(R1479="-","",IFERROR(IF(T1479="-","",VLOOKUP(T1479,'SKILL PERFIL'!$A$2:$B$37,2,0)),"")))</f>
        <v/>
      </c>
      <c r="Y1479" s="51" t="str">
        <f t="shared" si="163"/>
        <v/>
      </c>
      <c r="Z1479" s="46" t="str">
        <f t="shared" si="164"/>
        <v/>
      </c>
      <c r="AA1479" s="45" t="str">
        <f t="shared" si="165"/>
        <v/>
      </c>
      <c r="AB1479" s="45" t="str">
        <f t="shared" si="166"/>
        <v/>
      </c>
      <c r="AC1479" s="45" t="str">
        <f>+IF(Q1479="","",IFERROR(VLOOKUP(Q1479,Consulta1[],7,0),"-"))</f>
        <v/>
      </c>
      <c r="AD1479" s="45" t="str">
        <f>+IF(Q1479="","",IFERROR(VLOOKUP(Q1479,Consulta1[],9,0),"-"))</f>
        <v/>
      </c>
      <c r="AE1479" s="1">
        <f t="shared" si="167"/>
        <v>0</v>
      </c>
    </row>
    <row r="1480" spans="16:31">
      <c r="P1480" s="54"/>
      <c r="Q1480" s="45" t="str">
        <f t="shared" si="161"/>
        <v/>
      </c>
      <c r="R1480" s="45" t="str">
        <f>+IF(Q1480="","",IFERROR(VLOOKUP(Q1480,Consulta1[],2,0),"-"))</f>
        <v/>
      </c>
      <c r="S1480" s="45" t="str">
        <f>+IF(Q1480="","",IFERROR(VLOOKUP(Q1480,Consulta1[],3,0),"-"))</f>
        <v/>
      </c>
      <c r="T1480" s="45" t="str">
        <f>+IF(Q1480="","",IFERROR(VLOOKUP(Q1480,Consulta1[],4,0),"-"))</f>
        <v/>
      </c>
      <c r="U1480" s="45" t="str">
        <f>+IF(Q1480="","",IFERROR(VLOOKUP(Q1480,Consulta1[],5,0),"-"))</f>
        <v/>
      </c>
      <c r="V1480" s="45" t="str">
        <f>+IF(Q1480="","",IFERROR(VLOOKUP(Q1480,Consulta1[],6,0),"-"))</f>
        <v/>
      </c>
      <c r="W1480" s="45" t="str">
        <f t="shared" si="162"/>
        <v/>
      </c>
      <c r="X1480" s="51" t="str">
        <f>+IF(T1480="SWAT HB",800,IF(R1480="-","",IFERROR(IF(T1480="-","",VLOOKUP(T1480,'SKILL PERFIL'!$A$2:$B$37,2,0)),"")))</f>
        <v/>
      </c>
      <c r="Y1480" s="51" t="str">
        <f t="shared" si="163"/>
        <v/>
      </c>
      <c r="Z1480" s="46" t="str">
        <f t="shared" si="164"/>
        <v/>
      </c>
      <c r="AA1480" s="45" t="str">
        <f t="shared" si="165"/>
        <v/>
      </c>
      <c r="AB1480" s="45" t="str">
        <f t="shared" si="166"/>
        <v/>
      </c>
      <c r="AC1480" s="45" t="str">
        <f>+IF(Q1480="","",IFERROR(VLOOKUP(Q1480,Consulta1[],7,0),"-"))</f>
        <v/>
      </c>
      <c r="AD1480" s="45" t="str">
        <f>+IF(Q1480="","",IFERROR(VLOOKUP(Q1480,Consulta1[],9,0),"-"))</f>
        <v/>
      </c>
      <c r="AE1480" s="1">
        <f t="shared" si="167"/>
        <v>0</v>
      </c>
    </row>
    <row r="1481" spans="16:31">
      <c r="P1481" s="54"/>
      <c r="Q1481" s="45" t="str">
        <f t="shared" si="161"/>
        <v/>
      </c>
      <c r="R1481" s="45" t="str">
        <f>+IF(Q1481="","",IFERROR(VLOOKUP(Q1481,Consulta1[],2,0),"-"))</f>
        <v/>
      </c>
      <c r="S1481" s="45" t="str">
        <f>+IF(Q1481="","",IFERROR(VLOOKUP(Q1481,Consulta1[],3,0),"-"))</f>
        <v/>
      </c>
      <c r="T1481" s="45" t="str">
        <f>+IF(Q1481="","",IFERROR(VLOOKUP(Q1481,Consulta1[],4,0),"-"))</f>
        <v/>
      </c>
      <c r="U1481" s="45" t="str">
        <f>+IF(Q1481="","",IFERROR(VLOOKUP(Q1481,Consulta1[],5,0),"-"))</f>
        <v/>
      </c>
      <c r="V1481" s="45" t="str">
        <f>+IF(Q1481="","",IFERROR(VLOOKUP(Q1481,Consulta1[],6,0),"-"))</f>
        <v/>
      </c>
      <c r="W1481" s="45" t="str">
        <f t="shared" si="162"/>
        <v/>
      </c>
      <c r="X1481" s="51" t="str">
        <f>+IF(T1481="SWAT HB",800,IF(R1481="-","",IFERROR(IF(T1481="-","",VLOOKUP(T1481,'SKILL PERFIL'!$A$2:$B$37,2,0)),"")))</f>
        <v/>
      </c>
      <c r="Y1481" s="51" t="str">
        <f t="shared" si="163"/>
        <v/>
      </c>
      <c r="Z1481" s="46" t="str">
        <f t="shared" si="164"/>
        <v/>
      </c>
      <c r="AA1481" s="45" t="str">
        <f t="shared" si="165"/>
        <v/>
      </c>
      <c r="AB1481" s="45" t="str">
        <f t="shared" si="166"/>
        <v/>
      </c>
      <c r="AC1481" s="45" t="str">
        <f>+IF(Q1481="","",IFERROR(VLOOKUP(Q1481,Consulta1[],7,0),"-"))</f>
        <v/>
      </c>
      <c r="AD1481" s="45" t="str">
        <f>+IF(Q1481="","",IFERROR(VLOOKUP(Q1481,Consulta1[],9,0),"-"))</f>
        <v/>
      </c>
      <c r="AE1481" s="1">
        <f t="shared" si="167"/>
        <v>0</v>
      </c>
    </row>
    <row r="1482" spans="16:31">
      <c r="P1482" s="54"/>
      <c r="Q1482" s="45" t="str">
        <f t="shared" si="161"/>
        <v/>
      </c>
      <c r="R1482" s="45" t="str">
        <f>+IF(Q1482="","",IFERROR(VLOOKUP(Q1482,Consulta1[],2,0),"-"))</f>
        <v/>
      </c>
      <c r="S1482" s="45" t="str">
        <f>+IF(Q1482="","",IFERROR(VLOOKUP(Q1482,Consulta1[],3,0),"-"))</f>
        <v/>
      </c>
      <c r="T1482" s="45" t="str">
        <f>+IF(Q1482="","",IFERROR(VLOOKUP(Q1482,Consulta1[],4,0),"-"))</f>
        <v/>
      </c>
      <c r="U1482" s="45" t="str">
        <f>+IF(Q1482="","",IFERROR(VLOOKUP(Q1482,Consulta1[],5,0),"-"))</f>
        <v/>
      </c>
      <c r="V1482" s="45" t="str">
        <f>+IF(Q1482="","",IFERROR(VLOOKUP(Q1482,Consulta1[],6,0),"-"))</f>
        <v/>
      </c>
      <c r="W1482" s="45" t="str">
        <f t="shared" si="162"/>
        <v/>
      </c>
      <c r="X1482" s="51" t="str">
        <f>+IF(T1482="SWAT HB",800,IF(R1482="-","",IFERROR(IF(T1482="-","",VLOOKUP(T1482,'SKILL PERFIL'!$A$2:$B$37,2,0)),"")))</f>
        <v/>
      </c>
      <c r="Y1482" s="51" t="str">
        <f t="shared" si="163"/>
        <v/>
      </c>
      <c r="Z1482" s="46" t="str">
        <f t="shared" si="164"/>
        <v/>
      </c>
      <c r="AA1482" s="45" t="str">
        <f t="shared" si="165"/>
        <v/>
      </c>
      <c r="AB1482" s="45" t="str">
        <f t="shared" si="166"/>
        <v/>
      </c>
      <c r="AC1482" s="45" t="str">
        <f>+IF(Q1482="","",IFERROR(VLOOKUP(Q1482,Consulta1[],7,0),"-"))</f>
        <v/>
      </c>
      <c r="AD1482" s="45" t="str">
        <f>+IF(Q1482="","",IFERROR(VLOOKUP(Q1482,Consulta1[],9,0),"-"))</f>
        <v/>
      </c>
      <c r="AE1482" s="1">
        <f t="shared" si="167"/>
        <v>0</v>
      </c>
    </row>
    <row r="1483" spans="16:31">
      <c r="P1483" s="54"/>
      <c r="Q1483" s="45" t="str">
        <f t="shared" si="161"/>
        <v/>
      </c>
      <c r="R1483" s="45" t="str">
        <f>+IF(Q1483="","",IFERROR(VLOOKUP(Q1483,Consulta1[],2,0),"-"))</f>
        <v/>
      </c>
      <c r="S1483" s="45" t="str">
        <f>+IF(Q1483="","",IFERROR(VLOOKUP(Q1483,Consulta1[],3,0),"-"))</f>
        <v/>
      </c>
      <c r="T1483" s="45" t="str">
        <f>+IF(Q1483="","",IFERROR(VLOOKUP(Q1483,Consulta1[],4,0),"-"))</f>
        <v/>
      </c>
      <c r="U1483" s="45" t="str">
        <f>+IF(Q1483="","",IFERROR(VLOOKUP(Q1483,Consulta1[],5,0),"-"))</f>
        <v/>
      </c>
      <c r="V1483" s="45" t="str">
        <f>+IF(Q1483="","",IFERROR(VLOOKUP(Q1483,Consulta1[],6,0),"-"))</f>
        <v/>
      </c>
      <c r="W1483" s="45" t="str">
        <f t="shared" si="162"/>
        <v/>
      </c>
      <c r="X1483" s="51" t="str">
        <f>+IF(T1483="SWAT HB",800,IF(R1483="-","",IFERROR(IF(T1483="-","",VLOOKUP(T1483,'SKILL PERFIL'!$A$2:$B$37,2,0)),"")))</f>
        <v/>
      </c>
      <c r="Y1483" s="51" t="str">
        <f t="shared" si="163"/>
        <v/>
      </c>
      <c r="Z1483" s="46" t="str">
        <f t="shared" si="164"/>
        <v/>
      </c>
      <c r="AA1483" s="45" t="str">
        <f t="shared" si="165"/>
        <v/>
      </c>
      <c r="AB1483" s="45" t="str">
        <f t="shared" si="166"/>
        <v/>
      </c>
      <c r="AC1483" s="45" t="str">
        <f>+IF(Q1483="","",IFERROR(VLOOKUP(Q1483,Consulta1[],7,0),"-"))</f>
        <v/>
      </c>
      <c r="AD1483" s="45" t="str">
        <f>+IF(Q1483="","",IFERROR(VLOOKUP(Q1483,Consulta1[],9,0),"-"))</f>
        <v/>
      </c>
      <c r="AE1483" s="1">
        <f t="shared" si="167"/>
        <v>0</v>
      </c>
    </row>
    <row r="1484" spans="16:31">
      <c r="P1484" s="54"/>
      <c r="Q1484" s="45" t="str">
        <f t="shared" si="161"/>
        <v/>
      </c>
      <c r="R1484" s="45" t="str">
        <f>+IF(Q1484="","",IFERROR(VLOOKUP(Q1484,Consulta1[],2,0),"-"))</f>
        <v/>
      </c>
      <c r="S1484" s="45" t="str">
        <f>+IF(Q1484="","",IFERROR(VLOOKUP(Q1484,Consulta1[],3,0),"-"))</f>
        <v/>
      </c>
      <c r="T1484" s="45" t="str">
        <f>+IF(Q1484="","",IFERROR(VLOOKUP(Q1484,Consulta1[],4,0),"-"))</f>
        <v/>
      </c>
      <c r="U1484" s="45" t="str">
        <f>+IF(Q1484="","",IFERROR(VLOOKUP(Q1484,Consulta1[],5,0),"-"))</f>
        <v/>
      </c>
      <c r="V1484" s="45" t="str">
        <f>+IF(Q1484="","",IFERROR(VLOOKUP(Q1484,Consulta1[],6,0),"-"))</f>
        <v/>
      </c>
      <c r="W1484" s="45" t="str">
        <f t="shared" si="162"/>
        <v/>
      </c>
      <c r="X1484" s="51" t="str">
        <f>+IF(T1484="SWAT HB",800,IF(R1484="-","",IFERROR(IF(T1484="-","",VLOOKUP(T1484,'SKILL PERFIL'!$A$2:$B$37,2,0)),"")))</f>
        <v/>
      </c>
      <c r="Y1484" s="51" t="str">
        <f t="shared" si="163"/>
        <v/>
      </c>
      <c r="Z1484" s="46" t="str">
        <f t="shared" si="164"/>
        <v/>
      </c>
      <c r="AA1484" s="45" t="str">
        <f t="shared" si="165"/>
        <v/>
      </c>
      <c r="AB1484" s="45" t="str">
        <f t="shared" si="166"/>
        <v/>
      </c>
      <c r="AC1484" s="45" t="str">
        <f>+IF(Q1484="","",IFERROR(VLOOKUP(Q1484,Consulta1[],7,0),"-"))</f>
        <v/>
      </c>
      <c r="AD1484" s="45" t="str">
        <f>+IF(Q1484="","",IFERROR(VLOOKUP(Q1484,Consulta1[],9,0),"-"))</f>
        <v/>
      </c>
      <c r="AE1484" s="1">
        <f t="shared" si="167"/>
        <v>0</v>
      </c>
    </row>
    <row r="1485" spans="16:31">
      <c r="P1485" s="54"/>
      <c r="Q1485" s="45" t="str">
        <f t="shared" si="161"/>
        <v/>
      </c>
      <c r="R1485" s="45" t="str">
        <f>+IF(Q1485="","",IFERROR(VLOOKUP(Q1485,Consulta1[],2,0),"-"))</f>
        <v/>
      </c>
      <c r="S1485" s="45" t="str">
        <f>+IF(Q1485="","",IFERROR(VLOOKUP(Q1485,Consulta1[],3,0),"-"))</f>
        <v/>
      </c>
      <c r="T1485" s="45" t="str">
        <f>+IF(Q1485="","",IFERROR(VLOOKUP(Q1485,Consulta1[],4,0),"-"))</f>
        <v/>
      </c>
      <c r="U1485" s="45" t="str">
        <f>+IF(Q1485="","",IFERROR(VLOOKUP(Q1485,Consulta1[],5,0),"-"))</f>
        <v/>
      </c>
      <c r="V1485" s="45" t="str">
        <f>+IF(Q1485="","",IFERROR(VLOOKUP(Q1485,Consulta1[],6,0),"-"))</f>
        <v/>
      </c>
      <c r="W1485" s="45" t="str">
        <f t="shared" si="162"/>
        <v/>
      </c>
      <c r="X1485" s="51" t="str">
        <f>+IF(T1485="SWAT HB",800,IF(R1485="-","",IFERROR(IF(T1485="-","",VLOOKUP(T1485,'SKILL PERFIL'!$A$2:$B$37,2,0)),"")))</f>
        <v/>
      </c>
      <c r="Y1485" s="51" t="str">
        <f t="shared" si="163"/>
        <v/>
      </c>
      <c r="Z1485" s="46" t="str">
        <f t="shared" si="164"/>
        <v/>
      </c>
      <c r="AA1485" s="45" t="str">
        <f t="shared" si="165"/>
        <v/>
      </c>
      <c r="AB1485" s="45" t="str">
        <f t="shared" si="166"/>
        <v/>
      </c>
      <c r="AC1485" s="45" t="str">
        <f>+IF(Q1485="","",IFERROR(VLOOKUP(Q1485,Consulta1[],7,0),"-"))</f>
        <v/>
      </c>
      <c r="AD1485" s="45" t="str">
        <f>+IF(Q1485="","",IFERROR(VLOOKUP(Q1485,Consulta1[],9,0),"-"))</f>
        <v/>
      </c>
      <c r="AE1485" s="1">
        <f t="shared" si="167"/>
        <v>0</v>
      </c>
    </row>
    <row r="1486" spans="16:31">
      <c r="P1486" s="54"/>
      <c r="Q1486" s="45" t="str">
        <f t="shared" si="161"/>
        <v/>
      </c>
      <c r="R1486" s="45" t="str">
        <f>+IF(Q1486="","",IFERROR(VLOOKUP(Q1486,Consulta1[],2,0),"-"))</f>
        <v/>
      </c>
      <c r="S1486" s="45" t="str">
        <f>+IF(Q1486="","",IFERROR(VLOOKUP(Q1486,Consulta1[],3,0),"-"))</f>
        <v/>
      </c>
      <c r="T1486" s="45" t="str">
        <f>+IF(Q1486="","",IFERROR(VLOOKUP(Q1486,Consulta1[],4,0),"-"))</f>
        <v/>
      </c>
      <c r="U1486" s="45" t="str">
        <f>+IF(Q1486="","",IFERROR(VLOOKUP(Q1486,Consulta1[],5,0),"-"))</f>
        <v/>
      </c>
      <c r="V1486" s="45" t="str">
        <f>+IF(Q1486="","",IFERROR(VLOOKUP(Q1486,Consulta1[],6,0),"-"))</f>
        <v/>
      </c>
      <c r="W1486" s="45" t="str">
        <f t="shared" si="162"/>
        <v/>
      </c>
      <c r="X1486" s="51" t="str">
        <f>+IF(T1486="SWAT HB",800,IF(R1486="-","",IFERROR(IF(T1486="-","",VLOOKUP(T1486,'SKILL PERFIL'!$A$2:$B$37,2,0)),"")))</f>
        <v/>
      </c>
      <c r="Y1486" s="51" t="str">
        <f t="shared" si="163"/>
        <v/>
      </c>
      <c r="Z1486" s="46" t="str">
        <f t="shared" si="164"/>
        <v/>
      </c>
      <c r="AA1486" s="45" t="str">
        <f t="shared" si="165"/>
        <v/>
      </c>
      <c r="AB1486" s="45" t="str">
        <f t="shared" si="166"/>
        <v/>
      </c>
      <c r="AC1486" s="45" t="str">
        <f>+IF(Q1486="","",IFERROR(VLOOKUP(Q1486,Consulta1[],7,0),"-"))</f>
        <v/>
      </c>
      <c r="AD1486" s="45" t="str">
        <f>+IF(Q1486="","",IFERROR(VLOOKUP(Q1486,Consulta1[],9,0),"-"))</f>
        <v/>
      </c>
      <c r="AE1486" s="1">
        <f t="shared" si="167"/>
        <v>0</v>
      </c>
    </row>
    <row r="1487" spans="16:31">
      <c r="P1487" s="54"/>
      <c r="Q1487" s="45" t="str">
        <f t="shared" si="161"/>
        <v/>
      </c>
      <c r="R1487" s="45" t="str">
        <f>+IF(Q1487="","",IFERROR(VLOOKUP(Q1487,Consulta1[],2,0),"-"))</f>
        <v/>
      </c>
      <c r="S1487" s="45" t="str">
        <f>+IF(Q1487="","",IFERROR(VLOOKUP(Q1487,Consulta1[],3,0),"-"))</f>
        <v/>
      </c>
      <c r="T1487" s="45" t="str">
        <f>+IF(Q1487="","",IFERROR(VLOOKUP(Q1487,Consulta1[],4,0),"-"))</f>
        <v/>
      </c>
      <c r="U1487" s="45" t="str">
        <f>+IF(Q1487="","",IFERROR(VLOOKUP(Q1487,Consulta1[],5,0),"-"))</f>
        <v/>
      </c>
      <c r="V1487" s="45" t="str">
        <f>+IF(Q1487="","",IFERROR(VLOOKUP(Q1487,Consulta1[],6,0),"-"))</f>
        <v/>
      </c>
      <c r="W1487" s="45" t="str">
        <f t="shared" si="162"/>
        <v/>
      </c>
      <c r="X1487" s="51" t="str">
        <f>+IF(T1487="SWAT HB",800,IF(R1487="-","",IFERROR(IF(T1487="-","",VLOOKUP(T1487,'SKILL PERFIL'!$A$2:$B$37,2,0)),"")))</f>
        <v/>
      </c>
      <c r="Y1487" s="51" t="str">
        <f t="shared" si="163"/>
        <v/>
      </c>
      <c r="Z1487" s="46" t="str">
        <f t="shared" si="164"/>
        <v/>
      </c>
      <c r="AA1487" s="45" t="str">
        <f t="shared" si="165"/>
        <v/>
      </c>
      <c r="AB1487" s="45" t="str">
        <f t="shared" si="166"/>
        <v/>
      </c>
      <c r="AC1487" s="45" t="str">
        <f>+IF(Q1487="","",IFERROR(VLOOKUP(Q1487,Consulta1[],7,0),"-"))</f>
        <v/>
      </c>
      <c r="AD1487" s="45" t="str">
        <f>+IF(Q1487="","",IFERROR(VLOOKUP(Q1487,Consulta1[],9,0),"-"))</f>
        <v/>
      </c>
      <c r="AE1487" s="1">
        <f t="shared" si="167"/>
        <v>0</v>
      </c>
    </row>
    <row r="1488" spans="16:31">
      <c r="P1488" s="54"/>
      <c r="Q1488" s="45" t="str">
        <f t="shared" si="161"/>
        <v/>
      </c>
      <c r="R1488" s="45" t="str">
        <f>+IF(Q1488="","",IFERROR(VLOOKUP(Q1488,Consulta1[],2,0),"-"))</f>
        <v/>
      </c>
      <c r="S1488" s="45" t="str">
        <f>+IF(Q1488="","",IFERROR(VLOOKUP(Q1488,Consulta1[],3,0),"-"))</f>
        <v/>
      </c>
      <c r="T1488" s="45" t="str">
        <f>+IF(Q1488="","",IFERROR(VLOOKUP(Q1488,Consulta1[],4,0),"-"))</f>
        <v/>
      </c>
      <c r="U1488" s="45" t="str">
        <f>+IF(Q1488="","",IFERROR(VLOOKUP(Q1488,Consulta1[],5,0),"-"))</f>
        <v/>
      </c>
      <c r="V1488" s="45" t="str">
        <f>+IF(Q1488="","",IFERROR(VLOOKUP(Q1488,Consulta1[],6,0),"-"))</f>
        <v/>
      </c>
      <c r="W1488" s="45" t="str">
        <f t="shared" si="162"/>
        <v/>
      </c>
      <c r="X1488" s="51" t="str">
        <f>+IF(T1488="SWAT HB",800,IF(R1488="-","",IFERROR(IF(T1488="-","",VLOOKUP(T1488,'SKILL PERFIL'!$A$2:$B$37,2,0)),"")))</f>
        <v/>
      </c>
      <c r="Y1488" s="51" t="str">
        <f t="shared" si="163"/>
        <v/>
      </c>
      <c r="Z1488" s="46" t="str">
        <f t="shared" si="164"/>
        <v/>
      </c>
      <c r="AA1488" s="45" t="str">
        <f t="shared" si="165"/>
        <v/>
      </c>
      <c r="AB1488" s="45" t="str">
        <f t="shared" si="166"/>
        <v/>
      </c>
      <c r="AC1488" s="45" t="str">
        <f>+IF(Q1488="","",IFERROR(VLOOKUP(Q1488,Consulta1[],7,0),"-"))</f>
        <v/>
      </c>
      <c r="AD1488" s="45" t="str">
        <f>+IF(Q1488="","",IFERROR(VLOOKUP(Q1488,Consulta1[],9,0),"-"))</f>
        <v/>
      </c>
      <c r="AE1488" s="1">
        <f t="shared" si="167"/>
        <v>0</v>
      </c>
    </row>
    <row r="1489" spans="16:31">
      <c r="P1489" s="54"/>
      <c r="Q1489" s="45" t="str">
        <f t="shared" si="161"/>
        <v/>
      </c>
      <c r="R1489" s="45" t="str">
        <f>+IF(Q1489="","",IFERROR(VLOOKUP(Q1489,Consulta1[],2,0),"-"))</f>
        <v/>
      </c>
      <c r="S1489" s="45" t="str">
        <f>+IF(Q1489="","",IFERROR(VLOOKUP(Q1489,Consulta1[],3,0),"-"))</f>
        <v/>
      </c>
      <c r="T1489" s="45" t="str">
        <f>+IF(Q1489="","",IFERROR(VLOOKUP(Q1489,Consulta1[],4,0),"-"))</f>
        <v/>
      </c>
      <c r="U1489" s="45" t="str">
        <f>+IF(Q1489="","",IFERROR(VLOOKUP(Q1489,Consulta1[],5,0),"-"))</f>
        <v/>
      </c>
      <c r="V1489" s="45" t="str">
        <f>+IF(Q1489="","",IFERROR(VLOOKUP(Q1489,Consulta1[],6,0),"-"))</f>
        <v/>
      </c>
      <c r="W1489" s="45" t="str">
        <f t="shared" si="162"/>
        <v/>
      </c>
      <c r="X1489" s="51" t="str">
        <f>+IF(T1489="SWAT HB",800,IF(R1489="-","",IFERROR(IF(T1489="-","",VLOOKUP(T1489,'SKILL PERFIL'!$A$2:$B$37,2,0)),"")))</f>
        <v/>
      </c>
      <c r="Y1489" s="51" t="str">
        <f t="shared" si="163"/>
        <v/>
      </c>
      <c r="Z1489" s="46" t="str">
        <f t="shared" si="164"/>
        <v/>
      </c>
      <c r="AA1489" s="45" t="str">
        <f t="shared" si="165"/>
        <v/>
      </c>
      <c r="AB1489" s="45" t="str">
        <f t="shared" si="166"/>
        <v/>
      </c>
      <c r="AC1489" s="45" t="str">
        <f>+IF(Q1489="","",IFERROR(VLOOKUP(Q1489,Consulta1[],7,0),"-"))</f>
        <v/>
      </c>
      <c r="AD1489" s="45" t="str">
        <f>+IF(Q1489="","",IFERROR(VLOOKUP(Q1489,Consulta1[],9,0),"-"))</f>
        <v/>
      </c>
      <c r="AE1489" s="1">
        <f t="shared" si="167"/>
        <v>0</v>
      </c>
    </row>
    <row r="1490" spans="16:31">
      <c r="P1490" s="54"/>
      <c r="Q1490" s="45" t="str">
        <f t="shared" si="161"/>
        <v/>
      </c>
      <c r="R1490" s="45" t="str">
        <f>+IF(Q1490="","",IFERROR(VLOOKUP(Q1490,Consulta1[],2,0),"-"))</f>
        <v/>
      </c>
      <c r="S1490" s="45" t="str">
        <f>+IF(Q1490="","",IFERROR(VLOOKUP(Q1490,Consulta1[],3,0),"-"))</f>
        <v/>
      </c>
      <c r="T1490" s="45" t="str">
        <f>+IF(Q1490="","",IFERROR(VLOOKUP(Q1490,Consulta1[],4,0),"-"))</f>
        <v/>
      </c>
      <c r="U1490" s="45" t="str">
        <f>+IF(Q1490="","",IFERROR(VLOOKUP(Q1490,Consulta1[],5,0),"-"))</f>
        <v/>
      </c>
      <c r="V1490" s="45" t="str">
        <f>+IF(Q1490="","",IFERROR(VLOOKUP(Q1490,Consulta1[],6,0),"-"))</f>
        <v/>
      </c>
      <c r="W1490" s="45" t="str">
        <f t="shared" si="162"/>
        <v/>
      </c>
      <c r="X1490" s="51" t="str">
        <f>+IF(T1490="SWAT HB",800,IF(R1490="-","",IFERROR(IF(T1490="-","",VLOOKUP(T1490,'SKILL PERFIL'!$A$2:$B$37,2,0)),"")))</f>
        <v/>
      </c>
      <c r="Y1490" s="51" t="str">
        <f t="shared" si="163"/>
        <v/>
      </c>
      <c r="Z1490" s="46" t="str">
        <f t="shared" si="164"/>
        <v/>
      </c>
      <c r="AA1490" s="45" t="str">
        <f t="shared" si="165"/>
        <v/>
      </c>
      <c r="AB1490" s="45" t="str">
        <f t="shared" si="166"/>
        <v/>
      </c>
      <c r="AC1490" s="45" t="str">
        <f>+IF(Q1490="","",IFERROR(VLOOKUP(Q1490,Consulta1[],7,0),"-"))</f>
        <v/>
      </c>
      <c r="AD1490" s="45" t="str">
        <f>+IF(Q1490="","",IFERROR(VLOOKUP(Q1490,Consulta1[],9,0),"-"))</f>
        <v/>
      </c>
      <c r="AE1490" s="1">
        <f t="shared" si="167"/>
        <v>0</v>
      </c>
    </row>
    <row r="1491" spans="16:31">
      <c r="P1491" s="54"/>
      <c r="Q1491" s="45" t="str">
        <f t="shared" si="161"/>
        <v/>
      </c>
      <c r="R1491" s="45" t="str">
        <f>+IF(Q1491="","",IFERROR(VLOOKUP(Q1491,Consulta1[],2,0),"-"))</f>
        <v/>
      </c>
      <c r="S1491" s="45" t="str">
        <f>+IF(Q1491="","",IFERROR(VLOOKUP(Q1491,Consulta1[],3,0),"-"))</f>
        <v/>
      </c>
      <c r="T1491" s="45" t="str">
        <f>+IF(Q1491="","",IFERROR(VLOOKUP(Q1491,Consulta1[],4,0),"-"))</f>
        <v/>
      </c>
      <c r="U1491" s="45" t="str">
        <f>+IF(Q1491="","",IFERROR(VLOOKUP(Q1491,Consulta1[],5,0),"-"))</f>
        <v/>
      </c>
      <c r="V1491" s="45" t="str">
        <f>+IF(Q1491="","",IFERROR(VLOOKUP(Q1491,Consulta1[],6,0),"-"))</f>
        <v/>
      </c>
      <c r="W1491" s="45" t="str">
        <f t="shared" si="162"/>
        <v/>
      </c>
      <c r="X1491" s="51" t="str">
        <f>+IF(T1491="SWAT HB",800,IF(R1491="-","",IFERROR(IF(T1491="-","",VLOOKUP(T1491,'SKILL PERFIL'!$A$2:$B$37,2,0)),"")))</f>
        <v/>
      </c>
      <c r="Y1491" s="51" t="str">
        <f t="shared" si="163"/>
        <v/>
      </c>
      <c r="Z1491" s="46" t="str">
        <f t="shared" si="164"/>
        <v/>
      </c>
      <c r="AA1491" s="45" t="str">
        <f t="shared" si="165"/>
        <v/>
      </c>
      <c r="AB1491" s="45" t="str">
        <f t="shared" si="166"/>
        <v/>
      </c>
      <c r="AC1491" s="45" t="str">
        <f>+IF(Q1491="","",IFERROR(VLOOKUP(Q1491,Consulta1[],7,0),"-"))</f>
        <v/>
      </c>
      <c r="AD1491" s="45" t="str">
        <f>+IF(Q1491="","",IFERROR(VLOOKUP(Q1491,Consulta1[],9,0),"-"))</f>
        <v/>
      </c>
      <c r="AE1491" s="1">
        <f t="shared" si="167"/>
        <v>0</v>
      </c>
    </row>
    <row r="1492" spans="16:31">
      <c r="P1492" s="54"/>
      <c r="Q1492" s="45" t="str">
        <f t="shared" si="161"/>
        <v/>
      </c>
      <c r="R1492" s="45" t="str">
        <f>+IF(Q1492="","",IFERROR(VLOOKUP(Q1492,Consulta1[],2,0),"-"))</f>
        <v/>
      </c>
      <c r="S1492" s="45" t="str">
        <f>+IF(Q1492="","",IFERROR(VLOOKUP(Q1492,Consulta1[],3,0),"-"))</f>
        <v/>
      </c>
      <c r="T1492" s="45" t="str">
        <f>+IF(Q1492="","",IFERROR(VLOOKUP(Q1492,Consulta1[],4,0),"-"))</f>
        <v/>
      </c>
      <c r="U1492" s="45" t="str">
        <f>+IF(Q1492="","",IFERROR(VLOOKUP(Q1492,Consulta1[],5,0),"-"))</f>
        <v/>
      </c>
      <c r="V1492" s="45" t="str">
        <f>+IF(Q1492="","",IFERROR(VLOOKUP(Q1492,Consulta1[],6,0),"-"))</f>
        <v/>
      </c>
      <c r="W1492" s="45" t="str">
        <f t="shared" si="162"/>
        <v/>
      </c>
      <c r="X1492" s="51" t="str">
        <f>+IF(T1492="SWAT HB",800,IF(R1492="-","",IFERROR(IF(T1492="-","",VLOOKUP(T1492,'SKILL PERFIL'!$A$2:$B$37,2,0)),"")))</f>
        <v/>
      </c>
      <c r="Y1492" s="51" t="str">
        <f t="shared" si="163"/>
        <v/>
      </c>
      <c r="Z1492" s="46" t="str">
        <f t="shared" si="164"/>
        <v/>
      </c>
      <c r="AA1492" s="45" t="str">
        <f t="shared" si="165"/>
        <v/>
      </c>
      <c r="AB1492" s="45" t="str">
        <f t="shared" si="166"/>
        <v/>
      </c>
      <c r="AC1492" s="45" t="str">
        <f>+IF(Q1492="","",IFERROR(VLOOKUP(Q1492,Consulta1[],7,0),"-"))</f>
        <v/>
      </c>
      <c r="AD1492" s="45" t="str">
        <f>+IF(Q1492="","",IFERROR(VLOOKUP(Q1492,Consulta1[],9,0),"-"))</f>
        <v/>
      </c>
      <c r="AE1492" s="1">
        <f t="shared" si="167"/>
        <v>0</v>
      </c>
    </row>
    <row r="1493" spans="16:31">
      <c r="P1493" s="54"/>
      <c r="Q1493" s="45" t="str">
        <f t="shared" si="161"/>
        <v/>
      </c>
      <c r="R1493" s="45" t="str">
        <f>+IF(Q1493="","",IFERROR(VLOOKUP(Q1493,Consulta1[],2,0),"-"))</f>
        <v/>
      </c>
      <c r="S1493" s="45" t="str">
        <f>+IF(Q1493="","",IFERROR(VLOOKUP(Q1493,Consulta1[],3,0),"-"))</f>
        <v/>
      </c>
      <c r="T1493" s="45" t="str">
        <f>+IF(Q1493="","",IFERROR(VLOOKUP(Q1493,Consulta1[],4,0),"-"))</f>
        <v/>
      </c>
      <c r="U1493" s="45" t="str">
        <f>+IF(Q1493="","",IFERROR(VLOOKUP(Q1493,Consulta1[],5,0),"-"))</f>
        <v/>
      </c>
      <c r="V1493" s="45" t="str">
        <f>+IF(Q1493="","",IFERROR(VLOOKUP(Q1493,Consulta1[],6,0),"-"))</f>
        <v/>
      </c>
      <c r="W1493" s="45" t="str">
        <f t="shared" si="162"/>
        <v/>
      </c>
      <c r="X1493" s="51" t="str">
        <f>+IF(T1493="SWAT HB",800,IF(R1493="-","",IFERROR(IF(T1493="-","",VLOOKUP(T1493,'SKILL PERFIL'!$A$2:$B$37,2,0)),"")))</f>
        <v/>
      </c>
      <c r="Y1493" s="51" t="str">
        <f t="shared" si="163"/>
        <v/>
      </c>
      <c r="Z1493" s="46" t="str">
        <f t="shared" si="164"/>
        <v/>
      </c>
      <c r="AA1493" s="45" t="str">
        <f t="shared" si="165"/>
        <v/>
      </c>
      <c r="AB1493" s="45" t="str">
        <f t="shared" si="166"/>
        <v/>
      </c>
      <c r="AC1493" s="45" t="str">
        <f>+IF(Q1493="","",IFERROR(VLOOKUP(Q1493,Consulta1[],7,0),"-"))</f>
        <v/>
      </c>
      <c r="AD1493" s="45" t="str">
        <f>+IF(Q1493="","",IFERROR(VLOOKUP(Q1493,Consulta1[],9,0),"-"))</f>
        <v/>
      </c>
      <c r="AE1493" s="1">
        <f t="shared" si="167"/>
        <v>0</v>
      </c>
    </row>
    <row r="1494" spans="16:31">
      <c r="P1494" s="54"/>
      <c r="Q1494" s="45" t="str">
        <f t="shared" si="161"/>
        <v/>
      </c>
      <c r="R1494" s="45" t="str">
        <f>+IF(Q1494="","",IFERROR(VLOOKUP(Q1494,Consulta1[],2,0),"-"))</f>
        <v/>
      </c>
      <c r="S1494" s="45" t="str">
        <f>+IF(Q1494="","",IFERROR(VLOOKUP(Q1494,Consulta1[],3,0),"-"))</f>
        <v/>
      </c>
      <c r="T1494" s="45" t="str">
        <f>+IF(Q1494="","",IFERROR(VLOOKUP(Q1494,Consulta1[],4,0),"-"))</f>
        <v/>
      </c>
      <c r="U1494" s="45" t="str">
        <f>+IF(Q1494="","",IFERROR(VLOOKUP(Q1494,Consulta1[],5,0),"-"))</f>
        <v/>
      </c>
      <c r="V1494" s="45" t="str">
        <f>+IF(Q1494="","",IFERROR(VLOOKUP(Q1494,Consulta1[],6,0),"-"))</f>
        <v/>
      </c>
      <c r="W1494" s="45" t="str">
        <f t="shared" si="162"/>
        <v/>
      </c>
      <c r="X1494" s="51" t="str">
        <f>+IF(T1494="SWAT HB",800,IF(R1494="-","",IFERROR(IF(T1494="-","",VLOOKUP(T1494,'SKILL PERFIL'!$A$2:$B$37,2,0)),"")))</f>
        <v/>
      </c>
      <c r="Y1494" s="51" t="str">
        <f t="shared" si="163"/>
        <v/>
      </c>
      <c r="Z1494" s="46" t="str">
        <f t="shared" si="164"/>
        <v/>
      </c>
      <c r="AA1494" s="45" t="str">
        <f t="shared" si="165"/>
        <v/>
      </c>
      <c r="AB1494" s="45" t="str">
        <f t="shared" si="166"/>
        <v/>
      </c>
      <c r="AC1494" s="45" t="str">
        <f>+IF(Q1494="","",IFERROR(VLOOKUP(Q1494,Consulta1[],7,0),"-"))</f>
        <v/>
      </c>
      <c r="AD1494" s="45" t="str">
        <f>+IF(Q1494="","",IFERROR(VLOOKUP(Q1494,Consulta1[],9,0),"-"))</f>
        <v/>
      </c>
      <c r="AE1494" s="1">
        <f t="shared" si="167"/>
        <v>0</v>
      </c>
    </row>
    <row r="1495" spans="16:31">
      <c r="P1495" s="54"/>
      <c r="Q1495" s="45" t="str">
        <f t="shared" si="161"/>
        <v/>
      </c>
      <c r="R1495" s="45" t="str">
        <f>+IF(Q1495="","",IFERROR(VLOOKUP(Q1495,Consulta1[],2,0),"-"))</f>
        <v/>
      </c>
      <c r="S1495" s="45" t="str">
        <f>+IF(Q1495="","",IFERROR(VLOOKUP(Q1495,Consulta1[],3,0),"-"))</f>
        <v/>
      </c>
      <c r="T1495" s="45" t="str">
        <f>+IF(Q1495="","",IFERROR(VLOOKUP(Q1495,Consulta1[],4,0),"-"))</f>
        <v/>
      </c>
      <c r="U1495" s="45" t="str">
        <f>+IF(Q1495="","",IFERROR(VLOOKUP(Q1495,Consulta1[],5,0),"-"))</f>
        <v/>
      </c>
      <c r="V1495" s="45" t="str">
        <f>+IF(Q1495="","",IFERROR(VLOOKUP(Q1495,Consulta1[],6,0),"-"))</f>
        <v/>
      </c>
      <c r="W1495" s="45" t="str">
        <f t="shared" si="162"/>
        <v/>
      </c>
      <c r="X1495" s="51" t="str">
        <f>+IF(T1495="SWAT HB",800,IF(R1495="-","",IFERROR(IF(T1495="-","",VLOOKUP(T1495,'SKILL PERFIL'!$A$2:$B$37,2,0)),"")))</f>
        <v/>
      </c>
      <c r="Y1495" s="51" t="str">
        <f t="shared" si="163"/>
        <v/>
      </c>
      <c r="Z1495" s="46" t="str">
        <f t="shared" si="164"/>
        <v/>
      </c>
      <c r="AA1495" s="45" t="str">
        <f t="shared" si="165"/>
        <v/>
      </c>
      <c r="AB1495" s="45" t="str">
        <f t="shared" si="166"/>
        <v/>
      </c>
      <c r="AC1495" s="45" t="str">
        <f>+IF(Q1495="","",IFERROR(VLOOKUP(Q1495,Consulta1[],7,0),"-"))</f>
        <v/>
      </c>
      <c r="AD1495" s="45" t="str">
        <f>+IF(Q1495="","",IFERROR(VLOOKUP(Q1495,Consulta1[],9,0),"-"))</f>
        <v/>
      </c>
      <c r="AE1495" s="1">
        <f t="shared" si="167"/>
        <v>0</v>
      </c>
    </row>
    <row r="1496" spans="16:31">
      <c r="P1496" s="54"/>
      <c r="Q1496" s="45" t="str">
        <f t="shared" si="161"/>
        <v/>
      </c>
      <c r="R1496" s="45" t="str">
        <f>+IF(Q1496="","",IFERROR(VLOOKUP(Q1496,Consulta1[],2,0),"-"))</f>
        <v/>
      </c>
      <c r="S1496" s="45" t="str">
        <f>+IF(Q1496="","",IFERROR(VLOOKUP(Q1496,Consulta1[],3,0),"-"))</f>
        <v/>
      </c>
      <c r="T1496" s="45" t="str">
        <f>+IF(Q1496="","",IFERROR(VLOOKUP(Q1496,Consulta1[],4,0),"-"))</f>
        <v/>
      </c>
      <c r="U1496" s="45" t="str">
        <f>+IF(Q1496="","",IFERROR(VLOOKUP(Q1496,Consulta1[],5,0),"-"))</f>
        <v/>
      </c>
      <c r="V1496" s="45" t="str">
        <f>+IF(Q1496="","",IFERROR(VLOOKUP(Q1496,Consulta1[],6,0),"-"))</f>
        <v/>
      </c>
      <c r="W1496" s="45" t="str">
        <f t="shared" si="162"/>
        <v/>
      </c>
      <c r="X1496" s="51" t="str">
        <f>+IF(T1496="SWAT HB",800,IF(R1496="-","",IFERROR(IF(T1496="-","",VLOOKUP(T1496,'SKILL PERFIL'!$A$2:$B$37,2,0)),"")))</f>
        <v/>
      </c>
      <c r="Y1496" s="51" t="str">
        <f t="shared" si="163"/>
        <v/>
      </c>
      <c r="Z1496" s="46" t="str">
        <f t="shared" si="164"/>
        <v/>
      </c>
      <c r="AA1496" s="45" t="str">
        <f t="shared" si="165"/>
        <v/>
      </c>
      <c r="AB1496" s="45" t="str">
        <f t="shared" si="166"/>
        <v/>
      </c>
      <c r="AC1496" s="45" t="str">
        <f>+IF(Q1496="","",IFERROR(VLOOKUP(Q1496,Consulta1[],7,0),"-"))</f>
        <v/>
      </c>
      <c r="AD1496" s="45" t="str">
        <f>+IF(Q1496="","",IFERROR(VLOOKUP(Q1496,Consulta1[],9,0),"-"))</f>
        <v/>
      </c>
      <c r="AE1496" s="1">
        <f t="shared" si="167"/>
        <v>0</v>
      </c>
    </row>
    <row r="1497" spans="16:31">
      <c r="P1497" s="54"/>
      <c r="Q1497" s="45" t="str">
        <f t="shared" si="161"/>
        <v/>
      </c>
      <c r="R1497" s="45" t="str">
        <f>+IF(Q1497="","",IFERROR(VLOOKUP(Q1497,Consulta1[],2,0),"-"))</f>
        <v/>
      </c>
      <c r="S1497" s="45" t="str">
        <f>+IF(Q1497="","",IFERROR(VLOOKUP(Q1497,Consulta1[],3,0),"-"))</f>
        <v/>
      </c>
      <c r="T1497" s="45" t="str">
        <f>+IF(Q1497="","",IFERROR(VLOOKUP(Q1497,Consulta1[],4,0),"-"))</f>
        <v/>
      </c>
      <c r="U1497" s="45" t="str">
        <f>+IF(Q1497="","",IFERROR(VLOOKUP(Q1497,Consulta1[],5,0),"-"))</f>
        <v/>
      </c>
      <c r="V1497" s="45" t="str">
        <f>+IF(Q1497="","",IFERROR(VLOOKUP(Q1497,Consulta1[],6,0),"-"))</f>
        <v/>
      </c>
      <c r="W1497" s="45" t="str">
        <f t="shared" si="162"/>
        <v/>
      </c>
      <c r="X1497" s="51" t="str">
        <f>+IF(T1497="SWAT HB",800,IF(R1497="-","",IFERROR(IF(T1497="-","",VLOOKUP(T1497,'SKILL PERFIL'!$A$2:$B$37,2,0)),"")))</f>
        <v/>
      </c>
      <c r="Y1497" s="51" t="str">
        <f t="shared" si="163"/>
        <v/>
      </c>
      <c r="Z1497" s="46" t="str">
        <f t="shared" si="164"/>
        <v/>
      </c>
      <c r="AA1497" s="45" t="str">
        <f t="shared" si="165"/>
        <v/>
      </c>
      <c r="AB1497" s="45" t="str">
        <f t="shared" si="166"/>
        <v/>
      </c>
      <c r="AC1497" s="45" t="str">
        <f>+IF(Q1497="","",IFERROR(VLOOKUP(Q1497,Consulta1[],7,0),"-"))</f>
        <v/>
      </c>
      <c r="AD1497" s="45" t="str">
        <f>+IF(Q1497="","",IFERROR(VLOOKUP(Q1497,Consulta1[],9,0),"-"))</f>
        <v/>
      </c>
      <c r="AE1497" s="1">
        <f t="shared" si="167"/>
        <v>0</v>
      </c>
    </row>
    <row r="1498" spans="16:31">
      <c r="P1498" s="54"/>
      <c r="Q1498" s="45" t="str">
        <f t="shared" si="161"/>
        <v/>
      </c>
      <c r="R1498" s="45" t="str">
        <f>+IF(Q1498="","",IFERROR(VLOOKUP(Q1498,Consulta1[],2,0),"-"))</f>
        <v/>
      </c>
      <c r="S1498" s="45" t="str">
        <f>+IF(Q1498="","",IFERROR(VLOOKUP(Q1498,Consulta1[],3,0),"-"))</f>
        <v/>
      </c>
      <c r="T1498" s="45" t="str">
        <f>+IF(Q1498="","",IFERROR(VLOOKUP(Q1498,Consulta1[],4,0),"-"))</f>
        <v/>
      </c>
      <c r="U1498" s="45" t="str">
        <f>+IF(Q1498="","",IFERROR(VLOOKUP(Q1498,Consulta1[],5,0),"-"))</f>
        <v/>
      </c>
      <c r="V1498" s="45" t="str">
        <f>+IF(Q1498="","",IFERROR(VLOOKUP(Q1498,Consulta1[],6,0),"-"))</f>
        <v/>
      </c>
      <c r="W1498" s="45" t="str">
        <f t="shared" si="162"/>
        <v/>
      </c>
      <c r="X1498" s="51" t="str">
        <f>+IF(T1498="SWAT HB",800,IF(R1498="-","",IFERROR(IF(T1498="-","",VLOOKUP(T1498,'SKILL PERFIL'!$A$2:$B$37,2,0)),"")))</f>
        <v/>
      </c>
      <c r="Y1498" s="51" t="str">
        <f t="shared" si="163"/>
        <v/>
      </c>
      <c r="Z1498" s="46" t="str">
        <f t="shared" si="164"/>
        <v/>
      </c>
      <c r="AA1498" s="45" t="str">
        <f t="shared" si="165"/>
        <v/>
      </c>
      <c r="AB1498" s="45" t="str">
        <f t="shared" si="166"/>
        <v/>
      </c>
      <c r="AC1498" s="45" t="str">
        <f>+IF(Q1498="","",IFERROR(VLOOKUP(Q1498,Consulta1[],7,0),"-"))</f>
        <v/>
      </c>
      <c r="AD1498" s="45" t="str">
        <f>+IF(Q1498="","",IFERROR(VLOOKUP(Q1498,Consulta1[],9,0),"-"))</f>
        <v/>
      </c>
      <c r="AE1498" s="1">
        <f t="shared" si="167"/>
        <v>0</v>
      </c>
    </row>
    <row r="1499" spans="16:31">
      <c r="P1499" s="54"/>
      <c r="Q1499" s="45" t="str">
        <f t="shared" si="161"/>
        <v/>
      </c>
      <c r="R1499" s="45" t="str">
        <f>+IF(Q1499="","",IFERROR(VLOOKUP(Q1499,Consulta1[],2,0),"-"))</f>
        <v/>
      </c>
      <c r="S1499" s="45" t="str">
        <f>+IF(Q1499="","",IFERROR(VLOOKUP(Q1499,Consulta1[],3,0),"-"))</f>
        <v/>
      </c>
      <c r="T1499" s="45" t="str">
        <f>+IF(Q1499="","",IFERROR(VLOOKUP(Q1499,Consulta1[],4,0),"-"))</f>
        <v/>
      </c>
      <c r="U1499" s="45" t="str">
        <f>+IF(Q1499="","",IFERROR(VLOOKUP(Q1499,Consulta1[],5,0),"-"))</f>
        <v/>
      </c>
      <c r="V1499" s="45" t="str">
        <f>+IF(Q1499="","",IFERROR(VLOOKUP(Q1499,Consulta1[],6,0),"-"))</f>
        <v/>
      </c>
      <c r="W1499" s="45" t="str">
        <f t="shared" si="162"/>
        <v/>
      </c>
      <c r="X1499" s="51" t="str">
        <f>+IF(T1499="SWAT HB",800,IF(R1499="-","",IFERROR(IF(T1499="-","",VLOOKUP(T1499,'SKILL PERFIL'!$A$2:$B$37,2,0)),"")))</f>
        <v/>
      </c>
      <c r="Y1499" s="51" t="str">
        <f t="shared" si="163"/>
        <v/>
      </c>
      <c r="Z1499" s="46" t="str">
        <f t="shared" si="164"/>
        <v/>
      </c>
      <c r="AA1499" s="45" t="str">
        <f t="shared" si="165"/>
        <v/>
      </c>
      <c r="AB1499" s="45" t="str">
        <f t="shared" si="166"/>
        <v/>
      </c>
      <c r="AC1499" s="45" t="str">
        <f>+IF(Q1499="","",IFERROR(VLOOKUP(Q1499,Consulta1[],7,0),"-"))</f>
        <v/>
      </c>
      <c r="AD1499" s="45" t="str">
        <f>+IF(Q1499="","",IFERROR(VLOOKUP(Q1499,Consulta1[],9,0),"-"))</f>
        <v/>
      </c>
      <c r="AE1499" s="1">
        <f t="shared" si="167"/>
        <v>0</v>
      </c>
    </row>
    <row r="1500" spans="16:31">
      <c r="P1500" s="54"/>
      <c r="Q1500" s="45" t="str">
        <f t="shared" si="161"/>
        <v/>
      </c>
      <c r="R1500" s="45" t="str">
        <f>+IF(Q1500="","",IFERROR(VLOOKUP(Q1500,Consulta1[],2,0),"-"))</f>
        <v/>
      </c>
      <c r="S1500" s="45" t="str">
        <f>+IF(Q1500="","",IFERROR(VLOOKUP(Q1500,Consulta1[],3,0),"-"))</f>
        <v/>
      </c>
      <c r="T1500" s="45" t="str">
        <f>+IF(Q1500="","",IFERROR(VLOOKUP(Q1500,Consulta1[],4,0),"-"))</f>
        <v/>
      </c>
      <c r="U1500" s="45" t="str">
        <f>+IF(Q1500="","",IFERROR(VLOOKUP(Q1500,Consulta1[],5,0),"-"))</f>
        <v/>
      </c>
      <c r="V1500" s="45" t="str">
        <f>+IF(Q1500="","",IFERROR(VLOOKUP(Q1500,Consulta1[],6,0),"-"))</f>
        <v/>
      </c>
      <c r="W1500" s="45" t="str">
        <f t="shared" si="162"/>
        <v/>
      </c>
      <c r="X1500" s="51" t="str">
        <f>+IF(T1500="SWAT HB",800,IF(R1500="-","",IFERROR(IF(T1500="-","",VLOOKUP(T1500,'SKILL PERFIL'!$A$2:$B$37,2,0)),"")))</f>
        <v/>
      </c>
      <c r="Y1500" s="51" t="str">
        <f t="shared" si="163"/>
        <v/>
      </c>
      <c r="Z1500" s="46" t="str">
        <f t="shared" si="164"/>
        <v/>
      </c>
      <c r="AA1500" s="45" t="str">
        <f t="shared" si="165"/>
        <v/>
      </c>
      <c r="AB1500" s="45" t="str">
        <f t="shared" si="166"/>
        <v/>
      </c>
      <c r="AC1500" s="45" t="str">
        <f>+IF(Q1500="","",IFERROR(VLOOKUP(Q1500,Consulta1[],7,0),"-"))</f>
        <v/>
      </c>
      <c r="AD1500" s="45" t="str">
        <f>+IF(Q1500="","",IFERROR(VLOOKUP(Q1500,Consulta1[],9,0),"-"))</f>
        <v/>
      </c>
      <c r="AE1500" s="1">
        <f t="shared" si="167"/>
        <v>0</v>
      </c>
    </row>
    <row r="1501" spans="16:31">
      <c r="P1501" s="54"/>
      <c r="Q1501" s="45" t="str">
        <f t="shared" si="161"/>
        <v/>
      </c>
      <c r="R1501" s="45" t="str">
        <f>+IF(Q1501="","",IFERROR(VLOOKUP(Q1501,Consulta1[],2,0),"-"))</f>
        <v/>
      </c>
      <c r="S1501" s="45" t="str">
        <f>+IF(Q1501="","",IFERROR(VLOOKUP(Q1501,Consulta1[],3,0),"-"))</f>
        <v/>
      </c>
      <c r="T1501" s="45" t="str">
        <f>+IF(Q1501="","",IFERROR(VLOOKUP(Q1501,Consulta1[],4,0),"-"))</f>
        <v/>
      </c>
      <c r="U1501" s="45" t="str">
        <f>+IF(Q1501="","",IFERROR(VLOOKUP(Q1501,Consulta1[],5,0),"-"))</f>
        <v/>
      </c>
      <c r="V1501" s="45" t="str">
        <f>+IF(Q1501="","",IFERROR(VLOOKUP(Q1501,Consulta1[],6,0),"-"))</f>
        <v/>
      </c>
      <c r="W1501" s="45" t="str">
        <f t="shared" si="162"/>
        <v/>
      </c>
      <c r="X1501" s="51" t="str">
        <f>+IF(T1501="SWAT HB",800,IF(R1501="-","",IFERROR(IF(T1501="-","",VLOOKUP(T1501,'SKILL PERFIL'!$A$2:$B$37,2,0)),"")))</f>
        <v/>
      </c>
      <c r="Y1501" s="51" t="str">
        <f t="shared" si="163"/>
        <v/>
      </c>
      <c r="Z1501" s="46" t="str">
        <f t="shared" si="164"/>
        <v/>
      </c>
      <c r="AA1501" s="45" t="str">
        <f t="shared" si="165"/>
        <v/>
      </c>
      <c r="AB1501" s="45" t="str">
        <f t="shared" si="166"/>
        <v/>
      </c>
      <c r="AC1501" s="45" t="str">
        <f>+IF(Q1501="","",IFERROR(VLOOKUP(Q1501,Consulta1[],7,0),"-"))</f>
        <v/>
      </c>
      <c r="AD1501" s="45" t="str">
        <f>+IF(Q1501="","",IFERROR(VLOOKUP(Q1501,Consulta1[],9,0),"-"))</f>
        <v/>
      </c>
      <c r="AE1501" s="1">
        <f t="shared" si="167"/>
        <v>0</v>
      </c>
    </row>
    <row r="1502" spans="16:31">
      <c r="P1502" s="54"/>
      <c r="Q1502" s="45" t="str">
        <f t="shared" si="161"/>
        <v/>
      </c>
      <c r="R1502" s="45" t="str">
        <f>+IF(Q1502="","",IFERROR(VLOOKUP(Q1502,Consulta1[],2,0),"-"))</f>
        <v/>
      </c>
      <c r="S1502" s="45" t="str">
        <f>+IF(Q1502="","",IFERROR(VLOOKUP(Q1502,Consulta1[],3,0),"-"))</f>
        <v/>
      </c>
      <c r="T1502" s="45" t="str">
        <f>+IF(Q1502="","",IFERROR(VLOOKUP(Q1502,Consulta1[],4,0),"-"))</f>
        <v/>
      </c>
      <c r="U1502" s="45" t="str">
        <f>+IF(Q1502="","",IFERROR(VLOOKUP(Q1502,Consulta1[],5,0),"-"))</f>
        <v/>
      </c>
      <c r="V1502" s="45" t="str">
        <f>+IF(Q1502="","",IFERROR(VLOOKUP(Q1502,Consulta1[],6,0),"-"))</f>
        <v/>
      </c>
      <c r="W1502" s="45" t="str">
        <f t="shared" si="162"/>
        <v/>
      </c>
      <c r="X1502" s="51" t="str">
        <f>+IF(T1502="SWAT HB",800,IF(R1502="-","",IFERROR(IF(T1502="-","",VLOOKUP(T1502,'SKILL PERFIL'!$A$2:$B$37,2,0)),"")))</f>
        <v/>
      </c>
      <c r="Y1502" s="51" t="str">
        <f t="shared" si="163"/>
        <v/>
      </c>
      <c r="Z1502" s="46" t="str">
        <f t="shared" si="164"/>
        <v/>
      </c>
      <c r="AA1502" s="45" t="str">
        <f t="shared" si="165"/>
        <v/>
      </c>
      <c r="AB1502" s="45" t="str">
        <f t="shared" si="166"/>
        <v/>
      </c>
      <c r="AC1502" s="45" t="str">
        <f>+IF(Q1502="","",IFERROR(VLOOKUP(Q1502,Consulta1[],7,0),"-"))</f>
        <v/>
      </c>
      <c r="AD1502" s="45" t="str">
        <f>+IF(Q1502="","",IFERROR(VLOOKUP(Q1502,Consulta1[],9,0),"-"))</f>
        <v/>
      </c>
      <c r="AE1502" s="1">
        <f t="shared" si="167"/>
        <v>0</v>
      </c>
    </row>
    <row r="1503" spans="16:31">
      <c r="P1503" s="54"/>
      <c r="Q1503" s="45" t="str">
        <f t="shared" si="161"/>
        <v/>
      </c>
      <c r="R1503" s="45" t="str">
        <f>+IF(Q1503="","",IFERROR(VLOOKUP(Q1503,Consulta1[],2,0),"-"))</f>
        <v/>
      </c>
      <c r="S1503" s="45" t="str">
        <f>+IF(Q1503="","",IFERROR(VLOOKUP(Q1503,Consulta1[],3,0),"-"))</f>
        <v/>
      </c>
      <c r="T1503" s="45" t="str">
        <f>+IF(Q1503="","",IFERROR(VLOOKUP(Q1503,Consulta1[],4,0),"-"))</f>
        <v/>
      </c>
      <c r="U1503" s="45" t="str">
        <f>+IF(Q1503="","",IFERROR(VLOOKUP(Q1503,Consulta1[],5,0),"-"))</f>
        <v/>
      </c>
      <c r="V1503" s="45" t="str">
        <f>+IF(Q1503="","",IFERROR(VLOOKUP(Q1503,Consulta1[],6,0),"-"))</f>
        <v/>
      </c>
      <c r="W1503" s="45" t="str">
        <f t="shared" si="162"/>
        <v/>
      </c>
      <c r="X1503" s="51" t="str">
        <f>+IF(T1503="SWAT HB",800,IF(R1503="-","",IFERROR(IF(T1503="-","",VLOOKUP(T1503,'SKILL PERFIL'!$A$2:$B$37,2,0)),"")))</f>
        <v/>
      </c>
      <c r="Y1503" s="51" t="str">
        <f t="shared" si="163"/>
        <v/>
      </c>
      <c r="Z1503" s="46" t="str">
        <f t="shared" si="164"/>
        <v/>
      </c>
      <c r="AA1503" s="45" t="str">
        <f t="shared" si="165"/>
        <v/>
      </c>
      <c r="AB1503" s="45" t="str">
        <f t="shared" si="166"/>
        <v/>
      </c>
      <c r="AC1503" s="45" t="str">
        <f>+IF(Q1503="","",IFERROR(VLOOKUP(Q1503,Consulta1[],7,0),"-"))</f>
        <v/>
      </c>
      <c r="AD1503" s="45" t="str">
        <f>+IF(Q1503="","",IFERROR(VLOOKUP(Q1503,Consulta1[],9,0),"-"))</f>
        <v/>
      </c>
      <c r="AE1503" s="1">
        <f t="shared" si="167"/>
        <v>0</v>
      </c>
    </row>
    <row r="1504" spans="16:31">
      <c r="P1504" s="54"/>
      <c r="Q1504" s="45" t="str">
        <f t="shared" si="161"/>
        <v/>
      </c>
      <c r="R1504" s="45" t="str">
        <f>+IF(Q1504="","",IFERROR(VLOOKUP(Q1504,Consulta1[],2,0),"-"))</f>
        <v/>
      </c>
      <c r="S1504" s="45" t="str">
        <f>+IF(Q1504="","",IFERROR(VLOOKUP(Q1504,Consulta1[],3,0),"-"))</f>
        <v/>
      </c>
      <c r="T1504" s="45" t="str">
        <f>+IF(Q1504="","",IFERROR(VLOOKUP(Q1504,Consulta1[],4,0),"-"))</f>
        <v/>
      </c>
      <c r="U1504" s="45" t="str">
        <f>+IF(Q1504="","",IFERROR(VLOOKUP(Q1504,Consulta1[],5,0),"-"))</f>
        <v/>
      </c>
      <c r="V1504" s="45" t="str">
        <f>+IF(Q1504="","",IFERROR(VLOOKUP(Q1504,Consulta1[],6,0),"-"))</f>
        <v/>
      </c>
      <c r="W1504" s="45" t="str">
        <f t="shared" si="162"/>
        <v/>
      </c>
      <c r="X1504" s="51" t="str">
        <f>+IF(T1504="SWAT HB",800,IF(R1504="-","",IFERROR(IF(T1504="-","",VLOOKUP(T1504,'SKILL PERFIL'!$A$2:$B$37,2,0)),"")))</f>
        <v/>
      </c>
      <c r="Y1504" s="51" t="str">
        <f t="shared" si="163"/>
        <v/>
      </c>
      <c r="Z1504" s="46" t="str">
        <f t="shared" si="164"/>
        <v/>
      </c>
      <c r="AA1504" s="45" t="str">
        <f t="shared" si="165"/>
        <v/>
      </c>
      <c r="AB1504" s="45" t="str">
        <f t="shared" si="166"/>
        <v/>
      </c>
      <c r="AC1504" s="45" t="str">
        <f>+IF(Q1504="","",IFERROR(VLOOKUP(Q1504,Consulta1[],7,0),"-"))</f>
        <v/>
      </c>
      <c r="AD1504" s="45" t="str">
        <f>+IF(Q1504="","",IFERROR(VLOOKUP(Q1504,Consulta1[],9,0),"-"))</f>
        <v/>
      </c>
      <c r="AE1504" s="1">
        <f t="shared" si="167"/>
        <v>0</v>
      </c>
    </row>
    <row r="1505" spans="16:31">
      <c r="P1505" s="54"/>
      <c r="Q1505" s="45" t="str">
        <f t="shared" si="161"/>
        <v/>
      </c>
      <c r="R1505" s="45" t="str">
        <f>+IF(Q1505="","",IFERROR(VLOOKUP(Q1505,Consulta1[],2,0),"-"))</f>
        <v/>
      </c>
      <c r="S1505" s="45" t="str">
        <f>+IF(Q1505="","",IFERROR(VLOOKUP(Q1505,Consulta1[],3,0),"-"))</f>
        <v/>
      </c>
      <c r="T1505" s="45" t="str">
        <f>+IF(Q1505="","",IFERROR(VLOOKUP(Q1505,Consulta1[],4,0),"-"))</f>
        <v/>
      </c>
      <c r="U1505" s="45" t="str">
        <f>+IF(Q1505="","",IFERROR(VLOOKUP(Q1505,Consulta1[],5,0),"-"))</f>
        <v/>
      </c>
      <c r="V1505" s="45" t="str">
        <f>+IF(Q1505="","",IFERROR(VLOOKUP(Q1505,Consulta1[],6,0),"-"))</f>
        <v/>
      </c>
      <c r="W1505" s="45" t="str">
        <f t="shared" si="162"/>
        <v/>
      </c>
      <c r="X1505" s="51" t="str">
        <f>+IF(T1505="SWAT HB",800,IF(R1505="-","",IFERROR(IF(T1505="-","",VLOOKUP(T1505,'SKILL PERFIL'!$A$2:$B$37,2,0)),"")))</f>
        <v/>
      </c>
      <c r="Y1505" s="51" t="str">
        <f t="shared" si="163"/>
        <v/>
      </c>
      <c r="Z1505" s="46" t="str">
        <f t="shared" si="164"/>
        <v/>
      </c>
      <c r="AA1505" s="45" t="str">
        <f t="shared" si="165"/>
        <v/>
      </c>
      <c r="AB1505" s="45" t="str">
        <f t="shared" si="166"/>
        <v/>
      </c>
      <c r="AC1505" s="45" t="str">
        <f>+IF(Q1505="","",IFERROR(VLOOKUP(Q1505,Consulta1[],7,0),"-"))</f>
        <v/>
      </c>
      <c r="AD1505" s="45" t="str">
        <f>+IF(Q1505="","",IFERROR(VLOOKUP(Q1505,Consulta1[],9,0),"-"))</f>
        <v/>
      </c>
      <c r="AE1505" s="1">
        <f t="shared" si="167"/>
        <v>0</v>
      </c>
    </row>
    <row r="1506" spans="16:31">
      <c r="P1506" s="54"/>
      <c r="Q1506" s="45" t="str">
        <f t="shared" si="161"/>
        <v/>
      </c>
      <c r="R1506" s="45" t="str">
        <f>+IF(Q1506="","",IFERROR(VLOOKUP(Q1506,Consulta1[],2,0),"-"))</f>
        <v/>
      </c>
      <c r="S1506" s="45" t="str">
        <f>+IF(Q1506="","",IFERROR(VLOOKUP(Q1506,Consulta1[],3,0),"-"))</f>
        <v/>
      </c>
      <c r="T1506" s="45" t="str">
        <f>+IF(Q1506="","",IFERROR(VLOOKUP(Q1506,Consulta1[],4,0),"-"))</f>
        <v/>
      </c>
      <c r="U1506" s="45" t="str">
        <f>+IF(Q1506="","",IFERROR(VLOOKUP(Q1506,Consulta1[],5,0),"-"))</f>
        <v/>
      </c>
      <c r="V1506" s="45" t="str">
        <f>+IF(Q1506="","",IFERROR(VLOOKUP(Q1506,Consulta1[],6,0),"-"))</f>
        <v/>
      </c>
      <c r="W1506" s="45" t="str">
        <f t="shared" si="162"/>
        <v/>
      </c>
      <c r="X1506" s="51" t="str">
        <f>+IF(T1506="SWAT HB",800,IF(R1506="-","",IFERROR(IF(T1506="-","",VLOOKUP(T1506,'SKILL PERFIL'!$A$2:$B$37,2,0)),"")))</f>
        <v/>
      </c>
      <c r="Y1506" s="51" t="str">
        <f t="shared" si="163"/>
        <v/>
      </c>
      <c r="Z1506" s="46" t="str">
        <f t="shared" si="164"/>
        <v/>
      </c>
      <c r="AA1506" s="45" t="str">
        <f t="shared" si="165"/>
        <v/>
      </c>
      <c r="AB1506" s="45" t="str">
        <f t="shared" si="166"/>
        <v/>
      </c>
      <c r="AC1506" s="45" t="str">
        <f>+IF(Q1506="","",IFERROR(VLOOKUP(Q1506,Consulta1[],7,0),"-"))</f>
        <v/>
      </c>
      <c r="AD1506" s="45" t="str">
        <f>+IF(Q1506="","",IFERROR(VLOOKUP(Q1506,Consulta1[],9,0),"-"))</f>
        <v/>
      </c>
      <c r="AE1506" s="1">
        <f t="shared" si="167"/>
        <v>0</v>
      </c>
    </row>
    <row r="1507" spans="16:31">
      <c r="P1507" s="54"/>
      <c r="Q1507" s="45" t="str">
        <f t="shared" si="161"/>
        <v/>
      </c>
      <c r="R1507" s="45" t="str">
        <f>+IF(Q1507="","",IFERROR(VLOOKUP(Q1507,Consulta1[],2,0),"-"))</f>
        <v/>
      </c>
      <c r="S1507" s="45" t="str">
        <f>+IF(Q1507="","",IFERROR(VLOOKUP(Q1507,Consulta1[],3,0),"-"))</f>
        <v/>
      </c>
      <c r="T1507" s="45" t="str">
        <f>+IF(Q1507="","",IFERROR(VLOOKUP(Q1507,Consulta1[],4,0),"-"))</f>
        <v/>
      </c>
      <c r="U1507" s="45" t="str">
        <f>+IF(Q1507="","",IFERROR(VLOOKUP(Q1507,Consulta1[],5,0),"-"))</f>
        <v/>
      </c>
      <c r="V1507" s="45" t="str">
        <f>+IF(Q1507="","",IFERROR(VLOOKUP(Q1507,Consulta1[],6,0),"-"))</f>
        <v/>
      </c>
      <c r="W1507" s="45" t="str">
        <f t="shared" si="162"/>
        <v/>
      </c>
      <c r="X1507" s="51" t="str">
        <f>+IF(T1507="SWAT HB",800,IF(R1507="-","",IFERROR(IF(T1507="-","",VLOOKUP(T1507,'SKILL PERFIL'!$A$2:$B$37,2,0)),"")))</f>
        <v/>
      </c>
      <c r="Y1507" s="51" t="str">
        <f t="shared" si="163"/>
        <v/>
      </c>
      <c r="Z1507" s="46" t="str">
        <f t="shared" si="164"/>
        <v/>
      </c>
      <c r="AA1507" s="45" t="str">
        <f t="shared" si="165"/>
        <v/>
      </c>
      <c r="AB1507" s="45" t="str">
        <f t="shared" si="166"/>
        <v/>
      </c>
      <c r="AC1507" s="45" t="str">
        <f>+IF(Q1507="","",IFERROR(VLOOKUP(Q1507,Consulta1[],7,0),"-"))</f>
        <v/>
      </c>
      <c r="AD1507" s="45" t="str">
        <f>+IF(Q1507="","",IFERROR(VLOOKUP(Q1507,Consulta1[],9,0),"-"))</f>
        <v/>
      </c>
      <c r="AE1507" s="1">
        <f t="shared" si="167"/>
        <v>0</v>
      </c>
    </row>
    <row r="1508" spans="16:31">
      <c r="P1508" s="54"/>
      <c r="Q1508" s="45" t="str">
        <f t="shared" si="161"/>
        <v/>
      </c>
      <c r="R1508" s="45" t="str">
        <f>+IF(Q1508="","",IFERROR(VLOOKUP(Q1508,Consulta1[],2,0),"-"))</f>
        <v/>
      </c>
      <c r="S1508" s="45" t="str">
        <f>+IF(Q1508="","",IFERROR(VLOOKUP(Q1508,Consulta1[],3,0),"-"))</f>
        <v/>
      </c>
      <c r="T1508" s="45" t="str">
        <f>+IF(Q1508="","",IFERROR(VLOOKUP(Q1508,Consulta1[],4,0),"-"))</f>
        <v/>
      </c>
      <c r="U1508" s="45" t="str">
        <f>+IF(Q1508="","",IFERROR(VLOOKUP(Q1508,Consulta1[],5,0),"-"))</f>
        <v/>
      </c>
      <c r="V1508" s="45" t="str">
        <f>+IF(Q1508="","",IFERROR(VLOOKUP(Q1508,Consulta1[],6,0),"-"))</f>
        <v/>
      </c>
      <c r="W1508" s="45" t="str">
        <f t="shared" si="162"/>
        <v/>
      </c>
      <c r="X1508" s="51" t="str">
        <f>+IF(T1508="SWAT HB",800,IF(R1508="-","",IFERROR(IF(T1508="-","",VLOOKUP(T1508,'SKILL PERFIL'!$A$2:$B$37,2,0)),"")))</f>
        <v/>
      </c>
      <c r="Y1508" s="51" t="str">
        <f t="shared" si="163"/>
        <v/>
      </c>
      <c r="Z1508" s="46" t="str">
        <f t="shared" si="164"/>
        <v/>
      </c>
      <c r="AA1508" s="45" t="str">
        <f t="shared" si="165"/>
        <v/>
      </c>
      <c r="AB1508" s="45" t="str">
        <f t="shared" si="166"/>
        <v/>
      </c>
      <c r="AC1508" s="45" t="str">
        <f>+IF(Q1508="","",IFERROR(VLOOKUP(Q1508,Consulta1[],7,0),"-"))</f>
        <v/>
      </c>
      <c r="AD1508" s="45" t="str">
        <f>+IF(Q1508="","",IFERROR(VLOOKUP(Q1508,Consulta1[],9,0),"-"))</f>
        <v/>
      </c>
      <c r="AE1508" s="1">
        <f t="shared" si="167"/>
        <v>0</v>
      </c>
    </row>
    <row r="1509" spans="16:31">
      <c r="P1509" s="54"/>
      <c r="Q1509" s="45" t="str">
        <f t="shared" si="161"/>
        <v/>
      </c>
      <c r="R1509" s="45" t="str">
        <f>+IF(Q1509="","",IFERROR(VLOOKUP(Q1509,Consulta1[],2,0),"-"))</f>
        <v/>
      </c>
      <c r="S1509" s="45" t="str">
        <f>+IF(Q1509="","",IFERROR(VLOOKUP(Q1509,Consulta1[],3,0),"-"))</f>
        <v/>
      </c>
      <c r="T1509" s="45" t="str">
        <f>+IF(Q1509="","",IFERROR(VLOOKUP(Q1509,Consulta1[],4,0),"-"))</f>
        <v/>
      </c>
      <c r="U1509" s="45" t="str">
        <f>+IF(Q1509="","",IFERROR(VLOOKUP(Q1509,Consulta1[],5,0),"-"))</f>
        <v/>
      </c>
      <c r="V1509" s="45" t="str">
        <f>+IF(Q1509="","",IFERROR(VLOOKUP(Q1509,Consulta1[],6,0),"-"))</f>
        <v/>
      </c>
      <c r="W1509" s="45" t="str">
        <f t="shared" si="162"/>
        <v/>
      </c>
      <c r="X1509" s="51" t="str">
        <f>+IF(T1509="SWAT HB",800,IF(R1509="-","",IFERROR(IF(T1509="-","",VLOOKUP(T1509,'SKILL PERFIL'!$A$2:$B$37,2,0)),"")))</f>
        <v/>
      </c>
      <c r="Y1509" s="51" t="str">
        <f t="shared" si="163"/>
        <v/>
      </c>
      <c r="Z1509" s="46" t="str">
        <f t="shared" si="164"/>
        <v/>
      </c>
      <c r="AA1509" s="45" t="str">
        <f t="shared" si="165"/>
        <v/>
      </c>
      <c r="AB1509" s="45" t="str">
        <f t="shared" si="166"/>
        <v/>
      </c>
      <c r="AC1509" s="45" t="str">
        <f>+IF(Q1509="","",IFERROR(VLOOKUP(Q1509,Consulta1[],7,0),"-"))</f>
        <v/>
      </c>
      <c r="AD1509" s="45" t="str">
        <f>+IF(Q1509="","",IFERROR(VLOOKUP(Q1509,Consulta1[],9,0),"-"))</f>
        <v/>
      </c>
      <c r="AE1509" s="1">
        <f t="shared" si="167"/>
        <v>0</v>
      </c>
    </row>
    <row r="1510" spans="16:31">
      <c r="P1510" s="54"/>
      <c r="Q1510" s="45" t="str">
        <f t="shared" si="161"/>
        <v/>
      </c>
      <c r="R1510" s="45" t="str">
        <f>+IF(Q1510="","",IFERROR(VLOOKUP(Q1510,Consulta1[],2,0),"-"))</f>
        <v/>
      </c>
      <c r="S1510" s="45" t="str">
        <f>+IF(Q1510="","",IFERROR(VLOOKUP(Q1510,Consulta1[],3,0),"-"))</f>
        <v/>
      </c>
      <c r="T1510" s="45" t="str">
        <f>+IF(Q1510="","",IFERROR(VLOOKUP(Q1510,Consulta1[],4,0),"-"))</f>
        <v/>
      </c>
      <c r="U1510" s="45" t="str">
        <f>+IF(Q1510="","",IFERROR(VLOOKUP(Q1510,Consulta1[],5,0),"-"))</f>
        <v/>
      </c>
      <c r="V1510" s="45" t="str">
        <f>+IF(Q1510="","",IFERROR(VLOOKUP(Q1510,Consulta1[],6,0),"-"))</f>
        <v/>
      </c>
      <c r="W1510" s="45" t="str">
        <f t="shared" si="162"/>
        <v/>
      </c>
      <c r="X1510" s="51" t="str">
        <f>+IF(T1510="SWAT HB",800,IF(R1510="-","",IFERROR(IF(T1510="-","",VLOOKUP(T1510,'SKILL PERFIL'!$A$2:$B$37,2,0)),"")))</f>
        <v/>
      </c>
      <c r="Y1510" s="51" t="str">
        <f t="shared" si="163"/>
        <v/>
      </c>
      <c r="Z1510" s="46" t="str">
        <f t="shared" si="164"/>
        <v/>
      </c>
      <c r="AA1510" s="45" t="str">
        <f t="shared" si="165"/>
        <v/>
      </c>
      <c r="AB1510" s="45" t="str">
        <f t="shared" si="166"/>
        <v/>
      </c>
      <c r="AC1510" s="45" t="str">
        <f>+IF(Q1510="","",IFERROR(VLOOKUP(Q1510,Consulta1[],7,0),"-"))</f>
        <v/>
      </c>
      <c r="AD1510" s="45" t="str">
        <f>+IF(Q1510="","",IFERROR(VLOOKUP(Q1510,Consulta1[],9,0),"-"))</f>
        <v/>
      </c>
      <c r="AE1510" s="1">
        <f t="shared" si="167"/>
        <v>0</v>
      </c>
    </row>
    <row r="1511" spans="16:31">
      <c r="P1511" s="54"/>
      <c r="Q1511" s="45" t="str">
        <f t="shared" si="161"/>
        <v/>
      </c>
      <c r="R1511" s="45" t="str">
        <f>+IF(Q1511="","",IFERROR(VLOOKUP(Q1511,Consulta1[],2,0),"-"))</f>
        <v/>
      </c>
      <c r="S1511" s="45" t="str">
        <f>+IF(Q1511="","",IFERROR(VLOOKUP(Q1511,Consulta1[],3,0),"-"))</f>
        <v/>
      </c>
      <c r="T1511" s="45" t="str">
        <f>+IF(Q1511="","",IFERROR(VLOOKUP(Q1511,Consulta1[],4,0),"-"))</f>
        <v/>
      </c>
      <c r="U1511" s="45" t="str">
        <f>+IF(Q1511="","",IFERROR(VLOOKUP(Q1511,Consulta1[],5,0),"-"))</f>
        <v/>
      </c>
      <c r="V1511" s="45" t="str">
        <f>+IF(Q1511="","",IFERROR(VLOOKUP(Q1511,Consulta1[],6,0),"-"))</f>
        <v/>
      </c>
      <c r="W1511" s="45" t="str">
        <f t="shared" si="162"/>
        <v/>
      </c>
      <c r="X1511" s="51" t="str">
        <f>+IF(T1511="SWAT HB",800,IF(R1511="-","",IFERROR(IF(T1511="-","",VLOOKUP(T1511,'SKILL PERFIL'!$A$2:$B$37,2,0)),"")))</f>
        <v/>
      </c>
      <c r="Y1511" s="51" t="str">
        <f t="shared" si="163"/>
        <v/>
      </c>
      <c r="Z1511" s="46" t="str">
        <f t="shared" si="164"/>
        <v/>
      </c>
      <c r="AA1511" s="45" t="str">
        <f t="shared" si="165"/>
        <v/>
      </c>
      <c r="AB1511" s="45" t="str">
        <f t="shared" si="166"/>
        <v/>
      </c>
      <c r="AC1511" s="45" t="str">
        <f>+IF(Q1511="","",IFERROR(VLOOKUP(Q1511,Consulta1[],7,0),"-"))</f>
        <v/>
      </c>
      <c r="AD1511" s="45" t="str">
        <f>+IF(Q1511="","",IFERROR(VLOOKUP(Q1511,Consulta1[],9,0),"-"))</f>
        <v/>
      </c>
      <c r="AE1511" s="1">
        <f t="shared" si="167"/>
        <v>0</v>
      </c>
    </row>
    <row r="1512" spans="16:31">
      <c r="P1512" s="54"/>
      <c r="Q1512" s="45" t="str">
        <f t="shared" si="161"/>
        <v/>
      </c>
      <c r="R1512" s="45" t="str">
        <f>+IF(Q1512="","",IFERROR(VLOOKUP(Q1512,Consulta1[],2,0),"-"))</f>
        <v/>
      </c>
      <c r="S1512" s="45" t="str">
        <f>+IF(Q1512="","",IFERROR(VLOOKUP(Q1512,Consulta1[],3,0),"-"))</f>
        <v/>
      </c>
      <c r="T1512" s="45" t="str">
        <f>+IF(Q1512="","",IFERROR(VLOOKUP(Q1512,Consulta1[],4,0),"-"))</f>
        <v/>
      </c>
      <c r="U1512" s="45" t="str">
        <f>+IF(Q1512="","",IFERROR(VLOOKUP(Q1512,Consulta1[],5,0),"-"))</f>
        <v/>
      </c>
      <c r="V1512" s="45" t="str">
        <f>+IF(Q1512="","",IFERROR(VLOOKUP(Q1512,Consulta1[],6,0),"-"))</f>
        <v/>
      </c>
      <c r="W1512" s="45" t="str">
        <f t="shared" si="162"/>
        <v/>
      </c>
      <c r="X1512" s="51" t="str">
        <f>+IF(T1512="SWAT HB",800,IF(R1512="-","",IFERROR(IF(T1512="-","",VLOOKUP(T1512,'SKILL PERFIL'!$A$2:$B$37,2,0)),"")))</f>
        <v/>
      </c>
      <c r="Y1512" s="51" t="str">
        <f t="shared" si="163"/>
        <v/>
      </c>
      <c r="Z1512" s="46" t="str">
        <f t="shared" si="164"/>
        <v/>
      </c>
      <c r="AA1512" s="45" t="str">
        <f t="shared" si="165"/>
        <v/>
      </c>
      <c r="AB1512" s="45" t="str">
        <f t="shared" si="166"/>
        <v/>
      </c>
      <c r="AC1512" s="45" t="str">
        <f>+IF(Q1512="","",IFERROR(VLOOKUP(Q1512,Consulta1[],7,0),"-"))</f>
        <v/>
      </c>
      <c r="AD1512" s="45" t="str">
        <f>+IF(Q1512="","",IFERROR(VLOOKUP(Q1512,Consulta1[],9,0),"-"))</f>
        <v/>
      </c>
      <c r="AE1512" s="1">
        <f t="shared" si="167"/>
        <v>0</v>
      </c>
    </row>
    <row r="1513" spans="16:31">
      <c r="P1513" s="54"/>
      <c r="Q1513" s="45" t="str">
        <f t="shared" si="161"/>
        <v/>
      </c>
      <c r="R1513" s="45" t="str">
        <f>+IF(Q1513="","",IFERROR(VLOOKUP(Q1513,Consulta1[],2,0),"-"))</f>
        <v/>
      </c>
      <c r="S1513" s="45" t="str">
        <f>+IF(Q1513="","",IFERROR(VLOOKUP(Q1513,Consulta1[],3,0),"-"))</f>
        <v/>
      </c>
      <c r="T1513" s="45" t="str">
        <f>+IF(Q1513="","",IFERROR(VLOOKUP(Q1513,Consulta1[],4,0),"-"))</f>
        <v/>
      </c>
      <c r="U1513" s="45" t="str">
        <f>+IF(Q1513="","",IFERROR(VLOOKUP(Q1513,Consulta1[],5,0),"-"))</f>
        <v/>
      </c>
      <c r="V1513" s="45" t="str">
        <f>+IF(Q1513="","",IFERROR(VLOOKUP(Q1513,Consulta1[],6,0),"-"))</f>
        <v/>
      </c>
      <c r="W1513" s="45" t="str">
        <f t="shared" si="162"/>
        <v/>
      </c>
      <c r="X1513" s="51" t="str">
        <f>+IF(T1513="SWAT HB",800,IF(R1513="-","",IFERROR(IF(T1513="-","",VLOOKUP(T1513,'SKILL PERFIL'!$A$2:$B$37,2,0)),"")))</f>
        <v/>
      </c>
      <c r="Y1513" s="51" t="str">
        <f t="shared" si="163"/>
        <v/>
      </c>
      <c r="Z1513" s="46" t="str">
        <f t="shared" si="164"/>
        <v/>
      </c>
      <c r="AA1513" s="45" t="str">
        <f t="shared" si="165"/>
        <v/>
      </c>
      <c r="AB1513" s="45" t="str">
        <f t="shared" si="166"/>
        <v/>
      </c>
      <c r="AC1513" s="45" t="str">
        <f>+IF(Q1513="","",IFERROR(VLOOKUP(Q1513,Consulta1[],7,0),"-"))</f>
        <v/>
      </c>
      <c r="AD1513" s="45" t="str">
        <f>+IF(Q1513="","",IFERROR(VLOOKUP(Q1513,Consulta1[],9,0),"-"))</f>
        <v/>
      </c>
      <c r="AE1513" s="1">
        <f t="shared" si="167"/>
        <v>0</v>
      </c>
    </row>
    <row r="1514" spans="16:31">
      <c r="P1514" s="54"/>
      <c r="Q1514" s="45" t="str">
        <f t="shared" si="161"/>
        <v/>
      </c>
      <c r="R1514" s="45" t="str">
        <f>+IF(Q1514="","",IFERROR(VLOOKUP(Q1514,Consulta1[],2,0),"-"))</f>
        <v/>
      </c>
      <c r="S1514" s="45" t="str">
        <f>+IF(Q1514="","",IFERROR(VLOOKUP(Q1514,Consulta1[],3,0),"-"))</f>
        <v/>
      </c>
      <c r="T1514" s="45" t="str">
        <f>+IF(Q1514="","",IFERROR(VLOOKUP(Q1514,Consulta1[],4,0),"-"))</f>
        <v/>
      </c>
      <c r="U1514" s="45" t="str">
        <f>+IF(Q1514="","",IFERROR(VLOOKUP(Q1514,Consulta1[],5,0),"-"))</f>
        <v/>
      </c>
      <c r="V1514" s="45" t="str">
        <f>+IF(Q1514="","",IFERROR(VLOOKUP(Q1514,Consulta1[],6,0),"-"))</f>
        <v/>
      </c>
      <c r="W1514" s="45" t="str">
        <f t="shared" si="162"/>
        <v/>
      </c>
      <c r="X1514" s="51" t="str">
        <f>+IF(T1514="SWAT HB",800,IF(R1514="-","",IFERROR(IF(T1514="-","",VLOOKUP(T1514,'SKILL PERFIL'!$A$2:$B$37,2,0)),"")))</f>
        <v/>
      </c>
      <c r="Y1514" s="51" t="str">
        <f t="shared" si="163"/>
        <v/>
      </c>
      <c r="Z1514" s="46" t="str">
        <f t="shared" si="164"/>
        <v/>
      </c>
      <c r="AA1514" s="45" t="str">
        <f t="shared" si="165"/>
        <v/>
      </c>
      <c r="AB1514" s="45" t="str">
        <f t="shared" si="166"/>
        <v/>
      </c>
      <c r="AC1514" s="45" t="str">
        <f>+IF(Q1514="","",IFERROR(VLOOKUP(Q1514,Consulta1[],7,0),"-"))</f>
        <v/>
      </c>
      <c r="AD1514" s="45" t="str">
        <f>+IF(Q1514="","",IFERROR(VLOOKUP(Q1514,Consulta1[],9,0),"-"))</f>
        <v/>
      </c>
      <c r="AE1514" s="1">
        <f t="shared" si="167"/>
        <v>0</v>
      </c>
    </row>
    <row r="1515" spans="16:31">
      <c r="P1515" s="54"/>
      <c r="Q1515" s="45" t="str">
        <f t="shared" si="161"/>
        <v/>
      </c>
      <c r="R1515" s="45" t="str">
        <f>+IF(Q1515="","",IFERROR(VLOOKUP(Q1515,Consulta1[],2,0),"-"))</f>
        <v/>
      </c>
      <c r="S1515" s="45" t="str">
        <f>+IF(Q1515="","",IFERROR(VLOOKUP(Q1515,Consulta1[],3,0),"-"))</f>
        <v/>
      </c>
      <c r="T1515" s="45" t="str">
        <f>+IF(Q1515="","",IFERROR(VLOOKUP(Q1515,Consulta1[],4,0),"-"))</f>
        <v/>
      </c>
      <c r="U1515" s="45" t="str">
        <f>+IF(Q1515="","",IFERROR(VLOOKUP(Q1515,Consulta1[],5,0),"-"))</f>
        <v/>
      </c>
      <c r="V1515" s="45" t="str">
        <f>+IF(Q1515="","",IFERROR(VLOOKUP(Q1515,Consulta1[],6,0),"-"))</f>
        <v/>
      </c>
      <c r="W1515" s="45" t="str">
        <f t="shared" si="162"/>
        <v/>
      </c>
      <c r="X1515" s="51" t="str">
        <f>+IF(T1515="SWAT HB",800,IF(R1515="-","",IFERROR(IF(T1515="-","",VLOOKUP(T1515,'SKILL PERFIL'!$A$2:$B$37,2,0)),"")))</f>
        <v/>
      </c>
      <c r="Y1515" s="51" t="str">
        <f t="shared" si="163"/>
        <v/>
      </c>
      <c r="Z1515" s="46" t="str">
        <f t="shared" si="164"/>
        <v/>
      </c>
      <c r="AA1515" s="45" t="str">
        <f t="shared" si="165"/>
        <v/>
      </c>
      <c r="AB1515" s="45" t="str">
        <f t="shared" si="166"/>
        <v/>
      </c>
      <c r="AC1515" s="45" t="str">
        <f>+IF(Q1515="","",IFERROR(VLOOKUP(Q1515,Consulta1[],7,0),"-"))</f>
        <v/>
      </c>
      <c r="AD1515" s="45" t="str">
        <f>+IF(Q1515="","",IFERROR(VLOOKUP(Q1515,Consulta1[],9,0),"-"))</f>
        <v/>
      </c>
      <c r="AE1515" s="1">
        <f t="shared" si="167"/>
        <v>0</v>
      </c>
    </row>
    <row r="1516" spans="16:31">
      <c r="P1516" s="54"/>
      <c r="Q1516" s="45" t="str">
        <f t="shared" si="161"/>
        <v/>
      </c>
      <c r="R1516" s="45" t="str">
        <f>+IF(Q1516="","",IFERROR(VLOOKUP(Q1516,Consulta1[],2,0),"-"))</f>
        <v/>
      </c>
      <c r="S1516" s="45" t="str">
        <f>+IF(Q1516="","",IFERROR(VLOOKUP(Q1516,Consulta1[],3,0),"-"))</f>
        <v/>
      </c>
      <c r="T1516" s="45" t="str">
        <f>+IF(Q1516="","",IFERROR(VLOOKUP(Q1516,Consulta1[],4,0),"-"))</f>
        <v/>
      </c>
      <c r="U1516" s="45" t="str">
        <f>+IF(Q1516="","",IFERROR(VLOOKUP(Q1516,Consulta1[],5,0),"-"))</f>
        <v/>
      </c>
      <c r="V1516" s="45" t="str">
        <f>+IF(Q1516="","",IFERROR(VLOOKUP(Q1516,Consulta1[],6,0),"-"))</f>
        <v/>
      </c>
      <c r="W1516" s="45" t="str">
        <f t="shared" si="162"/>
        <v/>
      </c>
      <c r="X1516" s="51" t="str">
        <f>+IF(T1516="SWAT HB",800,IF(R1516="-","",IFERROR(IF(T1516="-","",VLOOKUP(T1516,'SKILL PERFIL'!$A$2:$B$37,2,0)),"")))</f>
        <v/>
      </c>
      <c r="Y1516" s="51" t="str">
        <f t="shared" si="163"/>
        <v/>
      </c>
      <c r="Z1516" s="46" t="str">
        <f t="shared" si="164"/>
        <v/>
      </c>
      <c r="AA1516" s="45" t="str">
        <f t="shared" si="165"/>
        <v/>
      </c>
      <c r="AB1516" s="45" t="str">
        <f t="shared" si="166"/>
        <v/>
      </c>
      <c r="AC1516" s="45" t="str">
        <f>+IF(Q1516="","",IFERROR(VLOOKUP(Q1516,Consulta1[],7,0),"-"))</f>
        <v/>
      </c>
      <c r="AD1516" s="45" t="str">
        <f>+IF(Q1516="","",IFERROR(VLOOKUP(Q1516,Consulta1[],9,0),"-"))</f>
        <v/>
      </c>
      <c r="AE1516" s="1">
        <f t="shared" si="167"/>
        <v>0</v>
      </c>
    </row>
    <row r="1517" spans="16:31">
      <c r="P1517" s="54"/>
      <c r="Q1517" s="45" t="str">
        <f t="shared" si="161"/>
        <v/>
      </c>
      <c r="R1517" s="45" t="str">
        <f>+IF(Q1517="","",IFERROR(VLOOKUP(Q1517,Consulta1[],2,0),"-"))</f>
        <v/>
      </c>
      <c r="S1517" s="45" t="str">
        <f>+IF(Q1517="","",IFERROR(VLOOKUP(Q1517,Consulta1[],3,0),"-"))</f>
        <v/>
      </c>
      <c r="T1517" s="45" t="str">
        <f>+IF(Q1517="","",IFERROR(VLOOKUP(Q1517,Consulta1[],4,0),"-"))</f>
        <v/>
      </c>
      <c r="U1517" s="45" t="str">
        <f>+IF(Q1517="","",IFERROR(VLOOKUP(Q1517,Consulta1[],5,0),"-"))</f>
        <v/>
      </c>
      <c r="V1517" s="45" t="str">
        <f>+IF(Q1517="","",IFERROR(VLOOKUP(Q1517,Consulta1[],6,0),"-"))</f>
        <v/>
      </c>
      <c r="W1517" s="45" t="str">
        <f t="shared" si="162"/>
        <v/>
      </c>
      <c r="X1517" s="51" t="str">
        <f>+IF(T1517="SWAT HB",800,IF(R1517="-","",IFERROR(IF(T1517="-","",VLOOKUP(T1517,'SKILL PERFIL'!$A$2:$B$37,2,0)),"")))</f>
        <v/>
      </c>
      <c r="Y1517" s="51" t="str">
        <f t="shared" si="163"/>
        <v/>
      </c>
      <c r="Z1517" s="46" t="str">
        <f t="shared" si="164"/>
        <v/>
      </c>
      <c r="AA1517" s="45" t="str">
        <f t="shared" si="165"/>
        <v/>
      </c>
      <c r="AB1517" s="45" t="str">
        <f t="shared" si="166"/>
        <v/>
      </c>
      <c r="AC1517" s="45" t="str">
        <f>+IF(Q1517="","",IFERROR(VLOOKUP(Q1517,Consulta1[],7,0),"-"))</f>
        <v/>
      </c>
      <c r="AD1517" s="45" t="str">
        <f>+IF(Q1517="","",IFERROR(VLOOKUP(Q1517,Consulta1[],9,0),"-"))</f>
        <v/>
      </c>
      <c r="AE1517" s="1">
        <f t="shared" si="167"/>
        <v>0</v>
      </c>
    </row>
    <row r="1518" spans="16:31">
      <c r="P1518" s="54"/>
      <c r="Q1518" s="45" t="str">
        <f t="shared" si="161"/>
        <v/>
      </c>
      <c r="R1518" s="45" t="str">
        <f>+IF(Q1518="","",IFERROR(VLOOKUP(Q1518,Consulta1[],2,0),"-"))</f>
        <v/>
      </c>
      <c r="S1518" s="45" t="str">
        <f>+IF(Q1518="","",IFERROR(VLOOKUP(Q1518,Consulta1[],3,0),"-"))</f>
        <v/>
      </c>
      <c r="T1518" s="45" t="str">
        <f>+IF(Q1518="","",IFERROR(VLOOKUP(Q1518,Consulta1[],4,0),"-"))</f>
        <v/>
      </c>
      <c r="U1518" s="45" t="str">
        <f>+IF(Q1518="","",IFERROR(VLOOKUP(Q1518,Consulta1[],5,0),"-"))</f>
        <v/>
      </c>
      <c r="V1518" s="45" t="str">
        <f>+IF(Q1518="","",IFERROR(VLOOKUP(Q1518,Consulta1[],6,0),"-"))</f>
        <v/>
      </c>
      <c r="W1518" s="45" t="str">
        <f t="shared" si="162"/>
        <v/>
      </c>
      <c r="X1518" s="51" t="str">
        <f>+IF(T1518="SWAT HB",800,IF(R1518="-","",IFERROR(IF(T1518="-","",VLOOKUP(T1518,'SKILL PERFIL'!$A$2:$B$37,2,0)),"")))</f>
        <v/>
      </c>
      <c r="Y1518" s="51" t="str">
        <f t="shared" si="163"/>
        <v/>
      </c>
      <c r="Z1518" s="46" t="str">
        <f t="shared" si="164"/>
        <v/>
      </c>
      <c r="AA1518" s="45" t="str">
        <f t="shared" si="165"/>
        <v/>
      </c>
      <c r="AB1518" s="45" t="str">
        <f t="shared" si="166"/>
        <v/>
      </c>
      <c r="AC1518" s="45" t="str">
        <f>+IF(Q1518="","",IFERROR(VLOOKUP(Q1518,Consulta1[],7,0),"-"))</f>
        <v/>
      </c>
      <c r="AD1518" s="45" t="str">
        <f>+IF(Q1518="","",IFERROR(VLOOKUP(Q1518,Consulta1[],9,0),"-"))</f>
        <v/>
      </c>
      <c r="AE1518" s="1">
        <f t="shared" si="167"/>
        <v>0</v>
      </c>
    </row>
    <row r="1519" spans="16:31">
      <c r="P1519" s="54"/>
      <c r="Q1519" s="45" t="str">
        <f t="shared" si="161"/>
        <v/>
      </c>
      <c r="R1519" s="45" t="str">
        <f>+IF(Q1519="","",IFERROR(VLOOKUP(Q1519,Consulta1[],2,0),"-"))</f>
        <v/>
      </c>
      <c r="S1519" s="45" t="str">
        <f>+IF(Q1519="","",IFERROR(VLOOKUP(Q1519,Consulta1[],3,0),"-"))</f>
        <v/>
      </c>
      <c r="T1519" s="45" t="str">
        <f>+IF(Q1519="","",IFERROR(VLOOKUP(Q1519,Consulta1[],4,0),"-"))</f>
        <v/>
      </c>
      <c r="U1519" s="45" t="str">
        <f>+IF(Q1519="","",IFERROR(VLOOKUP(Q1519,Consulta1[],5,0),"-"))</f>
        <v/>
      </c>
      <c r="V1519" s="45" t="str">
        <f>+IF(Q1519="","",IFERROR(VLOOKUP(Q1519,Consulta1[],6,0),"-"))</f>
        <v/>
      </c>
      <c r="W1519" s="45" t="str">
        <f t="shared" si="162"/>
        <v/>
      </c>
      <c r="X1519" s="51" t="str">
        <f>+IF(T1519="SWAT HB",800,IF(R1519="-","",IFERROR(IF(T1519="-","",VLOOKUP(T1519,'SKILL PERFIL'!$A$2:$B$37,2,0)),"")))</f>
        <v/>
      </c>
      <c r="Y1519" s="51" t="str">
        <f t="shared" si="163"/>
        <v/>
      </c>
      <c r="Z1519" s="46" t="str">
        <f t="shared" si="164"/>
        <v/>
      </c>
      <c r="AA1519" s="45" t="str">
        <f t="shared" si="165"/>
        <v/>
      </c>
      <c r="AB1519" s="45" t="str">
        <f t="shared" si="166"/>
        <v/>
      </c>
      <c r="AC1519" s="45" t="str">
        <f>+IF(Q1519="","",IFERROR(VLOOKUP(Q1519,Consulta1[],7,0),"-"))</f>
        <v/>
      </c>
      <c r="AD1519" s="45" t="str">
        <f>+IF(Q1519="","",IFERROR(VLOOKUP(Q1519,Consulta1[],9,0),"-"))</f>
        <v/>
      </c>
      <c r="AE1519" s="1">
        <f t="shared" si="167"/>
        <v>0</v>
      </c>
    </row>
    <row r="1520" spans="16:31">
      <c r="P1520" s="54"/>
      <c r="Q1520" s="45" t="str">
        <f t="shared" si="161"/>
        <v/>
      </c>
      <c r="R1520" s="45" t="str">
        <f>+IF(Q1520="","",IFERROR(VLOOKUP(Q1520,Consulta1[],2,0),"-"))</f>
        <v/>
      </c>
      <c r="S1520" s="45" t="str">
        <f>+IF(Q1520="","",IFERROR(VLOOKUP(Q1520,Consulta1[],3,0),"-"))</f>
        <v/>
      </c>
      <c r="T1520" s="45" t="str">
        <f>+IF(Q1520="","",IFERROR(VLOOKUP(Q1520,Consulta1[],4,0),"-"))</f>
        <v/>
      </c>
      <c r="U1520" s="45" t="str">
        <f>+IF(Q1520="","",IFERROR(VLOOKUP(Q1520,Consulta1[],5,0),"-"))</f>
        <v/>
      </c>
      <c r="V1520" s="45" t="str">
        <f>+IF(Q1520="","",IFERROR(VLOOKUP(Q1520,Consulta1[],6,0),"-"))</f>
        <v/>
      </c>
      <c r="W1520" s="45" t="str">
        <f t="shared" si="162"/>
        <v/>
      </c>
      <c r="X1520" s="51" t="str">
        <f>+IF(T1520="SWAT HB",800,IF(R1520="-","",IFERROR(IF(T1520="-","",VLOOKUP(T1520,'SKILL PERFIL'!$A$2:$B$37,2,0)),"")))</f>
        <v/>
      </c>
      <c r="Y1520" s="51" t="str">
        <f t="shared" si="163"/>
        <v/>
      </c>
      <c r="Z1520" s="46" t="str">
        <f t="shared" si="164"/>
        <v/>
      </c>
      <c r="AA1520" s="45" t="str">
        <f t="shared" si="165"/>
        <v/>
      </c>
      <c r="AB1520" s="45" t="str">
        <f t="shared" si="166"/>
        <v/>
      </c>
      <c r="AC1520" s="45" t="str">
        <f>+IF(Q1520="","",IFERROR(VLOOKUP(Q1520,Consulta1[],7,0),"-"))</f>
        <v/>
      </c>
      <c r="AD1520" s="45" t="str">
        <f>+IF(Q1520="","",IFERROR(VLOOKUP(Q1520,Consulta1[],9,0),"-"))</f>
        <v/>
      </c>
      <c r="AE1520" s="1">
        <f t="shared" si="167"/>
        <v>0</v>
      </c>
    </row>
    <row r="1521" spans="16:31">
      <c r="P1521" s="54"/>
      <c r="Q1521" s="45" t="str">
        <f t="shared" si="161"/>
        <v/>
      </c>
      <c r="R1521" s="45" t="str">
        <f>+IF(Q1521="","",IFERROR(VLOOKUP(Q1521,Consulta1[],2,0),"-"))</f>
        <v/>
      </c>
      <c r="S1521" s="45" t="str">
        <f>+IF(Q1521="","",IFERROR(VLOOKUP(Q1521,Consulta1[],3,0),"-"))</f>
        <v/>
      </c>
      <c r="T1521" s="45" t="str">
        <f>+IF(Q1521="","",IFERROR(VLOOKUP(Q1521,Consulta1[],4,0),"-"))</f>
        <v/>
      </c>
      <c r="U1521" s="45" t="str">
        <f>+IF(Q1521="","",IFERROR(VLOOKUP(Q1521,Consulta1[],5,0),"-"))</f>
        <v/>
      </c>
      <c r="V1521" s="45" t="str">
        <f>+IF(Q1521="","",IFERROR(VLOOKUP(Q1521,Consulta1[],6,0),"-"))</f>
        <v/>
      </c>
      <c r="W1521" s="45" t="str">
        <f t="shared" si="162"/>
        <v/>
      </c>
      <c r="X1521" s="51" t="str">
        <f>+IF(T1521="SWAT HB",800,IF(R1521="-","",IFERROR(IF(T1521="-","",VLOOKUP(T1521,'SKILL PERFIL'!$A$2:$B$37,2,0)),"")))</f>
        <v/>
      </c>
      <c r="Y1521" s="51" t="str">
        <f t="shared" si="163"/>
        <v/>
      </c>
      <c r="Z1521" s="46" t="str">
        <f t="shared" si="164"/>
        <v/>
      </c>
      <c r="AA1521" s="45" t="str">
        <f t="shared" si="165"/>
        <v/>
      </c>
      <c r="AB1521" s="45" t="str">
        <f t="shared" si="166"/>
        <v/>
      </c>
      <c r="AC1521" s="45" t="str">
        <f>+IF(Q1521="","",IFERROR(VLOOKUP(Q1521,Consulta1[],7,0),"-"))</f>
        <v/>
      </c>
      <c r="AD1521" s="45" t="str">
        <f>+IF(Q1521="","",IFERROR(VLOOKUP(Q1521,Consulta1[],9,0),"-"))</f>
        <v/>
      </c>
      <c r="AE1521" s="1">
        <f t="shared" si="167"/>
        <v>0</v>
      </c>
    </row>
    <row r="1522" spans="16:31">
      <c r="P1522" s="54"/>
      <c r="Q1522" s="45" t="str">
        <f t="shared" si="161"/>
        <v/>
      </c>
      <c r="R1522" s="45" t="str">
        <f>+IF(Q1522="","",IFERROR(VLOOKUP(Q1522,Consulta1[],2,0),"-"))</f>
        <v/>
      </c>
      <c r="S1522" s="45" t="str">
        <f>+IF(Q1522="","",IFERROR(VLOOKUP(Q1522,Consulta1[],3,0),"-"))</f>
        <v/>
      </c>
      <c r="T1522" s="45" t="str">
        <f>+IF(Q1522="","",IFERROR(VLOOKUP(Q1522,Consulta1[],4,0),"-"))</f>
        <v/>
      </c>
      <c r="U1522" s="45" t="str">
        <f>+IF(Q1522="","",IFERROR(VLOOKUP(Q1522,Consulta1[],5,0),"-"))</f>
        <v/>
      </c>
      <c r="V1522" s="45" t="str">
        <f>+IF(Q1522="","",IFERROR(VLOOKUP(Q1522,Consulta1[],6,0),"-"))</f>
        <v/>
      </c>
      <c r="W1522" s="45" t="str">
        <f t="shared" si="162"/>
        <v/>
      </c>
      <c r="X1522" s="51" t="str">
        <f>+IF(T1522="SWAT HB",800,IF(R1522="-","",IFERROR(IF(T1522="-","",VLOOKUP(T1522,'SKILL PERFIL'!$A$2:$B$37,2,0)),"")))</f>
        <v/>
      </c>
      <c r="Y1522" s="51" t="str">
        <f t="shared" si="163"/>
        <v/>
      </c>
      <c r="Z1522" s="46" t="str">
        <f t="shared" si="164"/>
        <v/>
      </c>
      <c r="AA1522" s="45" t="str">
        <f t="shared" si="165"/>
        <v/>
      </c>
      <c r="AB1522" s="45" t="str">
        <f t="shared" si="166"/>
        <v/>
      </c>
      <c r="AC1522" s="45" t="str">
        <f>+IF(Q1522="","",IFERROR(VLOOKUP(Q1522,Consulta1[],7,0),"-"))</f>
        <v/>
      </c>
      <c r="AD1522" s="45" t="str">
        <f>+IF(Q1522="","",IFERROR(VLOOKUP(Q1522,Consulta1[],9,0),"-"))</f>
        <v/>
      </c>
      <c r="AE1522" s="1">
        <f t="shared" si="167"/>
        <v>0</v>
      </c>
    </row>
    <row r="1523" spans="16:31">
      <c r="P1523" s="54"/>
      <c r="Q1523" s="45" t="str">
        <f t="shared" si="161"/>
        <v/>
      </c>
      <c r="R1523" s="45" t="str">
        <f>+IF(Q1523="","",IFERROR(VLOOKUP(Q1523,Consulta1[],2,0),"-"))</f>
        <v/>
      </c>
      <c r="S1523" s="45" t="str">
        <f>+IF(Q1523="","",IFERROR(VLOOKUP(Q1523,Consulta1[],3,0),"-"))</f>
        <v/>
      </c>
      <c r="T1523" s="45" t="str">
        <f>+IF(Q1523="","",IFERROR(VLOOKUP(Q1523,Consulta1[],4,0),"-"))</f>
        <v/>
      </c>
      <c r="U1523" s="45" t="str">
        <f>+IF(Q1523="","",IFERROR(VLOOKUP(Q1523,Consulta1[],5,0),"-"))</f>
        <v/>
      </c>
      <c r="V1523" s="45" t="str">
        <f>+IF(Q1523="","",IFERROR(VLOOKUP(Q1523,Consulta1[],6,0),"-"))</f>
        <v/>
      </c>
      <c r="W1523" s="45" t="str">
        <f t="shared" si="162"/>
        <v/>
      </c>
      <c r="X1523" s="51" t="str">
        <f>+IF(T1523="SWAT HB",800,IF(R1523="-","",IFERROR(IF(T1523="-","",VLOOKUP(T1523,'SKILL PERFIL'!$A$2:$B$37,2,0)),"")))</f>
        <v/>
      </c>
      <c r="Y1523" s="51" t="str">
        <f t="shared" si="163"/>
        <v/>
      </c>
      <c r="Z1523" s="46" t="str">
        <f t="shared" si="164"/>
        <v/>
      </c>
      <c r="AA1523" s="45" t="str">
        <f t="shared" si="165"/>
        <v/>
      </c>
      <c r="AB1523" s="45" t="str">
        <f t="shared" si="166"/>
        <v/>
      </c>
      <c r="AC1523" s="45" t="str">
        <f>+IF(Q1523="","",IFERROR(VLOOKUP(Q1523,Consulta1[],7,0),"-"))</f>
        <v/>
      </c>
      <c r="AD1523" s="45" t="str">
        <f>+IF(Q1523="","",IFERROR(VLOOKUP(Q1523,Consulta1[],9,0),"-"))</f>
        <v/>
      </c>
      <c r="AE1523" s="1">
        <f t="shared" si="167"/>
        <v>0</v>
      </c>
    </row>
    <row r="1524" spans="16:31">
      <c r="P1524" s="54"/>
      <c r="Q1524" s="45" t="str">
        <f t="shared" si="161"/>
        <v/>
      </c>
      <c r="R1524" s="45" t="str">
        <f>+IF(Q1524="","",IFERROR(VLOOKUP(Q1524,Consulta1[],2,0),"-"))</f>
        <v/>
      </c>
      <c r="S1524" s="45" t="str">
        <f>+IF(Q1524="","",IFERROR(VLOOKUP(Q1524,Consulta1[],3,0),"-"))</f>
        <v/>
      </c>
      <c r="T1524" s="45" t="str">
        <f>+IF(Q1524="","",IFERROR(VLOOKUP(Q1524,Consulta1[],4,0),"-"))</f>
        <v/>
      </c>
      <c r="U1524" s="45" t="str">
        <f>+IF(Q1524="","",IFERROR(VLOOKUP(Q1524,Consulta1[],5,0),"-"))</f>
        <v/>
      </c>
      <c r="V1524" s="45" t="str">
        <f>+IF(Q1524="","",IFERROR(VLOOKUP(Q1524,Consulta1[],6,0),"-"))</f>
        <v/>
      </c>
      <c r="W1524" s="45" t="str">
        <f t="shared" si="162"/>
        <v/>
      </c>
      <c r="X1524" s="51" t="str">
        <f>+IF(T1524="SWAT HB",800,IF(R1524="-","",IFERROR(IF(T1524="-","",VLOOKUP(T1524,'SKILL PERFIL'!$A$2:$B$37,2,0)),"")))</f>
        <v/>
      </c>
      <c r="Y1524" s="51" t="str">
        <f t="shared" si="163"/>
        <v/>
      </c>
      <c r="Z1524" s="46" t="str">
        <f t="shared" si="164"/>
        <v/>
      </c>
      <c r="AA1524" s="45" t="str">
        <f t="shared" si="165"/>
        <v/>
      </c>
      <c r="AB1524" s="45" t="str">
        <f t="shared" si="166"/>
        <v/>
      </c>
      <c r="AC1524" s="45" t="str">
        <f>+IF(Q1524="","",IFERROR(VLOOKUP(Q1524,Consulta1[],7,0),"-"))</f>
        <v/>
      </c>
      <c r="AD1524" s="45" t="str">
        <f>+IF(Q1524="","",IFERROR(VLOOKUP(Q1524,Consulta1[],9,0),"-"))</f>
        <v/>
      </c>
      <c r="AE1524" s="1">
        <f t="shared" si="167"/>
        <v>0</v>
      </c>
    </row>
    <row r="1525" spans="16:31">
      <c r="P1525" s="54"/>
      <c r="Q1525" s="45" t="str">
        <f t="shared" si="161"/>
        <v/>
      </c>
      <c r="R1525" s="45" t="str">
        <f>+IF(Q1525="","",IFERROR(VLOOKUP(Q1525,Consulta1[],2,0),"-"))</f>
        <v/>
      </c>
      <c r="S1525" s="45" t="str">
        <f>+IF(Q1525="","",IFERROR(VLOOKUP(Q1525,Consulta1[],3,0),"-"))</f>
        <v/>
      </c>
      <c r="T1525" s="45" t="str">
        <f>+IF(Q1525="","",IFERROR(VLOOKUP(Q1525,Consulta1[],4,0),"-"))</f>
        <v/>
      </c>
      <c r="U1525" s="45" t="str">
        <f>+IF(Q1525="","",IFERROR(VLOOKUP(Q1525,Consulta1[],5,0),"-"))</f>
        <v/>
      </c>
      <c r="V1525" s="45" t="str">
        <f>+IF(Q1525="","",IFERROR(VLOOKUP(Q1525,Consulta1[],6,0),"-"))</f>
        <v/>
      </c>
      <c r="W1525" s="45" t="str">
        <f t="shared" si="162"/>
        <v/>
      </c>
      <c r="X1525" s="51" t="str">
        <f>+IF(T1525="SWAT HB",800,IF(R1525="-","",IFERROR(IF(T1525="-","",VLOOKUP(T1525,'SKILL PERFIL'!$A$2:$B$37,2,0)),"")))</f>
        <v/>
      </c>
      <c r="Y1525" s="51" t="str">
        <f t="shared" si="163"/>
        <v/>
      </c>
      <c r="Z1525" s="46" t="str">
        <f t="shared" si="164"/>
        <v/>
      </c>
      <c r="AA1525" s="45" t="str">
        <f t="shared" si="165"/>
        <v/>
      </c>
      <c r="AB1525" s="45" t="str">
        <f t="shared" si="166"/>
        <v/>
      </c>
      <c r="AC1525" s="45" t="str">
        <f>+IF(Q1525="","",IFERROR(VLOOKUP(Q1525,Consulta1[],7,0),"-"))</f>
        <v/>
      </c>
      <c r="AD1525" s="45" t="str">
        <f>+IF(Q1525="","",IFERROR(VLOOKUP(Q1525,Consulta1[],9,0),"-"))</f>
        <v/>
      </c>
      <c r="AE1525" s="1">
        <f t="shared" si="167"/>
        <v>0</v>
      </c>
    </row>
    <row r="1526" spans="16:31">
      <c r="P1526" s="54"/>
      <c r="Q1526" s="45" t="str">
        <f t="shared" si="161"/>
        <v/>
      </c>
      <c r="R1526" s="45" t="str">
        <f>+IF(Q1526="","",IFERROR(VLOOKUP(Q1526,Consulta1[],2,0),"-"))</f>
        <v/>
      </c>
      <c r="S1526" s="45" t="str">
        <f>+IF(Q1526="","",IFERROR(VLOOKUP(Q1526,Consulta1[],3,0),"-"))</f>
        <v/>
      </c>
      <c r="T1526" s="45" t="str">
        <f>+IF(Q1526="","",IFERROR(VLOOKUP(Q1526,Consulta1[],4,0),"-"))</f>
        <v/>
      </c>
      <c r="U1526" s="45" t="str">
        <f>+IF(Q1526="","",IFERROR(VLOOKUP(Q1526,Consulta1[],5,0),"-"))</f>
        <v/>
      </c>
      <c r="V1526" s="45" t="str">
        <f>+IF(Q1526="","",IFERROR(VLOOKUP(Q1526,Consulta1[],6,0),"-"))</f>
        <v/>
      </c>
      <c r="W1526" s="45" t="str">
        <f t="shared" si="162"/>
        <v/>
      </c>
      <c r="X1526" s="51" t="str">
        <f>+IF(T1526="SWAT HB",800,IF(R1526="-","",IFERROR(IF(T1526="-","",VLOOKUP(T1526,'SKILL PERFIL'!$A$2:$B$37,2,0)),"")))</f>
        <v/>
      </c>
      <c r="Y1526" s="51" t="str">
        <f t="shared" si="163"/>
        <v/>
      </c>
      <c r="Z1526" s="46" t="str">
        <f t="shared" si="164"/>
        <v/>
      </c>
      <c r="AA1526" s="45" t="str">
        <f t="shared" si="165"/>
        <v/>
      </c>
      <c r="AB1526" s="45" t="str">
        <f t="shared" si="166"/>
        <v/>
      </c>
      <c r="AC1526" s="45" t="str">
        <f>+IF(Q1526="","",IFERROR(VLOOKUP(Q1526,Consulta1[],7,0),"-"))</f>
        <v/>
      </c>
      <c r="AD1526" s="45" t="str">
        <f>+IF(Q1526="","",IFERROR(VLOOKUP(Q1526,Consulta1[],9,0),"-"))</f>
        <v/>
      </c>
      <c r="AE1526" s="1">
        <f t="shared" si="167"/>
        <v>0</v>
      </c>
    </row>
    <row r="1527" spans="16:31">
      <c r="P1527" s="54"/>
      <c r="Q1527" s="45" t="str">
        <f t="shared" si="161"/>
        <v/>
      </c>
      <c r="R1527" s="45" t="str">
        <f>+IF(Q1527="","",IFERROR(VLOOKUP(Q1527,Consulta1[],2,0),"-"))</f>
        <v/>
      </c>
      <c r="S1527" s="45" t="str">
        <f>+IF(Q1527="","",IFERROR(VLOOKUP(Q1527,Consulta1[],3,0),"-"))</f>
        <v/>
      </c>
      <c r="T1527" s="45" t="str">
        <f>+IF(Q1527="","",IFERROR(VLOOKUP(Q1527,Consulta1[],4,0),"-"))</f>
        <v/>
      </c>
      <c r="U1527" s="45" t="str">
        <f>+IF(Q1527="","",IFERROR(VLOOKUP(Q1527,Consulta1[],5,0),"-"))</f>
        <v/>
      </c>
      <c r="V1527" s="45" t="str">
        <f>+IF(Q1527="","",IFERROR(VLOOKUP(Q1527,Consulta1[],6,0),"-"))</f>
        <v/>
      </c>
      <c r="W1527" s="45" t="str">
        <f t="shared" si="162"/>
        <v/>
      </c>
      <c r="X1527" s="51" t="str">
        <f>+IF(T1527="SWAT HB",800,IF(R1527="-","",IFERROR(IF(T1527="-","",VLOOKUP(T1527,'SKILL PERFIL'!$A$2:$B$37,2,0)),"")))</f>
        <v/>
      </c>
      <c r="Y1527" s="51" t="str">
        <f t="shared" si="163"/>
        <v/>
      </c>
      <c r="Z1527" s="46" t="str">
        <f t="shared" si="164"/>
        <v/>
      </c>
      <c r="AA1527" s="45" t="str">
        <f t="shared" si="165"/>
        <v/>
      </c>
      <c r="AB1527" s="45" t="str">
        <f t="shared" si="166"/>
        <v/>
      </c>
      <c r="AC1527" s="45" t="str">
        <f>+IF(Q1527="","",IFERROR(VLOOKUP(Q1527,Consulta1[],7,0),"-"))</f>
        <v/>
      </c>
      <c r="AD1527" s="45" t="str">
        <f>+IF(Q1527="","",IFERROR(VLOOKUP(Q1527,Consulta1[],9,0),"-"))</f>
        <v/>
      </c>
      <c r="AE1527" s="1">
        <f t="shared" si="167"/>
        <v>0</v>
      </c>
    </row>
    <row r="1528" spans="16:31">
      <c r="P1528" s="54"/>
      <c r="Q1528" s="45" t="str">
        <f t="shared" si="161"/>
        <v/>
      </c>
      <c r="R1528" s="45" t="str">
        <f>+IF(Q1528="","",IFERROR(VLOOKUP(Q1528,Consulta1[],2,0),"-"))</f>
        <v/>
      </c>
      <c r="S1528" s="45" t="str">
        <f>+IF(Q1528="","",IFERROR(VLOOKUP(Q1528,Consulta1[],3,0),"-"))</f>
        <v/>
      </c>
      <c r="T1528" s="45" t="str">
        <f>+IF(Q1528="","",IFERROR(VLOOKUP(Q1528,Consulta1[],4,0),"-"))</f>
        <v/>
      </c>
      <c r="U1528" s="45" t="str">
        <f>+IF(Q1528="","",IFERROR(VLOOKUP(Q1528,Consulta1[],5,0),"-"))</f>
        <v/>
      </c>
      <c r="V1528" s="45" t="str">
        <f>+IF(Q1528="","",IFERROR(VLOOKUP(Q1528,Consulta1[],6,0),"-"))</f>
        <v/>
      </c>
      <c r="W1528" s="45" t="str">
        <f t="shared" si="162"/>
        <v/>
      </c>
      <c r="X1528" s="51" t="str">
        <f>+IF(T1528="SWAT HB",800,IF(R1528="-","",IFERROR(IF(T1528="-","",VLOOKUP(T1528,'SKILL PERFIL'!$A$2:$B$37,2,0)),"")))</f>
        <v/>
      </c>
      <c r="Y1528" s="51" t="str">
        <f t="shared" si="163"/>
        <v/>
      </c>
      <c r="Z1528" s="46" t="str">
        <f t="shared" si="164"/>
        <v/>
      </c>
      <c r="AA1528" s="45" t="str">
        <f t="shared" si="165"/>
        <v/>
      </c>
      <c r="AB1528" s="45" t="str">
        <f t="shared" si="166"/>
        <v/>
      </c>
      <c r="AC1528" s="45" t="str">
        <f>+IF(Q1528="","",IFERROR(VLOOKUP(Q1528,Consulta1[],7,0),"-"))</f>
        <v/>
      </c>
      <c r="AD1528" s="45" t="str">
        <f>+IF(Q1528="","",IFERROR(VLOOKUP(Q1528,Consulta1[],9,0),"-"))</f>
        <v/>
      </c>
      <c r="AE1528" s="1">
        <f t="shared" si="167"/>
        <v>0</v>
      </c>
    </row>
    <row r="1529" spans="16:31">
      <c r="P1529" s="54"/>
      <c r="Q1529" s="45" t="str">
        <f t="shared" si="161"/>
        <v/>
      </c>
      <c r="R1529" s="45" t="str">
        <f>+IF(Q1529="","",IFERROR(VLOOKUP(Q1529,Consulta1[],2,0),"-"))</f>
        <v/>
      </c>
      <c r="S1529" s="45" t="str">
        <f>+IF(Q1529="","",IFERROR(VLOOKUP(Q1529,Consulta1[],3,0),"-"))</f>
        <v/>
      </c>
      <c r="T1529" s="45" t="str">
        <f>+IF(Q1529="","",IFERROR(VLOOKUP(Q1529,Consulta1[],4,0),"-"))</f>
        <v/>
      </c>
      <c r="U1529" s="45" t="str">
        <f>+IF(Q1529="","",IFERROR(VLOOKUP(Q1529,Consulta1[],5,0),"-"))</f>
        <v/>
      </c>
      <c r="V1529" s="45" t="str">
        <f>+IF(Q1529="","",IFERROR(VLOOKUP(Q1529,Consulta1[],6,0),"-"))</f>
        <v/>
      </c>
      <c r="W1529" s="45" t="str">
        <f t="shared" si="162"/>
        <v/>
      </c>
      <c r="X1529" s="51" t="str">
        <f>+IF(T1529="SWAT HB",800,IF(R1529="-","",IFERROR(IF(T1529="-","",VLOOKUP(T1529,'SKILL PERFIL'!$A$2:$B$37,2,0)),"")))</f>
        <v/>
      </c>
      <c r="Y1529" s="51" t="str">
        <f t="shared" si="163"/>
        <v/>
      </c>
      <c r="Z1529" s="46" t="str">
        <f t="shared" si="164"/>
        <v/>
      </c>
      <c r="AA1529" s="45" t="str">
        <f t="shared" si="165"/>
        <v/>
      </c>
      <c r="AB1529" s="45" t="str">
        <f t="shared" si="166"/>
        <v/>
      </c>
      <c r="AC1529" s="45" t="str">
        <f>+IF(Q1529="","",IFERROR(VLOOKUP(Q1529,Consulta1[],7,0),"-"))</f>
        <v/>
      </c>
      <c r="AD1529" s="45" t="str">
        <f>+IF(Q1529="","",IFERROR(VLOOKUP(Q1529,Consulta1[],9,0),"-"))</f>
        <v/>
      </c>
      <c r="AE1529" s="1">
        <f t="shared" si="167"/>
        <v>0</v>
      </c>
    </row>
    <row r="1530" spans="16:31">
      <c r="P1530" s="54"/>
      <c r="Q1530" s="45" t="str">
        <f t="shared" si="161"/>
        <v/>
      </c>
      <c r="R1530" s="45" t="str">
        <f>+IF(Q1530="","",IFERROR(VLOOKUP(Q1530,Consulta1[],2,0),"-"))</f>
        <v/>
      </c>
      <c r="S1530" s="45" t="str">
        <f>+IF(Q1530="","",IFERROR(VLOOKUP(Q1530,Consulta1[],3,0),"-"))</f>
        <v/>
      </c>
      <c r="T1530" s="45" t="str">
        <f>+IF(Q1530="","",IFERROR(VLOOKUP(Q1530,Consulta1[],4,0),"-"))</f>
        <v/>
      </c>
      <c r="U1530" s="45" t="str">
        <f>+IF(Q1530="","",IFERROR(VLOOKUP(Q1530,Consulta1[],5,0),"-"))</f>
        <v/>
      </c>
      <c r="V1530" s="45" t="str">
        <f>+IF(Q1530="","",IFERROR(VLOOKUP(Q1530,Consulta1[],6,0),"-"))</f>
        <v/>
      </c>
      <c r="W1530" s="45" t="str">
        <f t="shared" si="162"/>
        <v/>
      </c>
      <c r="X1530" s="51" t="str">
        <f>+IF(T1530="SWAT HB",800,IF(R1530="-","",IFERROR(IF(T1530="-","",VLOOKUP(T1530,'SKILL PERFIL'!$A$2:$B$37,2,0)),"")))</f>
        <v/>
      </c>
      <c r="Y1530" s="51" t="str">
        <f t="shared" si="163"/>
        <v/>
      </c>
      <c r="Z1530" s="46" t="str">
        <f t="shared" si="164"/>
        <v/>
      </c>
      <c r="AA1530" s="45" t="str">
        <f t="shared" si="165"/>
        <v/>
      </c>
      <c r="AB1530" s="45" t="str">
        <f t="shared" si="166"/>
        <v/>
      </c>
      <c r="AC1530" s="45" t="str">
        <f>+IF(Q1530="","",IFERROR(VLOOKUP(Q1530,Consulta1[],7,0),"-"))</f>
        <v/>
      </c>
      <c r="AD1530" s="45" t="str">
        <f>+IF(Q1530="","",IFERROR(VLOOKUP(Q1530,Consulta1[],9,0),"-"))</f>
        <v/>
      </c>
      <c r="AE1530" s="1">
        <f t="shared" si="167"/>
        <v>0</v>
      </c>
    </row>
    <row r="1531" spans="16:31">
      <c r="P1531" s="54"/>
      <c r="Q1531" s="45" t="str">
        <f t="shared" si="161"/>
        <v/>
      </c>
      <c r="R1531" s="45" t="str">
        <f>+IF(Q1531="","",IFERROR(VLOOKUP(Q1531,Consulta1[],2,0),"-"))</f>
        <v/>
      </c>
      <c r="S1531" s="45" t="str">
        <f>+IF(Q1531="","",IFERROR(VLOOKUP(Q1531,Consulta1[],3,0),"-"))</f>
        <v/>
      </c>
      <c r="T1531" s="45" t="str">
        <f>+IF(Q1531="","",IFERROR(VLOOKUP(Q1531,Consulta1[],4,0),"-"))</f>
        <v/>
      </c>
      <c r="U1531" s="45" t="str">
        <f>+IF(Q1531="","",IFERROR(VLOOKUP(Q1531,Consulta1[],5,0),"-"))</f>
        <v/>
      </c>
      <c r="V1531" s="45" t="str">
        <f>+IF(Q1531="","",IFERROR(VLOOKUP(Q1531,Consulta1[],6,0),"-"))</f>
        <v/>
      </c>
      <c r="W1531" s="45" t="str">
        <f t="shared" si="162"/>
        <v/>
      </c>
      <c r="X1531" s="51" t="str">
        <f>+IF(T1531="SWAT HB",800,IF(R1531="-","",IFERROR(IF(T1531="-","",VLOOKUP(T1531,'SKILL PERFIL'!$A$2:$B$37,2,0)),"")))</f>
        <v/>
      </c>
      <c r="Y1531" s="51" t="str">
        <f t="shared" si="163"/>
        <v/>
      </c>
      <c r="Z1531" s="46" t="str">
        <f t="shared" si="164"/>
        <v/>
      </c>
      <c r="AA1531" s="45" t="str">
        <f t="shared" si="165"/>
        <v/>
      </c>
      <c r="AB1531" s="45" t="str">
        <f t="shared" si="166"/>
        <v/>
      </c>
      <c r="AC1531" s="45" t="str">
        <f>+IF(Q1531="","",IFERROR(VLOOKUP(Q1531,Consulta1[],7,0),"-"))</f>
        <v/>
      </c>
      <c r="AD1531" s="45" t="str">
        <f>+IF(Q1531="","",IFERROR(VLOOKUP(Q1531,Consulta1[],9,0),"-"))</f>
        <v/>
      </c>
      <c r="AE1531" s="1">
        <f t="shared" si="167"/>
        <v>0</v>
      </c>
    </row>
    <row r="1532" spans="16:31">
      <c r="P1532" s="54"/>
      <c r="Q1532" s="45" t="str">
        <f t="shared" si="161"/>
        <v/>
      </c>
      <c r="R1532" s="45" t="str">
        <f>+IF(Q1532="","",IFERROR(VLOOKUP(Q1532,Consulta1[],2,0),"-"))</f>
        <v/>
      </c>
      <c r="S1532" s="45" t="str">
        <f>+IF(Q1532="","",IFERROR(VLOOKUP(Q1532,Consulta1[],3,0),"-"))</f>
        <v/>
      </c>
      <c r="T1532" s="45" t="str">
        <f>+IF(Q1532="","",IFERROR(VLOOKUP(Q1532,Consulta1[],4,0),"-"))</f>
        <v/>
      </c>
      <c r="U1532" s="45" t="str">
        <f>+IF(Q1532="","",IFERROR(VLOOKUP(Q1532,Consulta1[],5,0),"-"))</f>
        <v/>
      </c>
      <c r="V1532" s="45" t="str">
        <f>+IF(Q1532="","",IFERROR(VLOOKUP(Q1532,Consulta1[],6,0),"-"))</f>
        <v/>
      </c>
      <c r="W1532" s="45" t="str">
        <f t="shared" si="162"/>
        <v/>
      </c>
      <c r="X1532" s="51" t="str">
        <f>+IF(T1532="SWAT HB",800,IF(R1532="-","",IFERROR(IF(T1532="-","",VLOOKUP(T1532,'SKILL PERFIL'!$A$2:$B$37,2,0)),"")))</f>
        <v/>
      </c>
      <c r="Y1532" s="51" t="str">
        <f t="shared" si="163"/>
        <v/>
      </c>
      <c r="Z1532" s="46" t="str">
        <f t="shared" si="164"/>
        <v/>
      </c>
      <c r="AA1532" s="45" t="str">
        <f t="shared" si="165"/>
        <v/>
      </c>
      <c r="AB1532" s="45" t="str">
        <f t="shared" si="166"/>
        <v/>
      </c>
      <c r="AC1532" s="45" t="str">
        <f>+IF(Q1532="","",IFERROR(VLOOKUP(Q1532,Consulta1[],7,0),"-"))</f>
        <v/>
      </c>
      <c r="AD1532" s="45" t="str">
        <f>+IF(Q1532="","",IFERROR(VLOOKUP(Q1532,Consulta1[],9,0),"-"))</f>
        <v/>
      </c>
      <c r="AE1532" s="1">
        <f t="shared" si="167"/>
        <v>0</v>
      </c>
    </row>
    <row r="1533" spans="16:31">
      <c r="P1533" s="54"/>
      <c r="Q1533" s="45" t="str">
        <f t="shared" si="161"/>
        <v/>
      </c>
      <c r="R1533" s="45" t="str">
        <f>+IF(Q1533="","",IFERROR(VLOOKUP(Q1533,Consulta1[],2,0),"-"))</f>
        <v/>
      </c>
      <c r="S1533" s="45" t="str">
        <f>+IF(Q1533="","",IFERROR(VLOOKUP(Q1533,Consulta1[],3,0),"-"))</f>
        <v/>
      </c>
      <c r="T1533" s="45" t="str">
        <f>+IF(Q1533="","",IFERROR(VLOOKUP(Q1533,Consulta1[],4,0),"-"))</f>
        <v/>
      </c>
      <c r="U1533" s="45" t="str">
        <f>+IF(Q1533="","",IFERROR(VLOOKUP(Q1533,Consulta1[],5,0),"-"))</f>
        <v/>
      </c>
      <c r="V1533" s="45" t="str">
        <f>+IF(Q1533="","",IFERROR(VLOOKUP(Q1533,Consulta1[],6,0),"-"))</f>
        <v/>
      </c>
      <c r="W1533" s="45" t="str">
        <f t="shared" si="162"/>
        <v/>
      </c>
      <c r="X1533" s="51" t="str">
        <f>+IF(T1533="SWAT HB",800,IF(R1533="-","",IFERROR(IF(T1533="-","",VLOOKUP(T1533,'SKILL PERFIL'!$A$2:$B$37,2,0)),"")))</f>
        <v/>
      </c>
      <c r="Y1533" s="51" t="str">
        <f t="shared" si="163"/>
        <v/>
      </c>
      <c r="Z1533" s="46" t="str">
        <f t="shared" si="164"/>
        <v/>
      </c>
      <c r="AA1533" s="45" t="str">
        <f t="shared" si="165"/>
        <v/>
      </c>
      <c r="AB1533" s="45" t="str">
        <f t="shared" si="166"/>
        <v/>
      </c>
      <c r="AC1533" s="45" t="str">
        <f>+IF(Q1533="","",IFERROR(VLOOKUP(Q1533,Consulta1[],7,0),"-"))</f>
        <v/>
      </c>
      <c r="AD1533" s="45" t="str">
        <f>+IF(Q1533="","",IFERROR(VLOOKUP(Q1533,Consulta1[],9,0),"-"))</f>
        <v/>
      </c>
      <c r="AE1533" s="1">
        <f t="shared" si="167"/>
        <v>0</v>
      </c>
    </row>
    <row r="1534" spans="16:31">
      <c r="P1534" s="54"/>
      <c r="Q1534" s="45" t="str">
        <f t="shared" si="161"/>
        <v/>
      </c>
      <c r="R1534" s="45" t="str">
        <f>+IF(Q1534="","",IFERROR(VLOOKUP(Q1534,Consulta1[],2,0),"-"))</f>
        <v/>
      </c>
      <c r="S1534" s="45" t="str">
        <f>+IF(Q1534="","",IFERROR(VLOOKUP(Q1534,Consulta1[],3,0),"-"))</f>
        <v/>
      </c>
      <c r="T1534" s="45" t="str">
        <f>+IF(Q1534="","",IFERROR(VLOOKUP(Q1534,Consulta1[],4,0),"-"))</f>
        <v/>
      </c>
      <c r="U1534" s="45" t="str">
        <f>+IF(Q1534="","",IFERROR(VLOOKUP(Q1534,Consulta1[],5,0),"-"))</f>
        <v/>
      </c>
      <c r="V1534" s="45" t="str">
        <f>+IF(Q1534="","",IFERROR(VLOOKUP(Q1534,Consulta1[],6,0),"-"))</f>
        <v/>
      </c>
      <c r="W1534" s="45" t="str">
        <f t="shared" si="162"/>
        <v/>
      </c>
      <c r="X1534" s="51" t="str">
        <f>+IF(T1534="SWAT HB",800,IF(R1534="-","",IFERROR(IF(T1534="-","",VLOOKUP(T1534,'SKILL PERFIL'!$A$2:$B$37,2,0)),"")))</f>
        <v/>
      </c>
      <c r="Y1534" s="51" t="str">
        <f t="shared" si="163"/>
        <v/>
      </c>
      <c r="Z1534" s="46" t="str">
        <f t="shared" si="164"/>
        <v/>
      </c>
      <c r="AA1534" s="45" t="str">
        <f t="shared" si="165"/>
        <v/>
      </c>
      <c r="AB1534" s="45" t="str">
        <f t="shared" si="166"/>
        <v/>
      </c>
      <c r="AC1534" s="45" t="str">
        <f>+IF(Q1534="","",IFERROR(VLOOKUP(Q1534,Consulta1[],7,0),"-"))</f>
        <v/>
      </c>
      <c r="AD1534" s="45" t="str">
        <f>+IF(Q1534="","",IFERROR(VLOOKUP(Q1534,Consulta1[],9,0),"-"))</f>
        <v/>
      </c>
      <c r="AE1534" s="1">
        <f t="shared" si="167"/>
        <v>0</v>
      </c>
    </row>
    <row r="1535" spans="16:31">
      <c r="P1535" s="54"/>
      <c r="Q1535" s="45" t="str">
        <f t="shared" si="161"/>
        <v/>
      </c>
      <c r="R1535" s="45" t="str">
        <f>+IF(Q1535="","",IFERROR(VLOOKUP(Q1535,Consulta1[],2,0),"-"))</f>
        <v/>
      </c>
      <c r="S1535" s="45" t="str">
        <f>+IF(Q1535="","",IFERROR(VLOOKUP(Q1535,Consulta1[],3,0),"-"))</f>
        <v/>
      </c>
      <c r="T1535" s="45" t="str">
        <f>+IF(Q1535="","",IFERROR(VLOOKUP(Q1535,Consulta1[],4,0),"-"))</f>
        <v/>
      </c>
      <c r="U1535" s="45" t="str">
        <f>+IF(Q1535="","",IFERROR(VLOOKUP(Q1535,Consulta1[],5,0),"-"))</f>
        <v/>
      </c>
      <c r="V1535" s="45" t="str">
        <f>+IF(Q1535="","",IFERROR(VLOOKUP(Q1535,Consulta1[],6,0),"-"))</f>
        <v/>
      </c>
      <c r="W1535" s="45" t="str">
        <f t="shared" si="162"/>
        <v/>
      </c>
      <c r="X1535" s="51" t="str">
        <f>+IF(T1535="SWAT HB",800,IF(R1535="-","",IFERROR(IF(T1535="-","",VLOOKUP(T1535,'SKILL PERFIL'!$A$2:$B$37,2,0)),"")))</f>
        <v/>
      </c>
      <c r="Y1535" s="51" t="str">
        <f t="shared" si="163"/>
        <v/>
      </c>
      <c r="Z1535" s="46" t="str">
        <f t="shared" si="164"/>
        <v/>
      </c>
      <c r="AA1535" s="45" t="str">
        <f t="shared" si="165"/>
        <v/>
      </c>
      <c r="AB1535" s="45" t="str">
        <f t="shared" si="166"/>
        <v/>
      </c>
      <c r="AC1535" s="45" t="str">
        <f>+IF(Q1535="","",IFERROR(VLOOKUP(Q1535,Consulta1[],7,0),"-"))</f>
        <v/>
      </c>
      <c r="AD1535" s="45" t="str">
        <f>+IF(Q1535="","",IFERROR(VLOOKUP(Q1535,Consulta1[],9,0),"-"))</f>
        <v/>
      </c>
      <c r="AE1535" s="1">
        <f t="shared" si="167"/>
        <v>0</v>
      </c>
    </row>
    <row r="1536" spans="16:31">
      <c r="P1536" s="54"/>
      <c r="Q1536" s="45" t="str">
        <f t="shared" si="161"/>
        <v/>
      </c>
      <c r="R1536" s="45" t="str">
        <f>+IF(Q1536="","",IFERROR(VLOOKUP(Q1536,Consulta1[],2,0),"-"))</f>
        <v/>
      </c>
      <c r="S1536" s="45" t="str">
        <f>+IF(Q1536="","",IFERROR(VLOOKUP(Q1536,Consulta1[],3,0),"-"))</f>
        <v/>
      </c>
      <c r="T1536" s="45" t="str">
        <f>+IF(Q1536="","",IFERROR(VLOOKUP(Q1536,Consulta1[],4,0),"-"))</f>
        <v/>
      </c>
      <c r="U1536" s="45" t="str">
        <f>+IF(Q1536="","",IFERROR(VLOOKUP(Q1536,Consulta1[],5,0),"-"))</f>
        <v/>
      </c>
      <c r="V1536" s="45" t="str">
        <f>+IF(Q1536="","",IFERROR(VLOOKUP(Q1536,Consulta1[],6,0),"-"))</f>
        <v/>
      </c>
      <c r="W1536" s="45" t="str">
        <f t="shared" si="162"/>
        <v/>
      </c>
      <c r="X1536" s="51" t="str">
        <f>+IF(T1536="SWAT HB",800,IF(R1536="-","",IFERROR(IF(T1536="-","",VLOOKUP(T1536,'SKILL PERFIL'!$A$2:$B$37,2,0)),"")))</f>
        <v/>
      </c>
      <c r="Y1536" s="51" t="str">
        <f t="shared" si="163"/>
        <v/>
      </c>
      <c r="Z1536" s="46" t="str">
        <f t="shared" si="164"/>
        <v/>
      </c>
      <c r="AA1536" s="45" t="str">
        <f t="shared" si="165"/>
        <v/>
      </c>
      <c r="AB1536" s="45" t="str">
        <f t="shared" si="166"/>
        <v/>
      </c>
      <c r="AC1536" s="45" t="str">
        <f>+IF(Q1536="","",IFERROR(VLOOKUP(Q1536,Consulta1[],7,0),"-"))</f>
        <v/>
      </c>
      <c r="AD1536" s="45" t="str">
        <f>+IF(Q1536="","",IFERROR(VLOOKUP(Q1536,Consulta1[],9,0),"-"))</f>
        <v/>
      </c>
      <c r="AE1536" s="1">
        <f t="shared" si="167"/>
        <v>0</v>
      </c>
    </row>
    <row r="1537" spans="16:31">
      <c r="P1537" s="54"/>
      <c r="Q1537" s="45" t="str">
        <f t="shared" si="161"/>
        <v/>
      </c>
      <c r="R1537" s="45" t="str">
        <f>+IF(Q1537="","",IFERROR(VLOOKUP(Q1537,Consulta1[],2,0),"-"))</f>
        <v/>
      </c>
      <c r="S1537" s="45" t="str">
        <f>+IF(Q1537="","",IFERROR(VLOOKUP(Q1537,Consulta1[],3,0),"-"))</f>
        <v/>
      </c>
      <c r="T1537" s="45" t="str">
        <f>+IF(Q1537="","",IFERROR(VLOOKUP(Q1537,Consulta1[],4,0),"-"))</f>
        <v/>
      </c>
      <c r="U1537" s="45" t="str">
        <f>+IF(Q1537="","",IFERROR(VLOOKUP(Q1537,Consulta1[],5,0),"-"))</f>
        <v/>
      </c>
      <c r="V1537" s="45" t="str">
        <f>+IF(Q1537="","",IFERROR(VLOOKUP(Q1537,Consulta1[],6,0),"-"))</f>
        <v/>
      </c>
      <c r="W1537" s="45" t="str">
        <f t="shared" si="162"/>
        <v/>
      </c>
      <c r="X1537" s="51" t="str">
        <f>+IF(T1537="SWAT HB",800,IF(R1537="-","",IFERROR(IF(T1537="-","",VLOOKUP(T1537,'SKILL PERFIL'!$A$2:$B$37,2,0)),"")))</f>
        <v/>
      </c>
      <c r="Y1537" s="51" t="str">
        <f t="shared" si="163"/>
        <v/>
      </c>
      <c r="Z1537" s="46" t="str">
        <f t="shared" si="164"/>
        <v/>
      </c>
      <c r="AA1537" s="45" t="str">
        <f t="shared" si="165"/>
        <v/>
      </c>
      <c r="AB1537" s="45" t="str">
        <f t="shared" si="166"/>
        <v/>
      </c>
      <c r="AC1537" s="45" t="str">
        <f>+IF(Q1537="","",IFERROR(VLOOKUP(Q1537,Consulta1[],7,0),"-"))</f>
        <v/>
      </c>
      <c r="AD1537" s="45" t="str">
        <f>+IF(Q1537="","",IFERROR(VLOOKUP(Q1537,Consulta1[],9,0),"-"))</f>
        <v/>
      </c>
      <c r="AE1537" s="1">
        <f t="shared" si="167"/>
        <v>0</v>
      </c>
    </row>
    <row r="1538" spans="16:31">
      <c r="P1538" s="54"/>
      <c r="Q1538" s="45" t="str">
        <f t="shared" si="161"/>
        <v/>
      </c>
      <c r="R1538" s="45" t="str">
        <f>+IF(Q1538="","",IFERROR(VLOOKUP(Q1538,Consulta1[],2,0),"-"))</f>
        <v/>
      </c>
      <c r="S1538" s="45" t="str">
        <f>+IF(Q1538="","",IFERROR(VLOOKUP(Q1538,Consulta1[],3,0),"-"))</f>
        <v/>
      </c>
      <c r="T1538" s="45" t="str">
        <f>+IF(Q1538="","",IFERROR(VLOOKUP(Q1538,Consulta1[],4,0),"-"))</f>
        <v/>
      </c>
      <c r="U1538" s="45" t="str">
        <f>+IF(Q1538="","",IFERROR(VLOOKUP(Q1538,Consulta1[],5,0),"-"))</f>
        <v/>
      </c>
      <c r="V1538" s="45" t="str">
        <f>+IF(Q1538="","",IFERROR(VLOOKUP(Q1538,Consulta1[],6,0),"-"))</f>
        <v/>
      </c>
      <c r="W1538" s="45" t="str">
        <f t="shared" si="162"/>
        <v/>
      </c>
      <c r="X1538" s="51" t="str">
        <f>+IF(T1538="SWAT HB",800,IF(R1538="-","",IFERROR(IF(T1538="-","",VLOOKUP(T1538,'SKILL PERFIL'!$A$2:$B$37,2,0)),"")))</f>
        <v/>
      </c>
      <c r="Y1538" s="51" t="str">
        <f t="shared" si="163"/>
        <v/>
      </c>
      <c r="Z1538" s="46" t="str">
        <f t="shared" si="164"/>
        <v/>
      </c>
      <c r="AA1538" s="45" t="str">
        <f t="shared" si="165"/>
        <v/>
      </c>
      <c r="AB1538" s="45" t="str">
        <f t="shared" si="166"/>
        <v/>
      </c>
      <c r="AC1538" s="45" t="str">
        <f>+IF(Q1538="","",IFERROR(VLOOKUP(Q1538,Consulta1[],7,0),"-"))</f>
        <v/>
      </c>
      <c r="AD1538" s="45" t="str">
        <f>+IF(Q1538="","",IFERROR(VLOOKUP(Q1538,Consulta1[],9,0),"-"))</f>
        <v/>
      </c>
      <c r="AE1538" s="1">
        <f t="shared" si="167"/>
        <v>0</v>
      </c>
    </row>
    <row r="1539" spans="16:31">
      <c r="P1539" s="54"/>
      <c r="Q1539" s="45" t="str">
        <f t="shared" ref="Q1539:Q1602" si="168">+IFERROR(IF(G1539="","",LEFT(G1539,7))*1,"")</f>
        <v/>
      </c>
      <c r="R1539" s="45" t="str">
        <f>+IF(Q1539="","",IFERROR(VLOOKUP(Q1539,Consulta1[],2,0),"-"))</f>
        <v/>
      </c>
      <c r="S1539" s="45" t="str">
        <f>+IF(Q1539="","",IFERROR(VLOOKUP(Q1539,Consulta1[],3,0),"-"))</f>
        <v/>
      </c>
      <c r="T1539" s="45" t="str">
        <f>+IF(Q1539="","",IFERROR(VLOOKUP(Q1539,Consulta1[],4,0),"-"))</f>
        <v/>
      </c>
      <c r="U1539" s="45" t="str">
        <f>+IF(Q1539="","",IFERROR(VLOOKUP(Q1539,Consulta1[],5,0),"-"))</f>
        <v/>
      </c>
      <c r="V1539" s="45" t="str">
        <f>+IF(Q1539="","",IFERROR(VLOOKUP(Q1539,Consulta1[],6,0),"-"))</f>
        <v/>
      </c>
      <c r="W1539" s="45" t="str">
        <f t="shared" ref="W1539:W1602" si="169">+IF(G1539="","",IF(R1539="-","",I1539))</f>
        <v/>
      </c>
      <c r="X1539" s="51" t="str">
        <f>+IF(T1539="SWAT HB",800,IF(R1539="-","",IFERROR(IF(T1539="-","",VLOOKUP(T1539,'SKILL PERFIL'!$A$2:$B$37,2,0)),"")))</f>
        <v/>
      </c>
      <c r="Y1539" s="51" t="str">
        <f t="shared" ref="Y1539:Y1602" si="170">+IFERROR(IF(R1539="-","",MID(J1539,2,8)*24*3600),"")</f>
        <v/>
      </c>
      <c r="Z1539" s="46" t="str">
        <f t="shared" ref="Z1539:Z1602" si="171">+IFERROR(W1539*Y1539,"")</f>
        <v/>
      </c>
      <c r="AA1539" s="45" t="str">
        <f t="shared" ref="AA1539:AA1602" si="172">+IF(Q1539="","",Q1539)</f>
        <v/>
      </c>
      <c r="AB1539" s="45" t="str">
        <f t="shared" ref="AB1539:AB1602" si="173">+IF(G1539="","",IF(R1539="-",0,1))</f>
        <v/>
      </c>
      <c r="AC1539" s="45" t="str">
        <f>+IF(Q1539="","",IFERROR(VLOOKUP(Q1539,Consulta1[],7,0),"-"))</f>
        <v/>
      </c>
      <c r="AD1539" s="45" t="str">
        <f>+IF(Q1539="","",IFERROR(VLOOKUP(Q1539,Consulta1[],9,0),"-"))</f>
        <v/>
      </c>
      <c r="AE1539" s="1">
        <f t="shared" ref="AE1539:AE1602" si="174">DATE(YEAR(A1539),MONTH(A1539),DAY(A1539))</f>
        <v>0</v>
      </c>
    </row>
    <row r="1540" spans="16:31">
      <c r="P1540" s="54"/>
      <c r="Q1540" s="45" t="str">
        <f t="shared" si="168"/>
        <v/>
      </c>
      <c r="R1540" s="45" t="str">
        <f>+IF(Q1540="","",IFERROR(VLOOKUP(Q1540,Consulta1[],2,0),"-"))</f>
        <v/>
      </c>
      <c r="S1540" s="45" t="str">
        <f>+IF(Q1540="","",IFERROR(VLOOKUP(Q1540,Consulta1[],3,0),"-"))</f>
        <v/>
      </c>
      <c r="T1540" s="45" t="str">
        <f>+IF(Q1540="","",IFERROR(VLOOKUP(Q1540,Consulta1[],4,0),"-"))</f>
        <v/>
      </c>
      <c r="U1540" s="45" t="str">
        <f>+IF(Q1540="","",IFERROR(VLOOKUP(Q1540,Consulta1[],5,0),"-"))</f>
        <v/>
      </c>
      <c r="V1540" s="45" t="str">
        <f>+IF(Q1540="","",IFERROR(VLOOKUP(Q1540,Consulta1[],6,0),"-"))</f>
        <v/>
      </c>
      <c r="W1540" s="45" t="str">
        <f t="shared" si="169"/>
        <v/>
      </c>
      <c r="X1540" s="51" t="str">
        <f>+IF(T1540="SWAT HB",800,IF(R1540="-","",IFERROR(IF(T1540="-","",VLOOKUP(T1540,'SKILL PERFIL'!$A$2:$B$37,2,0)),"")))</f>
        <v/>
      </c>
      <c r="Y1540" s="51" t="str">
        <f t="shared" si="170"/>
        <v/>
      </c>
      <c r="Z1540" s="46" t="str">
        <f t="shared" si="171"/>
        <v/>
      </c>
      <c r="AA1540" s="45" t="str">
        <f t="shared" si="172"/>
        <v/>
      </c>
      <c r="AB1540" s="45" t="str">
        <f t="shared" si="173"/>
        <v/>
      </c>
      <c r="AC1540" s="45" t="str">
        <f>+IF(Q1540="","",IFERROR(VLOOKUP(Q1540,Consulta1[],7,0),"-"))</f>
        <v/>
      </c>
      <c r="AD1540" s="45" t="str">
        <f>+IF(Q1540="","",IFERROR(VLOOKUP(Q1540,Consulta1[],9,0),"-"))</f>
        <v/>
      </c>
      <c r="AE1540" s="1">
        <f t="shared" si="174"/>
        <v>0</v>
      </c>
    </row>
    <row r="1541" spans="16:31">
      <c r="P1541" s="54"/>
      <c r="Q1541" s="45" t="str">
        <f t="shared" si="168"/>
        <v/>
      </c>
      <c r="R1541" s="45" t="str">
        <f>+IF(Q1541="","",IFERROR(VLOOKUP(Q1541,Consulta1[],2,0),"-"))</f>
        <v/>
      </c>
      <c r="S1541" s="45" t="str">
        <f>+IF(Q1541="","",IFERROR(VLOOKUP(Q1541,Consulta1[],3,0),"-"))</f>
        <v/>
      </c>
      <c r="T1541" s="45" t="str">
        <f>+IF(Q1541="","",IFERROR(VLOOKUP(Q1541,Consulta1[],4,0),"-"))</f>
        <v/>
      </c>
      <c r="U1541" s="45" t="str">
        <f>+IF(Q1541="","",IFERROR(VLOOKUP(Q1541,Consulta1[],5,0),"-"))</f>
        <v/>
      </c>
      <c r="V1541" s="45" t="str">
        <f>+IF(Q1541="","",IFERROR(VLOOKUP(Q1541,Consulta1[],6,0),"-"))</f>
        <v/>
      </c>
      <c r="W1541" s="45" t="str">
        <f t="shared" si="169"/>
        <v/>
      </c>
      <c r="X1541" s="51" t="str">
        <f>+IF(T1541="SWAT HB",800,IF(R1541="-","",IFERROR(IF(T1541="-","",VLOOKUP(T1541,'SKILL PERFIL'!$A$2:$B$37,2,0)),"")))</f>
        <v/>
      </c>
      <c r="Y1541" s="51" t="str">
        <f t="shared" si="170"/>
        <v/>
      </c>
      <c r="Z1541" s="46" t="str">
        <f t="shared" si="171"/>
        <v/>
      </c>
      <c r="AA1541" s="45" t="str">
        <f t="shared" si="172"/>
        <v/>
      </c>
      <c r="AB1541" s="45" t="str">
        <f t="shared" si="173"/>
        <v/>
      </c>
      <c r="AC1541" s="45" t="str">
        <f>+IF(Q1541="","",IFERROR(VLOOKUP(Q1541,Consulta1[],7,0),"-"))</f>
        <v/>
      </c>
      <c r="AD1541" s="45" t="str">
        <f>+IF(Q1541="","",IFERROR(VLOOKUP(Q1541,Consulta1[],9,0),"-"))</f>
        <v/>
      </c>
      <c r="AE1541" s="1">
        <f t="shared" si="174"/>
        <v>0</v>
      </c>
    </row>
    <row r="1542" spans="16:31">
      <c r="P1542" s="54"/>
      <c r="Q1542" s="45" t="str">
        <f t="shared" si="168"/>
        <v/>
      </c>
      <c r="R1542" s="45" t="str">
        <f>+IF(Q1542="","",IFERROR(VLOOKUP(Q1542,Consulta1[],2,0),"-"))</f>
        <v/>
      </c>
      <c r="S1542" s="45" t="str">
        <f>+IF(Q1542="","",IFERROR(VLOOKUP(Q1542,Consulta1[],3,0),"-"))</f>
        <v/>
      </c>
      <c r="T1542" s="45" t="str">
        <f>+IF(Q1542="","",IFERROR(VLOOKUP(Q1542,Consulta1[],4,0),"-"))</f>
        <v/>
      </c>
      <c r="U1542" s="45" t="str">
        <f>+IF(Q1542="","",IFERROR(VLOOKUP(Q1542,Consulta1[],5,0),"-"))</f>
        <v/>
      </c>
      <c r="V1542" s="45" t="str">
        <f>+IF(Q1542="","",IFERROR(VLOOKUP(Q1542,Consulta1[],6,0),"-"))</f>
        <v/>
      </c>
      <c r="W1542" s="45" t="str">
        <f t="shared" si="169"/>
        <v/>
      </c>
      <c r="X1542" s="51" t="str">
        <f>+IF(T1542="SWAT HB",800,IF(R1542="-","",IFERROR(IF(T1542="-","",VLOOKUP(T1542,'SKILL PERFIL'!$A$2:$B$37,2,0)),"")))</f>
        <v/>
      </c>
      <c r="Y1542" s="51" t="str">
        <f t="shared" si="170"/>
        <v/>
      </c>
      <c r="Z1542" s="46" t="str">
        <f t="shared" si="171"/>
        <v/>
      </c>
      <c r="AA1542" s="45" t="str">
        <f t="shared" si="172"/>
        <v/>
      </c>
      <c r="AB1542" s="45" t="str">
        <f t="shared" si="173"/>
        <v/>
      </c>
      <c r="AC1542" s="45" t="str">
        <f>+IF(Q1542="","",IFERROR(VLOOKUP(Q1542,Consulta1[],7,0),"-"))</f>
        <v/>
      </c>
      <c r="AD1542" s="45" t="str">
        <f>+IF(Q1542="","",IFERROR(VLOOKUP(Q1542,Consulta1[],9,0),"-"))</f>
        <v/>
      </c>
      <c r="AE1542" s="1">
        <f t="shared" si="174"/>
        <v>0</v>
      </c>
    </row>
    <row r="1543" spans="16:31">
      <c r="P1543" s="54"/>
      <c r="Q1543" s="45" t="str">
        <f t="shared" si="168"/>
        <v/>
      </c>
      <c r="R1543" s="45" t="str">
        <f>+IF(Q1543="","",IFERROR(VLOOKUP(Q1543,Consulta1[],2,0),"-"))</f>
        <v/>
      </c>
      <c r="S1543" s="45" t="str">
        <f>+IF(Q1543="","",IFERROR(VLOOKUP(Q1543,Consulta1[],3,0),"-"))</f>
        <v/>
      </c>
      <c r="T1543" s="45" t="str">
        <f>+IF(Q1543="","",IFERROR(VLOOKUP(Q1543,Consulta1[],4,0),"-"))</f>
        <v/>
      </c>
      <c r="U1543" s="45" t="str">
        <f>+IF(Q1543="","",IFERROR(VLOOKUP(Q1543,Consulta1[],5,0),"-"))</f>
        <v/>
      </c>
      <c r="V1543" s="45" t="str">
        <f>+IF(Q1543="","",IFERROR(VLOOKUP(Q1543,Consulta1[],6,0),"-"))</f>
        <v/>
      </c>
      <c r="W1543" s="45" t="str">
        <f t="shared" si="169"/>
        <v/>
      </c>
      <c r="X1543" s="51" t="str">
        <f>+IF(T1543="SWAT HB",800,IF(R1543="-","",IFERROR(IF(T1543="-","",VLOOKUP(T1543,'SKILL PERFIL'!$A$2:$B$37,2,0)),"")))</f>
        <v/>
      </c>
      <c r="Y1543" s="51" t="str">
        <f t="shared" si="170"/>
        <v/>
      </c>
      <c r="Z1543" s="46" t="str">
        <f t="shared" si="171"/>
        <v/>
      </c>
      <c r="AA1543" s="45" t="str">
        <f t="shared" si="172"/>
        <v/>
      </c>
      <c r="AB1543" s="45" t="str">
        <f t="shared" si="173"/>
        <v/>
      </c>
      <c r="AC1543" s="45" t="str">
        <f>+IF(Q1543="","",IFERROR(VLOOKUP(Q1543,Consulta1[],7,0),"-"))</f>
        <v/>
      </c>
      <c r="AD1543" s="45" t="str">
        <f>+IF(Q1543="","",IFERROR(VLOOKUP(Q1543,Consulta1[],9,0),"-"))</f>
        <v/>
      </c>
      <c r="AE1543" s="1">
        <f t="shared" si="174"/>
        <v>0</v>
      </c>
    </row>
    <row r="1544" spans="16:31">
      <c r="P1544" s="54"/>
      <c r="Q1544" s="45" t="str">
        <f t="shared" si="168"/>
        <v/>
      </c>
      <c r="R1544" s="45" t="str">
        <f>+IF(Q1544="","",IFERROR(VLOOKUP(Q1544,Consulta1[],2,0),"-"))</f>
        <v/>
      </c>
      <c r="S1544" s="45" t="str">
        <f>+IF(Q1544="","",IFERROR(VLOOKUP(Q1544,Consulta1[],3,0),"-"))</f>
        <v/>
      </c>
      <c r="T1544" s="45" t="str">
        <f>+IF(Q1544="","",IFERROR(VLOOKUP(Q1544,Consulta1[],4,0),"-"))</f>
        <v/>
      </c>
      <c r="U1544" s="45" t="str">
        <f>+IF(Q1544="","",IFERROR(VLOOKUP(Q1544,Consulta1[],5,0),"-"))</f>
        <v/>
      </c>
      <c r="V1544" s="45" t="str">
        <f>+IF(Q1544="","",IFERROR(VLOOKUP(Q1544,Consulta1[],6,0),"-"))</f>
        <v/>
      </c>
      <c r="W1544" s="45" t="str">
        <f t="shared" si="169"/>
        <v/>
      </c>
      <c r="X1544" s="51" t="str">
        <f>+IF(T1544="SWAT HB",800,IF(R1544="-","",IFERROR(IF(T1544="-","",VLOOKUP(T1544,'SKILL PERFIL'!$A$2:$B$37,2,0)),"")))</f>
        <v/>
      </c>
      <c r="Y1544" s="51" t="str">
        <f t="shared" si="170"/>
        <v/>
      </c>
      <c r="Z1544" s="46" t="str">
        <f t="shared" si="171"/>
        <v/>
      </c>
      <c r="AA1544" s="45" t="str">
        <f t="shared" si="172"/>
        <v/>
      </c>
      <c r="AB1544" s="45" t="str">
        <f t="shared" si="173"/>
        <v/>
      </c>
      <c r="AC1544" s="45" t="str">
        <f>+IF(Q1544="","",IFERROR(VLOOKUP(Q1544,Consulta1[],7,0),"-"))</f>
        <v/>
      </c>
      <c r="AD1544" s="45" t="str">
        <f>+IF(Q1544="","",IFERROR(VLOOKUP(Q1544,Consulta1[],9,0),"-"))</f>
        <v/>
      </c>
      <c r="AE1544" s="1">
        <f t="shared" si="174"/>
        <v>0</v>
      </c>
    </row>
    <row r="1545" spans="16:31">
      <c r="P1545" s="54"/>
      <c r="Q1545" s="45" t="str">
        <f t="shared" si="168"/>
        <v/>
      </c>
      <c r="R1545" s="45" t="str">
        <f>+IF(Q1545="","",IFERROR(VLOOKUP(Q1545,Consulta1[],2,0),"-"))</f>
        <v/>
      </c>
      <c r="S1545" s="45" t="str">
        <f>+IF(Q1545="","",IFERROR(VLOOKUP(Q1545,Consulta1[],3,0),"-"))</f>
        <v/>
      </c>
      <c r="T1545" s="45" t="str">
        <f>+IF(Q1545="","",IFERROR(VLOOKUP(Q1545,Consulta1[],4,0),"-"))</f>
        <v/>
      </c>
      <c r="U1545" s="45" t="str">
        <f>+IF(Q1545="","",IFERROR(VLOOKUP(Q1545,Consulta1[],5,0),"-"))</f>
        <v/>
      </c>
      <c r="V1545" s="45" t="str">
        <f>+IF(Q1545="","",IFERROR(VLOOKUP(Q1545,Consulta1[],6,0),"-"))</f>
        <v/>
      </c>
      <c r="W1545" s="45" t="str">
        <f t="shared" si="169"/>
        <v/>
      </c>
      <c r="X1545" s="51" t="str">
        <f>+IF(T1545="SWAT HB",800,IF(R1545="-","",IFERROR(IF(T1545="-","",VLOOKUP(T1545,'SKILL PERFIL'!$A$2:$B$37,2,0)),"")))</f>
        <v/>
      </c>
      <c r="Y1545" s="51" t="str">
        <f t="shared" si="170"/>
        <v/>
      </c>
      <c r="Z1545" s="46" t="str">
        <f t="shared" si="171"/>
        <v/>
      </c>
      <c r="AA1545" s="45" t="str">
        <f t="shared" si="172"/>
        <v/>
      </c>
      <c r="AB1545" s="45" t="str">
        <f t="shared" si="173"/>
        <v/>
      </c>
      <c r="AC1545" s="45" t="str">
        <f>+IF(Q1545="","",IFERROR(VLOOKUP(Q1545,Consulta1[],7,0),"-"))</f>
        <v/>
      </c>
      <c r="AD1545" s="45" t="str">
        <f>+IF(Q1545="","",IFERROR(VLOOKUP(Q1545,Consulta1[],9,0),"-"))</f>
        <v/>
      </c>
      <c r="AE1545" s="1">
        <f t="shared" si="174"/>
        <v>0</v>
      </c>
    </row>
    <row r="1546" spans="16:31">
      <c r="P1546" s="54"/>
      <c r="Q1546" s="45" t="str">
        <f t="shared" si="168"/>
        <v/>
      </c>
      <c r="R1546" s="45" t="str">
        <f>+IF(Q1546="","",IFERROR(VLOOKUP(Q1546,Consulta1[],2,0),"-"))</f>
        <v/>
      </c>
      <c r="S1546" s="45" t="str">
        <f>+IF(Q1546="","",IFERROR(VLOOKUP(Q1546,Consulta1[],3,0),"-"))</f>
        <v/>
      </c>
      <c r="T1546" s="45" t="str">
        <f>+IF(Q1546="","",IFERROR(VLOOKUP(Q1546,Consulta1[],4,0),"-"))</f>
        <v/>
      </c>
      <c r="U1546" s="45" t="str">
        <f>+IF(Q1546="","",IFERROR(VLOOKUP(Q1546,Consulta1[],5,0),"-"))</f>
        <v/>
      </c>
      <c r="V1546" s="45" t="str">
        <f>+IF(Q1546="","",IFERROR(VLOOKUP(Q1546,Consulta1[],6,0),"-"))</f>
        <v/>
      </c>
      <c r="W1546" s="45" t="str">
        <f t="shared" si="169"/>
        <v/>
      </c>
      <c r="X1546" s="51" t="str">
        <f>+IF(T1546="SWAT HB",800,IF(R1546="-","",IFERROR(IF(T1546="-","",VLOOKUP(T1546,'SKILL PERFIL'!$A$2:$B$37,2,0)),"")))</f>
        <v/>
      </c>
      <c r="Y1546" s="51" t="str">
        <f t="shared" si="170"/>
        <v/>
      </c>
      <c r="Z1546" s="46" t="str">
        <f t="shared" si="171"/>
        <v/>
      </c>
      <c r="AA1546" s="45" t="str">
        <f t="shared" si="172"/>
        <v/>
      </c>
      <c r="AB1546" s="45" t="str">
        <f t="shared" si="173"/>
        <v/>
      </c>
      <c r="AC1546" s="45" t="str">
        <f>+IF(Q1546="","",IFERROR(VLOOKUP(Q1546,Consulta1[],7,0),"-"))</f>
        <v/>
      </c>
      <c r="AD1546" s="45" t="str">
        <f>+IF(Q1546="","",IFERROR(VLOOKUP(Q1546,Consulta1[],9,0),"-"))</f>
        <v/>
      </c>
      <c r="AE1546" s="1">
        <f t="shared" si="174"/>
        <v>0</v>
      </c>
    </row>
    <row r="1547" spans="16:31">
      <c r="P1547" s="54"/>
      <c r="Q1547" s="45" t="str">
        <f t="shared" si="168"/>
        <v/>
      </c>
      <c r="R1547" s="45" t="str">
        <f>+IF(Q1547="","",IFERROR(VLOOKUP(Q1547,Consulta1[],2,0),"-"))</f>
        <v/>
      </c>
      <c r="S1547" s="45" t="str">
        <f>+IF(Q1547="","",IFERROR(VLOOKUP(Q1547,Consulta1[],3,0),"-"))</f>
        <v/>
      </c>
      <c r="T1547" s="45" t="str">
        <f>+IF(Q1547="","",IFERROR(VLOOKUP(Q1547,Consulta1[],4,0),"-"))</f>
        <v/>
      </c>
      <c r="U1547" s="45" t="str">
        <f>+IF(Q1547="","",IFERROR(VLOOKUP(Q1547,Consulta1[],5,0),"-"))</f>
        <v/>
      </c>
      <c r="V1547" s="45" t="str">
        <f>+IF(Q1547="","",IFERROR(VLOOKUP(Q1547,Consulta1[],6,0),"-"))</f>
        <v/>
      </c>
      <c r="W1547" s="45" t="str">
        <f t="shared" si="169"/>
        <v/>
      </c>
      <c r="X1547" s="51" t="str">
        <f>+IF(T1547="SWAT HB",800,IF(R1547="-","",IFERROR(IF(T1547="-","",VLOOKUP(T1547,'SKILL PERFIL'!$A$2:$B$37,2,0)),"")))</f>
        <v/>
      </c>
      <c r="Y1547" s="51" t="str">
        <f t="shared" si="170"/>
        <v/>
      </c>
      <c r="Z1547" s="46" t="str">
        <f t="shared" si="171"/>
        <v/>
      </c>
      <c r="AA1547" s="45" t="str">
        <f t="shared" si="172"/>
        <v/>
      </c>
      <c r="AB1547" s="45" t="str">
        <f t="shared" si="173"/>
        <v/>
      </c>
      <c r="AC1547" s="45" t="str">
        <f>+IF(Q1547="","",IFERROR(VLOOKUP(Q1547,Consulta1[],7,0),"-"))</f>
        <v/>
      </c>
      <c r="AD1547" s="45" t="str">
        <f>+IF(Q1547="","",IFERROR(VLOOKUP(Q1547,Consulta1[],9,0),"-"))</f>
        <v/>
      </c>
      <c r="AE1547" s="1">
        <f t="shared" si="174"/>
        <v>0</v>
      </c>
    </row>
    <row r="1548" spans="16:31">
      <c r="P1548" s="54"/>
      <c r="Q1548" s="45" t="str">
        <f t="shared" si="168"/>
        <v/>
      </c>
      <c r="R1548" s="45" t="str">
        <f>+IF(Q1548="","",IFERROR(VLOOKUP(Q1548,Consulta1[],2,0),"-"))</f>
        <v/>
      </c>
      <c r="S1548" s="45" t="str">
        <f>+IF(Q1548="","",IFERROR(VLOOKUP(Q1548,Consulta1[],3,0),"-"))</f>
        <v/>
      </c>
      <c r="T1548" s="45" t="str">
        <f>+IF(Q1548="","",IFERROR(VLOOKUP(Q1548,Consulta1[],4,0),"-"))</f>
        <v/>
      </c>
      <c r="U1548" s="45" t="str">
        <f>+IF(Q1548="","",IFERROR(VLOOKUP(Q1548,Consulta1[],5,0),"-"))</f>
        <v/>
      </c>
      <c r="V1548" s="45" t="str">
        <f>+IF(Q1548="","",IFERROR(VLOOKUP(Q1548,Consulta1[],6,0),"-"))</f>
        <v/>
      </c>
      <c r="W1548" s="45" t="str">
        <f t="shared" si="169"/>
        <v/>
      </c>
      <c r="X1548" s="51" t="str">
        <f>+IF(T1548="SWAT HB",800,IF(R1548="-","",IFERROR(IF(T1548="-","",VLOOKUP(T1548,'SKILL PERFIL'!$A$2:$B$37,2,0)),"")))</f>
        <v/>
      </c>
      <c r="Y1548" s="51" t="str">
        <f t="shared" si="170"/>
        <v/>
      </c>
      <c r="Z1548" s="46" t="str">
        <f t="shared" si="171"/>
        <v/>
      </c>
      <c r="AA1548" s="45" t="str">
        <f t="shared" si="172"/>
        <v/>
      </c>
      <c r="AB1548" s="45" t="str">
        <f t="shared" si="173"/>
        <v/>
      </c>
      <c r="AC1548" s="45" t="str">
        <f>+IF(Q1548="","",IFERROR(VLOOKUP(Q1548,Consulta1[],7,0),"-"))</f>
        <v/>
      </c>
      <c r="AD1548" s="45" t="str">
        <f>+IF(Q1548="","",IFERROR(VLOOKUP(Q1548,Consulta1[],9,0),"-"))</f>
        <v/>
      </c>
      <c r="AE1548" s="1">
        <f t="shared" si="174"/>
        <v>0</v>
      </c>
    </row>
    <row r="1549" spans="16:31">
      <c r="P1549" s="54"/>
      <c r="Q1549" s="45" t="str">
        <f t="shared" si="168"/>
        <v/>
      </c>
      <c r="R1549" s="45" t="str">
        <f>+IF(Q1549="","",IFERROR(VLOOKUP(Q1549,Consulta1[],2,0),"-"))</f>
        <v/>
      </c>
      <c r="S1549" s="45" t="str">
        <f>+IF(Q1549="","",IFERROR(VLOOKUP(Q1549,Consulta1[],3,0),"-"))</f>
        <v/>
      </c>
      <c r="T1549" s="45" t="str">
        <f>+IF(Q1549="","",IFERROR(VLOOKUP(Q1549,Consulta1[],4,0),"-"))</f>
        <v/>
      </c>
      <c r="U1549" s="45" t="str">
        <f>+IF(Q1549="","",IFERROR(VLOOKUP(Q1549,Consulta1[],5,0),"-"))</f>
        <v/>
      </c>
      <c r="V1549" s="45" t="str">
        <f>+IF(Q1549="","",IFERROR(VLOOKUP(Q1549,Consulta1[],6,0),"-"))</f>
        <v/>
      </c>
      <c r="W1549" s="45" t="str">
        <f t="shared" si="169"/>
        <v/>
      </c>
      <c r="X1549" s="51" t="str">
        <f>+IF(T1549="SWAT HB",800,IF(R1549="-","",IFERROR(IF(T1549="-","",VLOOKUP(T1549,'SKILL PERFIL'!$A$2:$B$37,2,0)),"")))</f>
        <v/>
      </c>
      <c r="Y1549" s="51" t="str">
        <f t="shared" si="170"/>
        <v/>
      </c>
      <c r="Z1549" s="46" t="str">
        <f t="shared" si="171"/>
        <v/>
      </c>
      <c r="AA1549" s="45" t="str">
        <f t="shared" si="172"/>
        <v/>
      </c>
      <c r="AB1549" s="45" t="str">
        <f t="shared" si="173"/>
        <v/>
      </c>
      <c r="AC1549" s="45" t="str">
        <f>+IF(Q1549="","",IFERROR(VLOOKUP(Q1549,Consulta1[],7,0),"-"))</f>
        <v/>
      </c>
      <c r="AD1549" s="45" t="str">
        <f>+IF(Q1549="","",IFERROR(VLOOKUP(Q1549,Consulta1[],9,0),"-"))</f>
        <v/>
      </c>
      <c r="AE1549" s="1">
        <f t="shared" si="174"/>
        <v>0</v>
      </c>
    </row>
    <row r="1550" spans="16:31">
      <c r="P1550" s="54"/>
      <c r="Q1550" s="45" t="str">
        <f t="shared" si="168"/>
        <v/>
      </c>
      <c r="R1550" s="45" t="str">
        <f>+IF(Q1550="","",IFERROR(VLOOKUP(Q1550,Consulta1[],2,0),"-"))</f>
        <v/>
      </c>
      <c r="S1550" s="45" t="str">
        <f>+IF(Q1550="","",IFERROR(VLOOKUP(Q1550,Consulta1[],3,0),"-"))</f>
        <v/>
      </c>
      <c r="T1550" s="45" t="str">
        <f>+IF(Q1550="","",IFERROR(VLOOKUP(Q1550,Consulta1[],4,0),"-"))</f>
        <v/>
      </c>
      <c r="U1550" s="45" t="str">
        <f>+IF(Q1550="","",IFERROR(VLOOKUP(Q1550,Consulta1[],5,0),"-"))</f>
        <v/>
      </c>
      <c r="V1550" s="45" t="str">
        <f>+IF(Q1550="","",IFERROR(VLOOKUP(Q1550,Consulta1[],6,0),"-"))</f>
        <v/>
      </c>
      <c r="W1550" s="45" t="str">
        <f t="shared" si="169"/>
        <v/>
      </c>
      <c r="X1550" s="51" t="str">
        <f>+IF(T1550="SWAT HB",800,IF(R1550="-","",IFERROR(IF(T1550="-","",VLOOKUP(T1550,'SKILL PERFIL'!$A$2:$B$37,2,0)),"")))</f>
        <v/>
      </c>
      <c r="Y1550" s="51" t="str">
        <f t="shared" si="170"/>
        <v/>
      </c>
      <c r="Z1550" s="46" t="str">
        <f t="shared" si="171"/>
        <v/>
      </c>
      <c r="AA1550" s="45" t="str">
        <f t="shared" si="172"/>
        <v/>
      </c>
      <c r="AB1550" s="45" t="str">
        <f t="shared" si="173"/>
        <v/>
      </c>
      <c r="AC1550" s="45" t="str">
        <f>+IF(Q1550="","",IFERROR(VLOOKUP(Q1550,Consulta1[],7,0),"-"))</f>
        <v/>
      </c>
      <c r="AD1550" s="45" t="str">
        <f>+IF(Q1550="","",IFERROR(VLOOKUP(Q1550,Consulta1[],9,0),"-"))</f>
        <v/>
      </c>
      <c r="AE1550" s="1">
        <f t="shared" si="174"/>
        <v>0</v>
      </c>
    </row>
    <row r="1551" spans="16:31">
      <c r="P1551" s="54"/>
      <c r="Q1551" s="45" t="str">
        <f t="shared" si="168"/>
        <v/>
      </c>
      <c r="R1551" s="45" t="str">
        <f>+IF(Q1551="","",IFERROR(VLOOKUP(Q1551,Consulta1[],2,0),"-"))</f>
        <v/>
      </c>
      <c r="S1551" s="45" t="str">
        <f>+IF(Q1551="","",IFERROR(VLOOKUP(Q1551,Consulta1[],3,0),"-"))</f>
        <v/>
      </c>
      <c r="T1551" s="45" t="str">
        <f>+IF(Q1551="","",IFERROR(VLOOKUP(Q1551,Consulta1[],4,0),"-"))</f>
        <v/>
      </c>
      <c r="U1551" s="45" t="str">
        <f>+IF(Q1551="","",IFERROR(VLOOKUP(Q1551,Consulta1[],5,0),"-"))</f>
        <v/>
      </c>
      <c r="V1551" s="45" t="str">
        <f>+IF(Q1551="","",IFERROR(VLOOKUP(Q1551,Consulta1[],6,0),"-"))</f>
        <v/>
      </c>
      <c r="W1551" s="45" t="str">
        <f t="shared" si="169"/>
        <v/>
      </c>
      <c r="X1551" s="51" t="str">
        <f>+IF(T1551="SWAT HB",800,IF(R1551="-","",IFERROR(IF(T1551="-","",VLOOKUP(T1551,'SKILL PERFIL'!$A$2:$B$37,2,0)),"")))</f>
        <v/>
      </c>
      <c r="Y1551" s="51" t="str">
        <f t="shared" si="170"/>
        <v/>
      </c>
      <c r="Z1551" s="46" t="str">
        <f t="shared" si="171"/>
        <v/>
      </c>
      <c r="AA1551" s="45" t="str">
        <f t="shared" si="172"/>
        <v/>
      </c>
      <c r="AB1551" s="45" t="str">
        <f t="shared" si="173"/>
        <v/>
      </c>
      <c r="AC1551" s="45" t="str">
        <f>+IF(Q1551="","",IFERROR(VLOOKUP(Q1551,Consulta1[],7,0),"-"))</f>
        <v/>
      </c>
      <c r="AD1551" s="45" t="str">
        <f>+IF(Q1551="","",IFERROR(VLOOKUP(Q1551,Consulta1[],9,0),"-"))</f>
        <v/>
      </c>
      <c r="AE1551" s="1">
        <f t="shared" si="174"/>
        <v>0</v>
      </c>
    </row>
    <row r="1552" spans="16:31">
      <c r="P1552" s="54"/>
      <c r="Q1552" s="45" t="str">
        <f t="shared" si="168"/>
        <v/>
      </c>
      <c r="R1552" s="45" t="str">
        <f>+IF(Q1552="","",IFERROR(VLOOKUP(Q1552,Consulta1[],2,0),"-"))</f>
        <v/>
      </c>
      <c r="S1552" s="45" t="str">
        <f>+IF(Q1552="","",IFERROR(VLOOKUP(Q1552,Consulta1[],3,0),"-"))</f>
        <v/>
      </c>
      <c r="T1552" s="45" t="str">
        <f>+IF(Q1552="","",IFERROR(VLOOKUP(Q1552,Consulta1[],4,0),"-"))</f>
        <v/>
      </c>
      <c r="U1552" s="45" t="str">
        <f>+IF(Q1552="","",IFERROR(VLOOKUP(Q1552,Consulta1[],5,0),"-"))</f>
        <v/>
      </c>
      <c r="V1552" s="45" t="str">
        <f>+IF(Q1552="","",IFERROR(VLOOKUP(Q1552,Consulta1[],6,0),"-"))</f>
        <v/>
      </c>
      <c r="W1552" s="45" t="str">
        <f t="shared" si="169"/>
        <v/>
      </c>
      <c r="X1552" s="51" t="str">
        <f>+IF(T1552="SWAT HB",800,IF(R1552="-","",IFERROR(IF(T1552="-","",VLOOKUP(T1552,'SKILL PERFIL'!$A$2:$B$37,2,0)),"")))</f>
        <v/>
      </c>
      <c r="Y1552" s="51" t="str">
        <f t="shared" si="170"/>
        <v/>
      </c>
      <c r="Z1552" s="46" t="str">
        <f t="shared" si="171"/>
        <v/>
      </c>
      <c r="AA1552" s="45" t="str">
        <f t="shared" si="172"/>
        <v/>
      </c>
      <c r="AB1552" s="45" t="str">
        <f t="shared" si="173"/>
        <v/>
      </c>
      <c r="AC1552" s="45" t="str">
        <f>+IF(Q1552="","",IFERROR(VLOOKUP(Q1552,Consulta1[],7,0),"-"))</f>
        <v/>
      </c>
      <c r="AD1552" s="45" t="str">
        <f>+IF(Q1552="","",IFERROR(VLOOKUP(Q1552,Consulta1[],9,0),"-"))</f>
        <v/>
      </c>
      <c r="AE1552" s="1">
        <f t="shared" si="174"/>
        <v>0</v>
      </c>
    </row>
    <row r="1553" spans="16:31">
      <c r="P1553" s="54"/>
      <c r="Q1553" s="45" t="str">
        <f t="shared" si="168"/>
        <v/>
      </c>
      <c r="R1553" s="45" t="str">
        <f>+IF(Q1553="","",IFERROR(VLOOKUP(Q1553,Consulta1[],2,0),"-"))</f>
        <v/>
      </c>
      <c r="S1553" s="45" t="str">
        <f>+IF(Q1553="","",IFERROR(VLOOKUP(Q1553,Consulta1[],3,0),"-"))</f>
        <v/>
      </c>
      <c r="T1553" s="45" t="str">
        <f>+IF(Q1553="","",IFERROR(VLOOKUP(Q1553,Consulta1[],4,0),"-"))</f>
        <v/>
      </c>
      <c r="U1553" s="45" t="str">
        <f>+IF(Q1553="","",IFERROR(VLOOKUP(Q1553,Consulta1[],5,0),"-"))</f>
        <v/>
      </c>
      <c r="V1553" s="45" t="str">
        <f>+IF(Q1553="","",IFERROR(VLOOKUP(Q1553,Consulta1[],6,0),"-"))</f>
        <v/>
      </c>
      <c r="W1553" s="45" t="str">
        <f t="shared" si="169"/>
        <v/>
      </c>
      <c r="X1553" s="51" t="str">
        <f>+IF(T1553="SWAT HB",800,IF(R1553="-","",IFERROR(IF(T1553="-","",VLOOKUP(T1553,'SKILL PERFIL'!$A$2:$B$37,2,0)),"")))</f>
        <v/>
      </c>
      <c r="Y1553" s="51" t="str">
        <f t="shared" si="170"/>
        <v/>
      </c>
      <c r="Z1553" s="46" t="str">
        <f t="shared" si="171"/>
        <v/>
      </c>
      <c r="AA1553" s="45" t="str">
        <f t="shared" si="172"/>
        <v/>
      </c>
      <c r="AB1553" s="45" t="str">
        <f t="shared" si="173"/>
        <v/>
      </c>
      <c r="AC1553" s="45" t="str">
        <f>+IF(Q1553="","",IFERROR(VLOOKUP(Q1553,Consulta1[],7,0),"-"))</f>
        <v/>
      </c>
      <c r="AD1553" s="45" t="str">
        <f>+IF(Q1553="","",IFERROR(VLOOKUP(Q1553,Consulta1[],9,0),"-"))</f>
        <v/>
      </c>
      <c r="AE1553" s="1">
        <f t="shared" si="174"/>
        <v>0</v>
      </c>
    </row>
    <row r="1554" spans="16:31">
      <c r="P1554" s="54"/>
      <c r="Q1554" s="45" t="str">
        <f t="shared" si="168"/>
        <v/>
      </c>
      <c r="R1554" s="45" t="str">
        <f>+IF(Q1554="","",IFERROR(VLOOKUP(Q1554,Consulta1[],2,0),"-"))</f>
        <v/>
      </c>
      <c r="S1554" s="45" t="str">
        <f>+IF(Q1554="","",IFERROR(VLOOKUP(Q1554,Consulta1[],3,0),"-"))</f>
        <v/>
      </c>
      <c r="T1554" s="45" t="str">
        <f>+IF(Q1554="","",IFERROR(VLOOKUP(Q1554,Consulta1[],4,0),"-"))</f>
        <v/>
      </c>
      <c r="U1554" s="45" t="str">
        <f>+IF(Q1554="","",IFERROR(VLOOKUP(Q1554,Consulta1[],5,0),"-"))</f>
        <v/>
      </c>
      <c r="V1554" s="45" t="str">
        <f>+IF(Q1554="","",IFERROR(VLOOKUP(Q1554,Consulta1[],6,0),"-"))</f>
        <v/>
      </c>
      <c r="W1554" s="45" t="str">
        <f t="shared" si="169"/>
        <v/>
      </c>
      <c r="X1554" s="51" t="str">
        <f>+IF(T1554="SWAT HB",800,IF(R1554="-","",IFERROR(IF(T1554="-","",VLOOKUP(T1554,'SKILL PERFIL'!$A$2:$B$37,2,0)),"")))</f>
        <v/>
      </c>
      <c r="Y1554" s="51" t="str">
        <f t="shared" si="170"/>
        <v/>
      </c>
      <c r="Z1554" s="46" t="str">
        <f t="shared" si="171"/>
        <v/>
      </c>
      <c r="AA1554" s="45" t="str">
        <f t="shared" si="172"/>
        <v/>
      </c>
      <c r="AB1554" s="45" t="str">
        <f t="shared" si="173"/>
        <v/>
      </c>
      <c r="AC1554" s="45" t="str">
        <f>+IF(Q1554="","",IFERROR(VLOOKUP(Q1554,Consulta1[],7,0),"-"))</f>
        <v/>
      </c>
      <c r="AD1554" s="45" t="str">
        <f>+IF(Q1554="","",IFERROR(VLOOKUP(Q1554,Consulta1[],9,0),"-"))</f>
        <v/>
      </c>
      <c r="AE1554" s="1">
        <f t="shared" si="174"/>
        <v>0</v>
      </c>
    </row>
    <row r="1555" spans="16:31">
      <c r="P1555" s="54"/>
      <c r="Q1555" s="45" t="str">
        <f t="shared" si="168"/>
        <v/>
      </c>
      <c r="R1555" s="45" t="str">
        <f>+IF(Q1555="","",IFERROR(VLOOKUP(Q1555,Consulta1[],2,0),"-"))</f>
        <v/>
      </c>
      <c r="S1555" s="45" t="str">
        <f>+IF(Q1555="","",IFERROR(VLOOKUP(Q1555,Consulta1[],3,0),"-"))</f>
        <v/>
      </c>
      <c r="T1555" s="45" t="str">
        <f>+IF(Q1555="","",IFERROR(VLOOKUP(Q1555,Consulta1[],4,0),"-"))</f>
        <v/>
      </c>
      <c r="U1555" s="45" t="str">
        <f>+IF(Q1555="","",IFERROR(VLOOKUP(Q1555,Consulta1[],5,0),"-"))</f>
        <v/>
      </c>
      <c r="V1555" s="45" t="str">
        <f>+IF(Q1555="","",IFERROR(VLOOKUP(Q1555,Consulta1[],6,0),"-"))</f>
        <v/>
      </c>
      <c r="W1555" s="45" t="str">
        <f t="shared" si="169"/>
        <v/>
      </c>
      <c r="X1555" s="51" t="str">
        <f>+IF(T1555="SWAT HB",800,IF(R1555="-","",IFERROR(IF(T1555="-","",VLOOKUP(T1555,'SKILL PERFIL'!$A$2:$B$37,2,0)),"")))</f>
        <v/>
      </c>
      <c r="Y1555" s="51" t="str">
        <f t="shared" si="170"/>
        <v/>
      </c>
      <c r="Z1555" s="46" t="str">
        <f t="shared" si="171"/>
        <v/>
      </c>
      <c r="AA1555" s="45" t="str">
        <f t="shared" si="172"/>
        <v/>
      </c>
      <c r="AB1555" s="45" t="str">
        <f t="shared" si="173"/>
        <v/>
      </c>
      <c r="AC1555" s="45" t="str">
        <f>+IF(Q1555="","",IFERROR(VLOOKUP(Q1555,Consulta1[],7,0),"-"))</f>
        <v/>
      </c>
      <c r="AD1555" s="45" t="str">
        <f>+IF(Q1555="","",IFERROR(VLOOKUP(Q1555,Consulta1[],9,0),"-"))</f>
        <v/>
      </c>
      <c r="AE1555" s="1">
        <f t="shared" si="174"/>
        <v>0</v>
      </c>
    </row>
    <row r="1556" spans="16:31">
      <c r="P1556" s="54"/>
      <c r="Q1556" s="45" t="str">
        <f t="shared" si="168"/>
        <v/>
      </c>
      <c r="R1556" s="45" t="str">
        <f>+IF(Q1556="","",IFERROR(VLOOKUP(Q1556,Consulta1[],2,0),"-"))</f>
        <v/>
      </c>
      <c r="S1556" s="45" t="str">
        <f>+IF(Q1556="","",IFERROR(VLOOKUP(Q1556,Consulta1[],3,0),"-"))</f>
        <v/>
      </c>
      <c r="T1556" s="45" t="str">
        <f>+IF(Q1556="","",IFERROR(VLOOKUP(Q1556,Consulta1[],4,0),"-"))</f>
        <v/>
      </c>
      <c r="U1556" s="45" t="str">
        <f>+IF(Q1556="","",IFERROR(VLOOKUP(Q1556,Consulta1[],5,0),"-"))</f>
        <v/>
      </c>
      <c r="V1556" s="45" t="str">
        <f>+IF(Q1556="","",IFERROR(VLOOKUP(Q1556,Consulta1[],6,0),"-"))</f>
        <v/>
      </c>
      <c r="W1556" s="45" t="str">
        <f t="shared" si="169"/>
        <v/>
      </c>
      <c r="X1556" s="51" t="str">
        <f>+IF(T1556="SWAT HB",800,IF(R1556="-","",IFERROR(IF(T1556="-","",VLOOKUP(T1556,'SKILL PERFIL'!$A$2:$B$37,2,0)),"")))</f>
        <v/>
      </c>
      <c r="Y1556" s="51" t="str">
        <f t="shared" si="170"/>
        <v/>
      </c>
      <c r="Z1556" s="46" t="str">
        <f t="shared" si="171"/>
        <v/>
      </c>
      <c r="AA1556" s="45" t="str">
        <f t="shared" si="172"/>
        <v/>
      </c>
      <c r="AB1556" s="45" t="str">
        <f t="shared" si="173"/>
        <v/>
      </c>
      <c r="AC1556" s="45" t="str">
        <f>+IF(Q1556="","",IFERROR(VLOOKUP(Q1556,Consulta1[],7,0),"-"))</f>
        <v/>
      </c>
      <c r="AD1556" s="45" t="str">
        <f>+IF(Q1556="","",IFERROR(VLOOKUP(Q1556,Consulta1[],9,0),"-"))</f>
        <v/>
      </c>
      <c r="AE1556" s="1">
        <f t="shared" si="174"/>
        <v>0</v>
      </c>
    </row>
    <row r="1557" spans="16:31">
      <c r="P1557" s="54"/>
      <c r="Q1557" s="45" t="str">
        <f t="shared" si="168"/>
        <v/>
      </c>
      <c r="R1557" s="45" t="str">
        <f>+IF(Q1557="","",IFERROR(VLOOKUP(Q1557,Consulta1[],2,0),"-"))</f>
        <v/>
      </c>
      <c r="S1557" s="45" t="str">
        <f>+IF(Q1557="","",IFERROR(VLOOKUP(Q1557,Consulta1[],3,0),"-"))</f>
        <v/>
      </c>
      <c r="T1557" s="45" t="str">
        <f>+IF(Q1557="","",IFERROR(VLOOKUP(Q1557,Consulta1[],4,0),"-"))</f>
        <v/>
      </c>
      <c r="U1557" s="45" t="str">
        <f>+IF(Q1557="","",IFERROR(VLOOKUP(Q1557,Consulta1[],5,0),"-"))</f>
        <v/>
      </c>
      <c r="V1557" s="45" t="str">
        <f>+IF(Q1557="","",IFERROR(VLOOKUP(Q1557,Consulta1[],6,0),"-"))</f>
        <v/>
      </c>
      <c r="W1557" s="45" t="str">
        <f t="shared" si="169"/>
        <v/>
      </c>
      <c r="X1557" s="51" t="str">
        <f>+IF(T1557="SWAT HB",800,IF(R1557="-","",IFERROR(IF(T1557="-","",VLOOKUP(T1557,'SKILL PERFIL'!$A$2:$B$37,2,0)),"")))</f>
        <v/>
      </c>
      <c r="Y1557" s="51" t="str">
        <f t="shared" si="170"/>
        <v/>
      </c>
      <c r="Z1557" s="46" t="str">
        <f t="shared" si="171"/>
        <v/>
      </c>
      <c r="AA1557" s="45" t="str">
        <f t="shared" si="172"/>
        <v/>
      </c>
      <c r="AB1557" s="45" t="str">
        <f t="shared" si="173"/>
        <v/>
      </c>
      <c r="AC1557" s="45" t="str">
        <f>+IF(Q1557="","",IFERROR(VLOOKUP(Q1557,Consulta1[],7,0),"-"))</f>
        <v/>
      </c>
      <c r="AD1557" s="45" t="str">
        <f>+IF(Q1557="","",IFERROR(VLOOKUP(Q1557,Consulta1[],9,0),"-"))</f>
        <v/>
      </c>
      <c r="AE1557" s="1">
        <f t="shared" si="174"/>
        <v>0</v>
      </c>
    </row>
    <row r="1558" spans="16:31">
      <c r="P1558" s="54"/>
      <c r="Q1558" s="45" t="str">
        <f t="shared" si="168"/>
        <v/>
      </c>
      <c r="R1558" s="45" t="str">
        <f>+IF(Q1558="","",IFERROR(VLOOKUP(Q1558,Consulta1[],2,0),"-"))</f>
        <v/>
      </c>
      <c r="S1558" s="45" t="str">
        <f>+IF(Q1558="","",IFERROR(VLOOKUP(Q1558,Consulta1[],3,0),"-"))</f>
        <v/>
      </c>
      <c r="T1558" s="45" t="str">
        <f>+IF(Q1558="","",IFERROR(VLOOKUP(Q1558,Consulta1[],4,0),"-"))</f>
        <v/>
      </c>
      <c r="U1558" s="45" t="str">
        <f>+IF(Q1558="","",IFERROR(VLOOKUP(Q1558,Consulta1[],5,0),"-"))</f>
        <v/>
      </c>
      <c r="V1558" s="45" t="str">
        <f>+IF(Q1558="","",IFERROR(VLOOKUP(Q1558,Consulta1[],6,0),"-"))</f>
        <v/>
      </c>
      <c r="W1558" s="45" t="str">
        <f t="shared" si="169"/>
        <v/>
      </c>
      <c r="X1558" s="51" t="str">
        <f>+IF(T1558="SWAT HB",800,IF(R1558="-","",IFERROR(IF(T1558="-","",VLOOKUP(T1558,'SKILL PERFIL'!$A$2:$B$37,2,0)),"")))</f>
        <v/>
      </c>
      <c r="Y1558" s="51" t="str">
        <f t="shared" si="170"/>
        <v/>
      </c>
      <c r="Z1558" s="46" t="str">
        <f t="shared" si="171"/>
        <v/>
      </c>
      <c r="AA1558" s="45" t="str">
        <f t="shared" si="172"/>
        <v/>
      </c>
      <c r="AB1558" s="45" t="str">
        <f t="shared" si="173"/>
        <v/>
      </c>
      <c r="AC1558" s="45" t="str">
        <f>+IF(Q1558="","",IFERROR(VLOOKUP(Q1558,Consulta1[],7,0),"-"))</f>
        <v/>
      </c>
      <c r="AD1558" s="45" t="str">
        <f>+IF(Q1558="","",IFERROR(VLOOKUP(Q1558,Consulta1[],9,0),"-"))</f>
        <v/>
      </c>
      <c r="AE1558" s="1">
        <f t="shared" si="174"/>
        <v>0</v>
      </c>
    </row>
    <row r="1559" spans="16:31">
      <c r="P1559" s="54"/>
      <c r="Q1559" s="45" t="str">
        <f t="shared" si="168"/>
        <v/>
      </c>
      <c r="R1559" s="45" t="str">
        <f>+IF(Q1559="","",IFERROR(VLOOKUP(Q1559,Consulta1[],2,0),"-"))</f>
        <v/>
      </c>
      <c r="S1559" s="45" t="str">
        <f>+IF(Q1559="","",IFERROR(VLOOKUP(Q1559,Consulta1[],3,0),"-"))</f>
        <v/>
      </c>
      <c r="T1559" s="45" t="str">
        <f>+IF(Q1559="","",IFERROR(VLOOKUP(Q1559,Consulta1[],4,0),"-"))</f>
        <v/>
      </c>
      <c r="U1559" s="45" t="str">
        <f>+IF(Q1559="","",IFERROR(VLOOKUP(Q1559,Consulta1[],5,0),"-"))</f>
        <v/>
      </c>
      <c r="V1559" s="45" t="str">
        <f>+IF(Q1559="","",IFERROR(VLOOKUP(Q1559,Consulta1[],6,0),"-"))</f>
        <v/>
      </c>
      <c r="W1559" s="45" t="str">
        <f t="shared" si="169"/>
        <v/>
      </c>
      <c r="X1559" s="51" t="str">
        <f>+IF(T1559="SWAT HB",800,IF(R1559="-","",IFERROR(IF(T1559="-","",VLOOKUP(T1559,'SKILL PERFIL'!$A$2:$B$37,2,0)),"")))</f>
        <v/>
      </c>
      <c r="Y1559" s="51" t="str">
        <f t="shared" si="170"/>
        <v/>
      </c>
      <c r="Z1559" s="46" t="str">
        <f t="shared" si="171"/>
        <v/>
      </c>
      <c r="AA1559" s="45" t="str">
        <f t="shared" si="172"/>
        <v/>
      </c>
      <c r="AB1559" s="45" t="str">
        <f t="shared" si="173"/>
        <v/>
      </c>
      <c r="AC1559" s="45" t="str">
        <f>+IF(Q1559="","",IFERROR(VLOOKUP(Q1559,Consulta1[],7,0),"-"))</f>
        <v/>
      </c>
      <c r="AD1559" s="45" t="str">
        <f>+IF(Q1559="","",IFERROR(VLOOKUP(Q1559,Consulta1[],9,0),"-"))</f>
        <v/>
      </c>
      <c r="AE1559" s="1">
        <f t="shared" si="174"/>
        <v>0</v>
      </c>
    </row>
    <row r="1560" spans="16:31">
      <c r="P1560" s="54"/>
      <c r="Q1560" s="45" t="str">
        <f t="shared" si="168"/>
        <v/>
      </c>
      <c r="R1560" s="45" t="str">
        <f>+IF(Q1560="","",IFERROR(VLOOKUP(Q1560,Consulta1[],2,0),"-"))</f>
        <v/>
      </c>
      <c r="S1560" s="45" t="str">
        <f>+IF(Q1560="","",IFERROR(VLOOKUP(Q1560,Consulta1[],3,0),"-"))</f>
        <v/>
      </c>
      <c r="T1560" s="45" t="str">
        <f>+IF(Q1560="","",IFERROR(VLOOKUP(Q1560,Consulta1[],4,0),"-"))</f>
        <v/>
      </c>
      <c r="U1560" s="45" t="str">
        <f>+IF(Q1560="","",IFERROR(VLOOKUP(Q1560,Consulta1[],5,0),"-"))</f>
        <v/>
      </c>
      <c r="V1560" s="45" t="str">
        <f>+IF(Q1560="","",IFERROR(VLOOKUP(Q1560,Consulta1[],6,0),"-"))</f>
        <v/>
      </c>
      <c r="W1560" s="45" t="str">
        <f t="shared" si="169"/>
        <v/>
      </c>
      <c r="X1560" s="51" t="str">
        <f>+IF(T1560="SWAT HB",800,IF(R1560="-","",IFERROR(IF(T1560="-","",VLOOKUP(T1560,'SKILL PERFIL'!$A$2:$B$37,2,0)),"")))</f>
        <v/>
      </c>
      <c r="Y1560" s="51" t="str">
        <f t="shared" si="170"/>
        <v/>
      </c>
      <c r="Z1560" s="46" t="str">
        <f t="shared" si="171"/>
        <v/>
      </c>
      <c r="AA1560" s="45" t="str">
        <f t="shared" si="172"/>
        <v/>
      </c>
      <c r="AB1560" s="45" t="str">
        <f t="shared" si="173"/>
        <v/>
      </c>
      <c r="AC1560" s="45" t="str">
        <f>+IF(Q1560="","",IFERROR(VLOOKUP(Q1560,Consulta1[],7,0),"-"))</f>
        <v/>
      </c>
      <c r="AD1560" s="45" t="str">
        <f>+IF(Q1560="","",IFERROR(VLOOKUP(Q1560,Consulta1[],9,0),"-"))</f>
        <v/>
      </c>
      <c r="AE1560" s="1">
        <f t="shared" si="174"/>
        <v>0</v>
      </c>
    </row>
    <row r="1561" spans="16:31">
      <c r="P1561" s="54"/>
      <c r="Q1561" s="45" t="str">
        <f t="shared" si="168"/>
        <v/>
      </c>
      <c r="R1561" s="45" t="str">
        <f>+IF(Q1561="","",IFERROR(VLOOKUP(Q1561,Consulta1[],2,0),"-"))</f>
        <v/>
      </c>
      <c r="S1561" s="45" t="str">
        <f>+IF(Q1561="","",IFERROR(VLOOKUP(Q1561,Consulta1[],3,0),"-"))</f>
        <v/>
      </c>
      <c r="T1561" s="45" t="str">
        <f>+IF(Q1561="","",IFERROR(VLOOKUP(Q1561,Consulta1[],4,0),"-"))</f>
        <v/>
      </c>
      <c r="U1561" s="45" t="str">
        <f>+IF(Q1561="","",IFERROR(VLOOKUP(Q1561,Consulta1[],5,0),"-"))</f>
        <v/>
      </c>
      <c r="V1561" s="45" t="str">
        <f>+IF(Q1561="","",IFERROR(VLOOKUP(Q1561,Consulta1[],6,0),"-"))</f>
        <v/>
      </c>
      <c r="W1561" s="45" t="str">
        <f t="shared" si="169"/>
        <v/>
      </c>
      <c r="X1561" s="51" t="str">
        <f>+IF(T1561="SWAT HB",800,IF(R1561="-","",IFERROR(IF(T1561="-","",VLOOKUP(T1561,'SKILL PERFIL'!$A$2:$B$37,2,0)),"")))</f>
        <v/>
      </c>
      <c r="Y1561" s="51" t="str">
        <f t="shared" si="170"/>
        <v/>
      </c>
      <c r="Z1561" s="46" t="str">
        <f t="shared" si="171"/>
        <v/>
      </c>
      <c r="AA1561" s="45" t="str">
        <f t="shared" si="172"/>
        <v/>
      </c>
      <c r="AB1561" s="45" t="str">
        <f t="shared" si="173"/>
        <v/>
      </c>
      <c r="AC1561" s="45" t="str">
        <f>+IF(Q1561="","",IFERROR(VLOOKUP(Q1561,Consulta1[],7,0),"-"))</f>
        <v/>
      </c>
      <c r="AD1561" s="45" t="str">
        <f>+IF(Q1561="","",IFERROR(VLOOKUP(Q1561,Consulta1[],9,0),"-"))</f>
        <v/>
      </c>
      <c r="AE1561" s="1">
        <f t="shared" si="174"/>
        <v>0</v>
      </c>
    </row>
    <row r="1562" spans="16:31">
      <c r="P1562" s="54"/>
      <c r="Q1562" s="45" t="str">
        <f t="shared" si="168"/>
        <v/>
      </c>
      <c r="R1562" s="45" t="str">
        <f>+IF(Q1562="","",IFERROR(VLOOKUP(Q1562,Consulta1[],2,0),"-"))</f>
        <v/>
      </c>
      <c r="S1562" s="45" t="str">
        <f>+IF(Q1562="","",IFERROR(VLOOKUP(Q1562,Consulta1[],3,0),"-"))</f>
        <v/>
      </c>
      <c r="T1562" s="45" t="str">
        <f>+IF(Q1562="","",IFERROR(VLOOKUP(Q1562,Consulta1[],4,0),"-"))</f>
        <v/>
      </c>
      <c r="U1562" s="45" t="str">
        <f>+IF(Q1562="","",IFERROR(VLOOKUP(Q1562,Consulta1[],5,0),"-"))</f>
        <v/>
      </c>
      <c r="V1562" s="45" t="str">
        <f>+IF(Q1562="","",IFERROR(VLOOKUP(Q1562,Consulta1[],6,0),"-"))</f>
        <v/>
      </c>
      <c r="W1562" s="45" t="str">
        <f t="shared" si="169"/>
        <v/>
      </c>
      <c r="X1562" s="51" t="str">
        <f>+IF(T1562="SWAT HB",800,IF(R1562="-","",IFERROR(IF(T1562="-","",VLOOKUP(T1562,'SKILL PERFIL'!$A$2:$B$37,2,0)),"")))</f>
        <v/>
      </c>
      <c r="Y1562" s="51" t="str">
        <f t="shared" si="170"/>
        <v/>
      </c>
      <c r="Z1562" s="46" t="str">
        <f t="shared" si="171"/>
        <v/>
      </c>
      <c r="AA1562" s="45" t="str">
        <f t="shared" si="172"/>
        <v/>
      </c>
      <c r="AB1562" s="45" t="str">
        <f t="shared" si="173"/>
        <v/>
      </c>
      <c r="AC1562" s="45" t="str">
        <f>+IF(Q1562="","",IFERROR(VLOOKUP(Q1562,Consulta1[],7,0),"-"))</f>
        <v/>
      </c>
      <c r="AD1562" s="45" t="str">
        <f>+IF(Q1562="","",IFERROR(VLOOKUP(Q1562,Consulta1[],9,0),"-"))</f>
        <v/>
      </c>
      <c r="AE1562" s="1">
        <f t="shared" si="174"/>
        <v>0</v>
      </c>
    </row>
    <row r="1563" spans="16:31">
      <c r="P1563" s="54"/>
      <c r="Q1563" s="45" t="str">
        <f t="shared" si="168"/>
        <v/>
      </c>
      <c r="R1563" s="45" t="str">
        <f>+IF(Q1563="","",IFERROR(VLOOKUP(Q1563,Consulta1[],2,0),"-"))</f>
        <v/>
      </c>
      <c r="S1563" s="45" t="str">
        <f>+IF(Q1563="","",IFERROR(VLOOKUP(Q1563,Consulta1[],3,0),"-"))</f>
        <v/>
      </c>
      <c r="T1563" s="45" t="str">
        <f>+IF(Q1563="","",IFERROR(VLOOKUP(Q1563,Consulta1[],4,0),"-"))</f>
        <v/>
      </c>
      <c r="U1563" s="45" t="str">
        <f>+IF(Q1563="","",IFERROR(VLOOKUP(Q1563,Consulta1[],5,0),"-"))</f>
        <v/>
      </c>
      <c r="V1563" s="45" t="str">
        <f>+IF(Q1563="","",IFERROR(VLOOKUP(Q1563,Consulta1[],6,0),"-"))</f>
        <v/>
      </c>
      <c r="W1563" s="45" t="str">
        <f t="shared" si="169"/>
        <v/>
      </c>
      <c r="X1563" s="51" t="str">
        <f>+IF(T1563="SWAT HB",800,IF(R1563="-","",IFERROR(IF(T1563="-","",VLOOKUP(T1563,'SKILL PERFIL'!$A$2:$B$37,2,0)),"")))</f>
        <v/>
      </c>
      <c r="Y1563" s="51" t="str">
        <f t="shared" si="170"/>
        <v/>
      </c>
      <c r="Z1563" s="46" t="str">
        <f t="shared" si="171"/>
        <v/>
      </c>
      <c r="AA1563" s="45" t="str">
        <f t="shared" si="172"/>
        <v/>
      </c>
      <c r="AB1563" s="45" t="str">
        <f t="shared" si="173"/>
        <v/>
      </c>
      <c r="AC1563" s="45" t="str">
        <f>+IF(Q1563="","",IFERROR(VLOOKUP(Q1563,Consulta1[],7,0),"-"))</f>
        <v/>
      </c>
      <c r="AD1563" s="45" t="str">
        <f>+IF(Q1563="","",IFERROR(VLOOKUP(Q1563,Consulta1[],9,0),"-"))</f>
        <v/>
      </c>
      <c r="AE1563" s="1">
        <f t="shared" si="174"/>
        <v>0</v>
      </c>
    </row>
    <row r="1564" spans="16:31">
      <c r="P1564" s="54"/>
      <c r="Q1564" s="45" t="str">
        <f t="shared" si="168"/>
        <v/>
      </c>
      <c r="R1564" s="45" t="str">
        <f>+IF(Q1564="","",IFERROR(VLOOKUP(Q1564,Consulta1[],2,0),"-"))</f>
        <v/>
      </c>
      <c r="S1564" s="45" t="str">
        <f>+IF(Q1564="","",IFERROR(VLOOKUP(Q1564,Consulta1[],3,0),"-"))</f>
        <v/>
      </c>
      <c r="T1564" s="45" t="str">
        <f>+IF(Q1564="","",IFERROR(VLOOKUP(Q1564,Consulta1[],4,0),"-"))</f>
        <v/>
      </c>
      <c r="U1564" s="45" t="str">
        <f>+IF(Q1564="","",IFERROR(VLOOKUP(Q1564,Consulta1[],5,0),"-"))</f>
        <v/>
      </c>
      <c r="V1564" s="45" t="str">
        <f>+IF(Q1564="","",IFERROR(VLOOKUP(Q1564,Consulta1[],6,0),"-"))</f>
        <v/>
      </c>
      <c r="W1564" s="45" t="str">
        <f t="shared" si="169"/>
        <v/>
      </c>
      <c r="X1564" s="51" t="str">
        <f>+IF(T1564="SWAT HB",800,IF(R1564="-","",IFERROR(IF(T1564="-","",VLOOKUP(T1564,'SKILL PERFIL'!$A$2:$B$37,2,0)),"")))</f>
        <v/>
      </c>
      <c r="Y1564" s="51" t="str">
        <f t="shared" si="170"/>
        <v/>
      </c>
      <c r="Z1564" s="46" t="str">
        <f t="shared" si="171"/>
        <v/>
      </c>
      <c r="AA1564" s="45" t="str">
        <f t="shared" si="172"/>
        <v/>
      </c>
      <c r="AB1564" s="45" t="str">
        <f t="shared" si="173"/>
        <v/>
      </c>
      <c r="AC1564" s="45" t="str">
        <f>+IF(Q1564="","",IFERROR(VLOOKUP(Q1564,Consulta1[],7,0),"-"))</f>
        <v/>
      </c>
      <c r="AD1564" s="45" t="str">
        <f>+IF(Q1564="","",IFERROR(VLOOKUP(Q1564,Consulta1[],9,0),"-"))</f>
        <v/>
      </c>
      <c r="AE1564" s="1">
        <f t="shared" si="174"/>
        <v>0</v>
      </c>
    </row>
    <row r="1565" spans="16:31">
      <c r="P1565" s="54"/>
      <c r="Q1565" s="45" t="str">
        <f t="shared" si="168"/>
        <v/>
      </c>
      <c r="R1565" s="45" t="str">
        <f>+IF(Q1565="","",IFERROR(VLOOKUP(Q1565,Consulta1[],2,0),"-"))</f>
        <v/>
      </c>
      <c r="S1565" s="45" t="str">
        <f>+IF(Q1565="","",IFERROR(VLOOKUP(Q1565,Consulta1[],3,0),"-"))</f>
        <v/>
      </c>
      <c r="T1565" s="45" t="str">
        <f>+IF(Q1565="","",IFERROR(VLOOKUP(Q1565,Consulta1[],4,0),"-"))</f>
        <v/>
      </c>
      <c r="U1565" s="45" t="str">
        <f>+IF(Q1565="","",IFERROR(VLOOKUP(Q1565,Consulta1[],5,0),"-"))</f>
        <v/>
      </c>
      <c r="V1565" s="45" t="str">
        <f>+IF(Q1565="","",IFERROR(VLOOKUP(Q1565,Consulta1[],6,0),"-"))</f>
        <v/>
      </c>
      <c r="W1565" s="45" t="str">
        <f t="shared" si="169"/>
        <v/>
      </c>
      <c r="X1565" s="51" t="str">
        <f>+IF(T1565="SWAT HB",800,IF(R1565="-","",IFERROR(IF(T1565="-","",VLOOKUP(T1565,'SKILL PERFIL'!$A$2:$B$37,2,0)),"")))</f>
        <v/>
      </c>
      <c r="Y1565" s="51" t="str">
        <f t="shared" si="170"/>
        <v/>
      </c>
      <c r="Z1565" s="46" t="str">
        <f t="shared" si="171"/>
        <v/>
      </c>
      <c r="AA1565" s="45" t="str">
        <f t="shared" si="172"/>
        <v/>
      </c>
      <c r="AB1565" s="45" t="str">
        <f t="shared" si="173"/>
        <v/>
      </c>
      <c r="AC1565" s="45" t="str">
        <f>+IF(Q1565="","",IFERROR(VLOOKUP(Q1565,Consulta1[],7,0),"-"))</f>
        <v/>
      </c>
      <c r="AD1565" s="45" t="str">
        <f>+IF(Q1565="","",IFERROR(VLOOKUP(Q1565,Consulta1[],9,0),"-"))</f>
        <v/>
      </c>
      <c r="AE1565" s="1">
        <f t="shared" si="174"/>
        <v>0</v>
      </c>
    </row>
    <row r="1566" spans="16:31">
      <c r="P1566" s="54"/>
      <c r="Q1566" s="45" t="str">
        <f t="shared" si="168"/>
        <v/>
      </c>
      <c r="R1566" s="45" t="str">
        <f>+IF(Q1566="","",IFERROR(VLOOKUP(Q1566,Consulta1[],2,0),"-"))</f>
        <v/>
      </c>
      <c r="S1566" s="45" t="str">
        <f>+IF(Q1566="","",IFERROR(VLOOKUP(Q1566,Consulta1[],3,0),"-"))</f>
        <v/>
      </c>
      <c r="T1566" s="45" t="str">
        <f>+IF(Q1566="","",IFERROR(VLOOKUP(Q1566,Consulta1[],4,0),"-"))</f>
        <v/>
      </c>
      <c r="U1566" s="45" t="str">
        <f>+IF(Q1566="","",IFERROR(VLOOKUP(Q1566,Consulta1[],5,0),"-"))</f>
        <v/>
      </c>
      <c r="V1566" s="45" t="str">
        <f>+IF(Q1566="","",IFERROR(VLOOKUP(Q1566,Consulta1[],6,0),"-"))</f>
        <v/>
      </c>
      <c r="W1566" s="45" t="str">
        <f t="shared" si="169"/>
        <v/>
      </c>
      <c r="X1566" s="51" t="str">
        <f>+IF(T1566="SWAT HB",800,IF(R1566="-","",IFERROR(IF(T1566="-","",VLOOKUP(T1566,'SKILL PERFIL'!$A$2:$B$37,2,0)),"")))</f>
        <v/>
      </c>
      <c r="Y1566" s="51" t="str">
        <f t="shared" si="170"/>
        <v/>
      </c>
      <c r="Z1566" s="46" t="str">
        <f t="shared" si="171"/>
        <v/>
      </c>
      <c r="AA1566" s="45" t="str">
        <f t="shared" si="172"/>
        <v/>
      </c>
      <c r="AB1566" s="45" t="str">
        <f t="shared" si="173"/>
        <v/>
      </c>
      <c r="AC1566" s="45" t="str">
        <f>+IF(Q1566="","",IFERROR(VLOOKUP(Q1566,Consulta1[],7,0),"-"))</f>
        <v/>
      </c>
      <c r="AD1566" s="45" t="str">
        <f>+IF(Q1566="","",IFERROR(VLOOKUP(Q1566,Consulta1[],9,0),"-"))</f>
        <v/>
      </c>
      <c r="AE1566" s="1">
        <f t="shared" si="174"/>
        <v>0</v>
      </c>
    </row>
    <row r="1567" spans="16:31">
      <c r="P1567" s="54"/>
      <c r="Q1567" s="45" t="str">
        <f t="shared" si="168"/>
        <v/>
      </c>
      <c r="R1567" s="45" t="str">
        <f>+IF(Q1567="","",IFERROR(VLOOKUP(Q1567,Consulta1[],2,0),"-"))</f>
        <v/>
      </c>
      <c r="S1567" s="45" t="str">
        <f>+IF(Q1567="","",IFERROR(VLOOKUP(Q1567,Consulta1[],3,0),"-"))</f>
        <v/>
      </c>
      <c r="T1567" s="45" t="str">
        <f>+IF(Q1567="","",IFERROR(VLOOKUP(Q1567,Consulta1[],4,0),"-"))</f>
        <v/>
      </c>
      <c r="U1567" s="45" t="str">
        <f>+IF(Q1567="","",IFERROR(VLOOKUP(Q1567,Consulta1[],5,0),"-"))</f>
        <v/>
      </c>
      <c r="V1567" s="45" t="str">
        <f>+IF(Q1567="","",IFERROR(VLOOKUP(Q1567,Consulta1[],6,0),"-"))</f>
        <v/>
      </c>
      <c r="W1567" s="45" t="str">
        <f t="shared" si="169"/>
        <v/>
      </c>
      <c r="X1567" s="51" t="str">
        <f>+IF(T1567="SWAT HB",800,IF(R1567="-","",IFERROR(IF(T1567="-","",VLOOKUP(T1567,'SKILL PERFIL'!$A$2:$B$37,2,0)),"")))</f>
        <v/>
      </c>
      <c r="Y1567" s="51" t="str">
        <f t="shared" si="170"/>
        <v/>
      </c>
      <c r="Z1567" s="46" t="str">
        <f t="shared" si="171"/>
        <v/>
      </c>
      <c r="AA1567" s="45" t="str">
        <f t="shared" si="172"/>
        <v/>
      </c>
      <c r="AB1567" s="45" t="str">
        <f t="shared" si="173"/>
        <v/>
      </c>
      <c r="AC1567" s="45" t="str">
        <f>+IF(Q1567="","",IFERROR(VLOOKUP(Q1567,Consulta1[],7,0),"-"))</f>
        <v/>
      </c>
      <c r="AD1567" s="45" t="str">
        <f>+IF(Q1567="","",IFERROR(VLOOKUP(Q1567,Consulta1[],9,0),"-"))</f>
        <v/>
      </c>
      <c r="AE1567" s="1">
        <f t="shared" si="174"/>
        <v>0</v>
      </c>
    </row>
    <row r="1568" spans="16:31">
      <c r="P1568" s="54"/>
      <c r="Q1568" s="45" t="str">
        <f t="shared" si="168"/>
        <v/>
      </c>
      <c r="R1568" s="45" t="str">
        <f>+IF(Q1568="","",IFERROR(VLOOKUP(Q1568,Consulta1[],2,0),"-"))</f>
        <v/>
      </c>
      <c r="S1568" s="45" t="str">
        <f>+IF(Q1568="","",IFERROR(VLOOKUP(Q1568,Consulta1[],3,0),"-"))</f>
        <v/>
      </c>
      <c r="T1568" s="45" t="str">
        <f>+IF(Q1568="","",IFERROR(VLOOKUP(Q1568,Consulta1[],4,0),"-"))</f>
        <v/>
      </c>
      <c r="U1568" s="45" t="str">
        <f>+IF(Q1568="","",IFERROR(VLOOKUP(Q1568,Consulta1[],5,0),"-"))</f>
        <v/>
      </c>
      <c r="V1568" s="45" t="str">
        <f>+IF(Q1568="","",IFERROR(VLOOKUP(Q1568,Consulta1[],6,0),"-"))</f>
        <v/>
      </c>
      <c r="W1568" s="45" t="str">
        <f t="shared" si="169"/>
        <v/>
      </c>
      <c r="X1568" s="51" t="str">
        <f>+IF(T1568="SWAT HB",800,IF(R1568="-","",IFERROR(IF(T1568="-","",VLOOKUP(T1568,'SKILL PERFIL'!$A$2:$B$37,2,0)),"")))</f>
        <v/>
      </c>
      <c r="Y1568" s="51" t="str">
        <f t="shared" si="170"/>
        <v/>
      </c>
      <c r="Z1568" s="46" t="str">
        <f t="shared" si="171"/>
        <v/>
      </c>
      <c r="AA1568" s="45" t="str">
        <f t="shared" si="172"/>
        <v/>
      </c>
      <c r="AB1568" s="45" t="str">
        <f t="shared" si="173"/>
        <v/>
      </c>
      <c r="AC1568" s="45" t="str">
        <f>+IF(Q1568="","",IFERROR(VLOOKUP(Q1568,Consulta1[],7,0),"-"))</f>
        <v/>
      </c>
      <c r="AD1568" s="45" t="str">
        <f>+IF(Q1568="","",IFERROR(VLOOKUP(Q1568,Consulta1[],9,0),"-"))</f>
        <v/>
      </c>
      <c r="AE1568" s="1">
        <f t="shared" si="174"/>
        <v>0</v>
      </c>
    </row>
    <row r="1569" spans="16:31">
      <c r="P1569" s="54"/>
      <c r="Q1569" s="45" t="str">
        <f t="shared" si="168"/>
        <v/>
      </c>
      <c r="R1569" s="45" t="str">
        <f>+IF(Q1569="","",IFERROR(VLOOKUP(Q1569,Consulta1[],2,0),"-"))</f>
        <v/>
      </c>
      <c r="S1569" s="45" t="str">
        <f>+IF(Q1569="","",IFERROR(VLOOKUP(Q1569,Consulta1[],3,0),"-"))</f>
        <v/>
      </c>
      <c r="T1569" s="45" t="str">
        <f>+IF(Q1569="","",IFERROR(VLOOKUP(Q1569,Consulta1[],4,0),"-"))</f>
        <v/>
      </c>
      <c r="U1569" s="45" t="str">
        <f>+IF(Q1569="","",IFERROR(VLOOKUP(Q1569,Consulta1[],5,0),"-"))</f>
        <v/>
      </c>
      <c r="V1569" s="45" t="str">
        <f>+IF(Q1569="","",IFERROR(VLOOKUP(Q1569,Consulta1[],6,0),"-"))</f>
        <v/>
      </c>
      <c r="W1569" s="45" t="str">
        <f t="shared" si="169"/>
        <v/>
      </c>
      <c r="X1569" s="51" t="str">
        <f>+IF(T1569="SWAT HB",800,IF(R1569="-","",IFERROR(IF(T1569="-","",VLOOKUP(T1569,'SKILL PERFIL'!$A$2:$B$37,2,0)),"")))</f>
        <v/>
      </c>
      <c r="Y1569" s="51" t="str">
        <f t="shared" si="170"/>
        <v/>
      </c>
      <c r="Z1569" s="46" t="str">
        <f t="shared" si="171"/>
        <v/>
      </c>
      <c r="AA1569" s="45" t="str">
        <f t="shared" si="172"/>
        <v/>
      </c>
      <c r="AB1569" s="45" t="str">
        <f t="shared" si="173"/>
        <v/>
      </c>
      <c r="AC1569" s="45" t="str">
        <f>+IF(Q1569="","",IFERROR(VLOOKUP(Q1569,Consulta1[],7,0),"-"))</f>
        <v/>
      </c>
      <c r="AD1569" s="45" t="str">
        <f>+IF(Q1569="","",IFERROR(VLOOKUP(Q1569,Consulta1[],9,0),"-"))</f>
        <v/>
      </c>
      <c r="AE1569" s="1">
        <f t="shared" si="174"/>
        <v>0</v>
      </c>
    </row>
    <row r="1570" spans="16:31">
      <c r="P1570" s="54"/>
      <c r="Q1570" s="45" t="str">
        <f t="shared" si="168"/>
        <v/>
      </c>
      <c r="R1570" s="45" t="str">
        <f>+IF(Q1570="","",IFERROR(VLOOKUP(Q1570,Consulta1[],2,0),"-"))</f>
        <v/>
      </c>
      <c r="S1570" s="45" t="str">
        <f>+IF(Q1570="","",IFERROR(VLOOKUP(Q1570,Consulta1[],3,0),"-"))</f>
        <v/>
      </c>
      <c r="T1570" s="45" t="str">
        <f>+IF(Q1570="","",IFERROR(VLOOKUP(Q1570,Consulta1[],4,0),"-"))</f>
        <v/>
      </c>
      <c r="U1570" s="45" t="str">
        <f>+IF(Q1570="","",IFERROR(VLOOKUP(Q1570,Consulta1[],5,0),"-"))</f>
        <v/>
      </c>
      <c r="V1570" s="45" t="str">
        <f>+IF(Q1570="","",IFERROR(VLOOKUP(Q1570,Consulta1[],6,0),"-"))</f>
        <v/>
      </c>
      <c r="W1570" s="45" t="str">
        <f t="shared" si="169"/>
        <v/>
      </c>
      <c r="X1570" s="51" t="str">
        <f>+IF(T1570="SWAT HB",800,IF(R1570="-","",IFERROR(IF(T1570="-","",VLOOKUP(T1570,'SKILL PERFIL'!$A$2:$B$37,2,0)),"")))</f>
        <v/>
      </c>
      <c r="Y1570" s="51" t="str">
        <f t="shared" si="170"/>
        <v/>
      </c>
      <c r="Z1570" s="46" t="str">
        <f t="shared" si="171"/>
        <v/>
      </c>
      <c r="AA1570" s="45" t="str">
        <f t="shared" si="172"/>
        <v/>
      </c>
      <c r="AB1570" s="45" t="str">
        <f t="shared" si="173"/>
        <v/>
      </c>
      <c r="AC1570" s="45" t="str">
        <f>+IF(Q1570="","",IFERROR(VLOOKUP(Q1570,Consulta1[],7,0),"-"))</f>
        <v/>
      </c>
      <c r="AD1570" s="45" t="str">
        <f>+IF(Q1570="","",IFERROR(VLOOKUP(Q1570,Consulta1[],9,0),"-"))</f>
        <v/>
      </c>
      <c r="AE1570" s="1">
        <f t="shared" si="174"/>
        <v>0</v>
      </c>
    </row>
    <row r="1571" spans="16:31">
      <c r="P1571" s="54"/>
      <c r="Q1571" s="45" t="str">
        <f t="shared" si="168"/>
        <v/>
      </c>
      <c r="R1571" s="45" t="str">
        <f>+IF(Q1571="","",IFERROR(VLOOKUP(Q1571,Consulta1[],2,0),"-"))</f>
        <v/>
      </c>
      <c r="S1571" s="45" t="str">
        <f>+IF(Q1571="","",IFERROR(VLOOKUP(Q1571,Consulta1[],3,0),"-"))</f>
        <v/>
      </c>
      <c r="T1571" s="45" t="str">
        <f>+IF(Q1571="","",IFERROR(VLOOKUP(Q1571,Consulta1[],4,0),"-"))</f>
        <v/>
      </c>
      <c r="U1571" s="45" t="str">
        <f>+IF(Q1571="","",IFERROR(VLOOKUP(Q1571,Consulta1[],5,0),"-"))</f>
        <v/>
      </c>
      <c r="V1571" s="45" t="str">
        <f>+IF(Q1571="","",IFERROR(VLOOKUP(Q1571,Consulta1[],6,0),"-"))</f>
        <v/>
      </c>
      <c r="W1571" s="45" t="str">
        <f t="shared" si="169"/>
        <v/>
      </c>
      <c r="X1571" s="51" t="str">
        <f>+IF(T1571="SWAT HB",800,IF(R1571="-","",IFERROR(IF(T1571="-","",VLOOKUP(T1571,'SKILL PERFIL'!$A$2:$B$37,2,0)),"")))</f>
        <v/>
      </c>
      <c r="Y1571" s="51" t="str">
        <f t="shared" si="170"/>
        <v/>
      </c>
      <c r="Z1571" s="46" t="str">
        <f t="shared" si="171"/>
        <v/>
      </c>
      <c r="AA1571" s="45" t="str">
        <f t="shared" si="172"/>
        <v/>
      </c>
      <c r="AB1571" s="45" t="str">
        <f t="shared" si="173"/>
        <v/>
      </c>
      <c r="AC1571" s="45" t="str">
        <f>+IF(Q1571="","",IFERROR(VLOOKUP(Q1571,Consulta1[],7,0),"-"))</f>
        <v/>
      </c>
      <c r="AD1571" s="45" t="str">
        <f>+IF(Q1571="","",IFERROR(VLOOKUP(Q1571,Consulta1[],9,0),"-"))</f>
        <v/>
      </c>
      <c r="AE1571" s="1">
        <f t="shared" si="174"/>
        <v>0</v>
      </c>
    </row>
    <row r="1572" spans="16:31">
      <c r="P1572" s="54"/>
      <c r="Q1572" s="45" t="str">
        <f t="shared" si="168"/>
        <v/>
      </c>
      <c r="R1572" s="45" t="str">
        <f>+IF(Q1572="","",IFERROR(VLOOKUP(Q1572,Consulta1[],2,0),"-"))</f>
        <v/>
      </c>
      <c r="S1572" s="45" t="str">
        <f>+IF(Q1572="","",IFERROR(VLOOKUP(Q1572,Consulta1[],3,0),"-"))</f>
        <v/>
      </c>
      <c r="T1572" s="45" t="str">
        <f>+IF(Q1572="","",IFERROR(VLOOKUP(Q1572,Consulta1[],4,0),"-"))</f>
        <v/>
      </c>
      <c r="U1572" s="45" t="str">
        <f>+IF(Q1572="","",IFERROR(VLOOKUP(Q1572,Consulta1[],5,0),"-"))</f>
        <v/>
      </c>
      <c r="V1572" s="45" t="str">
        <f>+IF(Q1572="","",IFERROR(VLOOKUP(Q1572,Consulta1[],6,0),"-"))</f>
        <v/>
      </c>
      <c r="W1572" s="45" t="str">
        <f t="shared" si="169"/>
        <v/>
      </c>
      <c r="X1572" s="51" t="str">
        <f>+IF(T1572="SWAT HB",800,IF(R1572="-","",IFERROR(IF(T1572="-","",VLOOKUP(T1572,'SKILL PERFIL'!$A$2:$B$37,2,0)),"")))</f>
        <v/>
      </c>
      <c r="Y1572" s="51" t="str">
        <f t="shared" si="170"/>
        <v/>
      </c>
      <c r="Z1572" s="46" t="str">
        <f t="shared" si="171"/>
        <v/>
      </c>
      <c r="AA1572" s="45" t="str">
        <f t="shared" si="172"/>
        <v/>
      </c>
      <c r="AB1572" s="45" t="str">
        <f t="shared" si="173"/>
        <v/>
      </c>
      <c r="AC1572" s="45" t="str">
        <f>+IF(Q1572="","",IFERROR(VLOOKUP(Q1572,Consulta1[],7,0),"-"))</f>
        <v/>
      </c>
      <c r="AD1572" s="45" t="str">
        <f>+IF(Q1572="","",IFERROR(VLOOKUP(Q1572,Consulta1[],9,0),"-"))</f>
        <v/>
      </c>
      <c r="AE1572" s="1">
        <f t="shared" si="174"/>
        <v>0</v>
      </c>
    </row>
    <row r="1573" spans="16:31">
      <c r="P1573" s="54"/>
      <c r="Q1573" s="45" t="str">
        <f t="shared" si="168"/>
        <v/>
      </c>
      <c r="R1573" s="45" t="str">
        <f>+IF(Q1573="","",IFERROR(VLOOKUP(Q1573,Consulta1[],2,0),"-"))</f>
        <v/>
      </c>
      <c r="S1573" s="45" t="str">
        <f>+IF(Q1573="","",IFERROR(VLOOKUP(Q1573,Consulta1[],3,0),"-"))</f>
        <v/>
      </c>
      <c r="T1573" s="45" t="str">
        <f>+IF(Q1573="","",IFERROR(VLOOKUP(Q1573,Consulta1[],4,0),"-"))</f>
        <v/>
      </c>
      <c r="U1573" s="45" t="str">
        <f>+IF(Q1573="","",IFERROR(VLOOKUP(Q1573,Consulta1[],5,0),"-"))</f>
        <v/>
      </c>
      <c r="V1573" s="45" t="str">
        <f>+IF(Q1573="","",IFERROR(VLOOKUP(Q1573,Consulta1[],6,0),"-"))</f>
        <v/>
      </c>
      <c r="W1573" s="45" t="str">
        <f t="shared" si="169"/>
        <v/>
      </c>
      <c r="X1573" s="51" t="str">
        <f>+IF(T1573="SWAT HB",800,IF(R1573="-","",IFERROR(IF(T1573="-","",VLOOKUP(T1573,'SKILL PERFIL'!$A$2:$B$37,2,0)),"")))</f>
        <v/>
      </c>
      <c r="Y1573" s="51" t="str">
        <f t="shared" si="170"/>
        <v/>
      </c>
      <c r="Z1573" s="46" t="str">
        <f t="shared" si="171"/>
        <v/>
      </c>
      <c r="AA1573" s="45" t="str">
        <f t="shared" si="172"/>
        <v/>
      </c>
      <c r="AB1573" s="45" t="str">
        <f t="shared" si="173"/>
        <v/>
      </c>
      <c r="AC1573" s="45" t="str">
        <f>+IF(Q1573="","",IFERROR(VLOOKUP(Q1573,Consulta1[],7,0),"-"))</f>
        <v/>
      </c>
      <c r="AD1573" s="45" t="str">
        <f>+IF(Q1573="","",IFERROR(VLOOKUP(Q1573,Consulta1[],9,0),"-"))</f>
        <v/>
      </c>
      <c r="AE1573" s="1">
        <f t="shared" si="174"/>
        <v>0</v>
      </c>
    </row>
    <row r="1574" spans="16:31">
      <c r="P1574" s="54"/>
      <c r="Q1574" s="45" t="str">
        <f t="shared" si="168"/>
        <v/>
      </c>
      <c r="R1574" s="45" t="str">
        <f>+IF(Q1574="","",IFERROR(VLOOKUP(Q1574,Consulta1[],2,0),"-"))</f>
        <v/>
      </c>
      <c r="S1574" s="45" t="str">
        <f>+IF(Q1574="","",IFERROR(VLOOKUP(Q1574,Consulta1[],3,0),"-"))</f>
        <v/>
      </c>
      <c r="T1574" s="45" t="str">
        <f>+IF(Q1574="","",IFERROR(VLOOKUP(Q1574,Consulta1[],4,0),"-"))</f>
        <v/>
      </c>
      <c r="U1574" s="45" t="str">
        <f>+IF(Q1574="","",IFERROR(VLOOKUP(Q1574,Consulta1[],5,0),"-"))</f>
        <v/>
      </c>
      <c r="V1574" s="45" t="str">
        <f>+IF(Q1574="","",IFERROR(VLOOKUP(Q1574,Consulta1[],6,0),"-"))</f>
        <v/>
      </c>
      <c r="W1574" s="45" t="str">
        <f t="shared" si="169"/>
        <v/>
      </c>
      <c r="X1574" s="51" t="str">
        <f>+IF(T1574="SWAT HB",800,IF(R1574="-","",IFERROR(IF(T1574="-","",VLOOKUP(T1574,'SKILL PERFIL'!$A$2:$B$37,2,0)),"")))</f>
        <v/>
      </c>
      <c r="Y1574" s="51" t="str">
        <f t="shared" si="170"/>
        <v/>
      </c>
      <c r="Z1574" s="46" t="str">
        <f t="shared" si="171"/>
        <v/>
      </c>
      <c r="AA1574" s="45" t="str">
        <f t="shared" si="172"/>
        <v/>
      </c>
      <c r="AB1574" s="45" t="str">
        <f t="shared" si="173"/>
        <v/>
      </c>
      <c r="AC1574" s="45" t="str">
        <f>+IF(Q1574="","",IFERROR(VLOOKUP(Q1574,Consulta1[],7,0),"-"))</f>
        <v/>
      </c>
      <c r="AD1574" s="45" t="str">
        <f>+IF(Q1574="","",IFERROR(VLOOKUP(Q1574,Consulta1[],9,0),"-"))</f>
        <v/>
      </c>
      <c r="AE1574" s="1">
        <f t="shared" si="174"/>
        <v>0</v>
      </c>
    </row>
    <row r="1575" spans="16:31">
      <c r="P1575" s="54"/>
      <c r="Q1575" s="45" t="str">
        <f t="shared" si="168"/>
        <v/>
      </c>
      <c r="R1575" s="45" t="str">
        <f>+IF(Q1575="","",IFERROR(VLOOKUP(Q1575,Consulta1[],2,0),"-"))</f>
        <v/>
      </c>
      <c r="S1575" s="45" t="str">
        <f>+IF(Q1575="","",IFERROR(VLOOKUP(Q1575,Consulta1[],3,0),"-"))</f>
        <v/>
      </c>
      <c r="T1575" s="45" t="str">
        <f>+IF(Q1575="","",IFERROR(VLOOKUP(Q1575,Consulta1[],4,0),"-"))</f>
        <v/>
      </c>
      <c r="U1575" s="45" t="str">
        <f>+IF(Q1575="","",IFERROR(VLOOKUP(Q1575,Consulta1[],5,0),"-"))</f>
        <v/>
      </c>
      <c r="V1575" s="45" t="str">
        <f>+IF(Q1575="","",IFERROR(VLOOKUP(Q1575,Consulta1[],6,0),"-"))</f>
        <v/>
      </c>
      <c r="W1575" s="45" t="str">
        <f t="shared" si="169"/>
        <v/>
      </c>
      <c r="X1575" s="51" t="str">
        <f>+IF(T1575="SWAT HB",800,IF(R1575="-","",IFERROR(IF(T1575="-","",VLOOKUP(T1575,'SKILL PERFIL'!$A$2:$B$37,2,0)),"")))</f>
        <v/>
      </c>
      <c r="Y1575" s="51" t="str">
        <f t="shared" si="170"/>
        <v/>
      </c>
      <c r="Z1575" s="46" t="str">
        <f t="shared" si="171"/>
        <v/>
      </c>
      <c r="AA1575" s="45" t="str">
        <f t="shared" si="172"/>
        <v/>
      </c>
      <c r="AB1575" s="45" t="str">
        <f t="shared" si="173"/>
        <v/>
      </c>
      <c r="AC1575" s="45" t="str">
        <f>+IF(Q1575="","",IFERROR(VLOOKUP(Q1575,Consulta1[],7,0),"-"))</f>
        <v/>
      </c>
      <c r="AD1575" s="45" t="str">
        <f>+IF(Q1575="","",IFERROR(VLOOKUP(Q1575,Consulta1[],9,0),"-"))</f>
        <v/>
      </c>
      <c r="AE1575" s="1">
        <f t="shared" si="174"/>
        <v>0</v>
      </c>
    </row>
    <row r="1576" spans="16:31">
      <c r="P1576" s="54"/>
      <c r="Q1576" s="45" t="str">
        <f t="shared" si="168"/>
        <v/>
      </c>
      <c r="R1576" s="45" t="str">
        <f>+IF(Q1576="","",IFERROR(VLOOKUP(Q1576,Consulta1[],2,0),"-"))</f>
        <v/>
      </c>
      <c r="S1576" s="45" t="str">
        <f>+IF(Q1576="","",IFERROR(VLOOKUP(Q1576,Consulta1[],3,0),"-"))</f>
        <v/>
      </c>
      <c r="T1576" s="45" t="str">
        <f>+IF(Q1576="","",IFERROR(VLOOKUP(Q1576,Consulta1[],4,0),"-"))</f>
        <v/>
      </c>
      <c r="U1576" s="45" t="str">
        <f>+IF(Q1576="","",IFERROR(VLOOKUP(Q1576,Consulta1[],5,0),"-"))</f>
        <v/>
      </c>
      <c r="V1576" s="45" t="str">
        <f>+IF(Q1576="","",IFERROR(VLOOKUP(Q1576,Consulta1[],6,0),"-"))</f>
        <v/>
      </c>
      <c r="W1576" s="45" t="str">
        <f t="shared" si="169"/>
        <v/>
      </c>
      <c r="X1576" s="51" t="str">
        <f>+IF(T1576="SWAT HB",800,IF(R1576="-","",IFERROR(IF(T1576="-","",VLOOKUP(T1576,'SKILL PERFIL'!$A$2:$B$37,2,0)),"")))</f>
        <v/>
      </c>
      <c r="Y1576" s="51" t="str">
        <f t="shared" si="170"/>
        <v/>
      </c>
      <c r="Z1576" s="46" t="str">
        <f t="shared" si="171"/>
        <v/>
      </c>
      <c r="AA1576" s="45" t="str">
        <f t="shared" si="172"/>
        <v/>
      </c>
      <c r="AB1576" s="45" t="str">
        <f t="shared" si="173"/>
        <v/>
      </c>
      <c r="AC1576" s="45" t="str">
        <f>+IF(Q1576="","",IFERROR(VLOOKUP(Q1576,Consulta1[],7,0),"-"))</f>
        <v/>
      </c>
      <c r="AD1576" s="45" t="str">
        <f>+IF(Q1576="","",IFERROR(VLOOKUP(Q1576,Consulta1[],9,0),"-"))</f>
        <v/>
      </c>
      <c r="AE1576" s="1">
        <f t="shared" si="174"/>
        <v>0</v>
      </c>
    </row>
    <row r="1577" spans="16:31">
      <c r="P1577" s="54"/>
      <c r="Q1577" s="45" t="str">
        <f t="shared" si="168"/>
        <v/>
      </c>
      <c r="R1577" s="45" t="str">
        <f>+IF(Q1577="","",IFERROR(VLOOKUP(Q1577,Consulta1[],2,0),"-"))</f>
        <v/>
      </c>
      <c r="S1577" s="45" t="str">
        <f>+IF(Q1577="","",IFERROR(VLOOKUP(Q1577,Consulta1[],3,0),"-"))</f>
        <v/>
      </c>
      <c r="T1577" s="45" t="str">
        <f>+IF(Q1577="","",IFERROR(VLOOKUP(Q1577,Consulta1[],4,0),"-"))</f>
        <v/>
      </c>
      <c r="U1577" s="45" t="str">
        <f>+IF(Q1577="","",IFERROR(VLOOKUP(Q1577,Consulta1[],5,0),"-"))</f>
        <v/>
      </c>
      <c r="V1577" s="45" t="str">
        <f>+IF(Q1577="","",IFERROR(VLOOKUP(Q1577,Consulta1[],6,0),"-"))</f>
        <v/>
      </c>
      <c r="W1577" s="45" t="str">
        <f t="shared" si="169"/>
        <v/>
      </c>
      <c r="X1577" s="51" t="str">
        <f>+IF(T1577="SWAT HB",800,IF(R1577="-","",IFERROR(IF(T1577="-","",VLOOKUP(T1577,'SKILL PERFIL'!$A$2:$B$37,2,0)),"")))</f>
        <v/>
      </c>
      <c r="Y1577" s="51" t="str">
        <f t="shared" si="170"/>
        <v/>
      </c>
      <c r="Z1577" s="46" t="str">
        <f t="shared" si="171"/>
        <v/>
      </c>
      <c r="AA1577" s="45" t="str">
        <f t="shared" si="172"/>
        <v/>
      </c>
      <c r="AB1577" s="45" t="str">
        <f t="shared" si="173"/>
        <v/>
      </c>
      <c r="AC1577" s="45" t="str">
        <f>+IF(Q1577="","",IFERROR(VLOOKUP(Q1577,Consulta1[],7,0),"-"))</f>
        <v/>
      </c>
      <c r="AD1577" s="45" t="str">
        <f>+IF(Q1577="","",IFERROR(VLOOKUP(Q1577,Consulta1[],9,0),"-"))</f>
        <v/>
      </c>
      <c r="AE1577" s="1">
        <f t="shared" si="174"/>
        <v>0</v>
      </c>
    </row>
    <row r="1578" spans="16:31">
      <c r="P1578" s="54"/>
      <c r="Q1578" s="45" t="str">
        <f t="shared" si="168"/>
        <v/>
      </c>
      <c r="R1578" s="45" t="str">
        <f>+IF(Q1578="","",IFERROR(VLOOKUP(Q1578,Consulta1[],2,0),"-"))</f>
        <v/>
      </c>
      <c r="S1578" s="45" t="str">
        <f>+IF(Q1578="","",IFERROR(VLOOKUP(Q1578,Consulta1[],3,0),"-"))</f>
        <v/>
      </c>
      <c r="T1578" s="45" t="str">
        <f>+IF(Q1578="","",IFERROR(VLOOKUP(Q1578,Consulta1[],4,0),"-"))</f>
        <v/>
      </c>
      <c r="U1578" s="45" t="str">
        <f>+IF(Q1578="","",IFERROR(VLOOKUP(Q1578,Consulta1[],5,0),"-"))</f>
        <v/>
      </c>
      <c r="V1578" s="45" t="str">
        <f>+IF(Q1578="","",IFERROR(VLOOKUP(Q1578,Consulta1[],6,0),"-"))</f>
        <v/>
      </c>
      <c r="W1578" s="45" t="str">
        <f t="shared" si="169"/>
        <v/>
      </c>
      <c r="X1578" s="51" t="str">
        <f>+IF(T1578="SWAT HB",800,IF(R1578="-","",IFERROR(IF(T1578="-","",VLOOKUP(T1578,'SKILL PERFIL'!$A$2:$B$37,2,0)),"")))</f>
        <v/>
      </c>
      <c r="Y1578" s="51" t="str">
        <f t="shared" si="170"/>
        <v/>
      </c>
      <c r="Z1578" s="46" t="str">
        <f t="shared" si="171"/>
        <v/>
      </c>
      <c r="AA1578" s="45" t="str">
        <f t="shared" si="172"/>
        <v/>
      </c>
      <c r="AB1578" s="45" t="str">
        <f t="shared" si="173"/>
        <v/>
      </c>
      <c r="AC1578" s="45" t="str">
        <f>+IF(Q1578="","",IFERROR(VLOOKUP(Q1578,Consulta1[],7,0),"-"))</f>
        <v/>
      </c>
      <c r="AD1578" s="45" t="str">
        <f>+IF(Q1578="","",IFERROR(VLOOKUP(Q1578,Consulta1[],9,0),"-"))</f>
        <v/>
      </c>
      <c r="AE1578" s="1">
        <f t="shared" si="174"/>
        <v>0</v>
      </c>
    </row>
    <row r="1579" spans="16:31">
      <c r="P1579" s="54"/>
      <c r="Q1579" s="45" t="str">
        <f t="shared" si="168"/>
        <v/>
      </c>
      <c r="R1579" s="45" t="str">
        <f>+IF(Q1579="","",IFERROR(VLOOKUP(Q1579,Consulta1[],2,0),"-"))</f>
        <v/>
      </c>
      <c r="S1579" s="45" t="str">
        <f>+IF(Q1579="","",IFERROR(VLOOKUP(Q1579,Consulta1[],3,0),"-"))</f>
        <v/>
      </c>
      <c r="T1579" s="45" t="str">
        <f>+IF(Q1579="","",IFERROR(VLOOKUP(Q1579,Consulta1[],4,0),"-"))</f>
        <v/>
      </c>
      <c r="U1579" s="45" t="str">
        <f>+IF(Q1579="","",IFERROR(VLOOKUP(Q1579,Consulta1[],5,0),"-"))</f>
        <v/>
      </c>
      <c r="V1579" s="45" t="str">
        <f>+IF(Q1579="","",IFERROR(VLOOKUP(Q1579,Consulta1[],6,0),"-"))</f>
        <v/>
      </c>
      <c r="W1579" s="45" t="str">
        <f t="shared" si="169"/>
        <v/>
      </c>
      <c r="X1579" s="51" t="str">
        <f>+IF(T1579="SWAT HB",800,IF(R1579="-","",IFERROR(IF(T1579="-","",VLOOKUP(T1579,'SKILL PERFIL'!$A$2:$B$37,2,0)),"")))</f>
        <v/>
      </c>
      <c r="Y1579" s="51" t="str">
        <f t="shared" si="170"/>
        <v/>
      </c>
      <c r="Z1579" s="46" t="str">
        <f t="shared" si="171"/>
        <v/>
      </c>
      <c r="AA1579" s="45" t="str">
        <f t="shared" si="172"/>
        <v/>
      </c>
      <c r="AB1579" s="45" t="str">
        <f t="shared" si="173"/>
        <v/>
      </c>
      <c r="AC1579" s="45" t="str">
        <f>+IF(Q1579="","",IFERROR(VLOOKUP(Q1579,Consulta1[],7,0),"-"))</f>
        <v/>
      </c>
      <c r="AD1579" s="45" t="str">
        <f>+IF(Q1579="","",IFERROR(VLOOKUP(Q1579,Consulta1[],9,0),"-"))</f>
        <v/>
      </c>
      <c r="AE1579" s="1">
        <f t="shared" si="174"/>
        <v>0</v>
      </c>
    </row>
    <row r="1580" spans="16:31">
      <c r="P1580" s="54"/>
      <c r="Q1580" s="45" t="str">
        <f t="shared" si="168"/>
        <v/>
      </c>
      <c r="R1580" s="45" t="str">
        <f>+IF(Q1580="","",IFERROR(VLOOKUP(Q1580,Consulta1[],2,0),"-"))</f>
        <v/>
      </c>
      <c r="S1580" s="45" t="str">
        <f>+IF(Q1580="","",IFERROR(VLOOKUP(Q1580,Consulta1[],3,0),"-"))</f>
        <v/>
      </c>
      <c r="T1580" s="45" t="str">
        <f>+IF(Q1580="","",IFERROR(VLOOKUP(Q1580,Consulta1[],4,0),"-"))</f>
        <v/>
      </c>
      <c r="U1580" s="45" t="str">
        <f>+IF(Q1580="","",IFERROR(VLOOKUP(Q1580,Consulta1[],5,0),"-"))</f>
        <v/>
      </c>
      <c r="V1580" s="45" t="str">
        <f>+IF(Q1580="","",IFERROR(VLOOKUP(Q1580,Consulta1[],6,0),"-"))</f>
        <v/>
      </c>
      <c r="W1580" s="45" t="str">
        <f t="shared" si="169"/>
        <v/>
      </c>
      <c r="X1580" s="51" t="str">
        <f>+IF(T1580="SWAT HB",800,IF(R1580="-","",IFERROR(IF(T1580="-","",VLOOKUP(T1580,'SKILL PERFIL'!$A$2:$B$37,2,0)),"")))</f>
        <v/>
      </c>
      <c r="Y1580" s="51" t="str">
        <f t="shared" si="170"/>
        <v/>
      </c>
      <c r="Z1580" s="46" t="str">
        <f t="shared" si="171"/>
        <v/>
      </c>
      <c r="AA1580" s="45" t="str">
        <f t="shared" si="172"/>
        <v/>
      </c>
      <c r="AB1580" s="45" t="str">
        <f t="shared" si="173"/>
        <v/>
      </c>
      <c r="AC1580" s="45" t="str">
        <f>+IF(Q1580="","",IFERROR(VLOOKUP(Q1580,Consulta1[],7,0),"-"))</f>
        <v/>
      </c>
      <c r="AD1580" s="45" t="str">
        <f>+IF(Q1580="","",IFERROR(VLOOKUP(Q1580,Consulta1[],9,0),"-"))</f>
        <v/>
      </c>
      <c r="AE1580" s="1">
        <f t="shared" si="174"/>
        <v>0</v>
      </c>
    </row>
    <row r="1581" spans="16:31">
      <c r="P1581" s="54"/>
      <c r="Q1581" s="45" t="str">
        <f t="shared" si="168"/>
        <v/>
      </c>
      <c r="R1581" s="45" t="str">
        <f>+IF(Q1581="","",IFERROR(VLOOKUP(Q1581,Consulta1[],2,0),"-"))</f>
        <v/>
      </c>
      <c r="S1581" s="45" t="str">
        <f>+IF(Q1581="","",IFERROR(VLOOKUP(Q1581,Consulta1[],3,0),"-"))</f>
        <v/>
      </c>
      <c r="T1581" s="45" t="str">
        <f>+IF(Q1581="","",IFERROR(VLOOKUP(Q1581,Consulta1[],4,0),"-"))</f>
        <v/>
      </c>
      <c r="U1581" s="45" t="str">
        <f>+IF(Q1581="","",IFERROR(VLOOKUP(Q1581,Consulta1[],5,0),"-"))</f>
        <v/>
      </c>
      <c r="V1581" s="45" t="str">
        <f>+IF(Q1581="","",IFERROR(VLOOKUP(Q1581,Consulta1[],6,0),"-"))</f>
        <v/>
      </c>
      <c r="W1581" s="45" t="str">
        <f t="shared" si="169"/>
        <v/>
      </c>
      <c r="X1581" s="51" t="str">
        <f>+IF(T1581="SWAT HB",800,IF(R1581="-","",IFERROR(IF(T1581="-","",VLOOKUP(T1581,'SKILL PERFIL'!$A$2:$B$37,2,0)),"")))</f>
        <v/>
      </c>
      <c r="Y1581" s="51" t="str">
        <f t="shared" si="170"/>
        <v/>
      </c>
      <c r="Z1581" s="46" t="str">
        <f t="shared" si="171"/>
        <v/>
      </c>
      <c r="AA1581" s="45" t="str">
        <f t="shared" si="172"/>
        <v/>
      </c>
      <c r="AB1581" s="45" t="str">
        <f t="shared" si="173"/>
        <v/>
      </c>
      <c r="AC1581" s="45" t="str">
        <f>+IF(Q1581="","",IFERROR(VLOOKUP(Q1581,Consulta1[],7,0),"-"))</f>
        <v/>
      </c>
      <c r="AD1581" s="45" t="str">
        <f>+IF(Q1581="","",IFERROR(VLOOKUP(Q1581,Consulta1[],9,0),"-"))</f>
        <v/>
      </c>
      <c r="AE1581" s="1">
        <f t="shared" si="174"/>
        <v>0</v>
      </c>
    </row>
    <row r="1582" spans="16:31">
      <c r="P1582" s="54"/>
      <c r="Q1582" s="45" t="str">
        <f t="shared" si="168"/>
        <v/>
      </c>
      <c r="R1582" s="45" t="str">
        <f>+IF(Q1582="","",IFERROR(VLOOKUP(Q1582,Consulta1[],2,0),"-"))</f>
        <v/>
      </c>
      <c r="S1582" s="45" t="str">
        <f>+IF(Q1582="","",IFERROR(VLOOKUP(Q1582,Consulta1[],3,0),"-"))</f>
        <v/>
      </c>
      <c r="T1582" s="45" t="str">
        <f>+IF(Q1582="","",IFERROR(VLOOKUP(Q1582,Consulta1[],4,0),"-"))</f>
        <v/>
      </c>
      <c r="U1582" s="45" t="str">
        <f>+IF(Q1582="","",IFERROR(VLOOKUP(Q1582,Consulta1[],5,0),"-"))</f>
        <v/>
      </c>
      <c r="V1582" s="45" t="str">
        <f>+IF(Q1582="","",IFERROR(VLOOKUP(Q1582,Consulta1[],6,0),"-"))</f>
        <v/>
      </c>
      <c r="W1582" s="45" t="str">
        <f t="shared" si="169"/>
        <v/>
      </c>
      <c r="X1582" s="51" t="str">
        <f>+IF(T1582="SWAT HB",800,IF(R1582="-","",IFERROR(IF(T1582="-","",VLOOKUP(T1582,'SKILL PERFIL'!$A$2:$B$37,2,0)),"")))</f>
        <v/>
      </c>
      <c r="Y1582" s="51" t="str">
        <f t="shared" si="170"/>
        <v/>
      </c>
      <c r="Z1582" s="46" t="str">
        <f t="shared" si="171"/>
        <v/>
      </c>
      <c r="AA1582" s="45" t="str">
        <f t="shared" si="172"/>
        <v/>
      </c>
      <c r="AB1582" s="45" t="str">
        <f t="shared" si="173"/>
        <v/>
      </c>
      <c r="AC1582" s="45" t="str">
        <f>+IF(Q1582="","",IFERROR(VLOOKUP(Q1582,Consulta1[],7,0),"-"))</f>
        <v/>
      </c>
      <c r="AD1582" s="45" t="str">
        <f>+IF(Q1582="","",IFERROR(VLOOKUP(Q1582,Consulta1[],9,0),"-"))</f>
        <v/>
      </c>
      <c r="AE1582" s="1">
        <f t="shared" si="174"/>
        <v>0</v>
      </c>
    </row>
    <row r="1583" spans="16:31">
      <c r="P1583" s="54"/>
      <c r="Q1583" s="45" t="str">
        <f t="shared" si="168"/>
        <v/>
      </c>
      <c r="R1583" s="45" t="str">
        <f>+IF(Q1583="","",IFERROR(VLOOKUP(Q1583,Consulta1[],2,0),"-"))</f>
        <v/>
      </c>
      <c r="S1583" s="45" t="str">
        <f>+IF(Q1583="","",IFERROR(VLOOKUP(Q1583,Consulta1[],3,0),"-"))</f>
        <v/>
      </c>
      <c r="T1583" s="45" t="str">
        <f>+IF(Q1583="","",IFERROR(VLOOKUP(Q1583,Consulta1[],4,0),"-"))</f>
        <v/>
      </c>
      <c r="U1583" s="45" t="str">
        <f>+IF(Q1583="","",IFERROR(VLOOKUP(Q1583,Consulta1[],5,0),"-"))</f>
        <v/>
      </c>
      <c r="V1583" s="45" t="str">
        <f>+IF(Q1583="","",IFERROR(VLOOKUP(Q1583,Consulta1[],6,0),"-"))</f>
        <v/>
      </c>
      <c r="W1583" s="45" t="str">
        <f t="shared" si="169"/>
        <v/>
      </c>
      <c r="X1583" s="51" t="str">
        <f>+IF(T1583="SWAT HB",800,IF(R1583="-","",IFERROR(IF(T1583="-","",VLOOKUP(T1583,'SKILL PERFIL'!$A$2:$B$37,2,0)),"")))</f>
        <v/>
      </c>
      <c r="Y1583" s="51" t="str">
        <f t="shared" si="170"/>
        <v/>
      </c>
      <c r="Z1583" s="46" t="str">
        <f t="shared" si="171"/>
        <v/>
      </c>
      <c r="AA1583" s="45" t="str">
        <f t="shared" si="172"/>
        <v/>
      </c>
      <c r="AB1583" s="45" t="str">
        <f t="shared" si="173"/>
        <v/>
      </c>
      <c r="AC1583" s="45" t="str">
        <f>+IF(Q1583="","",IFERROR(VLOOKUP(Q1583,Consulta1[],7,0),"-"))</f>
        <v/>
      </c>
      <c r="AD1583" s="45" t="str">
        <f>+IF(Q1583="","",IFERROR(VLOOKUP(Q1583,Consulta1[],9,0),"-"))</f>
        <v/>
      </c>
      <c r="AE1583" s="1">
        <f t="shared" si="174"/>
        <v>0</v>
      </c>
    </row>
    <row r="1584" spans="16:31">
      <c r="P1584" s="54"/>
      <c r="Q1584" s="45" t="str">
        <f t="shared" si="168"/>
        <v/>
      </c>
      <c r="R1584" s="45" t="str">
        <f>+IF(Q1584="","",IFERROR(VLOOKUP(Q1584,Consulta1[],2,0),"-"))</f>
        <v/>
      </c>
      <c r="S1584" s="45" t="str">
        <f>+IF(Q1584="","",IFERROR(VLOOKUP(Q1584,Consulta1[],3,0),"-"))</f>
        <v/>
      </c>
      <c r="T1584" s="45" t="str">
        <f>+IF(Q1584="","",IFERROR(VLOOKUP(Q1584,Consulta1[],4,0),"-"))</f>
        <v/>
      </c>
      <c r="U1584" s="45" t="str">
        <f>+IF(Q1584="","",IFERROR(VLOOKUP(Q1584,Consulta1[],5,0),"-"))</f>
        <v/>
      </c>
      <c r="V1584" s="45" t="str">
        <f>+IF(Q1584="","",IFERROR(VLOOKUP(Q1584,Consulta1[],6,0),"-"))</f>
        <v/>
      </c>
      <c r="W1584" s="45" t="str">
        <f t="shared" si="169"/>
        <v/>
      </c>
      <c r="X1584" s="51" t="str">
        <f>+IF(T1584="SWAT HB",800,IF(R1584="-","",IFERROR(IF(T1584="-","",VLOOKUP(T1584,'SKILL PERFIL'!$A$2:$B$37,2,0)),"")))</f>
        <v/>
      </c>
      <c r="Y1584" s="51" t="str">
        <f t="shared" si="170"/>
        <v/>
      </c>
      <c r="Z1584" s="46" t="str">
        <f t="shared" si="171"/>
        <v/>
      </c>
      <c r="AA1584" s="45" t="str">
        <f t="shared" si="172"/>
        <v/>
      </c>
      <c r="AB1584" s="45" t="str">
        <f t="shared" si="173"/>
        <v/>
      </c>
      <c r="AC1584" s="45" t="str">
        <f>+IF(Q1584="","",IFERROR(VLOOKUP(Q1584,Consulta1[],7,0),"-"))</f>
        <v/>
      </c>
      <c r="AD1584" s="45" t="str">
        <f>+IF(Q1584="","",IFERROR(VLOOKUP(Q1584,Consulta1[],9,0),"-"))</f>
        <v/>
      </c>
      <c r="AE1584" s="1">
        <f t="shared" si="174"/>
        <v>0</v>
      </c>
    </row>
    <row r="1585" spans="16:31">
      <c r="P1585" s="54"/>
      <c r="Q1585" s="45" t="str">
        <f t="shared" si="168"/>
        <v/>
      </c>
      <c r="R1585" s="45" t="str">
        <f>+IF(Q1585="","",IFERROR(VLOOKUP(Q1585,Consulta1[],2,0),"-"))</f>
        <v/>
      </c>
      <c r="S1585" s="45" t="str">
        <f>+IF(Q1585="","",IFERROR(VLOOKUP(Q1585,Consulta1[],3,0),"-"))</f>
        <v/>
      </c>
      <c r="T1585" s="45" t="str">
        <f>+IF(Q1585="","",IFERROR(VLOOKUP(Q1585,Consulta1[],4,0),"-"))</f>
        <v/>
      </c>
      <c r="U1585" s="45" t="str">
        <f>+IF(Q1585="","",IFERROR(VLOOKUP(Q1585,Consulta1[],5,0),"-"))</f>
        <v/>
      </c>
      <c r="V1585" s="45" t="str">
        <f>+IF(Q1585="","",IFERROR(VLOOKUP(Q1585,Consulta1[],6,0),"-"))</f>
        <v/>
      </c>
      <c r="W1585" s="45" t="str">
        <f t="shared" si="169"/>
        <v/>
      </c>
      <c r="X1585" s="51" t="str">
        <f>+IF(T1585="SWAT HB",800,IF(R1585="-","",IFERROR(IF(T1585="-","",VLOOKUP(T1585,'SKILL PERFIL'!$A$2:$B$37,2,0)),"")))</f>
        <v/>
      </c>
      <c r="Y1585" s="51" t="str">
        <f t="shared" si="170"/>
        <v/>
      </c>
      <c r="Z1585" s="46" t="str">
        <f t="shared" si="171"/>
        <v/>
      </c>
      <c r="AA1585" s="45" t="str">
        <f t="shared" si="172"/>
        <v/>
      </c>
      <c r="AB1585" s="45" t="str">
        <f t="shared" si="173"/>
        <v/>
      </c>
      <c r="AC1585" s="45" t="str">
        <f>+IF(Q1585="","",IFERROR(VLOOKUP(Q1585,Consulta1[],7,0),"-"))</f>
        <v/>
      </c>
      <c r="AD1585" s="45" t="str">
        <f>+IF(Q1585="","",IFERROR(VLOOKUP(Q1585,Consulta1[],9,0),"-"))</f>
        <v/>
      </c>
      <c r="AE1585" s="1">
        <f t="shared" si="174"/>
        <v>0</v>
      </c>
    </row>
    <row r="1586" spans="16:31">
      <c r="P1586" s="54"/>
      <c r="Q1586" s="45" t="str">
        <f t="shared" si="168"/>
        <v/>
      </c>
      <c r="R1586" s="45" t="str">
        <f>+IF(Q1586="","",IFERROR(VLOOKUP(Q1586,Consulta1[],2,0),"-"))</f>
        <v/>
      </c>
      <c r="S1586" s="45" t="str">
        <f>+IF(Q1586="","",IFERROR(VLOOKUP(Q1586,Consulta1[],3,0),"-"))</f>
        <v/>
      </c>
      <c r="T1586" s="45" t="str">
        <f>+IF(Q1586="","",IFERROR(VLOOKUP(Q1586,Consulta1[],4,0),"-"))</f>
        <v/>
      </c>
      <c r="U1586" s="45" t="str">
        <f>+IF(Q1586="","",IFERROR(VLOOKUP(Q1586,Consulta1[],5,0),"-"))</f>
        <v/>
      </c>
      <c r="V1586" s="45" t="str">
        <f>+IF(Q1586="","",IFERROR(VLOOKUP(Q1586,Consulta1[],6,0),"-"))</f>
        <v/>
      </c>
      <c r="W1586" s="45" t="str">
        <f t="shared" si="169"/>
        <v/>
      </c>
      <c r="X1586" s="51" t="str">
        <f>+IF(T1586="SWAT HB",800,IF(R1586="-","",IFERROR(IF(T1586="-","",VLOOKUP(T1586,'SKILL PERFIL'!$A$2:$B$37,2,0)),"")))</f>
        <v/>
      </c>
      <c r="Y1586" s="51" t="str">
        <f t="shared" si="170"/>
        <v/>
      </c>
      <c r="Z1586" s="46" t="str">
        <f t="shared" si="171"/>
        <v/>
      </c>
      <c r="AA1586" s="45" t="str">
        <f t="shared" si="172"/>
        <v/>
      </c>
      <c r="AB1586" s="45" t="str">
        <f t="shared" si="173"/>
        <v/>
      </c>
      <c r="AC1586" s="45" t="str">
        <f>+IF(Q1586="","",IFERROR(VLOOKUP(Q1586,Consulta1[],7,0),"-"))</f>
        <v/>
      </c>
      <c r="AD1586" s="45" t="str">
        <f>+IF(Q1586="","",IFERROR(VLOOKUP(Q1586,Consulta1[],9,0),"-"))</f>
        <v/>
      </c>
      <c r="AE1586" s="1">
        <f t="shared" si="174"/>
        <v>0</v>
      </c>
    </row>
    <row r="1587" spans="16:31">
      <c r="P1587" s="54"/>
      <c r="Q1587" s="45" t="str">
        <f t="shared" si="168"/>
        <v/>
      </c>
      <c r="R1587" s="45" t="str">
        <f>+IF(Q1587="","",IFERROR(VLOOKUP(Q1587,Consulta1[],2,0),"-"))</f>
        <v/>
      </c>
      <c r="S1587" s="45" t="str">
        <f>+IF(Q1587="","",IFERROR(VLOOKUP(Q1587,Consulta1[],3,0),"-"))</f>
        <v/>
      </c>
      <c r="T1587" s="45" t="str">
        <f>+IF(Q1587="","",IFERROR(VLOOKUP(Q1587,Consulta1[],4,0),"-"))</f>
        <v/>
      </c>
      <c r="U1587" s="45" t="str">
        <f>+IF(Q1587="","",IFERROR(VLOOKUP(Q1587,Consulta1[],5,0),"-"))</f>
        <v/>
      </c>
      <c r="V1587" s="45" t="str">
        <f>+IF(Q1587="","",IFERROR(VLOOKUP(Q1587,Consulta1[],6,0),"-"))</f>
        <v/>
      </c>
      <c r="W1587" s="45" t="str">
        <f t="shared" si="169"/>
        <v/>
      </c>
      <c r="X1587" s="51" t="str">
        <f>+IF(T1587="SWAT HB",800,IF(R1587="-","",IFERROR(IF(T1587="-","",VLOOKUP(T1587,'SKILL PERFIL'!$A$2:$B$37,2,0)),"")))</f>
        <v/>
      </c>
      <c r="Y1587" s="51" t="str">
        <f t="shared" si="170"/>
        <v/>
      </c>
      <c r="Z1587" s="46" t="str">
        <f t="shared" si="171"/>
        <v/>
      </c>
      <c r="AA1587" s="45" t="str">
        <f t="shared" si="172"/>
        <v/>
      </c>
      <c r="AB1587" s="45" t="str">
        <f t="shared" si="173"/>
        <v/>
      </c>
      <c r="AC1587" s="45" t="str">
        <f>+IF(Q1587="","",IFERROR(VLOOKUP(Q1587,Consulta1[],7,0),"-"))</f>
        <v/>
      </c>
      <c r="AD1587" s="45" t="str">
        <f>+IF(Q1587="","",IFERROR(VLOOKUP(Q1587,Consulta1[],9,0),"-"))</f>
        <v/>
      </c>
      <c r="AE1587" s="1">
        <f t="shared" si="174"/>
        <v>0</v>
      </c>
    </row>
    <row r="1588" spans="16:31">
      <c r="P1588" s="54"/>
      <c r="Q1588" s="45" t="str">
        <f t="shared" si="168"/>
        <v/>
      </c>
      <c r="R1588" s="45" t="str">
        <f>+IF(Q1588="","",IFERROR(VLOOKUP(Q1588,Consulta1[],2,0),"-"))</f>
        <v/>
      </c>
      <c r="S1588" s="45" t="str">
        <f>+IF(Q1588="","",IFERROR(VLOOKUP(Q1588,Consulta1[],3,0),"-"))</f>
        <v/>
      </c>
      <c r="T1588" s="45" t="str">
        <f>+IF(Q1588="","",IFERROR(VLOOKUP(Q1588,Consulta1[],4,0),"-"))</f>
        <v/>
      </c>
      <c r="U1588" s="45" t="str">
        <f>+IF(Q1588="","",IFERROR(VLOOKUP(Q1588,Consulta1[],5,0),"-"))</f>
        <v/>
      </c>
      <c r="V1588" s="45" t="str">
        <f>+IF(Q1588="","",IFERROR(VLOOKUP(Q1588,Consulta1[],6,0),"-"))</f>
        <v/>
      </c>
      <c r="W1588" s="45" t="str">
        <f t="shared" si="169"/>
        <v/>
      </c>
      <c r="X1588" s="51" t="str">
        <f>+IF(T1588="SWAT HB",800,IF(R1588="-","",IFERROR(IF(T1588="-","",VLOOKUP(T1588,'SKILL PERFIL'!$A$2:$B$37,2,0)),"")))</f>
        <v/>
      </c>
      <c r="Y1588" s="51" t="str">
        <f t="shared" si="170"/>
        <v/>
      </c>
      <c r="Z1588" s="46" t="str">
        <f t="shared" si="171"/>
        <v/>
      </c>
      <c r="AA1588" s="45" t="str">
        <f t="shared" si="172"/>
        <v/>
      </c>
      <c r="AB1588" s="45" t="str">
        <f t="shared" si="173"/>
        <v/>
      </c>
      <c r="AC1588" s="45" t="str">
        <f>+IF(Q1588="","",IFERROR(VLOOKUP(Q1588,Consulta1[],7,0),"-"))</f>
        <v/>
      </c>
      <c r="AD1588" s="45" t="str">
        <f>+IF(Q1588="","",IFERROR(VLOOKUP(Q1588,Consulta1[],9,0),"-"))</f>
        <v/>
      </c>
      <c r="AE1588" s="1">
        <f t="shared" si="174"/>
        <v>0</v>
      </c>
    </row>
    <row r="1589" spans="16:31">
      <c r="P1589" s="54"/>
      <c r="Q1589" s="45" t="str">
        <f t="shared" si="168"/>
        <v/>
      </c>
      <c r="R1589" s="45" t="str">
        <f>+IF(Q1589="","",IFERROR(VLOOKUP(Q1589,Consulta1[],2,0),"-"))</f>
        <v/>
      </c>
      <c r="S1589" s="45" t="str">
        <f>+IF(Q1589="","",IFERROR(VLOOKUP(Q1589,Consulta1[],3,0),"-"))</f>
        <v/>
      </c>
      <c r="T1589" s="45" t="str">
        <f>+IF(Q1589="","",IFERROR(VLOOKUP(Q1589,Consulta1[],4,0),"-"))</f>
        <v/>
      </c>
      <c r="U1589" s="45" t="str">
        <f>+IF(Q1589="","",IFERROR(VLOOKUP(Q1589,Consulta1[],5,0),"-"))</f>
        <v/>
      </c>
      <c r="V1589" s="45" t="str">
        <f>+IF(Q1589="","",IFERROR(VLOOKUP(Q1589,Consulta1[],6,0),"-"))</f>
        <v/>
      </c>
      <c r="W1589" s="45" t="str">
        <f t="shared" si="169"/>
        <v/>
      </c>
      <c r="X1589" s="51" t="str">
        <f>+IF(T1589="SWAT HB",800,IF(R1589="-","",IFERROR(IF(T1589="-","",VLOOKUP(T1589,'SKILL PERFIL'!$A$2:$B$37,2,0)),"")))</f>
        <v/>
      </c>
      <c r="Y1589" s="51" t="str">
        <f t="shared" si="170"/>
        <v/>
      </c>
      <c r="Z1589" s="46" t="str">
        <f t="shared" si="171"/>
        <v/>
      </c>
      <c r="AA1589" s="45" t="str">
        <f t="shared" si="172"/>
        <v/>
      </c>
      <c r="AB1589" s="45" t="str">
        <f t="shared" si="173"/>
        <v/>
      </c>
      <c r="AC1589" s="45" t="str">
        <f>+IF(Q1589="","",IFERROR(VLOOKUP(Q1589,Consulta1[],7,0),"-"))</f>
        <v/>
      </c>
      <c r="AD1589" s="45" t="str">
        <f>+IF(Q1589="","",IFERROR(VLOOKUP(Q1589,Consulta1[],9,0),"-"))</f>
        <v/>
      </c>
      <c r="AE1589" s="1">
        <f t="shared" si="174"/>
        <v>0</v>
      </c>
    </row>
    <row r="1590" spans="16:31">
      <c r="P1590" s="54"/>
      <c r="Q1590" s="45" t="str">
        <f t="shared" si="168"/>
        <v/>
      </c>
      <c r="R1590" s="45" t="str">
        <f>+IF(Q1590="","",IFERROR(VLOOKUP(Q1590,Consulta1[],2,0),"-"))</f>
        <v/>
      </c>
      <c r="S1590" s="45" t="str">
        <f>+IF(Q1590="","",IFERROR(VLOOKUP(Q1590,Consulta1[],3,0),"-"))</f>
        <v/>
      </c>
      <c r="T1590" s="45" t="str">
        <f>+IF(Q1590="","",IFERROR(VLOOKUP(Q1590,Consulta1[],4,0),"-"))</f>
        <v/>
      </c>
      <c r="U1590" s="45" t="str">
        <f>+IF(Q1590="","",IFERROR(VLOOKUP(Q1590,Consulta1[],5,0),"-"))</f>
        <v/>
      </c>
      <c r="V1590" s="45" t="str">
        <f>+IF(Q1590="","",IFERROR(VLOOKUP(Q1590,Consulta1[],6,0),"-"))</f>
        <v/>
      </c>
      <c r="W1590" s="45" t="str">
        <f t="shared" si="169"/>
        <v/>
      </c>
      <c r="X1590" s="51" t="str">
        <f>+IF(T1590="SWAT HB",800,IF(R1590="-","",IFERROR(IF(T1590="-","",VLOOKUP(T1590,'SKILL PERFIL'!$A$2:$B$37,2,0)),"")))</f>
        <v/>
      </c>
      <c r="Y1590" s="51" t="str">
        <f t="shared" si="170"/>
        <v/>
      </c>
      <c r="Z1590" s="46" t="str">
        <f t="shared" si="171"/>
        <v/>
      </c>
      <c r="AA1590" s="45" t="str">
        <f t="shared" si="172"/>
        <v/>
      </c>
      <c r="AB1590" s="45" t="str">
        <f t="shared" si="173"/>
        <v/>
      </c>
      <c r="AC1590" s="45" t="str">
        <f>+IF(Q1590="","",IFERROR(VLOOKUP(Q1590,Consulta1[],7,0),"-"))</f>
        <v/>
      </c>
      <c r="AD1590" s="45" t="str">
        <f>+IF(Q1590="","",IFERROR(VLOOKUP(Q1590,Consulta1[],9,0),"-"))</f>
        <v/>
      </c>
      <c r="AE1590" s="1">
        <f t="shared" si="174"/>
        <v>0</v>
      </c>
    </row>
    <row r="1591" spans="16:31">
      <c r="P1591" s="54"/>
      <c r="Q1591" s="45" t="str">
        <f t="shared" si="168"/>
        <v/>
      </c>
      <c r="R1591" s="45" t="str">
        <f>+IF(Q1591="","",IFERROR(VLOOKUP(Q1591,Consulta1[],2,0),"-"))</f>
        <v/>
      </c>
      <c r="S1591" s="45" t="str">
        <f>+IF(Q1591="","",IFERROR(VLOOKUP(Q1591,Consulta1[],3,0),"-"))</f>
        <v/>
      </c>
      <c r="T1591" s="45" t="str">
        <f>+IF(Q1591="","",IFERROR(VLOOKUP(Q1591,Consulta1[],4,0),"-"))</f>
        <v/>
      </c>
      <c r="U1591" s="45" t="str">
        <f>+IF(Q1591="","",IFERROR(VLOOKUP(Q1591,Consulta1[],5,0),"-"))</f>
        <v/>
      </c>
      <c r="V1591" s="45" t="str">
        <f>+IF(Q1591="","",IFERROR(VLOOKUP(Q1591,Consulta1[],6,0),"-"))</f>
        <v/>
      </c>
      <c r="W1591" s="45" t="str">
        <f t="shared" si="169"/>
        <v/>
      </c>
      <c r="X1591" s="51" t="str">
        <f>+IF(T1591="SWAT HB",800,IF(R1591="-","",IFERROR(IF(T1591="-","",VLOOKUP(T1591,'SKILL PERFIL'!$A$2:$B$37,2,0)),"")))</f>
        <v/>
      </c>
      <c r="Y1591" s="51" t="str">
        <f t="shared" si="170"/>
        <v/>
      </c>
      <c r="Z1591" s="46" t="str">
        <f t="shared" si="171"/>
        <v/>
      </c>
      <c r="AA1591" s="45" t="str">
        <f t="shared" si="172"/>
        <v/>
      </c>
      <c r="AB1591" s="45" t="str">
        <f t="shared" si="173"/>
        <v/>
      </c>
      <c r="AC1591" s="45" t="str">
        <f>+IF(Q1591="","",IFERROR(VLOOKUP(Q1591,Consulta1[],7,0),"-"))</f>
        <v/>
      </c>
      <c r="AD1591" s="45" t="str">
        <f>+IF(Q1591="","",IFERROR(VLOOKUP(Q1591,Consulta1[],9,0),"-"))</f>
        <v/>
      </c>
      <c r="AE1591" s="1">
        <f t="shared" si="174"/>
        <v>0</v>
      </c>
    </row>
    <row r="1592" spans="16:31">
      <c r="P1592" s="54"/>
      <c r="Q1592" s="45" t="str">
        <f t="shared" si="168"/>
        <v/>
      </c>
      <c r="R1592" s="45" t="str">
        <f>+IF(Q1592="","",IFERROR(VLOOKUP(Q1592,Consulta1[],2,0),"-"))</f>
        <v/>
      </c>
      <c r="S1592" s="45" t="str">
        <f>+IF(Q1592="","",IFERROR(VLOOKUP(Q1592,Consulta1[],3,0),"-"))</f>
        <v/>
      </c>
      <c r="T1592" s="45" t="str">
        <f>+IF(Q1592="","",IFERROR(VLOOKUP(Q1592,Consulta1[],4,0),"-"))</f>
        <v/>
      </c>
      <c r="U1592" s="45" t="str">
        <f>+IF(Q1592="","",IFERROR(VLOOKUP(Q1592,Consulta1[],5,0),"-"))</f>
        <v/>
      </c>
      <c r="V1592" s="45" t="str">
        <f>+IF(Q1592="","",IFERROR(VLOOKUP(Q1592,Consulta1[],6,0),"-"))</f>
        <v/>
      </c>
      <c r="W1592" s="45" t="str">
        <f t="shared" si="169"/>
        <v/>
      </c>
      <c r="X1592" s="51" t="str">
        <f>+IF(T1592="SWAT HB",800,IF(R1592="-","",IFERROR(IF(T1592="-","",VLOOKUP(T1592,'SKILL PERFIL'!$A$2:$B$37,2,0)),"")))</f>
        <v/>
      </c>
      <c r="Y1592" s="51" t="str">
        <f t="shared" si="170"/>
        <v/>
      </c>
      <c r="Z1592" s="46" t="str">
        <f t="shared" si="171"/>
        <v/>
      </c>
      <c r="AA1592" s="45" t="str">
        <f t="shared" si="172"/>
        <v/>
      </c>
      <c r="AB1592" s="45" t="str">
        <f t="shared" si="173"/>
        <v/>
      </c>
      <c r="AC1592" s="45" t="str">
        <f>+IF(Q1592="","",IFERROR(VLOOKUP(Q1592,Consulta1[],7,0),"-"))</f>
        <v/>
      </c>
      <c r="AD1592" s="45" t="str">
        <f>+IF(Q1592="","",IFERROR(VLOOKUP(Q1592,Consulta1[],9,0),"-"))</f>
        <v/>
      </c>
      <c r="AE1592" s="1">
        <f t="shared" si="174"/>
        <v>0</v>
      </c>
    </row>
    <row r="1593" spans="16:31">
      <c r="P1593" s="54"/>
      <c r="Q1593" s="45" t="str">
        <f t="shared" si="168"/>
        <v/>
      </c>
      <c r="R1593" s="45" t="str">
        <f>+IF(Q1593="","",IFERROR(VLOOKUP(Q1593,Consulta1[],2,0),"-"))</f>
        <v/>
      </c>
      <c r="S1593" s="45" t="str">
        <f>+IF(Q1593="","",IFERROR(VLOOKUP(Q1593,Consulta1[],3,0),"-"))</f>
        <v/>
      </c>
      <c r="T1593" s="45" t="str">
        <f>+IF(Q1593="","",IFERROR(VLOOKUP(Q1593,Consulta1[],4,0),"-"))</f>
        <v/>
      </c>
      <c r="U1593" s="45" t="str">
        <f>+IF(Q1593="","",IFERROR(VLOOKUP(Q1593,Consulta1[],5,0),"-"))</f>
        <v/>
      </c>
      <c r="V1593" s="45" t="str">
        <f>+IF(Q1593="","",IFERROR(VLOOKUP(Q1593,Consulta1[],6,0),"-"))</f>
        <v/>
      </c>
      <c r="W1593" s="45" t="str">
        <f t="shared" si="169"/>
        <v/>
      </c>
      <c r="X1593" s="51" t="str">
        <f>+IF(T1593="SWAT HB",800,IF(R1593="-","",IFERROR(IF(T1593="-","",VLOOKUP(T1593,'SKILL PERFIL'!$A$2:$B$37,2,0)),"")))</f>
        <v/>
      </c>
      <c r="Y1593" s="51" t="str">
        <f t="shared" si="170"/>
        <v/>
      </c>
      <c r="Z1593" s="46" t="str">
        <f t="shared" si="171"/>
        <v/>
      </c>
      <c r="AA1593" s="45" t="str">
        <f t="shared" si="172"/>
        <v/>
      </c>
      <c r="AB1593" s="45" t="str">
        <f t="shared" si="173"/>
        <v/>
      </c>
      <c r="AC1593" s="45" t="str">
        <f>+IF(Q1593="","",IFERROR(VLOOKUP(Q1593,Consulta1[],7,0),"-"))</f>
        <v/>
      </c>
      <c r="AD1593" s="45" t="str">
        <f>+IF(Q1593="","",IFERROR(VLOOKUP(Q1593,Consulta1[],9,0),"-"))</f>
        <v/>
      </c>
      <c r="AE1593" s="1">
        <f t="shared" si="174"/>
        <v>0</v>
      </c>
    </row>
    <row r="1594" spans="16:31">
      <c r="P1594" s="54"/>
      <c r="Q1594" s="45" t="str">
        <f t="shared" si="168"/>
        <v/>
      </c>
      <c r="R1594" s="45" t="str">
        <f>+IF(Q1594="","",IFERROR(VLOOKUP(Q1594,Consulta1[],2,0),"-"))</f>
        <v/>
      </c>
      <c r="S1594" s="45" t="str">
        <f>+IF(Q1594="","",IFERROR(VLOOKUP(Q1594,Consulta1[],3,0),"-"))</f>
        <v/>
      </c>
      <c r="T1594" s="45" t="str">
        <f>+IF(Q1594="","",IFERROR(VLOOKUP(Q1594,Consulta1[],4,0),"-"))</f>
        <v/>
      </c>
      <c r="U1594" s="45" t="str">
        <f>+IF(Q1594="","",IFERROR(VLOOKUP(Q1594,Consulta1[],5,0),"-"))</f>
        <v/>
      </c>
      <c r="V1594" s="45" t="str">
        <f>+IF(Q1594="","",IFERROR(VLOOKUP(Q1594,Consulta1[],6,0),"-"))</f>
        <v/>
      </c>
      <c r="W1594" s="45" t="str">
        <f t="shared" si="169"/>
        <v/>
      </c>
      <c r="X1594" s="51" t="str">
        <f>+IF(T1594="SWAT HB",800,IF(R1594="-","",IFERROR(IF(T1594="-","",VLOOKUP(T1594,'SKILL PERFIL'!$A$2:$B$37,2,0)),"")))</f>
        <v/>
      </c>
      <c r="Y1594" s="51" t="str">
        <f t="shared" si="170"/>
        <v/>
      </c>
      <c r="Z1594" s="46" t="str">
        <f t="shared" si="171"/>
        <v/>
      </c>
      <c r="AA1594" s="45" t="str">
        <f t="shared" si="172"/>
        <v/>
      </c>
      <c r="AB1594" s="45" t="str">
        <f t="shared" si="173"/>
        <v/>
      </c>
      <c r="AC1594" s="45" t="str">
        <f>+IF(Q1594="","",IFERROR(VLOOKUP(Q1594,Consulta1[],7,0),"-"))</f>
        <v/>
      </c>
      <c r="AD1594" s="45" t="str">
        <f>+IF(Q1594="","",IFERROR(VLOOKUP(Q1594,Consulta1[],9,0),"-"))</f>
        <v/>
      </c>
      <c r="AE1594" s="1">
        <f t="shared" si="174"/>
        <v>0</v>
      </c>
    </row>
    <row r="1595" spans="16:31">
      <c r="P1595" s="54"/>
      <c r="Q1595" s="45" t="str">
        <f t="shared" si="168"/>
        <v/>
      </c>
      <c r="R1595" s="45" t="str">
        <f>+IF(Q1595="","",IFERROR(VLOOKUP(Q1595,Consulta1[],2,0),"-"))</f>
        <v/>
      </c>
      <c r="S1595" s="45" t="str">
        <f>+IF(Q1595="","",IFERROR(VLOOKUP(Q1595,Consulta1[],3,0),"-"))</f>
        <v/>
      </c>
      <c r="T1595" s="45" t="str">
        <f>+IF(Q1595="","",IFERROR(VLOOKUP(Q1595,Consulta1[],4,0),"-"))</f>
        <v/>
      </c>
      <c r="U1595" s="45" t="str">
        <f>+IF(Q1595="","",IFERROR(VLOOKUP(Q1595,Consulta1[],5,0),"-"))</f>
        <v/>
      </c>
      <c r="V1595" s="45" t="str">
        <f>+IF(Q1595="","",IFERROR(VLOOKUP(Q1595,Consulta1[],6,0),"-"))</f>
        <v/>
      </c>
      <c r="W1595" s="45" t="str">
        <f t="shared" si="169"/>
        <v/>
      </c>
      <c r="X1595" s="51" t="str">
        <f>+IF(T1595="SWAT HB",800,IF(R1595="-","",IFERROR(IF(T1595="-","",VLOOKUP(T1595,'SKILL PERFIL'!$A$2:$B$37,2,0)),"")))</f>
        <v/>
      </c>
      <c r="Y1595" s="51" t="str">
        <f t="shared" si="170"/>
        <v/>
      </c>
      <c r="Z1595" s="46" t="str">
        <f t="shared" si="171"/>
        <v/>
      </c>
      <c r="AA1595" s="45" t="str">
        <f t="shared" si="172"/>
        <v/>
      </c>
      <c r="AB1595" s="45" t="str">
        <f t="shared" si="173"/>
        <v/>
      </c>
      <c r="AC1595" s="45" t="str">
        <f>+IF(Q1595="","",IFERROR(VLOOKUP(Q1595,Consulta1[],7,0),"-"))</f>
        <v/>
      </c>
      <c r="AD1595" s="45" t="str">
        <f>+IF(Q1595="","",IFERROR(VLOOKUP(Q1595,Consulta1[],9,0),"-"))</f>
        <v/>
      </c>
      <c r="AE1595" s="1">
        <f t="shared" si="174"/>
        <v>0</v>
      </c>
    </row>
    <row r="1596" spans="16:31">
      <c r="P1596" s="54"/>
      <c r="Q1596" s="45" t="str">
        <f t="shared" si="168"/>
        <v/>
      </c>
      <c r="R1596" s="45" t="str">
        <f>+IF(Q1596="","",IFERROR(VLOOKUP(Q1596,Consulta1[],2,0),"-"))</f>
        <v/>
      </c>
      <c r="S1596" s="45" t="str">
        <f>+IF(Q1596="","",IFERROR(VLOOKUP(Q1596,Consulta1[],3,0),"-"))</f>
        <v/>
      </c>
      <c r="T1596" s="45" t="str">
        <f>+IF(Q1596="","",IFERROR(VLOOKUP(Q1596,Consulta1[],4,0),"-"))</f>
        <v/>
      </c>
      <c r="U1596" s="45" t="str">
        <f>+IF(Q1596="","",IFERROR(VLOOKUP(Q1596,Consulta1[],5,0),"-"))</f>
        <v/>
      </c>
      <c r="V1596" s="45" t="str">
        <f>+IF(Q1596="","",IFERROR(VLOOKUP(Q1596,Consulta1[],6,0),"-"))</f>
        <v/>
      </c>
      <c r="W1596" s="45" t="str">
        <f t="shared" si="169"/>
        <v/>
      </c>
      <c r="X1596" s="51" t="str">
        <f>+IF(T1596="SWAT HB",800,IF(R1596="-","",IFERROR(IF(T1596="-","",VLOOKUP(T1596,'SKILL PERFIL'!$A$2:$B$37,2,0)),"")))</f>
        <v/>
      </c>
      <c r="Y1596" s="51" t="str">
        <f t="shared" si="170"/>
        <v/>
      </c>
      <c r="Z1596" s="46" t="str">
        <f t="shared" si="171"/>
        <v/>
      </c>
      <c r="AA1596" s="45" t="str">
        <f t="shared" si="172"/>
        <v/>
      </c>
      <c r="AB1596" s="45" t="str">
        <f t="shared" si="173"/>
        <v/>
      </c>
      <c r="AC1596" s="45" t="str">
        <f>+IF(Q1596="","",IFERROR(VLOOKUP(Q1596,Consulta1[],7,0),"-"))</f>
        <v/>
      </c>
      <c r="AD1596" s="45" t="str">
        <f>+IF(Q1596="","",IFERROR(VLOOKUP(Q1596,Consulta1[],9,0),"-"))</f>
        <v/>
      </c>
      <c r="AE1596" s="1">
        <f t="shared" si="174"/>
        <v>0</v>
      </c>
    </row>
    <row r="1597" spans="16:31">
      <c r="P1597" s="54"/>
      <c r="Q1597" s="45" t="str">
        <f t="shared" si="168"/>
        <v/>
      </c>
      <c r="R1597" s="45" t="str">
        <f>+IF(Q1597="","",IFERROR(VLOOKUP(Q1597,Consulta1[],2,0),"-"))</f>
        <v/>
      </c>
      <c r="S1597" s="45" t="str">
        <f>+IF(Q1597="","",IFERROR(VLOOKUP(Q1597,Consulta1[],3,0),"-"))</f>
        <v/>
      </c>
      <c r="T1597" s="45" t="str">
        <f>+IF(Q1597="","",IFERROR(VLOOKUP(Q1597,Consulta1[],4,0),"-"))</f>
        <v/>
      </c>
      <c r="U1597" s="45" t="str">
        <f>+IF(Q1597="","",IFERROR(VLOOKUP(Q1597,Consulta1[],5,0),"-"))</f>
        <v/>
      </c>
      <c r="V1597" s="45" t="str">
        <f>+IF(Q1597="","",IFERROR(VLOOKUP(Q1597,Consulta1[],6,0),"-"))</f>
        <v/>
      </c>
      <c r="W1597" s="45" t="str">
        <f t="shared" si="169"/>
        <v/>
      </c>
      <c r="X1597" s="51" t="str">
        <f>+IF(T1597="SWAT HB",800,IF(R1597="-","",IFERROR(IF(T1597="-","",VLOOKUP(T1597,'SKILL PERFIL'!$A$2:$B$37,2,0)),"")))</f>
        <v/>
      </c>
      <c r="Y1597" s="51" t="str">
        <f t="shared" si="170"/>
        <v/>
      </c>
      <c r="Z1597" s="46" t="str">
        <f t="shared" si="171"/>
        <v/>
      </c>
      <c r="AA1597" s="45" t="str">
        <f t="shared" si="172"/>
        <v/>
      </c>
      <c r="AB1597" s="45" t="str">
        <f t="shared" si="173"/>
        <v/>
      </c>
      <c r="AC1597" s="45" t="str">
        <f>+IF(Q1597="","",IFERROR(VLOOKUP(Q1597,Consulta1[],7,0),"-"))</f>
        <v/>
      </c>
      <c r="AD1597" s="45" t="str">
        <f>+IF(Q1597="","",IFERROR(VLOOKUP(Q1597,Consulta1[],9,0),"-"))</f>
        <v/>
      </c>
      <c r="AE1597" s="1">
        <f t="shared" si="174"/>
        <v>0</v>
      </c>
    </row>
    <row r="1598" spans="16:31">
      <c r="P1598" s="54"/>
      <c r="Q1598" s="45" t="str">
        <f t="shared" si="168"/>
        <v/>
      </c>
      <c r="R1598" s="45" t="str">
        <f>+IF(Q1598="","",IFERROR(VLOOKUP(Q1598,Consulta1[],2,0),"-"))</f>
        <v/>
      </c>
      <c r="S1598" s="45" t="str">
        <f>+IF(Q1598="","",IFERROR(VLOOKUP(Q1598,Consulta1[],3,0),"-"))</f>
        <v/>
      </c>
      <c r="T1598" s="45" t="str">
        <f>+IF(Q1598="","",IFERROR(VLOOKUP(Q1598,Consulta1[],4,0),"-"))</f>
        <v/>
      </c>
      <c r="U1598" s="45" t="str">
        <f>+IF(Q1598="","",IFERROR(VLOOKUP(Q1598,Consulta1[],5,0),"-"))</f>
        <v/>
      </c>
      <c r="V1598" s="45" t="str">
        <f>+IF(Q1598="","",IFERROR(VLOOKUP(Q1598,Consulta1[],6,0),"-"))</f>
        <v/>
      </c>
      <c r="W1598" s="45" t="str">
        <f t="shared" si="169"/>
        <v/>
      </c>
      <c r="X1598" s="51" t="str">
        <f>+IF(T1598="SWAT HB",800,IF(R1598="-","",IFERROR(IF(T1598="-","",VLOOKUP(T1598,'SKILL PERFIL'!$A$2:$B$37,2,0)),"")))</f>
        <v/>
      </c>
      <c r="Y1598" s="51" t="str">
        <f t="shared" si="170"/>
        <v/>
      </c>
      <c r="Z1598" s="46" t="str">
        <f t="shared" si="171"/>
        <v/>
      </c>
      <c r="AA1598" s="45" t="str">
        <f t="shared" si="172"/>
        <v/>
      </c>
      <c r="AB1598" s="45" t="str">
        <f t="shared" si="173"/>
        <v/>
      </c>
      <c r="AC1598" s="45" t="str">
        <f>+IF(Q1598="","",IFERROR(VLOOKUP(Q1598,Consulta1[],7,0),"-"))</f>
        <v/>
      </c>
      <c r="AD1598" s="45" t="str">
        <f>+IF(Q1598="","",IFERROR(VLOOKUP(Q1598,Consulta1[],9,0),"-"))</f>
        <v/>
      </c>
      <c r="AE1598" s="1">
        <f t="shared" si="174"/>
        <v>0</v>
      </c>
    </row>
    <row r="1599" spans="16:31">
      <c r="P1599" s="54"/>
      <c r="Q1599" s="45" t="str">
        <f t="shared" si="168"/>
        <v/>
      </c>
      <c r="R1599" s="45" t="str">
        <f>+IF(Q1599="","",IFERROR(VLOOKUP(Q1599,Consulta1[],2,0),"-"))</f>
        <v/>
      </c>
      <c r="S1599" s="45" t="str">
        <f>+IF(Q1599="","",IFERROR(VLOOKUP(Q1599,Consulta1[],3,0),"-"))</f>
        <v/>
      </c>
      <c r="T1599" s="45" t="str">
        <f>+IF(Q1599="","",IFERROR(VLOOKUP(Q1599,Consulta1[],4,0),"-"))</f>
        <v/>
      </c>
      <c r="U1599" s="45" t="str">
        <f>+IF(Q1599="","",IFERROR(VLOOKUP(Q1599,Consulta1[],5,0),"-"))</f>
        <v/>
      </c>
      <c r="V1599" s="45" t="str">
        <f>+IF(Q1599="","",IFERROR(VLOOKUP(Q1599,Consulta1[],6,0),"-"))</f>
        <v/>
      </c>
      <c r="W1599" s="45" t="str">
        <f t="shared" si="169"/>
        <v/>
      </c>
      <c r="X1599" s="51" t="str">
        <f>+IF(T1599="SWAT HB",800,IF(R1599="-","",IFERROR(IF(T1599="-","",VLOOKUP(T1599,'SKILL PERFIL'!$A$2:$B$37,2,0)),"")))</f>
        <v/>
      </c>
      <c r="Y1599" s="51" t="str">
        <f t="shared" si="170"/>
        <v/>
      </c>
      <c r="Z1599" s="46" t="str">
        <f t="shared" si="171"/>
        <v/>
      </c>
      <c r="AA1599" s="45" t="str">
        <f t="shared" si="172"/>
        <v/>
      </c>
      <c r="AB1599" s="45" t="str">
        <f t="shared" si="173"/>
        <v/>
      </c>
      <c r="AC1599" s="45" t="str">
        <f>+IF(Q1599="","",IFERROR(VLOOKUP(Q1599,Consulta1[],7,0),"-"))</f>
        <v/>
      </c>
      <c r="AD1599" s="45" t="str">
        <f>+IF(Q1599="","",IFERROR(VLOOKUP(Q1599,Consulta1[],9,0),"-"))</f>
        <v/>
      </c>
      <c r="AE1599" s="1">
        <f t="shared" si="174"/>
        <v>0</v>
      </c>
    </row>
    <row r="1600" spans="16:31">
      <c r="P1600" s="54"/>
      <c r="Q1600" s="45" t="str">
        <f t="shared" si="168"/>
        <v/>
      </c>
      <c r="R1600" s="45" t="str">
        <f>+IF(Q1600="","",IFERROR(VLOOKUP(Q1600,Consulta1[],2,0),"-"))</f>
        <v/>
      </c>
      <c r="S1600" s="45" t="str">
        <f>+IF(Q1600="","",IFERROR(VLOOKUP(Q1600,Consulta1[],3,0),"-"))</f>
        <v/>
      </c>
      <c r="T1600" s="45" t="str">
        <f>+IF(Q1600="","",IFERROR(VLOOKUP(Q1600,Consulta1[],4,0),"-"))</f>
        <v/>
      </c>
      <c r="U1600" s="45" t="str">
        <f>+IF(Q1600="","",IFERROR(VLOOKUP(Q1600,Consulta1[],5,0),"-"))</f>
        <v/>
      </c>
      <c r="V1600" s="45" t="str">
        <f>+IF(Q1600="","",IFERROR(VLOOKUP(Q1600,Consulta1[],6,0),"-"))</f>
        <v/>
      </c>
      <c r="W1600" s="45" t="str">
        <f t="shared" si="169"/>
        <v/>
      </c>
      <c r="X1600" s="51" t="str">
        <f>+IF(T1600="SWAT HB",800,IF(R1600="-","",IFERROR(IF(T1600="-","",VLOOKUP(T1600,'SKILL PERFIL'!$A$2:$B$37,2,0)),"")))</f>
        <v/>
      </c>
      <c r="Y1600" s="51" t="str">
        <f t="shared" si="170"/>
        <v/>
      </c>
      <c r="Z1600" s="46" t="str">
        <f t="shared" si="171"/>
        <v/>
      </c>
      <c r="AA1600" s="45" t="str">
        <f t="shared" si="172"/>
        <v/>
      </c>
      <c r="AB1600" s="45" t="str">
        <f t="shared" si="173"/>
        <v/>
      </c>
      <c r="AC1600" s="45" t="str">
        <f>+IF(Q1600="","",IFERROR(VLOOKUP(Q1600,Consulta1[],7,0),"-"))</f>
        <v/>
      </c>
      <c r="AD1600" s="45" t="str">
        <f>+IF(Q1600="","",IFERROR(VLOOKUP(Q1600,Consulta1[],9,0),"-"))</f>
        <v/>
      </c>
      <c r="AE1600" s="1">
        <f t="shared" si="174"/>
        <v>0</v>
      </c>
    </row>
    <row r="1601" spans="16:31">
      <c r="P1601" s="54"/>
      <c r="Q1601" s="45" t="str">
        <f t="shared" si="168"/>
        <v/>
      </c>
      <c r="R1601" s="45" t="str">
        <f>+IF(Q1601="","",IFERROR(VLOOKUP(Q1601,Consulta1[],2,0),"-"))</f>
        <v/>
      </c>
      <c r="S1601" s="45" t="str">
        <f>+IF(Q1601="","",IFERROR(VLOOKUP(Q1601,Consulta1[],3,0),"-"))</f>
        <v/>
      </c>
      <c r="T1601" s="45" t="str">
        <f>+IF(Q1601="","",IFERROR(VLOOKUP(Q1601,Consulta1[],4,0),"-"))</f>
        <v/>
      </c>
      <c r="U1601" s="45" t="str">
        <f>+IF(Q1601="","",IFERROR(VLOOKUP(Q1601,Consulta1[],5,0),"-"))</f>
        <v/>
      </c>
      <c r="V1601" s="45" t="str">
        <f>+IF(Q1601="","",IFERROR(VLOOKUP(Q1601,Consulta1[],6,0),"-"))</f>
        <v/>
      </c>
      <c r="W1601" s="45" t="str">
        <f t="shared" si="169"/>
        <v/>
      </c>
      <c r="X1601" s="51" t="str">
        <f>+IF(T1601="SWAT HB",800,IF(R1601="-","",IFERROR(IF(T1601="-","",VLOOKUP(T1601,'SKILL PERFIL'!$A$2:$B$37,2,0)),"")))</f>
        <v/>
      </c>
      <c r="Y1601" s="51" t="str">
        <f t="shared" si="170"/>
        <v/>
      </c>
      <c r="Z1601" s="46" t="str">
        <f t="shared" si="171"/>
        <v/>
      </c>
      <c r="AA1601" s="45" t="str">
        <f t="shared" si="172"/>
        <v/>
      </c>
      <c r="AB1601" s="45" t="str">
        <f t="shared" si="173"/>
        <v/>
      </c>
      <c r="AC1601" s="45" t="str">
        <f>+IF(Q1601="","",IFERROR(VLOOKUP(Q1601,Consulta1[],7,0),"-"))</f>
        <v/>
      </c>
      <c r="AD1601" s="45" t="str">
        <f>+IF(Q1601="","",IFERROR(VLOOKUP(Q1601,Consulta1[],9,0),"-"))</f>
        <v/>
      </c>
      <c r="AE1601" s="1">
        <f t="shared" si="174"/>
        <v>0</v>
      </c>
    </row>
    <row r="1602" spans="16:31">
      <c r="P1602" s="54"/>
      <c r="Q1602" s="45" t="str">
        <f t="shared" si="168"/>
        <v/>
      </c>
      <c r="R1602" s="45" t="str">
        <f>+IF(Q1602="","",IFERROR(VLOOKUP(Q1602,Consulta1[],2,0),"-"))</f>
        <v/>
      </c>
      <c r="S1602" s="45" t="str">
        <f>+IF(Q1602="","",IFERROR(VLOOKUP(Q1602,Consulta1[],3,0),"-"))</f>
        <v/>
      </c>
      <c r="T1602" s="45" t="str">
        <f>+IF(Q1602="","",IFERROR(VLOOKUP(Q1602,Consulta1[],4,0),"-"))</f>
        <v/>
      </c>
      <c r="U1602" s="45" t="str">
        <f>+IF(Q1602="","",IFERROR(VLOOKUP(Q1602,Consulta1[],5,0),"-"))</f>
        <v/>
      </c>
      <c r="V1602" s="45" t="str">
        <f>+IF(Q1602="","",IFERROR(VLOOKUP(Q1602,Consulta1[],6,0),"-"))</f>
        <v/>
      </c>
      <c r="W1602" s="45" t="str">
        <f t="shared" si="169"/>
        <v/>
      </c>
      <c r="X1602" s="51" t="str">
        <f>+IF(T1602="SWAT HB",800,IF(R1602="-","",IFERROR(IF(T1602="-","",VLOOKUP(T1602,'SKILL PERFIL'!$A$2:$B$37,2,0)),"")))</f>
        <v/>
      </c>
      <c r="Y1602" s="51" t="str">
        <f t="shared" si="170"/>
        <v/>
      </c>
      <c r="Z1602" s="46" t="str">
        <f t="shared" si="171"/>
        <v/>
      </c>
      <c r="AA1602" s="45" t="str">
        <f t="shared" si="172"/>
        <v/>
      </c>
      <c r="AB1602" s="45" t="str">
        <f t="shared" si="173"/>
        <v/>
      </c>
      <c r="AC1602" s="45" t="str">
        <f>+IF(Q1602="","",IFERROR(VLOOKUP(Q1602,Consulta1[],7,0),"-"))</f>
        <v/>
      </c>
      <c r="AD1602" s="45" t="str">
        <f>+IF(Q1602="","",IFERROR(VLOOKUP(Q1602,Consulta1[],9,0),"-"))</f>
        <v/>
      </c>
      <c r="AE1602" s="1">
        <f t="shared" si="174"/>
        <v>0</v>
      </c>
    </row>
    <row r="1603" spans="16:31">
      <c r="P1603" s="54"/>
      <c r="Q1603" s="45" t="str">
        <f t="shared" ref="Q1603:Q1666" si="175">+IFERROR(IF(G1603="","",LEFT(G1603,7))*1,"")</f>
        <v/>
      </c>
      <c r="R1603" s="45" t="str">
        <f>+IF(Q1603="","",IFERROR(VLOOKUP(Q1603,Consulta1[],2,0),"-"))</f>
        <v/>
      </c>
      <c r="S1603" s="45" t="str">
        <f>+IF(Q1603="","",IFERROR(VLOOKUP(Q1603,Consulta1[],3,0),"-"))</f>
        <v/>
      </c>
      <c r="T1603" s="45" t="str">
        <f>+IF(Q1603="","",IFERROR(VLOOKUP(Q1603,Consulta1[],4,0),"-"))</f>
        <v/>
      </c>
      <c r="U1603" s="45" t="str">
        <f>+IF(Q1603="","",IFERROR(VLOOKUP(Q1603,Consulta1[],5,0),"-"))</f>
        <v/>
      </c>
      <c r="V1603" s="45" t="str">
        <f>+IF(Q1603="","",IFERROR(VLOOKUP(Q1603,Consulta1[],6,0),"-"))</f>
        <v/>
      </c>
      <c r="W1603" s="45" t="str">
        <f t="shared" ref="W1603:W1666" si="176">+IF(G1603="","",IF(R1603="-","",I1603))</f>
        <v/>
      </c>
      <c r="X1603" s="51" t="str">
        <f>+IF(T1603="SWAT HB",800,IF(R1603="-","",IFERROR(IF(T1603="-","",VLOOKUP(T1603,'SKILL PERFIL'!$A$2:$B$37,2,0)),"")))</f>
        <v/>
      </c>
      <c r="Y1603" s="51" t="str">
        <f t="shared" ref="Y1603:Y1666" si="177">+IFERROR(IF(R1603="-","",MID(J1603,2,8)*24*3600),"")</f>
        <v/>
      </c>
      <c r="Z1603" s="46" t="str">
        <f t="shared" ref="Z1603:Z1666" si="178">+IFERROR(W1603*Y1603,"")</f>
        <v/>
      </c>
      <c r="AA1603" s="45" t="str">
        <f t="shared" ref="AA1603:AA1666" si="179">+IF(Q1603="","",Q1603)</f>
        <v/>
      </c>
      <c r="AB1603" s="45" t="str">
        <f t="shared" ref="AB1603:AB1666" si="180">+IF(G1603="","",IF(R1603="-",0,1))</f>
        <v/>
      </c>
      <c r="AC1603" s="45" t="str">
        <f>+IF(Q1603="","",IFERROR(VLOOKUP(Q1603,Consulta1[],7,0),"-"))</f>
        <v/>
      </c>
      <c r="AD1603" s="45" t="str">
        <f>+IF(Q1603="","",IFERROR(VLOOKUP(Q1603,Consulta1[],9,0),"-"))</f>
        <v/>
      </c>
      <c r="AE1603" s="1">
        <f t="shared" ref="AE1603:AE1666" si="181">DATE(YEAR(A1603),MONTH(A1603),DAY(A1603))</f>
        <v>0</v>
      </c>
    </row>
    <row r="1604" spans="16:31">
      <c r="P1604" s="54"/>
      <c r="Q1604" s="45" t="str">
        <f t="shared" si="175"/>
        <v/>
      </c>
      <c r="R1604" s="45" t="str">
        <f>+IF(Q1604="","",IFERROR(VLOOKUP(Q1604,Consulta1[],2,0),"-"))</f>
        <v/>
      </c>
      <c r="S1604" s="45" t="str">
        <f>+IF(Q1604="","",IFERROR(VLOOKUP(Q1604,Consulta1[],3,0),"-"))</f>
        <v/>
      </c>
      <c r="T1604" s="45" t="str">
        <f>+IF(Q1604="","",IFERROR(VLOOKUP(Q1604,Consulta1[],4,0),"-"))</f>
        <v/>
      </c>
      <c r="U1604" s="45" t="str">
        <f>+IF(Q1604="","",IFERROR(VLOOKUP(Q1604,Consulta1[],5,0),"-"))</f>
        <v/>
      </c>
      <c r="V1604" s="45" t="str">
        <f>+IF(Q1604="","",IFERROR(VLOOKUP(Q1604,Consulta1[],6,0),"-"))</f>
        <v/>
      </c>
      <c r="W1604" s="45" t="str">
        <f t="shared" si="176"/>
        <v/>
      </c>
      <c r="X1604" s="51" t="str">
        <f>+IF(T1604="SWAT HB",800,IF(R1604="-","",IFERROR(IF(T1604="-","",VLOOKUP(T1604,'SKILL PERFIL'!$A$2:$B$37,2,0)),"")))</f>
        <v/>
      </c>
      <c r="Y1604" s="51" t="str">
        <f t="shared" si="177"/>
        <v/>
      </c>
      <c r="Z1604" s="46" t="str">
        <f t="shared" si="178"/>
        <v/>
      </c>
      <c r="AA1604" s="45" t="str">
        <f t="shared" si="179"/>
        <v/>
      </c>
      <c r="AB1604" s="45" t="str">
        <f t="shared" si="180"/>
        <v/>
      </c>
      <c r="AC1604" s="45" t="str">
        <f>+IF(Q1604="","",IFERROR(VLOOKUP(Q1604,Consulta1[],7,0),"-"))</f>
        <v/>
      </c>
      <c r="AD1604" s="45" t="str">
        <f>+IF(Q1604="","",IFERROR(VLOOKUP(Q1604,Consulta1[],9,0),"-"))</f>
        <v/>
      </c>
      <c r="AE1604" s="1">
        <f t="shared" si="181"/>
        <v>0</v>
      </c>
    </row>
    <row r="1605" spans="16:31">
      <c r="P1605" s="54"/>
      <c r="Q1605" s="45" t="str">
        <f t="shared" si="175"/>
        <v/>
      </c>
      <c r="R1605" s="45" t="str">
        <f>+IF(Q1605="","",IFERROR(VLOOKUP(Q1605,Consulta1[],2,0),"-"))</f>
        <v/>
      </c>
      <c r="S1605" s="45" t="str">
        <f>+IF(Q1605="","",IFERROR(VLOOKUP(Q1605,Consulta1[],3,0),"-"))</f>
        <v/>
      </c>
      <c r="T1605" s="45" t="str">
        <f>+IF(Q1605="","",IFERROR(VLOOKUP(Q1605,Consulta1[],4,0),"-"))</f>
        <v/>
      </c>
      <c r="U1605" s="45" t="str">
        <f>+IF(Q1605="","",IFERROR(VLOOKUP(Q1605,Consulta1[],5,0),"-"))</f>
        <v/>
      </c>
      <c r="V1605" s="45" t="str">
        <f>+IF(Q1605="","",IFERROR(VLOOKUP(Q1605,Consulta1[],6,0),"-"))</f>
        <v/>
      </c>
      <c r="W1605" s="45" t="str">
        <f t="shared" si="176"/>
        <v/>
      </c>
      <c r="X1605" s="51" t="str">
        <f>+IF(T1605="SWAT HB",800,IF(R1605="-","",IFERROR(IF(T1605="-","",VLOOKUP(T1605,'SKILL PERFIL'!$A$2:$B$37,2,0)),"")))</f>
        <v/>
      </c>
      <c r="Y1605" s="51" t="str">
        <f t="shared" si="177"/>
        <v/>
      </c>
      <c r="Z1605" s="46" t="str">
        <f t="shared" si="178"/>
        <v/>
      </c>
      <c r="AA1605" s="45" t="str">
        <f t="shared" si="179"/>
        <v/>
      </c>
      <c r="AB1605" s="45" t="str">
        <f t="shared" si="180"/>
        <v/>
      </c>
      <c r="AC1605" s="45" t="str">
        <f>+IF(Q1605="","",IFERROR(VLOOKUP(Q1605,Consulta1[],7,0),"-"))</f>
        <v/>
      </c>
      <c r="AD1605" s="45" t="str">
        <f>+IF(Q1605="","",IFERROR(VLOOKUP(Q1605,Consulta1[],9,0),"-"))</f>
        <v/>
      </c>
      <c r="AE1605" s="1">
        <f t="shared" si="181"/>
        <v>0</v>
      </c>
    </row>
    <row r="1606" spans="16:31">
      <c r="P1606" s="54"/>
      <c r="Q1606" s="45" t="str">
        <f t="shared" si="175"/>
        <v/>
      </c>
      <c r="R1606" s="45" t="str">
        <f>+IF(Q1606="","",IFERROR(VLOOKUP(Q1606,Consulta1[],2,0),"-"))</f>
        <v/>
      </c>
      <c r="S1606" s="45" t="str">
        <f>+IF(Q1606="","",IFERROR(VLOOKUP(Q1606,Consulta1[],3,0),"-"))</f>
        <v/>
      </c>
      <c r="T1606" s="45" t="str">
        <f>+IF(Q1606="","",IFERROR(VLOOKUP(Q1606,Consulta1[],4,0),"-"))</f>
        <v/>
      </c>
      <c r="U1606" s="45" t="str">
        <f>+IF(Q1606="","",IFERROR(VLOOKUP(Q1606,Consulta1[],5,0),"-"))</f>
        <v/>
      </c>
      <c r="V1606" s="45" t="str">
        <f>+IF(Q1606="","",IFERROR(VLOOKUP(Q1606,Consulta1[],6,0),"-"))</f>
        <v/>
      </c>
      <c r="W1606" s="45" t="str">
        <f t="shared" si="176"/>
        <v/>
      </c>
      <c r="X1606" s="51" t="str">
        <f>+IF(T1606="SWAT HB",800,IF(R1606="-","",IFERROR(IF(T1606="-","",VLOOKUP(T1606,'SKILL PERFIL'!$A$2:$B$37,2,0)),"")))</f>
        <v/>
      </c>
      <c r="Y1606" s="51" t="str">
        <f t="shared" si="177"/>
        <v/>
      </c>
      <c r="Z1606" s="46" t="str">
        <f t="shared" si="178"/>
        <v/>
      </c>
      <c r="AA1606" s="45" t="str">
        <f t="shared" si="179"/>
        <v/>
      </c>
      <c r="AB1606" s="45" t="str">
        <f t="shared" si="180"/>
        <v/>
      </c>
      <c r="AC1606" s="45" t="str">
        <f>+IF(Q1606="","",IFERROR(VLOOKUP(Q1606,Consulta1[],7,0),"-"))</f>
        <v/>
      </c>
      <c r="AD1606" s="45" t="str">
        <f>+IF(Q1606="","",IFERROR(VLOOKUP(Q1606,Consulta1[],9,0),"-"))</f>
        <v/>
      </c>
      <c r="AE1606" s="1">
        <f t="shared" si="181"/>
        <v>0</v>
      </c>
    </row>
    <row r="1607" spans="16:31">
      <c r="P1607" s="54"/>
      <c r="Q1607" s="45" t="str">
        <f t="shared" si="175"/>
        <v/>
      </c>
      <c r="R1607" s="45" t="str">
        <f>+IF(Q1607="","",IFERROR(VLOOKUP(Q1607,Consulta1[],2,0),"-"))</f>
        <v/>
      </c>
      <c r="S1607" s="45" t="str">
        <f>+IF(Q1607="","",IFERROR(VLOOKUP(Q1607,Consulta1[],3,0),"-"))</f>
        <v/>
      </c>
      <c r="T1607" s="45" t="str">
        <f>+IF(Q1607="","",IFERROR(VLOOKUP(Q1607,Consulta1[],4,0),"-"))</f>
        <v/>
      </c>
      <c r="U1607" s="45" t="str">
        <f>+IF(Q1607="","",IFERROR(VLOOKUP(Q1607,Consulta1[],5,0),"-"))</f>
        <v/>
      </c>
      <c r="V1607" s="45" t="str">
        <f>+IF(Q1607="","",IFERROR(VLOOKUP(Q1607,Consulta1[],6,0),"-"))</f>
        <v/>
      </c>
      <c r="W1607" s="45" t="str">
        <f t="shared" si="176"/>
        <v/>
      </c>
      <c r="X1607" s="51" t="str">
        <f>+IF(T1607="SWAT HB",800,IF(R1607="-","",IFERROR(IF(T1607="-","",VLOOKUP(T1607,'SKILL PERFIL'!$A$2:$B$37,2,0)),"")))</f>
        <v/>
      </c>
      <c r="Y1607" s="51" t="str">
        <f t="shared" si="177"/>
        <v/>
      </c>
      <c r="Z1607" s="46" t="str">
        <f t="shared" si="178"/>
        <v/>
      </c>
      <c r="AA1607" s="45" t="str">
        <f t="shared" si="179"/>
        <v/>
      </c>
      <c r="AB1607" s="45" t="str">
        <f t="shared" si="180"/>
        <v/>
      </c>
      <c r="AC1607" s="45" t="str">
        <f>+IF(Q1607="","",IFERROR(VLOOKUP(Q1607,Consulta1[],7,0),"-"))</f>
        <v/>
      </c>
      <c r="AD1607" s="45" t="str">
        <f>+IF(Q1607="","",IFERROR(VLOOKUP(Q1607,Consulta1[],9,0),"-"))</f>
        <v/>
      </c>
      <c r="AE1607" s="1">
        <f t="shared" si="181"/>
        <v>0</v>
      </c>
    </row>
    <row r="1608" spans="16:31">
      <c r="P1608" s="54"/>
      <c r="Q1608" s="45" t="str">
        <f t="shared" si="175"/>
        <v/>
      </c>
      <c r="R1608" s="45" t="str">
        <f>+IF(Q1608="","",IFERROR(VLOOKUP(Q1608,Consulta1[],2,0),"-"))</f>
        <v/>
      </c>
      <c r="S1608" s="45" t="str">
        <f>+IF(Q1608="","",IFERROR(VLOOKUP(Q1608,Consulta1[],3,0),"-"))</f>
        <v/>
      </c>
      <c r="T1608" s="45" t="str">
        <f>+IF(Q1608="","",IFERROR(VLOOKUP(Q1608,Consulta1[],4,0),"-"))</f>
        <v/>
      </c>
      <c r="U1608" s="45" t="str">
        <f>+IF(Q1608="","",IFERROR(VLOOKUP(Q1608,Consulta1[],5,0),"-"))</f>
        <v/>
      </c>
      <c r="V1608" s="45" t="str">
        <f>+IF(Q1608="","",IFERROR(VLOOKUP(Q1608,Consulta1[],6,0),"-"))</f>
        <v/>
      </c>
      <c r="W1608" s="45" t="str">
        <f t="shared" si="176"/>
        <v/>
      </c>
      <c r="X1608" s="51" t="str">
        <f>+IF(T1608="SWAT HB",800,IF(R1608="-","",IFERROR(IF(T1608="-","",VLOOKUP(T1608,'SKILL PERFIL'!$A$2:$B$37,2,0)),"")))</f>
        <v/>
      </c>
      <c r="Y1608" s="51" t="str">
        <f t="shared" si="177"/>
        <v/>
      </c>
      <c r="Z1608" s="46" t="str">
        <f t="shared" si="178"/>
        <v/>
      </c>
      <c r="AA1608" s="45" t="str">
        <f t="shared" si="179"/>
        <v/>
      </c>
      <c r="AB1608" s="45" t="str">
        <f t="shared" si="180"/>
        <v/>
      </c>
      <c r="AC1608" s="45" t="str">
        <f>+IF(Q1608="","",IFERROR(VLOOKUP(Q1608,Consulta1[],7,0),"-"))</f>
        <v/>
      </c>
      <c r="AD1608" s="45" t="str">
        <f>+IF(Q1608="","",IFERROR(VLOOKUP(Q1608,Consulta1[],9,0),"-"))</f>
        <v/>
      </c>
      <c r="AE1608" s="1">
        <f t="shared" si="181"/>
        <v>0</v>
      </c>
    </row>
    <row r="1609" spans="16:31">
      <c r="P1609" s="54"/>
      <c r="Q1609" s="45" t="str">
        <f t="shared" si="175"/>
        <v/>
      </c>
      <c r="R1609" s="45" t="str">
        <f>+IF(Q1609="","",IFERROR(VLOOKUP(Q1609,Consulta1[],2,0),"-"))</f>
        <v/>
      </c>
      <c r="S1609" s="45" t="str">
        <f>+IF(Q1609="","",IFERROR(VLOOKUP(Q1609,Consulta1[],3,0),"-"))</f>
        <v/>
      </c>
      <c r="T1609" s="45" t="str">
        <f>+IF(Q1609="","",IFERROR(VLOOKUP(Q1609,Consulta1[],4,0),"-"))</f>
        <v/>
      </c>
      <c r="U1609" s="45" t="str">
        <f>+IF(Q1609="","",IFERROR(VLOOKUP(Q1609,Consulta1[],5,0),"-"))</f>
        <v/>
      </c>
      <c r="V1609" s="45" t="str">
        <f>+IF(Q1609="","",IFERROR(VLOOKUP(Q1609,Consulta1[],6,0),"-"))</f>
        <v/>
      </c>
      <c r="W1609" s="45" t="str">
        <f t="shared" si="176"/>
        <v/>
      </c>
      <c r="X1609" s="51" t="str">
        <f>+IF(T1609="SWAT HB",800,IF(R1609="-","",IFERROR(IF(T1609="-","",VLOOKUP(T1609,'SKILL PERFIL'!$A$2:$B$37,2,0)),"")))</f>
        <v/>
      </c>
      <c r="Y1609" s="51" t="str">
        <f t="shared" si="177"/>
        <v/>
      </c>
      <c r="Z1609" s="46" t="str">
        <f t="shared" si="178"/>
        <v/>
      </c>
      <c r="AA1609" s="45" t="str">
        <f t="shared" si="179"/>
        <v/>
      </c>
      <c r="AB1609" s="45" t="str">
        <f t="shared" si="180"/>
        <v/>
      </c>
      <c r="AC1609" s="45" t="str">
        <f>+IF(Q1609="","",IFERROR(VLOOKUP(Q1609,Consulta1[],7,0),"-"))</f>
        <v/>
      </c>
      <c r="AD1609" s="45" t="str">
        <f>+IF(Q1609="","",IFERROR(VLOOKUP(Q1609,Consulta1[],9,0),"-"))</f>
        <v/>
      </c>
      <c r="AE1609" s="1">
        <f t="shared" si="181"/>
        <v>0</v>
      </c>
    </row>
    <row r="1610" spans="16:31">
      <c r="P1610" s="54"/>
      <c r="Q1610" s="45" t="str">
        <f t="shared" si="175"/>
        <v/>
      </c>
      <c r="R1610" s="45" t="str">
        <f>+IF(Q1610="","",IFERROR(VLOOKUP(Q1610,Consulta1[],2,0),"-"))</f>
        <v/>
      </c>
      <c r="S1610" s="45" t="str">
        <f>+IF(Q1610="","",IFERROR(VLOOKUP(Q1610,Consulta1[],3,0),"-"))</f>
        <v/>
      </c>
      <c r="T1610" s="45" t="str">
        <f>+IF(Q1610="","",IFERROR(VLOOKUP(Q1610,Consulta1[],4,0),"-"))</f>
        <v/>
      </c>
      <c r="U1610" s="45" t="str">
        <f>+IF(Q1610="","",IFERROR(VLOOKUP(Q1610,Consulta1[],5,0),"-"))</f>
        <v/>
      </c>
      <c r="V1610" s="45" t="str">
        <f>+IF(Q1610="","",IFERROR(VLOOKUP(Q1610,Consulta1[],6,0),"-"))</f>
        <v/>
      </c>
      <c r="W1610" s="45" t="str">
        <f t="shared" si="176"/>
        <v/>
      </c>
      <c r="X1610" s="51" t="str">
        <f>+IF(T1610="SWAT HB",800,IF(R1610="-","",IFERROR(IF(T1610="-","",VLOOKUP(T1610,'SKILL PERFIL'!$A$2:$B$37,2,0)),"")))</f>
        <v/>
      </c>
      <c r="Y1610" s="51" t="str">
        <f t="shared" si="177"/>
        <v/>
      </c>
      <c r="Z1610" s="46" t="str">
        <f t="shared" si="178"/>
        <v/>
      </c>
      <c r="AA1610" s="45" t="str">
        <f t="shared" si="179"/>
        <v/>
      </c>
      <c r="AB1610" s="45" t="str">
        <f t="shared" si="180"/>
        <v/>
      </c>
      <c r="AC1610" s="45" t="str">
        <f>+IF(Q1610="","",IFERROR(VLOOKUP(Q1610,Consulta1[],7,0),"-"))</f>
        <v/>
      </c>
      <c r="AD1610" s="45" t="str">
        <f>+IF(Q1610="","",IFERROR(VLOOKUP(Q1610,Consulta1[],9,0),"-"))</f>
        <v/>
      </c>
      <c r="AE1610" s="1">
        <f t="shared" si="181"/>
        <v>0</v>
      </c>
    </row>
    <row r="1611" spans="16:31">
      <c r="P1611" s="54"/>
      <c r="Q1611" s="45" t="str">
        <f t="shared" si="175"/>
        <v/>
      </c>
      <c r="R1611" s="45" t="str">
        <f>+IF(Q1611="","",IFERROR(VLOOKUP(Q1611,Consulta1[],2,0),"-"))</f>
        <v/>
      </c>
      <c r="S1611" s="45" t="str">
        <f>+IF(Q1611="","",IFERROR(VLOOKUP(Q1611,Consulta1[],3,0),"-"))</f>
        <v/>
      </c>
      <c r="T1611" s="45" t="str">
        <f>+IF(Q1611="","",IFERROR(VLOOKUP(Q1611,Consulta1[],4,0),"-"))</f>
        <v/>
      </c>
      <c r="U1611" s="45" t="str">
        <f>+IF(Q1611="","",IFERROR(VLOOKUP(Q1611,Consulta1[],5,0),"-"))</f>
        <v/>
      </c>
      <c r="V1611" s="45" t="str">
        <f>+IF(Q1611="","",IFERROR(VLOOKUP(Q1611,Consulta1[],6,0),"-"))</f>
        <v/>
      </c>
      <c r="W1611" s="45" t="str">
        <f t="shared" si="176"/>
        <v/>
      </c>
      <c r="X1611" s="51" t="str">
        <f>+IF(T1611="SWAT HB",800,IF(R1611="-","",IFERROR(IF(T1611="-","",VLOOKUP(T1611,'SKILL PERFIL'!$A$2:$B$37,2,0)),"")))</f>
        <v/>
      </c>
      <c r="Y1611" s="51" t="str">
        <f t="shared" si="177"/>
        <v/>
      </c>
      <c r="Z1611" s="46" t="str">
        <f t="shared" si="178"/>
        <v/>
      </c>
      <c r="AA1611" s="45" t="str">
        <f t="shared" si="179"/>
        <v/>
      </c>
      <c r="AB1611" s="45" t="str">
        <f t="shared" si="180"/>
        <v/>
      </c>
      <c r="AC1611" s="45" t="str">
        <f>+IF(Q1611="","",IFERROR(VLOOKUP(Q1611,Consulta1[],7,0),"-"))</f>
        <v/>
      </c>
      <c r="AD1611" s="45" t="str">
        <f>+IF(Q1611="","",IFERROR(VLOOKUP(Q1611,Consulta1[],9,0),"-"))</f>
        <v/>
      </c>
      <c r="AE1611" s="1">
        <f t="shared" si="181"/>
        <v>0</v>
      </c>
    </row>
    <row r="1612" spans="16:31">
      <c r="P1612" s="54"/>
      <c r="Q1612" s="45" t="str">
        <f t="shared" si="175"/>
        <v/>
      </c>
      <c r="R1612" s="45" t="str">
        <f>+IF(Q1612="","",IFERROR(VLOOKUP(Q1612,Consulta1[],2,0),"-"))</f>
        <v/>
      </c>
      <c r="S1612" s="45" t="str">
        <f>+IF(Q1612="","",IFERROR(VLOOKUP(Q1612,Consulta1[],3,0),"-"))</f>
        <v/>
      </c>
      <c r="T1612" s="45" t="str">
        <f>+IF(Q1612="","",IFERROR(VLOOKUP(Q1612,Consulta1[],4,0),"-"))</f>
        <v/>
      </c>
      <c r="U1612" s="45" t="str">
        <f>+IF(Q1612="","",IFERROR(VLOOKUP(Q1612,Consulta1[],5,0),"-"))</f>
        <v/>
      </c>
      <c r="V1612" s="45" t="str">
        <f>+IF(Q1612="","",IFERROR(VLOOKUP(Q1612,Consulta1[],6,0),"-"))</f>
        <v/>
      </c>
      <c r="W1612" s="45" t="str">
        <f t="shared" si="176"/>
        <v/>
      </c>
      <c r="X1612" s="51" t="str">
        <f>+IF(T1612="SWAT HB",800,IF(R1612="-","",IFERROR(IF(T1612="-","",VLOOKUP(T1612,'SKILL PERFIL'!$A$2:$B$37,2,0)),"")))</f>
        <v/>
      </c>
      <c r="Y1612" s="51" t="str">
        <f t="shared" si="177"/>
        <v/>
      </c>
      <c r="Z1612" s="46" t="str">
        <f t="shared" si="178"/>
        <v/>
      </c>
      <c r="AA1612" s="45" t="str">
        <f t="shared" si="179"/>
        <v/>
      </c>
      <c r="AB1612" s="45" t="str">
        <f t="shared" si="180"/>
        <v/>
      </c>
      <c r="AC1612" s="45" t="str">
        <f>+IF(Q1612="","",IFERROR(VLOOKUP(Q1612,Consulta1[],7,0),"-"))</f>
        <v/>
      </c>
      <c r="AD1612" s="45" t="str">
        <f>+IF(Q1612="","",IFERROR(VLOOKUP(Q1612,Consulta1[],9,0),"-"))</f>
        <v/>
      </c>
      <c r="AE1612" s="1">
        <f t="shared" si="181"/>
        <v>0</v>
      </c>
    </row>
    <row r="1613" spans="16:31">
      <c r="P1613" s="54"/>
      <c r="Q1613" s="45" t="str">
        <f t="shared" si="175"/>
        <v/>
      </c>
      <c r="R1613" s="45" t="str">
        <f>+IF(Q1613="","",IFERROR(VLOOKUP(Q1613,Consulta1[],2,0),"-"))</f>
        <v/>
      </c>
      <c r="S1613" s="45" t="str">
        <f>+IF(Q1613="","",IFERROR(VLOOKUP(Q1613,Consulta1[],3,0),"-"))</f>
        <v/>
      </c>
      <c r="T1613" s="45" t="str">
        <f>+IF(Q1613="","",IFERROR(VLOOKUP(Q1613,Consulta1[],4,0),"-"))</f>
        <v/>
      </c>
      <c r="U1613" s="45" t="str">
        <f>+IF(Q1613="","",IFERROR(VLOOKUP(Q1613,Consulta1[],5,0),"-"))</f>
        <v/>
      </c>
      <c r="V1613" s="45" t="str">
        <f>+IF(Q1613="","",IFERROR(VLOOKUP(Q1613,Consulta1[],6,0),"-"))</f>
        <v/>
      </c>
      <c r="W1613" s="45" t="str">
        <f t="shared" si="176"/>
        <v/>
      </c>
      <c r="X1613" s="51" t="str">
        <f>+IF(T1613="SWAT HB",800,IF(R1613="-","",IFERROR(IF(T1613="-","",VLOOKUP(T1613,'SKILL PERFIL'!$A$2:$B$37,2,0)),"")))</f>
        <v/>
      </c>
      <c r="Y1613" s="51" t="str">
        <f t="shared" si="177"/>
        <v/>
      </c>
      <c r="Z1613" s="46" t="str">
        <f t="shared" si="178"/>
        <v/>
      </c>
      <c r="AA1613" s="45" t="str">
        <f t="shared" si="179"/>
        <v/>
      </c>
      <c r="AB1613" s="45" t="str">
        <f t="shared" si="180"/>
        <v/>
      </c>
      <c r="AC1613" s="45" t="str">
        <f>+IF(Q1613="","",IFERROR(VLOOKUP(Q1613,Consulta1[],7,0),"-"))</f>
        <v/>
      </c>
      <c r="AD1613" s="45" t="str">
        <f>+IF(Q1613="","",IFERROR(VLOOKUP(Q1613,Consulta1[],9,0),"-"))</f>
        <v/>
      </c>
      <c r="AE1613" s="1">
        <f t="shared" si="181"/>
        <v>0</v>
      </c>
    </row>
    <row r="1614" spans="16:31">
      <c r="P1614" s="54"/>
      <c r="Q1614" s="45" t="str">
        <f t="shared" si="175"/>
        <v/>
      </c>
      <c r="R1614" s="45" t="str">
        <f>+IF(Q1614="","",IFERROR(VLOOKUP(Q1614,Consulta1[],2,0),"-"))</f>
        <v/>
      </c>
      <c r="S1614" s="45" t="str">
        <f>+IF(Q1614="","",IFERROR(VLOOKUP(Q1614,Consulta1[],3,0),"-"))</f>
        <v/>
      </c>
      <c r="T1614" s="45" t="str">
        <f>+IF(Q1614="","",IFERROR(VLOOKUP(Q1614,Consulta1[],4,0),"-"))</f>
        <v/>
      </c>
      <c r="U1614" s="45" t="str">
        <f>+IF(Q1614="","",IFERROR(VLOOKUP(Q1614,Consulta1[],5,0),"-"))</f>
        <v/>
      </c>
      <c r="V1614" s="45" t="str">
        <f>+IF(Q1614="","",IFERROR(VLOOKUP(Q1614,Consulta1[],6,0),"-"))</f>
        <v/>
      </c>
      <c r="W1614" s="45" t="str">
        <f t="shared" si="176"/>
        <v/>
      </c>
      <c r="X1614" s="51" t="str">
        <f>+IF(T1614="SWAT HB",800,IF(R1614="-","",IFERROR(IF(T1614="-","",VLOOKUP(T1614,'SKILL PERFIL'!$A$2:$B$37,2,0)),"")))</f>
        <v/>
      </c>
      <c r="Y1614" s="51" t="str">
        <f t="shared" si="177"/>
        <v/>
      </c>
      <c r="Z1614" s="46" t="str">
        <f t="shared" si="178"/>
        <v/>
      </c>
      <c r="AA1614" s="45" t="str">
        <f t="shared" si="179"/>
        <v/>
      </c>
      <c r="AB1614" s="45" t="str">
        <f t="shared" si="180"/>
        <v/>
      </c>
      <c r="AC1614" s="45" t="str">
        <f>+IF(Q1614="","",IFERROR(VLOOKUP(Q1614,Consulta1[],7,0),"-"))</f>
        <v/>
      </c>
      <c r="AD1614" s="45" t="str">
        <f>+IF(Q1614="","",IFERROR(VLOOKUP(Q1614,Consulta1[],9,0),"-"))</f>
        <v/>
      </c>
      <c r="AE1614" s="1">
        <f t="shared" si="181"/>
        <v>0</v>
      </c>
    </row>
    <row r="1615" spans="16:31">
      <c r="P1615" s="54"/>
      <c r="Q1615" s="45" t="str">
        <f t="shared" si="175"/>
        <v/>
      </c>
      <c r="R1615" s="45" t="str">
        <f>+IF(Q1615="","",IFERROR(VLOOKUP(Q1615,Consulta1[],2,0),"-"))</f>
        <v/>
      </c>
      <c r="S1615" s="45" t="str">
        <f>+IF(Q1615="","",IFERROR(VLOOKUP(Q1615,Consulta1[],3,0),"-"))</f>
        <v/>
      </c>
      <c r="T1615" s="45" t="str">
        <f>+IF(Q1615="","",IFERROR(VLOOKUP(Q1615,Consulta1[],4,0),"-"))</f>
        <v/>
      </c>
      <c r="U1615" s="45" t="str">
        <f>+IF(Q1615="","",IFERROR(VLOOKUP(Q1615,Consulta1[],5,0),"-"))</f>
        <v/>
      </c>
      <c r="V1615" s="45" t="str">
        <f>+IF(Q1615="","",IFERROR(VLOOKUP(Q1615,Consulta1[],6,0),"-"))</f>
        <v/>
      </c>
      <c r="W1615" s="45" t="str">
        <f t="shared" si="176"/>
        <v/>
      </c>
      <c r="X1615" s="51" t="str">
        <f>+IF(T1615="SWAT HB",800,IF(R1615="-","",IFERROR(IF(T1615="-","",VLOOKUP(T1615,'SKILL PERFIL'!$A$2:$B$37,2,0)),"")))</f>
        <v/>
      </c>
      <c r="Y1615" s="51" t="str">
        <f t="shared" si="177"/>
        <v/>
      </c>
      <c r="Z1615" s="46" t="str">
        <f t="shared" si="178"/>
        <v/>
      </c>
      <c r="AA1615" s="45" t="str">
        <f t="shared" si="179"/>
        <v/>
      </c>
      <c r="AB1615" s="45" t="str">
        <f t="shared" si="180"/>
        <v/>
      </c>
      <c r="AC1615" s="45" t="str">
        <f>+IF(Q1615="","",IFERROR(VLOOKUP(Q1615,Consulta1[],7,0),"-"))</f>
        <v/>
      </c>
      <c r="AD1615" s="45" t="str">
        <f>+IF(Q1615="","",IFERROR(VLOOKUP(Q1615,Consulta1[],9,0),"-"))</f>
        <v/>
      </c>
      <c r="AE1615" s="1">
        <f t="shared" si="181"/>
        <v>0</v>
      </c>
    </row>
    <row r="1616" spans="16:31">
      <c r="P1616" s="54"/>
      <c r="Q1616" s="45" t="str">
        <f t="shared" si="175"/>
        <v/>
      </c>
      <c r="R1616" s="45" t="str">
        <f>+IF(Q1616="","",IFERROR(VLOOKUP(Q1616,Consulta1[],2,0),"-"))</f>
        <v/>
      </c>
      <c r="S1616" s="45" t="str">
        <f>+IF(Q1616="","",IFERROR(VLOOKUP(Q1616,Consulta1[],3,0),"-"))</f>
        <v/>
      </c>
      <c r="T1616" s="45" t="str">
        <f>+IF(Q1616="","",IFERROR(VLOOKUP(Q1616,Consulta1[],4,0),"-"))</f>
        <v/>
      </c>
      <c r="U1616" s="45" t="str">
        <f>+IF(Q1616="","",IFERROR(VLOOKUP(Q1616,Consulta1[],5,0),"-"))</f>
        <v/>
      </c>
      <c r="V1616" s="45" t="str">
        <f>+IF(Q1616="","",IFERROR(VLOOKUP(Q1616,Consulta1[],6,0),"-"))</f>
        <v/>
      </c>
      <c r="W1616" s="45" t="str">
        <f t="shared" si="176"/>
        <v/>
      </c>
      <c r="X1616" s="51" t="str">
        <f>+IF(T1616="SWAT HB",800,IF(R1616="-","",IFERROR(IF(T1616="-","",VLOOKUP(T1616,'SKILL PERFIL'!$A$2:$B$37,2,0)),"")))</f>
        <v/>
      </c>
      <c r="Y1616" s="51" t="str">
        <f t="shared" si="177"/>
        <v/>
      </c>
      <c r="Z1616" s="46" t="str">
        <f t="shared" si="178"/>
        <v/>
      </c>
      <c r="AA1616" s="45" t="str">
        <f t="shared" si="179"/>
        <v/>
      </c>
      <c r="AB1616" s="45" t="str">
        <f t="shared" si="180"/>
        <v/>
      </c>
      <c r="AC1616" s="45" t="str">
        <f>+IF(Q1616="","",IFERROR(VLOOKUP(Q1616,Consulta1[],7,0),"-"))</f>
        <v/>
      </c>
      <c r="AD1616" s="45" t="str">
        <f>+IF(Q1616="","",IFERROR(VLOOKUP(Q1616,Consulta1[],9,0),"-"))</f>
        <v/>
      </c>
      <c r="AE1616" s="1">
        <f t="shared" si="181"/>
        <v>0</v>
      </c>
    </row>
    <row r="1617" spans="16:31">
      <c r="P1617" s="54"/>
      <c r="Q1617" s="45" t="str">
        <f t="shared" si="175"/>
        <v/>
      </c>
      <c r="R1617" s="45" t="str">
        <f>+IF(Q1617="","",IFERROR(VLOOKUP(Q1617,Consulta1[],2,0),"-"))</f>
        <v/>
      </c>
      <c r="S1617" s="45" t="str">
        <f>+IF(Q1617="","",IFERROR(VLOOKUP(Q1617,Consulta1[],3,0),"-"))</f>
        <v/>
      </c>
      <c r="T1617" s="45" t="str">
        <f>+IF(Q1617="","",IFERROR(VLOOKUP(Q1617,Consulta1[],4,0),"-"))</f>
        <v/>
      </c>
      <c r="U1617" s="45" t="str">
        <f>+IF(Q1617="","",IFERROR(VLOOKUP(Q1617,Consulta1[],5,0),"-"))</f>
        <v/>
      </c>
      <c r="V1617" s="45" t="str">
        <f>+IF(Q1617="","",IFERROR(VLOOKUP(Q1617,Consulta1[],6,0),"-"))</f>
        <v/>
      </c>
      <c r="W1617" s="45" t="str">
        <f t="shared" si="176"/>
        <v/>
      </c>
      <c r="X1617" s="51" t="str">
        <f>+IF(T1617="SWAT HB",800,IF(R1617="-","",IFERROR(IF(T1617="-","",VLOOKUP(T1617,'SKILL PERFIL'!$A$2:$B$37,2,0)),"")))</f>
        <v/>
      </c>
      <c r="Y1617" s="51" t="str">
        <f t="shared" si="177"/>
        <v/>
      </c>
      <c r="Z1617" s="46" t="str">
        <f t="shared" si="178"/>
        <v/>
      </c>
      <c r="AA1617" s="45" t="str">
        <f t="shared" si="179"/>
        <v/>
      </c>
      <c r="AB1617" s="45" t="str">
        <f t="shared" si="180"/>
        <v/>
      </c>
      <c r="AC1617" s="45" t="str">
        <f>+IF(Q1617="","",IFERROR(VLOOKUP(Q1617,Consulta1[],7,0),"-"))</f>
        <v/>
      </c>
      <c r="AD1617" s="45" t="str">
        <f>+IF(Q1617="","",IFERROR(VLOOKUP(Q1617,Consulta1[],9,0),"-"))</f>
        <v/>
      </c>
      <c r="AE1617" s="1">
        <f t="shared" si="181"/>
        <v>0</v>
      </c>
    </row>
    <row r="1618" spans="16:31">
      <c r="P1618" s="54"/>
      <c r="Q1618" s="45" t="str">
        <f t="shared" si="175"/>
        <v/>
      </c>
      <c r="R1618" s="45" t="str">
        <f>+IF(Q1618="","",IFERROR(VLOOKUP(Q1618,Consulta1[],2,0),"-"))</f>
        <v/>
      </c>
      <c r="S1618" s="45" t="str">
        <f>+IF(Q1618="","",IFERROR(VLOOKUP(Q1618,Consulta1[],3,0),"-"))</f>
        <v/>
      </c>
      <c r="T1618" s="45" t="str">
        <f>+IF(Q1618="","",IFERROR(VLOOKUP(Q1618,Consulta1[],4,0),"-"))</f>
        <v/>
      </c>
      <c r="U1618" s="45" t="str">
        <f>+IF(Q1618="","",IFERROR(VLOOKUP(Q1618,Consulta1[],5,0),"-"))</f>
        <v/>
      </c>
      <c r="V1618" s="45" t="str">
        <f>+IF(Q1618="","",IFERROR(VLOOKUP(Q1618,Consulta1[],6,0),"-"))</f>
        <v/>
      </c>
      <c r="W1618" s="45" t="str">
        <f t="shared" si="176"/>
        <v/>
      </c>
      <c r="X1618" s="51" t="str">
        <f>+IF(T1618="SWAT HB",800,IF(R1618="-","",IFERROR(IF(T1618="-","",VLOOKUP(T1618,'SKILL PERFIL'!$A$2:$B$37,2,0)),"")))</f>
        <v/>
      </c>
      <c r="Y1618" s="51" t="str">
        <f t="shared" si="177"/>
        <v/>
      </c>
      <c r="Z1618" s="46" t="str">
        <f t="shared" si="178"/>
        <v/>
      </c>
      <c r="AA1618" s="45" t="str">
        <f t="shared" si="179"/>
        <v/>
      </c>
      <c r="AB1618" s="45" t="str">
        <f t="shared" si="180"/>
        <v/>
      </c>
      <c r="AC1618" s="45" t="str">
        <f>+IF(Q1618="","",IFERROR(VLOOKUP(Q1618,Consulta1[],7,0),"-"))</f>
        <v/>
      </c>
      <c r="AD1618" s="45" t="str">
        <f>+IF(Q1618="","",IFERROR(VLOOKUP(Q1618,Consulta1[],9,0),"-"))</f>
        <v/>
      </c>
      <c r="AE1618" s="1">
        <f t="shared" si="181"/>
        <v>0</v>
      </c>
    </row>
    <row r="1619" spans="16:31">
      <c r="P1619" s="54"/>
      <c r="Q1619" s="45" t="str">
        <f t="shared" si="175"/>
        <v/>
      </c>
      <c r="R1619" s="45" t="str">
        <f>+IF(Q1619="","",IFERROR(VLOOKUP(Q1619,Consulta1[],2,0),"-"))</f>
        <v/>
      </c>
      <c r="S1619" s="45" t="str">
        <f>+IF(Q1619="","",IFERROR(VLOOKUP(Q1619,Consulta1[],3,0),"-"))</f>
        <v/>
      </c>
      <c r="T1619" s="45" t="str">
        <f>+IF(Q1619="","",IFERROR(VLOOKUP(Q1619,Consulta1[],4,0),"-"))</f>
        <v/>
      </c>
      <c r="U1619" s="45" t="str">
        <f>+IF(Q1619="","",IFERROR(VLOOKUP(Q1619,Consulta1[],5,0),"-"))</f>
        <v/>
      </c>
      <c r="V1619" s="45" t="str">
        <f>+IF(Q1619="","",IFERROR(VLOOKUP(Q1619,Consulta1[],6,0),"-"))</f>
        <v/>
      </c>
      <c r="W1619" s="45" t="str">
        <f t="shared" si="176"/>
        <v/>
      </c>
      <c r="X1619" s="51" t="str">
        <f>+IF(T1619="SWAT HB",800,IF(R1619="-","",IFERROR(IF(T1619="-","",VLOOKUP(T1619,'SKILL PERFIL'!$A$2:$B$37,2,0)),"")))</f>
        <v/>
      </c>
      <c r="Y1619" s="51" t="str">
        <f t="shared" si="177"/>
        <v/>
      </c>
      <c r="Z1619" s="46" t="str">
        <f t="shared" si="178"/>
        <v/>
      </c>
      <c r="AA1619" s="45" t="str">
        <f t="shared" si="179"/>
        <v/>
      </c>
      <c r="AB1619" s="45" t="str">
        <f t="shared" si="180"/>
        <v/>
      </c>
      <c r="AC1619" s="45" t="str">
        <f>+IF(Q1619="","",IFERROR(VLOOKUP(Q1619,Consulta1[],7,0),"-"))</f>
        <v/>
      </c>
      <c r="AD1619" s="45" t="str">
        <f>+IF(Q1619="","",IFERROR(VLOOKUP(Q1619,Consulta1[],9,0),"-"))</f>
        <v/>
      </c>
      <c r="AE1619" s="1">
        <f t="shared" si="181"/>
        <v>0</v>
      </c>
    </row>
    <row r="1620" spans="16:31">
      <c r="P1620" s="54"/>
      <c r="Q1620" s="45" t="str">
        <f t="shared" si="175"/>
        <v/>
      </c>
      <c r="R1620" s="45" t="str">
        <f>+IF(Q1620="","",IFERROR(VLOOKUP(Q1620,Consulta1[],2,0),"-"))</f>
        <v/>
      </c>
      <c r="S1620" s="45" t="str">
        <f>+IF(Q1620="","",IFERROR(VLOOKUP(Q1620,Consulta1[],3,0),"-"))</f>
        <v/>
      </c>
      <c r="T1620" s="45" t="str">
        <f>+IF(Q1620="","",IFERROR(VLOOKUP(Q1620,Consulta1[],4,0),"-"))</f>
        <v/>
      </c>
      <c r="U1620" s="45" t="str">
        <f>+IF(Q1620="","",IFERROR(VLOOKUP(Q1620,Consulta1[],5,0),"-"))</f>
        <v/>
      </c>
      <c r="V1620" s="45" t="str">
        <f>+IF(Q1620="","",IFERROR(VLOOKUP(Q1620,Consulta1[],6,0),"-"))</f>
        <v/>
      </c>
      <c r="W1620" s="45" t="str">
        <f t="shared" si="176"/>
        <v/>
      </c>
      <c r="X1620" s="51" t="str">
        <f>+IF(T1620="SWAT HB",800,IF(R1620="-","",IFERROR(IF(T1620="-","",VLOOKUP(T1620,'SKILL PERFIL'!$A$2:$B$37,2,0)),"")))</f>
        <v/>
      </c>
      <c r="Y1620" s="51" t="str">
        <f t="shared" si="177"/>
        <v/>
      </c>
      <c r="Z1620" s="46" t="str">
        <f t="shared" si="178"/>
        <v/>
      </c>
      <c r="AA1620" s="45" t="str">
        <f t="shared" si="179"/>
        <v/>
      </c>
      <c r="AB1620" s="45" t="str">
        <f t="shared" si="180"/>
        <v/>
      </c>
      <c r="AC1620" s="45" t="str">
        <f>+IF(Q1620="","",IFERROR(VLOOKUP(Q1620,Consulta1[],7,0),"-"))</f>
        <v/>
      </c>
      <c r="AD1620" s="45" t="str">
        <f>+IF(Q1620="","",IFERROR(VLOOKUP(Q1620,Consulta1[],9,0),"-"))</f>
        <v/>
      </c>
      <c r="AE1620" s="1">
        <f t="shared" si="181"/>
        <v>0</v>
      </c>
    </row>
    <row r="1621" spans="16:31">
      <c r="P1621" s="54"/>
      <c r="Q1621" s="45" t="str">
        <f t="shared" si="175"/>
        <v/>
      </c>
      <c r="R1621" s="45" t="str">
        <f>+IF(Q1621="","",IFERROR(VLOOKUP(Q1621,Consulta1[],2,0),"-"))</f>
        <v/>
      </c>
      <c r="S1621" s="45" t="str">
        <f>+IF(Q1621="","",IFERROR(VLOOKUP(Q1621,Consulta1[],3,0),"-"))</f>
        <v/>
      </c>
      <c r="T1621" s="45" t="str">
        <f>+IF(Q1621="","",IFERROR(VLOOKUP(Q1621,Consulta1[],4,0),"-"))</f>
        <v/>
      </c>
      <c r="U1621" s="45" t="str">
        <f>+IF(Q1621="","",IFERROR(VLOOKUP(Q1621,Consulta1[],5,0),"-"))</f>
        <v/>
      </c>
      <c r="V1621" s="45" t="str">
        <f>+IF(Q1621="","",IFERROR(VLOOKUP(Q1621,Consulta1[],6,0),"-"))</f>
        <v/>
      </c>
      <c r="W1621" s="45" t="str">
        <f t="shared" si="176"/>
        <v/>
      </c>
      <c r="X1621" s="51" t="str">
        <f>+IF(T1621="SWAT HB",800,IF(R1621="-","",IFERROR(IF(T1621="-","",VLOOKUP(T1621,'SKILL PERFIL'!$A$2:$B$37,2,0)),"")))</f>
        <v/>
      </c>
      <c r="Y1621" s="51" t="str">
        <f t="shared" si="177"/>
        <v/>
      </c>
      <c r="Z1621" s="46" t="str">
        <f t="shared" si="178"/>
        <v/>
      </c>
      <c r="AA1621" s="45" t="str">
        <f t="shared" si="179"/>
        <v/>
      </c>
      <c r="AB1621" s="45" t="str">
        <f t="shared" si="180"/>
        <v/>
      </c>
      <c r="AC1621" s="45" t="str">
        <f>+IF(Q1621="","",IFERROR(VLOOKUP(Q1621,Consulta1[],7,0),"-"))</f>
        <v/>
      </c>
      <c r="AD1621" s="45" t="str">
        <f>+IF(Q1621="","",IFERROR(VLOOKUP(Q1621,Consulta1[],9,0),"-"))</f>
        <v/>
      </c>
      <c r="AE1621" s="1">
        <f t="shared" si="181"/>
        <v>0</v>
      </c>
    </row>
    <row r="1622" spans="16:31">
      <c r="P1622" s="54"/>
      <c r="Q1622" s="45" t="str">
        <f t="shared" si="175"/>
        <v/>
      </c>
      <c r="R1622" s="45" t="str">
        <f>+IF(Q1622="","",IFERROR(VLOOKUP(Q1622,Consulta1[],2,0),"-"))</f>
        <v/>
      </c>
      <c r="S1622" s="45" t="str">
        <f>+IF(Q1622="","",IFERROR(VLOOKUP(Q1622,Consulta1[],3,0),"-"))</f>
        <v/>
      </c>
      <c r="T1622" s="45" t="str">
        <f>+IF(Q1622="","",IFERROR(VLOOKUP(Q1622,Consulta1[],4,0),"-"))</f>
        <v/>
      </c>
      <c r="U1622" s="45" t="str">
        <f>+IF(Q1622="","",IFERROR(VLOOKUP(Q1622,Consulta1[],5,0),"-"))</f>
        <v/>
      </c>
      <c r="V1622" s="45" t="str">
        <f>+IF(Q1622="","",IFERROR(VLOOKUP(Q1622,Consulta1[],6,0),"-"))</f>
        <v/>
      </c>
      <c r="W1622" s="45" t="str">
        <f t="shared" si="176"/>
        <v/>
      </c>
      <c r="X1622" s="51" t="str">
        <f>+IF(T1622="SWAT HB",800,IF(R1622="-","",IFERROR(IF(T1622="-","",VLOOKUP(T1622,'SKILL PERFIL'!$A$2:$B$37,2,0)),"")))</f>
        <v/>
      </c>
      <c r="Y1622" s="51" t="str">
        <f t="shared" si="177"/>
        <v/>
      </c>
      <c r="Z1622" s="46" t="str">
        <f t="shared" si="178"/>
        <v/>
      </c>
      <c r="AA1622" s="45" t="str">
        <f t="shared" si="179"/>
        <v/>
      </c>
      <c r="AB1622" s="45" t="str">
        <f t="shared" si="180"/>
        <v/>
      </c>
      <c r="AC1622" s="45" t="str">
        <f>+IF(Q1622="","",IFERROR(VLOOKUP(Q1622,Consulta1[],7,0),"-"))</f>
        <v/>
      </c>
      <c r="AD1622" s="45" t="str">
        <f>+IF(Q1622="","",IFERROR(VLOOKUP(Q1622,Consulta1[],9,0),"-"))</f>
        <v/>
      </c>
      <c r="AE1622" s="1">
        <f t="shared" si="181"/>
        <v>0</v>
      </c>
    </row>
    <row r="1623" spans="16:31">
      <c r="P1623" s="54"/>
      <c r="Q1623" s="45" t="str">
        <f t="shared" si="175"/>
        <v/>
      </c>
      <c r="R1623" s="45" t="str">
        <f>+IF(Q1623="","",IFERROR(VLOOKUP(Q1623,Consulta1[],2,0),"-"))</f>
        <v/>
      </c>
      <c r="S1623" s="45" t="str">
        <f>+IF(Q1623="","",IFERROR(VLOOKUP(Q1623,Consulta1[],3,0),"-"))</f>
        <v/>
      </c>
      <c r="T1623" s="45" t="str">
        <f>+IF(Q1623="","",IFERROR(VLOOKUP(Q1623,Consulta1[],4,0),"-"))</f>
        <v/>
      </c>
      <c r="U1623" s="45" t="str">
        <f>+IF(Q1623="","",IFERROR(VLOOKUP(Q1623,Consulta1[],5,0),"-"))</f>
        <v/>
      </c>
      <c r="V1623" s="45" t="str">
        <f>+IF(Q1623="","",IFERROR(VLOOKUP(Q1623,Consulta1[],6,0),"-"))</f>
        <v/>
      </c>
      <c r="W1623" s="45" t="str">
        <f t="shared" si="176"/>
        <v/>
      </c>
      <c r="X1623" s="51" t="str">
        <f>+IF(T1623="SWAT HB",800,IF(R1623="-","",IFERROR(IF(T1623="-","",VLOOKUP(T1623,'SKILL PERFIL'!$A$2:$B$37,2,0)),"")))</f>
        <v/>
      </c>
      <c r="Y1623" s="51" t="str">
        <f t="shared" si="177"/>
        <v/>
      </c>
      <c r="Z1623" s="46" t="str">
        <f t="shared" si="178"/>
        <v/>
      </c>
      <c r="AA1623" s="45" t="str">
        <f t="shared" si="179"/>
        <v/>
      </c>
      <c r="AB1623" s="45" t="str">
        <f t="shared" si="180"/>
        <v/>
      </c>
      <c r="AC1623" s="45" t="str">
        <f>+IF(Q1623="","",IFERROR(VLOOKUP(Q1623,Consulta1[],7,0),"-"))</f>
        <v/>
      </c>
      <c r="AD1623" s="45" t="str">
        <f>+IF(Q1623="","",IFERROR(VLOOKUP(Q1623,Consulta1[],9,0),"-"))</f>
        <v/>
      </c>
      <c r="AE1623" s="1">
        <f t="shared" si="181"/>
        <v>0</v>
      </c>
    </row>
    <row r="1624" spans="16:31">
      <c r="P1624" s="54"/>
      <c r="Q1624" s="45" t="str">
        <f t="shared" si="175"/>
        <v/>
      </c>
      <c r="R1624" s="45" t="str">
        <f>+IF(Q1624="","",IFERROR(VLOOKUP(Q1624,Consulta1[],2,0),"-"))</f>
        <v/>
      </c>
      <c r="S1624" s="45" t="str">
        <f>+IF(Q1624="","",IFERROR(VLOOKUP(Q1624,Consulta1[],3,0),"-"))</f>
        <v/>
      </c>
      <c r="T1624" s="45" t="str">
        <f>+IF(Q1624="","",IFERROR(VLOOKUP(Q1624,Consulta1[],4,0),"-"))</f>
        <v/>
      </c>
      <c r="U1624" s="45" t="str">
        <f>+IF(Q1624="","",IFERROR(VLOOKUP(Q1624,Consulta1[],5,0),"-"))</f>
        <v/>
      </c>
      <c r="V1624" s="45" t="str">
        <f>+IF(Q1624="","",IFERROR(VLOOKUP(Q1624,Consulta1[],6,0),"-"))</f>
        <v/>
      </c>
      <c r="W1624" s="45" t="str">
        <f t="shared" si="176"/>
        <v/>
      </c>
      <c r="X1624" s="51" t="str">
        <f>+IF(T1624="SWAT HB",800,IF(R1624="-","",IFERROR(IF(T1624="-","",VLOOKUP(T1624,'SKILL PERFIL'!$A$2:$B$37,2,0)),"")))</f>
        <v/>
      </c>
      <c r="Y1624" s="51" t="str">
        <f t="shared" si="177"/>
        <v/>
      </c>
      <c r="Z1624" s="46" t="str">
        <f t="shared" si="178"/>
        <v/>
      </c>
      <c r="AA1624" s="45" t="str">
        <f t="shared" si="179"/>
        <v/>
      </c>
      <c r="AB1624" s="45" t="str">
        <f t="shared" si="180"/>
        <v/>
      </c>
      <c r="AC1624" s="45" t="str">
        <f>+IF(Q1624="","",IFERROR(VLOOKUP(Q1624,Consulta1[],7,0),"-"))</f>
        <v/>
      </c>
      <c r="AD1624" s="45" t="str">
        <f>+IF(Q1624="","",IFERROR(VLOOKUP(Q1624,Consulta1[],9,0),"-"))</f>
        <v/>
      </c>
      <c r="AE1624" s="1">
        <f t="shared" si="181"/>
        <v>0</v>
      </c>
    </row>
    <row r="1625" spans="16:31">
      <c r="P1625" s="54"/>
      <c r="Q1625" s="45" t="str">
        <f t="shared" si="175"/>
        <v/>
      </c>
      <c r="R1625" s="45" t="str">
        <f>+IF(Q1625="","",IFERROR(VLOOKUP(Q1625,Consulta1[],2,0),"-"))</f>
        <v/>
      </c>
      <c r="S1625" s="45" t="str">
        <f>+IF(Q1625="","",IFERROR(VLOOKUP(Q1625,Consulta1[],3,0),"-"))</f>
        <v/>
      </c>
      <c r="T1625" s="45" t="str">
        <f>+IF(Q1625="","",IFERROR(VLOOKUP(Q1625,Consulta1[],4,0),"-"))</f>
        <v/>
      </c>
      <c r="U1625" s="45" t="str">
        <f>+IF(Q1625="","",IFERROR(VLOOKUP(Q1625,Consulta1[],5,0),"-"))</f>
        <v/>
      </c>
      <c r="V1625" s="45" t="str">
        <f>+IF(Q1625="","",IFERROR(VLOOKUP(Q1625,Consulta1[],6,0),"-"))</f>
        <v/>
      </c>
      <c r="W1625" s="45" t="str">
        <f t="shared" si="176"/>
        <v/>
      </c>
      <c r="X1625" s="51" t="str">
        <f>+IF(T1625="SWAT HB",800,IF(R1625="-","",IFERROR(IF(T1625="-","",VLOOKUP(T1625,'SKILL PERFIL'!$A$2:$B$37,2,0)),"")))</f>
        <v/>
      </c>
      <c r="Y1625" s="51" t="str">
        <f t="shared" si="177"/>
        <v/>
      </c>
      <c r="Z1625" s="46" t="str">
        <f t="shared" si="178"/>
        <v/>
      </c>
      <c r="AA1625" s="45" t="str">
        <f t="shared" si="179"/>
        <v/>
      </c>
      <c r="AB1625" s="45" t="str">
        <f t="shared" si="180"/>
        <v/>
      </c>
      <c r="AC1625" s="45" t="str">
        <f>+IF(Q1625="","",IFERROR(VLOOKUP(Q1625,Consulta1[],7,0),"-"))</f>
        <v/>
      </c>
      <c r="AD1625" s="45" t="str">
        <f>+IF(Q1625="","",IFERROR(VLOOKUP(Q1625,Consulta1[],9,0),"-"))</f>
        <v/>
      </c>
      <c r="AE1625" s="1">
        <f t="shared" si="181"/>
        <v>0</v>
      </c>
    </row>
    <row r="1626" spans="16:31">
      <c r="P1626" s="54"/>
      <c r="Q1626" s="45" t="str">
        <f t="shared" si="175"/>
        <v/>
      </c>
      <c r="R1626" s="45" t="str">
        <f>+IF(Q1626="","",IFERROR(VLOOKUP(Q1626,Consulta1[],2,0),"-"))</f>
        <v/>
      </c>
      <c r="S1626" s="45" t="str">
        <f>+IF(Q1626="","",IFERROR(VLOOKUP(Q1626,Consulta1[],3,0),"-"))</f>
        <v/>
      </c>
      <c r="T1626" s="45" t="str">
        <f>+IF(Q1626="","",IFERROR(VLOOKUP(Q1626,Consulta1[],4,0),"-"))</f>
        <v/>
      </c>
      <c r="U1626" s="45" t="str">
        <f>+IF(Q1626="","",IFERROR(VLOOKUP(Q1626,Consulta1[],5,0),"-"))</f>
        <v/>
      </c>
      <c r="V1626" s="45" t="str">
        <f>+IF(Q1626="","",IFERROR(VLOOKUP(Q1626,Consulta1[],6,0),"-"))</f>
        <v/>
      </c>
      <c r="W1626" s="45" t="str">
        <f t="shared" si="176"/>
        <v/>
      </c>
      <c r="X1626" s="51" t="str">
        <f>+IF(T1626="SWAT HB",800,IF(R1626="-","",IFERROR(IF(T1626="-","",VLOOKUP(T1626,'SKILL PERFIL'!$A$2:$B$37,2,0)),"")))</f>
        <v/>
      </c>
      <c r="Y1626" s="51" t="str">
        <f t="shared" si="177"/>
        <v/>
      </c>
      <c r="Z1626" s="46" t="str">
        <f t="shared" si="178"/>
        <v/>
      </c>
      <c r="AA1626" s="45" t="str">
        <f t="shared" si="179"/>
        <v/>
      </c>
      <c r="AB1626" s="45" t="str">
        <f t="shared" si="180"/>
        <v/>
      </c>
      <c r="AC1626" s="45" t="str">
        <f>+IF(Q1626="","",IFERROR(VLOOKUP(Q1626,Consulta1[],7,0),"-"))</f>
        <v/>
      </c>
      <c r="AD1626" s="45" t="str">
        <f>+IF(Q1626="","",IFERROR(VLOOKUP(Q1626,Consulta1[],9,0),"-"))</f>
        <v/>
      </c>
      <c r="AE1626" s="1">
        <f t="shared" si="181"/>
        <v>0</v>
      </c>
    </row>
    <row r="1627" spans="16:31">
      <c r="P1627" s="54"/>
      <c r="Q1627" s="45" t="str">
        <f t="shared" si="175"/>
        <v/>
      </c>
      <c r="R1627" s="45" t="str">
        <f>+IF(Q1627="","",IFERROR(VLOOKUP(Q1627,Consulta1[],2,0),"-"))</f>
        <v/>
      </c>
      <c r="S1627" s="45" t="str">
        <f>+IF(Q1627="","",IFERROR(VLOOKUP(Q1627,Consulta1[],3,0),"-"))</f>
        <v/>
      </c>
      <c r="T1627" s="45" t="str">
        <f>+IF(Q1627="","",IFERROR(VLOOKUP(Q1627,Consulta1[],4,0),"-"))</f>
        <v/>
      </c>
      <c r="U1627" s="45" t="str">
        <f>+IF(Q1627="","",IFERROR(VLOOKUP(Q1627,Consulta1[],5,0),"-"))</f>
        <v/>
      </c>
      <c r="V1627" s="45" t="str">
        <f>+IF(Q1627="","",IFERROR(VLOOKUP(Q1627,Consulta1[],6,0),"-"))</f>
        <v/>
      </c>
      <c r="W1627" s="45" t="str">
        <f t="shared" si="176"/>
        <v/>
      </c>
      <c r="X1627" s="51" t="str">
        <f>+IF(T1627="SWAT HB",800,IF(R1627="-","",IFERROR(IF(T1627="-","",VLOOKUP(T1627,'SKILL PERFIL'!$A$2:$B$37,2,0)),"")))</f>
        <v/>
      </c>
      <c r="Y1627" s="51" t="str">
        <f t="shared" si="177"/>
        <v/>
      </c>
      <c r="Z1627" s="46" t="str">
        <f t="shared" si="178"/>
        <v/>
      </c>
      <c r="AA1627" s="45" t="str">
        <f t="shared" si="179"/>
        <v/>
      </c>
      <c r="AB1627" s="45" t="str">
        <f t="shared" si="180"/>
        <v/>
      </c>
      <c r="AC1627" s="45" t="str">
        <f>+IF(Q1627="","",IFERROR(VLOOKUP(Q1627,Consulta1[],7,0),"-"))</f>
        <v/>
      </c>
      <c r="AD1627" s="45" t="str">
        <f>+IF(Q1627="","",IFERROR(VLOOKUP(Q1627,Consulta1[],9,0),"-"))</f>
        <v/>
      </c>
      <c r="AE1627" s="1">
        <f t="shared" si="181"/>
        <v>0</v>
      </c>
    </row>
    <row r="1628" spans="16:31">
      <c r="P1628" s="54"/>
      <c r="Q1628" s="45" t="str">
        <f t="shared" si="175"/>
        <v/>
      </c>
      <c r="R1628" s="45" t="str">
        <f>+IF(Q1628="","",IFERROR(VLOOKUP(Q1628,Consulta1[],2,0),"-"))</f>
        <v/>
      </c>
      <c r="S1628" s="45" t="str">
        <f>+IF(Q1628="","",IFERROR(VLOOKUP(Q1628,Consulta1[],3,0),"-"))</f>
        <v/>
      </c>
      <c r="T1628" s="45" t="str">
        <f>+IF(Q1628="","",IFERROR(VLOOKUP(Q1628,Consulta1[],4,0),"-"))</f>
        <v/>
      </c>
      <c r="U1628" s="45" t="str">
        <f>+IF(Q1628="","",IFERROR(VLOOKUP(Q1628,Consulta1[],5,0),"-"))</f>
        <v/>
      </c>
      <c r="V1628" s="45" t="str">
        <f>+IF(Q1628="","",IFERROR(VLOOKUP(Q1628,Consulta1[],6,0),"-"))</f>
        <v/>
      </c>
      <c r="W1628" s="45" t="str">
        <f t="shared" si="176"/>
        <v/>
      </c>
      <c r="X1628" s="51" t="str">
        <f>+IF(T1628="SWAT HB",800,IF(R1628="-","",IFERROR(IF(T1628="-","",VLOOKUP(T1628,'SKILL PERFIL'!$A$2:$B$37,2,0)),"")))</f>
        <v/>
      </c>
      <c r="Y1628" s="51" t="str">
        <f t="shared" si="177"/>
        <v/>
      </c>
      <c r="Z1628" s="46" t="str">
        <f t="shared" si="178"/>
        <v/>
      </c>
      <c r="AA1628" s="45" t="str">
        <f t="shared" si="179"/>
        <v/>
      </c>
      <c r="AB1628" s="45" t="str">
        <f t="shared" si="180"/>
        <v/>
      </c>
      <c r="AC1628" s="45" t="str">
        <f>+IF(Q1628="","",IFERROR(VLOOKUP(Q1628,Consulta1[],7,0),"-"))</f>
        <v/>
      </c>
      <c r="AD1628" s="45" t="str">
        <f>+IF(Q1628="","",IFERROR(VLOOKUP(Q1628,Consulta1[],9,0),"-"))</f>
        <v/>
      </c>
      <c r="AE1628" s="1">
        <f t="shared" si="181"/>
        <v>0</v>
      </c>
    </row>
    <row r="1629" spans="16:31">
      <c r="P1629" s="54"/>
      <c r="Q1629" s="45" t="str">
        <f t="shared" si="175"/>
        <v/>
      </c>
      <c r="R1629" s="45" t="str">
        <f>+IF(Q1629="","",IFERROR(VLOOKUP(Q1629,Consulta1[],2,0),"-"))</f>
        <v/>
      </c>
      <c r="S1629" s="45" t="str">
        <f>+IF(Q1629="","",IFERROR(VLOOKUP(Q1629,Consulta1[],3,0),"-"))</f>
        <v/>
      </c>
      <c r="T1629" s="45" t="str">
        <f>+IF(Q1629="","",IFERROR(VLOOKUP(Q1629,Consulta1[],4,0),"-"))</f>
        <v/>
      </c>
      <c r="U1629" s="45" t="str">
        <f>+IF(Q1629="","",IFERROR(VLOOKUP(Q1629,Consulta1[],5,0),"-"))</f>
        <v/>
      </c>
      <c r="V1629" s="45" t="str">
        <f>+IF(Q1629="","",IFERROR(VLOOKUP(Q1629,Consulta1[],6,0),"-"))</f>
        <v/>
      </c>
      <c r="W1629" s="45" t="str">
        <f t="shared" si="176"/>
        <v/>
      </c>
      <c r="X1629" s="51" t="str">
        <f>+IF(T1629="SWAT HB",800,IF(R1629="-","",IFERROR(IF(T1629="-","",VLOOKUP(T1629,'SKILL PERFIL'!$A$2:$B$37,2,0)),"")))</f>
        <v/>
      </c>
      <c r="Y1629" s="51" t="str">
        <f t="shared" si="177"/>
        <v/>
      </c>
      <c r="Z1629" s="46" t="str">
        <f t="shared" si="178"/>
        <v/>
      </c>
      <c r="AA1629" s="45" t="str">
        <f t="shared" si="179"/>
        <v/>
      </c>
      <c r="AB1629" s="45" t="str">
        <f t="shared" si="180"/>
        <v/>
      </c>
      <c r="AC1629" s="45" t="str">
        <f>+IF(Q1629="","",IFERROR(VLOOKUP(Q1629,Consulta1[],7,0),"-"))</f>
        <v/>
      </c>
      <c r="AD1629" s="45" t="str">
        <f>+IF(Q1629="","",IFERROR(VLOOKUP(Q1629,Consulta1[],9,0),"-"))</f>
        <v/>
      </c>
      <c r="AE1629" s="1">
        <f t="shared" si="181"/>
        <v>0</v>
      </c>
    </row>
    <row r="1630" spans="16:31">
      <c r="P1630" s="54"/>
      <c r="Q1630" s="45" t="str">
        <f t="shared" si="175"/>
        <v/>
      </c>
      <c r="R1630" s="45" t="str">
        <f>+IF(Q1630="","",IFERROR(VLOOKUP(Q1630,Consulta1[],2,0),"-"))</f>
        <v/>
      </c>
      <c r="S1630" s="45" t="str">
        <f>+IF(Q1630="","",IFERROR(VLOOKUP(Q1630,Consulta1[],3,0),"-"))</f>
        <v/>
      </c>
      <c r="T1630" s="45" t="str">
        <f>+IF(Q1630="","",IFERROR(VLOOKUP(Q1630,Consulta1[],4,0),"-"))</f>
        <v/>
      </c>
      <c r="U1630" s="45" t="str">
        <f>+IF(Q1630="","",IFERROR(VLOOKUP(Q1630,Consulta1[],5,0),"-"))</f>
        <v/>
      </c>
      <c r="V1630" s="45" t="str">
        <f>+IF(Q1630="","",IFERROR(VLOOKUP(Q1630,Consulta1[],6,0),"-"))</f>
        <v/>
      </c>
      <c r="W1630" s="45" t="str">
        <f t="shared" si="176"/>
        <v/>
      </c>
      <c r="X1630" s="51" t="str">
        <f>+IF(T1630="SWAT HB",800,IF(R1630="-","",IFERROR(IF(T1630="-","",VLOOKUP(T1630,'SKILL PERFIL'!$A$2:$B$37,2,0)),"")))</f>
        <v/>
      </c>
      <c r="Y1630" s="51" t="str">
        <f t="shared" si="177"/>
        <v/>
      </c>
      <c r="Z1630" s="46" t="str">
        <f t="shared" si="178"/>
        <v/>
      </c>
      <c r="AA1630" s="45" t="str">
        <f t="shared" si="179"/>
        <v/>
      </c>
      <c r="AB1630" s="45" t="str">
        <f t="shared" si="180"/>
        <v/>
      </c>
      <c r="AC1630" s="45" t="str">
        <f>+IF(Q1630="","",IFERROR(VLOOKUP(Q1630,Consulta1[],7,0),"-"))</f>
        <v/>
      </c>
      <c r="AD1630" s="45" t="str">
        <f>+IF(Q1630="","",IFERROR(VLOOKUP(Q1630,Consulta1[],9,0),"-"))</f>
        <v/>
      </c>
      <c r="AE1630" s="1">
        <f t="shared" si="181"/>
        <v>0</v>
      </c>
    </row>
    <row r="1631" spans="16:31">
      <c r="P1631" s="54"/>
      <c r="Q1631" s="45" t="str">
        <f t="shared" si="175"/>
        <v/>
      </c>
      <c r="R1631" s="45" t="str">
        <f>+IF(Q1631="","",IFERROR(VLOOKUP(Q1631,Consulta1[],2,0),"-"))</f>
        <v/>
      </c>
      <c r="S1631" s="45" t="str">
        <f>+IF(Q1631="","",IFERROR(VLOOKUP(Q1631,Consulta1[],3,0),"-"))</f>
        <v/>
      </c>
      <c r="T1631" s="45" t="str">
        <f>+IF(Q1631="","",IFERROR(VLOOKUP(Q1631,Consulta1[],4,0),"-"))</f>
        <v/>
      </c>
      <c r="U1631" s="45" t="str">
        <f>+IF(Q1631="","",IFERROR(VLOOKUP(Q1631,Consulta1[],5,0),"-"))</f>
        <v/>
      </c>
      <c r="V1631" s="45" t="str">
        <f>+IF(Q1631="","",IFERROR(VLOOKUP(Q1631,Consulta1[],6,0),"-"))</f>
        <v/>
      </c>
      <c r="W1631" s="45" t="str">
        <f t="shared" si="176"/>
        <v/>
      </c>
      <c r="X1631" s="51" t="str">
        <f>+IF(T1631="SWAT HB",800,IF(R1631="-","",IFERROR(IF(T1631="-","",VLOOKUP(T1631,'SKILL PERFIL'!$A$2:$B$37,2,0)),"")))</f>
        <v/>
      </c>
      <c r="Y1631" s="51" t="str">
        <f t="shared" si="177"/>
        <v/>
      </c>
      <c r="Z1631" s="46" t="str">
        <f t="shared" si="178"/>
        <v/>
      </c>
      <c r="AA1631" s="45" t="str">
        <f t="shared" si="179"/>
        <v/>
      </c>
      <c r="AB1631" s="45" t="str">
        <f t="shared" si="180"/>
        <v/>
      </c>
      <c r="AC1631" s="45" t="str">
        <f>+IF(Q1631="","",IFERROR(VLOOKUP(Q1631,Consulta1[],7,0),"-"))</f>
        <v/>
      </c>
      <c r="AD1631" s="45" t="str">
        <f>+IF(Q1631="","",IFERROR(VLOOKUP(Q1631,Consulta1[],9,0),"-"))</f>
        <v/>
      </c>
      <c r="AE1631" s="1">
        <f t="shared" si="181"/>
        <v>0</v>
      </c>
    </row>
    <row r="1632" spans="16:31">
      <c r="P1632" s="54"/>
      <c r="Q1632" s="45" t="str">
        <f t="shared" si="175"/>
        <v/>
      </c>
      <c r="R1632" s="45" t="str">
        <f>+IF(Q1632="","",IFERROR(VLOOKUP(Q1632,Consulta1[],2,0),"-"))</f>
        <v/>
      </c>
      <c r="S1632" s="45" t="str">
        <f>+IF(Q1632="","",IFERROR(VLOOKUP(Q1632,Consulta1[],3,0),"-"))</f>
        <v/>
      </c>
      <c r="T1632" s="45" t="str">
        <f>+IF(Q1632="","",IFERROR(VLOOKUP(Q1632,Consulta1[],4,0),"-"))</f>
        <v/>
      </c>
      <c r="U1632" s="45" t="str">
        <f>+IF(Q1632="","",IFERROR(VLOOKUP(Q1632,Consulta1[],5,0),"-"))</f>
        <v/>
      </c>
      <c r="V1632" s="45" t="str">
        <f>+IF(Q1632="","",IFERROR(VLOOKUP(Q1632,Consulta1[],6,0),"-"))</f>
        <v/>
      </c>
      <c r="W1632" s="45" t="str">
        <f t="shared" si="176"/>
        <v/>
      </c>
      <c r="X1632" s="51" t="str">
        <f>+IF(T1632="SWAT HB",800,IF(R1632="-","",IFERROR(IF(T1632="-","",VLOOKUP(T1632,'SKILL PERFIL'!$A$2:$B$37,2,0)),"")))</f>
        <v/>
      </c>
      <c r="Y1632" s="51" t="str">
        <f t="shared" si="177"/>
        <v/>
      </c>
      <c r="Z1632" s="46" t="str">
        <f t="shared" si="178"/>
        <v/>
      </c>
      <c r="AA1632" s="45" t="str">
        <f t="shared" si="179"/>
        <v/>
      </c>
      <c r="AB1632" s="45" t="str">
        <f t="shared" si="180"/>
        <v/>
      </c>
      <c r="AC1632" s="45" t="str">
        <f>+IF(Q1632="","",IFERROR(VLOOKUP(Q1632,Consulta1[],7,0),"-"))</f>
        <v/>
      </c>
      <c r="AD1632" s="45" t="str">
        <f>+IF(Q1632="","",IFERROR(VLOOKUP(Q1632,Consulta1[],9,0),"-"))</f>
        <v/>
      </c>
      <c r="AE1632" s="1">
        <f t="shared" si="181"/>
        <v>0</v>
      </c>
    </row>
    <row r="1633" spans="16:31">
      <c r="P1633" s="54"/>
      <c r="Q1633" s="45" t="str">
        <f t="shared" si="175"/>
        <v/>
      </c>
      <c r="R1633" s="45" t="str">
        <f>+IF(Q1633="","",IFERROR(VLOOKUP(Q1633,Consulta1[],2,0),"-"))</f>
        <v/>
      </c>
      <c r="S1633" s="45" t="str">
        <f>+IF(Q1633="","",IFERROR(VLOOKUP(Q1633,Consulta1[],3,0),"-"))</f>
        <v/>
      </c>
      <c r="T1633" s="45" t="str">
        <f>+IF(Q1633="","",IFERROR(VLOOKUP(Q1633,Consulta1[],4,0),"-"))</f>
        <v/>
      </c>
      <c r="U1633" s="45" t="str">
        <f>+IF(Q1633="","",IFERROR(VLOOKUP(Q1633,Consulta1[],5,0),"-"))</f>
        <v/>
      </c>
      <c r="V1633" s="45" t="str">
        <f>+IF(Q1633="","",IFERROR(VLOOKUP(Q1633,Consulta1[],6,0),"-"))</f>
        <v/>
      </c>
      <c r="W1633" s="45" t="str">
        <f t="shared" si="176"/>
        <v/>
      </c>
      <c r="X1633" s="51" t="str">
        <f>+IF(T1633="SWAT HB",800,IF(R1633="-","",IFERROR(IF(T1633="-","",VLOOKUP(T1633,'SKILL PERFIL'!$A$2:$B$37,2,0)),"")))</f>
        <v/>
      </c>
      <c r="Y1633" s="51" t="str">
        <f t="shared" si="177"/>
        <v/>
      </c>
      <c r="Z1633" s="46" t="str">
        <f t="shared" si="178"/>
        <v/>
      </c>
      <c r="AA1633" s="45" t="str">
        <f t="shared" si="179"/>
        <v/>
      </c>
      <c r="AB1633" s="45" t="str">
        <f t="shared" si="180"/>
        <v/>
      </c>
      <c r="AC1633" s="45" t="str">
        <f>+IF(Q1633="","",IFERROR(VLOOKUP(Q1633,Consulta1[],7,0),"-"))</f>
        <v/>
      </c>
      <c r="AD1633" s="45" t="str">
        <f>+IF(Q1633="","",IFERROR(VLOOKUP(Q1633,Consulta1[],9,0),"-"))</f>
        <v/>
      </c>
      <c r="AE1633" s="1">
        <f t="shared" si="181"/>
        <v>0</v>
      </c>
    </row>
    <row r="1634" spans="16:31">
      <c r="P1634" s="54"/>
      <c r="Q1634" s="45" t="str">
        <f t="shared" si="175"/>
        <v/>
      </c>
      <c r="R1634" s="45" t="str">
        <f>+IF(Q1634="","",IFERROR(VLOOKUP(Q1634,Consulta1[],2,0),"-"))</f>
        <v/>
      </c>
      <c r="S1634" s="45" t="str">
        <f>+IF(Q1634="","",IFERROR(VLOOKUP(Q1634,Consulta1[],3,0),"-"))</f>
        <v/>
      </c>
      <c r="T1634" s="45" t="str">
        <f>+IF(Q1634="","",IFERROR(VLOOKUP(Q1634,Consulta1[],4,0),"-"))</f>
        <v/>
      </c>
      <c r="U1634" s="45" t="str">
        <f>+IF(Q1634="","",IFERROR(VLOOKUP(Q1634,Consulta1[],5,0),"-"))</f>
        <v/>
      </c>
      <c r="V1634" s="45" t="str">
        <f>+IF(Q1634="","",IFERROR(VLOOKUP(Q1634,Consulta1[],6,0),"-"))</f>
        <v/>
      </c>
      <c r="W1634" s="45" t="str">
        <f t="shared" si="176"/>
        <v/>
      </c>
      <c r="X1634" s="51" t="str">
        <f>+IF(T1634="SWAT HB",800,IF(R1634="-","",IFERROR(IF(T1634="-","",VLOOKUP(T1634,'SKILL PERFIL'!$A$2:$B$37,2,0)),"")))</f>
        <v/>
      </c>
      <c r="Y1634" s="51" t="str">
        <f t="shared" si="177"/>
        <v/>
      </c>
      <c r="Z1634" s="46" t="str">
        <f t="shared" si="178"/>
        <v/>
      </c>
      <c r="AA1634" s="45" t="str">
        <f t="shared" si="179"/>
        <v/>
      </c>
      <c r="AB1634" s="45" t="str">
        <f t="shared" si="180"/>
        <v/>
      </c>
      <c r="AC1634" s="45" t="str">
        <f>+IF(Q1634="","",IFERROR(VLOOKUP(Q1634,Consulta1[],7,0),"-"))</f>
        <v/>
      </c>
      <c r="AD1634" s="45" t="str">
        <f>+IF(Q1634="","",IFERROR(VLOOKUP(Q1634,Consulta1[],9,0),"-"))</f>
        <v/>
      </c>
      <c r="AE1634" s="1">
        <f t="shared" si="181"/>
        <v>0</v>
      </c>
    </row>
    <row r="1635" spans="16:31">
      <c r="P1635" s="54"/>
      <c r="Q1635" s="45" t="str">
        <f t="shared" si="175"/>
        <v/>
      </c>
      <c r="R1635" s="45" t="str">
        <f>+IF(Q1635="","",IFERROR(VLOOKUP(Q1635,Consulta1[],2,0),"-"))</f>
        <v/>
      </c>
      <c r="S1635" s="45" t="str">
        <f>+IF(Q1635="","",IFERROR(VLOOKUP(Q1635,Consulta1[],3,0),"-"))</f>
        <v/>
      </c>
      <c r="T1635" s="45" t="str">
        <f>+IF(Q1635="","",IFERROR(VLOOKUP(Q1635,Consulta1[],4,0),"-"))</f>
        <v/>
      </c>
      <c r="U1635" s="45" t="str">
        <f>+IF(Q1635="","",IFERROR(VLOOKUP(Q1635,Consulta1[],5,0),"-"))</f>
        <v/>
      </c>
      <c r="V1635" s="45" t="str">
        <f>+IF(Q1635="","",IFERROR(VLOOKUP(Q1635,Consulta1[],6,0),"-"))</f>
        <v/>
      </c>
      <c r="W1635" s="45" t="str">
        <f t="shared" si="176"/>
        <v/>
      </c>
      <c r="X1635" s="51" t="str">
        <f>+IF(T1635="SWAT HB",800,IF(R1635="-","",IFERROR(IF(T1635="-","",VLOOKUP(T1635,'SKILL PERFIL'!$A$2:$B$37,2,0)),"")))</f>
        <v/>
      </c>
      <c r="Y1635" s="51" t="str">
        <f t="shared" si="177"/>
        <v/>
      </c>
      <c r="Z1635" s="46" t="str">
        <f t="shared" si="178"/>
        <v/>
      </c>
      <c r="AA1635" s="45" t="str">
        <f t="shared" si="179"/>
        <v/>
      </c>
      <c r="AB1635" s="45" t="str">
        <f t="shared" si="180"/>
        <v/>
      </c>
      <c r="AC1635" s="45" t="str">
        <f>+IF(Q1635="","",IFERROR(VLOOKUP(Q1635,Consulta1[],7,0),"-"))</f>
        <v/>
      </c>
      <c r="AD1635" s="45" t="str">
        <f>+IF(Q1635="","",IFERROR(VLOOKUP(Q1635,Consulta1[],9,0),"-"))</f>
        <v/>
      </c>
      <c r="AE1635" s="1">
        <f t="shared" si="181"/>
        <v>0</v>
      </c>
    </row>
    <row r="1636" spans="16:31">
      <c r="P1636" s="54"/>
      <c r="Q1636" s="45" t="str">
        <f t="shared" si="175"/>
        <v/>
      </c>
      <c r="R1636" s="45" t="str">
        <f>+IF(Q1636="","",IFERROR(VLOOKUP(Q1636,Consulta1[],2,0),"-"))</f>
        <v/>
      </c>
      <c r="S1636" s="45" t="str">
        <f>+IF(Q1636="","",IFERROR(VLOOKUP(Q1636,Consulta1[],3,0),"-"))</f>
        <v/>
      </c>
      <c r="T1636" s="45" t="str">
        <f>+IF(Q1636="","",IFERROR(VLOOKUP(Q1636,Consulta1[],4,0),"-"))</f>
        <v/>
      </c>
      <c r="U1636" s="45" t="str">
        <f>+IF(Q1636="","",IFERROR(VLOOKUP(Q1636,Consulta1[],5,0),"-"))</f>
        <v/>
      </c>
      <c r="V1636" s="45" t="str">
        <f>+IF(Q1636="","",IFERROR(VLOOKUP(Q1636,Consulta1[],6,0),"-"))</f>
        <v/>
      </c>
      <c r="W1636" s="45" t="str">
        <f t="shared" si="176"/>
        <v/>
      </c>
      <c r="X1636" s="51" t="str">
        <f>+IF(T1636="SWAT HB",800,IF(R1636="-","",IFERROR(IF(T1636="-","",VLOOKUP(T1636,'SKILL PERFIL'!$A$2:$B$37,2,0)),"")))</f>
        <v/>
      </c>
      <c r="Y1636" s="51" t="str">
        <f t="shared" si="177"/>
        <v/>
      </c>
      <c r="Z1636" s="46" t="str">
        <f t="shared" si="178"/>
        <v/>
      </c>
      <c r="AA1636" s="45" t="str">
        <f t="shared" si="179"/>
        <v/>
      </c>
      <c r="AB1636" s="45" t="str">
        <f t="shared" si="180"/>
        <v/>
      </c>
      <c r="AC1636" s="45" t="str">
        <f>+IF(Q1636="","",IFERROR(VLOOKUP(Q1636,Consulta1[],7,0),"-"))</f>
        <v/>
      </c>
      <c r="AD1636" s="45" t="str">
        <f>+IF(Q1636="","",IFERROR(VLOOKUP(Q1636,Consulta1[],9,0),"-"))</f>
        <v/>
      </c>
      <c r="AE1636" s="1">
        <f t="shared" si="181"/>
        <v>0</v>
      </c>
    </row>
    <row r="1637" spans="16:31">
      <c r="P1637" s="54"/>
      <c r="Q1637" s="45" t="str">
        <f t="shared" si="175"/>
        <v/>
      </c>
      <c r="R1637" s="45" t="str">
        <f>+IF(Q1637="","",IFERROR(VLOOKUP(Q1637,Consulta1[],2,0),"-"))</f>
        <v/>
      </c>
      <c r="S1637" s="45" t="str">
        <f>+IF(Q1637="","",IFERROR(VLOOKUP(Q1637,Consulta1[],3,0),"-"))</f>
        <v/>
      </c>
      <c r="T1637" s="45" t="str">
        <f>+IF(Q1637="","",IFERROR(VLOOKUP(Q1637,Consulta1[],4,0),"-"))</f>
        <v/>
      </c>
      <c r="U1637" s="45" t="str">
        <f>+IF(Q1637="","",IFERROR(VLOOKUP(Q1637,Consulta1[],5,0),"-"))</f>
        <v/>
      </c>
      <c r="V1637" s="45" t="str">
        <f>+IF(Q1637="","",IFERROR(VLOOKUP(Q1637,Consulta1[],6,0),"-"))</f>
        <v/>
      </c>
      <c r="W1637" s="45" t="str">
        <f t="shared" si="176"/>
        <v/>
      </c>
      <c r="X1637" s="51" t="str">
        <f>+IF(T1637="SWAT HB",800,IF(R1637="-","",IFERROR(IF(T1637="-","",VLOOKUP(T1637,'SKILL PERFIL'!$A$2:$B$37,2,0)),"")))</f>
        <v/>
      </c>
      <c r="Y1637" s="51" t="str">
        <f t="shared" si="177"/>
        <v/>
      </c>
      <c r="Z1637" s="46" t="str">
        <f t="shared" si="178"/>
        <v/>
      </c>
      <c r="AA1637" s="45" t="str">
        <f t="shared" si="179"/>
        <v/>
      </c>
      <c r="AB1637" s="45" t="str">
        <f t="shared" si="180"/>
        <v/>
      </c>
      <c r="AC1637" s="45" t="str">
        <f>+IF(Q1637="","",IFERROR(VLOOKUP(Q1637,Consulta1[],7,0),"-"))</f>
        <v/>
      </c>
      <c r="AD1637" s="45" t="str">
        <f>+IF(Q1637="","",IFERROR(VLOOKUP(Q1637,Consulta1[],9,0),"-"))</f>
        <v/>
      </c>
      <c r="AE1637" s="1">
        <f t="shared" si="181"/>
        <v>0</v>
      </c>
    </row>
    <row r="1638" spans="16:31">
      <c r="P1638" s="54"/>
      <c r="Q1638" s="45" t="str">
        <f t="shared" si="175"/>
        <v/>
      </c>
      <c r="R1638" s="45" t="str">
        <f>+IF(Q1638="","",IFERROR(VLOOKUP(Q1638,Consulta1[],2,0),"-"))</f>
        <v/>
      </c>
      <c r="S1638" s="45" t="str">
        <f>+IF(Q1638="","",IFERROR(VLOOKUP(Q1638,Consulta1[],3,0),"-"))</f>
        <v/>
      </c>
      <c r="T1638" s="45" t="str">
        <f>+IF(Q1638="","",IFERROR(VLOOKUP(Q1638,Consulta1[],4,0),"-"))</f>
        <v/>
      </c>
      <c r="U1638" s="45" t="str">
        <f>+IF(Q1638="","",IFERROR(VLOOKUP(Q1638,Consulta1[],5,0),"-"))</f>
        <v/>
      </c>
      <c r="V1638" s="45" t="str">
        <f>+IF(Q1638="","",IFERROR(VLOOKUP(Q1638,Consulta1[],6,0),"-"))</f>
        <v/>
      </c>
      <c r="W1638" s="45" t="str">
        <f t="shared" si="176"/>
        <v/>
      </c>
      <c r="X1638" s="51" t="str">
        <f>+IF(T1638="SWAT HB",800,IF(R1638="-","",IFERROR(IF(T1638="-","",VLOOKUP(T1638,'SKILL PERFIL'!$A$2:$B$37,2,0)),"")))</f>
        <v/>
      </c>
      <c r="Y1638" s="51" t="str">
        <f t="shared" si="177"/>
        <v/>
      </c>
      <c r="Z1638" s="46" t="str">
        <f t="shared" si="178"/>
        <v/>
      </c>
      <c r="AA1638" s="45" t="str">
        <f t="shared" si="179"/>
        <v/>
      </c>
      <c r="AB1638" s="45" t="str">
        <f t="shared" si="180"/>
        <v/>
      </c>
      <c r="AC1638" s="45" t="str">
        <f>+IF(Q1638="","",IFERROR(VLOOKUP(Q1638,Consulta1[],7,0),"-"))</f>
        <v/>
      </c>
      <c r="AD1638" s="45" t="str">
        <f>+IF(Q1638="","",IFERROR(VLOOKUP(Q1638,Consulta1[],9,0),"-"))</f>
        <v/>
      </c>
      <c r="AE1638" s="1">
        <f t="shared" si="181"/>
        <v>0</v>
      </c>
    </row>
    <row r="1639" spans="16:31">
      <c r="P1639" s="54"/>
      <c r="Q1639" s="45" t="str">
        <f t="shared" si="175"/>
        <v/>
      </c>
      <c r="R1639" s="45" t="str">
        <f>+IF(Q1639="","",IFERROR(VLOOKUP(Q1639,Consulta1[],2,0),"-"))</f>
        <v/>
      </c>
      <c r="S1639" s="45" t="str">
        <f>+IF(Q1639="","",IFERROR(VLOOKUP(Q1639,Consulta1[],3,0),"-"))</f>
        <v/>
      </c>
      <c r="T1639" s="45" t="str">
        <f>+IF(Q1639="","",IFERROR(VLOOKUP(Q1639,Consulta1[],4,0),"-"))</f>
        <v/>
      </c>
      <c r="U1639" s="45" t="str">
        <f>+IF(Q1639="","",IFERROR(VLOOKUP(Q1639,Consulta1[],5,0),"-"))</f>
        <v/>
      </c>
      <c r="V1639" s="45" t="str">
        <f>+IF(Q1639="","",IFERROR(VLOOKUP(Q1639,Consulta1[],6,0),"-"))</f>
        <v/>
      </c>
      <c r="W1639" s="45" t="str">
        <f t="shared" si="176"/>
        <v/>
      </c>
      <c r="X1639" s="51" t="str">
        <f>+IF(T1639="SWAT HB",800,IF(R1639="-","",IFERROR(IF(T1639="-","",VLOOKUP(T1639,'SKILL PERFIL'!$A$2:$B$37,2,0)),"")))</f>
        <v/>
      </c>
      <c r="Y1639" s="51" t="str">
        <f t="shared" si="177"/>
        <v/>
      </c>
      <c r="Z1639" s="46" t="str">
        <f t="shared" si="178"/>
        <v/>
      </c>
      <c r="AA1639" s="45" t="str">
        <f t="shared" si="179"/>
        <v/>
      </c>
      <c r="AB1639" s="45" t="str">
        <f t="shared" si="180"/>
        <v/>
      </c>
      <c r="AC1639" s="45" t="str">
        <f>+IF(Q1639="","",IFERROR(VLOOKUP(Q1639,Consulta1[],7,0),"-"))</f>
        <v/>
      </c>
      <c r="AD1639" s="45" t="str">
        <f>+IF(Q1639="","",IFERROR(VLOOKUP(Q1639,Consulta1[],9,0),"-"))</f>
        <v/>
      </c>
      <c r="AE1639" s="1">
        <f t="shared" si="181"/>
        <v>0</v>
      </c>
    </row>
    <row r="1640" spans="16:31">
      <c r="P1640" s="54"/>
      <c r="Q1640" s="45" t="str">
        <f t="shared" si="175"/>
        <v/>
      </c>
      <c r="R1640" s="45" t="str">
        <f>+IF(Q1640="","",IFERROR(VLOOKUP(Q1640,Consulta1[],2,0),"-"))</f>
        <v/>
      </c>
      <c r="S1640" s="45" t="str">
        <f>+IF(Q1640="","",IFERROR(VLOOKUP(Q1640,Consulta1[],3,0),"-"))</f>
        <v/>
      </c>
      <c r="T1640" s="45" t="str">
        <f>+IF(Q1640="","",IFERROR(VLOOKUP(Q1640,Consulta1[],4,0),"-"))</f>
        <v/>
      </c>
      <c r="U1640" s="45" t="str">
        <f>+IF(Q1640="","",IFERROR(VLOOKUP(Q1640,Consulta1[],5,0),"-"))</f>
        <v/>
      </c>
      <c r="V1640" s="45" t="str">
        <f>+IF(Q1640="","",IFERROR(VLOOKUP(Q1640,Consulta1[],6,0),"-"))</f>
        <v/>
      </c>
      <c r="W1640" s="45" t="str">
        <f t="shared" si="176"/>
        <v/>
      </c>
      <c r="X1640" s="51" t="str">
        <f>+IF(T1640="SWAT HB",800,IF(R1640="-","",IFERROR(IF(T1640="-","",VLOOKUP(T1640,'SKILL PERFIL'!$A$2:$B$37,2,0)),"")))</f>
        <v/>
      </c>
      <c r="Y1640" s="51" t="str">
        <f t="shared" si="177"/>
        <v/>
      </c>
      <c r="Z1640" s="46" t="str">
        <f t="shared" si="178"/>
        <v/>
      </c>
      <c r="AA1640" s="45" t="str">
        <f t="shared" si="179"/>
        <v/>
      </c>
      <c r="AB1640" s="45" t="str">
        <f t="shared" si="180"/>
        <v/>
      </c>
      <c r="AC1640" s="45" t="str">
        <f>+IF(Q1640="","",IFERROR(VLOOKUP(Q1640,Consulta1[],7,0),"-"))</f>
        <v/>
      </c>
      <c r="AD1640" s="45" t="str">
        <f>+IF(Q1640="","",IFERROR(VLOOKUP(Q1640,Consulta1[],9,0),"-"))</f>
        <v/>
      </c>
      <c r="AE1640" s="1">
        <f t="shared" si="181"/>
        <v>0</v>
      </c>
    </row>
    <row r="1641" spans="16:31">
      <c r="P1641" s="54"/>
      <c r="Q1641" s="45" t="str">
        <f t="shared" si="175"/>
        <v/>
      </c>
      <c r="R1641" s="45" t="str">
        <f>+IF(Q1641="","",IFERROR(VLOOKUP(Q1641,Consulta1[],2,0),"-"))</f>
        <v/>
      </c>
      <c r="S1641" s="45" t="str">
        <f>+IF(Q1641="","",IFERROR(VLOOKUP(Q1641,Consulta1[],3,0),"-"))</f>
        <v/>
      </c>
      <c r="T1641" s="45" t="str">
        <f>+IF(Q1641="","",IFERROR(VLOOKUP(Q1641,Consulta1[],4,0),"-"))</f>
        <v/>
      </c>
      <c r="U1641" s="45" t="str">
        <f>+IF(Q1641="","",IFERROR(VLOOKUP(Q1641,Consulta1[],5,0),"-"))</f>
        <v/>
      </c>
      <c r="V1641" s="45" t="str">
        <f>+IF(Q1641="","",IFERROR(VLOOKUP(Q1641,Consulta1[],6,0),"-"))</f>
        <v/>
      </c>
      <c r="W1641" s="45" t="str">
        <f t="shared" si="176"/>
        <v/>
      </c>
      <c r="X1641" s="51" t="str">
        <f>+IF(T1641="SWAT HB",800,IF(R1641="-","",IFERROR(IF(T1641="-","",VLOOKUP(T1641,'SKILL PERFIL'!$A$2:$B$37,2,0)),"")))</f>
        <v/>
      </c>
      <c r="Y1641" s="51" t="str">
        <f t="shared" si="177"/>
        <v/>
      </c>
      <c r="Z1641" s="46" t="str">
        <f t="shared" si="178"/>
        <v/>
      </c>
      <c r="AA1641" s="45" t="str">
        <f t="shared" si="179"/>
        <v/>
      </c>
      <c r="AB1641" s="45" t="str">
        <f t="shared" si="180"/>
        <v/>
      </c>
      <c r="AC1641" s="45" t="str">
        <f>+IF(Q1641="","",IFERROR(VLOOKUP(Q1641,Consulta1[],7,0),"-"))</f>
        <v/>
      </c>
      <c r="AD1641" s="45" t="str">
        <f>+IF(Q1641="","",IFERROR(VLOOKUP(Q1641,Consulta1[],9,0),"-"))</f>
        <v/>
      </c>
      <c r="AE1641" s="1">
        <f t="shared" si="181"/>
        <v>0</v>
      </c>
    </row>
    <row r="1642" spans="16:31">
      <c r="P1642" s="54"/>
      <c r="Q1642" s="45" t="str">
        <f t="shared" si="175"/>
        <v/>
      </c>
      <c r="R1642" s="45" t="str">
        <f>+IF(Q1642="","",IFERROR(VLOOKUP(Q1642,Consulta1[],2,0),"-"))</f>
        <v/>
      </c>
      <c r="S1642" s="45" t="str">
        <f>+IF(Q1642="","",IFERROR(VLOOKUP(Q1642,Consulta1[],3,0),"-"))</f>
        <v/>
      </c>
      <c r="T1642" s="45" t="str">
        <f>+IF(Q1642="","",IFERROR(VLOOKUP(Q1642,Consulta1[],4,0),"-"))</f>
        <v/>
      </c>
      <c r="U1642" s="45" t="str">
        <f>+IF(Q1642="","",IFERROR(VLOOKUP(Q1642,Consulta1[],5,0),"-"))</f>
        <v/>
      </c>
      <c r="V1642" s="45" t="str">
        <f>+IF(Q1642="","",IFERROR(VLOOKUP(Q1642,Consulta1[],6,0),"-"))</f>
        <v/>
      </c>
      <c r="W1642" s="45" t="str">
        <f t="shared" si="176"/>
        <v/>
      </c>
      <c r="X1642" s="51" t="str">
        <f>+IF(T1642="SWAT HB",800,IF(R1642="-","",IFERROR(IF(T1642="-","",VLOOKUP(T1642,'SKILL PERFIL'!$A$2:$B$37,2,0)),"")))</f>
        <v/>
      </c>
      <c r="Y1642" s="51" t="str">
        <f t="shared" si="177"/>
        <v/>
      </c>
      <c r="Z1642" s="46" t="str">
        <f t="shared" si="178"/>
        <v/>
      </c>
      <c r="AA1642" s="45" t="str">
        <f t="shared" si="179"/>
        <v/>
      </c>
      <c r="AB1642" s="45" t="str">
        <f t="shared" si="180"/>
        <v/>
      </c>
      <c r="AC1642" s="45" t="str">
        <f>+IF(Q1642="","",IFERROR(VLOOKUP(Q1642,Consulta1[],7,0),"-"))</f>
        <v/>
      </c>
      <c r="AD1642" s="45" t="str">
        <f>+IF(Q1642="","",IFERROR(VLOOKUP(Q1642,Consulta1[],9,0),"-"))</f>
        <v/>
      </c>
      <c r="AE1642" s="1">
        <f t="shared" si="181"/>
        <v>0</v>
      </c>
    </row>
    <row r="1643" spans="16:31">
      <c r="P1643" s="54"/>
      <c r="Q1643" s="45" t="str">
        <f t="shared" si="175"/>
        <v/>
      </c>
      <c r="R1643" s="45" t="str">
        <f>+IF(Q1643="","",IFERROR(VLOOKUP(Q1643,Consulta1[],2,0),"-"))</f>
        <v/>
      </c>
      <c r="S1643" s="45" t="str">
        <f>+IF(Q1643="","",IFERROR(VLOOKUP(Q1643,Consulta1[],3,0),"-"))</f>
        <v/>
      </c>
      <c r="T1643" s="45" t="str">
        <f>+IF(Q1643="","",IFERROR(VLOOKUP(Q1643,Consulta1[],4,0),"-"))</f>
        <v/>
      </c>
      <c r="U1643" s="45" t="str">
        <f>+IF(Q1643="","",IFERROR(VLOOKUP(Q1643,Consulta1[],5,0),"-"))</f>
        <v/>
      </c>
      <c r="V1643" s="45" t="str">
        <f>+IF(Q1643="","",IFERROR(VLOOKUP(Q1643,Consulta1[],6,0),"-"))</f>
        <v/>
      </c>
      <c r="W1643" s="45" t="str">
        <f t="shared" si="176"/>
        <v/>
      </c>
      <c r="X1643" s="51" t="str">
        <f>+IF(T1643="SWAT HB",800,IF(R1643="-","",IFERROR(IF(T1643="-","",VLOOKUP(T1643,'SKILL PERFIL'!$A$2:$B$37,2,0)),"")))</f>
        <v/>
      </c>
      <c r="Y1643" s="51" t="str">
        <f t="shared" si="177"/>
        <v/>
      </c>
      <c r="Z1643" s="46" t="str">
        <f t="shared" si="178"/>
        <v/>
      </c>
      <c r="AA1643" s="45" t="str">
        <f t="shared" si="179"/>
        <v/>
      </c>
      <c r="AB1643" s="45" t="str">
        <f t="shared" si="180"/>
        <v/>
      </c>
      <c r="AC1643" s="45" t="str">
        <f>+IF(Q1643="","",IFERROR(VLOOKUP(Q1643,Consulta1[],7,0),"-"))</f>
        <v/>
      </c>
      <c r="AD1643" s="45" t="str">
        <f>+IF(Q1643="","",IFERROR(VLOOKUP(Q1643,Consulta1[],9,0),"-"))</f>
        <v/>
      </c>
      <c r="AE1643" s="1">
        <f t="shared" si="181"/>
        <v>0</v>
      </c>
    </row>
    <row r="1644" spans="16:31">
      <c r="P1644" s="54"/>
      <c r="Q1644" s="45" t="str">
        <f t="shared" si="175"/>
        <v/>
      </c>
      <c r="R1644" s="45" t="str">
        <f>+IF(Q1644="","",IFERROR(VLOOKUP(Q1644,Consulta1[],2,0),"-"))</f>
        <v/>
      </c>
      <c r="S1644" s="45" t="str">
        <f>+IF(Q1644="","",IFERROR(VLOOKUP(Q1644,Consulta1[],3,0),"-"))</f>
        <v/>
      </c>
      <c r="T1644" s="45" t="str">
        <f>+IF(Q1644="","",IFERROR(VLOOKUP(Q1644,Consulta1[],4,0),"-"))</f>
        <v/>
      </c>
      <c r="U1644" s="45" t="str">
        <f>+IF(Q1644="","",IFERROR(VLOOKUP(Q1644,Consulta1[],5,0),"-"))</f>
        <v/>
      </c>
      <c r="V1644" s="45" t="str">
        <f>+IF(Q1644="","",IFERROR(VLOOKUP(Q1644,Consulta1[],6,0),"-"))</f>
        <v/>
      </c>
      <c r="W1644" s="45" t="str">
        <f t="shared" si="176"/>
        <v/>
      </c>
      <c r="X1644" s="51" t="str">
        <f>+IF(T1644="SWAT HB",800,IF(R1644="-","",IFERROR(IF(T1644="-","",VLOOKUP(T1644,'SKILL PERFIL'!$A$2:$B$37,2,0)),"")))</f>
        <v/>
      </c>
      <c r="Y1644" s="51" t="str">
        <f t="shared" si="177"/>
        <v/>
      </c>
      <c r="Z1644" s="46" t="str">
        <f t="shared" si="178"/>
        <v/>
      </c>
      <c r="AA1644" s="45" t="str">
        <f t="shared" si="179"/>
        <v/>
      </c>
      <c r="AB1644" s="45" t="str">
        <f t="shared" si="180"/>
        <v/>
      </c>
      <c r="AC1644" s="45" t="str">
        <f>+IF(Q1644="","",IFERROR(VLOOKUP(Q1644,Consulta1[],7,0),"-"))</f>
        <v/>
      </c>
      <c r="AD1644" s="45" t="str">
        <f>+IF(Q1644="","",IFERROR(VLOOKUP(Q1644,Consulta1[],9,0),"-"))</f>
        <v/>
      </c>
      <c r="AE1644" s="1">
        <f t="shared" si="181"/>
        <v>0</v>
      </c>
    </row>
    <row r="1645" spans="16:31">
      <c r="P1645" s="54"/>
      <c r="Q1645" s="45" t="str">
        <f t="shared" si="175"/>
        <v/>
      </c>
      <c r="R1645" s="45" t="str">
        <f>+IF(Q1645="","",IFERROR(VLOOKUP(Q1645,Consulta1[],2,0),"-"))</f>
        <v/>
      </c>
      <c r="S1645" s="45" t="str">
        <f>+IF(Q1645="","",IFERROR(VLOOKUP(Q1645,Consulta1[],3,0),"-"))</f>
        <v/>
      </c>
      <c r="T1645" s="45" t="str">
        <f>+IF(Q1645="","",IFERROR(VLOOKUP(Q1645,Consulta1[],4,0),"-"))</f>
        <v/>
      </c>
      <c r="U1645" s="45" t="str">
        <f>+IF(Q1645="","",IFERROR(VLOOKUP(Q1645,Consulta1[],5,0),"-"))</f>
        <v/>
      </c>
      <c r="V1645" s="45" t="str">
        <f>+IF(Q1645="","",IFERROR(VLOOKUP(Q1645,Consulta1[],6,0),"-"))</f>
        <v/>
      </c>
      <c r="W1645" s="45" t="str">
        <f t="shared" si="176"/>
        <v/>
      </c>
      <c r="X1645" s="51" t="str">
        <f>+IF(T1645="SWAT HB",800,IF(R1645="-","",IFERROR(IF(T1645="-","",VLOOKUP(T1645,'SKILL PERFIL'!$A$2:$B$37,2,0)),"")))</f>
        <v/>
      </c>
      <c r="Y1645" s="51" t="str">
        <f t="shared" si="177"/>
        <v/>
      </c>
      <c r="Z1645" s="46" t="str">
        <f t="shared" si="178"/>
        <v/>
      </c>
      <c r="AA1645" s="45" t="str">
        <f t="shared" si="179"/>
        <v/>
      </c>
      <c r="AB1645" s="45" t="str">
        <f t="shared" si="180"/>
        <v/>
      </c>
      <c r="AC1645" s="45" t="str">
        <f>+IF(Q1645="","",IFERROR(VLOOKUP(Q1645,Consulta1[],7,0),"-"))</f>
        <v/>
      </c>
      <c r="AD1645" s="45" t="str">
        <f>+IF(Q1645="","",IFERROR(VLOOKUP(Q1645,Consulta1[],9,0),"-"))</f>
        <v/>
      </c>
      <c r="AE1645" s="1">
        <f t="shared" si="181"/>
        <v>0</v>
      </c>
    </row>
    <row r="1646" spans="16:31">
      <c r="P1646" s="54"/>
      <c r="Q1646" s="45" t="str">
        <f t="shared" si="175"/>
        <v/>
      </c>
      <c r="R1646" s="45" t="str">
        <f>+IF(Q1646="","",IFERROR(VLOOKUP(Q1646,Consulta1[],2,0),"-"))</f>
        <v/>
      </c>
      <c r="S1646" s="45" t="str">
        <f>+IF(Q1646="","",IFERROR(VLOOKUP(Q1646,Consulta1[],3,0),"-"))</f>
        <v/>
      </c>
      <c r="T1646" s="45" t="str">
        <f>+IF(Q1646="","",IFERROR(VLOOKUP(Q1646,Consulta1[],4,0),"-"))</f>
        <v/>
      </c>
      <c r="U1646" s="45" t="str">
        <f>+IF(Q1646="","",IFERROR(VLOOKUP(Q1646,Consulta1[],5,0),"-"))</f>
        <v/>
      </c>
      <c r="V1646" s="45" t="str">
        <f>+IF(Q1646="","",IFERROR(VLOOKUP(Q1646,Consulta1[],6,0),"-"))</f>
        <v/>
      </c>
      <c r="W1646" s="45" t="str">
        <f t="shared" si="176"/>
        <v/>
      </c>
      <c r="X1646" s="51" t="str">
        <f>+IF(T1646="SWAT HB",800,IF(R1646="-","",IFERROR(IF(T1646="-","",VLOOKUP(T1646,'SKILL PERFIL'!$A$2:$B$37,2,0)),"")))</f>
        <v/>
      </c>
      <c r="Y1646" s="51" t="str">
        <f t="shared" si="177"/>
        <v/>
      </c>
      <c r="Z1646" s="46" t="str">
        <f t="shared" si="178"/>
        <v/>
      </c>
      <c r="AA1646" s="45" t="str">
        <f t="shared" si="179"/>
        <v/>
      </c>
      <c r="AB1646" s="45" t="str">
        <f t="shared" si="180"/>
        <v/>
      </c>
      <c r="AC1646" s="45" t="str">
        <f>+IF(Q1646="","",IFERROR(VLOOKUP(Q1646,Consulta1[],7,0),"-"))</f>
        <v/>
      </c>
      <c r="AD1646" s="45" t="str">
        <f>+IF(Q1646="","",IFERROR(VLOOKUP(Q1646,Consulta1[],9,0),"-"))</f>
        <v/>
      </c>
      <c r="AE1646" s="1">
        <f t="shared" si="181"/>
        <v>0</v>
      </c>
    </row>
    <row r="1647" spans="16:31">
      <c r="P1647" s="54"/>
      <c r="Q1647" s="45" t="str">
        <f t="shared" si="175"/>
        <v/>
      </c>
      <c r="R1647" s="45" t="str">
        <f>+IF(Q1647="","",IFERROR(VLOOKUP(Q1647,Consulta1[],2,0),"-"))</f>
        <v/>
      </c>
      <c r="S1647" s="45" t="str">
        <f>+IF(Q1647="","",IFERROR(VLOOKUP(Q1647,Consulta1[],3,0),"-"))</f>
        <v/>
      </c>
      <c r="T1647" s="45" t="str">
        <f>+IF(Q1647="","",IFERROR(VLOOKUP(Q1647,Consulta1[],4,0),"-"))</f>
        <v/>
      </c>
      <c r="U1647" s="45" t="str">
        <f>+IF(Q1647="","",IFERROR(VLOOKUP(Q1647,Consulta1[],5,0),"-"))</f>
        <v/>
      </c>
      <c r="V1647" s="45" t="str">
        <f>+IF(Q1647="","",IFERROR(VLOOKUP(Q1647,Consulta1[],6,0),"-"))</f>
        <v/>
      </c>
      <c r="W1647" s="45" t="str">
        <f t="shared" si="176"/>
        <v/>
      </c>
      <c r="X1647" s="51" t="str">
        <f>+IF(T1647="SWAT HB",800,IF(R1647="-","",IFERROR(IF(T1647="-","",VLOOKUP(T1647,'SKILL PERFIL'!$A$2:$B$37,2,0)),"")))</f>
        <v/>
      </c>
      <c r="Y1647" s="51" t="str">
        <f t="shared" si="177"/>
        <v/>
      </c>
      <c r="Z1647" s="46" t="str">
        <f t="shared" si="178"/>
        <v/>
      </c>
      <c r="AA1647" s="45" t="str">
        <f t="shared" si="179"/>
        <v/>
      </c>
      <c r="AB1647" s="45" t="str">
        <f t="shared" si="180"/>
        <v/>
      </c>
      <c r="AC1647" s="45" t="str">
        <f>+IF(Q1647="","",IFERROR(VLOOKUP(Q1647,Consulta1[],7,0),"-"))</f>
        <v/>
      </c>
      <c r="AD1647" s="45" t="str">
        <f>+IF(Q1647="","",IFERROR(VLOOKUP(Q1647,Consulta1[],9,0),"-"))</f>
        <v/>
      </c>
      <c r="AE1647" s="1">
        <f t="shared" si="181"/>
        <v>0</v>
      </c>
    </row>
    <row r="1648" spans="16:31">
      <c r="P1648" s="54"/>
      <c r="Q1648" s="45" t="str">
        <f t="shared" si="175"/>
        <v/>
      </c>
      <c r="R1648" s="45" t="str">
        <f>+IF(Q1648="","",IFERROR(VLOOKUP(Q1648,Consulta1[],2,0),"-"))</f>
        <v/>
      </c>
      <c r="S1648" s="45" t="str">
        <f>+IF(Q1648="","",IFERROR(VLOOKUP(Q1648,Consulta1[],3,0),"-"))</f>
        <v/>
      </c>
      <c r="T1648" s="45" t="str">
        <f>+IF(Q1648="","",IFERROR(VLOOKUP(Q1648,Consulta1[],4,0),"-"))</f>
        <v/>
      </c>
      <c r="U1648" s="45" t="str">
        <f>+IF(Q1648="","",IFERROR(VLOOKUP(Q1648,Consulta1[],5,0),"-"))</f>
        <v/>
      </c>
      <c r="V1648" s="45" t="str">
        <f>+IF(Q1648="","",IFERROR(VLOOKUP(Q1648,Consulta1[],6,0),"-"))</f>
        <v/>
      </c>
      <c r="W1648" s="45" t="str">
        <f t="shared" si="176"/>
        <v/>
      </c>
      <c r="X1648" s="51" t="str">
        <f>+IF(T1648="SWAT HB",800,IF(R1648="-","",IFERROR(IF(T1648="-","",VLOOKUP(T1648,'SKILL PERFIL'!$A$2:$B$37,2,0)),"")))</f>
        <v/>
      </c>
      <c r="Y1648" s="51" t="str">
        <f t="shared" si="177"/>
        <v/>
      </c>
      <c r="Z1648" s="46" t="str">
        <f t="shared" si="178"/>
        <v/>
      </c>
      <c r="AA1648" s="45" t="str">
        <f t="shared" si="179"/>
        <v/>
      </c>
      <c r="AB1648" s="45" t="str">
        <f t="shared" si="180"/>
        <v/>
      </c>
      <c r="AC1648" s="45" t="str">
        <f>+IF(Q1648="","",IFERROR(VLOOKUP(Q1648,Consulta1[],7,0),"-"))</f>
        <v/>
      </c>
      <c r="AD1648" s="45" t="str">
        <f>+IF(Q1648="","",IFERROR(VLOOKUP(Q1648,Consulta1[],9,0),"-"))</f>
        <v/>
      </c>
      <c r="AE1648" s="1">
        <f t="shared" si="181"/>
        <v>0</v>
      </c>
    </row>
    <row r="1649" spans="16:31">
      <c r="P1649" s="54"/>
      <c r="Q1649" s="45" t="str">
        <f t="shared" si="175"/>
        <v/>
      </c>
      <c r="R1649" s="45" t="str">
        <f>+IF(Q1649="","",IFERROR(VLOOKUP(Q1649,Consulta1[],2,0),"-"))</f>
        <v/>
      </c>
      <c r="S1649" s="45" t="str">
        <f>+IF(Q1649="","",IFERROR(VLOOKUP(Q1649,Consulta1[],3,0),"-"))</f>
        <v/>
      </c>
      <c r="T1649" s="45" t="str">
        <f>+IF(Q1649="","",IFERROR(VLOOKUP(Q1649,Consulta1[],4,0),"-"))</f>
        <v/>
      </c>
      <c r="U1649" s="45" t="str">
        <f>+IF(Q1649="","",IFERROR(VLOOKUP(Q1649,Consulta1[],5,0),"-"))</f>
        <v/>
      </c>
      <c r="V1649" s="45" t="str">
        <f>+IF(Q1649="","",IFERROR(VLOOKUP(Q1649,Consulta1[],6,0),"-"))</f>
        <v/>
      </c>
      <c r="W1649" s="45" t="str">
        <f t="shared" si="176"/>
        <v/>
      </c>
      <c r="X1649" s="51" t="str">
        <f>+IF(T1649="SWAT HB",800,IF(R1649="-","",IFERROR(IF(T1649="-","",VLOOKUP(T1649,'SKILL PERFIL'!$A$2:$B$37,2,0)),"")))</f>
        <v/>
      </c>
      <c r="Y1649" s="51" t="str">
        <f t="shared" si="177"/>
        <v/>
      </c>
      <c r="Z1649" s="46" t="str">
        <f t="shared" si="178"/>
        <v/>
      </c>
      <c r="AA1649" s="45" t="str">
        <f t="shared" si="179"/>
        <v/>
      </c>
      <c r="AB1649" s="45" t="str">
        <f t="shared" si="180"/>
        <v/>
      </c>
      <c r="AC1649" s="45" t="str">
        <f>+IF(Q1649="","",IFERROR(VLOOKUP(Q1649,Consulta1[],7,0),"-"))</f>
        <v/>
      </c>
      <c r="AD1649" s="45" t="str">
        <f>+IF(Q1649="","",IFERROR(VLOOKUP(Q1649,Consulta1[],9,0),"-"))</f>
        <v/>
      </c>
      <c r="AE1649" s="1">
        <f t="shared" si="181"/>
        <v>0</v>
      </c>
    </row>
    <row r="1650" spans="16:31">
      <c r="P1650" s="54"/>
      <c r="Q1650" s="45" t="str">
        <f t="shared" si="175"/>
        <v/>
      </c>
      <c r="R1650" s="45" t="str">
        <f>+IF(Q1650="","",IFERROR(VLOOKUP(Q1650,Consulta1[],2,0),"-"))</f>
        <v/>
      </c>
      <c r="S1650" s="45" t="str">
        <f>+IF(Q1650="","",IFERROR(VLOOKUP(Q1650,Consulta1[],3,0),"-"))</f>
        <v/>
      </c>
      <c r="T1650" s="45" t="str">
        <f>+IF(Q1650="","",IFERROR(VLOOKUP(Q1650,Consulta1[],4,0),"-"))</f>
        <v/>
      </c>
      <c r="U1650" s="45" t="str">
        <f>+IF(Q1650="","",IFERROR(VLOOKUP(Q1650,Consulta1[],5,0),"-"))</f>
        <v/>
      </c>
      <c r="V1650" s="45" t="str">
        <f>+IF(Q1650="","",IFERROR(VLOOKUP(Q1650,Consulta1[],6,0),"-"))</f>
        <v/>
      </c>
      <c r="W1650" s="45" t="str">
        <f t="shared" si="176"/>
        <v/>
      </c>
      <c r="X1650" s="51" t="str">
        <f>+IF(T1650="SWAT HB",800,IF(R1650="-","",IFERROR(IF(T1650="-","",VLOOKUP(T1650,'SKILL PERFIL'!$A$2:$B$37,2,0)),"")))</f>
        <v/>
      </c>
      <c r="Y1650" s="51" t="str">
        <f t="shared" si="177"/>
        <v/>
      </c>
      <c r="Z1650" s="46" t="str">
        <f t="shared" si="178"/>
        <v/>
      </c>
      <c r="AA1650" s="45" t="str">
        <f t="shared" si="179"/>
        <v/>
      </c>
      <c r="AB1650" s="45" t="str">
        <f t="shared" si="180"/>
        <v/>
      </c>
      <c r="AC1650" s="45" t="str">
        <f>+IF(Q1650="","",IFERROR(VLOOKUP(Q1650,Consulta1[],7,0),"-"))</f>
        <v/>
      </c>
      <c r="AD1650" s="45" t="str">
        <f>+IF(Q1650="","",IFERROR(VLOOKUP(Q1650,Consulta1[],9,0),"-"))</f>
        <v/>
      </c>
      <c r="AE1650" s="1">
        <f t="shared" si="181"/>
        <v>0</v>
      </c>
    </row>
    <row r="1651" spans="16:31">
      <c r="P1651" s="54"/>
      <c r="Q1651" s="45" t="str">
        <f t="shared" si="175"/>
        <v/>
      </c>
      <c r="R1651" s="45" t="str">
        <f>+IF(Q1651="","",IFERROR(VLOOKUP(Q1651,Consulta1[],2,0),"-"))</f>
        <v/>
      </c>
      <c r="S1651" s="45" t="str">
        <f>+IF(Q1651="","",IFERROR(VLOOKUP(Q1651,Consulta1[],3,0),"-"))</f>
        <v/>
      </c>
      <c r="T1651" s="45" t="str">
        <f>+IF(Q1651="","",IFERROR(VLOOKUP(Q1651,Consulta1[],4,0),"-"))</f>
        <v/>
      </c>
      <c r="U1651" s="45" t="str">
        <f>+IF(Q1651="","",IFERROR(VLOOKUP(Q1651,Consulta1[],5,0),"-"))</f>
        <v/>
      </c>
      <c r="V1651" s="45" t="str">
        <f>+IF(Q1651="","",IFERROR(VLOOKUP(Q1651,Consulta1[],6,0),"-"))</f>
        <v/>
      </c>
      <c r="W1651" s="45" t="str">
        <f t="shared" si="176"/>
        <v/>
      </c>
      <c r="X1651" s="51" t="str">
        <f>+IF(T1651="SWAT HB",800,IF(R1651="-","",IFERROR(IF(T1651="-","",VLOOKUP(T1651,'SKILL PERFIL'!$A$2:$B$37,2,0)),"")))</f>
        <v/>
      </c>
      <c r="Y1651" s="51" t="str">
        <f t="shared" si="177"/>
        <v/>
      </c>
      <c r="Z1651" s="46" t="str">
        <f t="shared" si="178"/>
        <v/>
      </c>
      <c r="AA1651" s="45" t="str">
        <f t="shared" si="179"/>
        <v/>
      </c>
      <c r="AB1651" s="45" t="str">
        <f t="shared" si="180"/>
        <v/>
      </c>
      <c r="AC1651" s="45" t="str">
        <f>+IF(Q1651="","",IFERROR(VLOOKUP(Q1651,Consulta1[],7,0),"-"))</f>
        <v/>
      </c>
      <c r="AD1651" s="45" t="str">
        <f>+IF(Q1651="","",IFERROR(VLOOKUP(Q1651,Consulta1[],9,0),"-"))</f>
        <v/>
      </c>
      <c r="AE1651" s="1">
        <f t="shared" si="181"/>
        <v>0</v>
      </c>
    </row>
    <row r="1652" spans="16:31">
      <c r="P1652" s="54"/>
      <c r="Q1652" s="45" t="str">
        <f t="shared" si="175"/>
        <v/>
      </c>
      <c r="R1652" s="45" t="str">
        <f>+IF(Q1652="","",IFERROR(VLOOKUP(Q1652,Consulta1[],2,0),"-"))</f>
        <v/>
      </c>
      <c r="S1652" s="45" t="str">
        <f>+IF(Q1652="","",IFERROR(VLOOKUP(Q1652,Consulta1[],3,0),"-"))</f>
        <v/>
      </c>
      <c r="T1652" s="45" t="str">
        <f>+IF(Q1652="","",IFERROR(VLOOKUP(Q1652,Consulta1[],4,0),"-"))</f>
        <v/>
      </c>
      <c r="U1652" s="45" t="str">
        <f>+IF(Q1652="","",IFERROR(VLOOKUP(Q1652,Consulta1[],5,0),"-"))</f>
        <v/>
      </c>
      <c r="V1652" s="45" t="str">
        <f>+IF(Q1652="","",IFERROR(VLOOKUP(Q1652,Consulta1[],6,0),"-"))</f>
        <v/>
      </c>
      <c r="W1652" s="45" t="str">
        <f t="shared" si="176"/>
        <v/>
      </c>
      <c r="X1652" s="51" t="str">
        <f>+IF(T1652="SWAT HB",800,IF(R1652="-","",IFERROR(IF(T1652="-","",VLOOKUP(T1652,'SKILL PERFIL'!$A$2:$B$37,2,0)),"")))</f>
        <v/>
      </c>
      <c r="Y1652" s="51" t="str">
        <f t="shared" si="177"/>
        <v/>
      </c>
      <c r="Z1652" s="46" t="str">
        <f t="shared" si="178"/>
        <v/>
      </c>
      <c r="AA1652" s="45" t="str">
        <f t="shared" si="179"/>
        <v/>
      </c>
      <c r="AB1652" s="45" t="str">
        <f t="shared" si="180"/>
        <v/>
      </c>
      <c r="AC1652" s="45" t="str">
        <f>+IF(Q1652="","",IFERROR(VLOOKUP(Q1652,Consulta1[],7,0),"-"))</f>
        <v/>
      </c>
      <c r="AD1652" s="45" t="str">
        <f>+IF(Q1652="","",IFERROR(VLOOKUP(Q1652,Consulta1[],9,0),"-"))</f>
        <v/>
      </c>
      <c r="AE1652" s="1">
        <f t="shared" si="181"/>
        <v>0</v>
      </c>
    </row>
    <row r="1653" spans="16:31">
      <c r="P1653" s="54"/>
      <c r="Q1653" s="45" t="str">
        <f t="shared" si="175"/>
        <v/>
      </c>
      <c r="R1653" s="45" t="str">
        <f>+IF(Q1653="","",IFERROR(VLOOKUP(Q1653,Consulta1[],2,0),"-"))</f>
        <v/>
      </c>
      <c r="S1653" s="45" t="str">
        <f>+IF(Q1653="","",IFERROR(VLOOKUP(Q1653,Consulta1[],3,0),"-"))</f>
        <v/>
      </c>
      <c r="T1653" s="45" t="str">
        <f>+IF(Q1653="","",IFERROR(VLOOKUP(Q1653,Consulta1[],4,0),"-"))</f>
        <v/>
      </c>
      <c r="U1653" s="45" t="str">
        <f>+IF(Q1653="","",IFERROR(VLOOKUP(Q1653,Consulta1[],5,0),"-"))</f>
        <v/>
      </c>
      <c r="V1653" s="45" t="str">
        <f>+IF(Q1653="","",IFERROR(VLOOKUP(Q1653,Consulta1[],6,0),"-"))</f>
        <v/>
      </c>
      <c r="W1653" s="45" t="str">
        <f t="shared" si="176"/>
        <v/>
      </c>
      <c r="X1653" s="51" t="str">
        <f>+IF(T1653="SWAT HB",800,IF(R1653="-","",IFERROR(IF(T1653="-","",VLOOKUP(T1653,'SKILL PERFIL'!$A$2:$B$37,2,0)),"")))</f>
        <v/>
      </c>
      <c r="Y1653" s="51" t="str">
        <f t="shared" si="177"/>
        <v/>
      </c>
      <c r="Z1653" s="46" t="str">
        <f t="shared" si="178"/>
        <v/>
      </c>
      <c r="AA1653" s="45" t="str">
        <f t="shared" si="179"/>
        <v/>
      </c>
      <c r="AB1653" s="45" t="str">
        <f t="shared" si="180"/>
        <v/>
      </c>
      <c r="AC1653" s="45" t="str">
        <f>+IF(Q1653="","",IFERROR(VLOOKUP(Q1653,Consulta1[],7,0),"-"))</f>
        <v/>
      </c>
      <c r="AD1653" s="45" t="str">
        <f>+IF(Q1653="","",IFERROR(VLOOKUP(Q1653,Consulta1[],9,0),"-"))</f>
        <v/>
      </c>
      <c r="AE1653" s="1">
        <f t="shared" si="181"/>
        <v>0</v>
      </c>
    </row>
    <row r="1654" spans="16:31">
      <c r="P1654" s="54"/>
      <c r="Q1654" s="45" t="str">
        <f t="shared" si="175"/>
        <v/>
      </c>
      <c r="R1654" s="45" t="str">
        <f>+IF(Q1654="","",IFERROR(VLOOKUP(Q1654,Consulta1[],2,0),"-"))</f>
        <v/>
      </c>
      <c r="S1654" s="45" t="str">
        <f>+IF(Q1654="","",IFERROR(VLOOKUP(Q1654,Consulta1[],3,0),"-"))</f>
        <v/>
      </c>
      <c r="T1654" s="45" t="str">
        <f>+IF(Q1654="","",IFERROR(VLOOKUP(Q1654,Consulta1[],4,0),"-"))</f>
        <v/>
      </c>
      <c r="U1654" s="45" t="str">
        <f>+IF(Q1654="","",IFERROR(VLOOKUP(Q1654,Consulta1[],5,0),"-"))</f>
        <v/>
      </c>
      <c r="V1654" s="45" t="str">
        <f>+IF(Q1654="","",IFERROR(VLOOKUP(Q1654,Consulta1[],6,0),"-"))</f>
        <v/>
      </c>
      <c r="W1654" s="45" t="str">
        <f t="shared" si="176"/>
        <v/>
      </c>
      <c r="X1654" s="51" t="str">
        <f>+IF(T1654="SWAT HB",800,IF(R1654="-","",IFERROR(IF(T1654="-","",VLOOKUP(T1654,'SKILL PERFIL'!$A$2:$B$37,2,0)),"")))</f>
        <v/>
      </c>
      <c r="Y1654" s="51" t="str">
        <f t="shared" si="177"/>
        <v/>
      </c>
      <c r="Z1654" s="46" t="str">
        <f t="shared" si="178"/>
        <v/>
      </c>
      <c r="AA1654" s="45" t="str">
        <f t="shared" si="179"/>
        <v/>
      </c>
      <c r="AB1654" s="45" t="str">
        <f t="shared" si="180"/>
        <v/>
      </c>
      <c r="AC1654" s="45" t="str">
        <f>+IF(Q1654="","",IFERROR(VLOOKUP(Q1654,Consulta1[],7,0),"-"))</f>
        <v/>
      </c>
      <c r="AD1654" s="45" t="str">
        <f>+IF(Q1654="","",IFERROR(VLOOKUP(Q1654,Consulta1[],9,0),"-"))</f>
        <v/>
      </c>
      <c r="AE1654" s="1">
        <f t="shared" si="181"/>
        <v>0</v>
      </c>
    </row>
    <row r="1655" spans="16:31">
      <c r="P1655" s="54"/>
      <c r="Q1655" s="45" t="str">
        <f t="shared" si="175"/>
        <v/>
      </c>
      <c r="R1655" s="45" t="str">
        <f>+IF(Q1655="","",IFERROR(VLOOKUP(Q1655,Consulta1[],2,0),"-"))</f>
        <v/>
      </c>
      <c r="S1655" s="45" t="str">
        <f>+IF(Q1655="","",IFERROR(VLOOKUP(Q1655,Consulta1[],3,0),"-"))</f>
        <v/>
      </c>
      <c r="T1655" s="45" t="str">
        <f>+IF(Q1655="","",IFERROR(VLOOKUP(Q1655,Consulta1[],4,0),"-"))</f>
        <v/>
      </c>
      <c r="U1655" s="45" t="str">
        <f>+IF(Q1655="","",IFERROR(VLOOKUP(Q1655,Consulta1[],5,0),"-"))</f>
        <v/>
      </c>
      <c r="V1655" s="45" t="str">
        <f>+IF(Q1655="","",IFERROR(VLOOKUP(Q1655,Consulta1[],6,0),"-"))</f>
        <v/>
      </c>
      <c r="W1655" s="45" t="str">
        <f t="shared" si="176"/>
        <v/>
      </c>
      <c r="X1655" s="51" t="str">
        <f>+IF(T1655="SWAT HB",800,IF(R1655="-","",IFERROR(IF(T1655="-","",VLOOKUP(T1655,'SKILL PERFIL'!$A$2:$B$37,2,0)),"")))</f>
        <v/>
      </c>
      <c r="Y1655" s="51" t="str">
        <f t="shared" si="177"/>
        <v/>
      </c>
      <c r="Z1655" s="46" t="str">
        <f t="shared" si="178"/>
        <v/>
      </c>
      <c r="AA1655" s="45" t="str">
        <f t="shared" si="179"/>
        <v/>
      </c>
      <c r="AB1655" s="45" t="str">
        <f t="shared" si="180"/>
        <v/>
      </c>
      <c r="AC1655" s="45" t="str">
        <f>+IF(Q1655="","",IFERROR(VLOOKUP(Q1655,Consulta1[],7,0),"-"))</f>
        <v/>
      </c>
      <c r="AD1655" s="45" t="str">
        <f>+IF(Q1655="","",IFERROR(VLOOKUP(Q1655,Consulta1[],9,0),"-"))</f>
        <v/>
      </c>
      <c r="AE1655" s="1">
        <f t="shared" si="181"/>
        <v>0</v>
      </c>
    </row>
    <row r="1656" spans="16:31">
      <c r="P1656" s="54"/>
      <c r="Q1656" s="45" t="str">
        <f t="shared" si="175"/>
        <v/>
      </c>
      <c r="R1656" s="45" t="str">
        <f>+IF(Q1656="","",IFERROR(VLOOKUP(Q1656,Consulta1[],2,0),"-"))</f>
        <v/>
      </c>
      <c r="S1656" s="45" t="str">
        <f>+IF(Q1656="","",IFERROR(VLOOKUP(Q1656,Consulta1[],3,0),"-"))</f>
        <v/>
      </c>
      <c r="T1656" s="45" t="str">
        <f>+IF(Q1656="","",IFERROR(VLOOKUP(Q1656,Consulta1[],4,0),"-"))</f>
        <v/>
      </c>
      <c r="U1656" s="45" t="str">
        <f>+IF(Q1656="","",IFERROR(VLOOKUP(Q1656,Consulta1[],5,0),"-"))</f>
        <v/>
      </c>
      <c r="V1656" s="45" t="str">
        <f>+IF(Q1656="","",IFERROR(VLOOKUP(Q1656,Consulta1[],6,0),"-"))</f>
        <v/>
      </c>
      <c r="W1656" s="45" t="str">
        <f t="shared" si="176"/>
        <v/>
      </c>
      <c r="X1656" s="51" t="str">
        <f>+IF(T1656="SWAT HB",800,IF(R1656="-","",IFERROR(IF(T1656="-","",VLOOKUP(T1656,'SKILL PERFIL'!$A$2:$B$37,2,0)),"")))</f>
        <v/>
      </c>
      <c r="Y1656" s="51" t="str">
        <f t="shared" si="177"/>
        <v/>
      </c>
      <c r="Z1656" s="46" t="str">
        <f t="shared" si="178"/>
        <v/>
      </c>
      <c r="AA1656" s="45" t="str">
        <f t="shared" si="179"/>
        <v/>
      </c>
      <c r="AB1656" s="45" t="str">
        <f t="shared" si="180"/>
        <v/>
      </c>
      <c r="AC1656" s="45" t="str">
        <f>+IF(Q1656="","",IFERROR(VLOOKUP(Q1656,Consulta1[],7,0),"-"))</f>
        <v/>
      </c>
      <c r="AD1656" s="45" t="str">
        <f>+IF(Q1656="","",IFERROR(VLOOKUP(Q1656,Consulta1[],9,0),"-"))</f>
        <v/>
      </c>
      <c r="AE1656" s="1">
        <f t="shared" si="181"/>
        <v>0</v>
      </c>
    </row>
    <row r="1657" spans="16:31">
      <c r="P1657" s="54"/>
      <c r="Q1657" s="45" t="str">
        <f t="shared" si="175"/>
        <v/>
      </c>
      <c r="R1657" s="45" t="str">
        <f>+IF(Q1657="","",IFERROR(VLOOKUP(Q1657,Consulta1[],2,0),"-"))</f>
        <v/>
      </c>
      <c r="S1657" s="45" t="str">
        <f>+IF(Q1657="","",IFERROR(VLOOKUP(Q1657,Consulta1[],3,0),"-"))</f>
        <v/>
      </c>
      <c r="T1657" s="45" t="str">
        <f>+IF(Q1657="","",IFERROR(VLOOKUP(Q1657,Consulta1[],4,0),"-"))</f>
        <v/>
      </c>
      <c r="U1657" s="45" t="str">
        <f>+IF(Q1657="","",IFERROR(VLOOKUP(Q1657,Consulta1[],5,0),"-"))</f>
        <v/>
      </c>
      <c r="V1657" s="45" t="str">
        <f>+IF(Q1657="","",IFERROR(VLOOKUP(Q1657,Consulta1[],6,0),"-"))</f>
        <v/>
      </c>
      <c r="W1657" s="45" t="str">
        <f t="shared" si="176"/>
        <v/>
      </c>
      <c r="X1657" s="51" t="str">
        <f>+IF(T1657="SWAT HB",800,IF(R1657="-","",IFERROR(IF(T1657="-","",VLOOKUP(T1657,'SKILL PERFIL'!$A$2:$B$37,2,0)),"")))</f>
        <v/>
      </c>
      <c r="Y1657" s="51" t="str">
        <f t="shared" si="177"/>
        <v/>
      </c>
      <c r="Z1657" s="46" t="str">
        <f t="shared" si="178"/>
        <v/>
      </c>
      <c r="AA1657" s="45" t="str">
        <f t="shared" si="179"/>
        <v/>
      </c>
      <c r="AB1657" s="45" t="str">
        <f t="shared" si="180"/>
        <v/>
      </c>
      <c r="AC1657" s="45" t="str">
        <f>+IF(Q1657="","",IFERROR(VLOOKUP(Q1657,Consulta1[],7,0),"-"))</f>
        <v/>
      </c>
      <c r="AD1657" s="45" t="str">
        <f>+IF(Q1657="","",IFERROR(VLOOKUP(Q1657,Consulta1[],9,0),"-"))</f>
        <v/>
      </c>
      <c r="AE1657" s="1">
        <f t="shared" si="181"/>
        <v>0</v>
      </c>
    </row>
    <row r="1658" spans="16:31">
      <c r="P1658" s="54"/>
      <c r="Q1658" s="45" t="str">
        <f t="shared" si="175"/>
        <v/>
      </c>
      <c r="R1658" s="45" t="str">
        <f>+IF(Q1658="","",IFERROR(VLOOKUP(Q1658,Consulta1[],2,0),"-"))</f>
        <v/>
      </c>
      <c r="S1658" s="45" t="str">
        <f>+IF(Q1658="","",IFERROR(VLOOKUP(Q1658,Consulta1[],3,0),"-"))</f>
        <v/>
      </c>
      <c r="T1658" s="45" t="str">
        <f>+IF(Q1658="","",IFERROR(VLOOKUP(Q1658,Consulta1[],4,0),"-"))</f>
        <v/>
      </c>
      <c r="U1658" s="45" t="str">
        <f>+IF(Q1658="","",IFERROR(VLOOKUP(Q1658,Consulta1[],5,0),"-"))</f>
        <v/>
      </c>
      <c r="V1658" s="45" t="str">
        <f>+IF(Q1658="","",IFERROR(VLOOKUP(Q1658,Consulta1[],6,0),"-"))</f>
        <v/>
      </c>
      <c r="W1658" s="45" t="str">
        <f t="shared" si="176"/>
        <v/>
      </c>
      <c r="X1658" s="51" t="str">
        <f>+IF(T1658="SWAT HB",800,IF(R1658="-","",IFERROR(IF(T1658="-","",VLOOKUP(T1658,'SKILL PERFIL'!$A$2:$B$37,2,0)),"")))</f>
        <v/>
      </c>
      <c r="Y1658" s="51" t="str">
        <f t="shared" si="177"/>
        <v/>
      </c>
      <c r="Z1658" s="46" t="str">
        <f t="shared" si="178"/>
        <v/>
      </c>
      <c r="AA1658" s="45" t="str">
        <f t="shared" si="179"/>
        <v/>
      </c>
      <c r="AB1658" s="45" t="str">
        <f t="shared" si="180"/>
        <v/>
      </c>
      <c r="AC1658" s="45" t="str">
        <f>+IF(Q1658="","",IFERROR(VLOOKUP(Q1658,Consulta1[],7,0),"-"))</f>
        <v/>
      </c>
      <c r="AD1658" s="45" t="str">
        <f>+IF(Q1658="","",IFERROR(VLOOKUP(Q1658,Consulta1[],9,0),"-"))</f>
        <v/>
      </c>
      <c r="AE1658" s="1">
        <f t="shared" si="181"/>
        <v>0</v>
      </c>
    </row>
    <row r="1659" spans="16:31">
      <c r="P1659" s="54"/>
      <c r="Q1659" s="45" t="str">
        <f t="shared" si="175"/>
        <v/>
      </c>
      <c r="R1659" s="45" t="str">
        <f>+IF(Q1659="","",IFERROR(VLOOKUP(Q1659,Consulta1[],2,0),"-"))</f>
        <v/>
      </c>
      <c r="S1659" s="45" t="str">
        <f>+IF(Q1659="","",IFERROR(VLOOKUP(Q1659,Consulta1[],3,0),"-"))</f>
        <v/>
      </c>
      <c r="T1659" s="45" t="str">
        <f>+IF(Q1659="","",IFERROR(VLOOKUP(Q1659,Consulta1[],4,0),"-"))</f>
        <v/>
      </c>
      <c r="U1659" s="45" t="str">
        <f>+IF(Q1659="","",IFERROR(VLOOKUP(Q1659,Consulta1[],5,0),"-"))</f>
        <v/>
      </c>
      <c r="V1659" s="45" t="str">
        <f>+IF(Q1659="","",IFERROR(VLOOKUP(Q1659,Consulta1[],6,0),"-"))</f>
        <v/>
      </c>
      <c r="W1659" s="45" t="str">
        <f t="shared" si="176"/>
        <v/>
      </c>
      <c r="X1659" s="51" t="str">
        <f>+IF(T1659="SWAT HB",800,IF(R1659="-","",IFERROR(IF(T1659="-","",VLOOKUP(T1659,'SKILL PERFIL'!$A$2:$B$37,2,0)),"")))</f>
        <v/>
      </c>
      <c r="Y1659" s="51" t="str">
        <f t="shared" si="177"/>
        <v/>
      </c>
      <c r="Z1659" s="46" t="str">
        <f t="shared" si="178"/>
        <v/>
      </c>
      <c r="AA1659" s="45" t="str">
        <f t="shared" si="179"/>
        <v/>
      </c>
      <c r="AB1659" s="45" t="str">
        <f t="shared" si="180"/>
        <v/>
      </c>
      <c r="AC1659" s="45" t="str">
        <f>+IF(Q1659="","",IFERROR(VLOOKUP(Q1659,Consulta1[],7,0),"-"))</f>
        <v/>
      </c>
      <c r="AD1659" s="45" t="str">
        <f>+IF(Q1659="","",IFERROR(VLOOKUP(Q1659,Consulta1[],9,0),"-"))</f>
        <v/>
      </c>
      <c r="AE1659" s="1">
        <f t="shared" si="181"/>
        <v>0</v>
      </c>
    </row>
    <row r="1660" spans="16:31">
      <c r="P1660" s="54"/>
      <c r="Q1660" s="45" t="str">
        <f t="shared" si="175"/>
        <v/>
      </c>
      <c r="R1660" s="45" t="str">
        <f>+IF(Q1660="","",IFERROR(VLOOKUP(Q1660,Consulta1[],2,0),"-"))</f>
        <v/>
      </c>
      <c r="S1660" s="45" t="str">
        <f>+IF(Q1660="","",IFERROR(VLOOKUP(Q1660,Consulta1[],3,0),"-"))</f>
        <v/>
      </c>
      <c r="T1660" s="45" t="str">
        <f>+IF(Q1660="","",IFERROR(VLOOKUP(Q1660,Consulta1[],4,0),"-"))</f>
        <v/>
      </c>
      <c r="U1660" s="45" t="str">
        <f>+IF(Q1660="","",IFERROR(VLOOKUP(Q1660,Consulta1[],5,0),"-"))</f>
        <v/>
      </c>
      <c r="V1660" s="45" t="str">
        <f>+IF(Q1660="","",IFERROR(VLOOKUP(Q1660,Consulta1[],6,0),"-"))</f>
        <v/>
      </c>
      <c r="W1660" s="45" t="str">
        <f t="shared" si="176"/>
        <v/>
      </c>
      <c r="X1660" s="51" t="str">
        <f>+IF(T1660="SWAT HB",800,IF(R1660="-","",IFERROR(IF(T1660="-","",VLOOKUP(T1660,'SKILL PERFIL'!$A$2:$B$37,2,0)),"")))</f>
        <v/>
      </c>
      <c r="Y1660" s="51" t="str">
        <f t="shared" si="177"/>
        <v/>
      </c>
      <c r="Z1660" s="46" t="str">
        <f t="shared" si="178"/>
        <v/>
      </c>
      <c r="AA1660" s="45" t="str">
        <f t="shared" si="179"/>
        <v/>
      </c>
      <c r="AB1660" s="45" t="str">
        <f t="shared" si="180"/>
        <v/>
      </c>
      <c r="AC1660" s="45" t="str">
        <f>+IF(Q1660="","",IFERROR(VLOOKUP(Q1660,Consulta1[],7,0),"-"))</f>
        <v/>
      </c>
      <c r="AD1660" s="45" t="str">
        <f>+IF(Q1660="","",IFERROR(VLOOKUP(Q1660,Consulta1[],9,0),"-"))</f>
        <v/>
      </c>
      <c r="AE1660" s="1">
        <f t="shared" si="181"/>
        <v>0</v>
      </c>
    </row>
    <row r="1661" spans="16:31">
      <c r="P1661" s="54"/>
      <c r="Q1661" s="45" t="str">
        <f t="shared" si="175"/>
        <v/>
      </c>
      <c r="R1661" s="45" t="str">
        <f>+IF(Q1661="","",IFERROR(VLOOKUP(Q1661,Consulta1[],2,0),"-"))</f>
        <v/>
      </c>
      <c r="S1661" s="45" t="str">
        <f>+IF(Q1661="","",IFERROR(VLOOKUP(Q1661,Consulta1[],3,0),"-"))</f>
        <v/>
      </c>
      <c r="T1661" s="45" t="str">
        <f>+IF(Q1661="","",IFERROR(VLOOKUP(Q1661,Consulta1[],4,0),"-"))</f>
        <v/>
      </c>
      <c r="U1661" s="45" t="str">
        <f>+IF(Q1661="","",IFERROR(VLOOKUP(Q1661,Consulta1[],5,0),"-"))</f>
        <v/>
      </c>
      <c r="V1661" s="45" t="str">
        <f>+IF(Q1661="","",IFERROR(VLOOKUP(Q1661,Consulta1[],6,0),"-"))</f>
        <v/>
      </c>
      <c r="W1661" s="45" t="str">
        <f t="shared" si="176"/>
        <v/>
      </c>
      <c r="X1661" s="51" t="str">
        <f>+IF(T1661="SWAT HB",800,IF(R1661="-","",IFERROR(IF(T1661="-","",VLOOKUP(T1661,'SKILL PERFIL'!$A$2:$B$37,2,0)),"")))</f>
        <v/>
      </c>
      <c r="Y1661" s="51" t="str">
        <f t="shared" si="177"/>
        <v/>
      </c>
      <c r="Z1661" s="46" t="str">
        <f t="shared" si="178"/>
        <v/>
      </c>
      <c r="AA1661" s="45" t="str">
        <f t="shared" si="179"/>
        <v/>
      </c>
      <c r="AB1661" s="45" t="str">
        <f t="shared" si="180"/>
        <v/>
      </c>
      <c r="AC1661" s="45" t="str">
        <f>+IF(Q1661="","",IFERROR(VLOOKUP(Q1661,Consulta1[],7,0),"-"))</f>
        <v/>
      </c>
      <c r="AD1661" s="45" t="str">
        <f>+IF(Q1661="","",IFERROR(VLOOKUP(Q1661,Consulta1[],9,0),"-"))</f>
        <v/>
      </c>
      <c r="AE1661" s="1">
        <f t="shared" si="181"/>
        <v>0</v>
      </c>
    </row>
    <row r="1662" spans="16:31">
      <c r="P1662" s="54"/>
      <c r="Q1662" s="45" t="str">
        <f t="shared" si="175"/>
        <v/>
      </c>
      <c r="R1662" s="45" t="str">
        <f>+IF(Q1662="","",IFERROR(VLOOKUP(Q1662,Consulta1[],2,0),"-"))</f>
        <v/>
      </c>
      <c r="S1662" s="45" t="str">
        <f>+IF(Q1662="","",IFERROR(VLOOKUP(Q1662,Consulta1[],3,0),"-"))</f>
        <v/>
      </c>
      <c r="T1662" s="45" t="str">
        <f>+IF(Q1662="","",IFERROR(VLOOKUP(Q1662,Consulta1[],4,0),"-"))</f>
        <v/>
      </c>
      <c r="U1662" s="45" t="str">
        <f>+IF(Q1662="","",IFERROR(VLOOKUP(Q1662,Consulta1[],5,0),"-"))</f>
        <v/>
      </c>
      <c r="V1662" s="45" t="str">
        <f>+IF(Q1662="","",IFERROR(VLOOKUP(Q1662,Consulta1[],6,0),"-"))</f>
        <v/>
      </c>
      <c r="W1662" s="45" t="str">
        <f t="shared" si="176"/>
        <v/>
      </c>
      <c r="X1662" s="51" t="str">
        <f>+IF(T1662="SWAT HB",800,IF(R1662="-","",IFERROR(IF(T1662="-","",VLOOKUP(T1662,'SKILL PERFIL'!$A$2:$B$37,2,0)),"")))</f>
        <v/>
      </c>
      <c r="Y1662" s="51" t="str">
        <f t="shared" si="177"/>
        <v/>
      </c>
      <c r="Z1662" s="46" t="str">
        <f t="shared" si="178"/>
        <v/>
      </c>
      <c r="AA1662" s="45" t="str">
        <f t="shared" si="179"/>
        <v/>
      </c>
      <c r="AB1662" s="45" t="str">
        <f t="shared" si="180"/>
        <v/>
      </c>
      <c r="AC1662" s="45" t="str">
        <f>+IF(Q1662="","",IFERROR(VLOOKUP(Q1662,Consulta1[],7,0),"-"))</f>
        <v/>
      </c>
      <c r="AD1662" s="45" t="str">
        <f>+IF(Q1662="","",IFERROR(VLOOKUP(Q1662,Consulta1[],9,0),"-"))</f>
        <v/>
      </c>
      <c r="AE1662" s="1">
        <f t="shared" si="181"/>
        <v>0</v>
      </c>
    </row>
    <row r="1663" spans="16:31">
      <c r="P1663" s="54"/>
      <c r="Q1663" s="45" t="str">
        <f t="shared" si="175"/>
        <v/>
      </c>
      <c r="R1663" s="45" t="str">
        <f>+IF(Q1663="","",IFERROR(VLOOKUP(Q1663,Consulta1[],2,0),"-"))</f>
        <v/>
      </c>
      <c r="S1663" s="45" t="str">
        <f>+IF(Q1663="","",IFERROR(VLOOKUP(Q1663,Consulta1[],3,0),"-"))</f>
        <v/>
      </c>
      <c r="T1663" s="45" t="str">
        <f>+IF(Q1663="","",IFERROR(VLOOKUP(Q1663,Consulta1[],4,0),"-"))</f>
        <v/>
      </c>
      <c r="U1663" s="45" t="str">
        <f>+IF(Q1663="","",IFERROR(VLOOKUP(Q1663,Consulta1[],5,0),"-"))</f>
        <v/>
      </c>
      <c r="V1663" s="45" t="str">
        <f>+IF(Q1663="","",IFERROR(VLOOKUP(Q1663,Consulta1[],6,0),"-"))</f>
        <v/>
      </c>
      <c r="W1663" s="45" t="str">
        <f t="shared" si="176"/>
        <v/>
      </c>
      <c r="X1663" s="51" t="str">
        <f>+IF(T1663="SWAT HB",800,IF(R1663="-","",IFERROR(IF(T1663="-","",VLOOKUP(T1663,'SKILL PERFIL'!$A$2:$B$37,2,0)),"")))</f>
        <v/>
      </c>
      <c r="Y1663" s="51" t="str">
        <f t="shared" si="177"/>
        <v/>
      </c>
      <c r="Z1663" s="46" t="str">
        <f t="shared" si="178"/>
        <v/>
      </c>
      <c r="AA1663" s="45" t="str">
        <f t="shared" si="179"/>
        <v/>
      </c>
      <c r="AB1663" s="45" t="str">
        <f t="shared" si="180"/>
        <v/>
      </c>
      <c r="AC1663" s="45" t="str">
        <f>+IF(Q1663="","",IFERROR(VLOOKUP(Q1663,Consulta1[],7,0),"-"))</f>
        <v/>
      </c>
      <c r="AD1663" s="45" t="str">
        <f>+IF(Q1663="","",IFERROR(VLOOKUP(Q1663,Consulta1[],9,0),"-"))</f>
        <v/>
      </c>
      <c r="AE1663" s="1">
        <f t="shared" si="181"/>
        <v>0</v>
      </c>
    </row>
    <row r="1664" spans="16:31">
      <c r="P1664" s="54"/>
      <c r="Q1664" s="45" t="str">
        <f t="shared" si="175"/>
        <v/>
      </c>
      <c r="R1664" s="45" t="str">
        <f>+IF(Q1664="","",IFERROR(VLOOKUP(Q1664,Consulta1[],2,0),"-"))</f>
        <v/>
      </c>
      <c r="S1664" s="45" t="str">
        <f>+IF(Q1664="","",IFERROR(VLOOKUP(Q1664,Consulta1[],3,0),"-"))</f>
        <v/>
      </c>
      <c r="T1664" s="45" t="str">
        <f>+IF(Q1664="","",IFERROR(VLOOKUP(Q1664,Consulta1[],4,0),"-"))</f>
        <v/>
      </c>
      <c r="U1664" s="45" t="str">
        <f>+IF(Q1664="","",IFERROR(VLOOKUP(Q1664,Consulta1[],5,0),"-"))</f>
        <v/>
      </c>
      <c r="V1664" s="45" t="str">
        <f>+IF(Q1664="","",IFERROR(VLOOKUP(Q1664,Consulta1[],6,0),"-"))</f>
        <v/>
      </c>
      <c r="W1664" s="45" t="str">
        <f t="shared" si="176"/>
        <v/>
      </c>
      <c r="X1664" s="51" t="str">
        <f>+IF(T1664="SWAT HB",800,IF(R1664="-","",IFERROR(IF(T1664="-","",VLOOKUP(T1664,'SKILL PERFIL'!$A$2:$B$37,2,0)),"")))</f>
        <v/>
      </c>
      <c r="Y1664" s="51" t="str">
        <f t="shared" si="177"/>
        <v/>
      </c>
      <c r="Z1664" s="46" t="str">
        <f t="shared" si="178"/>
        <v/>
      </c>
      <c r="AA1664" s="45" t="str">
        <f t="shared" si="179"/>
        <v/>
      </c>
      <c r="AB1664" s="45" t="str">
        <f t="shared" si="180"/>
        <v/>
      </c>
      <c r="AC1664" s="45" t="str">
        <f>+IF(Q1664="","",IFERROR(VLOOKUP(Q1664,Consulta1[],7,0),"-"))</f>
        <v/>
      </c>
      <c r="AD1664" s="45" t="str">
        <f>+IF(Q1664="","",IFERROR(VLOOKUP(Q1664,Consulta1[],9,0),"-"))</f>
        <v/>
      </c>
      <c r="AE1664" s="1">
        <f t="shared" si="181"/>
        <v>0</v>
      </c>
    </row>
    <row r="1665" spans="16:31">
      <c r="P1665" s="54"/>
      <c r="Q1665" s="45" t="str">
        <f t="shared" si="175"/>
        <v/>
      </c>
      <c r="R1665" s="45" t="str">
        <f>+IF(Q1665="","",IFERROR(VLOOKUP(Q1665,Consulta1[],2,0),"-"))</f>
        <v/>
      </c>
      <c r="S1665" s="45" t="str">
        <f>+IF(Q1665="","",IFERROR(VLOOKUP(Q1665,Consulta1[],3,0),"-"))</f>
        <v/>
      </c>
      <c r="T1665" s="45" t="str">
        <f>+IF(Q1665="","",IFERROR(VLOOKUP(Q1665,Consulta1[],4,0),"-"))</f>
        <v/>
      </c>
      <c r="U1665" s="45" t="str">
        <f>+IF(Q1665="","",IFERROR(VLOOKUP(Q1665,Consulta1[],5,0),"-"))</f>
        <v/>
      </c>
      <c r="V1665" s="45" t="str">
        <f>+IF(Q1665="","",IFERROR(VLOOKUP(Q1665,Consulta1[],6,0),"-"))</f>
        <v/>
      </c>
      <c r="W1665" s="45" t="str">
        <f t="shared" si="176"/>
        <v/>
      </c>
      <c r="X1665" s="51" t="str">
        <f>+IF(T1665="SWAT HB",800,IF(R1665="-","",IFERROR(IF(T1665="-","",VLOOKUP(T1665,'SKILL PERFIL'!$A$2:$B$37,2,0)),"")))</f>
        <v/>
      </c>
      <c r="Y1665" s="51" t="str">
        <f t="shared" si="177"/>
        <v/>
      </c>
      <c r="Z1665" s="46" t="str">
        <f t="shared" si="178"/>
        <v/>
      </c>
      <c r="AA1665" s="45" t="str">
        <f t="shared" si="179"/>
        <v/>
      </c>
      <c r="AB1665" s="45" t="str">
        <f t="shared" si="180"/>
        <v/>
      </c>
      <c r="AC1665" s="45" t="str">
        <f>+IF(Q1665="","",IFERROR(VLOOKUP(Q1665,Consulta1[],7,0),"-"))</f>
        <v/>
      </c>
      <c r="AD1665" s="45" t="str">
        <f>+IF(Q1665="","",IFERROR(VLOOKUP(Q1665,Consulta1[],9,0),"-"))</f>
        <v/>
      </c>
      <c r="AE1665" s="1">
        <f t="shared" si="181"/>
        <v>0</v>
      </c>
    </row>
    <row r="1666" spans="16:31">
      <c r="P1666" s="54"/>
      <c r="Q1666" s="45" t="str">
        <f t="shared" si="175"/>
        <v/>
      </c>
      <c r="R1666" s="45" t="str">
        <f>+IF(Q1666="","",IFERROR(VLOOKUP(Q1666,Consulta1[],2,0),"-"))</f>
        <v/>
      </c>
      <c r="S1666" s="45" t="str">
        <f>+IF(Q1666="","",IFERROR(VLOOKUP(Q1666,Consulta1[],3,0),"-"))</f>
        <v/>
      </c>
      <c r="T1666" s="45" t="str">
        <f>+IF(Q1666="","",IFERROR(VLOOKUP(Q1666,Consulta1[],4,0),"-"))</f>
        <v/>
      </c>
      <c r="U1666" s="45" t="str">
        <f>+IF(Q1666="","",IFERROR(VLOOKUP(Q1666,Consulta1[],5,0),"-"))</f>
        <v/>
      </c>
      <c r="V1666" s="45" t="str">
        <f>+IF(Q1666="","",IFERROR(VLOOKUP(Q1666,Consulta1[],6,0),"-"))</f>
        <v/>
      </c>
      <c r="W1666" s="45" t="str">
        <f t="shared" si="176"/>
        <v/>
      </c>
      <c r="X1666" s="51" t="str">
        <f>+IF(T1666="SWAT HB",800,IF(R1666="-","",IFERROR(IF(T1666="-","",VLOOKUP(T1666,'SKILL PERFIL'!$A$2:$B$37,2,0)),"")))</f>
        <v/>
      </c>
      <c r="Y1666" s="51" t="str">
        <f t="shared" si="177"/>
        <v/>
      </c>
      <c r="Z1666" s="46" t="str">
        <f t="shared" si="178"/>
        <v/>
      </c>
      <c r="AA1666" s="45" t="str">
        <f t="shared" si="179"/>
        <v/>
      </c>
      <c r="AB1666" s="45" t="str">
        <f t="shared" si="180"/>
        <v/>
      </c>
      <c r="AC1666" s="45" t="str">
        <f>+IF(Q1666="","",IFERROR(VLOOKUP(Q1666,Consulta1[],7,0),"-"))</f>
        <v/>
      </c>
      <c r="AD1666" s="45" t="str">
        <f>+IF(Q1666="","",IFERROR(VLOOKUP(Q1666,Consulta1[],9,0),"-"))</f>
        <v/>
      </c>
      <c r="AE1666" s="1">
        <f t="shared" si="181"/>
        <v>0</v>
      </c>
    </row>
    <row r="1667" spans="16:31">
      <c r="P1667" s="54"/>
      <c r="Q1667" s="45" t="str">
        <f t="shared" ref="Q1667:Q1730" si="182">+IFERROR(IF(G1667="","",LEFT(G1667,7))*1,"")</f>
        <v/>
      </c>
      <c r="R1667" s="45" t="str">
        <f>+IF(Q1667="","",IFERROR(VLOOKUP(Q1667,Consulta1[],2,0),"-"))</f>
        <v/>
      </c>
      <c r="S1667" s="45" t="str">
        <f>+IF(Q1667="","",IFERROR(VLOOKUP(Q1667,Consulta1[],3,0),"-"))</f>
        <v/>
      </c>
      <c r="T1667" s="45" t="str">
        <f>+IF(Q1667="","",IFERROR(VLOOKUP(Q1667,Consulta1[],4,0),"-"))</f>
        <v/>
      </c>
      <c r="U1667" s="45" t="str">
        <f>+IF(Q1667="","",IFERROR(VLOOKUP(Q1667,Consulta1[],5,0),"-"))</f>
        <v/>
      </c>
      <c r="V1667" s="45" t="str">
        <f>+IF(Q1667="","",IFERROR(VLOOKUP(Q1667,Consulta1[],6,0),"-"))</f>
        <v/>
      </c>
      <c r="W1667" s="45" t="str">
        <f t="shared" ref="W1667:W1730" si="183">+IF(G1667="","",IF(R1667="-","",I1667))</f>
        <v/>
      </c>
      <c r="X1667" s="51" t="str">
        <f>+IF(T1667="SWAT HB",800,IF(R1667="-","",IFERROR(IF(T1667="-","",VLOOKUP(T1667,'SKILL PERFIL'!$A$2:$B$37,2,0)),"")))</f>
        <v/>
      </c>
      <c r="Y1667" s="51" t="str">
        <f t="shared" ref="Y1667:Y1730" si="184">+IFERROR(IF(R1667="-","",MID(J1667,2,8)*24*3600),"")</f>
        <v/>
      </c>
      <c r="Z1667" s="46" t="str">
        <f t="shared" ref="Z1667:Z1730" si="185">+IFERROR(W1667*Y1667,"")</f>
        <v/>
      </c>
      <c r="AA1667" s="45" t="str">
        <f t="shared" ref="AA1667:AA1730" si="186">+IF(Q1667="","",Q1667)</f>
        <v/>
      </c>
      <c r="AB1667" s="45" t="str">
        <f t="shared" ref="AB1667:AB1730" si="187">+IF(G1667="","",IF(R1667="-",0,1))</f>
        <v/>
      </c>
      <c r="AC1667" s="45" t="str">
        <f>+IF(Q1667="","",IFERROR(VLOOKUP(Q1667,Consulta1[],7,0),"-"))</f>
        <v/>
      </c>
      <c r="AD1667" s="45" t="str">
        <f>+IF(Q1667="","",IFERROR(VLOOKUP(Q1667,Consulta1[],9,0),"-"))</f>
        <v/>
      </c>
      <c r="AE1667" s="1">
        <f t="shared" ref="AE1667:AE1730" si="188">DATE(YEAR(A1667),MONTH(A1667),DAY(A1667))</f>
        <v>0</v>
      </c>
    </row>
    <row r="1668" spans="16:31">
      <c r="P1668" s="54"/>
      <c r="Q1668" s="45" t="str">
        <f t="shared" si="182"/>
        <v/>
      </c>
      <c r="R1668" s="45" t="str">
        <f>+IF(Q1668="","",IFERROR(VLOOKUP(Q1668,Consulta1[],2,0),"-"))</f>
        <v/>
      </c>
      <c r="S1668" s="45" t="str">
        <f>+IF(Q1668="","",IFERROR(VLOOKUP(Q1668,Consulta1[],3,0),"-"))</f>
        <v/>
      </c>
      <c r="T1668" s="45" t="str">
        <f>+IF(Q1668="","",IFERROR(VLOOKUP(Q1668,Consulta1[],4,0),"-"))</f>
        <v/>
      </c>
      <c r="U1668" s="45" t="str">
        <f>+IF(Q1668="","",IFERROR(VLOOKUP(Q1668,Consulta1[],5,0),"-"))</f>
        <v/>
      </c>
      <c r="V1668" s="45" t="str">
        <f>+IF(Q1668="","",IFERROR(VLOOKUP(Q1668,Consulta1[],6,0),"-"))</f>
        <v/>
      </c>
      <c r="W1668" s="45" t="str">
        <f t="shared" si="183"/>
        <v/>
      </c>
      <c r="X1668" s="51" t="str">
        <f>+IF(T1668="SWAT HB",800,IF(R1668="-","",IFERROR(IF(T1668="-","",VLOOKUP(T1668,'SKILL PERFIL'!$A$2:$B$37,2,0)),"")))</f>
        <v/>
      </c>
      <c r="Y1668" s="51" t="str">
        <f t="shared" si="184"/>
        <v/>
      </c>
      <c r="Z1668" s="46" t="str">
        <f t="shared" si="185"/>
        <v/>
      </c>
      <c r="AA1668" s="45" t="str">
        <f t="shared" si="186"/>
        <v/>
      </c>
      <c r="AB1668" s="45" t="str">
        <f t="shared" si="187"/>
        <v/>
      </c>
      <c r="AC1668" s="45" t="str">
        <f>+IF(Q1668="","",IFERROR(VLOOKUP(Q1668,Consulta1[],7,0),"-"))</f>
        <v/>
      </c>
      <c r="AD1668" s="45" t="str">
        <f>+IF(Q1668="","",IFERROR(VLOOKUP(Q1668,Consulta1[],9,0),"-"))</f>
        <v/>
      </c>
      <c r="AE1668" s="1">
        <f t="shared" si="188"/>
        <v>0</v>
      </c>
    </row>
    <row r="1669" spans="16:31">
      <c r="P1669" s="54"/>
      <c r="Q1669" s="45" t="str">
        <f t="shared" si="182"/>
        <v/>
      </c>
      <c r="R1669" s="45" t="str">
        <f>+IF(Q1669="","",IFERROR(VLOOKUP(Q1669,Consulta1[],2,0),"-"))</f>
        <v/>
      </c>
      <c r="S1669" s="45" t="str">
        <f>+IF(Q1669="","",IFERROR(VLOOKUP(Q1669,Consulta1[],3,0),"-"))</f>
        <v/>
      </c>
      <c r="T1669" s="45" t="str">
        <f>+IF(Q1669="","",IFERROR(VLOOKUP(Q1669,Consulta1[],4,0),"-"))</f>
        <v/>
      </c>
      <c r="U1669" s="45" t="str">
        <f>+IF(Q1669="","",IFERROR(VLOOKUP(Q1669,Consulta1[],5,0),"-"))</f>
        <v/>
      </c>
      <c r="V1669" s="45" t="str">
        <f>+IF(Q1669="","",IFERROR(VLOOKUP(Q1669,Consulta1[],6,0),"-"))</f>
        <v/>
      </c>
      <c r="W1669" s="45" t="str">
        <f t="shared" si="183"/>
        <v/>
      </c>
      <c r="X1669" s="51" t="str">
        <f>+IF(T1669="SWAT HB",800,IF(R1669="-","",IFERROR(IF(T1669="-","",VLOOKUP(T1669,'SKILL PERFIL'!$A$2:$B$37,2,0)),"")))</f>
        <v/>
      </c>
      <c r="Y1669" s="51" t="str">
        <f t="shared" si="184"/>
        <v/>
      </c>
      <c r="Z1669" s="46" t="str">
        <f t="shared" si="185"/>
        <v/>
      </c>
      <c r="AA1669" s="45" t="str">
        <f t="shared" si="186"/>
        <v/>
      </c>
      <c r="AB1669" s="45" t="str">
        <f t="shared" si="187"/>
        <v/>
      </c>
      <c r="AC1669" s="45" t="str">
        <f>+IF(Q1669="","",IFERROR(VLOOKUP(Q1669,Consulta1[],7,0),"-"))</f>
        <v/>
      </c>
      <c r="AD1669" s="45" t="str">
        <f>+IF(Q1669="","",IFERROR(VLOOKUP(Q1669,Consulta1[],9,0),"-"))</f>
        <v/>
      </c>
      <c r="AE1669" s="1">
        <f t="shared" si="188"/>
        <v>0</v>
      </c>
    </row>
    <row r="1670" spans="16:31">
      <c r="P1670" s="54"/>
      <c r="Q1670" s="45" t="str">
        <f t="shared" si="182"/>
        <v/>
      </c>
      <c r="R1670" s="45" t="str">
        <f>+IF(Q1670="","",IFERROR(VLOOKUP(Q1670,Consulta1[],2,0),"-"))</f>
        <v/>
      </c>
      <c r="S1670" s="45" t="str">
        <f>+IF(Q1670="","",IFERROR(VLOOKUP(Q1670,Consulta1[],3,0),"-"))</f>
        <v/>
      </c>
      <c r="T1670" s="45" t="str">
        <f>+IF(Q1670="","",IFERROR(VLOOKUP(Q1670,Consulta1[],4,0),"-"))</f>
        <v/>
      </c>
      <c r="U1670" s="45" t="str">
        <f>+IF(Q1670="","",IFERROR(VLOOKUP(Q1670,Consulta1[],5,0),"-"))</f>
        <v/>
      </c>
      <c r="V1670" s="45" t="str">
        <f>+IF(Q1670="","",IFERROR(VLOOKUP(Q1670,Consulta1[],6,0),"-"))</f>
        <v/>
      </c>
      <c r="W1670" s="45" t="str">
        <f t="shared" si="183"/>
        <v/>
      </c>
      <c r="X1670" s="51" t="str">
        <f>+IF(T1670="SWAT HB",800,IF(R1670="-","",IFERROR(IF(T1670="-","",VLOOKUP(T1670,'SKILL PERFIL'!$A$2:$B$37,2,0)),"")))</f>
        <v/>
      </c>
      <c r="Y1670" s="51" t="str">
        <f t="shared" si="184"/>
        <v/>
      </c>
      <c r="Z1670" s="46" t="str">
        <f t="shared" si="185"/>
        <v/>
      </c>
      <c r="AA1670" s="45" t="str">
        <f t="shared" si="186"/>
        <v/>
      </c>
      <c r="AB1670" s="45" t="str">
        <f t="shared" si="187"/>
        <v/>
      </c>
      <c r="AC1670" s="45" t="str">
        <f>+IF(Q1670="","",IFERROR(VLOOKUP(Q1670,Consulta1[],7,0),"-"))</f>
        <v/>
      </c>
      <c r="AD1670" s="45" t="str">
        <f>+IF(Q1670="","",IFERROR(VLOOKUP(Q1670,Consulta1[],9,0),"-"))</f>
        <v/>
      </c>
      <c r="AE1670" s="1">
        <f t="shared" si="188"/>
        <v>0</v>
      </c>
    </row>
    <row r="1671" spans="16:31">
      <c r="P1671" s="54"/>
      <c r="Q1671" s="45" t="str">
        <f t="shared" si="182"/>
        <v/>
      </c>
      <c r="R1671" s="45" t="str">
        <f>+IF(Q1671="","",IFERROR(VLOOKUP(Q1671,Consulta1[],2,0),"-"))</f>
        <v/>
      </c>
      <c r="S1671" s="45" t="str">
        <f>+IF(Q1671="","",IFERROR(VLOOKUP(Q1671,Consulta1[],3,0),"-"))</f>
        <v/>
      </c>
      <c r="T1671" s="45" t="str">
        <f>+IF(Q1671="","",IFERROR(VLOOKUP(Q1671,Consulta1[],4,0),"-"))</f>
        <v/>
      </c>
      <c r="U1671" s="45" t="str">
        <f>+IF(Q1671="","",IFERROR(VLOOKUP(Q1671,Consulta1[],5,0),"-"))</f>
        <v/>
      </c>
      <c r="V1671" s="45" t="str">
        <f>+IF(Q1671="","",IFERROR(VLOOKUP(Q1671,Consulta1[],6,0),"-"))</f>
        <v/>
      </c>
      <c r="W1671" s="45" t="str">
        <f t="shared" si="183"/>
        <v/>
      </c>
      <c r="X1671" s="51" t="str">
        <f>+IF(T1671="SWAT HB",800,IF(R1671="-","",IFERROR(IF(T1671="-","",VLOOKUP(T1671,'SKILL PERFIL'!$A$2:$B$37,2,0)),"")))</f>
        <v/>
      </c>
      <c r="Y1671" s="51" t="str">
        <f t="shared" si="184"/>
        <v/>
      </c>
      <c r="Z1671" s="46" t="str">
        <f t="shared" si="185"/>
        <v/>
      </c>
      <c r="AA1671" s="45" t="str">
        <f t="shared" si="186"/>
        <v/>
      </c>
      <c r="AB1671" s="45" t="str">
        <f t="shared" si="187"/>
        <v/>
      </c>
      <c r="AC1671" s="45" t="str">
        <f>+IF(Q1671="","",IFERROR(VLOOKUP(Q1671,Consulta1[],7,0),"-"))</f>
        <v/>
      </c>
      <c r="AD1671" s="45" t="str">
        <f>+IF(Q1671="","",IFERROR(VLOOKUP(Q1671,Consulta1[],9,0),"-"))</f>
        <v/>
      </c>
      <c r="AE1671" s="1">
        <f t="shared" si="188"/>
        <v>0</v>
      </c>
    </row>
    <row r="1672" spans="16:31">
      <c r="P1672" s="54"/>
      <c r="Q1672" s="45" t="str">
        <f t="shared" si="182"/>
        <v/>
      </c>
      <c r="R1672" s="45" t="str">
        <f>+IF(Q1672="","",IFERROR(VLOOKUP(Q1672,Consulta1[],2,0),"-"))</f>
        <v/>
      </c>
      <c r="S1672" s="45" t="str">
        <f>+IF(Q1672="","",IFERROR(VLOOKUP(Q1672,Consulta1[],3,0),"-"))</f>
        <v/>
      </c>
      <c r="T1672" s="45" t="str">
        <f>+IF(Q1672="","",IFERROR(VLOOKUP(Q1672,Consulta1[],4,0),"-"))</f>
        <v/>
      </c>
      <c r="U1672" s="45" t="str">
        <f>+IF(Q1672="","",IFERROR(VLOOKUP(Q1672,Consulta1[],5,0),"-"))</f>
        <v/>
      </c>
      <c r="V1672" s="45" t="str">
        <f>+IF(Q1672="","",IFERROR(VLOOKUP(Q1672,Consulta1[],6,0),"-"))</f>
        <v/>
      </c>
      <c r="W1672" s="45" t="str">
        <f t="shared" si="183"/>
        <v/>
      </c>
      <c r="X1672" s="51" t="str">
        <f>+IF(T1672="SWAT HB",800,IF(R1672="-","",IFERROR(IF(T1672="-","",VLOOKUP(T1672,'SKILL PERFIL'!$A$2:$B$37,2,0)),"")))</f>
        <v/>
      </c>
      <c r="Y1672" s="51" t="str">
        <f t="shared" si="184"/>
        <v/>
      </c>
      <c r="Z1672" s="46" t="str">
        <f t="shared" si="185"/>
        <v/>
      </c>
      <c r="AA1672" s="45" t="str">
        <f t="shared" si="186"/>
        <v/>
      </c>
      <c r="AB1672" s="45" t="str">
        <f t="shared" si="187"/>
        <v/>
      </c>
      <c r="AC1672" s="45" t="str">
        <f>+IF(Q1672="","",IFERROR(VLOOKUP(Q1672,Consulta1[],7,0),"-"))</f>
        <v/>
      </c>
      <c r="AD1672" s="45" t="str">
        <f>+IF(Q1672="","",IFERROR(VLOOKUP(Q1672,Consulta1[],9,0),"-"))</f>
        <v/>
      </c>
      <c r="AE1672" s="1">
        <f t="shared" si="188"/>
        <v>0</v>
      </c>
    </row>
    <row r="1673" spans="16:31">
      <c r="P1673" s="54"/>
      <c r="Q1673" s="45" t="str">
        <f t="shared" si="182"/>
        <v/>
      </c>
      <c r="R1673" s="45" t="str">
        <f>+IF(Q1673="","",IFERROR(VLOOKUP(Q1673,Consulta1[],2,0),"-"))</f>
        <v/>
      </c>
      <c r="S1673" s="45" t="str">
        <f>+IF(Q1673="","",IFERROR(VLOOKUP(Q1673,Consulta1[],3,0),"-"))</f>
        <v/>
      </c>
      <c r="T1673" s="45" t="str">
        <f>+IF(Q1673="","",IFERROR(VLOOKUP(Q1673,Consulta1[],4,0),"-"))</f>
        <v/>
      </c>
      <c r="U1673" s="45" t="str">
        <f>+IF(Q1673="","",IFERROR(VLOOKUP(Q1673,Consulta1[],5,0),"-"))</f>
        <v/>
      </c>
      <c r="V1673" s="45" t="str">
        <f>+IF(Q1673="","",IFERROR(VLOOKUP(Q1673,Consulta1[],6,0),"-"))</f>
        <v/>
      </c>
      <c r="W1673" s="45" t="str">
        <f t="shared" si="183"/>
        <v/>
      </c>
      <c r="X1673" s="51" t="str">
        <f>+IF(T1673="SWAT HB",800,IF(R1673="-","",IFERROR(IF(T1673="-","",VLOOKUP(T1673,'SKILL PERFIL'!$A$2:$B$37,2,0)),"")))</f>
        <v/>
      </c>
      <c r="Y1673" s="51" t="str">
        <f t="shared" si="184"/>
        <v/>
      </c>
      <c r="Z1673" s="46" t="str">
        <f t="shared" si="185"/>
        <v/>
      </c>
      <c r="AA1673" s="45" t="str">
        <f t="shared" si="186"/>
        <v/>
      </c>
      <c r="AB1673" s="45" t="str">
        <f t="shared" si="187"/>
        <v/>
      </c>
      <c r="AC1673" s="45" t="str">
        <f>+IF(Q1673="","",IFERROR(VLOOKUP(Q1673,Consulta1[],7,0),"-"))</f>
        <v/>
      </c>
      <c r="AD1673" s="45" t="str">
        <f>+IF(Q1673="","",IFERROR(VLOOKUP(Q1673,Consulta1[],9,0),"-"))</f>
        <v/>
      </c>
      <c r="AE1673" s="1">
        <f t="shared" si="188"/>
        <v>0</v>
      </c>
    </row>
    <row r="1674" spans="16:31">
      <c r="P1674" s="54"/>
      <c r="Q1674" s="45" t="str">
        <f t="shared" si="182"/>
        <v/>
      </c>
      <c r="R1674" s="45" t="str">
        <f>+IF(Q1674="","",IFERROR(VLOOKUP(Q1674,Consulta1[],2,0),"-"))</f>
        <v/>
      </c>
      <c r="S1674" s="45" t="str">
        <f>+IF(Q1674="","",IFERROR(VLOOKUP(Q1674,Consulta1[],3,0),"-"))</f>
        <v/>
      </c>
      <c r="T1674" s="45" t="str">
        <f>+IF(Q1674="","",IFERROR(VLOOKUP(Q1674,Consulta1[],4,0),"-"))</f>
        <v/>
      </c>
      <c r="U1674" s="45" t="str">
        <f>+IF(Q1674="","",IFERROR(VLOOKUP(Q1674,Consulta1[],5,0),"-"))</f>
        <v/>
      </c>
      <c r="V1674" s="45" t="str">
        <f>+IF(Q1674="","",IFERROR(VLOOKUP(Q1674,Consulta1[],6,0),"-"))</f>
        <v/>
      </c>
      <c r="W1674" s="45" t="str">
        <f t="shared" si="183"/>
        <v/>
      </c>
      <c r="X1674" s="51" t="str">
        <f>+IF(T1674="SWAT HB",800,IF(R1674="-","",IFERROR(IF(T1674="-","",VLOOKUP(T1674,'SKILL PERFIL'!$A$2:$B$37,2,0)),"")))</f>
        <v/>
      </c>
      <c r="Y1674" s="51" t="str">
        <f t="shared" si="184"/>
        <v/>
      </c>
      <c r="Z1674" s="46" t="str">
        <f t="shared" si="185"/>
        <v/>
      </c>
      <c r="AA1674" s="45" t="str">
        <f t="shared" si="186"/>
        <v/>
      </c>
      <c r="AB1674" s="45" t="str">
        <f t="shared" si="187"/>
        <v/>
      </c>
      <c r="AC1674" s="45" t="str">
        <f>+IF(Q1674="","",IFERROR(VLOOKUP(Q1674,Consulta1[],7,0),"-"))</f>
        <v/>
      </c>
      <c r="AD1674" s="45" t="str">
        <f>+IF(Q1674="","",IFERROR(VLOOKUP(Q1674,Consulta1[],9,0),"-"))</f>
        <v/>
      </c>
      <c r="AE1674" s="1">
        <f t="shared" si="188"/>
        <v>0</v>
      </c>
    </row>
    <row r="1675" spans="16:31">
      <c r="P1675" s="54"/>
      <c r="Q1675" s="45" t="str">
        <f t="shared" si="182"/>
        <v/>
      </c>
      <c r="R1675" s="45" t="str">
        <f>+IF(Q1675="","",IFERROR(VLOOKUP(Q1675,Consulta1[],2,0),"-"))</f>
        <v/>
      </c>
      <c r="S1675" s="45" t="str">
        <f>+IF(Q1675="","",IFERROR(VLOOKUP(Q1675,Consulta1[],3,0),"-"))</f>
        <v/>
      </c>
      <c r="T1675" s="45" t="str">
        <f>+IF(Q1675="","",IFERROR(VLOOKUP(Q1675,Consulta1[],4,0),"-"))</f>
        <v/>
      </c>
      <c r="U1675" s="45" t="str">
        <f>+IF(Q1675="","",IFERROR(VLOOKUP(Q1675,Consulta1[],5,0),"-"))</f>
        <v/>
      </c>
      <c r="V1675" s="45" t="str">
        <f>+IF(Q1675="","",IFERROR(VLOOKUP(Q1675,Consulta1[],6,0),"-"))</f>
        <v/>
      </c>
      <c r="W1675" s="45" t="str">
        <f t="shared" si="183"/>
        <v/>
      </c>
      <c r="X1675" s="51" t="str">
        <f>+IF(T1675="SWAT HB",800,IF(R1675="-","",IFERROR(IF(T1675="-","",VLOOKUP(T1675,'SKILL PERFIL'!$A$2:$B$37,2,0)),"")))</f>
        <v/>
      </c>
      <c r="Y1675" s="51" t="str">
        <f t="shared" si="184"/>
        <v/>
      </c>
      <c r="Z1675" s="46" t="str">
        <f t="shared" si="185"/>
        <v/>
      </c>
      <c r="AA1675" s="45" t="str">
        <f t="shared" si="186"/>
        <v/>
      </c>
      <c r="AB1675" s="45" t="str">
        <f t="shared" si="187"/>
        <v/>
      </c>
      <c r="AC1675" s="45" t="str">
        <f>+IF(Q1675="","",IFERROR(VLOOKUP(Q1675,Consulta1[],7,0),"-"))</f>
        <v/>
      </c>
      <c r="AD1675" s="45" t="str">
        <f>+IF(Q1675="","",IFERROR(VLOOKUP(Q1675,Consulta1[],9,0),"-"))</f>
        <v/>
      </c>
      <c r="AE1675" s="1">
        <f t="shared" si="188"/>
        <v>0</v>
      </c>
    </row>
    <row r="1676" spans="16:31">
      <c r="P1676" s="54"/>
      <c r="Q1676" s="45" t="str">
        <f t="shared" si="182"/>
        <v/>
      </c>
      <c r="R1676" s="45" t="str">
        <f>+IF(Q1676="","",IFERROR(VLOOKUP(Q1676,Consulta1[],2,0),"-"))</f>
        <v/>
      </c>
      <c r="S1676" s="45" t="str">
        <f>+IF(Q1676="","",IFERROR(VLOOKUP(Q1676,Consulta1[],3,0),"-"))</f>
        <v/>
      </c>
      <c r="T1676" s="45" t="str">
        <f>+IF(Q1676="","",IFERROR(VLOOKUP(Q1676,Consulta1[],4,0),"-"))</f>
        <v/>
      </c>
      <c r="U1676" s="45" t="str">
        <f>+IF(Q1676="","",IFERROR(VLOOKUP(Q1676,Consulta1[],5,0),"-"))</f>
        <v/>
      </c>
      <c r="V1676" s="45" t="str">
        <f>+IF(Q1676="","",IFERROR(VLOOKUP(Q1676,Consulta1[],6,0),"-"))</f>
        <v/>
      </c>
      <c r="W1676" s="45" t="str">
        <f t="shared" si="183"/>
        <v/>
      </c>
      <c r="X1676" s="51" t="str">
        <f>+IF(T1676="SWAT HB",800,IF(R1676="-","",IFERROR(IF(T1676="-","",VLOOKUP(T1676,'SKILL PERFIL'!$A$2:$B$37,2,0)),"")))</f>
        <v/>
      </c>
      <c r="Y1676" s="51" t="str">
        <f t="shared" si="184"/>
        <v/>
      </c>
      <c r="Z1676" s="46" t="str">
        <f t="shared" si="185"/>
        <v/>
      </c>
      <c r="AA1676" s="45" t="str">
        <f t="shared" si="186"/>
        <v/>
      </c>
      <c r="AB1676" s="45" t="str">
        <f t="shared" si="187"/>
        <v/>
      </c>
      <c r="AC1676" s="45" t="str">
        <f>+IF(Q1676="","",IFERROR(VLOOKUP(Q1676,Consulta1[],7,0),"-"))</f>
        <v/>
      </c>
      <c r="AD1676" s="45" t="str">
        <f>+IF(Q1676="","",IFERROR(VLOOKUP(Q1676,Consulta1[],9,0),"-"))</f>
        <v/>
      </c>
      <c r="AE1676" s="1">
        <f t="shared" si="188"/>
        <v>0</v>
      </c>
    </row>
    <row r="1677" spans="16:31">
      <c r="P1677" s="54"/>
      <c r="Q1677" s="45" t="str">
        <f t="shared" si="182"/>
        <v/>
      </c>
      <c r="R1677" s="45" t="str">
        <f>+IF(Q1677="","",IFERROR(VLOOKUP(Q1677,Consulta1[],2,0),"-"))</f>
        <v/>
      </c>
      <c r="S1677" s="45" t="str">
        <f>+IF(Q1677="","",IFERROR(VLOOKUP(Q1677,Consulta1[],3,0),"-"))</f>
        <v/>
      </c>
      <c r="T1677" s="45" t="str">
        <f>+IF(Q1677="","",IFERROR(VLOOKUP(Q1677,Consulta1[],4,0),"-"))</f>
        <v/>
      </c>
      <c r="U1677" s="45" t="str">
        <f>+IF(Q1677="","",IFERROR(VLOOKUP(Q1677,Consulta1[],5,0),"-"))</f>
        <v/>
      </c>
      <c r="V1677" s="45" t="str">
        <f>+IF(Q1677="","",IFERROR(VLOOKUP(Q1677,Consulta1[],6,0),"-"))</f>
        <v/>
      </c>
      <c r="W1677" s="45" t="str">
        <f t="shared" si="183"/>
        <v/>
      </c>
      <c r="X1677" s="51" t="str">
        <f>+IF(T1677="SWAT HB",800,IF(R1677="-","",IFERROR(IF(T1677="-","",VLOOKUP(T1677,'SKILL PERFIL'!$A$2:$B$37,2,0)),"")))</f>
        <v/>
      </c>
      <c r="Y1677" s="51" t="str">
        <f t="shared" si="184"/>
        <v/>
      </c>
      <c r="Z1677" s="46" t="str">
        <f t="shared" si="185"/>
        <v/>
      </c>
      <c r="AA1677" s="45" t="str">
        <f t="shared" si="186"/>
        <v/>
      </c>
      <c r="AB1677" s="45" t="str">
        <f t="shared" si="187"/>
        <v/>
      </c>
      <c r="AC1677" s="45" t="str">
        <f>+IF(Q1677="","",IFERROR(VLOOKUP(Q1677,Consulta1[],7,0),"-"))</f>
        <v/>
      </c>
      <c r="AD1677" s="45" t="str">
        <f>+IF(Q1677="","",IFERROR(VLOOKUP(Q1677,Consulta1[],9,0),"-"))</f>
        <v/>
      </c>
      <c r="AE1677" s="1">
        <f t="shared" si="188"/>
        <v>0</v>
      </c>
    </row>
    <row r="1678" spans="16:31">
      <c r="P1678" s="54"/>
      <c r="Q1678" s="45" t="str">
        <f t="shared" si="182"/>
        <v/>
      </c>
      <c r="R1678" s="45" t="str">
        <f>+IF(Q1678="","",IFERROR(VLOOKUP(Q1678,Consulta1[],2,0),"-"))</f>
        <v/>
      </c>
      <c r="S1678" s="45" t="str">
        <f>+IF(Q1678="","",IFERROR(VLOOKUP(Q1678,Consulta1[],3,0),"-"))</f>
        <v/>
      </c>
      <c r="T1678" s="45" t="str">
        <f>+IF(Q1678="","",IFERROR(VLOOKUP(Q1678,Consulta1[],4,0),"-"))</f>
        <v/>
      </c>
      <c r="U1678" s="45" t="str">
        <f>+IF(Q1678="","",IFERROR(VLOOKUP(Q1678,Consulta1[],5,0),"-"))</f>
        <v/>
      </c>
      <c r="V1678" s="45" t="str">
        <f>+IF(Q1678="","",IFERROR(VLOOKUP(Q1678,Consulta1[],6,0),"-"))</f>
        <v/>
      </c>
      <c r="W1678" s="45" t="str">
        <f t="shared" si="183"/>
        <v/>
      </c>
      <c r="X1678" s="51" t="str">
        <f>+IF(T1678="SWAT HB",800,IF(R1678="-","",IFERROR(IF(T1678="-","",VLOOKUP(T1678,'SKILL PERFIL'!$A$2:$B$37,2,0)),"")))</f>
        <v/>
      </c>
      <c r="Y1678" s="51" t="str">
        <f t="shared" si="184"/>
        <v/>
      </c>
      <c r="Z1678" s="46" t="str">
        <f t="shared" si="185"/>
        <v/>
      </c>
      <c r="AA1678" s="45" t="str">
        <f t="shared" si="186"/>
        <v/>
      </c>
      <c r="AB1678" s="45" t="str">
        <f t="shared" si="187"/>
        <v/>
      </c>
      <c r="AC1678" s="45" t="str">
        <f>+IF(Q1678="","",IFERROR(VLOOKUP(Q1678,Consulta1[],7,0),"-"))</f>
        <v/>
      </c>
      <c r="AD1678" s="45" t="str">
        <f>+IF(Q1678="","",IFERROR(VLOOKUP(Q1678,Consulta1[],9,0),"-"))</f>
        <v/>
      </c>
      <c r="AE1678" s="1">
        <f t="shared" si="188"/>
        <v>0</v>
      </c>
    </row>
    <row r="1679" spans="16:31">
      <c r="P1679" s="54"/>
      <c r="Q1679" s="45" t="str">
        <f t="shared" si="182"/>
        <v/>
      </c>
      <c r="R1679" s="45" t="str">
        <f>+IF(Q1679="","",IFERROR(VLOOKUP(Q1679,Consulta1[],2,0),"-"))</f>
        <v/>
      </c>
      <c r="S1679" s="45" t="str">
        <f>+IF(Q1679="","",IFERROR(VLOOKUP(Q1679,Consulta1[],3,0),"-"))</f>
        <v/>
      </c>
      <c r="T1679" s="45" t="str">
        <f>+IF(Q1679="","",IFERROR(VLOOKUP(Q1679,Consulta1[],4,0),"-"))</f>
        <v/>
      </c>
      <c r="U1679" s="45" t="str">
        <f>+IF(Q1679="","",IFERROR(VLOOKUP(Q1679,Consulta1[],5,0),"-"))</f>
        <v/>
      </c>
      <c r="V1679" s="45" t="str">
        <f>+IF(Q1679="","",IFERROR(VLOOKUP(Q1679,Consulta1[],6,0),"-"))</f>
        <v/>
      </c>
      <c r="W1679" s="45" t="str">
        <f t="shared" si="183"/>
        <v/>
      </c>
      <c r="X1679" s="51" t="str">
        <f>+IF(T1679="SWAT HB",800,IF(R1679="-","",IFERROR(IF(T1679="-","",VLOOKUP(T1679,'SKILL PERFIL'!$A$2:$B$37,2,0)),"")))</f>
        <v/>
      </c>
      <c r="Y1679" s="51" t="str">
        <f t="shared" si="184"/>
        <v/>
      </c>
      <c r="Z1679" s="46" t="str">
        <f t="shared" si="185"/>
        <v/>
      </c>
      <c r="AA1679" s="45" t="str">
        <f t="shared" si="186"/>
        <v/>
      </c>
      <c r="AB1679" s="45" t="str">
        <f t="shared" si="187"/>
        <v/>
      </c>
      <c r="AC1679" s="45" t="str">
        <f>+IF(Q1679="","",IFERROR(VLOOKUP(Q1679,Consulta1[],7,0),"-"))</f>
        <v/>
      </c>
      <c r="AD1679" s="45" t="str">
        <f>+IF(Q1679="","",IFERROR(VLOOKUP(Q1679,Consulta1[],9,0),"-"))</f>
        <v/>
      </c>
      <c r="AE1679" s="1">
        <f t="shared" si="188"/>
        <v>0</v>
      </c>
    </row>
    <row r="1680" spans="16:31">
      <c r="P1680" s="54"/>
      <c r="Q1680" s="45" t="str">
        <f t="shared" si="182"/>
        <v/>
      </c>
      <c r="R1680" s="45" t="str">
        <f>+IF(Q1680="","",IFERROR(VLOOKUP(Q1680,Consulta1[],2,0),"-"))</f>
        <v/>
      </c>
      <c r="S1680" s="45" t="str">
        <f>+IF(Q1680="","",IFERROR(VLOOKUP(Q1680,Consulta1[],3,0),"-"))</f>
        <v/>
      </c>
      <c r="T1680" s="45" t="str">
        <f>+IF(Q1680="","",IFERROR(VLOOKUP(Q1680,Consulta1[],4,0),"-"))</f>
        <v/>
      </c>
      <c r="U1680" s="45" t="str">
        <f>+IF(Q1680="","",IFERROR(VLOOKUP(Q1680,Consulta1[],5,0),"-"))</f>
        <v/>
      </c>
      <c r="V1680" s="45" t="str">
        <f>+IF(Q1680="","",IFERROR(VLOOKUP(Q1680,Consulta1[],6,0),"-"))</f>
        <v/>
      </c>
      <c r="W1680" s="45" t="str">
        <f t="shared" si="183"/>
        <v/>
      </c>
      <c r="X1680" s="51" t="str">
        <f>+IF(T1680="SWAT HB",800,IF(R1680="-","",IFERROR(IF(T1680="-","",VLOOKUP(T1680,'SKILL PERFIL'!$A$2:$B$37,2,0)),"")))</f>
        <v/>
      </c>
      <c r="Y1680" s="51" t="str">
        <f t="shared" si="184"/>
        <v/>
      </c>
      <c r="Z1680" s="46" t="str">
        <f t="shared" si="185"/>
        <v/>
      </c>
      <c r="AA1680" s="45" t="str">
        <f t="shared" si="186"/>
        <v/>
      </c>
      <c r="AB1680" s="45" t="str">
        <f t="shared" si="187"/>
        <v/>
      </c>
      <c r="AC1680" s="45" t="str">
        <f>+IF(Q1680="","",IFERROR(VLOOKUP(Q1680,Consulta1[],7,0),"-"))</f>
        <v/>
      </c>
      <c r="AD1680" s="45" t="str">
        <f>+IF(Q1680="","",IFERROR(VLOOKUP(Q1680,Consulta1[],9,0),"-"))</f>
        <v/>
      </c>
      <c r="AE1680" s="1">
        <f t="shared" si="188"/>
        <v>0</v>
      </c>
    </row>
    <row r="1681" spans="16:31">
      <c r="P1681" s="54"/>
      <c r="Q1681" s="45" t="str">
        <f t="shared" si="182"/>
        <v/>
      </c>
      <c r="R1681" s="45" t="str">
        <f>+IF(Q1681="","",IFERROR(VLOOKUP(Q1681,Consulta1[],2,0),"-"))</f>
        <v/>
      </c>
      <c r="S1681" s="45" t="str">
        <f>+IF(Q1681="","",IFERROR(VLOOKUP(Q1681,Consulta1[],3,0),"-"))</f>
        <v/>
      </c>
      <c r="T1681" s="45" t="str">
        <f>+IF(Q1681="","",IFERROR(VLOOKUP(Q1681,Consulta1[],4,0),"-"))</f>
        <v/>
      </c>
      <c r="U1681" s="45" t="str">
        <f>+IF(Q1681="","",IFERROR(VLOOKUP(Q1681,Consulta1[],5,0),"-"))</f>
        <v/>
      </c>
      <c r="V1681" s="45" t="str">
        <f>+IF(Q1681="","",IFERROR(VLOOKUP(Q1681,Consulta1[],6,0),"-"))</f>
        <v/>
      </c>
      <c r="W1681" s="45" t="str">
        <f t="shared" si="183"/>
        <v/>
      </c>
      <c r="X1681" s="51" t="str">
        <f>+IF(T1681="SWAT HB",800,IF(R1681="-","",IFERROR(IF(T1681="-","",VLOOKUP(T1681,'SKILL PERFIL'!$A$2:$B$37,2,0)),"")))</f>
        <v/>
      </c>
      <c r="Y1681" s="51" t="str">
        <f t="shared" si="184"/>
        <v/>
      </c>
      <c r="Z1681" s="46" t="str">
        <f t="shared" si="185"/>
        <v/>
      </c>
      <c r="AA1681" s="45" t="str">
        <f t="shared" si="186"/>
        <v/>
      </c>
      <c r="AB1681" s="45" t="str">
        <f t="shared" si="187"/>
        <v/>
      </c>
      <c r="AC1681" s="45" t="str">
        <f>+IF(Q1681="","",IFERROR(VLOOKUP(Q1681,Consulta1[],7,0),"-"))</f>
        <v/>
      </c>
      <c r="AD1681" s="45" t="str">
        <f>+IF(Q1681="","",IFERROR(VLOOKUP(Q1681,Consulta1[],9,0),"-"))</f>
        <v/>
      </c>
      <c r="AE1681" s="1">
        <f t="shared" si="188"/>
        <v>0</v>
      </c>
    </row>
    <row r="1682" spans="16:31">
      <c r="P1682" s="54"/>
      <c r="Q1682" s="45" t="str">
        <f t="shared" si="182"/>
        <v/>
      </c>
      <c r="R1682" s="45" t="str">
        <f>+IF(Q1682="","",IFERROR(VLOOKUP(Q1682,Consulta1[],2,0),"-"))</f>
        <v/>
      </c>
      <c r="S1682" s="45" t="str">
        <f>+IF(Q1682="","",IFERROR(VLOOKUP(Q1682,Consulta1[],3,0),"-"))</f>
        <v/>
      </c>
      <c r="T1682" s="45" t="str">
        <f>+IF(Q1682="","",IFERROR(VLOOKUP(Q1682,Consulta1[],4,0),"-"))</f>
        <v/>
      </c>
      <c r="U1682" s="45" t="str">
        <f>+IF(Q1682="","",IFERROR(VLOOKUP(Q1682,Consulta1[],5,0),"-"))</f>
        <v/>
      </c>
      <c r="V1682" s="45" t="str">
        <f>+IF(Q1682="","",IFERROR(VLOOKUP(Q1682,Consulta1[],6,0),"-"))</f>
        <v/>
      </c>
      <c r="W1682" s="45" t="str">
        <f t="shared" si="183"/>
        <v/>
      </c>
      <c r="X1682" s="51" t="str">
        <f>+IF(T1682="SWAT HB",800,IF(R1682="-","",IFERROR(IF(T1682="-","",VLOOKUP(T1682,'SKILL PERFIL'!$A$2:$B$37,2,0)),"")))</f>
        <v/>
      </c>
      <c r="Y1682" s="51" t="str">
        <f t="shared" si="184"/>
        <v/>
      </c>
      <c r="Z1682" s="46" t="str">
        <f t="shared" si="185"/>
        <v/>
      </c>
      <c r="AA1682" s="45" t="str">
        <f t="shared" si="186"/>
        <v/>
      </c>
      <c r="AB1682" s="45" t="str">
        <f t="shared" si="187"/>
        <v/>
      </c>
      <c r="AC1682" s="45" t="str">
        <f>+IF(Q1682="","",IFERROR(VLOOKUP(Q1682,Consulta1[],7,0),"-"))</f>
        <v/>
      </c>
      <c r="AD1682" s="45" t="str">
        <f>+IF(Q1682="","",IFERROR(VLOOKUP(Q1682,Consulta1[],9,0),"-"))</f>
        <v/>
      </c>
      <c r="AE1682" s="1">
        <f t="shared" si="188"/>
        <v>0</v>
      </c>
    </row>
    <row r="1683" spans="16:31">
      <c r="P1683" s="54"/>
      <c r="Q1683" s="45" t="str">
        <f t="shared" si="182"/>
        <v/>
      </c>
      <c r="R1683" s="45" t="str">
        <f>+IF(Q1683="","",IFERROR(VLOOKUP(Q1683,Consulta1[],2,0),"-"))</f>
        <v/>
      </c>
      <c r="S1683" s="45" t="str">
        <f>+IF(Q1683="","",IFERROR(VLOOKUP(Q1683,Consulta1[],3,0),"-"))</f>
        <v/>
      </c>
      <c r="T1683" s="45" t="str">
        <f>+IF(Q1683="","",IFERROR(VLOOKUP(Q1683,Consulta1[],4,0),"-"))</f>
        <v/>
      </c>
      <c r="U1683" s="45" t="str">
        <f>+IF(Q1683="","",IFERROR(VLOOKUP(Q1683,Consulta1[],5,0),"-"))</f>
        <v/>
      </c>
      <c r="V1683" s="45" t="str">
        <f>+IF(Q1683="","",IFERROR(VLOOKUP(Q1683,Consulta1[],6,0),"-"))</f>
        <v/>
      </c>
      <c r="W1683" s="45" t="str">
        <f t="shared" si="183"/>
        <v/>
      </c>
      <c r="X1683" s="51" t="str">
        <f>+IF(T1683="SWAT HB",800,IF(R1683="-","",IFERROR(IF(T1683="-","",VLOOKUP(T1683,'SKILL PERFIL'!$A$2:$B$37,2,0)),"")))</f>
        <v/>
      </c>
      <c r="Y1683" s="51" t="str">
        <f t="shared" si="184"/>
        <v/>
      </c>
      <c r="Z1683" s="46" t="str">
        <f t="shared" si="185"/>
        <v/>
      </c>
      <c r="AA1683" s="45" t="str">
        <f t="shared" si="186"/>
        <v/>
      </c>
      <c r="AB1683" s="45" t="str">
        <f t="shared" si="187"/>
        <v/>
      </c>
      <c r="AC1683" s="45" t="str">
        <f>+IF(Q1683="","",IFERROR(VLOOKUP(Q1683,Consulta1[],7,0),"-"))</f>
        <v/>
      </c>
      <c r="AD1683" s="45" t="str">
        <f>+IF(Q1683="","",IFERROR(VLOOKUP(Q1683,Consulta1[],9,0),"-"))</f>
        <v/>
      </c>
      <c r="AE1683" s="1">
        <f t="shared" si="188"/>
        <v>0</v>
      </c>
    </row>
    <row r="1684" spans="16:31">
      <c r="P1684" s="54"/>
      <c r="Q1684" s="45" t="str">
        <f t="shared" si="182"/>
        <v/>
      </c>
      <c r="R1684" s="45" t="str">
        <f>+IF(Q1684="","",IFERROR(VLOOKUP(Q1684,Consulta1[],2,0),"-"))</f>
        <v/>
      </c>
      <c r="S1684" s="45" t="str">
        <f>+IF(Q1684="","",IFERROR(VLOOKUP(Q1684,Consulta1[],3,0),"-"))</f>
        <v/>
      </c>
      <c r="T1684" s="45" t="str">
        <f>+IF(Q1684="","",IFERROR(VLOOKUP(Q1684,Consulta1[],4,0),"-"))</f>
        <v/>
      </c>
      <c r="U1684" s="45" t="str">
        <f>+IF(Q1684="","",IFERROR(VLOOKUP(Q1684,Consulta1[],5,0),"-"))</f>
        <v/>
      </c>
      <c r="V1684" s="45" t="str">
        <f>+IF(Q1684="","",IFERROR(VLOOKUP(Q1684,Consulta1[],6,0),"-"))</f>
        <v/>
      </c>
      <c r="W1684" s="45" t="str">
        <f t="shared" si="183"/>
        <v/>
      </c>
      <c r="X1684" s="51" t="str">
        <f>+IF(T1684="SWAT HB",800,IF(R1684="-","",IFERROR(IF(T1684="-","",VLOOKUP(T1684,'SKILL PERFIL'!$A$2:$B$37,2,0)),"")))</f>
        <v/>
      </c>
      <c r="Y1684" s="51" t="str">
        <f t="shared" si="184"/>
        <v/>
      </c>
      <c r="Z1684" s="46" t="str">
        <f t="shared" si="185"/>
        <v/>
      </c>
      <c r="AA1684" s="45" t="str">
        <f t="shared" si="186"/>
        <v/>
      </c>
      <c r="AB1684" s="45" t="str">
        <f t="shared" si="187"/>
        <v/>
      </c>
      <c r="AC1684" s="45" t="str">
        <f>+IF(Q1684="","",IFERROR(VLOOKUP(Q1684,Consulta1[],7,0),"-"))</f>
        <v/>
      </c>
      <c r="AD1684" s="45" t="str">
        <f>+IF(Q1684="","",IFERROR(VLOOKUP(Q1684,Consulta1[],9,0),"-"))</f>
        <v/>
      </c>
      <c r="AE1684" s="1">
        <f t="shared" si="188"/>
        <v>0</v>
      </c>
    </row>
    <row r="1685" spans="16:31">
      <c r="P1685" s="54"/>
      <c r="Q1685" s="45" t="str">
        <f t="shared" si="182"/>
        <v/>
      </c>
      <c r="R1685" s="45" t="str">
        <f>+IF(Q1685="","",IFERROR(VLOOKUP(Q1685,Consulta1[],2,0),"-"))</f>
        <v/>
      </c>
      <c r="S1685" s="45" t="str">
        <f>+IF(Q1685="","",IFERROR(VLOOKUP(Q1685,Consulta1[],3,0),"-"))</f>
        <v/>
      </c>
      <c r="T1685" s="45" t="str">
        <f>+IF(Q1685="","",IFERROR(VLOOKUP(Q1685,Consulta1[],4,0),"-"))</f>
        <v/>
      </c>
      <c r="U1685" s="45" t="str">
        <f>+IF(Q1685="","",IFERROR(VLOOKUP(Q1685,Consulta1[],5,0),"-"))</f>
        <v/>
      </c>
      <c r="V1685" s="45" t="str">
        <f>+IF(Q1685="","",IFERROR(VLOOKUP(Q1685,Consulta1[],6,0),"-"))</f>
        <v/>
      </c>
      <c r="W1685" s="45" t="str">
        <f t="shared" si="183"/>
        <v/>
      </c>
      <c r="X1685" s="51" t="str">
        <f>+IF(T1685="SWAT HB",800,IF(R1685="-","",IFERROR(IF(T1685="-","",VLOOKUP(T1685,'SKILL PERFIL'!$A$2:$B$37,2,0)),"")))</f>
        <v/>
      </c>
      <c r="Y1685" s="51" t="str">
        <f t="shared" si="184"/>
        <v/>
      </c>
      <c r="Z1685" s="46" t="str">
        <f t="shared" si="185"/>
        <v/>
      </c>
      <c r="AA1685" s="45" t="str">
        <f t="shared" si="186"/>
        <v/>
      </c>
      <c r="AB1685" s="45" t="str">
        <f t="shared" si="187"/>
        <v/>
      </c>
      <c r="AC1685" s="45" t="str">
        <f>+IF(Q1685="","",IFERROR(VLOOKUP(Q1685,Consulta1[],7,0),"-"))</f>
        <v/>
      </c>
      <c r="AD1685" s="45" t="str">
        <f>+IF(Q1685="","",IFERROR(VLOOKUP(Q1685,Consulta1[],9,0),"-"))</f>
        <v/>
      </c>
      <c r="AE1685" s="1">
        <f t="shared" si="188"/>
        <v>0</v>
      </c>
    </row>
    <row r="1686" spans="16:31">
      <c r="P1686" s="54"/>
      <c r="Q1686" s="45" t="str">
        <f t="shared" si="182"/>
        <v/>
      </c>
      <c r="R1686" s="45" t="str">
        <f>+IF(Q1686="","",IFERROR(VLOOKUP(Q1686,Consulta1[],2,0),"-"))</f>
        <v/>
      </c>
      <c r="S1686" s="45" t="str">
        <f>+IF(Q1686="","",IFERROR(VLOOKUP(Q1686,Consulta1[],3,0),"-"))</f>
        <v/>
      </c>
      <c r="T1686" s="45" t="str">
        <f>+IF(Q1686="","",IFERROR(VLOOKUP(Q1686,Consulta1[],4,0),"-"))</f>
        <v/>
      </c>
      <c r="U1686" s="45" t="str">
        <f>+IF(Q1686="","",IFERROR(VLOOKUP(Q1686,Consulta1[],5,0),"-"))</f>
        <v/>
      </c>
      <c r="V1686" s="45" t="str">
        <f>+IF(Q1686="","",IFERROR(VLOOKUP(Q1686,Consulta1[],6,0),"-"))</f>
        <v/>
      </c>
      <c r="W1686" s="45" t="str">
        <f t="shared" si="183"/>
        <v/>
      </c>
      <c r="X1686" s="51" t="str">
        <f>+IF(T1686="SWAT HB",800,IF(R1686="-","",IFERROR(IF(T1686="-","",VLOOKUP(T1686,'SKILL PERFIL'!$A$2:$B$37,2,0)),"")))</f>
        <v/>
      </c>
      <c r="Y1686" s="51" t="str">
        <f t="shared" si="184"/>
        <v/>
      </c>
      <c r="Z1686" s="46" t="str">
        <f t="shared" si="185"/>
        <v/>
      </c>
      <c r="AA1686" s="45" t="str">
        <f t="shared" si="186"/>
        <v/>
      </c>
      <c r="AB1686" s="45" t="str">
        <f t="shared" si="187"/>
        <v/>
      </c>
      <c r="AC1686" s="45" t="str">
        <f>+IF(Q1686="","",IFERROR(VLOOKUP(Q1686,Consulta1[],7,0),"-"))</f>
        <v/>
      </c>
      <c r="AD1686" s="45" t="str">
        <f>+IF(Q1686="","",IFERROR(VLOOKUP(Q1686,Consulta1[],9,0),"-"))</f>
        <v/>
      </c>
      <c r="AE1686" s="1">
        <f t="shared" si="188"/>
        <v>0</v>
      </c>
    </row>
    <row r="1687" spans="16:31">
      <c r="P1687" s="54"/>
      <c r="Q1687" s="45" t="str">
        <f t="shared" si="182"/>
        <v/>
      </c>
      <c r="R1687" s="45" t="str">
        <f>+IF(Q1687="","",IFERROR(VLOOKUP(Q1687,Consulta1[],2,0),"-"))</f>
        <v/>
      </c>
      <c r="S1687" s="45" t="str">
        <f>+IF(Q1687="","",IFERROR(VLOOKUP(Q1687,Consulta1[],3,0),"-"))</f>
        <v/>
      </c>
      <c r="T1687" s="45" t="str">
        <f>+IF(Q1687="","",IFERROR(VLOOKUP(Q1687,Consulta1[],4,0),"-"))</f>
        <v/>
      </c>
      <c r="U1687" s="45" t="str">
        <f>+IF(Q1687="","",IFERROR(VLOOKUP(Q1687,Consulta1[],5,0),"-"))</f>
        <v/>
      </c>
      <c r="V1687" s="45" t="str">
        <f>+IF(Q1687="","",IFERROR(VLOOKUP(Q1687,Consulta1[],6,0),"-"))</f>
        <v/>
      </c>
      <c r="W1687" s="45" t="str">
        <f t="shared" si="183"/>
        <v/>
      </c>
      <c r="X1687" s="51" t="str">
        <f>+IF(T1687="SWAT HB",800,IF(R1687="-","",IFERROR(IF(T1687="-","",VLOOKUP(T1687,'SKILL PERFIL'!$A$2:$B$37,2,0)),"")))</f>
        <v/>
      </c>
      <c r="Y1687" s="51" t="str">
        <f t="shared" si="184"/>
        <v/>
      </c>
      <c r="Z1687" s="46" t="str">
        <f t="shared" si="185"/>
        <v/>
      </c>
      <c r="AA1687" s="45" t="str">
        <f t="shared" si="186"/>
        <v/>
      </c>
      <c r="AB1687" s="45" t="str">
        <f t="shared" si="187"/>
        <v/>
      </c>
      <c r="AC1687" s="45" t="str">
        <f>+IF(Q1687="","",IFERROR(VLOOKUP(Q1687,Consulta1[],7,0),"-"))</f>
        <v/>
      </c>
      <c r="AD1687" s="45" t="str">
        <f>+IF(Q1687="","",IFERROR(VLOOKUP(Q1687,Consulta1[],9,0),"-"))</f>
        <v/>
      </c>
      <c r="AE1687" s="1">
        <f t="shared" si="188"/>
        <v>0</v>
      </c>
    </row>
    <row r="1688" spans="16:31">
      <c r="P1688" s="54"/>
      <c r="Q1688" s="45" t="str">
        <f t="shared" si="182"/>
        <v/>
      </c>
      <c r="R1688" s="45" t="str">
        <f>+IF(Q1688="","",IFERROR(VLOOKUP(Q1688,Consulta1[],2,0),"-"))</f>
        <v/>
      </c>
      <c r="S1688" s="45" t="str">
        <f>+IF(Q1688="","",IFERROR(VLOOKUP(Q1688,Consulta1[],3,0),"-"))</f>
        <v/>
      </c>
      <c r="T1688" s="45" t="str">
        <f>+IF(Q1688="","",IFERROR(VLOOKUP(Q1688,Consulta1[],4,0),"-"))</f>
        <v/>
      </c>
      <c r="U1688" s="45" t="str">
        <f>+IF(Q1688="","",IFERROR(VLOOKUP(Q1688,Consulta1[],5,0),"-"))</f>
        <v/>
      </c>
      <c r="V1688" s="45" t="str">
        <f>+IF(Q1688="","",IFERROR(VLOOKUP(Q1688,Consulta1[],6,0),"-"))</f>
        <v/>
      </c>
      <c r="W1688" s="45" t="str">
        <f t="shared" si="183"/>
        <v/>
      </c>
      <c r="X1688" s="51" t="str">
        <f>+IF(T1688="SWAT HB",800,IF(R1688="-","",IFERROR(IF(T1688="-","",VLOOKUP(T1688,'SKILL PERFIL'!$A$2:$B$37,2,0)),"")))</f>
        <v/>
      </c>
      <c r="Y1688" s="51" t="str">
        <f t="shared" si="184"/>
        <v/>
      </c>
      <c r="Z1688" s="46" t="str">
        <f t="shared" si="185"/>
        <v/>
      </c>
      <c r="AA1688" s="45" t="str">
        <f t="shared" si="186"/>
        <v/>
      </c>
      <c r="AB1688" s="45" t="str">
        <f t="shared" si="187"/>
        <v/>
      </c>
      <c r="AC1688" s="45" t="str">
        <f>+IF(Q1688="","",IFERROR(VLOOKUP(Q1688,Consulta1[],7,0),"-"))</f>
        <v/>
      </c>
      <c r="AD1688" s="45" t="str">
        <f>+IF(Q1688="","",IFERROR(VLOOKUP(Q1688,Consulta1[],9,0),"-"))</f>
        <v/>
      </c>
      <c r="AE1688" s="1">
        <f t="shared" si="188"/>
        <v>0</v>
      </c>
    </row>
    <row r="1689" spans="16:31">
      <c r="P1689" s="54"/>
      <c r="Q1689" s="45" t="str">
        <f t="shared" si="182"/>
        <v/>
      </c>
      <c r="R1689" s="45" t="str">
        <f>+IF(Q1689="","",IFERROR(VLOOKUP(Q1689,Consulta1[],2,0),"-"))</f>
        <v/>
      </c>
      <c r="S1689" s="45" t="str">
        <f>+IF(Q1689="","",IFERROR(VLOOKUP(Q1689,Consulta1[],3,0),"-"))</f>
        <v/>
      </c>
      <c r="T1689" s="45" t="str">
        <f>+IF(Q1689="","",IFERROR(VLOOKUP(Q1689,Consulta1[],4,0),"-"))</f>
        <v/>
      </c>
      <c r="U1689" s="45" t="str">
        <f>+IF(Q1689="","",IFERROR(VLOOKUP(Q1689,Consulta1[],5,0),"-"))</f>
        <v/>
      </c>
      <c r="V1689" s="45" t="str">
        <f>+IF(Q1689="","",IFERROR(VLOOKUP(Q1689,Consulta1[],6,0),"-"))</f>
        <v/>
      </c>
      <c r="W1689" s="45" t="str">
        <f t="shared" si="183"/>
        <v/>
      </c>
      <c r="X1689" s="51" t="str">
        <f>+IF(T1689="SWAT HB",800,IF(R1689="-","",IFERROR(IF(T1689="-","",VLOOKUP(T1689,'SKILL PERFIL'!$A$2:$B$37,2,0)),"")))</f>
        <v/>
      </c>
      <c r="Y1689" s="51" t="str">
        <f t="shared" si="184"/>
        <v/>
      </c>
      <c r="Z1689" s="46" t="str">
        <f t="shared" si="185"/>
        <v/>
      </c>
      <c r="AA1689" s="45" t="str">
        <f t="shared" si="186"/>
        <v/>
      </c>
      <c r="AB1689" s="45" t="str">
        <f t="shared" si="187"/>
        <v/>
      </c>
      <c r="AC1689" s="45" t="str">
        <f>+IF(Q1689="","",IFERROR(VLOOKUP(Q1689,Consulta1[],7,0),"-"))</f>
        <v/>
      </c>
      <c r="AD1689" s="45" t="str">
        <f>+IF(Q1689="","",IFERROR(VLOOKUP(Q1689,Consulta1[],9,0),"-"))</f>
        <v/>
      </c>
      <c r="AE1689" s="1">
        <f t="shared" si="188"/>
        <v>0</v>
      </c>
    </row>
    <row r="1690" spans="16:31">
      <c r="P1690" s="54"/>
      <c r="Q1690" s="45" t="str">
        <f t="shared" si="182"/>
        <v/>
      </c>
      <c r="R1690" s="45" t="str">
        <f>+IF(Q1690="","",IFERROR(VLOOKUP(Q1690,Consulta1[],2,0),"-"))</f>
        <v/>
      </c>
      <c r="S1690" s="45" t="str">
        <f>+IF(Q1690="","",IFERROR(VLOOKUP(Q1690,Consulta1[],3,0),"-"))</f>
        <v/>
      </c>
      <c r="T1690" s="45" t="str">
        <f>+IF(Q1690="","",IFERROR(VLOOKUP(Q1690,Consulta1[],4,0),"-"))</f>
        <v/>
      </c>
      <c r="U1690" s="45" t="str">
        <f>+IF(Q1690="","",IFERROR(VLOOKUP(Q1690,Consulta1[],5,0),"-"))</f>
        <v/>
      </c>
      <c r="V1690" s="45" t="str">
        <f>+IF(Q1690="","",IFERROR(VLOOKUP(Q1690,Consulta1[],6,0),"-"))</f>
        <v/>
      </c>
      <c r="W1690" s="45" t="str">
        <f t="shared" si="183"/>
        <v/>
      </c>
      <c r="X1690" s="51" t="str">
        <f>+IF(T1690="SWAT HB",800,IF(R1690="-","",IFERROR(IF(T1690="-","",VLOOKUP(T1690,'SKILL PERFIL'!$A$2:$B$37,2,0)),"")))</f>
        <v/>
      </c>
      <c r="Y1690" s="51" t="str">
        <f t="shared" si="184"/>
        <v/>
      </c>
      <c r="Z1690" s="46" t="str">
        <f t="shared" si="185"/>
        <v/>
      </c>
      <c r="AA1690" s="45" t="str">
        <f t="shared" si="186"/>
        <v/>
      </c>
      <c r="AB1690" s="45" t="str">
        <f t="shared" si="187"/>
        <v/>
      </c>
      <c r="AC1690" s="45" t="str">
        <f>+IF(Q1690="","",IFERROR(VLOOKUP(Q1690,Consulta1[],7,0),"-"))</f>
        <v/>
      </c>
      <c r="AD1690" s="45" t="str">
        <f>+IF(Q1690="","",IFERROR(VLOOKUP(Q1690,Consulta1[],9,0),"-"))</f>
        <v/>
      </c>
      <c r="AE1690" s="1">
        <f t="shared" si="188"/>
        <v>0</v>
      </c>
    </row>
    <row r="1691" spans="16:31">
      <c r="P1691" s="54"/>
      <c r="Q1691" s="45" t="str">
        <f t="shared" si="182"/>
        <v/>
      </c>
      <c r="R1691" s="45" t="str">
        <f>+IF(Q1691="","",IFERROR(VLOOKUP(Q1691,Consulta1[],2,0),"-"))</f>
        <v/>
      </c>
      <c r="S1691" s="45" t="str">
        <f>+IF(Q1691="","",IFERROR(VLOOKUP(Q1691,Consulta1[],3,0),"-"))</f>
        <v/>
      </c>
      <c r="T1691" s="45" t="str">
        <f>+IF(Q1691="","",IFERROR(VLOOKUP(Q1691,Consulta1[],4,0),"-"))</f>
        <v/>
      </c>
      <c r="U1691" s="45" t="str">
        <f>+IF(Q1691="","",IFERROR(VLOOKUP(Q1691,Consulta1[],5,0),"-"))</f>
        <v/>
      </c>
      <c r="V1691" s="45" t="str">
        <f>+IF(Q1691="","",IFERROR(VLOOKUP(Q1691,Consulta1[],6,0),"-"))</f>
        <v/>
      </c>
      <c r="W1691" s="45" t="str">
        <f t="shared" si="183"/>
        <v/>
      </c>
      <c r="X1691" s="51" t="str">
        <f>+IF(T1691="SWAT HB",800,IF(R1691="-","",IFERROR(IF(T1691="-","",VLOOKUP(T1691,'SKILL PERFIL'!$A$2:$B$37,2,0)),"")))</f>
        <v/>
      </c>
      <c r="Y1691" s="51" t="str">
        <f t="shared" si="184"/>
        <v/>
      </c>
      <c r="Z1691" s="46" t="str">
        <f t="shared" si="185"/>
        <v/>
      </c>
      <c r="AA1691" s="45" t="str">
        <f t="shared" si="186"/>
        <v/>
      </c>
      <c r="AB1691" s="45" t="str">
        <f t="shared" si="187"/>
        <v/>
      </c>
      <c r="AC1691" s="45" t="str">
        <f>+IF(Q1691="","",IFERROR(VLOOKUP(Q1691,Consulta1[],7,0),"-"))</f>
        <v/>
      </c>
      <c r="AD1691" s="45" t="str">
        <f>+IF(Q1691="","",IFERROR(VLOOKUP(Q1691,Consulta1[],9,0),"-"))</f>
        <v/>
      </c>
      <c r="AE1691" s="1">
        <f t="shared" si="188"/>
        <v>0</v>
      </c>
    </row>
    <row r="1692" spans="16:31">
      <c r="P1692" s="54"/>
      <c r="Q1692" s="45" t="str">
        <f t="shared" si="182"/>
        <v/>
      </c>
      <c r="R1692" s="45" t="str">
        <f>+IF(Q1692="","",IFERROR(VLOOKUP(Q1692,Consulta1[],2,0),"-"))</f>
        <v/>
      </c>
      <c r="S1692" s="45" t="str">
        <f>+IF(Q1692="","",IFERROR(VLOOKUP(Q1692,Consulta1[],3,0),"-"))</f>
        <v/>
      </c>
      <c r="T1692" s="45" t="str">
        <f>+IF(Q1692="","",IFERROR(VLOOKUP(Q1692,Consulta1[],4,0),"-"))</f>
        <v/>
      </c>
      <c r="U1692" s="45" t="str">
        <f>+IF(Q1692="","",IFERROR(VLOOKUP(Q1692,Consulta1[],5,0),"-"))</f>
        <v/>
      </c>
      <c r="V1692" s="45" t="str">
        <f>+IF(Q1692="","",IFERROR(VLOOKUP(Q1692,Consulta1[],6,0),"-"))</f>
        <v/>
      </c>
      <c r="W1692" s="45" t="str">
        <f t="shared" si="183"/>
        <v/>
      </c>
      <c r="X1692" s="51" t="str">
        <f>+IF(T1692="SWAT HB",800,IF(R1692="-","",IFERROR(IF(T1692="-","",VLOOKUP(T1692,'SKILL PERFIL'!$A$2:$B$37,2,0)),"")))</f>
        <v/>
      </c>
      <c r="Y1692" s="51" t="str">
        <f t="shared" si="184"/>
        <v/>
      </c>
      <c r="Z1692" s="46" t="str">
        <f t="shared" si="185"/>
        <v/>
      </c>
      <c r="AA1692" s="45" t="str">
        <f t="shared" si="186"/>
        <v/>
      </c>
      <c r="AB1692" s="45" t="str">
        <f t="shared" si="187"/>
        <v/>
      </c>
      <c r="AC1692" s="45" t="str">
        <f>+IF(Q1692="","",IFERROR(VLOOKUP(Q1692,Consulta1[],7,0),"-"))</f>
        <v/>
      </c>
      <c r="AD1692" s="45" t="str">
        <f>+IF(Q1692="","",IFERROR(VLOOKUP(Q1692,Consulta1[],9,0),"-"))</f>
        <v/>
      </c>
      <c r="AE1692" s="1">
        <f t="shared" si="188"/>
        <v>0</v>
      </c>
    </row>
    <row r="1693" spans="16:31">
      <c r="P1693" s="54"/>
      <c r="Q1693" s="45" t="str">
        <f t="shared" si="182"/>
        <v/>
      </c>
      <c r="R1693" s="45" t="str">
        <f>+IF(Q1693="","",IFERROR(VLOOKUP(Q1693,Consulta1[],2,0),"-"))</f>
        <v/>
      </c>
      <c r="S1693" s="45" t="str">
        <f>+IF(Q1693="","",IFERROR(VLOOKUP(Q1693,Consulta1[],3,0),"-"))</f>
        <v/>
      </c>
      <c r="T1693" s="45" t="str">
        <f>+IF(Q1693="","",IFERROR(VLOOKUP(Q1693,Consulta1[],4,0),"-"))</f>
        <v/>
      </c>
      <c r="U1693" s="45" t="str">
        <f>+IF(Q1693="","",IFERROR(VLOOKUP(Q1693,Consulta1[],5,0),"-"))</f>
        <v/>
      </c>
      <c r="V1693" s="45" t="str">
        <f>+IF(Q1693="","",IFERROR(VLOOKUP(Q1693,Consulta1[],6,0),"-"))</f>
        <v/>
      </c>
      <c r="W1693" s="45" t="str">
        <f t="shared" si="183"/>
        <v/>
      </c>
      <c r="X1693" s="51" t="str">
        <f>+IF(T1693="SWAT HB",800,IF(R1693="-","",IFERROR(IF(T1693="-","",VLOOKUP(T1693,'SKILL PERFIL'!$A$2:$B$37,2,0)),"")))</f>
        <v/>
      </c>
      <c r="Y1693" s="51" t="str">
        <f t="shared" si="184"/>
        <v/>
      </c>
      <c r="Z1693" s="46" t="str">
        <f t="shared" si="185"/>
        <v/>
      </c>
      <c r="AA1693" s="45" t="str">
        <f t="shared" si="186"/>
        <v/>
      </c>
      <c r="AB1693" s="45" t="str">
        <f t="shared" si="187"/>
        <v/>
      </c>
      <c r="AC1693" s="45" t="str">
        <f>+IF(Q1693="","",IFERROR(VLOOKUP(Q1693,Consulta1[],7,0),"-"))</f>
        <v/>
      </c>
      <c r="AD1693" s="45" t="str">
        <f>+IF(Q1693="","",IFERROR(VLOOKUP(Q1693,Consulta1[],9,0),"-"))</f>
        <v/>
      </c>
      <c r="AE1693" s="1">
        <f t="shared" si="188"/>
        <v>0</v>
      </c>
    </row>
    <row r="1694" spans="16:31">
      <c r="P1694" s="54"/>
      <c r="Q1694" s="45" t="str">
        <f t="shared" si="182"/>
        <v/>
      </c>
      <c r="R1694" s="45" t="str">
        <f>+IF(Q1694="","",IFERROR(VLOOKUP(Q1694,Consulta1[],2,0),"-"))</f>
        <v/>
      </c>
      <c r="S1694" s="45" t="str">
        <f>+IF(Q1694="","",IFERROR(VLOOKUP(Q1694,Consulta1[],3,0),"-"))</f>
        <v/>
      </c>
      <c r="T1694" s="45" t="str">
        <f>+IF(Q1694="","",IFERROR(VLOOKUP(Q1694,Consulta1[],4,0),"-"))</f>
        <v/>
      </c>
      <c r="U1694" s="45" t="str">
        <f>+IF(Q1694="","",IFERROR(VLOOKUP(Q1694,Consulta1[],5,0),"-"))</f>
        <v/>
      </c>
      <c r="V1694" s="45" t="str">
        <f>+IF(Q1694="","",IFERROR(VLOOKUP(Q1694,Consulta1[],6,0),"-"))</f>
        <v/>
      </c>
      <c r="W1694" s="45" t="str">
        <f t="shared" si="183"/>
        <v/>
      </c>
      <c r="X1694" s="51" t="str">
        <f>+IF(T1694="SWAT HB",800,IF(R1694="-","",IFERROR(IF(T1694="-","",VLOOKUP(T1694,'SKILL PERFIL'!$A$2:$B$37,2,0)),"")))</f>
        <v/>
      </c>
      <c r="Y1694" s="51" t="str">
        <f t="shared" si="184"/>
        <v/>
      </c>
      <c r="Z1694" s="46" t="str">
        <f t="shared" si="185"/>
        <v/>
      </c>
      <c r="AA1694" s="45" t="str">
        <f t="shared" si="186"/>
        <v/>
      </c>
      <c r="AB1694" s="45" t="str">
        <f t="shared" si="187"/>
        <v/>
      </c>
      <c r="AC1694" s="45" t="str">
        <f>+IF(Q1694="","",IFERROR(VLOOKUP(Q1694,Consulta1[],7,0),"-"))</f>
        <v/>
      </c>
      <c r="AD1694" s="45" t="str">
        <f>+IF(Q1694="","",IFERROR(VLOOKUP(Q1694,Consulta1[],9,0),"-"))</f>
        <v/>
      </c>
      <c r="AE1694" s="1">
        <f t="shared" si="188"/>
        <v>0</v>
      </c>
    </row>
    <row r="1695" spans="16:31">
      <c r="P1695" s="54"/>
      <c r="Q1695" s="45" t="str">
        <f t="shared" si="182"/>
        <v/>
      </c>
      <c r="R1695" s="45" t="str">
        <f>+IF(Q1695="","",IFERROR(VLOOKUP(Q1695,Consulta1[],2,0),"-"))</f>
        <v/>
      </c>
      <c r="S1695" s="45" t="str">
        <f>+IF(Q1695="","",IFERROR(VLOOKUP(Q1695,Consulta1[],3,0),"-"))</f>
        <v/>
      </c>
      <c r="T1695" s="45" t="str">
        <f>+IF(Q1695="","",IFERROR(VLOOKUP(Q1695,Consulta1[],4,0),"-"))</f>
        <v/>
      </c>
      <c r="U1695" s="45" t="str">
        <f>+IF(Q1695="","",IFERROR(VLOOKUP(Q1695,Consulta1[],5,0),"-"))</f>
        <v/>
      </c>
      <c r="V1695" s="45" t="str">
        <f>+IF(Q1695="","",IFERROR(VLOOKUP(Q1695,Consulta1[],6,0),"-"))</f>
        <v/>
      </c>
      <c r="W1695" s="45" t="str">
        <f t="shared" si="183"/>
        <v/>
      </c>
      <c r="X1695" s="51" t="str">
        <f>+IF(T1695="SWAT HB",800,IF(R1695="-","",IFERROR(IF(T1695="-","",VLOOKUP(T1695,'SKILL PERFIL'!$A$2:$B$37,2,0)),"")))</f>
        <v/>
      </c>
      <c r="Y1695" s="51" t="str">
        <f t="shared" si="184"/>
        <v/>
      </c>
      <c r="Z1695" s="46" t="str">
        <f t="shared" si="185"/>
        <v/>
      </c>
      <c r="AA1695" s="45" t="str">
        <f t="shared" si="186"/>
        <v/>
      </c>
      <c r="AB1695" s="45" t="str">
        <f t="shared" si="187"/>
        <v/>
      </c>
      <c r="AC1695" s="45" t="str">
        <f>+IF(Q1695="","",IFERROR(VLOOKUP(Q1695,Consulta1[],7,0),"-"))</f>
        <v/>
      </c>
      <c r="AD1695" s="45" t="str">
        <f>+IF(Q1695="","",IFERROR(VLOOKUP(Q1695,Consulta1[],9,0),"-"))</f>
        <v/>
      </c>
      <c r="AE1695" s="1">
        <f t="shared" si="188"/>
        <v>0</v>
      </c>
    </row>
    <row r="1696" spans="16:31">
      <c r="P1696" s="54"/>
      <c r="Q1696" s="45" t="str">
        <f t="shared" si="182"/>
        <v/>
      </c>
      <c r="R1696" s="45" t="str">
        <f>+IF(Q1696="","",IFERROR(VLOOKUP(Q1696,Consulta1[],2,0),"-"))</f>
        <v/>
      </c>
      <c r="S1696" s="45" t="str">
        <f>+IF(Q1696="","",IFERROR(VLOOKUP(Q1696,Consulta1[],3,0),"-"))</f>
        <v/>
      </c>
      <c r="T1696" s="45" t="str">
        <f>+IF(Q1696="","",IFERROR(VLOOKUP(Q1696,Consulta1[],4,0),"-"))</f>
        <v/>
      </c>
      <c r="U1696" s="45" t="str">
        <f>+IF(Q1696="","",IFERROR(VLOOKUP(Q1696,Consulta1[],5,0),"-"))</f>
        <v/>
      </c>
      <c r="V1696" s="45" t="str">
        <f>+IF(Q1696="","",IFERROR(VLOOKUP(Q1696,Consulta1[],6,0),"-"))</f>
        <v/>
      </c>
      <c r="W1696" s="45" t="str">
        <f t="shared" si="183"/>
        <v/>
      </c>
      <c r="X1696" s="51" t="str">
        <f>+IF(T1696="SWAT HB",800,IF(R1696="-","",IFERROR(IF(T1696="-","",VLOOKUP(T1696,'SKILL PERFIL'!$A$2:$B$37,2,0)),"")))</f>
        <v/>
      </c>
      <c r="Y1696" s="51" t="str">
        <f t="shared" si="184"/>
        <v/>
      </c>
      <c r="Z1696" s="46" t="str">
        <f t="shared" si="185"/>
        <v/>
      </c>
      <c r="AA1696" s="45" t="str">
        <f t="shared" si="186"/>
        <v/>
      </c>
      <c r="AB1696" s="45" t="str">
        <f t="shared" si="187"/>
        <v/>
      </c>
      <c r="AC1696" s="45" t="str">
        <f>+IF(Q1696="","",IFERROR(VLOOKUP(Q1696,Consulta1[],7,0),"-"))</f>
        <v/>
      </c>
      <c r="AD1696" s="45" t="str">
        <f>+IF(Q1696="","",IFERROR(VLOOKUP(Q1696,Consulta1[],9,0),"-"))</f>
        <v/>
      </c>
      <c r="AE1696" s="1">
        <f t="shared" si="188"/>
        <v>0</v>
      </c>
    </row>
    <row r="1697" spans="16:31">
      <c r="P1697" s="54"/>
      <c r="Q1697" s="45" t="str">
        <f t="shared" si="182"/>
        <v/>
      </c>
      <c r="R1697" s="45" t="str">
        <f>+IF(Q1697="","",IFERROR(VLOOKUP(Q1697,Consulta1[],2,0),"-"))</f>
        <v/>
      </c>
      <c r="S1697" s="45" t="str">
        <f>+IF(Q1697="","",IFERROR(VLOOKUP(Q1697,Consulta1[],3,0),"-"))</f>
        <v/>
      </c>
      <c r="T1697" s="45" t="str">
        <f>+IF(Q1697="","",IFERROR(VLOOKUP(Q1697,Consulta1[],4,0),"-"))</f>
        <v/>
      </c>
      <c r="U1697" s="45" t="str">
        <f>+IF(Q1697="","",IFERROR(VLOOKUP(Q1697,Consulta1[],5,0),"-"))</f>
        <v/>
      </c>
      <c r="V1697" s="45" t="str">
        <f>+IF(Q1697="","",IFERROR(VLOOKUP(Q1697,Consulta1[],6,0),"-"))</f>
        <v/>
      </c>
      <c r="W1697" s="45" t="str">
        <f t="shared" si="183"/>
        <v/>
      </c>
      <c r="X1697" s="51" t="str">
        <f>+IF(T1697="SWAT HB",800,IF(R1697="-","",IFERROR(IF(T1697="-","",VLOOKUP(T1697,'SKILL PERFIL'!$A$2:$B$37,2,0)),"")))</f>
        <v/>
      </c>
      <c r="Y1697" s="51" t="str">
        <f t="shared" si="184"/>
        <v/>
      </c>
      <c r="Z1697" s="46" t="str">
        <f t="shared" si="185"/>
        <v/>
      </c>
      <c r="AA1697" s="45" t="str">
        <f t="shared" si="186"/>
        <v/>
      </c>
      <c r="AB1697" s="45" t="str">
        <f t="shared" si="187"/>
        <v/>
      </c>
      <c r="AC1697" s="45" t="str">
        <f>+IF(Q1697="","",IFERROR(VLOOKUP(Q1697,Consulta1[],7,0),"-"))</f>
        <v/>
      </c>
      <c r="AD1697" s="45" t="str">
        <f>+IF(Q1697="","",IFERROR(VLOOKUP(Q1697,Consulta1[],9,0),"-"))</f>
        <v/>
      </c>
      <c r="AE1697" s="1">
        <f t="shared" si="188"/>
        <v>0</v>
      </c>
    </row>
    <row r="1698" spans="16:31">
      <c r="P1698" s="54"/>
      <c r="Q1698" s="45" t="str">
        <f t="shared" si="182"/>
        <v/>
      </c>
      <c r="R1698" s="45" t="str">
        <f>+IF(Q1698="","",IFERROR(VLOOKUP(Q1698,Consulta1[],2,0),"-"))</f>
        <v/>
      </c>
      <c r="S1698" s="45" t="str">
        <f>+IF(Q1698="","",IFERROR(VLOOKUP(Q1698,Consulta1[],3,0),"-"))</f>
        <v/>
      </c>
      <c r="T1698" s="45" t="str">
        <f>+IF(Q1698="","",IFERROR(VLOOKUP(Q1698,Consulta1[],4,0),"-"))</f>
        <v/>
      </c>
      <c r="U1698" s="45" t="str">
        <f>+IF(Q1698="","",IFERROR(VLOOKUP(Q1698,Consulta1[],5,0),"-"))</f>
        <v/>
      </c>
      <c r="V1698" s="45" t="str">
        <f>+IF(Q1698="","",IFERROR(VLOOKUP(Q1698,Consulta1[],6,0),"-"))</f>
        <v/>
      </c>
      <c r="W1698" s="45" t="str">
        <f t="shared" si="183"/>
        <v/>
      </c>
      <c r="X1698" s="51" t="str">
        <f>+IF(T1698="SWAT HB",800,IF(R1698="-","",IFERROR(IF(T1698="-","",VLOOKUP(T1698,'SKILL PERFIL'!$A$2:$B$37,2,0)),"")))</f>
        <v/>
      </c>
      <c r="Y1698" s="51" t="str">
        <f t="shared" si="184"/>
        <v/>
      </c>
      <c r="Z1698" s="46" t="str">
        <f t="shared" si="185"/>
        <v/>
      </c>
      <c r="AA1698" s="45" t="str">
        <f t="shared" si="186"/>
        <v/>
      </c>
      <c r="AB1698" s="45" t="str">
        <f t="shared" si="187"/>
        <v/>
      </c>
      <c r="AC1698" s="45" t="str">
        <f>+IF(Q1698="","",IFERROR(VLOOKUP(Q1698,Consulta1[],7,0),"-"))</f>
        <v/>
      </c>
      <c r="AD1698" s="45" t="str">
        <f>+IF(Q1698="","",IFERROR(VLOOKUP(Q1698,Consulta1[],9,0),"-"))</f>
        <v/>
      </c>
      <c r="AE1698" s="1">
        <f t="shared" si="188"/>
        <v>0</v>
      </c>
    </row>
    <row r="1699" spans="16:31">
      <c r="P1699" s="54"/>
      <c r="Q1699" s="45" t="str">
        <f t="shared" si="182"/>
        <v/>
      </c>
      <c r="R1699" s="45" t="str">
        <f>+IF(Q1699="","",IFERROR(VLOOKUP(Q1699,Consulta1[],2,0),"-"))</f>
        <v/>
      </c>
      <c r="S1699" s="45" t="str">
        <f>+IF(Q1699="","",IFERROR(VLOOKUP(Q1699,Consulta1[],3,0),"-"))</f>
        <v/>
      </c>
      <c r="T1699" s="45" t="str">
        <f>+IF(Q1699="","",IFERROR(VLOOKUP(Q1699,Consulta1[],4,0),"-"))</f>
        <v/>
      </c>
      <c r="U1699" s="45" t="str">
        <f>+IF(Q1699="","",IFERROR(VLOOKUP(Q1699,Consulta1[],5,0),"-"))</f>
        <v/>
      </c>
      <c r="V1699" s="45" t="str">
        <f>+IF(Q1699="","",IFERROR(VLOOKUP(Q1699,Consulta1[],6,0),"-"))</f>
        <v/>
      </c>
      <c r="W1699" s="45" t="str">
        <f t="shared" si="183"/>
        <v/>
      </c>
      <c r="X1699" s="51" t="str">
        <f>+IF(T1699="SWAT HB",800,IF(R1699="-","",IFERROR(IF(T1699="-","",VLOOKUP(T1699,'SKILL PERFIL'!$A$2:$B$37,2,0)),"")))</f>
        <v/>
      </c>
      <c r="Y1699" s="51" t="str">
        <f t="shared" si="184"/>
        <v/>
      </c>
      <c r="Z1699" s="46" t="str">
        <f t="shared" si="185"/>
        <v/>
      </c>
      <c r="AA1699" s="45" t="str">
        <f t="shared" si="186"/>
        <v/>
      </c>
      <c r="AB1699" s="45" t="str">
        <f t="shared" si="187"/>
        <v/>
      </c>
      <c r="AC1699" s="45" t="str">
        <f>+IF(Q1699="","",IFERROR(VLOOKUP(Q1699,Consulta1[],7,0),"-"))</f>
        <v/>
      </c>
      <c r="AD1699" s="45" t="str">
        <f>+IF(Q1699="","",IFERROR(VLOOKUP(Q1699,Consulta1[],9,0),"-"))</f>
        <v/>
      </c>
      <c r="AE1699" s="1">
        <f t="shared" si="188"/>
        <v>0</v>
      </c>
    </row>
    <row r="1700" spans="16:31">
      <c r="P1700" s="54"/>
      <c r="Q1700" s="45" t="str">
        <f t="shared" si="182"/>
        <v/>
      </c>
      <c r="R1700" s="45" t="str">
        <f>+IF(Q1700="","",IFERROR(VLOOKUP(Q1700,Consulta1[],2,0),"-"))</f>
        <v/>
      </c>
      <c r="S1700" s="45" t="str">
        <f>+IF(Q1700="","",IFERROR(VLOOKUP(Q1700,Consulta1[],3,0),"-"))</f>
        <v/>
      </c>
      <c r="T1700" s="45" t="str">
        <f>+IF(Q1700="","",IFERROR(VLOOKUP(Q1700,Consulta1[],4,0),"-"))</f>
        <v/>
      </c>
      <c r="U1700" s="45" t="str">
        <f>+IF(Q1700="","",IFERROR(VLOOKUP(Q1700,Consulta1[],5,0),"-"))</f>
        <v/>
      </c>
      <c r="V1700" s="45" t="str">
        <f>+IF(Q1700="","",IFERROR(VLOOKUP(Q1700,Consulta1[],6,0),"-"))</f>
        <v/>
      </c>
      <c r="W1700" s="45" t="str">
        <f t="shared" si="183"/>
        <v/>
      </c>
      <c r="X1700" s="51" t="str">
        <f>+IF(T1700="SWAT HB",800,IF(R1700="-","",IFERROR(IF(T1700="-","",VLOOKUP(T1700,'SKILL PERFIL'!$A$2:$B$37,2,0)),"")))</f>
        <v/>
      </c>
      <c r="Y1700" s="51" t="str">
        <f t="shared" si="184"/>
        <v/>
      </c>
      <c r="Z1700" s="46" t="str">
        <f t="shared" si="185"/>
        <v/>
      </c>
      <c r="AA1700" s="45" t="str">
        <f t="shared" si="186"/>
        <v/>
      </c>
      <c r="AB1700" s="45" t="str">
        <f t="shared" si="187"/>
        <v/>
      </c>
      <c r="AC1700" s="45" t="str">
        <f>+IF(Q1700="","",IFERROR(VLOOKUP(Q1700,Consulta1[],7,0),"-"))</f>
        <v/>
      </c>
      <c r="AD1700" s="45" t="str">
        <f>+IF(Q1700="","",IFERROR(VLOOKUP(Q1700,Consulta1[],9,0),"-"))</f>
        <v/>
      </c>
      <c r="AE1700" s="1">
        <f t="shared" si="188"/>
        <v>0</v>
      </c>
    </row>
    <row r="1701" spans="16:31">
      <c r="P1701" s="54"/>
      <c r="Q1701" s="45" t="str">
        <f t="shared" si="182"/>
        <v/>
      </c>
      <c r="R1701" s="45" t="str">
        <f>+IF(Q1701="","",IFERROR(VLOOKUP(Q1701,Consulta1[],2,0),"-"))</f>
        <v/>
      </c>
      <c r="S1701" s="45" t="str">
        <f>+IF(Q1701="","",IFERROR(VLOOKUP(Q1701,Consulta1[],3,0),"-"))</f>
        <v/>
      </c>
      <c r="T1701" s="45" t="str">
        <f>+IF(Q1701="","",IFERROR(VLOOKUP(Q1701,Consulta1[],4,0),"-"))</f>
        <v/>
      </c>
      <c r="U1701" s="45" t="str">
        <f>+IF(Q1701="","",IFERROR(VLOOKUP(Q1701,Consulta1[],5,0),"-"))</f>
        <v/>
      </c>
      <c r="V1701" s="45" t="str">
        <f>+IF(Q1701="","",IFERROR(VLOOKUP(Q1701,Consulta1[],6,0),"-"))</f>
        <v/>
      </c>
      <c r="W1701" s="45" t="str">
        <f t="shared" si="183"/>
        <v/>
      </c>
      <c r="X1701" s="51" t="str">
        <f>+IF(T1701="SWAT HB",800,IF(R1701="-","",IFERROR(IF(T1701="-","",VLOOKUP(T1701,'SKILL PERFIL'!$A$2:$B$37,2,0)),"")))</f>
        <v/>
      </c>
      <c r="Y1701" s="51" t="str">
        <f t="shared" si="184"/>
        <v/>
      </c>
      <c r="Z1701" s="46" t="str">
        <f t="shared" si="185"/>
        <v/>
      </c>
      <c r="AA1701" s="45" t="str">
        <f t="shared" si="186"/>
        <v/>
      </c>
      <c r="AB1701" s="45" t="str">
        <f t="shared" si="187"/>
        <v/>
      </c>
      <c r="AC1701" s="45" t="str">
        <f>+IF(Q1701="","",IFERROR(VLOOKUP(Q1701,Consulta1[],7,0),"-"))</f>
        <v/>
      </c>
      <c r="AD1701" s="45" t="str">
        <f>+IF(Q1701="","",IFERROR(VLOOKUP(Q1701,Consulta1[],9,0),"-"))</f>
        <v/>
      </c>
      <c r="AE1701" s="1">
        <f t="shared" si="188"/>
        <v>0</v>
      </c>
    </row>
    <row r="1702" spans="16:31">
      <c r="P1702" s="54"/>
      <c r="Q1702" s="45" t="str">
        <f t="shared" si="182"/>
        <v/>
      </c>
      <c r="R1702" s="45" t="str">
        <f>+IF(Q1702="","",IFERROR(VLOOKUP(Q1702,Consulta1[],2,0),"-"))</f>
        <v/>
      </c>
      <c r="S1702" s="45" t="str">
        <f>+IF(Q1702="","",IFERROR(VLOOKUP(Q1702,Consulta1[],3,0),"-"))</f>
        <v/>
      </c>
      <c r="T1702" s="45" t="str">
        <f>+IF(Q1702="","",IFERROR(VLOOKUP(Q1702,Consulta1[],4,0),"-"))</f>
        <v/>
      </c>
      <c r="U1702" s="45" t="str">
        <f>+IF(Q1702="","",IFERROR(VLOOKUP(Q1702,Consulta1[],5,0),"-"))</f>
        <v/>
      </c>
      <c r="V1702" s="45" t="str">
        <f>+IF(Q1702="","",IFERROR(VLOOKUP(Q1702,Consulta1[],6,0),"-"))</f>
        <v/>
      </c>
      <c r="W1702" s="45" t="str">
        <f t="shared" si="183"/>
        <v/>
      </c>
      <c r="X1702" s="51" t="str">
        <f>+IF(T1702="SWAT HB",800,IF(R1702="-","",IFERROR(IF(T1702="-","",VLOOKUP(T1702,'SKILL PERFIL'!$A$2:$B$37,2,0)),"")))</f>
        <v/>
      </c>
      <c r="Y1702" s="51" t="str">
        <f t="shared" si="184"/>
        <v/>
      </c>
      <c r="Z1702" s="46" t="str">
        <f t="shared" si="185"/>
        <v/>
      </c>
      <c r="AA1702" s="45" t="str">
        <f t="shared" si="186"/>
        <v/>
      </c>
      <c r="AB1702" s="45" t="str">
        <f t="shared" si="187"/>
        <v/>
      </c>
      <c r="AC1702" s="45" t="str">
        <f>+IF(Q1702="","",IFERROR(VLOOKUP(Q1702,Consulta1[],7,0),"-"))</f>
        <v/>
      </c>
      <c r="AD1702" s="45" t="str">
        <f>+IF(Q1702="","",IFERROR(VLOOKUP(Q1702,Consulta1[],9,0),"-"))</f>
        <v/>
      </c>
      <c r="AE1702" s="1">
        <f t="shared" si="188"/>
        <v>0</v>
      </c>
    </row>
    <row r="1703" spans="16:31">
      <c r="P1703" s="54"/>
      <c r="Q1703" s="45" t="str">
        <f t="shared" si="182"/>
        <v/>
      </c>
      <c r="R1703" s="45" t="str">
        <f>+IF(Q1703="","",IFERROR(VLOOKUP(Q1703,Consulta1[],2,0),"-"))</f>
        <v/>
      </c>
      <c r="S1703" s="45" t="str">
        <f>+IF(Q1703="","",IFERROR(VLOOKUP(Q1703,Consulta1[],3,0),"-"))</f>
        <v/>
      </c>
      <c r="T1703" s="45" t="str">
        <f>+IF(Q1703="","",IFERROR(VLOOKUP(Q1703,Consulta1[],4,0),"-"))</f>
        <v/>
      </c>
      <c r="U1703" s="45" t="str">
        <f>+IF(Q1703="","",IFERROR(VLOOKUP(Q1703,Consulta1[],5,0),"-"))</f>
        <v/>
      </c>
      <c r="V1703" s="45" t="str">
        <f>+IF(Q1703="","",IFERROR(VLOOKUP(Q1703,Consulta1[],6,0),"-"))</f>
        <v/>
      </c>
      <c r="W1703" s="45" t="str">
        <f t="shared" si="183"/>
        <v/>
      </c>
      <c r="X1703" s="51" t="str">
        <f>+IF(T1703="SWAT HB",800,IF(R1703="-","",IFERROR(IF(T1703="-","",VLOOKUP(T1703,'SKILL PERFIL'!$A$2:$B$37,2,0)),"")))</f>
        <v/>
      </c>
      <c r="Y1703" s="51" t="str">
        <f t="shared" si="184"/>
        <v/>
      </c>
      <c r="Z1703" s="46" t="str">
        <f t="shared" si="185"/>
        <v/>
      </c>
      <c r="AA1703" s="45" t="str">
        <f t="shared" si="186"/>
        <v/>
      </c>
      <c r="AB1703" s="45" t="str">
        <f t="shared" si="187"/>
        <v/>
      </c>
      <c r="AC1703" s="45" t="str">
        <f>+IF(Q1703="","",IFERROR(VLOOKUP(Q1703,Consulta1[],7,0),"-"))</f>
        <v/>
      </c>
      <c r="AD1703" s="45" t="str">
        <f>+IF(Q1703="","",IFERROR(VLOOKUP(Q1703,Consulta1[],9,0),"-"))</f>
        <v/>
      </c>
      <c r="AE1703" s="1">
        <f t="shared" si="188"/>
        <v>0</v>
      </c>
    </row>
    <row r="1704" spans="16:31">
      <c r="P1704" s="54"/>
      <c r="Q1704" s="45" t="str">
        <f t="shared" si="182"/>
        <v/>
      </c>
      <c r="R1704" s="45" t="str">
        <f>+IF(Q1704="","",IFERROR(VLOOKUP(Q1704,Consulta1[],2,0),"-"))</f>
        <v/>
      </c>
      <c r="S1704" s="45" t="str">
        <f>+IF(Q1704="","",IFERROR(VLOOKUP(Q1704,Consulta1[],3,0),"-"))</f>
        <v/>
      </c>
      <c r="T1704" s="45" t="str">
        <f>+IF(Q1704="","",IFERROR(VLOOKUP(Q1704,Consulta1[],4,0),"-"))</f>
        <v/>
      </c>
      <c r="U1704" s="45" t="str">
        <f>+IF(Q1704="","",IFERROR(VLOOKUP(Q1704,Consulta1[],5,0),"-"))</f>
        <v/>
      </c>
      <c r="V1704" s="45" t="str">
        <f>+IF(Q1704="","",IFERROR(VLOOKUP(Q1704,Consulta1[],6,0),"-"))</f>
        <v/>
      </c>
      <c r="W1704" s="45" t="str">
        <f t="shared" si="183"/>
        <v/>
      </c>
      <c r="X1704" s="51" t="str">
        <f>+IF(T1704="SWAT HB",800,IF(R1704="-","",IFERROR(IF(T1704="-","",VLOOKUP(T1704,'SKILL PERFIL'!$A$2:$B$37,2,0)),"")))</f>
        <v/>
      </c>
      <c r="Y1704" s="51" t="str">
        <f t="shared" si="184"/>
        <v/>
      </c>
      <c r="Z1704" s="46" t="str">
        <f t="shared" si="185"/>
        <v/>
      </c>
      <c r="AA1704" s="45" t="str">
        <f t="shared" si="186"/>
        <v/>
      </c>
      <c r="AB1704" s="45" t="str">
        <f t="shared" si="187"/>
        <v/>
      </c>
      <c r="AC1704" s="45" t="str">
        <f>+IF(Q1704="","",IFERROR(VLOOKUP(Q1704,Consulta1[],7,0),"-"))</f>
        <v/>
      </c>
      <c r="AD1704" s="45" t="str">
        <f>+IF(Q1704="","",IFERROR(VLOOKUP(Q1704,Consulta1[],9,0),"-"))</f>
        <v/>
      </c>
      <c r="AE1704" s="1">
        <f t="shared" si="188"/>
        <v>0</v>
      </c>
    </row>
    <row r="1705" spans="16:31">
      <c r="P1705" s="54"/>
      <c r="Q1705" s="45" t="str">
        <f t="shared" si="182"/>
        <v/>
      </c>
      <c r="R1705" s="45" t="str">
        <f>+IF(Q1705="","",IFERROR(VLOOKUP(Q1705,Consulta1[],2,0),"-"))</f>
        <v/>
      </c>
      <c r="S1705" s="45" t="str">
        <f>+IF(Q1705="","",IFERROR(VLOOKUP(Q1705,Consulta1[],3,0),"-"))</f>
        <v/>
      </c>
      <c r="T1705" s="45" t="str">
        <f>+IF(Q1705="","",IFERROR(VLOOKUP(Q1705,Consulta1[],4,0),"-"))</f>
        <v/>
      </c>
      <c r="U1705" s="45" t="str">
        <f>+IF(Q1705="","",IFERROR(VLOOKUP(Q1705,Consulta1[],5,0),"-"))</f>
        <v/>
      </c>
      <c r="V1705" s="45" t="str">
        <f>+IF(Q1705="","",IFERROR(VLOOKUP(Q1705,Consulta1[],6,0),"-"))</f>
        <v/>
      </c>
      <c r="W1705" s="45" t="str">
        <f t="shared" si="183"/>
        <v/>
      </c>
      <c r="X1705" s="51" t="str">
        <f>+IF(T1705="SWAT HB",800,IF(R1705="-","",IFERROR(IF(T1705="-","",VLOOKUP(T1705,'SKILL PERFIL'!$A$2:$B$37,2,0)),"")))</f>
        <v/>
      </c>
      <c r="Y1705" s="51" t="str">
        <f t="shared" si="184"/>
        <v/>
      </c>
      <c r="Z1705" s="46" t="str">
        <f t="shared" si="185"/>
        <v/>
      </c>
      <c r="AA1705" s="45" t="str">
        <f t="shared" si="186"/>
        <v/>
      </c>
      <c r="AB1705" s="45" t="str">
        <f t="shared" si="187"/>
        <v/>
      </c>
      <c r="AC1705" s="45" t="str">
        <f>+IF(Q1705="","",IFERROR(VLOOKUP(Q1705,Consulta1[],7,0),"-"))</f>
        <v/>
      </c>
      <c r="AD1705" s="45" t="str">
        <f>+IF(Q1705="","",IFERROR(VLOOKUP(Q1705,Consulta1[],9,0),"-"))</f>
        <v/>
      </c>
      <c r="AE1705" s="1">
        <f t="shared" si="188"/>
        <v>0</v>
      </c>
    </row>
    <row r="1706" spans="16:31">
      <c r="P1706" s="54"/>
      <c r="Q1706" s="45" t="str">
        <f t="shared" si="182"/>
        <v/>
      </c>
      <c r="R1706" s="45" t="str">
        <f>+IF(Q1706="","",IFERROR(VLOOKUP(Q1706,Consulta1[],2,0),"-"))</f>
        <v/>
      </c>
      <c r="S1706" s="45" t="str">
        <f>+IF(Q1706="","",IFERROR(VLOOKUP(Q1706,Consulta1[],3,0),"-"))</f>
        <v/>
      </c>
      <c r="T1706" s="45" t="str">
        <f>+IF(Q1706="","",IFERROR(VLOOKUP(Q1706,Consulta1[],4,0),"-"))</f>
        <v/>
      </c>
      <c r="U1706" s="45" t="str">
        <f>+IF(Q1706="","",IFERROR(VLOOKUP(Q1706,Consulta1[],5,0),"-"))</f>
        <v/>
      </c>
      <c r="V1706" s="45" t="str">
        <f>+IF(Q1706="","",IFERROR(VLOOKUP(Q1706,Consulta1[],6,0),"-"))</f>
        <v/>
      </c>
      <c r="W1706" s="45" t="str">
        <f t="shared" si="183"/>
        <v/>
      </c>
      <c r="X1706" s="51" t="str">
        <f>+IF(T1706="SWAT HB",800,IF(R1706="-","",IFERROR(IF(T1706="-","",VLOOKUP(T1706,'SKILL PERFIL'!$A$2:$B$37,2,0)),"")))</f>
        <v/>
      </c>
      <c r="Y1706" s="51" t="str">
        <f t="shared" si="184"/>
        <v/>
      </c>
      <c r="Z1706" s="46" t="str">
        <f t="shared" si="185"/>
        <v/>
      </c>
      <c r="AA1706" s="45" t="str">
        <f t="shared" si="186"/>
        <v/>
      </c>
      <c r="AB1706" s="45" t="str">
        <f t="shared" si="187"/>
        <v/>
      </c>
      <c r="AC1706" s="45" t="str">
        <f>+IF(Q1706="","",IFERROR(VLOOKUP(Q1706,Consulta1[],7,0),"-"))</f>
        <v/>
      </c>
      <c r="AD1706" s="45" t="str">
        <f>+IF(Q1706="","",IFERROR(VLOOKUP(Q1706,Consulta1[],9,0),"-"))</f>
        <v/>
      </c>
      <c r="AE1706" s="1">
        <f t="shared" si="188"/>
        <v>0</v>
      </c>
    </row>
    <row r="1707" spans="16:31">
      <c r="P1707" s="54"/>
      <c r="Q1707" s="45" t="str">
        <f t="shared" si="182"/>
        <v/>
      </c>
      <c r="R1707" s="45" t="str">
        <f>+IF(Q1707="","",IFERROR(VLOOKUP(Q1707,Consulta1[],2,0),"-"))</f>
        <v/>
      </c>
      <c r="S1707" s="45" t="str">
        <f>+IF(Q1707="","",IFERROR(VLOOKUP(Q1707,Consulta1[],3,0),"-"))</f>
        <v/>
      </c>
      <c r="T1707" s="45" t="str">
        <f>+IF(Q1707="","",IFERROR(VLOOKUP(Q1707,Consulta1[],4,0),"-"))</f>
        <v/>
      </c>
      <c r="U1707" s="45" t="str">
        <f>+IF(Q1707="","",IFERROR(VLOOKUP(Q1707,Consulta1[],5,0),"-"))</f>
        <v/>
      </c>
      <c r="V1707" s="45" t="str">
        <f>+IF(Q1707="","",IFERROR(VLOOKUP(Q1707,Consulta1[],6,0),"-"))</f>
        <v/>
      </c>
      <c r="W1707" s="45" t="str">
        <f t="shared" si="183"/>
        <v/>
      </c>
      <c r="X1707" s="51" t="str">
        <f>+IF(T1707="SWAT HB",800,IF(R1707="-","",IFERROR(IF(T1707="-","",VLOOKUP(T1707,'SKILL PERFIL'!$A$2:$B$37,2,0)),"")))</f>
        <v/>
      </c>
      <c r="Y1707" s="51" t="str">
        <f t="shared" si="184"/>
        <v/>
      </c>
      <c r="Z1707" s="46" t="str">
        <f t="shared" si="185"/>
        <v/>
      </c>
      <c r="AA1707" s="45" t="str">
        <f t="shared" si="186"/>
        <v/>
      </c>
      <c r="AB1707" s="45" t="str">
        <f t="shared" si="187"/>
        <v/>
      </c>
      <c r="AC1707" s="45" t="str">
        <f>+IF(Q1707="","",IFERROR(VLOOKUP(Q1707,Consulta1[],7,0),"-"))</f>
        <v/>
      </c>
      <c r="AD1707" s="45" t="str">
        <f>+IF(Q1707="","",IFERROR(VLOOKUP(Q1707,Consulta1[],9,0),"-"))</f>
        <v/>
      </c>
      <c r="AE1707" s="1">
        <f t="shared" si="188"/>
        <v>0</v>
      </c>
    </row>
    <row r="1708" spans="16:31">
      <c r="P1708" s="54"/>
      <c r="Q1708" s="45" t="str">
        <f t="shared" si="182"/>
        <v/>
      </c>
      <c r="R1708" s="45" t="str">
        <f>+IF(Q1708="","",IFERROR(VLOOKUP(Q1708,Consulta1[],2,0),"-"))</f>
        <v/>
      </c>
      <c r="S1708" s="45" t="str">
        <f>+IF(Q1708="","",IFERROR(VLOOKUP(Q1708,Consulta1[],3,0),"-"))</f>
        <v/>
      </c>
      <c r="T1708" s="45" t="str">
        <f>+IF(Q1708="","",IFERROR(VLOOKUP(Q1708,Consulta1[],4,0),"-"))</f>
        <v/>
      </c>
      <c r="U1708" s="45" t="str">
        <f>+IF(Q1708="","",IFERROR(VLOOKUP(Q1708,Consulta1[],5,0),"-"))</f>
        <v/>
      </c>
      <c r="V1708" s="45" t="str">
        <f>+IF(Q1708="","",IFERROR(VLOOKUP(Q1708,Consulta1[],6,0),"-"))</f>
        <v/>
      </c>
      <c r="W1708" s="45" t="str">
        <f t="shared" si="183"/>
        <v/>
      </c>
      <c r="X1708" s="51" t="str">
        <f>+IF(T1708="SWAT HB",800,IF(R1708="-","",IFERROR(IF(T1708="-","",VLOOKUP(T1708,'SKILL PERFIL'!$A$2:$B$37,2,0)),"")))</f>
        <v/>
      </c>
      <c r="Y1708" s="51" t="str">
        <f t="shared" si="184"/>
        <v/>
      </c>
      <c r="Z1708" s="46" t="str">
        <f t="shared" si="185"/>
        <v/>
      </c>
      <c r="AA1708" s="45" t="str">
        <f t="shared" si="186"/>
        <v/>
      </c>
      <c r="AB1708" s="45" t="str">
        <f t="shared" si="187"/>
        <v/>
      </c>
      <c r="AC1708" s="45" t="str">
        <f>+IF(Q1708="","",IFERROR(VLOOKUP(Q1708,Consulta1[],7,0),"-"))</f>
        <v/>
      </c>
      <c r="AD1708" s="45" t="str">
        <f>+IF(Q1708="","",IFERROR(VLOOKUP(Q1708,Consulta1[],9,0),"-"))</f>
        <v/>
      </c>
      <c r="AE1708" s="1">
        <f t="shared" si="188"/>
        <v>0</v>
      </c>
    </row>
    <row r="1709" spans="16:31">
      <c r="P1709" s="54"/>
      <c r="Q1709" s="45" t="str">
        <f t="shared" si="182"/>
        <v/>
      </c>
      <c r="R1709" s="45" t="str">
        <f>+IF(Q1709="","",IFERROR(VLOOKUP(Q1709,Consulta1[],2,0),"-"))</f>
        <v/>
      </c>
      <c r="S1709" s="45" t="str">
        <f>+IF(Q1709="","",IFERROR(VLOOKUP(Q1709,Consulta1[],3,0),"-"))</f>
        <v/>
      </c>
      <c r="T1709" s="45" t="str">
        <f>+IF(Q1709="","",IFERROR(VLOOKUP(Q1709,Consulta1[],4,0),"-"))</f>
        <v/>
      </c>
      <c r="U1709" s="45" t="str">
        <f>+IF(Q1709="","",IFERROR(VLOOKUP(Q1709,Consulta1[],5,0),"-"))</f>
        <v/>
      </c>
      <c r="V1709" s="45" t="str">
        <f>+IF(Q1709="","",IFERROR(VLOOKUP(Q1709,Consulta1[],6,0),"-"))</f>
        <v/>
      </c>
      <c r="W1709" s="45" t="str">
        <f t="shared" si="183"/>
        <v/>
      </c>
      <c r="X1709" s="51" t="str">
        <f>+IF(T1709="SWAT HB",800,IF(R1709="-","",IFERROR(IF(T1709="-","",VLOOKUP(T1709,'SKILL PERFIL'!$A$2:$B$37,2,0)),"")))</f>
        <v/>
      </c>
      <c r="Y1709" s="51" t="str">
        <f t="shared" si="184"/>
        <v/>
      </c>
      <c r="Z1709" s="46" t="str">
        <f t="shared" si="185"/>
        <v/>
      </c>
      <c r="AA1709" s="45" t="str">
        <f t="shared" si="186"/>
        <v/>
      </c>
      <c r="AB1709" s="45" t="str">
        <f t="shared" si="187"/>
        <v/>
      </c>
      <c r="AC1709" s="45" t="str">
        <f>+IF(Q1709="","",IFERROR(VLOOKUP(Q1709,Consulta1[],7,0),"-"))</f>
        <v/>
      </c>
      <c r="AD1709" s="45" t="str">
        <f>+IF(Q1709="","",IFERROR(VLOOKUP(Q1709,Consulta1[],9,0),"-"))</f>
        <v/>
      </c>
      <c r="AE1709" s="1">
        <f t="shared" si="188"/>
        <v>0</v>
      </c>
    </row>
    <row r="1710" spans="16:31">
      <c r="P1710" s="54"/>
      <c r="Q1710" s="45" t="str">
        <f t="shared" si="182"/>
        <v/>
      </c>
      <c r="R1710" s="45" t="str">
        <f>+IF(Q1710="","",IFERROR(VLOOKUP(Q1710,Consulta1[],2,0),"-"))</f>
        <v/>
      </c>
      <c r="S1710" s="45" t="str">
        <f>+IF(Q1710="","",IFERROR(VLOOKUP(Q1710,Consulta1[],3,0),"-"))</f>
        <v/>
      </c>
      <c r="T1710" s="45" t="str">
        <f>+IF(Q1710="","",IFERROR(VLOOKUP(Q1710,Consulta1[],4,0),"-"))</f>
        <v/>
      </c>
      <c r="U1710" s="45" t="str">
        <f>+IF(Q1710="","",IFERROR(VLOOKUP(Q1710,Consulta1[],5,0),"-"))</f>
        <v/>
      </c>
      <c r="V1710" s="45" t="str">
        <f>+IF(Q1710="","",IFERROR(VLOOKUP(Q1710,Consulta1[],6,0),"-"))</f>
        <v/>
      </c>
      <c r="W1710" s="45" t="str">
        <f t="shared" si="183"/>
        <v/>
      </c>
      <c r="X1710" s="51" t="str">
        <f>+IF(T1710="SWAT HB",800,IF(R1710="-","",IFERROR(IF(T1710="-","",VLOOKUP(T1710,'SKILL PERFIL'!$A$2:$B$37,2,0)),"")))</f>
        <v/>
      </c>
      <c r="Y1710" s="51" t="str">
        <f t="shared" si="184"/>
        <v/>
      </c>
      <c r="Z1710" s="46" t="str">
        <f t="shared" si="185"/>
        <v/>
      </c>
      <c r="AA1710" s="45" t="str">
        <f t="shared" si="186"/>
        <v/>
      </c>
      <c r="AB1710" s="45" t="str">
        <f t="shared" si="187"/>
        <v/>
      </c>
      <c r="AC1710" s="45" t="str">
        <f>+IF(Q1710="","",IFERROR(VLOOKUP(Q1710,Consulta1[],7,0),"-"))</f>
        <v/>
      </c>
      <c r="AD1710" s="45" t="str">
        <f>+IF(Q1710="","",IFERROR(VLOOKUP(Q1710,Consulta1[],9,0),"-"))</f>
        <v/>
      </c>
      <c r="AE1710" s="1">
        <f t="shared" si="188"/>
        <v>0</v>
      </c>
    </row>
    <row r="1711" spans="16:31">
      <c r="P1711" s="54"/>
      <c r="Q1711" s="45" t="str">
        <f t="shared" si="182"/>
        <v/>
      </c>
      <c r="R1711" s="45" t="str">
        <f>+IF(Q1711="","",IFERROR(VLOOKUP(Q1711,Consulta1[],2,0),"-"))</f>
        <v/>
      </c>
      <c r="S1711" s="45" t="str">
        <f>+IF(Q1711="","",IFERROR(VLOOKUP(Q1711,Consulta1[],3,0),"-"))</f>
        <v/>
      </c>
      <c r="T1711" s="45" t="str">
        <f>+IF(Q1711="","",IFERROR(VLOOKUP(Q1711,Consulta1[],4,0),"-"))</f>
        <v/>
      </c>
      <c r="U1711" s="45" t="str">
        <f>+IF(Q1711="","",IFERROR(VLOOKUP(Q1711,Consulta1[],5,0),"-"))</f>
        <v/>
      </c>
      <c r="V1711" s="45" t="str">
        <f>+IF(Q1711="","",IFERROR(VLOOKUP(Q1711,Consulta1[],6,0),"-"))</f>
        <v/>
      </c>
      <c r="W1711" s="45" t="str">
        <f t="shared" si="183"/>
        <v/>
      </c>
      <c r="X1711" s="51" t="str">
        <f>+IF(T1711="SWAT HB",800,IF(R1711="-","",IFERROR(IF(T1711="-","",VLOOKUP(T1711,'SKILL PERFIL'!$A$2:$B$37,2,0)),"")))</f>
        <v/>
      </c>
      <c r="Y1711" s="51" t="str">
        <f t="shared" si="184"/>
        <v/>
      </c>
      <c r="Z1711" s="46" t="str">
        <f t="shared" si="185"/>
        <v/>
      </c>
      <c r="AA1711" s="45" t="str">
        <f t="shared" si="186"/>
        <v/>
      </c>
      <c r="AB1711" s="45" t="str">
        <f t="shared" si="187"/>
        <v/>
      </c>
      <c r="AC1711" s="45" t="str">
        <f>+IF(Q1711="","",IFERROR(VLOOKUP(Q1711,Consulta1[],7,0),"-"))</f>
        <v/>
      </c>
      <c r="AD1711" s="45" t="str">
        <f>+IF(Q1711="","",IFERROR(VLOOKUP(Q1711,Consulta1[],9,0),"-"))</f>
        <v/>
      </c>
      <c r="AE1711" s="1">
        <f t="shared" si="188"/>
        <v>0</v>
      </c>
    </row>
    <row r="1712" spans="16:31">
      <c r="P1712" s="54"/>
      <c r="Q1712" s="45" t="str">
        <f t="shared" si="182"/>
        <v/>
      </c>
      <c r="R1712" s="45" t="str">
        <f>+IF(Q1712="","",IFERROR(VLOOKUP(Q1712,Consulta1[],2,0),"-"))</f>
        <v/>
      </c>
      <c r="S1712" s="45" t="str">
        <f>+IF(Q1712="","",IFERROR(VLOOKUP(Q1712,Consulta1[],3,0),"-"))</f>
        <v/>
      </c>
      <c r="T1712" s="45" t="str">
        <f>+IF(Q1712="","",IFERROR(VLOOKUP(Q1712,Consulta1[],4,0),"-"))</f>
        <v/>
      </c>
      <c r="U1712" s="45" t="str">
        <f>+IF(Q1712="","",IFERROR(VLOOKUP(Q1712,Consulta1[],5,0),"-"))</f>
        <v/>
      </c>
      <c r="V1712" s="45" t="str">
        <f>+IF(Q1712="","",IFERROR(VLOOKUP(Q1712,Consulta1[],6,0),"-"))</f>
        <v/>
      </c>
      <c r="W1712" s="45" t="str">
        <f t="shared" si="183"/>
        <v/>
      </c>
      <c r="X1712" s="51" t="str">
        <f>+IF(T1712="SWAT HB",800,IF(R1712="-","",IFERROR(IF(T1712="-","",VLOOKUP(T1712,'SKILL PERFIL'!$A$2:$B$37,2,0)),"")))</f>
        <v/>
      </c>
      <c r="Y1712" s="51" t="str">
        <f t="shared" si="184"/>
        <v/>
      </c>
      <c r="Z1712" s="46" t="str">
        <f t="shared" si="185"/>
        <v/>
      </c>
      <c r="AA1712" s="45" t="str">
        <f t="shared" si="186"/>
        <v/>
      </c>
      <c r="AB1712" s="45" t="str">
        <f t="shared" si="187"/>
        <v/>
      </c>
      <c r="AC1712" s="45" t="str">
        <f>+IF(Q1712="","",IFERROR(VLOOKUP(Q1712,Consulta1[],7,0),"-"))</f>
        <v/>
      </c>
      <c r="AD1712" s="45" t="str">
        <f>+IF(Q1712="","",IFERROR(VLOOKUP(Q1712,Consulta1[],9,0),"-"))</f>
        <v/>
      </c>
      <c r="AE1712" s="1">
        <f t="shared" si="188"/>
        <v>0</v>
      </c>
    </row>
    <row r="1713" spans="16:31">
      <c r="P1713" s="54"/>
      <c r="Q1713" s="45" t="str">
        <f t="shared" si="182"/>
        <v/>
      </c>
      <c r="R1713" s="45" t="str">
        <f>+IF(Q1713="","",IFERROR(VLOOKUP(Q1713,Consulta1[],2,0),"-"))</f>
        <v/>
      </c>
      <c r="S1713" s="45" t="str">
        <f>+IF(Q1713="","",IFERROR(VLOOKUP(Q1713,Consulta1[],3,0),"-"))</f>
        <v/>
      </c>
      <c r="T1713" s="45" t="str">
        <f>+IF(Q1713="","",IFERROR(VLOOKUP(Q1713,Consulta1[],4,0),"-"))</f>
        <v/>
      </c>
      <c r="U1713" s="45" t="str">
        <f>+IF(Q1713="","",IFERROR(VLOOKUP(Q1713,Consulta1[],5,0),"-"))</f>
        <v/>
      </c>
      <c r="V1713" s="45" t="str">
        <f>+IF(Q1713="","",IFERROR(VLOOKUP(Q1713,Consulta1[],6,0),"-"))</f>
        <v/>
      </c>
      <c r="W1713" s="45" t="str">
        <f t="shared" si="183"/>
        <v/>
      </c>
      <c r="X1713" s="51" t="str">
        <f>+IF(T1713="SWAT HB",800,IF(R1713="-","",IFERROR(IF(T1713="-","",VLOOKUP(T1713,'SKILL PERFIL'!$A$2:$B$37,2,0)),"")))</f>
        <v/>
      </c>
      <c r="Y1713" s="51" t="str">
        <f t="shared" si="184"/>
        <v/>
      </c>
      <c r="Z1713" s="46" t="str">
        <f t="shared" si="185"/>
        <v/>
      </c>
      <c r="AA1713" s="45" t="str">
        <f t="shared" si="186"/>
        <v/>
      </c>
      <c r="AB1713" s="45" t="str">
        <f t="shared" si="187"/>
        <v/>
      </c>
      <c r="AC1713" s="45" t="str">
        <f>+IF(Q1713="","",IFERROR(VLOOKUP(Q1713,Consulta1[],7,0),"-"))</f>
        <v/>
      </c>
      <c r="AD1713" s="45" t="str">
        <f>+IF(Q1713="","",IFERROR(VLOOKUP(Q1713,Consulta1[],9,0),"-"))</f>
        <v/>
      </c>
      <c r="AE1713" s="1">
        <f t="shared" si="188"/>
        <v>0</v>
      </c>
    </row>
    <row r="1714" spans="16:31">
      <c r="P1714" s="54"/>
      <c r="Q1714" s="45" t="str">
        <f t="shared" si="182"/>
        <v/>
      </c>
      <c r="R1714" s="45" t="str">
        <f>+IF(Q1714="","",IFERROR(VLOOKUP(Q1714,Consulta1[],2,0),"-"))</f>
        <v/>
      </c>
      <c r="S1714" s="45" t="str">
        <f>+IF(Q1714="","",IFERROR(VLOOKUP(Q1714,Consulta1[],3,0),"-"))</f>
        <v/>
      </c>
      <c r="T1714" s="45" t="str">
        <f>+IF(Q1714="","",IFERROR(VLOOKUP(Q1714,Consulta1[],4,0),"-"))</f>
        <v/>
      </c>
      <c r="U1714" s="45" t="str">
        <f>+IF(Q1714="","",IFERROR(VLOOKUP(Q1714,Consulta1[],5,0),"-"))</f>
        <v/>
      </c>
      <c r="V1714" s="45" t="str">
        <f>+IF(Q1714="","",IFERROR(VLOOKUP(Q1714,Consulta1[],6,0),"-"))</f>
        <v/>
      </c>
      <c r="W1714" s="45" t="str">
        <f t="shared" si="183"/>
        <v/>
      </c>
      <c r="X1714" s="51" t="str">
        <f>+IF(T1714="SWAT HB",800,IF(R1714="-","",IFERROR(IF(T1714="-","",VLOOKUP(T1714,'SKILL PERFIL'!$A$2:$B$37,2,0)),"")))</f>
        <v/>
      </c>
      <c r="Y1714" s="51" t="str">
        <f t="shared" si="184"/>
        <v/>
      </c>
      <c r="Z1714" s="46" t="str">
        <f t="shared" si="185"/>
        <v/>
      </c>
      <c r="AA1714" s="45" t="str">
        <f t="shared" si="186"/>
        <v/>
      </c>
      <c r="AB1714" s="45" t="str">
        <f t="shared" si="187"/>
        <v/>
      </c>
      <c r="AC1714" s="45" t="str">
        <f>+IF(Q1714="","",IFERROR(VLOOKUP(Q1714,Consulta1[],7,0),"-"))</f>
        <v/>
      </c>
      <c r="AD1714" s="45" t="str">
        <f>+IF(Q1714="","",IFERROR(VLOOKUP(Q1714,Consulta1[],9,0),"-"))</f>
        <v/>
      </c>
      <c r="AE1714" s="1">
        <f t="shared" si="188"/>
        <v>0</v>
      </c>
    </row>
    <row r="1715" spans="16:31">
      <c r="P1715" s="54"/>
      <c r="Q1715" s="45" t="str">
        <f t="shared" si="182"/>
        <v/>
      </c>
      <c r="R1715" s="45" t="str">
        <f>+IF(Q1715="","",IFERROR(VLOOKUP(Q1715,Consulta1[],2,0),"-"))</f>
        <v/>
      </c>
      <c r="S1715" s="45" t="str">
        <f>+IF(Q1715="","",IFERROR(VLOOKUP(Q1715,Consulta1[],3,0),"-"))</f>
        <v/>
      </c>
      <c r="T1715" s="45" t="str">
        <f>+IF(Q1715="","",IFERROR(VLOOKUP(Q1715,Consulta1[],4,0),"-"))</f>
        <v/>
      </c>
      <c r="U1715" s="45" t="str">
        <f>+IF(Q1715="","",IFERROR(VLOOKUP(Q1715,Consulta1[],5,0),"-"))</f>
        <v/>
      </c>
      <c r="V1715" s="45" t="str">
        <f>+IF(Q1715="","",IFERROR(VLOOKUP(Q1715,Consulta1[],6,0),"-"))</f>
        <v/>
      </c>
      <c r="W1715" s="45" t="str">
        <f t="shared" si="183"/>
        <v/>
      </c>
      <c r="X1715" s="51" t="str">
        <f>+IF(T1715="SWAT HB",800,IF(R1715="-","",IFERROR(IF(T1715="-","",VLOOKUP(T1715,'SKILL PERFIL'!$A$2:$B$37,2,0)),"")))</f>
        <v/>
      </c>
      <c r="Y1715" s="51" t="str">
        <f t="shared" si="184"/>
        <v/>
      </c>
      <c r="Z1715" s="46" t="str">
        <f t="shared" si="185"/>
        <v/>
      </c>
      <c r="AA1715" s="45" t="str">
        <f t="shared" si="186"/>
        <v/>
      </c>
      <c r="AB1715" s="45" t="str">
        <f t="shared" si="187"/>
        <v/>
      </c>
      <c r="AC1715" s="45" t="str">
        <f>+IF(Q1715="","",IFERROR(VLOOKUP(Q1715,Consulta1[],7,0),"-"))</f>
        <v/>
      </c>
      <c r="AD1715" s="45" t="str">
        <f>+IF(Q1715="","",IFERROR(VLOOKUP(Q1715,Consulta1[],9,0),"-"))</f>
        <v/>
      </c>
      <c r="AE1715" s="1">
        <f t="shared" si="188"/>
        <v>0</v>
      </c>
    </row>
    <row r="1716" spans="16:31">
      <c r="P1716" s="54"/>
      <c r="Q1716" s="45" t="str">
        <f t="shared" si="182"/>
        <v/>
      </c>
      <c r="R1716" s="45" t="str">
        <f>+IF(Q1716="","",IFERROR(VLOOKUP(Q1716,Consulta1[],2,0),"-"))</f>
        <v/>
      </c>
      <c r="S1716" s="45" t="str">
        <f>+IF(Q1716="","",IFERROR(VLOOKUP(Q1716,Consulta1[],3,0),"-"))</f>
        <v/>
      </c>
      <c r="T1716" s="45" t="str">
        <f>+IF(Q1716="","",IFERROR(VLOOKUP(Q1716,Consulta1[],4,0),"-"))</f>
        <v/>
      </c>
      <c r="U1716" s="45" t="str">
        <f>+IF(Q1716="","",IFERROR(VLOOKUP(Q1716,Consulta1[],5,0),"-"))</f>
        <v/>
      </c>
      <c r="V1716" s="45" t="str">
        <f>+IF(Q1716="","",IFERROR(VLOOKUP(Q1716,Consulta1[],6,0),"-"))</f>
        <v/>
      </c>
      <c r="W1716" s="45" t="str">
        <f t="shared" si="183"/>
        <v/>
      </c>
      <c r="X1716" s="51" t="str">
        <f>+IF(T1716="SWAT HB",800,IF(R1716="-","",IFERROR(IF(T1716="-","",VLOOKUP(T1716,'SKILL PERFIL'!$A$2:$B$37,2,0)),"")))</f>
        <v/>
      </c>
      <c r="Y1716" s="51" t="str">
        <f t="shared" si="184"/>
        <v/>
      </c>
      <c r="Z1716" s="46" t="str">
        <f t="shared" si="185"/>
        <v/>
      </c>
      <c r="AA1716" s="45" t="str">
        <f t="shared" si="186"/>
        <v/>
      </c>
      <c r="AB1716" s="45" t="str">
        <f t="shared" si="187"/>
        <v/>
      </c>
      <c r="AC1716" s="45" t="str">
        <f>+IF(Q1716="","",IFERROR(VLOOKUP(Q1716,Consulta1[],7,0),"-"))</f>
        <v/>
      </c>
      <c r="AD1716" s="45" t="str">
        <f>+IF(Q1716="","",IFERROR(VLOOKUP(Q1716,Consulta1[],9,0),"-"))</f>
        <v/>
      </c>
      <c r="AE1716" s="1">
        <f t="shared" si="188"/>
        <v>0</v>
      </c>
    </row>
    <row r="1717" spans="16:31">
      <c r="P1717" s="54"/>
      <c r="Q1717" s="45" t="str">
        <f t="shared" si="182"/>
        <v/>
      </c>
      <c r="R1717" s="45" t="str">
        <f>+IF(Q1717="","",IFERROR(VLOOKUP(Q1717,Consulta1[],2,0),"-"))</f>
        <v/>
      </c>
      <c r="S1717" s="45" t="str">
        <f>+IF(Q1717="","",IFERROR(VLOOKUP(Q1717,Consulta1[],3,0),"-"))</f>
        <v/>
      </c>
      <c r="T1717" s="45" t="str">
        <f>+IF(Q1717="","",IFERROR(VLOOKUP(Q1717,Consulta1[],4,0),"-"))</f>
        <v/>
      </c>
      <c r="U1717" s="45" t="str">
        <f>+IF(Q1717="","",IFERROR(VLOOKUP(Q1717,Consulta1[],5,0),"-"))</f>
        <v/>
      </c>
      <c r="V1717" s="45" t="str">
        <f>+IF(Q1717="","",IFERROR(VLOOKUP(Q1717,Consulta1[],6,0),"-"))</f>
        <v/>
      </c>
      <c r="W1717" s="45" t="str">
        <f t="shared" si="183"/>
        <v/>
      </c>
      <c r="X1717" s="51" t="str">
        <f>+IF(T1717="SWAT HB",800,IF(R1717="-","",IFERROR(IF(T1717="-","",VLOOKUP(T1717,'SKILL PERFIL'!$A$2:$B$37,2,0)),"")))</f>
        <v/>
      </c>
      <c r="Y1717" s="51" t="str">
        <f t="shared" si="184"/>
        <v/>
      </c>
      <c r="Z1717" s="46" t="str">
        <f t="shared" si="185"/>
        <v/>
      </c>
      <c r="AA1717" s="45" t="str">
        <f t="shared" si="186"/>
        <v/>
      </c>
      <c r="AB1717" s="45" t="str">
        <f t="shared" si="187"/>
        <v/>
      </c>
      <c r="AC1717" s="45" t="str">
        <f>+IF(Q1717="","",IFERROR(VLOOKUP(Q1717,Consulta1[],7,0),"-"))</f>
        <v/>
      </c>
      <c r="AD1717" s="45" t="str">
        <f>+IF(Q1717="","",IFERROR(VLOOKUP(Q1717,Consulta1[],9,0),"-"))</f>
        <v/>
      </c>
      <c r="AE1717" s="1">
        <f t="shared" si="188"/>
        <v>0</v>
      </c>
    </row>
    <row r="1718" spans="16:31">
      <c r="P1718" s="54"/>
      <c r="Q1718" s="45" t="str">
        <f t="shared" si="182"/>
        <v/>
      </c>
      <c r="R1718" s="45" t="str">
        <f>+IF(Q1718="","",IFERROR(VLOOKUP(Q1718,Consulta1[],2,0),"-"))</f>
        <v/>
      </c>
      <c r="S1718" s="45" t="str">
        <f>+IF(Q1718="","",IFERROR(VLOOKUP(Q1718,Consulta1[],3,0),"-"))</f>
        <v/>
      </c>
      <c r="T1718" s="45" t="str">
        <f>+IF(Q1718="","",IFERROR(VLOOKUP(Q1718,Consulta1[],4,0),"-"))</f>
        <v/>
      </c>
      <c r="U1718" s="45" t="str">
        <f>+IF(Q1718="","",IFERROR(VLOOKUP(Q1718,Consulta1[],5,0),"-"))</f>
        <v/>
      </c>
      <c r="V1718" s="45" t="str">
        <f>+IF(Q1718="","",IFERROR(VLOOKUP(Q1718,Consulta1[],6,0),"-"))</f>
        <v/>
      </c>
      <c r="W1718" s="45" t="str">
        <f t="shared" si="183"/>
        <v/>
      </c>
      <c r="X1718" s="51" t="str">
        <f>+IF(T1718="SWAT HB",800,IF(R1718="-","",IFERROR(IF(T1718="-","",VLOOKUP(T1718,'SKILL PERFIL'!$A$2:$B$37,2,0)),"")))</f>
        <v/>
      </c>
      <c r="Y1718" s="51" t="str">
        <f t="shared" si="184"/>
        <v/>
      </c>
      <c r="Z1718" s="46" t="str">
        <f t="shared" si="185"/>
        <v/>
      </c>
      <c r="AA1718" s="45" t="str">
        <f t="shared" si="186"/>
        <v/>
      </c>
      <c r="AB1718" s="45" t="str">
        <f t="shared" si="187"/>
        <v/>
      </c>
      <c r="AC1718" s="45" t="str">
        <f>+IF(Q1718="","",IFERROR(VLOOKUP(Q1718,Consulta1[],7,0),"-"))</f>
        <v/>
      </c>
      <c r="AD1718" s="45" t="str">
        <f>+IF(Q1718="","",IFERROR(VLOOKUP(Q1718,Consulta1[],9,0),"-"))</f>
        <v/>
      </c>
      <c r="AE1718" s="1">
        <f t="shared" si="188"/>
        <v>0</v>
      </c>
    </row>
    <row r="1719" spans="16:31">
      <c r="P1719" s="54"/>
      <c r="Q1719" s="45" t="str">
        <f t="shared" si="182"/>
        <v/>
      </c>
      <c r="R1719" s="45" t="str">
        <f>+IF(Q1719="","",IFERROR(VLOOKUP(Q1719,Consulta1[],2,0),"-"))</f>
        <v/>
      </c>
      <c r="S1719" s="45" t="str">
        <f>+IF(Q1719="","",IFERROR(VLOOKUP(Q1719,Consulta1[],3,0),"-"))</f>
        <v/>
      </c>
      <c r="T1719" s="45" t="str">
        <f>+IF(Q1719="","",IFERROR(VLOOKUP(Q1719,Consulta1[],4,0),"-"))</f>
        <v/>
      </c>
      <c r="U1719" s="45" t="str">
        <f>+IF(Q1719="","",IFERROR(VLOOKUP(Q1719,Consulta1[],5,0),"-"))</f>
        <v/>
      </c>
      <c r="V1719" s="45" t="str">
        <f>+IF(Q1719="","",IFERROR(VLOOKUP(Q1719,Consulta1[],6,0),"-"))</f>
        <v/>
      </c>
      <c r="W1719" s="45" t="str">
        <f t="shared" si="183"/>
        <v/>
      </c>
      <c r="X1719" s="51" t="str">
        <f>+IF(T1719="SWAT HB",800,IF(R1719="-","",IFERROR(IF(T1719="-","",VLOOKUP(T1719,'SKILL PERFIL'!$A$2:$B$37,2,0)),"")))</f>
        <v/>
      </c>
      <c r="Y1719" s="51" t="str">
        <f t="shared" si="184"/>
        <v/>
      </c>
      <c r="Z1719" s="46" t="str">
        <f t="shared" si="185"/>
        <v/>
      </c>
      <c r="AA1719" s="45" t="str">
        <f t="shared" si="186"/>
        <v/>
      </c>
      <c r="AB1719" s="45" t="str">
        <f t="shared" si="187"/>
        <v/>
      </c>
      <c r="AC1719" s="45" t="str">
        <f>+IF(Q1719="","",IFERROR(VLOOKUP(Q1719,Consulta1[],7,0),"-"))</f>
        <v/>
      </c>
      <c r="AD1719" s="45" t="str">
        <f>+IF(Q1719="","",IFERROR(VLOOKUP(Q1719,Consulta1[],9,0),"-"))</f>
        <v/>
      </c>
      <c r="AE1719" s="1">
        <f t="shared" si="188"/>
        <v>0</v>
      </c>
    </row>
    <row r="1720" spans="16:31">
      <c r="P1720" s="54"/>
      <c r="Q1720" s="45" t="str">
        <f t="shared" si="182"/>
        <v/>
      </c>
      <c r="R1720" s="45" t="str">
        <f>+IF(Q1720="","",IFERROR(VLOOKUP(Q1720,Consulta1[],2,0),"-"))</f>
        <v/>
      </c>
      <c r="S1720" s="45" t="str">
        <f>+IF(Q1720="","",IFERROR(VLOOKUP(Q1720,Consulta1[],3,0),"-"))</f>
        <v/>
      </c>
      <c r="T1720" s="45" t="str">
        <f>+IF(Q1720="","",IFERROR(VLOOKUP(Q1720,Consulta1[],4,0),"-"))</f>
        <v/>
      </c>
      <c r="U1720" s="45" t="str">
        <f>+IF(Q1720="","",IFERROR(VLOOKUP(Q1720,Consulta1[],5,0),"-"))</f>
        <v/>
      </c>
      <c r="V1720" s="45" t="str">
        <f>+IF(Q1720="","",IFERROR(VLOOKUP(Q1720,Consulta1[],6,0),"-"))</f>
        <v/>
      </c>
      <c r="W1720" s="45" t="str">
        <f t="shared" si="183"/>
        <v/>
      </c>
      <c r="X1720" s="51" t="str">
        <f>+IF(T1720="SWAT HB",800,IF(R1720="-","",IFERROR(IF(T1720="-","",VLOOKUP(T1720,'SKILL PERFIL'!$A$2:$B$37,2,0)),"")))</f>
        <v/>
      </c>
      <c r="Y1720" s="51" t="str">
        <f t="shared" si="184"/>
        <v/>
      </c>
      <c r="Z1720" s="46" t="str">
        <f t="shared" si="185"/>
        <v/>
      </c>
      <c r="AA1720" s="45" t="str">
        <f t="shared" si="186"/>
        <v/>
      </c>
      <c r="AB1720" s="45" t="str">
        <f t="shared" si="187"/>
        <v/>
      </c>
      <c r="AC1720" s="45" t="str">
        <f>+IF(Q1720="","",IFERROR(VLOOKUP(Q1720,Consulta1[],7,0),"-"))</f>
        <v/>
      </c>
      <c r="AD1720" s="45" t="str">
        <f>+IF(Q1720="","",IFERROR(VLOOKUP(Q1720,Consulta1[],9,0),"-"))</f>
        <v/>
      </c>
      <c r="AE1720" s="1">
        <f t="shared" si="188"/>
        <v>0</v>
      </c>
    </row>
    <row r="1721" spans="16:31">
      <c r="P1721" s="54"/>
      <c r="Q1721" s="45" t="str">
        <f t="shared" si="182"/>
        <v/>
      </c>
      <c r="R1721" s="45" t="str">
        <f>+IF(Q1721="","",IFERROR(VLOOKUP(Q1721,Consulta1[],2,0),"-"))</f>
        <v/>
      </c>
      <c r="S1721" s="45" t="str">
        <f>+IF(Q1721="","",IFERROR(VLOOKUP(Q1721,Consulta1[],3,0),"-"))</f>
        <v/>
      </c>
      <c r="T1721" s="45" t="str">
        <f>+IF(Q1721="","",IFERROR(VLOOKUP(Q1721,Consulta1[],4,0),"-"))</f>
        <v/>
      </c>
      <c r="U1721" s="45" t="str">
        <f>+IF(Q1721="","",IFERROR(VLOOKUP(Q1721,Consulta1[],5,0),"-"))</f>
        <v/>
      </c>
      <c r="V1721" s="45" t="str">
        <f>+IF(Q1721="","",IFERROR(VLOOKUP(Q1721,Consulta1[],6,0),"-"))</f>
        <v/>
      </c>
      <c r="W1721" s="45" t="str">
        <f t="shared" si="183"/>
        <v/>
      </c>
      <c r="X1721" s="51" t="str">
        <f>+IF(T1721="SWAT HB",800,IF(R1721="-","",IFERROR(IF(T1721="-","",VLOOKUP(T1721,'SKILL PERFIL'!$A$2:$B$37,2,0)),"")))</f>
        <v/>
      </c>
      <c r="Y1721" s="51" t="str">
        <f t="shared" si="184"/>
        <v/>
      </c>
      <c r="Z1721" s="46" t="str">
        <f t="shared" si="185"/>
        <v/>
      </c>
      <c r="AA1721" s="45" t="str">
        <f t="shared" si="186"/>
        <v/>
      </c>
      <c r="AB1721" s="45" t="str">
        <f t="shared" si="187"/>
        <v/>
      </c>
      <c r="AC1721" s="45" t="str">
        <f>+IF(Q1721="","",IFERROR(VLOOKUP(Q1721,Consulta1[],7,0),"-"))</f>
        <v/>
      </c>
      <c r="AD1721" s="45" t="str">
        <f>+IF(Q1721="","",IFERROR(VLOOKUP(Q1721,Consulta1[],9,0),"-"))</f>
        <v/>
      </c>
      <c r="AE1721" s="1">
        <f t="shared" si="188"/>
        <v>0</v>
      </c>
    </row>
    <row r="1722" spans="16:31">
      <c r="P1722" s="54"/>
      <c r="Q1722" s="45" t="str">
        <f t="shared" si="182"/>
        <v/>
      </c>
      <c r="R1722" s="45" t="str">
        <f>+IF(Q1722="","",IFERROR(VLOOKUP(Q1722,Consulta1[],2,0),"-"))</f>
        <v/>
      </c>
      <c r="S1722" s="45" t="str">
        <f>+IF(Q1722="","",IFERROR(VLOOKUP(Q1722,Consulta1[],3,0),"-"))</f>
        <v/>
      </c>
      <c r="T1722" s="45" t="str">
        <f>+IF(Q1722="","",IFERROR(VLOOKUP(Q1722,Consulta1[],4,0),"-"))</f>
        <v/>
      </c>
      <c r="U1722" s="45" t="str">
        <f>+IF(Q1722="","",IFERROR(VLOOKUP(Q1722,Consulta1[],5,0),"-"))</f>
        <v/>
      </c>
      <c r="V1722" s="45" t="str">
        <f>+IF(Q1722="","",IFERROR(VLOOKUP(Q1722,Consulta1[],6,0),"-"))</f>
        <v/>
      </c>
      <c r="W1722" s="45" t="str">
        <f t="shared" si="183"/>
        <v/>
      </c>
      <c r="X1722" s="51" t="str">
        <f>+IF(T1722="SWAT HB",800,IF(R1722="-","",IFERROR(IF(T1722="-","",VLOOKUP(T1722,'SKILL PERFIL'!$A$2:$B$37,2,0)),"")))</f>
        <v/>
      </c>
      <c r="Y1722" s="51" t="str">
        <f t="shared" si="184"/>
        <v/>
      </c>
      <c r="Z1722" s="46" t="str">
        <f t="shared" si="185"/>
        <v/>
      </c>
      <c r="AA1722" s="45" t="str">
        <f t="shared" si="186"/>
        <v/>
      </c>
      <c r="AB1722" s="45" t="str">
        <f t="shared" si="187"/>
        <v/>
      </c>
      <c r="AC1722" s="45" t="str">
        <f>+IF(Q1722="","",IFERROR(VLOOKUP(Q1722,Consulta1[],7,0),"-"))</f>
        <v/>
      </c>
      <c r="AD1722" s="45" t="str">
        <f>+IF(Q1722="","",IFERROR(VLOOKUP(Q1722,Consulta1[],9,0),"-"))</f>
        <v/>
      </c>
      <c r="AE1722" s="1">
        <f t="shared" si="188"/>
        <v>0</v>
      </c>
    </row>
    <row r="1723" spans="16:31">
      <c r="P1723" s="54"/>
      <c r="Q1723" s="45" t="str">
        <f t="shared" si="182"/>
        <v/>
      </c>
      <c r="R1723" s="45" t="str">
        <f>+IF(Q1723="","",IFERROR(VLOOKUP(Q1723,Consulta1[],2,0),"-"))</f>
        <v/>
      </c>
      <c r="S1723" s="45" t="str">
        <f>+IF(Q1723="","",IFERROR(VLOOKUP(Q1723,Consulta1[],3,0),"-"))</f>
        <v/>
      </c>
      <c r="T1723" s="45" t="str">
        <f>+IF(Q1723="","",IFERROR(VLOOKUP(Q1723,Consulta1[],4,0),"-"))</f>
        <v/>
      </c>
      <c r="U1723" s="45" t="str">
        <f>+IF(Q1723="","",IFERROR(VLOOKUP(Q1723,Consulta1[],5,0),"-"))</f>
        <v/>
      </c>
      <c r="V1723" s="45" t="str">
        <f>+IF(Q1723="","",IFERROR(VLOOKUP(Q1723,Consulta1[],6,0),"-"))</f>
        <v/>
      </c>
      <c r="W1723" s="45" t="str">
        <f t="shared" si="183"/>
        <v/>
      </c>
      <c r="X1723" s="51" t="str">
        <f>+IF(T1723="SWAT HB",800,IF(R1723="-","",IFERROR(IF(T1723="-","",VLOOKUP(T1723,'SKILL PERFIL'!$A$2:$B$37,2,0)),"")))</f>
        <v/>
      </c>
      <c r="Y1723" s="51" t="str">
        <f t="shared" si="184"/>
        <v/>
      </c>
      <c r="Z1723" s="46" t="str">
        <f t="shared" si="185"/>
        <v/>
      </c>
      <c r="AA1723" s="45" t="str">
        <f t="shared" si="186"/>
        <v/>
      </c>
      <c r="AB1723" s="45" t="str">
        <f t="shared" si="187"/>
        <v/>
      </c>
      <c r="AC1723" s="45" t="str">
        <f>+IF(Q1723="","",IFERROR(VLOOKUP(Q1723,Consulta1[],7,0),"-"))</f>
        <v/>
      </c>
      <c r="AD1723" s="45" t="str">
        <f>+IF(Q1723="","",IFERROR(VLOOKUP(Q1723,Consulta1[],9,0),"-"))</f>
        <v/>
      </c>
      <c r="AE1723" s="1">
        <f t="shared" si="188"/>
        <v>0</v>
      </c>
    </row>
    <row r="1724" spans="16:31">
      <c r="P1724" s="54"/>
      <c r="Q1724" s="45" t="str">
        <f t="shared" si="182"/>
        <v/>
      </c>
      <c r="R1724" s="45" t="str">
        <f>+IF(Q1724="","",IFERROR(VLOOKUP(Q1724,Consulta1[],2,0),"-"))</f>
        <v/>
      </c>
      <c r="S1724" s="45" t="str">
        <f>+IF(Q1724="","",IFERROR(VLOOKUP(Q1724,Consulta1[],3,0),"-"))</f>
        <v/>
      </c>
      <c r="T1724" s="45" t="str">
        <f>+IF(Q1724="","",IFERROR(VLOOKUP(Q1724,Consulta1[],4,0),"-"))</f>
        <v/>
      </c>
      <c r="U1724" s="45" t="str">
        <f>+IF(Q1724="","",IFERROR(VLOOKUP(Q1724,Consulta1[],5,0),"-"))</f>
        <v/>
      </c>
      <c r="V1724" s="45" t="str">
        <f>+IF(Q1724="","",IFERROR(VLOOKUP(Q1724,Consulta1[],6,0),"-"))</f>
        <v/>
      </c>
      <c r="W1724" s="45" t="str">
        <f t="shared" si="183"/>
        <v/>
      </c>
      <c r="X1724" s="51" t="str">
        <f>+IF(T1724="SWAT HB",800,IF(R1724="-","",IFERROR(IF(T1724="-","",VLOOKUP(T1724,'SKILL PERFIL'!$A$2:$B$37,2,0)),"")))</f>
        <v/>
      </c>
      <c r="Y1724" s="51" t="str">
        <f t="shared" si="184"/>
        <v/>
      </c>
      <c r="Z1724" s="46" t="str">
        <f t="shared" si="185"/>
        <v/>
      </c>
      <c r="AA1724" s="45" t="str">
        <f t="shared" si="186"/>
        <v/>
      </c>
      <c r="AB1724" s="45" t="str">
        <f t="shared" si="187"/>
        <v/>
      </c>
      <c r="AC1724" s="45" t="str">
        <f>+IF(Q1724="","",IFERROR(VLOOKUP(Q1724,Consulta1[],7,0),"-"))</f>
        <v/>
      </c>
      <c r="AD1724" s="45" t="str">
        <f>+IF(Q1724="","",IFERROR(VLOOKUP(Q1724,Consulta1[],9,0),"-"))</f>
        <v/>
      </c>
      <c r="AE1724" s="1">
        <f t="shared" si="188"/>
        <v>0</v>
      </c>
    </row>
    <row r="1725" spans="16:31">
      <c r="P1725" s="54"/>
      <c r="Q1725" s="45" t="str">
        <f t="shared" si="182"/>
        <v/>
      </c>
      <c r="R1725" s="45" t="str">
        <f>+IF(Q1725="","",IFERROR(VLOOKUP(Q1725,Consulta1[],2,0),"-"))</f>
        <v/>
      </c>
      <c r="S1725" s="45" t="str">
        <f>+IF(Q1725="","",IFERROR(VLOOKUP(Q1725,Consulta1[],3,0),"-"))</f>
        <v/>
      </c>
      <c r="T1725" s="45" t="str">
        <f>+IF(Q1725="","",IFERROR(VLOOKUP(Q1725,Consulta1[],4,0),"-"))</f>
        <v/>
      </c>
      <c r="U1725" s="45" t="str">
        <f>+IF(Q1725="","",IFERROR(VLOOKUP(Q1725,Consulta1[],5,0),"-"))</f>
        <v/>
      </c>
      <c r="V1725" s="45" t="str">
        <f>+IF(Q1725="","",IFERROR(VLOOKUP(Q1725,Consulta1[],6,0),"-"))</f>
        <v/>
      </c>
      <c r="W1725" s="45" t="str">
        <f t="shared" si="183"/>
        <v/>
      </c>
      <c r="X1725" s="51" t="str">
        <f>+IF(T1725="SWAT HB",800,IF(R1725="-","",IFERROR(IF(T1725="-","",VLOOKUP(T1725,'SKILL PERFIL'!$A$2:$B$37,2,0)),"")))</f>
        <v/>
      </c>
      <c r="Y1725" s="51" t="str">
        <f t="shared" si="184"/>
        <v/>
      </c>
      <c r="Z1725" s="46" t="str">
        <f t="shared" si="185"/>
        <v/>
      </c>
      <c r="AA1725" s="45" t="str">
        <f t="shared" si="186"/>
        <v/>
      </c>
      <c r="AB1725" s="45" t="str">
        <f t="shared" si="187"/>
        <v/>
      </c>
      <c r="AC1725" s="45" t="str">
        <f>+IF(Q1725="","",IFERROR(VLOOKUP(Q1725,Consulta1[],7,0),"-"))</f>
        <v/>
      </c>
      <c r="AD1725" s="45" t="str">
        <f>+IF(Q1725="","",IFERROR(VLOOKUP(Q1725,Consulta1[],9,0),"-"))</f>
        <v/>
      </c>
      <c r="AE1725" s="1">
        <f t="shared" si="188"/>
        <v>0</v>
      </c>
    </row>
    <row r="1726" spans="16:31">
      <c r="P1726" s="54"/>
      <c r="Q1726" s="45" t="str">
        <f t="shared" si="182"/>
        <v/>
      </c>
      <c r="R1726" s="45" t="str">
        <f>+IF(Q1726="","",IFERROR(VLOOKUP(Q1726,Consulta1[],2,0),"-"))</f>
        <v/>
      </c>
      <c r="S1726" s="45" t="str">
        <f>+IF(Q1726="","",IFERROR(VLOOKUP(Q1726,Consulta1[],3,0),"-"))</f>
        <v/>
      </c>
      <c r="T1726" s="45" t="str">
        <f>+IF(Q1726="","",IFERROR(VLOOKUP(Q1726,Consulta1[],4,0),"-"))</f>
        <v/>
      </c>
      <c r="U1726" s="45" t="str">
        <f>+IF(Q1726="","",IFERROR(VLOOKUP(Q1726,Consulta1[],5,0),"-"))</f>
        <v/>
      </c>
      <c r="V1726" s="45" t="str">
        <f>+IF(Q1726="","",IFERROR(VLOOKUP(Q1726,Consulta1[],6,0),"-"))</f>
        <v/>
      </c>
      <c r="W1726" s="45" t="str">
        <f t="shared" si="183"/>
        <v/>
      </c>
      <c r="X1726" s="51" t="str">
        <f>+IF(T1726="SWAT HB",800,IF(R1726="-","",IFERROR(IF(T1726="-","",VLOOKUP(T1726,'SKILL PERFIL'!$A$2:$B$37,2,0)),"")))</f>
        <v/>
      </c>
      <c r="Y1726" s="51" t="str">
        <f t="shared" si="184"/>
        <v/>
      </c>
      <c r="Z1726" s="46" t="str">
        <f t="shared" si="185"/>
        <v/>
      </c>
      <c r="AA1726" s="45" t="str">
        <f t="shared" si="186"/>
        <v/>
      </c>
      <c r="AB1726" s="45" t="str">
        <f t="shared" si="187"/>
        <v/>
      </c>
      <c r="AC1726" s="45" t="str">
        <f>+IF(Q1726="","",IFERROR(VLOOKUP(Q1726,Consulta1[],7,0),"-"))</f>
        <v/>
      </c>
      <c r="AD1726" s="45" t="str">
        <f>+IF(Q1726="","",IFERROR(VLOOKUP(Q1726,Consulta1[],9,0),"-"))</f>
        <v/>
      </c>
      <c r="AE1726" s="1">
        <f t="shared" si="188"/>
        <v>0</v>
      </c>
    </row>
    <row r="1727" spans="16:31">
      <c r="P1727" s="54"/>
      <c r="Q1727" s="45" t="str">
        <f t="shared" si="182"/>
        <v/>
      </c>
      <c r="R1727" s="45" t="str">
        <f>+IF(Q1727="","",IFERROR(VLOOKUP(Q1727,Consulta1[],2,0),"-"))</f>
        <v/>
      </c>
      <c r="S1727" s="45" t="str">
        <f>+IF(Q1727="","",IFERROR(VLOOKUP(Q1727,Consulta1[],3,0),"-"))</f>
        <v/>
      </c>
      <c r="T1727" s="45" t="str">
        <f>+IF(Q1727="","",IFERROR(VLOOKUP(Q1727,Consulta1[],4,0),"-"))</f>
        <v/>
      </c>
      <c r="U1727" s="45" t="str">
        <f>+IF(Q1727="","",IFERROR(VLOOKUP(Q1727,Consulta1[],5,0),"-"))</f>
        <v/>
      </c>
      <c r="V1727" s="45" t="str">
        <f>+IF(Q1727="","",IFERROR(VLOOKUP(Q1727,Consulta1[],6,0),"-"))</f>
        <v/>
      </c>
      <c r="W1727" s="45" t="str">
        <f t="shared" si="183"/>
        <v/>
      </c>
      <c r="X1727" s="51" t="str">
        <f>+IF(T1727="SWAT HB",800,IF(R1727="-","",IFERROR(IF(T1727="-","",VLOOKUP(T1727,'SKILL PERFIL'!$A$2:$B$37,2,0)),"")))</f>
        <v/>
      </c>
      <c r="Y1727" s="51" t="str">
        <f t="shared" si="184"/>
        <v/>
      </c>
      <c r="Z1727" s="46" t="str">
        <f t="shared" si="185"/>
        <v/>
      </c>
      <c r="AA1727" s="45" t="str">
        <f t="shared" si="186"/>
        <v/>
      </c>
      <c r="AB1727" s="45" t="str">
        <f t="shared" si="187"/>
        <v/>
      </c>
      <c r="AC1727" s="45" t="str">
        <f>+IF(Q1727="","",IFERROR(VLOOKUP(Q1727,Consulta1[],7,0),"-"))</f>
        <v/>
      </c>
      <c r="AD1727" s="45" t="str">
        <f>+IF(Q1727="","",IFERROR(VLOOKUP(Q1727,Consulta1[],9,0),"-"))</f>
        <v/>
      </c>
      <c r="AE1727" s="1">
        <f t="shared" si="188"/>
        <v>0</v>
      </c>
    </row>
    <row r="1728" spans="16:31">
      <c r="P1728" s="54"/>
      <c r="Q1728" s="45" t="str">
        <f t="shared" si="182"/>
        <v/>
      </c>
      <c r="R1728" s="45" t="str">
        <f>+IF(Q1728="","",IFERROR(VLOOKUP(Q1728,Consulta1[],2,0),"-"))</f>
        <v/>
      </c>
      <c r="S1728" s="45" t="str">
        <f>+IF(Q1728="","",IFERROR(VLOOKUP(Q1728,Consulta1[],3,0),"-"))</f>
        <v/>
      </c>
      <c r="T1728" s="45" t="str">
        <f>+IF(Q1728="","",IFERROR(VLOOKUP(Q1728,Consulta1[],4,0),"-"))</f>
        <v/>
      </c>
      <c r="U1728" s="45" t="str">
        <f>+IF(Q1728="","",IFERROR(VLOOKUP(Q1728,Consulta1[],5,0),"-"))</f>
        <v/>
      </c>
      <c r="V1728" s="45" t="str">
        <f>+IF(Q1728="","",IFERROR(VLOOKUP(Q1728,Consulta1[],6,0),"-"))</f>
        <v/>
      </c>
      <c r="W1728" s="45" t="str">
        <f t="shared" si="183"/>
        <v/>
      </c>
      <c r="X1728" s="51" t="str">
        <f>+IF(T1728="SWAT HB",800,IF(R1728="-","",IFERROR(IF(T1728="-","",VLOOKUP(T1728,'SKILL PERFIL'!$A$2:$B$37,2,0)),"")))</f>
        <v/>
      </c>
      <c r="Y1728" s="51" t="str">
        <f t="shared" si="184"/>
        <v/>
      </c>
      <c r="Z1728" s="46" t="str">
        <f t="shared" si="185"/>
        <v/>
      </c>
      <c r="AA1728" s="45" t="str">
        <f t="shared" si="186"/>
        <v/>
      </c>
      <c r="AB1728" s="45" t="str">
        <f t="shared" si="187"/>
        <v/>
      </c>
      <c r="AC1728" s="45" t="str">
        <f>+IF(Q1728="","",IFERROR(VLOOKUP(Q1728,Consulta1[],7,0),"-"))</f>
        <v/>
      </c>
      <c r="AD1728" s="45" t="str">
        <f>+IF(Q1728="","",IFERROR(VLOOKUP(Q1728,Consulta1[],9,0),"-"))</f>
        <v/>
      </c>
      <c r="AE1728" s="1">
        <f t="shared" si="188"/>
        <v>0</v>
      </c>
    </row>
    <row r="1729" spans="16:31">
      <c r="P1729" s="54"/>
      <c r="Q1729" s="45" t="str">
        <f t="shared" si="182"/>
        <v/>
      </c>
      <c r="R1729" s="45" t="str">
        <f>+IF(Q1729="","",IFERROR(VLOOKUP(Q1729,Consulta1[],2,0),"-"))</f>
        <v/>
      </c>
      <c r="S1729" s="45" t="str">
        <f>+IF(Q1729="","",IFERROR(VLOOKUP(Q1729,Consulta1[],3,0),"-"))</f>
        <v/>
      </c>
      <c r="T1729" s="45" t="str">
        <f>+IF(Q1729="","",IFERROR(VLOOKUP(Q1729,Consulta1[],4,0),"-"))</f>
        <v/>
      </c>
      <c r="U1729" s="45" t="str">
        <f>+IF(Q1729="","",IFERROR(VLOOKUP(Q1729,Consulta1[],5,0),"-"))</f>
        <v/>
      </c>
      <c r="V1729" s="45" t="str">
        <f>+IF(Q1729="","",IFERROR(VLOOKUP(Q1729,Consulta1[],6,0),"-"))</f>
        <v/>
      </c>
      <c r="W1729" s="45" t="str">
        <f t="shared" si="183"/>
        <v/>
      </c>
      <c r="X1729" s="51" t="str">
        <f>+IF(T1729="SWAT HB",800,IF(R1729="-","",IFERROR(IF(T1729="-","",VLOOKUP(T1729,'SKILL PERFIL'!$A$2:$B$37,2,0)),"")))</f>
        <v/>
      </c>
      <c r="Y1729" s="51" t="str">
        <f t="shared" si="184"/>
        <v/>
      </c>
      <c r="Z1729" s="46" t="str">
        <f t="shared" si="185"/>
        <v/>
      </c>
      <c r="AA1729" s="45" t="str">
        <f t="shared" si="186"/>
        <v/>
      </c>
      <c r="AB1729" s="45" t="str">
        <f t="shared" si="187"/>
        <v/>
      </c>
      <c r="AC1729" s="45" t="str">
        <f>+IF(Q1729="","",IFERROR(VLOOKUP(Q1729,Consulta1[],7,0),"-"))</f>
        <v/>
      </c>
      <c r="AD1729" s="45" t="str">
        <f>+IF(Q1729="","",IFERROR(VLOOKUP(Q1729,Consulta1[],9,0),"-"))</f>
        <v/>
      </c>
      <c r="AE1729" s="1">
        <f t="shared" si="188"/>
        <v>0</v>
      </c>
    </row>
    <row r="1730" spans="16:31">
      <c r="P1730" s="54"/>
      <c r="Q1730" s="45" t="str">
        <f t="shared" si="182"/>
        <v/>
      </c>
      <c r="R1730" s="45" t="str">
        <f>+IF(Q1730="","",IFERROR(VLOOKUP(Q1730,Consulta1[],2,0),"-"))</f>
        <v/>
      </c>
      <c r="S1730" s="45" t="str">
        <f>+IF(Q1730="","",IFERROR(VLOOKUP(Q1730,Consulta1[],3,0),"-"))</f>
        <v/>
      </c>
      <c r="T1730" s="45" t="str">
        <f>+IF(Q1730="","",IFERROR(VLOOKUP(Q1730,Consulta1[],4,0),"-"))</f>
        <v/>
      </c>
      <c r="U1730" s="45" t="str">
        <f>+IF(Q1730="","",IFERROR(VLOOKUP(Q1730,Consulta1[],5,0),"-"))</f>
        <v/>
      </c>
      <c r="V1730" s="45" t="str">
        <f>+IF(Q1730="","",IFERROR(VLOOKUP(Q1730,Consulta1[],6,0),"-"))</f>
        <v/>
      </c>
      <c r="W1730" s="45" t="str">
        <f t="shared" si="183"/>
        <v/>
      </c>
      <c r="X1730" s="51" t="str">
        <f>+IF(T1730="SWAT HB",800,IF(R1730="-","",IFERROR(IF(T1730="-","",VLOOKUP(T1730,'SKILL PERFIL'!$A$2:$B$37,2,0)),"")))</f>
        <v/>
      </c>
      <c r="Y1730" s="51" t="str">
        <f t="shared" si="184"/>
        <v/>
      </c>
      <c r="Z1730" s="46" t="str">
        <f t="shared" si="185"/>
        <v/>
      </c>
      <c r="AA1730" s="45" t="str">
        <f t="shared" si="186"/>
        <v/>
      </c>
      <c r="AB1730" s="45" t="str">
        <f t="shared" si="187"/>
        <v/>
      </c>
      <c r="AC1730" s="45" t="str">
        <f>+IF(Q1730="","",IFERROR(VLOOKUP(Q1730,Consulta1[],7,0),"-"))</f>
        <v/>
      </c>
      <c r="AD1730" s="45" t="str">
        <f>+IF(Q1730="","",IFERROR(VLOOKUP(Q1730,Consulta1[],9,0),"-"))</f>
        <v/>
      </c>
      <c r="AE1730" s="1">
        <f t="shared" si="188"/>
        <v>0</v>
      </c>
    </row>
    <row r="1731" spans="16:31">
      <c r="P1731" s="54"/>
      <c r="Q1731" s="45" t="str">
        <f t="shared" ref="Q1731:Q1794" si="189">+IFERROR(IF(G1731="","",LEFT(G1731,7))*1,"")</f>
        <v/>
      </c>
      <c r="R1731" s="45" t="str">
        <f>+IF(Q1731="","",IFERROR(VLOOKUP(Q1731,Consulta1[],2,0),"-"))</f>
        <v/>
      </c>
      <c r="S1731" s="45" t="str">
        <f>+IF(Q1731="","",IFERROR(VLOOKUP(Q1731,Consulta1[],3,0),"-"))</f>
        <v/>
      </c>
      <c r="T1731" s="45" t="str">
        <f>+IF(Q1731="","",IFERROR(VLOOKUP(Q1731,Consulta1[],4,0),"-"))</f>
        <v/>
      </c>
      <c r="U1731" s="45" t="str">
        <f>+IF(Q1731="","",IFERROR(VLOOKUP(Q1731,Consulta1[],5,0),"-"))</f>
        <v/>
      </c>
      <c r="V1731" s="45" t="str">
        <f>+IF(Q1731="","",IFERROR(VLOOKUP(Q1731,Consulta1[],6,0),"-"))</f>
        <v/>
      </c>
      <c r="W1731" s="45" t="str">
        <f t="shared" ref="W1731:W1794" si="190">+IF(G1731="","",IF(R1731="-","",I1731))</f>
        <v/>
      </c>
      <c r="X1731" s="51" t="str">
        <f>+IF(T1731="SWAT HB",800,IF(R1731="-","",IFERROR(IF(T1731="-","",VLOOKUP(T1731,'SKILL PERFIL'!$A$2:$B$37,2,0)),"")))</f>
        <v/>
      </c>
      <c r="Y1731" s="51" t="str">
        <f t="shared" ref="Y1731:Y1794" si="191">+IFERROR(IF(R1731="-","",MID(J1731,2,8)*24*3600),"")</f>
        <v/>
      </c>
      <c r="Z1731" s="46" t="str">
        <f t="shared" ref="Z1731:Z1794" si="192">+IFERROR(W1731*Y1731,"")</f>
        <v/>
      </c>
      <c r="AA1731" s="45" t="str">
        <f t="shared" ref="AA1731:AA1794" si="193">+IF(Q1731="","",Q1731)</f>
        <v/>
      </c>
      <c r="AB1731" s="45" t="str">
        <f t="shared" ref="AB1731:AB1794" si="194">+IF(G1731="","",IF(R1731="-",0,1))</f>
        <v/>
      </c>
      <c r="AC1731" s="45" t="str">
        <f>+IF(Q1731="","",IFERROR(VLOOKUP(Q1731,Consulta1[],7,0),"-"))</f>
        <v/>
      </c>
      <c r="AD1731" s="45" t="str">
        <f>+IF(Q1731="","",IFERROR(VLOOKUP(Q1731,Consulta1[],9,0),"-"))</f>
        <v/>
      </c>
      <c r="AE1731" s="1">
        <f t="shared" ref="AE1731:AE1794" si="195">DATE(YEAR(A1731),MONTH(A1731),DAY(A1731))</f>
        <v>0</v>
      </c>
    </row>
    <row r="1732" spans="16:31">
      <c r="P1732" s="54"/>
      <c r="Q1732" s="45" t="str">
        <f t="shared" si="189"/>
        <v/>
      </c>
      <c r="R1732" s="45" t="str">
        <f>+IF(Q1732="","",IFERROR(VLOOKUP(Q1732,Consulta1[],2,0),"-"))</f>
        <v/>
      </c>
      <c r="S1732" s="45" t="str">
        <f>+IF(Q1732="","",IFERROR(VLOOKUP(Q1732,Consulta1[],3,0),"-"))</f>
        <v/>
      </c>
      <c r="T1732" s="45" t="str">
        <f>+IF(Q1732="","",IFERROR(VLOOKUP(Q1732,Consulta1[],4,0),"-"))</f>
        <v/>
      </c>
      <c r="U1732" s="45" t="str">
        <f>+IF(Q1732="","",IFERROR(VLOOKUP(Q1732,Consulta1[],5,0),"-"))</f>
        <v/>
      </c>
      <c r="V1732" s="45" t="str">
        <f>+IF(Q1732="","",IFERROR(VLOOKUP(Q1732,Consulta1[],6,0),"-"))</f>
        <v/>
      </c>
      <c r="W1732" s="45" t="str">
        <f t="shared" si="190"/>
        <v/>
      </c>
      <c r="X1732" s="51" t="str">
        <f>+IF(T1732="SWAT HB",800,IF(R1732="-","",IFERROR(IF(T1732="-","",VLOOKUP(T1732,'SKILL PERFIL'!$A$2:$B$37,2,0)),"")))</f>
        <v/>
      </c>
      <c r="Y1732" s="51" t="str">
        <f t="shared" si="191"/>
        <v/>
      </c>
      <c r="Z1732" s="46" t="str">
        <f t="shared" si="192"/>
        <v/>
      </c>
      <c r="AA1732" s="45" t="str">
        <f t="shared" si="193"/>
        <v/>
      </c>
      <c r="AB1732" s="45" t="str">
        <f t="shared" si="194"/>
        <v/>
      </c>
      <c r="AC1732" s="45" t="str">
        <f>+IF(Q1732="","",IFERROR(VLOOKUP(Q1732,Consulta1[],7,0),"-"))</f>
        <v/>
      </c>
      <c r="AD1732" s="45" t="str">
        <f>+IF(Q1732="","",IFERROR(VLOOKUP(Q1732,Consulta1[],9,0),"-"))</f>
        <v/>
      </c>
      <c r="AE1732" s="1">
        <f t="shared" si="195"/>
        <v>0</v>
      </c>
    </row>
    <row r="1733" spans="16:31">
      <c r="P1733" s="54"/>
      <c r="Q1733" s="45" t="str">
        <f t="shared" si="189"/>
        <v/>
      </c>
      <c r="R1733" s="45" t="str">
        <f>+IF(Q1733="","",IFERROR(VLOOKUP(Q1733,Consulta1[],2,0),"-"))</f>
        <v/>
      </c>
      <c r="S1733" s="45" t="str">
        <f>+IF(Q1733="","",IFERROR(VLOOKUP(Q1733,Consulta1[],3,0),"-"))</f>
        <v/>
      </c>
      <c r="T1733" s="45" t="str">
        <f>+IF(Q1733="","",IFERROR(VLOOKUP(Q1733,Consulta1[],4,0),"-"))</f>
        <v/>
      </c>
      <c r="U1733" s="45" t="str">
        <f>+IF(Q1733="","",IFERROR(VLOOKUP(Q1733,Consulta1[],5,0),"-"))</f>
        <v/>
      </c>
      <c r="V1733" s="45" t="str">
        <f>+IF(Q1733="","",IFERROR(VLOOKUP(Q1733,Consulta1[],6,0),"-"))</f>
        <v/>
      </c>
      <c r="W1733" s="45" t="str">
        <f t="shared" si="190"/>
        <v/>
      </c>
      <c r="X1733" s="51" t="str">
        <f>+IF(T1733="SWAT HB",800,IF(R1733="-","",IFERROR(IF(T1733="-","",VLOOKUP(T1733,'SKILL PERFIL'!$A$2:$B$37,2,0)),"")))</f>
        <v/>
      </c>
      <c r="Y1733" s="51" t="str">
        <f t="shared" si="191"/>
        <v/>
      </c>
      <c r="Z1733" s="46" t="str">
        <f t="shared" si="192"/>
        <v/>
      </c>
      <c r="AA1733" s="45" t="str">
        <f t="shared" si="193"/>
        <v/>
      </c>
      <c r="AB1733" s="45" t="str">
        <f t="shared" si="194"/>
        <v/>
      </c>
      <c r="AC1733" s="45" t="str">
        <f>+IF(Q1733="","",IFERROR(VLOOKUP(Q1733,Consulta1[],7,0),"-"))</f>
        <v/>
      </c>
      <c r="AD1733" s="45" t="str">
        <f>+IF(Q1733="","",IFERROR(VLOOKUP(Q1733,Consulta1[],9,0),"-"))</f>
        <v/>
      </c>
      <c r="AE1733" s="1">
        <f t="shared" si="195"/>
        <v>0</v>
      </c>
    </row>
    <row r="1734" spans="16:31">
      <c r="P1734" s="54"/>
      <c r="Q1734" s="45" t="str">
        <f t="shared" si="189"/>
        <v/>
      </c>
      <c r="R1734" s="45" t="str">
        <f>+IF(Q1734="","",IFERROR(VLOOKUP(Q1734,Consulta1[],2,0),"-"))</f>
        <v/>
      </c>
      <c r="S1734" s="45" t="str">
        <f>+IF(Q1734="","",IFERROR(VLOOKUP(Q1734,Consulta1[],3,0),"-"))</f>
        <v/>
      </c>
      <c r="T1734" s="45" t="str">
        <f>+IF(Q1734="","",IFERROR(VLOOKUP(Q1734,Consulta1[],4,0),"-"))</f>
        <v/>
      </c>
      <c r="U1734" s="45" t="str">
        <f>+IF(Q1734="","",IFERROR(VLOOKUP(Q1734,Consulta1[],5,0),"-"))</f>
        <v/>
      </c>
      <c r="V1734" s="45" t="str">
        <f>+IF(Q1734="","",IFERROR(VLOOKUP(Q1734,Consulta1[],6,0),"-"))</f>
        <v/>
      </c>
      <c r="W1734" s="45" t="str">
        <f t="shared" si="190"/>
        <v/>
      </c>
      <c r="X1734" s="51" t="str">
        <f>+IF(T1734="SWAT HB",800,IF(R1734="-","",IFERROR(IF(T1734="-","",VLOOKUP(T1734,'SKILL PERFIL'!$A$2:$B$37,2,0)),"")))</f>
        <v/>
      </c>
      <c r="Y1734" s="51" t="str">
        <f t="shared" si="191"/>
        <v/>
      </c>
      <c r="Z1734" s="46" t="str">
        <f t="shared" si="192"/>
        <v/>
      </c>
      <c r="AA1734" s="45" t="str">
        <f t="shared" si="193"/>
        <v/>
      </c>
      <c r="AB1734" s="45" t="str">
        <f t="shared" si="194"/>
        <v/>
      </c>
      <c r="AC1734" s="45" t="str">
        <f>+IF(Q1734="","",IFERROR(VLOOKUP(Q1734,Consulta1[],7,0),"-"))</f>
        <v/>
      </c>
      <c r="AD1734" s="45" t="str">
        <f>+IF(Q1734="","",IFERROR(VLOOKUP(Q1734,Consulta1[],9,0),"-"))</f>
        <v/>
      </c>
      <c r="AE1734" s="1">
        <f t="shared" si="195"/>
        <v>0</v>
      </c>
    </row>
    <row r="1735" spans="16:31">
      <c r="P1735" s="54"/>
      <c r="Q1735" s="45" t="str">
        <f t="shared" si="189"/>
        <v/>
      </c>
      <c r="R1735" s="45" t="str">
        <f>+IF(Q1735="","",IFERROR(VLOOKUP(Q1735,Consulta1[],2,0),"-"))</f>
        <v/>
      </c>
      <c r="S1735" s="45" t="str">
        <f>+IF(Q1735="","",IFERROR(VLOOKUP(Q1735,Consulta1[],3,0),"-"))</f>
        <v/>
      </c>
      <c r="T1735" s="45" t="str">
        <f>+IF(Q1735="","",IFERROR(VLOOKUP(Q1735,Consulta1[],4,0),"-"))</f>
        <v/>
      </c>
      <c r="U1735" s="45" t="str">
        <f>+IF(Q1735="","",IFERROR(VLOOKUP(Q1735,Consulta1[],5,0),"-"))</f>
        <v/>
      </c>
      <c r="V1735" s="45" t="str">
        <f>+IF(Q1735="","",IFERROR(VLOOKUP(Q1735,Consulta1[],6,0),"-"))</f>
        <v/>
      </c>
      <c r="W1735" s="45" t="str">
        <f t="shared" si="190"/>
        <v/>
      </c>
      <c r="X1735" s="51" t="str">
        <f>+IF(T1735="SWAT HB",800,IF(R1735="-","",IFERROR(IF(T1735="-","",VLOOKUP(T1735,'SKILL PERFIL'!$A$2:$B$37,2,0)),"")))</f>
        <v/>
      </c>
      <c r="Y1735" s="51" t="str">
        <f t="shared" si="191"/>
        <v/>
      </c>
      <c r="Z1735" s="46" t="str">
        <f t="shared" si="192"/>
        <v/>
      </c>
      <c r="AA1735" s="45" t="str">
        <f t="shared" si="193"/>
        <v/>
      </c>
      <c r="AB1735" s="45" t="str">
        <f t="shared" si="194"/>
        <v/>
      </c>
      <c r="AC1735" s="45" t="str">
        <f>+IF(Q1735="","",IFERROR(VLOOKUP(Q1735,Consulta1[],7,0),"-"))</f>
        <v/>
      </c>
      <c r="AD1735" s="45" t="str">
        <f>+IF(Q1735="","",IFERROR(VLOOKUP(Q1735,Consulta1[],9,0),"-"))</f>
        <v/>
      </c>
      <c r="AE1735" s="1">
        <f t="shared" si="195"/>
        <v>0</v>
      </c>
    </row>
    <row r="1736" spans="16:31">
      <c r="P1736" s="54"/>
      <c r="Q1736" s="45" t="str">
        <f t="shared" si="189"/>
        <v/>
      </c>
      <c r="R1736" s="45" t="str">
        <f>+IF(Q1736="","",IFERROR(VLOOKUP(Q1736,Consulta1[],2,0),"-"))</f>
        <v/>
      </c>
      <c r="S1736" s="45" t="str">
        <f>+IF(Q1736="","",IFERROR(VLOOKUP(Q1736,Consulta1[],3,0),"-"))</f>
        <v/>
      </c>
      <c r="T1736" s="45" t="str">
        <f>+IF(Q1736="","",IFERROR(VLOOKUP(Q1736,Consulta1[],4,0),"-"))</f>
        <v/>
      </c>
      <c r="U1736" s="45" t="str">
        <f>+IF(Q1736="","",IFERROR(VLOOKUP(Q1736,Consulta1[],5,0),"-"))</f>
        <v/>
      </c>
      <c r="V1736" s="45" t="str">
        <f>+IF(Q1736="","",IFERROR(VLOOKUP(Q1736,Consulta1[],6,0),"-"))</f>
        <v/>
      </c>
      <c r="W1736" s="45" t="str">
        <f t="shared" si="190"/>
        <v/>
      </c>
      <c r="X1736" s="51" t="str">
        <f>+IF(T1736="SWAT HB",800,IF(R1736="-","",IFERROR(IF(T1736="-","",VLOOKUP(T1736,'SKILL PERFIL'!$A$2:$B$37,2,0)),"")))</f>
        <v/>
      </c>
      <c r="Y1736" s="51" t="str">
        <f t="shared" si="191"/>
        <v/>
      </c>
      <c r="Z1736" s="46" t="str">
        <f t="shared" si="192"/>
        <v/>
      </c>
      <c r="AA1736" s="45" t="str">
        <f t="shared" si="193"/>
        <v/>
      </c>
      <c r="AB1736" s="45" t="str">
        <f t="shared" si="194"/>
        <v/>
      </c>
      <c r="AC1736" s="45" t="str">
        <f>+IF(Q1736="","",IFERROR(VLOOKUP(Q1736,Consulta1[],7,0),"-"))</f>
        <v/>
      </c>
      <c r="AD1736" s="45" t="str">
        <f>+IF(Q1736="","",IFERROR(VLOOKUP(Q1736,Consulta1[],9,0),"-"))</f>
        <v/>
      </c>
      <c r="AE1736" s="1">
        <f t="shared" si="195"/>
        <v>0</v>
      </c>
    </row>
    <row r="1737" spans="16:31">
      <c r="P1737" s="54"/>
      <c r="Q1737" s="45" t="str">
        <f t="shared" si="189"/>
        <v/>
      </c>
      <c r="R1737" s="45" t="str">
        <f>+IF(Q1737="","",IFERROR(VLOOKUP(Q1737,Consulta1[],2,0),"-"))</f>
        <v/>
      </c>
      <c r="S1737" s="45" t="str">
        <f>+IF(Q1737="","",IFERROR(VLOOKUP(Q1737,Consulta1[],3,0),"-"))</f>
        <v/>
      </c>
      <c r="T1737" s="45" t="str">
        <f>+IF(Q1737="","",IFERROR(VLOOKUP(Q1737,Consulta1[],4,0),"-"))</f>
        <v/>
      </c>
      <c r="U1737" s="45" t="str">
        <f>+IF(Q1737="","",IFERROR(VLOOKUP(Q1737,Consulta1[],5,0),"-"))</f>
        <v/>
      </c>
      <c r="V1737" s="45" t="str">
        <f>+IF(Q1737="","",IFERROR(VLOOKUP(Q1737,Consulta1[],6,0),"-"))</f>
        <v/>
      </c>
      <c r="W1737" s="45" t="str">
        <f t="shared" si="190"/>
        <v/>
      </c>
      <c r="X1737" s="51" t="str">
        <f>+IF(T1737="SWAT HB",800,IF(R1737="-","",IFERROR(IF(T1737="-","",VLOOKUP(T1737,'SKILL PERFIL'!$A$2:$B$37,2,0)),"")))</f>
        <v/>
      </c>
      <c r="Y1737" s="51" t="str">
        <f t="shared" si="191"/>
        <v/>
      </c>
      <c r="Z1737" s="46" t="str">
        <f t="shared" si="192"/>
        <v/>
      </c>
      <c r="AA1737" s="45" t="str">
        <f t="shared" si="193"/>
        <v/>
      </c>
      <c r="AB1737" s="45" t="str">
        <f t="shared" si="194"/>
        <v/>
      </c>
      <c r="AC1737" s="45" t="str">
        <f>+IF(Q1737="","",IFERROR(VLOOKUP(Q1737,Consulta1[],7,0),"-"))</f>
        <v/>
      </c>
      <c r="AD1737" s="45" t="str">
        <f>+IF(Q1737="","",IFERROR(VLOOKUP(Q1737,Consulta1[],9,0),"-"))</f>
        <v/>
      </c>
      <c r="AE1737" s="1">
        <f t="shared" si="195"/>
        <v>0</v>
      </c>
    </row>
    <row r="1738" spans="16:31">
      <c r="P1738" s="54"/>
      <c r="Q1738" s="45" t="str">
        <f t="shared" si="189"/>
        <v/>
      </c>
      <c r="R1738" s="45" t="str">
        <f>+IF(Q1738="","",IFERROR(VLOOKUP(Q1738,Consulta1[],2,0),"-"))</f>
        <v/>
      </c>
      <c r="S1738" s="45" t="str">
        <f>+IF(Q1738="","",IFERROR(VLOOKUP(Q1738,Consulta1[],3,0),"-"))</f>
        <v/>
      </c>
      <c r="T1738" s="45" t="str">
        <f>+IF(Q1738="","",IFERROR(VLOOKUP(Q1738,Consulta1[],4,0),"-"))</f>
        <v/>
      </c>
      <c r="U1738" s="45" t="str">
        <f>+IF(Q1738="","",IFERROR(VLOOKUP(Q1738,Consulta1[],5,0),"-"))</f>
        <v/>
      </c>
      <c r="V1738" s="45" t="str">
        <f>+IF(Q1738="","",IFERROR(VLOOKUP(Q1738,Consulta1[],6,0),"-"))</f>
        <v/>
      </c>
      <c r="W1738" s="45" t="str">
        <f t="shared" si="190"/>
        <v/>
      </c>
      <c r="X1738" s="51" t="str">
        <f>+IF(T1738="SWAT HB",800,IF(R1738="-","",IFERROR(IF(T1738="-","",VLOOKUP(T1738,'SKILL PERFIL'!$A$2:$B$37,2,0)),"")))</f>
        <v/>
      </c>
      <c r="Y1738" s="51" t="str">
        <f t="shared" si="191"/>
        <v/>
      </c>
      <c r="Z1738" s="46" t="str">
        <f t="shared" si="192"/>
        <v/>
      </c>
      <c r="AA1738" s="45" t="str">
        <f t="shared" si="193"/>
        <v/>
      </c>
      <c r="AB1738" s="45" t="str">
        <f t="shared" si="194"/>
        <v/>
      </c>
      <c r="AC1738" s="45" t="str">
        <f>+IF(Q1738="","",IFERROR(VLOOKUP(Q1738,Consulta1[],7,0),"-"))</f>
        <v/>
      </c>
      <c r="AD1738" s="45" t="str">
        <f>+IF(Q1738="","",IFERROR(VLOOKUP(Q1738,Consulta1[],9,0),"-"))</f>
        <v/>
      </c>
      <c r="AE1738" s="1">
        <f t="shared" si="195"/>
        <v>0</v>
      </c>
    </row>
    <row r="1739" spans="16:31">
      <c r="P1739" s="54"/>
      <c r="Q1739" s="45" t="str">
        <f t="shared" si="189"/>
        <v/>
      </c>
      <c r="R1739" s="45" t="str">
        <f>+IF(Q1739="","",IFERROR(VLOOKUP(Q1739,Consulta1[],2,0),"-"))</f>
        <v/>
      </c>
      <c r="S1739" s="45" t="str">
        <f>+IF(Q1739="","",IFERROR(VLOOKUP(Q1739,Consulta1[],3,0),"-"))</f>
        <v/>
      </c>
      <c r="T1739" s="45" t="str">
        <f>+IF(Q1739="","",IFERROR(VLOOKUP(Q1739,Consulta1[],4,0),"-"))</f>
        <v/>
      </c>
      <c r="U1739" s="45" t="str">
        <f>+IF(Q1739="","",IFERROR(VLOOKUP(Q1739,Consulta1[],5,0),"-"))</f>
        <v/>
      </c>
      <c r="V1739" s="45" t="str">
        <f>+IF(Q1739="","",IFERROR(VLOOKUP(Q1739,Consulta1[],6,0),"-"))</f>
        <v/>
      </c>
      <c r="W1739" s="45" t="str">
        <f t="shared" si="190"/>
        <v/>
      </c>
      <c r="X1739" s="51" t="str">
        <f>+IF(T1739="SWAT HB",800,IF(R1739="-","",IFERROR(IF(T1739="-","",VLOOKUP(T1739,'SKILL PERFIL'!$A$2:$B$37,2,0)),"")))</f>
        <v/>
      </c>
      <c r="Y1739" s="51" t="str">
        <f t="shared" si="191"/>
        <v/>
      </c>
      <c r="Z1739" s="46" t="str">
        <f t="shared" si="192"/>
        <v/>
      </c>
      <c r="AA1739" s="45" t="str">
        <f t="shared" si="193"/>
        <v/>
      </c>
      <c r="AB1739" s="45" t="str">
        <f t="shared" si="194"/>
        <v/>
      </c>
      <c r="AC1739" s="45" t="str">
        <f>+IF(Q1739="","",IFERROR(VLOOKUP(Q1739,Consulta1[],7,0),"-"))</f>
        <v/>
      </c>
      <c r="AD1739" s="45" t="str">
        <f>+IF(Q1739="","",IFERROR(VLOOKUP(Q1739,Consulta1[],9,0),"-"))</f>
        <v/>
      </c>
      <c r="AE1739" s="1">
        <f t="shared" si="195"/>
        <v>0</v>
      </c>
    </row>
    <row r="1740" spans="16:31">
      <c r="P1740" s="54"/>
      <c r="Q1740" s="45" t="str">
        <f t="shared" si="189"/>
        <v/>
      </c>
      <c r="R1740" s="45" t="str">
        <f>+IF(Q1740="","",IFERROR(VLOOKUP(Q1740,Consulta1[],2,0),"-"))</f>
        <v/>
      </c>
      <c r="S1740" s="45" t="str">
        <f>+IF(Q1740="","",IFERROR(VLOOKUP(Q1740,Consulta1[],3,0),"-"))</f>
        <v/>
      </c>
      <c r="T1740" s="45" t="str">
        <f>+IF(Q1740="","",IFERROR(VLOOKUP(Q1740,Consulta1[],4,0),"-"))</f>
        <v/>
      </c>
      <c r="U1740" s="45" t="str">
        <f>+IF(Q1740="","",IFERROR(VLOOKUP(Q1740,Consulta1[],5,0),"-"))</f>
        <v/>
      </c>
      <c r="V1740" s="45" t="str">
        <f>+IF(Q1740="","",IFERROR(VLOOKUP(Q1740,Consulta1[],6,0),"-"))</f>
        <v/>
      </c>
      <c r="W1740" s="45" t="str">
        <f t="shared" si="190"/>
        <v/>
      </c>
      <c r="X1740" s="51" t="str">
        <f>+IF(T1740="SWAT HB",800,IF(R1740="-","",IFERROR(IF(T1740="-","",VLOOKUP(T1740,'SKILL PERFIL'!$A$2:$B$37,2,0)),"")))</f>
        <v/>
      </c>
      <c r="Y1740" s="51" t="str">
        <f t="shared" si="191"/>
        <v/>
      </c>
      <c r="Z1740" s="46" t="str">
        <f t="shared" si="192"/>
        <v/>
      </c>
      <c r="AA1740" s="45" t="str">
        <f t="shared" si="193"/>
        <v/>
      </c>
      <c r="AB1740" s="45" t="str">
        <f t="shared" si="194"/>
        <v/>
      </c>
      <c r="AC1740" s="45" t="str">
        <f>+IF(Q1740="","",IFERROR(VLOOKUP(Q1740,Consulta1[],7,0),"-"))</f>
        <v/>
      </c>
      <c r="AD1740" s="45" t="str">
        <f>+IF(Q1740="","",IFERROR(VLOOKUP(Q1740,Consulta1[],9,0),"-"))</f>
        <v/>
      </c>
      <c r="AE1740" s="1">
        <f t="shared" si="195"/>
        <v>0</v>
      </c>
    </row>
    <row r="1741" spans="16:31">
      <c r="P1741" s="54"/>
      <c r="Q1741" s="45" t="str">
        <f t="shared" si="189"/>
        <v/>
      </c>
      <c r="R1741" s="45" t="str">
        <f>+IF(Q1741="","",IFERROR(VLOOKUP(Q1741,Consulta1[],2,0),"-"))</f>
        <v/>
      </c>
      <c r="S1741" s="45" t="str">
        <f>+IF(Q1741="","",IFERROR(VLOOKUP(Q1741,Consulta1[],3,0),"-"))</f>
        <v/>
      </c>
      <c r="T1741" s="45" t="str">
        <f>+IF(Q1741="","",IFERROR(VLOOKUP(Q1741,Consulta1[],4,0),"-"))</f>
        <v/>
      </c>
      <c r="U1741" s="45" t="str">
        <f>+IF(Q1741="","",IFERROR(VLOOKUP(Q1741,Consulta1[],5,0),"-"))</f>
        <v/>
      </c>
      <c r="V1741" s="45" t="str">
        <f>+IF(Q1741="","",IFERROR(VLOOKUP(Q1741,Consulta1[],6,0),"-"))</f>
        <v/>
      </c>
      <c r="W1741" s="45" t="str">
        <f t="shared" si="190"/>
        <v/>
      </c>
      <c r="X1741" s="51" t="str">
        <f>+IF(T1741="SWAT HB",800,IF(R1741="-","",IFERROR(IF(T1741="-","",VLOOKUP(T1741,'SKILL PERFIL'!$A$2:$B$37,2,0)),"")))</f>
        <v/>
      </c>
      <c r="Y1741" s="51" t="str">
        <f t="shared" si="191"/>
        <v/>
      </c>
      <c r="Z1741" s="46" t="str">
        <f t="shared" si="192"/>
        <v/>
      </c>
      <c r="AA1741" s="45" t="str">
        <f t="shared" si="193"/>
        <v/>
      </c>
      <c r="AB1741" s="45" t="str">
        <f t="shared" si="194"/>
        <v/>
      </c>
      <c r="AC1741" s="45" t="str">
        <f>+IF(Q1741="","",IFERROR(VLOOKUP(Q1741,Consulta1[],7,0),"-"))</f>
        <v/>
      </c>
      <c r="AD1741" s="45" t="str">
        <f>+IF(Q1741="","",IFERROR(VLOOKUP(Q1741,Consulta1[],9,0),"-"))</f>
        <v/>
      </c>
      <c r="AE1741" s="1">
        <f t="shared" si="195"/>
        <v>0</v>
      </c>
    </row>
    <row r="1742" spans="16:31">
      <c r="P1742" s="54"/>
      <c r="Q1742" s="45" t="str">
        <f t="shared" si="189"/>
        <v/>
      </c>
      <c r="R1742" s="45" t="str">
        <f>+IF(Q1742="","",IFERROR(VLOOKUP(Q1742,Consulta1[],2,0),"-"))</f>
        <v/>
      </c>
      <c r="S1742" s="45" t="str">
        <f>+IF(Q1742="","",IFERROR(VLOOKUP(Q1742,Consulta1[],3,0),"-"))</f>
        <v/>
      </c>
      <c r="T1742" s="45" t="str">
        <f>+IF(Q1742="","",IFERROR(VLOOKUP(Q1742,Consulta1[],4,0),"-"))</f>
        <v/>
      </c>
      <c r="U1742" s="45" t="str">
        <f>+IF(Q1742="","",IFERROR(VLOOKUP(Q1742,Consulta1[],5,0),"-"))</f>
        <v/>
      </c>
      <c r="V1742" s="45" t="str">
        <f>+IF(Q1742="","",IFERROR(VLOOKUP(Q1742,Consulta1[],6,0),"-"))</f>
        <v/>
      </c>
      <c r="W1742" s="45" t="str">
        <f t="shared" si="190"/>
        <v/>
      </c>
      <c r="X1742" s="51" t="str">
        <f>+IF(T1742="SWAT HB",800,IF(R1742="-","",IFERROR(IF(T1742="-","",VLOOKUP(T1742,'SKILL PERFIL'!$A$2:$B$37,2,0)),"")))</f>
        <v/>
      </c>
      <c r="Y1742" s="51" t="str">
        <f t="shared" si="191"/>
        <v/>
      </c>
      <c r="Z1742" s="46" t="str">
        <f t="shared" si="192"/>
        <v/>
      </c>
      <c r="AA1742" s="45" t="str">
        <f t="shared" si="193"/>
        <v/>
      </c>
      <c r="AB1742" s="45" t="str">
        <f t="shared" si="194"/>
        <v/>
      </c>
      <c r="AC1742" s="45" t="str">
        <f>+IF(Q1742="","",IFERROR(VLOOKUP(Q1742,Consulta1[],7,0),"-"))</f>
        <v/>
      </c>
      <c r="AD1742" s="45" t="str">
        <f>+IF(Q1742="","",IFERROR(VLOOKUP(Q1742,Consulta1[],9,0),"-"))</f>
        <v/>
      </c>
      <c r="AE1742" s="1">
        <f t="shared" si="195"/>
        <v>0</v>
      </c>
    </row>
    <row r="1743" spans="16:31">
      <c r="P1743" s="54"/>
      <c r="Q1743" s="45" t="str">
        <f t="shared" si="189"/>
        <v/>
      </c>
      <c r="R1743" s="45" t="str">
        <f>+IF(Q1743="","",IFERROR(VLOOKUP(Q1743,Consulta1[],2,0),"-"))</f>
        <v/>
      </c>
      <c r="S1743" s="45" t="str">
        <f>+IF(Q1743="","",IFERROR(VLOOKUP(Q1743,Consulta1[],3,0),"-"))</f>
        <v/>
      </c>
      <c r="T1743" s="45" t="str">
        <f>+IF(Q1743="","",IFERROR(VLOOKUP(Q1743,Consulta1[],4,0),"-"))</f>
        <v/>
      </c>
      <c r="U1743" s="45" t="str">
        <f>+IF(Q1743="","",IFERROR(VLOOKUP(Q1743,Consulta1[],5,0),"-"))</f>
        <v/>
      </c>
      <c r="V1743" s="45" t="str">
        <f>+IF(Q1743="","",IFERROR(VLOOKUP(Q1743,Consulta1[],6,0),"-"))</f>
        <v/>
      </c>
      <c r="W1743" s="45" t="str">
        <f t="shared" si="190"/>
        <v/>
      </c>
      <c r="X1743" s="51" t="str">
        <f>+IF(T1743="SWAT HB",800,IF(R1743="-","",IFERROR(IF(T1743="-","",VLOOKUP(T1743,'SKILL PERFIL'!$A$2:$B$37,2,0)),"")))</f>
        <v/>
      </c>
      <c r="Y1743" s="51" t="str">
        <f t="shared" si="191"/>
        <v/>
      </c>
      <c r="Z1743" s="46" t="str">
        <f t="shared" si="192"/>
        <v/>
      </c>
      <c r="AA1743" s="45" t="str">
        <f t="shared" si="193"/>
        <v/>
      </c>
      <c r="AB1743" s="45" t="str">
        <f t="shared" si="194"/>
        <v/>
      </c>
      <c r="AC1743" s="45" t="str">
        <f>+IF(Q1743="","",IFERROR(VLOOKUP(Q1743,Consulta1[],7,0),"-"))</f>
        <v/>
      </c>
      <c r="AD1743" s="45" t="str">
        <f>+IF(Q1743="","",IFERROR(VLOOKUP(Q1743,Consulta1[],9,0),"-"))</f>
        <v/>
      </c>
      <c r="AE1743" s="1">
        <f t="shared" si="195"/>
        <v>0</v>
      </c>
    </row>
    <row r="1744" spans="16:31">
      <c r="P1744" s="54"/>
      <c r="Q1744" s="45" t="str">
        <f t="shared" si="189"/>
        <v/>
      </c>
      <c r="R1744" s="45" t="str">
        <f>+IF(Q1744="","",IFERROR(VLOOKUP(Q1744,Consulta1[],2,0),"-"))</f>
        <v/>
      </c>
      <c r="S1744" s="45" t="str">
        <f>+IF(Q1744="","",IFERROR(VLOOKUP(Q1744,Consulta1[],3,0),"-"))</f>
        <v/>
      </c>
      <c r="T1744" s="45" t="str">
        <f>+IF(Q1744="","",IFERROR(VLOOKUP(Q1744,Consulta1[],4,0),"-"))</f>
        <v/>
      </c>
      <c r="U1744" s="45" t="str">
        <f>+IF(Q1744="","",IFERROR(VLOOKUP(Q1744,Consulta1[],5,0),"-"))</f>
        <v/>
      </c>
      <c r="V1744" s="45" t="str">
        <f>+IF(Q1744="","",IFERROR(VLOOKUP(Q1744,Consulta1[],6,0),"-"))</f>
        <v/>
      </c>
      <c r="W1744" s="45" t="str">
        <f t="shared" si="190"/>
        <v/>
      </c>
      <c r="X1744" s="51" t="str">
        <f>+IF(T1744="SWAT HB",800,IF(R1744="-","",IFERROR(IF(T1744="-","",VLOOKUP(T1744,'SKILL PERFIL'!$A$2:$B$37,2,0)),"")))</f>
        <v/>
      </c>
      <c r="Y1744" s="51" t="str">
        <f t="shared" si="191"/>
        <v/>
      </c>
      <c r="Z1744" s="46" t="str">
        <f t="shared" si="192"/>
        <v/>
      </c>
      <c r="AA1744" s="45" t="str">
        <f t="shared" si="193"/>
        <v/>
      </c>
      <c r="AB1744" s="45" t="str">
        <f t="shared" si="194"/>
        <v/>
      </c>
      <c r="AC1744" s="45" t="str">
        <f>+IF(Q1744="","",IFERROR(VLOOKUP(Q1744,Consulta1[],7,0),"-"))</f>
        <v/>
      </c>
      <c r="AD1744" s="45" t="str">
        <f>+IF(Q1744="","",IFERROR(VLOOKUP(Q1744,Consulta1[],9,0),"-"))</f>
        <v/>
      </c>
      <c r="AE1744" s="1">
        <f t="shared" si="195"/>
        <v>0</v>
      </c>
    </row>
    <row r="1745" spans="16:31">
      <c r="P1745" s="54"/>
      <c r="Q1745" s="45" t="str">
        <f t="shared" si="189"/>
        <v/>
      </c>
      <c r="R1745" s="45" t="str">
        <f>+IF(Q1745="","",IFERROR(VLOOKUP(Q1745,Consulta1[],2,0),"-"))</f>
        <v/>
      </c>
      <c r="S1745" s="45" t="str">
        <f>+IF(Q1745="","",IFERROR(VLOOKUP(Q1745,Consulta1[],3,0),"-"))</f>
        <v/>
      </c>
      <c r="T1745" s="45" t="str">
        <f>+IF(Q1745="","",IFERROR(VLOOKUP(Q1745,Consulta1[],4,0),"-"))</f>
        <v/>
      </c>
      <c r="U1745" s="45" t="str">
        <f>+IF(Q1745="","",IFERROR(VLOOKUP(Q1745,Consulta1[],5,0),"-"))</f>
        <v/>
      </c>
      <c r="V1745" s="45" t="str">
        <f>+IF(Q1745="","",IFERROR(VLOOKUP(Q1745,Consulta1[],6,0),"-"))</f>
        <v/>
      </c>
      <c r="W1745" s="45" t="str">
        <f t="shared" si="190"/>
        <v/>
      </c>
      <c r="X1745" s="51" t="str">
        <f>+IF(T1745="SWAT HB",800,IF(R1745="-","",IFERROR(IF(T1745="-","",VLOOKUP(T1745,'SKILL PERFIL'!$A$2:$B$37,2,0)),"")))</f>
        <v/>
      </c>
      <c r="Y1745" s="51" t="str">
        <f t="shared" si="191"/>
        <v/>
      </c>
      <c r="Z1745" s="46" t="str">
        <f t="shared" si="192"/>
        <v/>
      </c>
      <c r="AA1745" s="45" t="str">
        <f t="shared" si="193"/>
        <v/>
      </c>
      <c r="AB1745" s="45" t="str">
        <f t="shared" si="194"/>
        <v/>
      </c>
      <c r="AC1745" s="45" t="str">
        <f>+IF(Q1745="","",IFERROR(VLOOKUP(Q1745,Consulta1[],7,0),"-"))</f>
        <v/>
      </c>
      <c r="AD1745" s="45" t="str">
        <f>+IF(Q1745="","",IFERROR(VLOOKUP(Q1745,Consulta1[],9,0),"-"))</f>
        <v/>
      </c>
      <c r="AE1745" s="1">
        <f t="shared" si="195"/>
        <v>0</v>
      </c>
    </row>
    <row r="1746" spans="16:31">
      <c r="P1746" s="54"/>
      <c r="Q1746" s="45" t="str">
        <f t="shared" si="189"/>
        <v/>
      </c>
      <c r="R1746" s="45" t="str">
        <f>+IF(Q1746="","",IFERROR(VLOOKUP(Q1746,Consulta1[],2,0),"-"))</f>
        <v/>
      </c>
      <c r="S1746" s="45" t="str">
        <f>+IF(Q1746="","",IFERROR(VLOOKUP(Q1746,Consulta1[],3,0),"-"))</f>
        <v/>
      </c>
      <c r="T1746" s="45" t="str">
        <f>+IF(Q1746="","",IFERROR(VLOOKUP(Q1746,Consulta1[],4,0),"-"))</f>
        <v/>
      </c>
      <c r="U1746" s="45" t="str">
        <f>+IF(Q1746="","",IFERROR(VLOOKUP(Q1746,Consulta1[],5,0),"-"))</f>
        <v/>
      </c>
      <c r="V1746" s="45" t="str">
        <f>+IF(Q1746="","",IFERROR(VLOOKUP(Q1746,Consulta1[],6,0),"-"))</f>
        <v/>
      </c>
      <c r="W1746" s="45" t="str">
        <f t="shared" si="190"/>
        <v/>
      </c>
      <c r="X1746" s="51" t="str">
        <f>+IF(T1746="SWAT HB",800,IF(R1746="-","",IFERROR(IF(T1746="-","",VLOOKUP(T1746,'SKILL PERFIL'!$A$2:$B$37,2,0)),"")))</f>
        <v/>
      </c>
      <c r="Y1746" s="51" t="str">
        <f t="shared" si="191"/>
        <v/>
      </c>
      <c r="Z1746" s="46" t="str">
        <f t="shared" si="192"/>
        <v/>
      </c>
      <c r="AA1746" s="45" t="str">
        <f t="shared" si="193"/>
        <v/>
      </c>
      <c r="AB1746" s="45" t="str">
        <f t="shared" si="194"/>
        <v/>
      </c>
      <c r="AC1746" s="45" t="str">
        <f>+IF(Q1746="","",IFERROR(VLOOKUP(Q1746,Consulta1[],7,0),"-"))</f>
        <v/>
      </c>
      <c r="AD1746" s="45" t="str">
        <f>+IF(Q1746="","",IFERROR(VLOOKUP(Q1746,Consulta1[],9,0),"-"))</f>
        <v/>
      </c>
      <c r="AE1746" s="1">
        <f t="shared" si="195"/>
        <v>0</v>
      </c>
    </row>
    <row r="1747" spans="16:31">
      <c r="P1747" s="54"/>
      <c r="Q1747" s="45" t="str">
        <f t="shared" si="189"/>
        <v/>
      </c>
      <c r="R1747" s="45" t="str">
        <f>+IF(Q1747="","",IFERROR(VLOOKUP(Q1747,Consulta1[],2,0),"-"))</f>
        <v/>
      </c>
      <c r="S1747" s="45" t="str">
        <f>+IF(Q1747="","",IFERROR(VLOOKUP(Q1747,Consulta1[],3,0),"-"))</f>
        <v/>
      </c>
      <c r="T1747" s="45" t="str">
        <f>+IF(Q1747="","",IFERROR(VLOOKUP(Q1747,Consulta1[],4,0),"-"))</f>
        <v/>
      </c>
      <c r="U1747" s="45" t="str">
        <f>+IF(Q1747="","",IFERROR(VLOOKUP(Q1747,Consulta1[],5,0),"-"))</f>
        <v/>
      </c>
      <c r="V1747" s="45" t="str">
        <f>+IF(Q1747="","",IFERROR(VLOOKUP(Q1747,Consulta1[],6,0),"-"))</f>
        <v/>
      </c>
      <c r="W1747" s="45" t="str">
        <f t="shared" si="190"/>
        <v/>
      </c>
      <c r="X1747" s="51" t="str">
        <f>+IF(T1747="SWAT HB",800,IF(R1747="-","",IFERROR(IF(T1747="-","",VLOOKUP(T1747,'SKILL PERFIL'!$A$2:$B$37,2,0)),"")))</f>
        <v/>
      </c>
      <c r="Y1747" s="51" t="str">
        <f t="shared" si="191"/>
        <v/>
      </c>
      <c r="Z1747" s="46" t="str">
        <f t="shared" si="192"/>
        <v/>
      </c>
      <c r="AA1747" s="45" t="str">
        <f t="shared" si="193"/>
        <v/>
      </c>
      <c r="AB1747" s="45" t="str">
        <f t="shared" si="194"/>
        <v/>
      </c>
      <c r="AC1747" s="45" t="str">
        <f>+IF(Q1747="","",IFERROR(VLOOKUP(Q1747,Consulta1[],7,0),"-"))</f>
        <v/>
      </c>
      <c r="AD1747" s="45" t="str">
        <f>+IF(Q1747="","",IFERROR(VLOOKUP(Q1747,Consulta1[],9,0),"-"))</f>
        <v/>
      </c>
      <c r="AE1747" s="1">
        <f t="shared" si="195"/>
        <v>0</v>
      </c>
    </row>
    <row r="1748" spans="16:31">
      <c r="P1748" s="54"/>
      <c r="Q1748" s="45" t="str">
        <f t="shared" si="189"/>
        <v/>
      </c>
      <c r="R1748" s="45" t="str">
        <f>+IF(Q1748="","",IFERROR(VLOOKUP(Q1748,Consulta1[],2,0),"-"))</f>
        <v/>
      </c>
      <c r="S1748" s="45" t="str">
        <f>+IF(Q1748="","",IFERROR(VLOOKUP(Q1748,Consulta1[],3,0),"-"))</f>
        <v/>
      </c>
      <c r="T1748" s="45" t="str">
        <f>+IF(Q1748="","",IFERROR(VLOOKUP(Q1748,Consulta1[],4,0),"-"))</f>
        <v/>
      </c>
      <c r="U1748" s="45" t="str">
        <f>+IF(Q1748="","",IFERROR(VLOOKUP(Q1748,Consulta1[],5,0),"-"))</f>
        <v/>
      </c>
      <c r="V1748" s="45" t="str">
        <f>+IF(Q1748="","",IFERROR(VLOOKUP(Q1748,Consulta1[],6,0),"-"))</f>
        <v/>
      </c>
      <c r="W1748" s="45" t="str">
        <f t="shared" si="190"/>
        <v/>
      </c>
      <c r="X1748" s="51" t="str">
        <f>+IF(T1748="SWAT HB",800,IF(R1748="-","",IFERROR(IF(T1748="-","",VLOOKUP(T1748,'SKILL PERFIL'!$A$2:$B$37,2,0)),"")))</f>
        <v/>
      </c>
      <c r="Y1748" s="51" t="str">
        <f t="shared" si="191"/>
        <v/>
      </c>
      <c r="Z1748" s="46" t="str">
        <f t="shared" si="192"/>
        <v/>
      </c>
      <c r="AA1748" s="45" t="str">
        <f t="shared" si="193"/>
        <v/>
      </c>
      <c r="AB1748" s="45" t="str">
        <f t="shared" si="194"/>
        <v/>
      </c>
      <c r="AC1748" s="45" t="str">
        <f>+IF(Q1748="","",IFERROR(VLOOKUP(Q1748,Consulta1[],7,0),"-"))</f>
        <v/>
      </c>
      <c r="AD1748" s="45" t="str">
        <f>+IF(Q1748="","",IFERROR(VLOOKUP(Q1748,Consulta1[],9,0),"-"))</f>
        <v/>
      </c>
      <c r="AE1748" s="1">
        <f t="shared" si="195"/>
        <v>0</v>
      </c>
    </row>
    <row r="1749" spans="16:31">
      <c r="P1749" s="54"/>
      <c r="Q1749" s="45" t="str">
        <f t="shared" si="189"/>
        <v/>
      </c>
      <c r="R1749" s="45" t="str">
        <f>+IF(Q1749="","",IFERROR(VLOOKUP(Q1749,Consulta1[],2,0),"-"))</f>
        <v/>
      </c>
      <c r="S1749" s="45" t="str">
        <f>+IF(Q1749="","",IFERROR(VLOOKUP(Q1749,Consulta1[],3,0),"-"))</f>
        <v/>
      </c>
      <c r="T1749" s="45" t="str">
        <f>+IF(Q1749="","",IFERROR(VLOOKUP(Q1749,Consulta1[],4,0),"-"))</f>
        <v/>
      </c>
      <c r="U1749" s="45" t="str">
        <f>+IF(Q1749="","",IFERROR(VLOOKUP(Q1749,Consulta1[],5,0),"-"))</f>
        <v/>
      </c>
      <c r="V1749" s="45" t="str">
        <f>+IF(Q1749="","",IFERROR(VLOOKUP(Q1749,Consulta1[],6,0),"-"))</f>
        <v/>
      </c>
      <c r="W1749" s="45" t="str">
        <f t="shared" si="190"/>
        <v/>
      </c>
      <c r="X1749" s="51" t="str">
        <f>+IF(T1749="SWAT HB",800,IF(R1749="-","",IFERROR(IF(T1749="-","",VLOOKUP(T1749,'SKILL PERFIL'!$A$2:$B$37,2,0)),"")))</f>
        <v/>
      </c>
      <c r="Y1749" s="51" t="str">
        <f t="shared" si="191"/>
        <v/>
      </c>
      <c r="Z1749" s="46" t="str">
        <f t="shared" si="192"/>
        <v/>
      </c>
      <c r="AA1749" s="45" t="str">
        <f t="shared" si="193"/>
        <v/>
      </c>
      <c r="AB1749" s="45" t="str">
        <f t="shared" si="194"/>
        <v/>
      </c>
      <c r="AC1749" s="45" t="str">
        <f>+IF(Q1749="","",IFERROR(VLOOKUP(Q1749,Consulta1[],7,0),"-"))</f>
        <v/>
      </c>
      <c r="AD1749" s="45" t="str">
        <f>+IF(Q1749="","",IFERROR(VLOOKUP(Q1749,Consulta1[],9,0),"-"))</f>
        <v/>
      </c>
      <c r="AE1749" s="1">
        <f t="shared" si="195"/>
        <v>0</v>
      </c>
    </row>
    <row r="1750" spans="16:31">
      <c r="P1750" s="54"/>
      <c r="Q1750" s="45" t="str">
        <f t="shared" si="189"/>
        <v/>
      </c>
      <c r="R1750" s="45" t="str">
        <f>+IF(Q1750="","",IFERROR(VLOOKUP(Q1750,Consulta1[],2,0),"-"))</f>
        <v/>
      </c>
      <c r="S1750" s="45" t="str">
        <f>+IF(Q1750="","",IFERROR(VLOOKUP(Q1750,Consulta1[],3,0),"-"))</f>
        <v/>
      </c>
      <c r="T1750" s="45" t="str">
        <f>+IF(Q1750="","",IFERROR(VLOOKUP(Q1750,Consulta1[],4,0),"-"))</f>
        <v/>
      </c>
      <c r="U1750" s="45" t="str">
        <f>+IF(Q1750="","",IFERROR(VLOOKUP(Q1750,Consulta1[],5,0),"-"))</f>
        <v/>
      </c>
      <c r="V1750" s="45" t="str">
        <f>+IF(Q1750="","",IFERROR(VLOOKUP(Q1750,Consulta1[],6,0),"-"))</f>
        <v/>
      </c>
      <c r="W1750" s="45" t="str">
        <f t="shared" si="190"/>
        <v/>
      </c>
      <c r="X1750" s="51" t="str">
        <f>+IF(T1750="SWAT HB",800,IF(R1750="-","",IFERROR(IF(T1750="-","",VLOOKUP(T1750,'SKILL PERFIL'!$A$2:$B$37,2,0)),"")))</f>
        <v/>
      </c>
      <c r="Y1750" s="51" t="str">
        <f t="shared" si="191"/>
        <v/>
      </c>
      <c r="Z1750" s="46" t="str">
        <f t="shared" si="192"/>
        <v/>
      </c>
      <c r="AA1750" s="45" t="str">
        <f t="shared" si="193"/>
        <v/>
      </c>
      <c r="AB1750" s="45" t="str">
        <f t="shared" si="194"/>
        <v/>
      </c>
      <c r="AC1750" s="45" t="str">
        <f>+IF(Q1750="","",IFERROR(VLOOKUP(Q1750,Consulta1[],7,0),"-"))</f>
        <v/>
      </c>
      <c r="AD1750" s="45" t="str">
        <f>+IF(Q1750="","",IFERROR(VLOOKUP(Q1750,Consulta1[],9,0),"-"))</f>
        <v/>
      </c>
      <c r="AE1750" s="1">
        <f t="shared" si="195"/>
        <v>0</v>
      </c>
    </row>
    <row r="1751" spans="16:31">
      <c r="P1751" s="54"/>
      <c r="Q1751" s="45" t="str">
        <f t="shared" si="189"/>
        <v/>
      </c>
      <c r="R1751" s="45" t="str">
        <f>+IF(Q1751="","",IFERROR(VLOOKUP(Q1751,Consulta1[],2,0),"-"))</f>
        <v/>
      </c>
      <c r="S1751" s="45" t="str">
        <f>+IF(Q1751="","",IFERROR(VLOOKUP(Q1751,Consulta1[],3,0),"-"))</f>
        <v/>
      </c>
      <c r="T1751" s="45" t="str">
        <f>+IF(Q1751="","",IFERROR(VLOOKUP(Q1751,Consulta1[],4,0),"-"))</f>
        <v/>
      </c>
      <c r="U1751" s="45" t="str">
        <f>+IF(Q1751="","",IFERROR(VLOOKUP(Q1751,Consulta1[],5,0),"-"))</f>
        <v/>
      </c>
      <c r="V1751" s="45" t="str">
        <f>+IF(Q1751="","",IFERROR(VLOOKUP(Q1751,Consulta1[],6,0),"-"))</f>
        <v/>
      </c>
      <c r="W1751" s="45" t="str">
        <f t="shared" si="190"/>
        <v/>
      </c>
      <c r="X1751" s="51" t="str">
        <f>+IF(T1751="SWAT HB",800,IF(R1751="-","",IFERROR(IF(T1751="-","",VLOOKUP(T1751,'SKILL PERFIL'!$A$2:$B$37,2,0)),"")))</f>
        <v/>
      </c>
      <c r="Y1751" s="51" t="str">
        <f t="shared" si="191"/>
        <v/>
      </c>
      <c r="Z1751" s="46" t="str">
        <f t="shared" si="192"/>
        <v/>
      </c>
      <c r="AA1751" s="45" t="str">
        <f t="shared" si="193"/>
        <v/>
      </c>
      <c r="AB1751" s="45" t="str">
        <f t="shared" si="194"/>
        <v/>
      </c>
      <c r="AC1751" s="45" t="str">
        <f>+IF(Q1751="","",IFERROR(VLOOKUP(Q1751,Consulta1[],7,0),"-"))</f>
        <v/>
      </c>
      <c r="AD1751" s="45" t="str">
        <f>+IF(Q1751="","",IFERROR(VLOOKUP(Q1751,Consulta1[],9,0),"-"))</f>
        <v/>
      </c>
      <c r="AE1751" s="1">
        <f t="shared" si="195"/>
        <v>0</v>
      </c>
    </row>
    <row r="1752" spans="16:31">
      <c r="P1752" s="54"/>
      <c r="Q1752" s="45" t="str">
        <f t="shared" si="189"/>
        <v/>
      </c>
      <c r="R1752" s="45" t="str">
        <f>+IF(Q1752="","",IFERROR(VLOOKUP(Q1752,Consulta1[],2,0),"-"))</f>
        <v/>
      </c>
      <c r="S1752" s="45" t="str">
        <f>+IF(Q1752="","",IFERROR(VLOOKUP(Q1752,Consulta1[],3,0),"-"))</f>
        <v/>
      </c>
      <c r="T1752" s="45" t="str">
        <f>+IF(Q1752="","",IFERROR(VLOOKUP(Q1752,Consulta1[],4,0),"-"))</f>
        <v/>
      </c>
      <c r="U1752" s="45" t="str">
        <f>+IF(Q1752="","",IFERROR(VLOOKUP(Q1752,Consulta1[],5,0),"-"))</f>
        <v/>
      </c>
      <c r="V1752" s="45" t="str">
        <f>+IF(Q1752="","",IFERROR(VLOOKUP(Q1752,Consulta1[],6,0),"-"))</f>
        <v/>
      </c>
      <c r="W1752" s="45" t="str">
        <f t="shared" si="190"/>
        <v/>
      </c>
      <c r="X1752" s="51" t="str">
        <f>+IF(T1752="SWAT HB",800,IF(R1752="-","",IFERROR(IF(T1752="-","",VLOOKUP(T1752,'SKILL PERFIL'!$A$2:$B$37,2,0)),"")))</f>
        <v/>
      </c>
      <c r="Y1752" s="51" t="str">
        <f t="shared" si="191"/>
        <v/>
      </c>
      <c r="Z1752" s="46" t="str">
        <f t="shared" si="192"/>
        <v/>
      </c>
      <c r="AA1752" s="45" t="str">
        <f t="shared" si="193"/>
        <v/>
      </c>
      <c r="AB1752" s="45" t="str">
        <f t="shared" si="194"/>
        <v/>
      </c>
      <c r="AC1752" s="45" t="str">
        <f>+IF(Q1752="","",IFERROR(VLOOKUP(Q1752,Consulta1[],7,0),"-"))</f>
        <v/>
      </c>
      <c r="AD1752" s="45" t="str">
        <f>+IF(Q1752="","",IFERROR(VLOOKUP(Q1752,Consulta1[],9,0),"-"))</f>
        <v/>
      </c>
      <c r="AE1752" s="1">
        <f t="shared" si="195"/>
        <v>0</v>
      </c>
    </row>
    <row r="1753" spans="16:31">
      <c r="P1753" s="54"/>
      <c r="Q1753" s="45" t="str">
        <f t="shared" si="189"/>
        <v/>
      </c>
      <c r="R1753" s="45" t="str">
        <f>+IF(Q1753="","",IFERROR(VLOOKUP(Q1753,Consulta1[],2,0),"-"))</f>
        <v/>
      </c>
      <c r="S1753" s="45" t="str">
        <f>+IF(Q1753="","",IFERROR(VLOOKUP(Q1753,Consulta1[],3,0),"-"))</f>
        <v/>
      </c>
      <c r="T1753" s="45" t="str">
        <f>+IF(Q1753="","",IFERROR(VLOOKUP(Q1753,Consulta1[],4,0),"-"))</f>
        <v/>
      </c>
      <c r="U1753" s="45" t="str">
        <f>+IF(Q1753="","",IFERROR(VLOOKUP(Q1753,Consulta1[],5,0),"-"))</f>
        <v/>
      </c>
      <c r="V1753" s="45" t="str">
        <f>+IF(Q1753="","",IFERROR(VLOOKUP(Q1753,Consulta1[],6,0),"-"))</f>
        <v/>
      </c>
      <c r="W1753" s="45" t="str">
        <f t="shared" si="190"/>
        <v/>
      </c>
      <c r="X1753" s="51" t="str">
        <f>+IF(T1753="SWAT HB",800,IF(R1753="-","",IFERROR(IF(T1753="-","",VLOOKUP(T1753,'SKILL PERFIL'!$A$2:$B$37,2,0)),"")))</f>
        <v/>
      </c>
      <c r="Y1753" s="51" t="str">
        <f t="shared" si="191"/>
        <v/>
      </c>
      <c r="Z1753" s="46" t="str">
        <f t="shared" si="192"/>
        <v/>
      </c>
      <c r="AA1753" s="45" t="str">
        <f t="shared" si="193"/>
        <v/>
      </c>
      <c r="AB1753" s="45" t="str">
        <f t="shared" si="194"/>
        <v/>
      </c>
      <c r="AC1753" s="45" t="str">
        <f>+IF(Q1753="","",IFERROR(VLOOKUP(Q1753,Consulta1[],7,0),"-"))</f>
        <v/>
      </c>
      <c r="AD1753" s="45" t="str">
        <f>+IF(Q1753="","",IFERROR(VLOOKUP(Q1753,Consulta1[],9,0),"-"))</f>
        <v/>
      </c>
      <c r="AE1753" s="1">
        <f t="shared" si="195"/>
        <v>0</v>
      </c>
    </row>
    <row r="1754" spans="16:31">
      <c r="P1754" s="54"/>
      <c r="Q1754" s="45" t="str">
        <f t="shared" si="189"/>
        <v/>
      </c>
      <c r="R1754" s="45" t="str">
        <f>+IF(Q1754="","",IFERROR(VLOOKUP(Q1754,Consulta1[],2,0),"-"))</f>
        <v/>
      </c>
      <c r="S1754" s="45" t="str">
        <f>+IF(Q1754="","",IFERROR(VLOOKUP(Q1754,Consulta1[],3,0),"-"))</f>
        <v/>
      </c>
      <c r="T1754" s="45" t="str">
        <f>+IF(Q1754="","",IFERROR(VLOOKUP(Q1754,Consulta1[],4,0),"-"))</f>
        <v/>
      </c>
      <c r="U1754" s="45" t="str">
        <f>+IF(Q1754="","",IFERROR(VLOOKUP(Q1754,Consulta1[],5,0),"-"))</f>
        <v/>
      </c>
      <c r="V1754" s="45" t="str">
        <f>+IF(Q1754="","",IFERROR(VLOOKUP(Q1754,Consulta1[],6,0),"-"))</f>
        <v/>
      </c>
      <c r="W1754" s="45" t="str">
        <f t="shared" si="190"/>
        <v/>
      </c>
      <c r="X1754" s="51" t="str">
        <f>+IF(T1754="SWAT HB",800,IF(R1754="-","",IFERROR(IF(T1754="-","",VLOOKUP(T1754,'SKILL PERFIL'!$A$2:$B$37,2,0)),"")))</f>
        <v/>
      </c>
      <c r="Y1754" s="51" t="str">
        <f t="shared" si="191"/>
        <v/>
      </c>
      <c r="Z1754" s="46" t="str">
        <f t="shared" si="192"/>
        <v/>
      </c>
      <c r="AA1754" s="45" t="str">
        <f t="shared" si="193"/>
        <v/>
      </c>
      <c r="AB1754" s="45" t="str">
        <f t="shared" si="194"/>
        <v/>
      </c>
      <c r="AC1754" s="45" t="str">
        <f>+IF(Q1754="","",IFERROR(VLOOKUP(Q1754,Consulta1[],7,0),"-"))</f>
        <v/>
      </c>
      <c r="AD1754" s="45" t="str">
        <f>+IF(Q1754="","",IFERROR(VLOOKUP(Q1754,Consulta1[],9,0),"-"))</f>
        <v/>
      </c>
      <c r="AE1754" s="1">
        <f t="shared" si="195"/>
        <v>0</v>
      </c>
    </row>
    <row r="1755" spans="16:31">
      <c r="P1755" s="54"/>
      <c r="Q1755" s="45" t="str">
        <f t="shared" si="189"/>
        <v/>
      </c>
      <c r="R1755" s="45" t="str">
        <f>+IF(Q1755="","",IFERROR(VLOOKUP(Q1755,Consulta1[],2,0),"-"))</f>
        <v/>
      </c>
      <c r="S1755" s="45" t="str">
        <f>+IF(Q1755="","",IFERROR(VLOOKUP(Q1755,Consulta1[],3,0),"-"))</f>
        <v/>
      </c>
      <c r="T1755" s="45" t="str">
        <f>+IF(Q1755="","",IFERROR(VLOOKUP(Q1755,Consulta1[],4,0),"-"))</f>
        <v/>
      </c>
      <c r="U1755" s="45" t="str">
        <f>+IF(Q1755="","",IFERROR(VLOOKUP(Q1755,Consulta1[],5,0),"-"))</f>
        <v/>
      </c>
      <c r="V1755" s="45" t="str">
        <f>+IF(Q1755="","",IFERROR(VLOOKUP(Q1755,Consulta1[],6,0),"-"))</f>
        <v/>
      </c>
      <c r="W1755" s="45" t="str">
        <f t="shared" si="190"/>
        <v/>
      </c>
      <c r="X1755" s="51" t="str">
        <f>+IF(T1755="SWAT HB",800,IF(R1755="-","",IFERROR(IF(T1755="-","",VLOOKUP(T1755,'SKILL PERFIL'!$A$2:$B$37,2,0)),"")))</f>
        <v/>
      </c>
      <c r="Y1755" s="51" t="str">
        <f t="shared" si="191"/>
        <v/>
      </c>
      <c r="Z1755" s="46" t="str">
        <f t="shared" si="192"/>
        <v/>
      </c>
      <c r="AA1755" s="45" t="str">
        <f t="shared" si="193"/>
        <v/>
      </c>
      <c r="AB1755" s="45" t="str">
        <f t="shared" si="194"/>
        <v/>
      </c>
      <c r="AC1755" s="45" t="str">
        <f>+IF(Q1755="","",IFERROR(VLOOKUP(Q1755,Consulta1[],7,0),"-"))</f>
        <v/>
      </c>
      <c r="AD1755" s="45" t="str">
        <f>+IF(Q1755="","",IFERROR(VLOOKUP(Q1755,Consulta1[],9,0),"-"))</f>
        <v/>
      </c>
      <c r="AE1755" s="1">
        <f t="shared" si="195"/>
        <v>0</v>
      </c>
    </row>
    <row r="1756" spans="16:31">
      <c r="P1756" s="54"/>
      <c r="Q1756" s="45" t="str">
        <f t="shared" si="189"/>
        <v/>
      </c>
      <c r="R1756" s="45" t="str">
        <f>+IF(Q1756="","",IFERROR(VLOOKUP(Q1756,Consulta1[],2,0),"-"))</f>
        <v/>
      </c>
      <c r="S1756" s="45" t="str">
        <f>+IF(Q1756="","",IFERROR(VLOOKUP(Q1756,Consulta1[],3,0),"-"))</f>
        <v/>
      </c>
      <c r="T1756" s="45" t="str">
        <f>+IF(Q1756="","",IFERROR(VLOOKUP(Q1756,Consulta1[],4,0),"-"))</f>
        <v/>
      </c>
      <c r="U1756" s="45" t="str">
        <f>+IF(Q1756="","",IFERROR(VLOOKUP(Q1756,Consulta1[],5,0),"-"))</f>
        <v/>
      </c>
      <c r="V1756" s="45" t="str">
        <f>+IF(Q1756="","",IFERROR(VLOOKUP(Q1756,Consulta1[],6,0),"-"))</f>
        <v/>
      </c>
      <c r="W1756" s="45" t="str">
        <f t="shared" si="190"/>
        <v/>
      </c>
      <c r="X1756" s="51" t="str">
        <f>+IF(T1756="SWAT HB",800,IF(R1756="-","",IFERROR(IF(T1756="-","",VLOOKUP(T1756,'SKILL PERFIL'!$A$2:$B$37,2,0)),"")))</f>
        <v/>
      </c>
      <c r="Y1756" s="51" t="str">
        <f t="shared" si="191"/>
        <v/>
      </c>
      <c r="Z1756" s="46" t="str">
        <f t="shared" si="192"/>
        <v/>
      </c>
      <c r="AA1756" s="45" t="str">
        <f t="shared" si="193"/>
        <v/>
      </c>
      <c r="AB1756" s="45" t="str">
        <f t="shared" si="194"/>
        <v/>
      </c>
      <c r="AC1756" s="45" t="str">
        <f>+IF(Q1756="","",IFERROR(VLOOKUP(Q1756,Consulta1[],7,0),"-"))</f>
        <v/>
      </c>
      <c r="AD1756" s="45" t="str">
        <f>+IF(Q1756="","",IFERROR(VLOOKUP(Q1756,Consulta1[],9,0),"-"))</f>
        <v/>
      </c>
      <c r="AE1756" s="1">
        <f t="shared" si="195"/>
        <v>0</v>
      </c>
    </row>
    <row r="1757" spans="16:31">
      <c r="P1757" s="54"/>
      <c r="Q1757" s="45" t="str">
        <f t="shared" si="189"/>
        <v/>
      </c>
      <c r="R1757" s="45" t="str">
        <f>+IF(Q1757="","",IFERROR(VLOOKUP(Q1757,Consulta1[],2,0),"-"))</f>
        <v/>
      </c>
      <c r="S1757" s="45" t="str">
        <f>+IF(Q1757="","",IFERROR(VLOOKUP(Q1757,Consulta1[],3,0),"-"))</f>
        <v/>
      </c>
      <c r="T1757" s="45" t="str">
        <f>+IF(Q1757="","",IFERROR(VLOOKUP(Q1757,Consulta1[],4,0),"-"))</f>
        <v/>
      </c>
      <c r="U1757" s="45" t="str">
        <f>+IF(Q1757="","",IFERROR(VLOOKUP(Q1757,Consulta1[],5,0),"-"))</f>
        <v/>
      </c>
      <c r="V1757" s="45" t="str">
        <f>+IF(Q1757="","",IFERROR(VLOOKUP(Q1757,Consulta1[],6,0),"-"))</f>
        <v/>
      </c>
      <c r="W1757" s="45" t="str">
        <f t="shared" si="190"/>
        <v/>
      </c>
      <c r="X1757" s="51" t="str">
        <f>+IF(T1757="SWAT HB",800,IF(R1757="-","",IFERROR(IF(T1757="-","",VLOOKUP(T1757,'SKILL PERFIL'!$A$2:$B$37,2,0)),"")))</f>
        <v/>
      </c>
      <c r="Y1757" s="51" t="str">
        <f t="shared" si="191"/>
        <v/>
      </c>
      <c r="Z1757" s="46" t="str">
        <f t="shared" si="192"/>
        <v/>
      </c>
      <c r="AA1757" s="45" t="str">
        <f t="shared" si="193"/>
        <v/>
      </c>
      <c r="AB1757" s="45" t="str">
        <f t="shared" si="194"/>
        <v/>
      </c>
      <c r="AC1757" s="45" t="str">
        <f>+IF(Q1757="","",IFERROR(VLOOKUP(Q1757,Consulta1[],7,0),"-"))</f>
        <v/>
      </c>
      <c r="AD1757" s="45" t="str">
        <f>+IF(Q1757="","",IFERROR(VLOOKUP(Q1757,Consulta1[],9,0),"-"))</f>
        <v/>
      </c>
      <c r="AE1757" s="1">
        <f t="shared" si="195"/>
        <v>0</v>
      </c>
    </row>
    <row r="1758" spans="16:31">
      <c r="P1758" s="54"/>
      <c r="Q1758" s="45" t="str">
        <f t="shared" si="189"/>
        <v/>
      </c>
      <c r="R1758" s="45" t="str">
        <f>+IF(Q1758="","",IFERROR(VLOOKUP(Q1758,Consulta1[],2,0),"-"))</f>
        <v/>
      </c>
      <c r="S1758" s="45" t="str">
        <f>+IF(Q1758="","",IFERROR(VLOOKUP(Q1758,Consulta1[],3,0),"-"))</f>
        <v/>
      </c>
      <c r="T1758" s="45" t="str">
        <f>+IF(Q1758="","",IFERROR(VLOOKUP(Q1758,Consulta1[],4,0),"-"))</f>
        <v/>
      </c>
      <c r="U1758" s="45" t="str">
        <f>+IF(Q1758="","",IFERROR(VLOOKUP(Q1758,Consulta1[],5,0),"-"))</f>
        <v/>
      </c>
      <c r="V1758" s="45" t="str">
        <f>+IF(Q1758="","",IFERROR(VLOOKUP(Q1758,Consulta1[],6,0),"-"))</f>
        <v/>
      </c>
      <c r="W1758" s="45" t="str">
        <f t="shared" si="190"/>
        <v/>
      </c>
      <c r="X1758" s="51" t="str">
        <f>+IF(T1758="SWAT HB",800,IF(R1758="-","",IFERROR(IF(T1758="-","",VLOOKUP(T1758,'SKILL PERFIL'!$A$2:$B$37,2,0)),"")))</f>
        <v/>
      </c>
      <c r="Y1758" s="51" t="str">
        <f t="shared" si="191"/>
        <v/>
      </c>
      <c r="Z1758" s="46" t="str">
        <f t="shared" si="192"/>
        <v/>
      </c>
      <c r="AA1758" s="45" t="str">
        <f t="shared" si="193"/>
        <v/>
      </c>
      <c r="AB1758" s="45" t="str">
        <f t="shared" si="194"/>
        <v/>
      </c>
      <c r="AC1758" s="45" t="str">
        <f>+IF(Q1758="","",IFERROR(VLOOKUP(Q1758,Consulta1[],7,0),"-"))</f>
        <v/>
      </c>
      <c r="AD1758" s="45" t="str">
        <f>+IF(Q1758="","",IFERROR(VLOOKUP(Q1758,Consulta1[],9,0),"-"))</f>
        <v/>
      </c>
      <c r="AE1758" s="1">
        <f t="shared" si="195"/>
        <v>0</v>
      </c>
    </row>
    <row r="1759" spans="16:31">
      <c r="P1759" s="54"/>
      <c r="Q1759" s="45" t="str">
        <f t="shared" si="189"/>
        <v/>
      </c>
      <c r="R1759" s="45" t="str">
        <f>+IF(Q1759="","",IFERROR(VLOOKUP(Q1759,Consulta1[],2,0),"-"))</f>
        <v/>
      </c>
      <c r="S1759" s="45" t="str">
        <f>+IF(Q1759="","",IFERROR(VLOOKUP(Q1759,Consulta1[],3,0),"-"))</f>
        <v/>
      </c>
      <c r="T1759" s="45" t="str">
        <f>+IF(Q1759="","",IFERROR(VLOOKUP(Q1759,Consulta1[],4,0),"-"))</f>
        <v/>
      </c>
      <c r="U1759" s="45" t="str">
        <f>+IF(Q1759="","",IFERROR(VLOOKUP(Q1759,Consulta1[],5,0),"-"))</f>
        <v/>
      </c>
      <c r="V1759" s="45" t="str">
        <f>+IF(Q1759="","",IFERROR(VLOOKUP(Q1759,Consulta1[],6,0),"-"))</f>
        <v/>
      </c>
      <c r="W1759" s="45" t="str">
        <f t="shared" si="190"/>
        <v/>
      </c>
      <c r="X1759" s="51" t="str">
        <f>+IF(T1759="SWAT HB",800,IF(R1759="-","",IFERROR(IF(T1759="-","",VLOOKUP(T1759,'SKILL PERFIL'!$A$2:$B$37,2,0)),"")))</f>
        <v/>
      </c>
      <c r="Y1759" s="51" t="str">
        <f t="shared" si="191"/>
        <v/>
      </c>
      <c r="Z1759" s="46" t="str">
        <f t="shared" si="192"/>
        <v/>
      </c>
      <c r="AA1759" s="45" t="str">
        <f t="shared" si="193"/>
        <v/>
      </c>
      <c r="AB1759" s="45" t="str">
        <f t="shared" si="194"/>
        <v/>
      </c>
      <c r="AC1759" s="45" t="str">
        <f>+IF(Q1759="","",IFERROR(VLOOKUP(Q1759,Consulta1[],7,0),"-"))</f>
        <v/>
      </c>
      <c r="AD1759" s="45" t="str">
        <f>+IF(Q1759="","",IFERROR(VLOOKUP(Q1759,Consulta1[],9,0),"-"))</f>
        <v/>
      </c>
      <c r="AE1759" s="1">
        <f t="shared" si="195"/>
        <v>0</v>
      </c>
    </row>
    <row r="1760" spans="16:31">
      <c r="P1760" s="54"/>
      <c r="Q1760" s="45" t="str">
        <f t="shared" si="189"/>
        <v/>
      </c>
      <c r="R1760" s="45" t="str">
        <f>+IF(Q1760="","",IFERROR(VLOOKUP(Q1760,Consulta1[],2,0),"-"))</f>
        <v/>
      </c>
      <c r="S1760" s="45" t="str">
        <f>+IF(Q1760="","",IFERROR(VLOOKUP(Q1760,Consulta1[],3,0),"-"))</f>
        <v/>
      </c>
      <c r="T1760" s="45" t="str">
        <f>+IF(Q1760="","",IFERROR(VLOOKUP(Q1760,Consulta1[],4,0),"-"))</f>
        <v/>
      </c>
      <c r="U1760" s="45" t="str">
        <f>+IF(Q1760="","",IFERROR(VLOOKUP(Q1760,Consulta1[],5,0),"-"))</f>
        <v/>
      </c>
      <c r="V1760" s="45" t="str">
        <f>+IF(Q1760="","",IFERROR(VLOOKUP(Q1760,Consulta1[],6,0),"-"))</f>
        <v/>
      </c>
      <c r="W1760" s="45" t="str">
        <f t="shared" si="190"/>
        <v/>
      </c>
      <c r="X1760" s="51" t="str">
        <f>+IF(T1760="SWAT HB",800,IF(R1760="-","",IFERROR(IF(T1760="-","",VLOOKUP(T1760,'SKILL PERFIL'!$A$2:$B$37,2,0)),"")))</f>
        <v/>
      </c>
      <c r="Y1760" s="51" t="str">
        <f t="shared" si="191"/>
        <v/>
      </c>
      <c r="Z1760" s="46" t="str">
        <f t="shared" si="192"/>
        <v/>
      </c>
      <c r="AA1760" s="45" t="str">
        <f t="shared" si="193"/>
        <v/>
      </c>
      <c r="AB1760" s="45" t="str">
        <f t="shared" si="194"/>
        <v/>
      </c>
      <c r="AC1760" s="45" t="str">
        <f>+IF(Q1760="","",IFERROR(VLOOKUP(Q1760,Consulta1[],7,0),"-"))</f>
        <v/>
      </c>
      <c r="AD1760" s="45" t="str">
        <f>+IF(Q1760="","",IFERROR(VLOOKUP(Q1760,Consulta1[],9,0),"-"))</f>
        <v/>
      </c>
      <c r="AE1760" s="1">
        <f t="shared" si="195"/>
        <v>0</v>
      </c>
    </row>
    <row r="1761" spans="16:31">
      <c r="P1761" s="54"/>
      <c r="Q1761" s="45" t="str">
        <f t="shared" si="189"/>
        <v/>
      </c>
      <c r="R1761" s="45" t="str">
        <f>+IF(Q1761="","",IFERROR(VLOOKUP(Q1761,Consulta1[],2,0),"-"))</f>
        <v/>
      </c>
      <c r="S1761" s="45" t="str">
        <f>+IF(Q1761="","",IFERROR(VLOOKUP(Q1761,Consulta1[],3,0),"-"))</f>
        <v/>
      </c>
      <c r="T1761" s="45" t="str">
        <f>+IF(Q1761="","",IFERROR(VLOOKUP(Q1761,Consulta1[],4,0),"-"))</f>
        <v/>
      </c>
      <c r="U1761" s="45" t="str">
        <f>+IF(Q1761="","",IFERROR(VLOOKUP(Q1761,Consulta1[],5,0),"-"))</f>
        <v/>
      </c>
      <c r="V1761" s="45" t="str">
        <f>+IF(Q1761="","",IFERROR(VLOOKUP(Q1761,Consulta1[],6,0),"-"))</f>
        <v/>
      </c>
      <c r="W1761" s="45" t="str">
        <f t="shared" si="190"/>
        <v/>
      </c>
      <c r="X1761" s="51" t="str">
        <f>+IF(T1761="SWAT HB",800,IF(R1761="-","",IFERROR(IF(T1761="-","",VLOOKUP(T1761,'SKILL PERFIL'!$A$2:$B$37,2,0)),"")))</f>
        <v/>
      </c>
      <c r="Y1761" s="51" t="str">
        <f t="shared" si="191"/>
        <v/>
      </c>
      <c r="Z1761" s="46" t="str">
        <f t="shared" si="192"/>
        <v/>
      </c>
      <c r="AA1761" s="45" t="str">
        <f t="shared" si="193"/>
        <v/>
      </c>
      <c r="AB1761" s="45" t="str">
        <f t="shared" si="194"/>
        <v/>
      </c>
      <c r="AC1761" s="45" t="str">
        <f>+IF(Q1761="","",IFERROR(VLOOKUP(Q1761,Consulta1[],7,0),"-"))</f>
        <v/>
      </c>
      <c r="AD1761" s="45" t="str">
        <f>+IF(Q1761="","",IFERROR(VLOOKUP(Q1761,Consulta1[],9,0),"-"))</f>
        <v/>
      </c>
      <c r="AE1761" s="1">
        <f t="shared" si="195"/>
        <v>0</v>
      </c>
    </row>
    <row r="1762" spans="16:31">
      <c r="P1762" s="54"/>
      <c r="Q1762" s="45" t="str">
        <f t="shared" si="189"/>
        <v/>
      </c>
      <c r="R1762" s="45" t="str">
        <f>+IF(Q1762="","",IFERROR(VLOOKUP(Q1762,Consulta1[],2,0),"-"))</f>
        <v/>
      </c>
      <c r="S1762" s="45" t="str">
        <f>+IF(Q1762="","",IFERROR(VLOOKUP(Q1762,Consulta1[],3,0),"-"))</f>
        <v/>
      </c>
      <c r="T1762" s="45" t="str">
        <f>+IF(Q1762="","",IFERROR(VLOOKUP(Q1762,Consulta1[],4,0),"-"))</f>
        <v/>
      </c>
      <c r="U1762" s="45" t="str">
        <f>+IF(Q1762="","",IFERROR(VLOOKUP(Q1762,Consulta1[],5,0),"-"))</f>
        <v/>
      </c>
      <c r="V1762" s="45" t="str">
        <f>+IF(Q1762="","",IFERROR(VLOOKUP(Q1762,Consulta1[],6,0),"-"))</f>
        <v/>
      </c>
      <c r="W1762" s="45" t="str">
        <f t="shared" si="190"/>
        <v/>
      </c>
      <c r="X1762" s="51" t="str">
        <f>+IF(T1762="SWAT HB",800,IF(R1762="-","",IFERROR(IF(T1762="-","",VLOOKUP(T1762,'SKILL PERFIL'!$A$2:$B$37,2,0)),"")))</f>
        <v/>
      </c>
      <c r="Y1762" s="51" t="str">
        <f t="shared" si="191"/>
        <v/>
      </c>
      <c r="Z1762" s="46" t="str">
        <f t="shared" si="192"/>
        <v/>
      </c>
      <c r="AA1762" s="45" t="str">
        <f t="shared" si="193"/>
        <v/>
      </c>
      <c r="AB1762" s="45" t="str">
        <f t="shared" si="194"/>
        <v/>
      </c>
      <c r="AC1762" s="45" t="str">
        <f>+IF(Q1762="","",IFERROR(VLOOKUP(Q1762,Consulta1[],7,0),"-"))</f>
        <v/>
      </c>
      <c r="AD1762" s="45" t="str">
        <f>+IF(Q1762="","",IFERROR(VLOOKUP(Q1762,Consulta1[],9,0),"-"))</f>
        <v/>
      </c>
      <c r="AE1762" s="1">
        <f t="shared" si="195"/>
        <v>0</v>
      </c>
    </row>
    <row r="1763" spans="16:31">
      <c r="P1763" s="54"/>
      <c r="Q1763" s="45" t="str">
        <f t="shared" si="189"/>
        <v/>
      </c>
      <c r="R1763" s="45" t="str">
        <f>+IF(Q1763="","",IFERROR(VLOOKUP(Q1763,Consulta1[],2,0),"-"))</f>
        <v/>
      </c>
      <c r="S1763" s="45" t="str">
        <f>+IF(Q1763="","",IFERROR(VLOOKUP(Q1763,Consulta1[],3,0),"-"))</f>
        <v/>
      </c>
      <c r="T1763" s="45" t="str">
        <f>+IF(Q1763="","",IFERROR(VLOOKUP(Q1763,Consulta1[],4,0),"-"))</f>
        <v/>
      </c>
      <c r="U1763" s="45" t="str">
        <f>+IF(Q1763="","",IFERROR(VLOOKUP(Q1763,Consulta1[],5,0),"-"))</f>
        <v/>
      </c>
      <c r="V1763" s="45" t="str">
        <f>+IF(Q1763="","",IFERROR(VLOOKUP(Q1763,Consulta1[],6,0),"-"))</f>
        <v/>
      </c>
      <c r="W1763" s="45" t="str">
        <f t="shared" si="190"/>
        <v/>
      </c>
      <c r="X1763" s="51" t="str">
        <f>+IF(T1763="SWAT HB",800,IF(R1763="-","",IFERROR(IF(T1763="-","",VLOOKUP(T1763,'SKILL PERFIL'!$A$2:$B$37,2,0)),"")))</f>
        <v/>
      </c>
      <c r="Y1763" s="51" t="str">
        <f t="shared" si="191"/>
        <v/>
      </c>
      <c r="Z1763" s="46" t="str">
        <f t="shared" si="192"/>
        <v/>
      </c>
      <c r="AA1763" s="45" t="str">
        <f t="shared" si="193"/>
        <v/>
      </c>
      <c r="AB1763" s="45" t="str">
        <f t="shared" si="194"/>
        <v/>
      </c>
      <c r="AC1763" s="45" t="str">
        <f>+IF(Q1763="","",IFERROR(VLOOKUP(Q1763,Consulta1[],7,0),"-"))</f>
        <v/>
      </c>
      <c r="AD1763" s="45" t="str">
        <f>+IF(Q1763="","",IFERROR(VLOOKUP(Q1763,Consulta1[],9,0),"-"))</f>
        <v/>
      </c>
      <c r="AE1763" s="1">
        <f t="shared" si="195"/>
        <v>0</v>
      </c>
    </row>
    <row r="1764" spans="16:31">
      <c r="P1764" s="54"/>
      <c r="Q1764" s="45" t="str">
        <f t="shared" si="189"/>
        <v/>
      </c>
      <c r="R1764" s="45" t="str">
        <f>+IF(Q1764="","",IFERROR(VLOOKUP(Q1764,Consulta1[],2,0),"-"))</f>
        <v/>
      </c>
      <c r="S1764" s="45" t="str">
        <f>+IF(Q1764="","",IFERROR(VLOOKUP(Q1764,Consulta1[],3,0),"-"))</f>
        <v/>
      </c>
      <c r="T1764" s="45" t="str">
        <f>+IF(Q1764="","",IFERROR(VLOOKUP(Q1764,Consulta1[],4,0),"-"))</f>
        <v/>
      </c>
      <c r="U1764" s="45" t="str">
        <f>+IF(Q1764="","",IFERROR(VLOOKUP(Q1764,Consulta1[],5,0),"-"))</f>
        <v/>
      </c>
      <c r="V1764" s="45" t="str">
        <f>+IF(Q1764="","",IFERROR(VLOOKUP(Q1764,Consulta1[],6,0),"-"))</f>
        <v/>
      </c>
      <c r="W1764" s="45" t="str">
        <f t="shared" si="190"/>
        <v/>
      </c>
      <c r="X1764" s="51" t="str">
        <f>+IF(T1764="SWAT HB",800,IF(R1764="-","",IFERROR(IF(T1764="-","",VLOOKUP(T1764,'SKILL PERFIL'!$A$2:$B$37,2,0)),"")))</f>
        <v/>
      </c>
      <c r="Y1764" s="51" t="str">
        <f t="shared" si="191"/>
        <v/>
      </c>
      <c r="Z1764" s="46" t="str">
        <f t="shared" si="192"/>
        <v/>
      </c>
      <c r="AA1764" s="45" t="str">
        <f t="shared" si="193"/>
        <v/>
      </c>
      <c r="AB1764" s="45" t="str">
        <f t="shared" si="194"/>
        <v/>
      </c>
      <c r="AC1764" s="45" t="str">
        <f>+IF(Q1764="","",IFERROR(VLOOKUP(Q1764,Consulta1[],7,0),"-"))</f>
        <v/>
      </c>
      <c r="AD1764" s="45" t="str">
        <f>+IF(Q1764="","",IFERROR(VLOOKUP(Q1764,Consulta1[],9,0),"-"))</f>
        <v/>
      </c>
      <c r="AE1764" s="1">
        <f t="shared" si="195"/>
        <v>0</v>
      </c>
    </row>
    <row r="1765" spans="16:31">
      <c r="P1765" s="54"/>
      <c r="Q1765" s="45" t="str">
        <f t="shared" si="189"/>
        <v/>
      </c>
      <c r="R1765" s="45" t="str">
        <f>+IF(Q1765="","",IFERROR(VLOOKUP(Q1765,Consulta1[],2,0),"-"))</f>
        <v/>
      </c>
      <c r="S1765" s="45" t="str">
        <f>+IF(Q1765="","",IFERROR(VLOOKUP(Q1765,Consulta1[],3,0),"-"))</f>
        <v/>
      </c>
      <c r="T1765" s="45" t="str">
        <f>+IF(Q1765="","",IFERROR(VLOOKUP(Q1765,Consulta1[],4,0),"-"))</f>
        <v/>
      </c>
      <c r="U1765" s="45" t="str">
        <f>+IF(Q1765="","",IFERROR(VLOOKUP(Q1765,Consulta1[],5,0),"-"))</f>
        <v/>
      </c>
      <c r="V1765" s="45" t="str">
        <f>+IF(Q1765="","",IFERROR(VLOOKUP(Q1765,Consulta1[],6,0),"-"))</f>
        <v/>
      </c>
      <c r="W1765" s="45" t="str">
        <f t="shared" si="190"/>
        <v/>
      </c>
      <c r="X1765" s="51" t="str">
        <f>+IF(T1765="SWAT HB",800,IF(R1765="-","",IFERROR(IF(T1765="-","",VLOOKUP(T1765,'SKILL PERFIL'!$A$2:$B$37,2,0)),"")))</f>
        <v/>
      </c>
      <c r="Y1765" s="51" t="str">
        <f t="shared" si="191"/>
        <v/>
      </c>
      <c r="Z1765" s="46" t="str">
        <f t="shared" si="192"/>
        <v/>
      </c>
      <c r="AA1765" s="45" t="str">
        <f t="shared" si="193"/>
        <v/>
      </c>
      <c r="AB1765" s="45" t="str">
        <f t="shared" si="194"/>
        <v/>
      </c>
      <c r="AC1765" s="45" t="str">
        <f>+IF(Q1765="","",IFERROR(VLOOKUP(Q1765,Consulta1[],7,0),"-"))</f>
        <v/>
      </c>
      <c r="AD1765" s="45" t="str">
        <f>+IF(Q1765="","",IFERROR(VLOOKUP(Q1765,Consulta1[],9,0),"-"))</f>
        <v/>
      </c>
      <c r="AE1765" s="1">
        <f t="shared" si="195"/>
        <v>0</v>
      </c>
    </row>
    <row r="1766" spans="16:31">
      <c r="P1766" s="54"/>
      <c r="Q1766" s="45" t="str">
        <f t="shared" si="189"/>
        <v/>
      </c>
      <c r="R1766" s="45" t="str">
        <f>+IF(Q1766="","",IFERROR(VLOOKUP(Q1766,Consulta1[],2,0),"-"))</f>
        <v/>
      </c>
      <c r="S1766" s="45" t="str">
        <f>+IF(Q1766="","",IFERROR(VLOOKUP(Q1766,Consulta1[],3,0),"-"))</f>
        <v/>
      </c>
      <c r="T1766" s="45" t="str">
        <f>+IF(Q1766="","",IFERROR(VLOOKUP(Q1766,Consulta1[],4,0),"-"))</f>
        <v/>
      </c>
      <c r="U1766" s="45" t="str">
        <f>+IF(Q1766="","",IFERROR(VLOOKUP(Q1766,Consulta1[],5,0),"-"))</f>
        <v/>
      </c>
      <c r="V1766" s="45" t="str">
        <f>+IF(Q1766="","",IFERROR(VLOOKUP(Q1766,Consulta1[],6,0),"-"))</f>
        <v/>
      </c>
      <c r="W1766" s="45" t="str">
        <f t="shared" si="190"/>
        <v/>
      </c>
      <c r="X1766" s="51" t="str">
        <f>+IF(T1766="SWAT HB",800,IF(R1766="-","",IFERROR(IF(T1766="-","",VLOOKUP(T1766,'SKILL PERFIL'!$A$2:$B$37,2,0)),"")))</f>
        <v/>
      </c>
      <c r="Y1766" s="51" t="str">
        <f t="shared" si="191"/>
        <v/>
      </c>
      <c r="Z1766" s="46" t="str">
        <f t="shared" si="192"/>
        <v/>
      </c>
      <c r="AA1766" s="45" t="str">
        <f t="shared" si="193"/>
        <v/>
      </c>
      <c r="AB1766" s="45" t="str">
        <f t="shared" si="194"/>
        <v/>
      </c>
      <c r="AC1766" s="45" t="str">
        <f>+IF(Q1766="","",IFERROR(VLOOKUP(Q1766,Consulta1[],7,0),"-"))</f>
        <v/>
      </c>
      <c r="AD1766" s="45" t="str">
        <f>+IF(Q1766="","",IFERROR(VLOOKUP(Q1766,Consulta1[],9,0),"-"))</f>
        <v/>
      </c>
      <c r="AE1766" s="1">
        <f t="shared" si="195"/>
        <v>0</v>
      </c>
    </row>
    <row r="1767" spans="16:31">
      <c r="P1767" s="54"/>
      <c r="Q1767" s="45" t="str">
        <f t="shared" si="189"/>
        <v/>
      </c>
      <c r="R1767" s="45" t="str">
        <f>+IF(Q1767="","",IFERROR(VLOOKUP(Q1767,Consulta1[],2,0),"-"))</f>
        <v/>
      </c>
      <c r="S1767" s="45" t="str">
        <f>+IF(Q1767="","",IFERROR(VLOOKUP(Q1767,Consulta1[],3,0),"-"))</f>
        <v/>
      </c>
      <c r="T1767" s="45" t="str">
        <f>+IF(Q1767="","",IFERROR(VLOOKUP(Q1767,Consulta1[],4,0),"-"))</f>
        <v/>
      </c>
      <c r="U1767" s="45" t="str">
        <f>+IF(Q1767="","",IFERROR(VLOOKUP(Q1767,Consulta1[],5,0),"-"))</f>
        <v/>
      </c>
      <c r="V1767" s="45" t="str">
        <f>+IF(Q1767="","",IFERROR(VLOOKUP(Q1767,Consulta1[],6,0),"-"))</f>
        <v/>
      </c>
      <c r="W1767" s="45" t="str">
        <f t="shared" si="190"/>
        <v/>
      </c>
      <c r="X1767" s="51" t="str">
        <f>+IF(T1767="SWAT HB",800,IF(R1767="-","",IFERROR(IF(T1767="-","",VLOOKUP(T1767,'SKILL PERFIL'!$A$2:$B$37,2,0)),"")))</f>
        <v/>
      </c>
      <c r="Y1767" s="51" t="str">
        <f t="shared" si="191"/>
        <v/>
      </c>
      <c r="Z1767" s="46" t="str">
        <f t="shared" si="192"/>
        <v/>
      </c>
      <c r="AA1767" s="45" t="str">
        <f t="shared" si="193"/>
        <v/>
      </c>
      <c r="AB1767" s="45" t="str">
        <f t="shared" si="194"/>
        <v/>
      </c>
      <c r="AC1767" s="45" t="str">
        <f>+IF(Q1767="","",IFERROR(VLOOKUP(Q1767,Consulta1[],7,0),"-"))</f>
        <v/>
      </c>
      <c r="AD1767" s="45" t="str">
        <f>+IF(Q1767="","",IFERROR(VLOOKUP(Q1767,Consulta1[],9,0),"-"))</f>
        <v/>
      </c>
      <c r="AE1767" s="1">
        <f t="shared" si="195"/>
        <v>0</v>
      </c>
    </row>
    <row r="1768" spans="16:31">
      <c r="P1768" s="54"/>
      <c r="Q1768" s="45" t="str">
        <f t="shared" si="189"/>
        <v/>
      </c>
      <c r="R1768" s="45" t="str">
        <f>+IF(Q1768="","",IFERROR(VLOOKUP(Q1768,Consulta1[],2,0),"-"))</f>
        <v/>
      </c>
      <c r="S1768" s="45" t="str">
        <f>+IF(Q1768="","",IFERROR(VLOOKUP(Q1768,Consulta1[],3,0),"-"))</f>
        <v/>
      </c>
      <c r="T1768" s="45" t="str">
        <f>+IF(Q1768="","",IFERROR(VLOOKUP(Q1768,Consulta1[],4,0),"-"))</f>
        <v/>
      </c>
      <c r="U1768" s="45" t="str">
        <f>+IF(Q1768="","",IFERROR(VLOOKUP(Q1768,Consulta1[],5,0),"-"))</f>
        <v/>
      </c>
      <c r="V1768" s="45" t="str">
        <f>+IF(Q1768="","",IFERROR(VLOOKUP(Q1768,Consulta1[],6,0),"-"))</f>
        <v/>
      </c>
      <c r="W1768" s="45" t="str">
        <f t="shared" si="190"/>
        <v/>
      </c>
      <c r="X1768" s="51" t="str">
        <f>+IF(T1768="SWAT HB",800,IF(R1768="-","",IFERROR(IF(T1768="-","",VLOOKUP(T1768,'SKILL PERFIL'!$A$2:$B$37,2,0)),"")))</f>
        <v/>
      </c>
      <c r="Y1768" s="51" t="str">
        <f t="shared" si="191"/>
        <v/>
      </c>
      <c r="Z1768" s="46" t="str">
        <f t="shared" si="192"/>
        <v/>
      </c>
      <c r="AA1768" s="45" t="str">
        <f t="shared" si="193"/>
        <v/>
      </c>
      <c r="AB1768" s="45" t="str">
        <f t="shared" si="194"/>
        <v/>
      </c>
      <c r="AC1768" s="45" t="str">
        <f>+IF(Q1768="","",IFERROR(VLOOKUP(Q1768,Consulta1[],7,0),"-"))</f>
        <v/>
      </c>
      <c r="AD1768" s="45" t="str">
        <f>+IF(Q1768="","",IFERROR(VLOOKUP(Q1768,Consulta1[],9,0),"-"))</f>
        <v/>
      </c>
      <c r="AE1768" s="1">
        <f t="shared" si="195"/>
        <v>0</v>
      </c>
    </row>
    <row r="1769" spans="16:31">
      <c r="P1769" s="54"/>
      <c r="Q1769" s="45" t="str">
        <f t="shared" si="189"/>
        <v/>
      </c>
      <c r="R1769" s="45" t="str">
        <f>+IF(Q1769="","",IFERROR(VLOOKUP(Q1769,Consulta1[],2,0),"-"))</f>
        <v/>
      </c>
      <c r="S1769" s="45" t="str">
        <f>+IF(Q1769="","",IFERROR(VLOOKUP(Q1769,Consulta1[],3,0),"-"))</f>
        <v/>
      </c>
      <c r="T1769" s="45" t="str">
        <f>+IF(Q1769="","",IFERROR(VLOOKUP(Q1769,Consulta1[],4,0),"-"))</f>
        <v/>
      </c>
      <c r="U1769" s="45" t="str">
        <f>+IF(Q1769="","",IFERROR(VLOOKUP(Q1769,Consulta1[],5,0),"-"))</f>
        <v/>
      </c>
      <c r="V1769" s="45" t="str">
        <f>+IF(Q1769="","",IFERROR(VLOOKUP(Q1769,Consulta1[],6,0),"-"))</f>
        <v/>
      </c>
      <c r="W1769" s="45" t="str">
        <f t="shared" si="190"/>
        <v/>
      </c>
      <c r="X1769" s="51" t="str">
        <f>+IF(T1769="SWAT HB",800,IF(R1769="-","",IFERROR(IF(T1769="-","",VLOOKUP(T1769,'SKILL PERFIL'!$A$2:$B$37,2,0)),"")))</f>
        <v/>
      </c>
      <c r="Y1769" s="51" t="str">
        <f t="shared" si="191"/>
        <v/>
      </c>
      <c r="Z1769" s="46" t="str">
        <f t="shared" si="192"/>
        <v/>
      </c>
      <c r="AA1769" s="45" t="str">
        <f t="shared" si="193"/>
        <v/>
      </c>
      <c r="AB1769" s="45" t="str">
        <f t="shared" si="194"/>
        <v/>
      </c>
      <c r="AC1769" s="45" t="str">
        <f>+IF(Q1769="","",IFERROR(VLOOKUP(Q1769,Consulta1[],7,0),"-"))</f>
        <v/>
      </c>
      <c r="AD1769" s="45" t="str">
        <f>+IF(Q1769="","",IFERROR(VLOOKUP(Q1769,Consulta1[],9,0),"-"))</f>
        <v/>
      </c>
      <c r="AE1769" s="1">
        <f t="shared" si="195"/>
        <v>0</v>
      </c>
    </row>
    <row r="1770" spans="16:31">
      <c r="P1770" s="54"/>
      <c r="Q1770" s="45" t="str">
        <f t="shared" si="189"/>
        <v/>
      </c>
      <c r="R1770" s="45" t="str">
        <f>+IF(Q1770="","",IFERROR(VLOOKUP(Q1770,Consulta1[],2,0),"-"))</f>
        <v/>
      </c>
      <c r="S1770" s="45" t="str">
        <f>+IF(Q1770="","",IFERROR(VLOOKUP(Q1770,Consulta1[],3,0),"-"))</f>
        <v/>
      </c>
      <c r="T1770" s="45" t="str">
        <f>+IF(Q1770="","",IFERROR(VLOOKUP(Q1770,Consulta1[],4,0),"-"))</f>
        <v/>
      </c>
      <c r="U1770" s="45" t="str">
        <f>+IF(Q1770="","",IFERROR(VLOOKUP(Q1770,Consulta1[],5,0),"-"))</f>
        <v/>
      </c>
      <c r="V1770" s="45" t="str">
        <f>+IF(Q1770="","",IFERROR(VLOOKUP(Q1770,Consulta1[],6,0),"-"))</f>
        <v/>
      </c>
      <c r="W1770" s="45" t="str">
        <f t="shared" si="190"/>
        <v/>
      </c>
      <c r="X1770" s="51" t="str">
        <f>+IF(T1770="SWAT HB",800,IF(R1770="-","",IFERROR(IF(T1770="-","",VLOOKUP(T1770,'SKILL PERFIL'!$A$2:$B$37,2,0)),"")))</f>
        <v/>
      </c>
      <c r="Y1770" s="51" t="str">
        <f t="shared" si="191"/>
        <v/>
      </c>
      <c r="Z1770" s="46" t="str">
        <f t="shared" si="192"/>
        <v/>
      </c>
      <c r="AA1770" s="45" t="str">
        <f t="shared" si="193"/>
        <v/>
      </c>
      <c r="AB1770" s="45" t="str">
        <f t="shared" si="194"/>
        <v/>
      </c>
      <c r="AC1770" s="45" t="str">
        <f>+IF(Q1770="","",IFERROR(VLOOKUP(Q1770,Consulta1[],7,0),"-"))</f>
        <v/>
      </c>
      <c r="AD1770" s="45" t="str">
        <f>+IF(Q1770="","",IFERROR(VLOOKUP(Q1770,Consulta1[],9,0),"-"))</f>
        <v/>
      </c>
      <c r="AE1770" s="1">
        <f t="shared" si="195"/>
        <v>0</v>
      </c>
    </row>
    <row r="1771" spans="16:31">
      <c r="P1771" s="54"/>
      <c r="Q1771" s="45" t="str">
        <f t="shared" si="189"/>
        <v/>
      </c>
      <c r="R1771" s="45" t="str">
        <f>+IF(Q1771="","",IFERROR(VLOOKUP(Q1771,Consulta1[],2,0),"-"))</f>
        <v/>
      </c>
      <c r="S1771" s="45" t="str">
        <f>+IF(Q1771="","",IFERROR(VLOOKUP(Q1771,Consulta1[],3,0),"-"))</f>
        <v/>
      </c>
      <c r="T1771" s="45" t="str">
        <f>+IF(Q1771="","",IFERROR(VLOOKUP(Q1771,Consulta1[],4,0),"-"))</f>
        <v/>
      </c>
      <c r="U1771" s="45" t="str">
        <f>+IF(Q1771="","",IFERROR(VLOOKUP(Q1771,Consulta1[],5,0),"-"))</f>
        <v/>
      </c>
      <c r="V1771" s="45" t="str">
        <f>+IF(Q1771="","",IFERROR(VLOOKUP(Q1771,Consulta1[],6,0),"-"))</f>
        <v/>
      </c>
      <c r="W1771" s="45" t="str">
        <f t="shared" si="190"/>
        <v/>
      </c>
      <c r="X1771" s="51" t="str">
        <f>+IF(T1771="SWAT HB",800,IF(R1771="-","",IFERROR(IF(T1771="-","",VLOOKUP(T1771,'SKILL PERFIL'!$A$2:$B$37,2,0)),"")))</f>
        <v/>
      </c>
      <c r="Y1771" s="51" t="str">
        <f t="shared" si="191"/>
        <v/>
      </c>
      <c r="Z1771" s="46" t="str">
        <f t="shared" si="192"/>
        <v/>
      </c>
      <c r="AA1771" s="45" t="str">
        <f t="shared" si="193"/>
        <v/>
      </c>
      <c r="AB1771" s="45" t="str">
        <f t="shared" si="194"/>
        <v/>
      </c>
      <c r="AC1771" s="45" t="str">
        <f>+IF(Q1771="","",IFERROR(VLOOKUP(Q1771,Consulta1[],7,0),"-"))</f>
        <v/>
      </c>
      <c r="AD1771" s="45" t="str">
        <f>+IF(Q1771="","",IFERROR(VLOOKUP(Q1771,Consulta1[],9,0),"-"))</f>
        <v/>
      </c>
      <c r="AE1771" s="1">
        <f t="shared" si="195"/>
        <v>0</v>
      </c>
    </row>
    <row r="1772" spans="16:31">
      <c r="P1772" s="54"/>
      <c r="Q1772" s="45" t="str">
        <f t="shared" si="189"/>
        <v/>
      </c>
      <c r="R1772" s="45" t="str">
        <f>+IF(Q1772="","",IFERROR(VLOOKUP(Q1772,Consulta1[],2,0),"-"))</f>
        <v/>
      </c>
      <c r="S1772" s="45" t="str">
        <f>+IF(Q1772="","",IFERROR(VLOOKUP(Q1772,Consulta1[],3,0),"-"))</f>
        <v/>
      </c>
      <c r="T1772" s="45" t="str">
        <f>+IF(Q1772="","",IFERROR(VLOOKUP(Q1772,Consulta1[],4,0),"-"))</f>
        <v/>
      </c>
      <c r="U1772" s="45" t="str">
        <f>+IF(Q1772="","",IFERROR(VLOOKUP(Q1772,Consulta1[],5,0),"-"))</f>
        <v/>
      </c>
      <c r="V1772" s="45" t="str">
        <f>+IF(Q1772="","",IFERROR(VLOOKUP(Q1772,Consulta1[],6,0),"-"))</f>
        <v/>
      </c>
      <c r="W1772" s="45" t="str">
        <f t="shared" si="190"/>
        <v/>
      </c>
      <c r="X1772" s="51" t="str">
        <f>+IF(T1772="SWAT HB",800,IF(R1772="-","",IFERROR(IF(T1772="-","",VLOOKUP(T1772,'SKILL PERFIL'!$A$2:$B$37,2,0)),"")))</f>
        <v/>
      </c>
      <c r="Y1772" s="51" t="str">
        <f t="shared" si="191"/>
        <v/>
      </c>
      <c r="Z1772" s="46" t="str">
        <f t="shared" si="192"/>
        <v/>
      </c>
      <c r="AA1772" s="45" t="str">
        <f t="shared" si="193"/>
        <v/>
      </c>
      <c r="AB1772" s="45" t="str">
        <f t="shared" si="194"/>
        <v/>
      </c>
      <c r="AC1772" s="45" t="str">
        <f>+IF(Q1772="","",IFERROR(VLOOKUP(Q1772,Consulta1[],7,0),"-"))</f>
        <v/>
      </c>
      <c r="AD1772" s="45" t="str">
        <f>+IF(Q1772="","",IFERROR(VLOOKUP(Q1772,Consulta1[],9,0),"-"))</f>
        <v/>
      </c>
      <c r="AE1772" s="1">
        <f t="shared" si="195"/>
        <v>0</v>
      </c>
    </row>
    <row r="1773" spans="16:31">
      <c r="P1773" s="54"/>
      <c r="Q1773" s="45" t="str">
        <f t="shared" si="189"/>
        <v/>
      </c>
      <c r="R1773" s="45" t="str">
        <f>+IF(Q1773="","",IFERROR(VLOOKUP(Q1773,Consulta1[],2,0),"-"))</f>
        <v/>
      </c>
      <c r="S1773" s="45" t="str">
        <f>+IF(Q1773="","",IFERROR(VLOOKUP(Q1773,Consulta1[],3,0),"-"))</f>
        <v/>
      </c>
      <c r="T1773" s="45" t="str">
        <f>+IF(Q1773="","",IFERROR(VLOOKUP(Q1773,Consulta1[],4,0),"-"))</f>
        <v/>
      </c>
      <c r="U1773" s="45" t="str">
        <f>+IF(Q1773="","",IFERROR(VLOOKUP(Q1773,Consulta1[],5,0),"-"))</f>
        <v/>
      </c>
      <c r="V1773" s="45" t="str">
        <f>+IF(Q1773="","",IFERROR(VLOOKUP(Q1773,Consulta1[],6,0),"-"))</f>
        <v/>
      </c>
      <c r="W1773" s="45" t="str">
        <f t="shared" si="190"/>
        <v/>
      </c>
      <c r="X1773" s="51" t="str">
        <f>+IF(T1773="SWAT HB",800,IF(R1773="-","",IFERROR(IF(T1773="-","",VLOOKUP(T1773,'SKILL PERFIL'!$A$2:$B$37,2,0)),"")))</f>
        <v/>
      </c>
      <c r="Y1773" s="51" t="str">
        <f t="shared" si="191"/>
        <v/>
      </c>
      <c r="Z1773" s="46" t="str">
        <f t="shared" si="192"/>
        <v/>
      </c>
      <c r="AA1773" s="45" t="str">
        <f t="shared" si="193"/>
        <v/>
      </c>
      <c r="AB1773" s="45" t="str">
        <f t="shared" si="194"/>
        <v/>
      </c>
      <c r="AC1773" s="45" t="str">
        <f>+IF(Q1773="","",IFERROR(VLOOKUP(Q1773,Consulta1[],7,0),"-"))</f>
        <v/>
      </c>
      <c r="AD1773" s="45" t="str">
        <f>+IF(Q1773="","",IFERROR(VLOOKUP(Q1773,Consulta1[],9,0),"-"))</f>
        <v/>
      </c>
      <c r="AE1773" s="1">
        <f t="shared" si="195"/>
        <v>0</v>
      </c>
    </row>
    <row r="1774" spans="16:31">
      <c r="P1774" s="54"/>
      <c r="Q1774" s="45" t="str">
        <f t="shared" si="189"/>
        <v/>
      </c>
      <c r="R1774" s="45" t="str">
        <f>+IF(Q1774="","",IFERROR(VLOOKUP(Q1774,Consulta1[],2,0),"-"))</f>
        <v/>
      </c>
      <c r="S1774" s="45" t="str">
        <f>+IF(Q1774="","",IFERROR(VLOOKUP(Q1774,Consulta1[],3,0),"-"))</f>
        <v/>
      </c>
      <c r="T1774" s="45" t="str">
        <f>+IF(Q1774="","",IFERROR(VLOOKUP(Q1774,Consulta1[],4,0),"-"))</f>
        <v/>
      </c>
      <c r="U1774" s="45" t="str">
        <f>+IF(Q1774="","",IFERROR(VLOOKUP(Q1774,Consulta1[],5,0),"-"))</f>
        <v/>
      </c>
      <c r="V1774" s="45" t="str">
        <f>+IF(Q1774="","",IFERROR(VLOOKUP(Q1774,Consulta1[],6,0),"-"))</f>
        <v/>
      </c>
      <c r="W1774" s="45" t="str">
        <f t="shared" si="190"/>
        <v/>
      </c>
      <c r="X1774" s="51" t="str">
        <f>+IF(T1774="SWAT HB",800,IF(R1774="-","",IFERROR(IF(T1774="-","",VLOOKUP(T1774,'SKILL PERFIL'!$A$2:$B$37,2,0)),"")))</f>
        <v/>
      </c>
      <c r="Y1774" s="51" t="str">
        <f t="shared" si="191"/>
        <v/>
      </c>
      <c r="Z1774" s="46" t="str">
        <f t="shared" si="192"/>
        <v/>
      </c>
      <c r="AA1774" s="45" t="str">
        <f t="shared" si="193"/>
        <v/>
      </c>
      <c r="AB1774" s="45" t="str">
        <f t="shared" si="194"/>
        <v/>
      </c>
      <c r="AC1774" s="45" t="str">
        <f>+IF(Q1774="","",IFERROR(VLOOKUP(Q1774,Consulta1[],7,0),"-"))</f>
        <v/>
      </c>
      <c r="AD1774" s="45" t="str">
        <f>+IF(Q1774="","",IFERROR(VLOOKUP(Q1774,Consulta1[],9,0),"-"))</f>
        <v/>
      </c>
      <c r="AE1774" s="1">
        <f t="shared" si="195"/>
        <v>0</v>
      </c>
    </row>
    <row r="1775" spans="16:31">
      <c r="P1775" s="54"/>
      <c r="Q1775" s="45" t="str">
        <f t="shared" si="189"/>
        <v/>
      </c>
      <c r="R1775" s="45" t="str">
        <f>+IF(Q1775="","",IFERROR(VLOOKUP(Q1775,Consulta1[],2,0),"-"))</f>
        <v/>
      </c>
      <c r="S1775" s="45" t="str">
        <f>+IF(Q1775="","",IFERROR(VLOOKUP(Q1775,Consulta1[],3,0),"-"))</f>
        <v/>
      </c>
      <c r="T1775" s="45" t="str">
        <f>+IF(Q1775="","",IFERROR(VLOOKUP(Q1775,Consulta1[],4,0),"-"))</f>
        <v/>
      </c>
      <c r="U1775" s="45" t="str">
        <f>+IF(Q1775="","",IFERROR(VLOOKUP(Q1775,Consulta1[],5,0),"-"))</f>
        <v/>
      </c>
      <c r="V1775" s="45" t="str">
        <f>+IF(Q1775="","",IFERROR(VLOOKUP(Q1775,Consulta1[],6,0),"-"))</f>
        <v/>
      </c>
      <c r="W1775" s="45" t="str">
        <f t="shared" si="190"/>
        <v/>
      </c>
      <c r="X1775" s="51" t="str">
        <f>+IF(T1775="SWAT HB",800,IF(R1775="-","",IFERROR(IF(T1775="-","",VLOOKUP(T1775,'SKILL PERFIL'!$A$2:$B$37,2,0)),"")))</f>
        <v/>
      </c>
      <c r="Y1775" s="51" t="str">
        <f t="shared" si="191"/>
        <v/>
      </c>
      <c r="Z1775" s="46" t="str">
        <f t="shared" si="192"/>
        <v/>
      </c>
      <c r="AA1775" s="45" t="str">
        <f t="shared" si="193"/>
        <v/>
      </c>
      <c r="AB1775" s="45" t="str">
        <f t="shared" si="194"/>
        <v/>
      </c>
      <c r="AC1775" s="45" t="str">
        <f>+IF(Q1775="","",IFERROR(VLOOKUP(Q1775,Consulta1[],7,0),"-"))</f>
        <v/>
      </c>
      <c r="AD1775" s="45" t="str">
        <f>+IF(Q1775="","",IFERROR(VLOOKUP(Q1775,Consulta1[],9,0),"-"))</f>
        <v/>
      </c>
      <c r="AE1775" s="1">
        <f t="shared" si="195"/>
        <v>0</v>
      </c>
    </row>
    <row r="1776" spans="16:31">
      <c r="P1776" s="54"/>
      <c r="Q1776" s="45" t="str">
        <f t="shared" si="189"/>
        <v/>
      </c>
      <c r="R1776" s="45" t="str">
        <f>+IF(Q1776="","",IFERROR(VLOOKUP(Q1776,Consulta1[],2,0),"-"))</f>
        <v/>
      </c>
      <c r="S1776" s="45" t="str">
        <f>+IF(Q1776="","",IFERROR(VLOOKUP(Q1776,Consulta1[],3,0),"-"))</f>
        <v/>
      </c>
      <c r="T1776" s="45" t="str">
        <f>+IF(Q1776="","",IFERROR(VLOOKUP(Q1776,Consulta1[],4,0),"-"))</f>
        <v/>
      </c>
      <c r="U1776" s="45" t="str">
        <f>+IF(Q1776="","",IFERROR(VLOOKUP(Q1776,Consulta1[],5,0),"-"))</f>
        <v/>
      </c>
      <c r="V1776" s="45" t="str">
        <f>+IF(Q1776="","",IFERROR(VLOOKUP(Q1776,Consulta1[],6,0),"-"))</f>
        <v/>
      </c>
      <c r="W1776" s="45" t="str">
        <f t="shared" si="190"/>
        <v/>
      </c>
      <c r="X1776" s="51" t="str">
        <f>+IF(T1776="SWAT HB",800,IF(R1776="-","",IFERROR(IF(T1776="-","",VLOOKUP(T1776,'SKILL PERFIL'!$A$2:$B$37,2,0)),"")))</f>
        <v/>
      </c>
      <c r="Y1776" s="51" t="str">
        <f t="shared" si="191"/>
        <v/>
      </c>
      <c r="Z1776" s="46" t="str">
        <f t="shared" si="192"/>
        <v/>
      </c>
      <c r="AA1776" s="45" t="str">
        <f t="shared" si="193"/>
        <v/>
      </c>
      <c r="AB1776" s="45" t="str">
        <f t="shared" si="194"/>
        <v/>
      </c>
      <c r="AC1776" s="45" t="str">
        <f>+IF(Q1776="","",IFERROR(VLOOKUP(Q1776,Consulta1[],7,0),"-"))</f>
        <v/>
      </c>
      <c r="AD1776" s="45" t="str">
        <f>+IF(Q1776="","",IFERROR(VLOOKUP(Q1776,Consulta1[],9,0),"-"))</f>
        <v/>
      </c>
      <c r="AE1776" s="1">
        <f t="shared" si="195"/>
        <v>0</v>
      </c>
    </row>
    <row r="1777" spans="16:31">
      <c r="P1777" s="54"/>
      <c r="Q1777" s="45" t="str">
        <f t="shared" si="189"/>
        <v/>
      </c>
      <c r="R1777" s="45" t="str">
        <f>+IF(Q1777="","",IFERROR(VLOOKUP(Q1777,Consulta1[],2,0),"-"))</f>
        <v/>
      </c>
      <c r="S1777" s="45" t="str">
        <f>+IF(Q1777="","",IFERROR(VLOOKUP(Q1777,Consulta1[],3,0),"-"))</f>
        <v/>
      </c>
      <c r="T1777" s="45" t="str">
        <f>+IF(Q1777="","",IFERROR(VLOOKUP(Q1777,Consulta1[],4,0),"-"))</f>
        <v/>
      </c>
      <c r="U1777" s="45" t="str">
        <f>+IF(Q1777="","",IFERROR(VLOOKUP(Q1777,Consulta1[],5,0),"-"))</f>
        <v/>
      </c>
      <c r="V1777" s="45" t="str">
        <f>+IF(Q1777="","",IFERROR(VLOOKUP(Q1777,Consulta1[],6,0),"-"))</f>
        <v/>
      </c>
      <c r="W1777" s="45" t="str">
        <f t="shared" si="190"/>
        <v/>
      </c>
      <c r="X1777" s="51" t="str">
        <f>+IF(T1777="SWAT HB",800,IF(R1777="-","",IFERROR(IF(T1777="-","",VLOOKUP(T1777,'SKILL PERFIL'!$A$2:$B$37,2,0)),"")))</f>
        <v/>
      </c>
      <c r="Y1777" s="51" t="str">
        <f t="shared" si="191"/>
        <v/>
      </c>
      <c r="Z1777" s="46" t="str">
        <f t="shared" si="192"/>
        <v/>
      </c>
      <c r="AA1777" s="45" t="str">
        <f t="shared" si="193"/>
        <v/>
      </c>
      <c r="AB1777" s="45" t="str">
        <f t="shared" si="194"/>
        <v/>
      </c>
      <c r="AC1777" s="45" t="str">
        <f>+IF(Q1777="","",IFERROR(VLOOKUP(Q1777,Consulta1[],7,0),"-"))</f>
        <v/>
      </c>
      <c r="AD1777" s="45" t="str">
        <f>+IF(Q1777="","",IFERROR(VLOOKUP(Q1777,Consulta1[],9,0),"-"))</f>
        <v/>
      </c>
      <c r="AE1777" s="1">
        <f t="shared" si="195"/>
        <v>0</v>
      </c>
    </row>
    <row r="1778" spans="16:31">
      <c r="P1778" s="54"/>
      <c r="Q1778" s="45" t="str">
        <f t="shared" si="189"/>
        <v/>
      </c>
      <c r="R1778" s="45" t="str">
        <f>+IF(Q1778="","",IFERROR(VLOOKUP(Q1778,Consulta1[],2,0),"-"))</f>
        <v/>
      </c>
      <c r="S1778" s="45" t="str">
        <f>+IF(Q1778="","",IFERROR(VLOOKUP(Q1778,Consulta1[],3,0),"-"))</f>
        <v/>
      </c>
      <c r="T1778" s="45" t="str">
        <f>+IF(Q1778="","",IFERROR(VLOOKUP(Q1778,Consulta1[],4,0),"-"))</f>
        <v/>
      </c>
      <c r="U1778" s="45" t="str">
        <f>+IF(Q1778="","",IFERROR(VLOOKUP(Q1778,Consulta1[],5,0),"-"))</f>
        <v/>
      </c>
      <c r="V1778" s="45" t="str">
        <f>+IF(Q1778="","",IFERROR(VLOOKUP(Q1778,Consulta1[],6,0),"-"))</f>
        <v/>
      </c>
      <c r="W1778" s="45" t="str">
        <f t="shared" si="190"/>
        <v/>
      </c>
      <c r="X1778" s="51" t="str">
        <f>+IF(T1778="SWAT HB",800,IF(R1778="-","",IFERROR(IF(T1778="-","",VLOOKUP(T1778,'SKILL PERFIL'!$A$2:$B$37,2,0)),"")))</f>
        <v/>
      </c>
      <c r="Y1778" s="51" t="str">
        <f t="shared" si="191"/>
        <v/>
      </c>
      <c r="Z1778" s="46" t="str">
        <f t="shared" si="192"/>
        <v/>
      </c>
      <c r="AA1778" s="45" t="str">
        <f t="shared" si="193"/>
        <v/>
      </c>
      <c r="AB1778" s="45" t="str">
        <f t="shared" si="194"/>
        <v/>
      </c>
      <c r="AC1778" s="45" t="str">
        <f>+IF(Q1778="","",IFERROR(VLOOKUP(Q1778,Consulta1[],7,0),"-"))</f>
        <v/>
      </c>
      <c r="AD1778" s="45" t="str">
        <f>+IF(Q1778="","",IFERROR(VLOOKUP(Q1778,Consulta1[],9,0),"-"))</f>
        <v/>
      </c>
      <c r="AE1778" s="1">
        <f t="shared" si="195"/>
        <v>0</v>
      </c>
    </row>
    <row r="1779" spans="16:31">
      <c r="P1779" s="54"/>
      <c r="Q1779" s="45" t="str">
        <f t="shared" si="189"/>
        <v/>
      </c>
      <c r="R1779" s="45" t="str">
        <f>+IF(Q1779="","",IFERROR(VLOOKUP(Q1779,Consulta1[],2,0),"-"))</f>
        <v/>
      </c>
      <c r="S1779" s="45" t="str">
        <f>+IF(Q1779="","",IFERROR(VLOOKUP(Q1779,Consulta1[],3,0),"-"))</f>
        <v/>
      </c>
      <c r="T1779" s="45" t="str">
        <f>+IF(Q1779="","",IFERROR(VLOOKUP(Q1779,Consulta1[],4,0),"-"))</f>
        <v/>
      </c>
      <c r="U1779" s="45" t="str">
        <f>+IF(Q1779="","",IFERROR(VLOOKUP(Q1779,Consulta1[],5,0),"-"))</f>
        <v/>
      </c>
      <c r="V1779" s="45" t="str">
        <f>+IF(Q1779="","",IFERROR(VLOOKUP(Q1779,Consulta1[],6,0),"-"))</f>
        <v/>
      </c>
      <c r="W1779" s="45" t="str">
        <f t="shared" si="190"/>
        <v/>
      </c>
      <c r="X1779" s="51" t="str">
        <f>+IF(T1779="SWAT HB",800,IF(R1779="-","",IFERROR(IF(T1779="-","",VLOOKUP(T1779,'SKILL PERFIL'!$A$2:$B$37,2,0)),"")))</f>
        <v/>
      </c>
      <c r="Y1779" s="51" t="str">
        <f t="shared" si="191"/>
        <v/>
      </c>
      <c r="Z1779" s="46" t="str">
        <f t="shared" si="192"/>
        <v/>
      </c>
      <c r="AA1779" s="45" t="str">
        <f t="shared" si="193"/>
        <v/>
      </c>
      <c r="AB1779" s="45" t="str">
        <f t="shared" si="194"/>
        <v/>
      </c>
      <c r="AC1779" s="45" t="str">
        <f>+IF(Q1779="","",IFERROR(VLOOKUP(Q1779,Consulta1[],7,0),"-"))</f>
        <v/>
      </c>
      <c r="AD1779" s="45" t="str">
        <f>+IF(Q1779="","",IFERROR(VLOOKUP(Q1779,Consulta1[],9,0),"-"))</f>
        <v/>
      </c>
      <c r="AE1779" s="1">
        <f t="shared" si="195"/>
        <v>0</v>
      </c>
    </row>
    <row r="1780" spans="16:31">
      <c r="P1780" s="54"/>
      <c r="Q1780" s="45" t="str">
        <f t="shared" si="189"/>
        <v/>
      </c>
      <c r="R1780" s="45" t="str">
        <f>+IF(Q1780="","",IFERROR(VLOOKUP(Q1780,Consulta1[],2,0),"-"))</f>
        <v/>
      </c>
      <c r="S1780" s="45" t="str">
        <f>+IF(Q1780="","",IFERROR(VLOOKUP(Q1780,Consulta1[],3,0),"-"))</f>
        <v/>
      </c>
      <c r="T1780" s="45" t="str">
        <f>+IF(Q1780="","",IFERROR(VLOOKUP(Q1780,Consulta1[],4,0),"-"))</f>
        <v/>
      </c>
      <c r="U1780" s="45" t="str">
        <f>+IF(Q1780="","",IFERROR(VLOOKUP(Q1780,Consulta1[],5,0),"-"))</f>
        <v/>
      </c>
      <c r="V1780" s="45" t="str">
        <f>+IF(Q1780="","",IFERROR(VLOOKUP(Q1780,Consulta1[],6,0),"-"))</f>
        <v/>
      </c>
      <c r="W1780" s="45" t="str">
        <f t="shared" si="190"/>
        <v/>
      </c>
      <c r="X1780" s="51" t="str">
        <f>+IF(T1780="SWAT HB",800,IF(R1780="-","",IFERROR(IF(T1780="-","",VLOOKUP(T1780,'SKILL PERFIL'!$A$2:$B$37,2,0)),"")))</f>
        <v/>
      </c>
      <c r="Y1780" s="51" t="str">
        <f t="shared" si="191"/>
        <v/>
      </c>
      <c r="Z1780" s="46" t="str">
        <f t="shared" si="192"/>
        <v/>
      </c>
      <c r="AA1780" s="45" t="str">
        <f t="shared" si="193"/>
        <v/>
      </c>
      <c r="AB1780" s="45" t="str">
        <f t="shared" si="194"/>
        <v/>
      </c>
      <c r="AC1780" s="45" t="str">
        <f>+IF(Q1780="","",IFERROR(VLOOKUP(Q1780,Consulta1[],7,0),"-"))</f>
        <v/>
      </c>
      <c r="AD1780" s="45" t="str">
        <f>+IF(Q1780="","",IFERROR(VLOOKUP(Q1780,Consulta1[],9,0),"-"))</f>
        <v/>
      </c>
      <c r="AE1780" s="1">
        <f t="shared" si="195"/>
        <v>0</v>
      </c>
    </row>
    <row r="1781" spans="16:31">
      <c r="P1781" s="54"/>
      <c r="Q1781" s="45" t="str">
        <f t="shared" si="189"/>
        <v/>
      </c>
      <c r="R1781" s="45" t="str">
        <f>+IF(Q1781="","",IFERROR(VLOOKUP(Q1781,Consulta1[],2,0),"-"))</f>
        <v/>
      </c>
      <c r="S1781" s="45" t="str">
        <f>+IF(Q1781="","",IFERROR(VLOOKUP(Q1781,Consulta1[],3,0),"-"))</f>
        <v/>
      </c>
      <c r="T1781" s="45" t="str">
        <f>+IF(Q1781="","",IFERROR(VLOOKUP(Q1781,Consulta1[],4,0),"-"))</f>
        <v/>
      </c>
      <c r="U1781" s="45" t="str">
        <f>+IF(Q1781="","",IFERROR(VLOOKUP(Q1781,Consulta1[],5,0),"-"))</f>
        <v/>
      </c>
      <c r="V1781" s="45" t="str">
        <f>+IF(Q1781="","",IFERROR(VLOOKUP(Q1781,Consulta1[],6,0),"-"))</f>
        <v/>
      </c>
      <c r="W1781" s="45" t="str">
        <f t="shared" si="190"/>
        <v/>
      </c>
      <c r="X1781" s="51" t="str">
        <f>+IF(T1781="SWAT HB",800,IF(R1781="-","",IFERROR(IF(T1781="-","",VLOOKUP(T1781,'SKILL PERFIL'!$A$2:$B$37,2,0)),"")))</f>
        <v/>
      </c>
      <c r="Y1781" s="51" t="str">
        <f t="shared" si="191"/>
        <v/>
      </c>
      <c r="Z1781" s="46" t="str">
        <f t="shared" si="192"/>
        <v/>
      </c>
      <c r="AA1781" s="45" t="str">
        <f t="shared" si="193"/>
        <v/>
      </c>
      <c r="AB1781" s="45" t="str">
        <f t="shared" si="194"/>
        <v/>
      </c>
      <c r="AC1781" s="45" t="str">
        <f>+IF(Q1781="","",IFERROR(VLOOKUP(Q1781,Consulta1[],7,0),"-"))</f>
        <v/>
      </c>
      <c r="AD1781" s="45" t="str">
        <f>+IF(Q1781="","",IFERROR(VLOOKUP(Q1781,Consulta1[],9,0),"-"))</f>
        <v/>
      </c>
      <c r="AE1781" s="1">
        <f t="shared" si="195"/>
        <v>0</v>
      </c>
    </row>
    <row r="1782" spans="16:31">
      <c r="P1782" s="54"/>
      <c r="Q1782" s="45" t="str">
        <f t="shared" si="189"/>
        <v/>
      </c>
      <c r="R1782" s="45" t="str">
        <f>+IF(Q1782="","",IFERROR(VLOOKUP(Q1782,Consulta1[],2,0),"-"))</f>
        <v/>
      </c>
      <c r="S1782" s="45" t="str">
        <f>+IF(Q1782="","",IFERROR(VLOOKUP(Q1782,Consulta1[],3,0),"-"))</f>
        <v/>
      </c>
      <c r="T1782" s="45" t="str">
        <f>+IF(Q1782="","",IFERROR(VLOOKUP(Q1782,Consulta1[],4,0),"-"))</f>
        <v/>
      </c>
      <c r="U1782" s="45" t="str">
        <f>+IF(Q1782="","",IFERROR(VLOOKUP(Q1782,Consulta1[],5,0),"-"))</f>
        <v/>
      </c>
      <c r="V1782" s="45" t="str">
        <f>+IF(Q1782="","",IFERROR(VLOOKUP(Q1782,Consulta1[],6,0),"-"))</f>
        <v/>
      </c>
      <c r="W1782" s="45" t="str">
        <f t="shared" si="190"/>
        <v/>
      </c>
      <c r="X1782" s="51" t="str">
        <f>+IF(T1782="SWAT HB",800,IF(R1782="-","",IFERROR(IF(T1782="-","",VLOOKUP(T1782,'SKILL PERFIL'!$A$2:$B$37,2,0)),"")))</f>
        <v/>
      </c>
      <c r="Y1782" s="51" t="str">
        <f t="shared" si="191"/>
        <v/>
      </c>
      <c r="Z1782" s="46" t="str">
        <f t="shared" si="192"/>
        <v/>
      </c>
      <c r="AA1782" s="45" t="str">
        <f t="shared" si="193"/>
        <v/>
      </c>
      <c r="AB1782" s="45" t="str">
        <f t="shared" si="194"/>
        <v/>
      </c>
      <c r="AC1782" s="45" t="str">
        <f>+IF(Q1782="","",IFERROR(VLOOKUP(Q1782,Consulta1[],7,0),"-"))</f>
        <v/>
      </c>
      <c r="AD1782" s="45" t="str">
        <f>+IF(Q1782="","",IFERROR(VLOOKUP(Q1782,Consulta1[],9,0),"-"))</f>
        <v/>
      </c>
      <c r="AE1782" s="1">
        <f t="shared" si="195"/>
        <v>0</v>
      </c>
    </row>
    <row r="1783" spans="16:31">
      <c r="P1783" s="54"/>
      <c r="Q1783" s="45" t="str">
        <f t="shared" si="189"/>
        <v/>
      </c>
      <c r="R1783" s="45" t="str">
        <f>+IF(Q1783="","",IFERROR(VLOOKUP(Q1783,Consulta1[],2,0),"-"))</f>
        <v/>
      </c>
      <c r="S1783" s="45" t="str">
        <f>+IF(Q1783="","",IFERROR(VLOOKUP(Q1783,Consulta1[],3,0),"-"))</f>
        <v/>
      </c>
      <c r="T1783" s="45" t="str">
        <f>+IF(Q1783="","",IFERROR(VLOOKUP(Q1783,Consulta1[],4,0),"-"))</f>
        <v/>
      </c>
      <c r="U1783" s="45" t="str">
        <f>+IF(Q1783="","",IFERROR(VLOOKUP(Q1783,Consulta1[],5,0),"-"))</f>
        <v/>
      </c>
      <c r="V1783" s="45" t="str">
        <f>+IF(Q1783="","",IFERROR(VLOOKUP(Q1783,Consulta1[],6,0),"-"))</f>
        <v/>
      </c>
      <c r="W1783" s="45" t="str">
        <f t="shared" si="190"/>
        <v/>
      </c>
      <c r="X1783" s="51" t="str">
        <f>+IF(T1783="SWAT HB",800,IF(R1783="-","",IFERROR(IF(T1783="-","",VLOOKUP(T1783,'SKILL PERFIL'!$A$2:$B$37,2,0)),"")))</f>
        <v/>
      </c>
      <c r="Y1783" s="51" t="str">
        <f t="shared" si="191"/>
        <v/>
      </c>
      <c r="Z1783" s="46" t="str">
        <f t="shared" si="192"/>
        <v/>
      </c>
      <c r="AA1783" s="45" t="str">
        <f t="shared" si="193"/>
        <v/>
      </c>
      <c r="AB1783" s="45" t="str">
        <f t="shared" si="194"/>
        <v/>
      </c>
      <c r="AC1783" s="45" t="str">
        <f>+IF(Q1783="","",IFERROR(VLOOKUP(Q1783,Consulta1[],7,0),"-"))</f>
        <v/>
      </c>
      <c r="AD1783" s="45" t="str">
        <f>+IF(Q1783="","",IFERROR(VLOOKUP(Q1783,Consulta1[],9,0),"-"))</f>
        <v/>
      </c>
      <c r="AE1783" s="1">
        <f t="shared" si="195"/>
        <v>0</v>
      </c>
    </row>
    <row r="1784" spans="16:31">
      <c r="P1784" s="54"/>
      <c r="Q1784" s="45" t="str">
        <f t="shared" si="189"/>
        <v/>
      </c>
      <c r="R1784" s="45" t="str">
        <f>+IF(Q1784="","",IFERROR(VLOOKUP(Q1784,Consulta1[],2,0),"-"))</f>
        <v/>
      </c>
      <c r="S1784" s="45" t="str">
        <f>+IF(Q1784="","",IFERROR(VLOOKUP(Q1784,Consulta1[],3,0),"-"))</f>
        <v/>
      </c>
      <c r="T1784" s="45" t="str">
        <f>+IF(Q1784="","",IFERROR(VLOOKUP(Q1784,Consulta1[],4,0),"-"))</f>
        <v/>
      </c>
      <c r="U1784" s="45" t="str">
        <f>+IF(Q1784="","",IFERROR(VLOOKUP(Q1784,Consulta1[],5,0),"-"))</f>
        <v/>
      </c>
      <c r="V1784" s="45" t="str">
        <f>+IF(Q1784="","",IFERROR(VLOOKUP(Q1784,Consulta1[],6,0),"-"))</f>
        <v/>
      </c>
      <c r="W1784" s="45" t="str">
        <f t="shared" si="190"/>
        <v/>
      </c>
      <c r="X1784" s="51" t="str">
        <f>+IF(T1784="SWAT HB",800,IF(R1784="-","",IFERROR(IF(T1784="-","",VLOOKUP(T1784,'SKILL PERFIL'!$A$2:$B$37,2,0)),"")))</f>
        <v/>
      </c>
      <c r="Y1784" s="51" t="str">
        <f t="shared" si="191"/>
        <v/>
      </c>
      <c r="Z1784" s="46" t="str">
        <f t="shared" si="192"/>
        <v/>
      </c>
      <c r="AA1784" s="45" t="str">
        <f t="shared" si="193"/>
        <v/>
      </c>
      <c r="AB1784" s="45" t="str">
        <f t="shared" si="194"/>
        <v/>
      </c>
      <c r="AC1784" s="45" t="str">
        <f>+IF(Q1784="","",IFERROR(VLOOKUP(Q1784,Consulta1[],7,0),"-"))</f>
        <v/>
      </c>
      <c r="AD1784" s="45" t="str">
        <f>+IF(Q1784="","",IFERROR(VLOOKUP(Q1784,Consulta1[],9,0),"-"))</f>
        <v/>
      </c>
      <c r="AE1784" s="1">
        <f t="shared" si="195"/>
        <v>0</v>
      </c>
    </row>
    <row r="1785" spans="16:31">
      <c r="P1785" s="54"/>
      <c r="Q1785" s="45" t="str">
        <f t="shared" si="189"/>
        <v/>
      </c>
      <c r="R1785" s="45" t="str">
        <f>+IF(Q1785="","",IFERROR(VLOOKUP(Q1785,Consulta1[],2,0),"-"))</f>
        <v/>
      </c>
      <c r="S1785" s="45" t="str">
        <f>+IF(Q1785="","",IFERROR(VLOOKUP(Q1785,Consulta1[],3,0),"-"))</f>
        <v/>
      </c>
      <c r="T1785" s="45" t="str">
        <f>+IF(Q1785="","",IFERROR(VLOOKUP(Q1785,Consulta1[],4,0),"-"))</f>
        <v/>
      </c>
      <c r="U1785" s="45" t="str">
        <f>+IF(Q1785="","",IFERROR(VLOOKUP(Q1785,Consulta1[],5,0),"-"))</f>
        <v/>
      </c>
      <c r="V1785" s="45" t="str">
        <f>+IF(Q1785="","",IFERROR(VLOOKUP(Q1785,Consulta1[],6,0),"-"))</f>
        <v/>
      </c>
      <c r="W1785" s="45" t="str">
        <f t="shared" si="190"/>
        <v/>
      </c>
      <c r="X1785" s="51" t="str">
        <f>+IF(T1785="SWAT HB",800,IF(R1785="-","",IFERROR(IF(T1785="-","",VLOOKUP(T1785,'SKILL PERFIL'!$A$2:$B$37,2,0)),"")))</f>
        <v/>
      </c>
      <c r="Y1785" s="51" t="str">
        <f t="shared" si="191"/>
        <v/>
      </c>
      <c r="Z1785" s="46" t="str">
        <f t="shared" si="192"/>
        <v/>
      </c>
      <c r="AA1785" s="45" t="str">
        <f t="shared" si="193"/>
        <v/>
      </c>
      <c r="AB1785" s="45" t="str">
        <f t="shared" si="194"/>
        <v/>
      </c>
      <c r="AC1785" s="45" t="str">
        <f>+IF(Q1785="","",IFERROR(VLOOKUP(Q1785,Consulta1[],7,0),"-"))</f>
        <v/>
      </c>
      <c r="AD1785" s="45" t="str">
        <f>+IF(Q1785="","",IFERROR(VLOOKUP(Q1785,Consulta1[],9,0),"-"))</f>
        <v/>
      </c>
      <c r="AE1785" s="1">
        <f t="shared" si="195"/>
        <v>0</v>
      </c>
    </row>
    <row r="1786" spans="16:31">
      <c r="P1786" s="54"/>
      <c r="Q1786" s="45" t="str">
        <f t="shared" si="189"/>
        <v/>
      </c>
      <c r="R1786" s="45" t="str">
        <f>+IF(Q1786="","",IFERROR(VLOOKUP(Q1786,Consulta1[],2,0),"-"))</f>
        <v/>
      </c>
      <c r="S1786" s="45" t="str">
        <f>+IF(Q1786="","",IFERROR(VLOOKUP(Q1786,Consulta1[],3,0),"-"))</f>
        <v/>
      </c>
      <c r="T1786" s="45" t="str">
        <f>+IF(Q1786="","",IFERROR(VLOOKUP(Q1786,Consulta1[],4,0),"-"))</f>
        <v/>
      </c>
      <c r="U1786" s="45" t="str">
        <f>+IF(Q1786="","",IFERROR(VLOOKUP(Q1786,Consulta1[],5,0),"-"))</f>
        <v/>
      </c>
      <c r="V1786" s="45" t="str">
        <f>+IF(Q1786="","",IFERROR(VLOOKUP(Q1786,Consulta1[],6,0),"-"))</f>
        <v/>
      </c>
      <c r="W1786" s="45" t="str">
        <f t="shared" si="190"/>
        <v/>
      </c>
      <c r="X1786" s="51" t="str">
        <f>+IF(T1786="SWAT HB",800,IF(R1786="-","",IFERROR(IF(T1786="-","",VLOOKUP(T1786,'SKILL PERFIL'!$A$2:$B$37,2,0)),"")))</f>
        <v/>
      </c>
      <c r="Y1786" s="51" t="str">
        <f t="shared" si="191"/>
        <v/>
      </c>
      <c r="Z1786" s="46" t="str">
        <f t="shared" si="192"/>
        <v/>
      </c>
      <c r="AA1786" s="45" t="str">
        <f t="shared" si="193"/>
        <v/>
      </c>
      <c r="AB1786" s="45" t="str">
        <f t="shared" si="194"/>
        <v/>
      </c>
      <c r="AC1786" s="45" t="str">
        <f>+IF(Q1786="","",IFERROR(VLOOKUP(Q1786,Consulta1[],7,0),"-"))</f>
        <v/>
      </c>
      <c r="AD1786" s="45" t="str">
        <f>+IF(Q1786="","",IFERROR(VLOOKUP(Q1786,Consulta1[],9,0),"-"))</f>
        <v/>
      </c>
      <c r="AE1786" s="1">
        <f t="shared" si="195"/>
        <v>0</v>
      </c>
    </row>
    <row r="1787" spans="16:31">
      <c r="P1787" s="54"/>
      <c r="Q1787" s="45" t="str">
        <f t="shared" si="189"/>
        <v/>
      </c>
      <c r="R1787" s="45" t="str">
        <f>+IF(Q1787="","",IFERROR(VLOOKUP(Q1787,Consulta1[],2,0),"-"))</f>
        <v/>
      </c>
      <c r="S1787" s="45" t="str">
        <f>+IF(Q1787="","",IFERROR(VLOOKUP(Q1787,Consulta1[],3,0),"-"))</f>
        <v/>
      </c>
      <c r="T1787" s="45" t="str">
        <f>+IF(Q1787="","",IFERROR(VLOOKUP(Q1787,Consulta1[],4,0),"-"))</f>
        <v/>
      </c>
      <c r="U1787" s="45" t="str">
        <f>+IF(Q1787="","",IFERROR(VLOOKUP(Q1787,Consulta1[],5,0),"-"))</f>
        <v/>
      </c>
      <c r="V1787" s="45" t="str">
        <f>+IF(Q1787="","",IFERROR(VLOOKUP(Q1787,Consulta1[],6,0),"-"))</f>
        <v/>
      </c>
      <c r="W1787" s="45" t="str">
        <f t="shared" si="190"/>
        <v/>
      </c>
      <c r="X1787" s="51" t="str">
        <f>+IF(T1787="SWAT HB",800,IF(R1787="-","",IFERROR(IF(T1787="-","",VLOOKUP(T1787,'SKILL PERFIL'!$A$2:$B$37,2,0)),"")))</f>
        <v/>
      </c>
      <c r="Y1787" s="51" t="str">
        <f t="shared" si="191"/>
        <v/>
      </c>
      <c r="Z1787" s="46" t="str">
        <f t="shared" si="192"/>
        <v/>
      </c>
      <c r="AA1787" s="45" t="str">
        <f t="shared" si="193"/>
        <v/>
      </c>
      <c r="AB1787" s="45" t="str">
        <f t="shared" si="194"/>
        <v/>
      </c>
      <c r="AC1787" s="45" t="str">
        <f>+IF(Q1787="","",IFERROR(VLOOKUP(Q1787,Consulta1[],7,0),"-"))</f>
        <v/>
      </c>
      <c r="AD1787" s="45" t="str">
        <f>+IF(Q1787="","",IFERROR(VLOOKUP(Q1787,Consulta1[],9,0),"-"))</f>
        <v/>
      </c>
      <c r="AE1787" s="1">
        <f t="shared" si="195"/>
        <v>0</v>
      </c>
    </row>
    <row r="1788" spans="16:31">
      <c r="P1788" s="54"/>
      <c r="Q1788" s="45" t="str">
        <f t="shared" si="189"/>
        <v/>
      </c>
      <c r="R1788" s="45" t="str">
        <f>+IF(Q1788="","",IFERROR(VLOOKUP(Q1788,Consulta1[],2,0),"-"))</f>
        <v/>
      </c>
      <c r="S1788" s="45" t="str">
        <f>+IF(Q1788="","",IFERROR(VLOOKUP(Q1788,Consulta1[],3,0),"-"))</f>
        <v/>
      </c>
      <c r="T1788" s="45" t="str">
        <f>+IF(Q1788="","",IFERROR(VLOOKUP(Q1788,Consulta1[],4,0),"-"))</f>
        <v/>
      </c>
      <c r="U1788" s="45" t="str">
        <f>+IF(Q1788="","",IFERROR(VLOOKUP(Q1788,Consulta1[],5,0),"-"))</f>
        <v/>
      </c>
      <c r="V1788" s="45" t="str">
        <f>+IF(Q1788="","",IFERROR(VLOOKUP(Q1788,Consulta1[],6,0),"-"))</f>
        <v/>
      </c>
      <c r="W1788" s="45" t="str">
        <f t="shared" si="190"/>
        <v/>
      </c>
      <c r="X1788" s="51" t="str">
        <f>+IF(T1788="SWAT HB",800,IF(R1788="-","",IFERROR(IF(T1788="-","",VLOOKUP(T1788,'SKILL PERFIL'!$A$2:$B$37,2,0)),"")))</f>
        <v/>
      </c>
      <c r="Y1788" s="51" t="str">
        <f t="shared" si="191"/>
        <v/>
      </c>
      <c r="Z1788" s="46" t="str">
        <f t="shared" si="192"/>
        <v/>
      </c>
      <c r="AA1788" s="45" t="str">
        <f t="shared" si="193"/>
        <v/>
      </c>
      <c r="AB1788" s="45" t="str">
        <f t="shared" si="194"/>
        <v/>
      </c>
      <c r="AC1788" s="45" t="str">
        <f>+IF(Q1788="","",IFERROR(VLOOKUP(Q1788,Consulta1[],7,0),"-"))</f>
        <v/>
      </c>
      <c r="AD1788" s="45" t="str">
        <f>+IF(Q1788="","",IFERROR(VLOOKUP(Q1788,Consulta1[],9,0),"-"))</f>
        <v/>
      </c>
      <c r="AE1788" s="1">
        <f t="shared" si="195"/>
        <v>0</v>
      </c>
    </row>
    <row r="1789" spans="16:31">
      <c r="P1789" s="54"/>
      <c r="Q1789" s="45" t="str">
        <f t="shared" si="189"/>
        <v/>
      </c>
      <c r="R1789" s="45" t="str">
        <f>+IF(Q1789="","",IFERROR(VLOOKUP(Q1789,Consulta1[],2,0),"-"))</f>
        <v/>
      </c>
      <c r="S1789" s="45" t="str">
        <f>+IF(Q1789="","",IFERROR(VLOOKUP(Q1789,Consulta1[],3,0),"-"))</f>
        <v/>
      </c>
      <c r="T1789" s="45" t="str">
        <f>+IF(Q1789="","",IFERROR(VLOOKUP(Q1789,Consulta1[],4,0),"-"))</f>
        <v/>
      </c>
      <c r="U1789" s="45" t="str">
        <f>+IF(Q1789="","",IFERROR(VLOOKUP(Q1789,Consulta1[],5,0),"-"))</f>
        <v/>
      </c>
      <c r="V1789" s="45" t="str">
        <f>+IF(Q1789="","",IFERROR(VLOOKUP(Q1789,Consulta1[],6,0),"-"))</f>
        <v/>
      </c>
      <c r="W1789" s="45" t="str">
        <f t="shared" si="190"/>
        <v/>
      </c>
      <c r="X1789" s="51" t="str">
        <f>+IF(T1789="SWAT HB",800,IF(R1789="-","",IFERROR(IF(T1789="-","",VLOOKUP(T1789,'SKILL PERFIL'!$A$2:$B$37,2,0)),"")))</f>
        <v/>
      </c>
      <c r="Y1789" s="51" t="str">
        <f t="shared" si="191"/>
        <v/>
      </c>
      <c r="Z1789" s="46" t="str">
        <f t="shared" si="192"/>
        <v/>
      </c>
      <c r="AA1789" s="45" t="str">
        <f t="shared" si="193"/>
        <v/>
      </c>
      <c r="AB1789" s="45" t="str">
        <f t="shared" si="194"/>
        <v/>
      </c>
      <c r="AC1789" s="45" t="str">
        <f>+IF(Q1789="","",IFERROR(VLOOKUP(Q1789,Consulta1[],7,0),"-"))</f>
        <v/>
      </c>
      <c r="AD1789" s="45" t="str">
        <f>+IF(Q1789="","",IFERROR(VLOOKUP(Q1789,Consulta1[],9,0),"-"))</f>
        <v/>
      </c>
      <c r="AE1789" s="1">
        <f t="shared" si="195"/>
        <v>0</v>
      </c>
    </row>
    <row r="1790" spans="16:31">
      <c r="P1790" s="54"/>
      <c r="Q1790" s="45" t="str">
        <f t="shared" si="189"/>
        <v/>
      </c>
      <c r="R1790" s="45" t="str">
        <f>+IF(Q1790="","",IFERROR(VLOOKUP(Q1790,Consulta1[],2,0),"-"))</f>
        <v/>
      </c>
      <c r="S1790" s="45" t="str">
        <f>+IF(Q1790="","",IFERROR(VLOOKUP(Q1790,Consulta1[],3,0),"-"))</f>
        <v/>
      </c>
      <c r="T1790" s="45" t="str">
        <f>+IF(Q1790="","",IFERROR(VLOOKUP(Q1790,Consulta1[],4,0),"-"))</f>
        <v/>
      </c>
      <c r="U1790" s="45" t="str">
        <f>+IF(Q1790="","",IFERROR(VLOOKUP(Q1790,Consulta1[],5,0),"-"))</f>
        <v/>
      </c>
      <c r="V1790" s="45" t="str">
        <f>+IF(Q1790="","",IFERROR(VLOOKUP(Q1790,Consulta1[],6,0),"-"))</f>
        <v/>
      </c>
      <c r="W1790" s="45" t="str">
        <f t="shared" si="190"/>
        <v/>
      </c>
      <c r="X1790" s="51" t="str">
        <f>+IF(T1790="SWAT HB",800,IF(R1790="-","",IFERROR(IF(T1790="-","",VLOOKUP(T1790,'SKILL PERFIL'!$A$2:$B$37,2,0)),"")))</f>
        <v/>
      </c>
      <c r="Y1790" s="51" t="str">
        <f t="shared" si="191"/>
        <v/>
      </c>
      <c r="Z1790" s="46" t="str">
        <f t="shared" si="192"/>
        <v/>
      </c>
      <c r="AA1790" s="45" t="str">
        <f t="shared" si="193"/>
        <v/>
      </c>
      <c r="AB1790" s="45" t="str">
        <f t="shared" si="194"/>
        <v/>
      </c>
      <c r="AC1790" s="45" t="str">
        <f>+IF(Q1790="","",IFERROR(VLOOKUP(Q1790,Consulta1[],7,0),"-"))</f>
        <v/>
      </c>
      <c r="AD1790" s="45" t="str">
        <f>+IF(Q1790="","",IFERROR(VLOOKUP(Q1790,Consulta1[],9,0),"-"))</f>
        <v/>
      </c>
      <c r="AE1790" s="1">
        <f t="shared" si="195"/>
        <v>0</v>
      </c>
    </row>
    <row r="1791" spans="16:31">
      <c r="P1791" s="54"/>
      <c r="Q1791" s="45" t="str">
        <f t="shared" si="189"/>
        <v/>
      </c>
      <c r="R1791" s="45" t="str">
        <f>+IF(Q1791="","",IFERROR(VLOOKUP(Q1791,Consulta1[],2,0),"-"))</f>
        <v/>
      </c>
      <c r="S1791" s="45" t="str">
        <f>+IF(Q1791="","",IFERROR(VLOOKUP(Q1791,Consulta1[],3,0),"-"))</f>
        <v/>
      </c>
      <c r="T1791" s="45" t="str">
        <f>+IF(Q1791="","",IFERROR(VLOOKUP(Q1791,Consulta1[],4,0),"-"))</f>
        <v/>
      </c>
      <c r="U1791" s="45" t="str">
        <f>+IF(Q1791="","",IFERROR(VLOOKUP(Q1791,Consulta1[],5,0),"-"))</f>
        <v/>
      </c>
      <c r="V1791" s="45" t="str">
        <f>+IF(Q1791="","",IFERROR(VLOOKUP(Q1791,Consulta1[],6,0),"-"))</f>
        <v/>
      </c>
      <c r="W1791" s="45" t="str">
        <f t="shared" si="190"/>
        <v/>
      </c>
      <c r="X1791" s="51" t="str">
        <f>+IF(T1791="SWAT HB",800,IF(R1791="-","",IFERROR(IF(T1791="-","",VLOOKUP(T1791,'SKILL PERFIL'!$A$2:$B$37,2,0)),"")))</f>
        <v/>
      </c>
      <c r="Y1791" s="51" t="str">
        <f t="shared" si="191"/>
        <v/>
      </c>
      <c r="Z1791" s="46" t="str">
        <f t="shared" si="192"/>
        <v/>
      </c>
      <c r="AA1791" s="45" t="str">
        <f t="shared" si="193"/>
        <v/>
      </c>
      <c r="AB1791" s="45" t="str">
        <f t="shared" si="194"/>
        <v/>
      </c>
      <c r="AC1791" s="45" t="str">
        <f>+IF(Q1791="","",IFERROR(VLOOKUP(Q1791,Consulta1[],7,0),"-"))</f>
        <v/>
      </c>
      <c r="AD1791" s="45" t="str">
        <f>+IF(Q1791="","",IFERROR(VLOOKUP(Q1791,Consulta1[],9,0),"-"))</f>
        <v/>
      </c>
      <c r="AE1791" s="1">
        <f t="shared" si="195"/>
        <v>0</v>
      </c>
    </row>
    <row r="1792" spans="16:31">
      <c r="P1792" s="54"/>
      <c r="Q1792" s="45" t="str">
        <f t="shared" si="189"/>
        <v/>
      </c>
      <c r="R1792" s="45" t="str">
        <f>+IF(Q1792="","",IFERROR(VLOOKUP(Q1792,Consulta1[],2,0),"-"))</f>
        <v/>
      </c>
      <c r="S1792" s="45" t="str">
        <f>+IF(Q1792="","",IFERROR(VLOOKUP(Q1792,Consulta1[],3,0),"-"))</f>
        <v/>
      </c>
      <c r="T1792" s="45" t="str">
        <f>+IF(Q1792="","",IFERROR(VLOOKUP(Q1792,Consulta1[],4,0),"-"))</f>
        <v/>
      </c>
      <c r="U1792" s="45" t="str">
        <f>+IF(Q1792="","",IFERROR(VLOOKUP(Q1792,Consulta1[],5,0),"-"))</f>
        <v/>
      </c>
      <c r="V1792" s="45" t="str">
        <f>+IF(Q1792="","",IFERROR(VLOOKUP(Q1792,Consulta1[],6,0),"-"))</f>
        <v/>
      </c>
      <c r="W1792" s="45" t="str">
        <f t="shared" si="190"/>
        <v/>
      </c>
      <c r="X1792" s="51" t="str">
        <f>+IF(T1792="SWAT HB",800,IF(R1792="-","",IFERROR(IF(T1792="-","",VLOOKUP(T1792,'SKILL PERFIL'!$A$2:$B$37,2,0)),"")))</f>
        <v/>
      </c>
      <c r="Y1792" s="51" t="str">
        <f t="shared" si="191"/>
        <v/>
      </c>
      <c r="Z1792" s="46" t="str">
        <f t="shared" si="192"/>
        <v/>
      </c>
      <c r="AA1792" s="45" t="str">
        <f t="shared" si="193"/>
        <v/>
      </c>
      <c r="AB1792" s="45" t="str">
        <f t="shared" si="194"/>
        <v/>
      </c>
      <c r="AC1792" s="45" t="str">
        <f>+IF(Q1792="","",IFERROR(VLOOKUP(Q1792,Consulta1[],7,0),"-"))</f>
        <v/>
      </c>
      <c r="AD1792" s="45" t="str">
        <f>+IF(Q1792="","",IFERROR(VLOOKUP(Q1792,Consulta1[],9,0),"-"))</f>
        <v/>
      </c>
      <c r="AE1792" s="1">
        <f t="shared" si="195"/>
        <v>0</v>
      </c>
    </row>
    <row r="1793" spans="16:31">
      <c r="P1793" s="54"/>
      <c r="Q1793" s="45" t="str">
        <f t="shared" si="189"/>
        <v/>
      </c>
      <c r="R1793" s="45" t="str">
        <f>+IF(Q1793="","",IFERROR(VLOOKUP(Q1793,Consulta1[],2,0),"-"))</f>
        <v/>
      </c>
      <c r="S1793" s="45" t="str">
        <f>+IF(Q1793="","",IFERROR(VLOOKUP(Q1793,Consulta1[],3,0),"-"))</f>
        <v/>
      </c>
      <c r="T1793" s="45" t="str">
        <f>+IF(Q1793="","",IFERROR(VLOOKUP(Q1793,Consulta1[],4,0),"-"))</f>
        <v/>
      </c>
      <c r="U1793" s="45" t="str">
        <f>+IF(Q1793="","",IFERROR(VLOOKUP(Q1793,Consulta1[],5,0),"-"))</f>
        <v/>
      </c>
      <c r="V1793" s="45" t="str">
        <f>+IF(Q1793="","",IFERROR(VLOOKUP(Q1793,Consulta1[],6,0),"-"))</f>
        <v/>
      </c>
      <c r="W1793" s="45" t="str">
        <f t="shared" si="190"/>
        <v/>
      </c>
      <c r="X1793" s="51" t="str">
        <f>+IF(T1793="SWAT HB",800,IF(R1793="-","",IFERROR(IF(T1793="-","",VLOOKUP(T1793,'SKILL PERFIL'!$A$2:$B$37,2,0)),"")))</f>
        <v/>
      </c>
      <c r="Y1793" s="51" t="str">
        <f t="shared" si="191"/>
        <v/>
      </c>
      <c r="Z1793" s="46" t="str">
        <f t="shared" si="192"/>
        <v/>
      </c>
      <c r="AA1793" s="45" t="str">
        <f t="shared" si="193"/>
        <v/>
      </c>
      <c r="AB1793" s="45" t="str">
        <f t="shared" si="194"/>
        <v/>
      </c>
      <c r="AC1793" s="45" t="str">
        <f>+IF(Q1793="","",IFERROR(VLOOKUP(Q1793,Consulta1[],7,0),"-"))</f>
        <v/>
      </c>
      <c r="AD1793" s="45" t="str">
        <f>+IF(Q1793="","",IFERROR(VLOOKUP(Q1793,Consulta1[],9,0),"-"))</f>
        <v/>
      </c>
      <c r="AE1793" s="1">
        <f t="shared" si="195"/>
        <v>0</v>
      </c>
    </row>
    <row r="1794" spans="16:31">
      <c r="P1794" s="54"/>
      <c r="Q1794" s="45" t="str">
        <f t="shared" si="189"/>
        <v/>
      </c>
      <c r="R1794" s="45" t="str">
        <f>+IF(Q1794="","",IFERROR(VLOOKUP(Q1794,Consulta1[],2,0),"-"))</f>
        <v/>
      </c>
      <c r="S1794" s="45" t="str">
        <f>+IF(Q1794="","",IFERROR(VLOOKUP(Q1794,Consulta1[],3,0),"-"))</f>
        <v/>
      </c>
      <c r="T1794" s="45" t="str">
        <f>+IF(Q1794="","",IFERROR(VLOOKUP(Q1794,Consulta1[],4,0),"-"))</f>
        <v/>
      </c>
      <c r="U1794" s="45" t="str">
        <f>+IF(Q1794="","",IFERROR(VLOOKUP(Q1794,Consulta1[],5,0),"-"))</f>
        <v/>
      </c>
      <c r="V1794" s="45" t="str">
        <f>+IF(Q1794="","",IFERROR(VLOOKUP(Q1794,Consulta1[],6,0),"-"))</f>
        <v/>
      </c>
      <c r="W1794" s="45" t="str">
        <f t="shared" si="190"/>
        <v/>
      </c>
      <c r="X1794" s="51" t="str">
        <f>+IF(T1794="SWAT HB",800,IF(R1794="-","",IFERROR(IF(T1794="-","",VLOOKUP(T1794,'SKILL PERFIL'!$A$2:$B$37,2,0)),"")))</f>
        <v/>
      </c>
      <c r="Y1794" s="51" t="str">
        <f t="shared" si="191"/>
        <v/>
      </c>
      <c r="Z1794" s="46" t="str">
        <f t="shared" si="192"/>
        <v/>
      </c>
      <c r="AA1794" s="45" t="str">
        <f t="shared" si="193"/>
        <v/>
      </c>
      <c r="AB1794" s="45" t="str">
        <f t="shared" si="194"/>
        <v/>
      </c>
      <c r="AC1794" s="45" t="str">
        <f>+IF(Q1794="","",IFERROR(VLOOKUP(Q1794,Consulta1[],7,0),"-"))</f>
        <v/>
      </c>
      <c r="AD1794" s="45" t="str">
        <f>+IF(Q1794="","",IFERROR(VLOOKUP(Q1794,Consulta1[],9,0),"-"))</f>
        <v/>
      </c>
      <c r="AE1794" s="1">
        <f t="shared" si="195"/>
        <v>0</v>
      </c>
    </row>
    <row r="1795" spans="16:31">
      <c r="P1795" s="54"/>
      <c r="Q1795" s="45" t="str">
        <f t="shared" ref="Q1795:Q1858" si="196">+IFERROR(IF(G1795="","",LEFT(G1795,7))*1,"")</f>
        <v/>
      </c>
      <c r="R1795" s="45" t="str">
        <f>+IF(Q1795="","",IFERROR(VLOOKUP(Q1795,Consulta1[],2,0),"-"))</f>
        <v/>
      </c>
      <c r="S1795" s="45" t="str">
        <f>+IF(Q1795="","",IFERROR(VLOOKUP(Q1795,Consulta1[],3,0),"-"))</f>
        <v/>
      </c>
      <c r="T1795" s="45" t="str">
        <f>+IF(Q1795="","",IFERROR(VLOOKUP(Q1795,Consulta1[],4,0),"-"))</f>
        <v/>
      </c>
      <c r="U1795" s="45" t="str">
        <f>+IF(Q1795="","",IFERROR(VLOOKUP(Q1795,Consulta1[],5,0),"-"))</f>
        <v/>
      </c>
      <c r="V1795" s="45" t="str">
        <f>+IF(Q1795="","",IFERROR(VLOOKUP(Q1795,Consulta1[],6,0),"-"))</f>
        <v/>
      </c>
      <c r="W1795" s="45" t="str">
        <f t="shared" ref="W1795:W1858" si="197">+IF(G1795="","",IF(R1795="-","",I1795))</f>
        <v/>
      </c>
      <c r="X1795" s="51" t="str">
        <f>+IF(T1795="SWAT HB",800,IF(R1795="-","",IFERROR(IF(T1795="-","",VLOOKUP(T1795,'SKILL PERFIL'!$A$2:$B$37,2,0)),"")))</f>
        <v/>
      </c>
      <c r="Y1795" s="51" t="str">
        <f t="shared" ref="Y1795:Y1858" si="198">+IFERROR(IF(R1795="-","",MID(J1795,2,8)*24*3600),"")</f>
        <v/>
      </c>
      <c r="Z1795" s="46" t="str">
        <f t="shared" ref="Z1795:Z1858" si="199">+IFERROR(W1795*Y1795,"")</f>
        <v/>
      </c>
      <c r="AA1795" s="45" t="str">
        <f t="shared" ref="AA1795:AA1858" si="200">+IF(Q1795="","",Q1795)</f>
        <v/>
      </c>
      <c r="AB1795" s="45" t="str">
        <f t="shared" ref="AB1795:AB1858" si="201">+IF(G1795="","",IF(R1795="-",0,1))</f>
        <v/>
      </c>
      <c r="AC1795" s="45" t="str">
        <f>+IF(Q1795="","",IFERROR(VLOOKUP(Q1795,Consulta1[],7,0),"-"))</f>
        <v/>
      </c>
      <c r="AD1795" s="45" t="str">
        <f>+IF(Q1795="","",IFERROR(VLOOKUP(Q1795,Consulta1[],9,0),"-"))</f>
        <v/>
      </c>
      <c r="AE1795" s="1">
        <f t="shared" ref="AE1795:AE1858" si="202">DATE(YEAR(A1795),MONTH(A1795),DAY(A1795))</f>
        <v>0</v>
      </c>
    </row>
    <row r="1796" spans="16:31">
      <c r="P1796" s="54"/>
      <c r="Q1796" s="45" t="str">
        <f t="shared" si="196"/>
        <v/>
      </c>
      <c r="R1796" s="45" t="str">
        <f>+IF(Q1796="","",IFERROR(VLOOKUP(Q1796,Consulta1[],2,0),"-"))</f>
        <v/>
      </c>
      <c r="S1796" s="45" t="str">
        <f>+IF(Q1796="","",IFERROR(VLOOKUP(Q1796,Consulta1[],3,0),"-"))</f>
        <v/>
      </c>
      <c r="T1796" s="45" t="str">
        <f>+IF(Q1796="","",IFERROR(VLOOKUP(Q1796,Consulta1[],4,0),"-"))</f>
        <v/>
      </c>
      <c r="U1796" s="45" t="str">
        <f>+IF(Q1796="","",IFERROR(VLOOKUP(Q1796,Consulta1[],5,0),"-"))</f>
        <v/>
      </c>
      <c r="V1796" s="45" t="str">
        <f>+IF(Q1796="","",IFERROR(VLOOKUP(Q1796,Consulta1[],6,0),"-"))</f>
        <v/>
      </c>
      <c r="W1796" s="45" t="str">
        <f t="shared" si="197"/>
        <v/>
      </c>
      <c r="X1796" s="51" t="str">
        <f>+IF(T1796="SWAT HB",800,IF(R1796="-","",IFERROR(IF(T1796="-","",VLOOKUP(T1796,'SKILL PERFIL'!$A$2:$B$37,2,0)),"")))</f>
        <v/>
      </c>
      <c r="Y1796" s="51" t="str">
        <f t="shared" si="198"/>
        <v/>
      </c>
      <c r="Z1796" s="46" t="str">
        <f t="shared" si="199"/>
        <v/>
      </c>
      <c r="AA1796" s="45" t="str">
        <f t="shared" si="200"/>
        <v/>
      </c>
      <c r="AB1796" s="45" t="str">
        <f t="shared" si="201"/>
        <v/>
      </c>
      <c r="AC1796" s="45" t="str">
        <f>+IF(Q1796="","",IFERROR(VLOOKUP(Q1796,Consulta1[],7,0),"-"))</f>
        <v/>
      </c>
      <c r="AD1796" s="45" t="str">
        <f>+IF(Q1796="","",IFERROR(VLOOKUP(Q1796,Consulta1[],9,0),"-"))</f>
        <v/>
      </c>
      <c r="AE1796" s="1">
        <f t="shared" si="202"/>
        <v>0</v>
      </c>
    </row>
    <row r="1797" spans="16:31">
      <c r="P1797" s="54"/>
      <c r="Q1797" s="45" t="str">
        <f t="shared" si="196"/>
        <v/>
      </c>
      <c r="R1797" s="45" t="str">
        <f>+IF(Q1797="","",IFERROR(VLOOKUP(Q1797,Consulta1[],2,0),"-"))</f>
        <v/>
      </c>
      <c r="S1797" s="45" t="str">
        <f>+IF(Q1797="","",IFERROR(VLOOKUP(Q1797,Consulta1[],3,0),"-"))</f>
        <v/>
      </c>
      <c r="T1797" s="45" t="str">
        <f>+IF(Q1797="","",IFERROR(VLOOKUP(Q1797,Consulta1[],4,0),"-"))</f>
        <v/>
      </c>
      <c r="U1797" s="45" t="str">
        <f>+IF(Q1797="","",IFERROR(VLOOKUP(Q1797,Consulta1[],5,0),"-"))</f>
        <v/>
      </c>
      <c r="V1797" s="45" t="str">
        <f>+IF(Q1797="","",IFERROR(VLOOKUP(Q1797,Consulta1[],6,0),"-"))</f>
        <v/>
      </c>
      <c r="W1797" s="45" t="str">
        <f t="shared" si="197"/>
        <v/>
      </c>
      <c r="X1797" s="51" t="str">
        <f>+IF(T1797="SWAT HB",800,IF(R1797="-","",IFERROR(IF(T1797="-","",VLOOKUP(T1797,'SKILL PERFIL'!$A$2:$B$37,2,0)),"")))</f>
        <v/>
      </c>
      <c r="Y1797" s="51" t="str">
        <f t="shared" si="198"/>
        <v/>
      </c>
      <c r="Z1797" s="46" t="str">
        <f t="shared" si="199"/>
        <v/>
      </c>
      <c r="AA1797" s="45" t="str">
        <f t="shared" si="200"/>
        <v/>
      </c>
      <c r="AB1797" s="45" t="str">
        <f t="shared" si="201"/>
        <v/>
      </c>
      <c r="AC1797" s="45" t="str">
        <f>+IF(Q1797="","",IFERROR(VLOOKUP(Q1797,Consulta1[],7,0),"-"))</f>
        <v/>
      </c>
      <c r="AD1797" s="45" t="str">
        <f>+IF(Q1797="","",IFERROR(VLOOKUP(Q1797,Consulta1[],9,0),"-"))</f>
        <v/>
      </c>
      <c r="AE1797" s="1">
        <f t="shared" si="202"/>
        <v>0</v>
      </c>
    </row>
    <row r="1798" spans="16:31">
      <c r="P1798" s="54"/>
      <c r="Q1798" s="45" t="str">
        <f t="shared" si="196"/>
        <v/>
      </c>
      <c r="R1798" s="45" t="str">
        <f>+IF(Q1798="","",IFERROR(VLOOKUP(Q1798,Consulta1[],2,0),"-"))</f>
        <v/>
      </c>
      <c r="S1798" s="45" t="str">
        <f>+IF(Q1798="","",IFERROR(VLOOKUP(Q1798,Consulta1[],3,0),"-"))</f>
        <v/>
      </c>
      <c r="T1798" s="45" t="str">
        <f>+IF(Q1798="","",IFERROR(VLOOKUP(Q1798,Consulta1[],4,0),"-"))</f>
        <v/>
      </c>
      <c r="U1798" s="45" t="str">
        <f>+IF(Q1798="","",IFERROR(VLOOKUP(Q1798,Consulta1[],5,0),"-"))</f>
        <v/>
      </c>
      <c r="V1798" s="45" t="str">
        <f>+IF(Q1798="","",IFERROR(VLOOKUP(Q1798,Consulta1[],6,0),"-"))</f>
        <v/>
      </c>
      <c r="W1798" s="45" t="str">
        <f t="shared" si="197"/>
        <v/>
      </c>
      <c r="X1798" s="51" t="str">
        <f>+IF(T1798="SWAT HB",800,IF(R1798="-","",IFERROR(IF(T1798="-","",VLOOKUP(T1798,'SKILL PERFIL'!$A$2:$B$37,2,0)),"")))</f>
        <v/>
      </c>
      <c r="Y1798" s="51" t="str">
        <f t="shared" si="198"/>
        <v/>
      </c>
      <c r="Z1798" s="46" t="str">
        <f t="shared" si="199"/>
        <v/>
      </c>
      <c r="AA1798" s="45" t="str">
        <f t="shared" si="200"/>
        <v/>
      </c>
      <c r="AB1798" s="45" t="str">
        <f t="shared" si="201"/>
        <v/>
      </c>
      <c r="AC1798" s="45" t="str">
        <f>+IF(Q1798="","",IFERROR(VLOOKUP(Q1798,Consulta1[],7,0),"-"))</f>
        <v/>
      </c>
      <c r="AD1798" s="45" t="str">
        <f>+IF(Q1798="","",IFERROR(VLOOKUP(Q1798,Consulta1[],9,0),"-"))</f>
        <v/>
      </c>
      <c r="AE1798" s="1">
        <f t="shared" si="202"/>
        <v>0</v>
      </c>
    </row>
    <row r="1799" spans="16:31">
      <c r="P1799" s="54"/>
      <c r="Q1799" s="45" t="str">
        <f t="shared" si="196"/>
        <v/>
      </c>
      <c r="R1799" s="45" t="str">
        <f>+IF(Q1799="","",IFERROR(VLOOKUP(Q1799,Consulta1[],2,0),"-"))</f>
        <v/>
      </c>
      <c r="S1799" s="45" t="str">
        <f>+IF(Q1799="","",IFERROR(VLOOKUP(Q1799,Consulta1[],3,0),"-"))</f>
        <v/>
      </c>
      <c r="T1799" s="45" t="str">
        <f>+IF(Q1799="","",IFERROR(VLOOKUP(Q1799,Consulta1[],4,0),"-"))</f>
        <v/>
      </c>
      <c r="U1799" s="45" t="str">
        <f>+IF(Q1799="","",IFERROR(VLOOKUP(Q1799,Consulta1[],5,0),"-"))</f>
        <v/>
      </c>
      <c r="V1799" s="45" t="str">
        <f>+IF(Q1799="","",IFERROR(VLOOKUP(Q1799,Consulta1[],6,0),"-"))</f>
        <v/>
      </c>
      <c r="W1799" s="45" t="str">
        <f t="shared" si="197"/>
        <v/>
      </c>
      <c r="X1799" s="51" t="str">
        <f>+IF(T1799="SWAT HB",800,IF(R1799="-","",IFERROR(IF(T1799="-","",VLOOKUP(T1799,'SKILL PERFIL'!$A$2:$B$37,2,0)),"")))</f>
        <v/>
      </c>
      <c r="Y1799" s="51" t="str">
        <f t="shared" si="198"/>
        <v/>
      </c>
      <c r="Z1799" s="46" t="str">
        <f t="shared" si="199"/>
        <v/>
      </c>
      <c r="AA1799" s="45" t="str">
        <f t="shared" si="200"/>
        <v/>
      </c>
      <c r="AB1799" s="45" t="str">
        <f t="shared" si="201"/>
        <v/>
      </c>
      <c r="AC1799" s="45" t="str">
        <f>+IF(Q1799="","",IFERROR(VLOOKUP(Q1799,Consulta1[],7,0),"-"))</f>
        <v/>
      </c>
      <c r="AD1799" s="45" t="str">
        <f>+IF(Q1799="","",IFERROR(VLOOKUP(Q1799,Consulta1[],9,0),"-"))</f>
        <v/>
      </c>
      <c r="AE1799" s="1">
        <f t="shared" si="202"/>
        <v>0</v>
      </c>
    </row>
    <row r="1800" spans="16:31">
      <c r="P1800" s="54"/>
      <c r="Q1800" s="45" t="str">
        <f t="shared" si="196"/>
        <v/>
      </c>
      <c r="R1800" s="45" t="str">
        <f>+IF(Q1800="","",IFERROR(VLOOKUP(Q1800,Consulta1[],2,0),"-"))</f>
        <v/>
      </c>
      <c r="S1800" s="45" t="str">
        <f>+IF(Q1800="","",IFERROR(VLOOKUP(Q1800,Consulta1[],3,0),"-"))</f>
        <v/>
      </c>
      <c r="T1800" s="45" t="str">
        <f>+IF(Q1800="","",IFERROR(VLOOKUP(Q1800,Consulta1[],4,0),"-"))</f>
        <v/>
      </c>
      <c r="U1800" s="45" t="str">
        <f>+IF(Q1800="","",IFERROR(VLOOKUP(Q1800,Consulta1[],5,0),"-"))</f>
        <v/>
      </c>
      <c r="V1800" s="45" t="str">
        <f>+IF(Q1800="","",IFERROR(VLOOKUP(Q1800,Consulta1[],6,0),"-"))</f>
        <v/>
      </c>
      <c r="W1800" s="45" t="str">
        <f t="shared" si="197"/>
        <v/>
      </c>
      <c r="X1800" s="51" t="str">
        <f>+IF(T1800="SWAT HB",800,IF(R1800="-","",IFERROR(IF(T1800="-","",VLOOKUP(T1800,'SKILL PERFIL'!$A$2:$B$37,2,0)),"")))</f>
        <v/>
      </c>
      <c r="Y1800" s="51" t="str">
        <f t="shared" si="198"/>
        <v/>
      </c>
      <c r="Z1800" s="46" t="str">
        <f t="shared" si="199"/>
        <v/>
      </c>
      <c r="AA1800" s="45" t="str">
        <f t="shared" si="200"/>
        <v/>
      </c>
      <c r="AB1800" s="45" t="str">
        <f t="shared" si="201"/>
        <v/>
      </c>
      <c r="AC1800" s="45" t="str">
        <f>+IF(Q1800="","",IFERROR(VLOOKUP(Q1800,Consulta1[],7,0),"-"))</f>
        <v/>
      </c>
      <c r="AD1800" s="45" t="str">
        <f>+IF(Q1800="","",IFERROR(VLOOKUP(Q1800,Consulta1[],9,0),"-"))</f>
        <v/>
      </c>
      <c r="AE1800" s="1">
        <f t="shared" si="202"/>
        <v>0</v>
      </c>
    </row>
    <row r="1801" spans="16:31">
      <c r="P1801" s="54"/>
      <c r="Q1801" s="45" t="str">
        <f t="shared" si="196"/>
        <v/>
      </c>
      <c r="R1801" s="45" t="str">
        <f>+IF(Q1801="","",IFERROR(VLOOKUP(Q1801,Consulta1[],2,0),"-"))</f>
        <v/>
      </c>
      <c r="S1801" s="45" t="str">
        <f>+IF(Q1801="","",IFERROR(VLOOKUP(Q1801,Consulta1[],3,0),"-"))</f>
        <v/>
      </c>
      <c r="T1801" s="45" t="str">
        <f>+IF(Q1801="","",IFERROR(VLOOKUP(Q1801,Consulta1[],4,0),"-"))</f>
        <v/>
      </c>
      <c r="U1801" s="45" t="str">
        <f>+IF(Q1801="","",IFERROR(VLOOKUP(Q1801,Consulta1[],5,0),"-"))</f>
        <v/>
      </c>
      <c r="V1801" s="45" t="str">
        <f>+IF(Q1801="","",IFERROR(VLOOKUP(Q1801,Consulta1[],6,0),"-"))</f>
        <v/>
      </c>
      <c r="W1801" s="45" t="str">
        <f t="shared" si="197"/>
        <v/>
      </c>
      <c r="X1801" s="51" t="str">
        <f>+IF(T1801="SWAT HB",800,IF(R1801="-","",IFERROR(IF(T1801="-","",VLOOKUP(T1801,'SKILL PERFIL'!$A$2:$B$37,2,0)),"")))</f>
        <v/>
      </c>
      <c r="Y1801" s="51" t="str">
        <f t="shared" si="198"/>
        <v/>
      </c>
      <c r="Z1801" s="46" t="str">
        <f t="shared" si="199"/>
        <v/>
      </c>
      <c r="AA1801" s="45" t="str">
        <f t="shared" si="200"/>
        <v/>
      </c>
      <c r="AB1801" s="45" t="str">
        <f t="shared" si="201"/>
        <v/>
      </c>
      <c r="AC1801" s="45" t="str">
        <f>+IF(Q1801="","",IFERROR(VLOOKUP(Q1801,Consulta1[],7,0),"-"))</f>
        <v/>
      </c>
      <c r="AD1801" s="45" t="str">
        <f>+IF(Q1801="","",IFERROR(VLOOKUP(Q1801,Consulta1[],9,0),"-"))</f>
        <v/>
      </c>
      <c r="AE1801" s="1">
        <f t="shared" si="202"/>
        <v>0</v>
      </c>
    </row>
    <row r="1802" spans="16:31">
      <c r="P1802" s="54"/>
      <c r="Q1802" s="45" t="str">
        <f t="shared" si="196"/>
        <v/>
      </c>
      <c r="R1802" s="45" t="str">
        <f>+IF(Q1802="","",IFERROR(VLOOKUP(Q1802,Consulta1[],2,0),"-"))</f>
        <v/>
      </c>
      <c r="S1802" s="45" t="str">
        <f>+IF(Q1802="","",IFERROR(VLOOKUP(Q1802,Consulta1[],3,0),"-"))</f>
        <v/>
      </c>
      <c r="T1802" s="45" t="str">
        <f>+IF(Q1802="","",IFERROR(VLOOKUP(Q1802,Consulta1[],4,0),"-"))</f>
        <v/>
      </c>
      <c r="U1802" s="45" t="str">
        <f>+IF(Q1802="","",IFERROR(VLOOKUP(Q1802,Consulta1[],5,0),"-"))</f>
        <v/>
      </c>
      <c r="V1802" s="45" t="str">
        <f>+IF(Q1802="","",IFERROR(VLOOKUP(Q1802,Consulta1[],6,0),"-"))</f>
        <v/>
      </c>
      <c r="W1802" s="45" t="str">
        <f t="shared" si="197"/>
        <v/>
      </c>
      <c r="X1802" s="51" t="str">
        <f>+IF(T1802="SWAT HB",800,IF(R1802="-","",IFERROR(IF(T1802="-","",VLOOKUP(T1802,'SKILL PERFIL'!$A$2:$B$37,2,0)),"")))</f>
        <v/>
      </c>
      <c r="Y1802" s="51" t="str">
        <f t="shared" si="198"/>
        <v/>
      </c>
      <c r="Z1802" s="46" t="str">
        <f t="shared" si="199"/>
        <v/>
      </c>
      <c r="AA1802" s="45" t="str">
        <f t="shared" si="200"/>
        <v/>
      </c>
      <c r="AB1802" s="45" t="str">
        <f t="shared" si="201"/>
        <v/>
      </c>
      <c r="AC1802" s="45" t="str">
        <f>+IF(Q1802="","",IFERROR(VLOOKUP(Q1802,Consulta1[],7,0),"-"))</f>
        <v/>
      </c>
      <c r="AD1802" s="45" t="str">
        <f>+IF(Q1802="","",IFERROR(VLOOKUP(Q1802,Consulta1[],9,0),"-"))</f>
        <v/>
      </c>
      <c r="AE1802" s="1">
        <f t="shared" si="202"/>
        <v>0</v>
      </c>
    </row>
    <row r="1803" spans="16:31">
      <c r="P1803" s="54"/>
      <c r="Q1803" s="45" t="str">
        <f t="shared" si="196"/>
        <v/>
      </c>
      <c r="R1803" s="45" t="str">
        <f>+IF(Q1803="","",IFERROR(VLOOKUP(Q1803,Consulta1[],2,0),"-"))</f>
        <v/>
      </c>
      <c r="S1803" s="45" t="str">
        <f>+IF(Q1803="","",IFERROR(VLOOKUP(Q1803,Consulta1[],3,0),"-"))</f>
        <v/>
      </c>
      <c r="T1803" s="45" t="str">
        <f>+IF(Q1803="","",IFERROR(VLOOKUP(Q1803,Consulta1[],4,0),"-"))</f>
        <v/>
      </c>
      <c r="U1803" s="45" t="str">
        <f>+IF(Q1803="","",IFERROR(VLOOKUP(Q1803,Consulta1[],5,0),"-"))</f>
        <v/>
      </c>
      <c r="V1803" s="45" t="str">
        <f>+IF(Q1803="","",IFERROR(VLOOKUP(Q1803,Consulta1[],6,0),"-"))</f>
        <v/>
      </c>
      <c r="W1803" s="45" t="str">
        <f t="shared" si="197"/>
        <v/>
      </c>
      <c r="X1803" s="51" t="str">
        <f>+IF(T1803="SWAT HB",800,IF(R1803="-","",IFERROR(IF(T1803="-","",VLOOKUP(T1803,'SKILL PERFIL'!$A$2:$B$37,2,0)),"")))</f>
        <v/>
      </c>
      <c r="Y1803" s="51" t="str">
        <f t="shared" si="198"/>
        <v/>
      </c>
      <c r="Z1803" s="46" t="str">
        <f t="shared" si="199"/>
        <v/>
      </c>
      <c r="AA1803" s="45" t="str">
        <f t="shared" si="200"/>
        <v/>
      </c>
      <c r="AB1803" s="45" t="str">
        <f t="shared" si="201"/>
        <v/>
      </c>
      <c r="AC1803" s="45" t="str">
        <f>+IF(Q1803="","",IFERROR(VLOOKUP(Q1803,Consulta1[],7,0),"-"))</f>
        <v/>
      </c>
      <c r="AD1803" s="45" t="str">
        <f>+IF(Q1803="","",IFERROR(VLOOKUP(Q1803,Consulta1[],9,0),"-"))</f>
        <v/>
      </c>
      <c r="AE1803" s="1">
        <f t="shared" si="202"/>
        <v>0</v>
      </c>
    </row>
    <row r="1804" spans="16:31">
      <c r="P1804" s="54"/>
      <c r="Q1804" s="45" t="str">
        <f t="shared" si="196"/>
        <v/>
      </c>
      <c r="R1804" s="45" t="str">
        <f>+IF(Q1804="","",IFERROR(VLOOKUP(Q1804,Consulta1[],2,0),"-"))</f>
        <v/>
      </c>
      <c r="S1804" s="45" t="str">
        <f>+IF(Q1804="","",IFERROR(VLOOKUP(Q1804,Consulta1[],3,0),"-"))</f>
        <v/>
      </c>
      <c r="T1804" s="45" t="str">
        <f>+IF(Q1804="","",IFERROR(VLOOKUP(Q1804,Consulta1[],4,0),"-"))</f>
        <v/>
      </c>
      <c r="U1804" s="45" t="str">
        <f>+IF(Q1804="","",IFERROR(VLOOKUP(Q1804,Consulta1[],5,0),"-"))</f>
        <v/>
      </c>
      <c r="V1804" s="45" t="str">
        <f>+IF(Q1804="","",IFERROR(VLOOKUP(Q1804,Consulta1[],6,0),"-"))</f>
        <v/>
      </c>
      <c r="W1804" s="45" t="str">
        <f t="shared" si="197"/>
        <v/>
      </c>
      <c r="X1804" s="51" t="str">
        <f>+IF(T1804="SWAT HB",800,IF(R1804="-","",IFERROR(IF(T1804="-","",VLOOKUP(T1804,'SKILL PERFIL'!$A$2:$B$37,2,0)),"")))</f>
        <v/>
      </c>
      <c r="Y1804" s="51" t="str">
        <f t="shared" si="198"/>
        <v/>
      </c>
      <c r="Z1804" s="46" t="str">
        <f t="shared" si="199"/>
        <v/>
      </c>
      <c r="AA1804" s="45" t="str">
        <f t="shared" si="200"/>
        <v/>
      </c>
      <c r="AB1804" s="45" t="str">
        <f t="shared" si="201"/>
        <v/>
      </c>
      <c r="AC1804" s="45" t="str">
        <f>+IF(Q1804="","",IFERROR(VLOOKUP(Q1804,Consulta1[],7,0),"-"))</f>
        <v/>
      </c>
      <c r="AD1804" s="45" t="str">
        <f>+IF(Q1804="","",IFERROR(VLOOKUP(Q1804,Consulta1[],9,0),"-"))</f>
        <v/>
      </c>
      <c r="AE1804" s="1">
        <f t="shared" si="202"/>
        <v>0</v>
      </c>
    </row>
    <row r="1805" spans="16:31">
      <c r="P1805" s="54"/>
      <c r="Q1805" s="45" t="str">
        <f t="shared" si="196"/>
        <v/>
      </c>
      <c r="R1805" s="45" t="str">
        <f>+IF(Q1805="","",IFERROR(VLOOKUP(Q1805,Consulta1[],2,0),"-"))</f>
        <v/>
      </c>
      <c r="S1805" s="45" t="str">
        <f>+IF(Q1805="","",IFERROR(VLOOKUP(Q1805,Consulta1[],3,0),"-"))</f>
        <v/>
      </c>
      <c r="T1805" s="45" t="str">
        <f>+IF(Q1805="","",IFERROR(VLOOKUP(Q1805,Consulta1[],4,0),"-"))</f>
        <v/>
      </c>
      <c r="U1805" s="45" t="str">
        <f>+IF(Q1805="","",IFERROR(VLOOKUP(Q1805,Consulta1[],5,0),"-"))</f>
        <v/>
      </c>
      <c r="V1805" s="45" t="str">
        <f>+IF(Q1805="","",IFERROR(VLOOKUP(Q1805,Consulta1[],6,0),"-"))</f>
        <v/>
      </c>
      <c r="W1805" s="45" t="str">
        <f t="shared" si="197"/>
        <v/>
      </c>
      <c r="X1805" s="51" t="str">
        <f>+IF(T1805="SWAT HB",800,IF(R1805="-","",IFERROR(IF(T1805="-","",VLOOKUP(T1805,'SKILL PERFIL'!$A$2:$B$37,2,0)),"")))</f>
        <v/>
      </c>
      <c r="Y1805" s="51" t="str">
        <f t="shared" si="198"/>
        <v/>
      </c>
      <c r="Z1805" s="46" t="str">
        <f t="shared" si="199"/>
        <v/>
      </c>
      <c r="AA1805" s="45" t="str">
        <f t="shared" si="200"/>
        <v/>
      </c>
      <c r="AB1805" s="45" t="str">
        <f t="shared" si="201"/>
        <v/>
      </c>
      <c r="AC1805" s="45" t="str">
        <f>+IF(Q1805="","",IFERROR(VLOOKUP(Q1805,Consulta1[],7,0),"-"))</f>
        <v/>
      </c>
      <c r="AD1805" s="45" t="str">
        <f>+IF(Q1805="","",IFERROR(VLOOKUP(Q1805,Consulta1[],9,0),"-"))</f>
        <v/>
      </c>
      <c r="AE1805" s="1">
        <f t="shared" si="202"/>
        <v>0</v>
      </c>
    </row>
    <row r="1806" spans="16:31">
      <c r="P1806" s="54"/>
      <c r="Q1806" s="45" t="str">
        <f t="shared" si="196"/>
        <v/>
      </c>
      <c r="R1806" s="45" t="str">
        <f>+IF(Q1806="","",IFERROR(VLOOKUP(Q1806,Consulta1[],2,0),"-"))</f>
        <v/>
      </c>
      <c r="S1806" s="45" t="str">
        <f>+IF(Q1806="","",IFERROR(VLOOKUP(Q1806,Consulta1[],3,0),"-"))</f>
        <v/>
      </c>
      <c r="T1806" s="45" t="str">
        <f>+IF(Q1806="","",IFERROR(VLOOKUP(Q1806,Consulta1[],4,0),"-"))</f>
        <v/>
      </c>
      <c r="U1806" s="45" t="str">
        <f>+IF(Q1806="","",IFERROR(VLOOKUP(Q1806,Consulta1[],5,0),"-"))</f>
        <v/>
      </c>
      <c r="V1806" s="45" t="str">
        <f>+IF(Q1806="","",IFERROR(VLOOKUP(Q1806,Consulta1[],6,0),"-"))</f>
        <v/>
      </c>
      <c r="W1806" s="45" t="str">
        <f t="shared" si="197"/>
        <v/>
      </c>
      <c r="X1806" s="51" t="str">
        <f>+IF(T1806="SWAT HB",800,IF(R1806="-","",IFERROR(IF(T1806="-","",VLOOKUP(T1806,'SKILL PERFIL'!$A$2:$B$37,2,0)),"")))</f>
        <v/>
      </c>
      <c r="Y1806" s="51" t="str">
        <f t="shared" si="198"/>
        <v/>
      </c>
      <c r="Z1806" s="46" t="str">
        <f t="shared" si="199"/>
        <v/>
      </c>
      <c r="AA1806" s="45" t="str">
        <f t="shared" si="200"/>
        <v/>
      </c>
      <c r="AB1806" s="45" t="str">
        <f t="shared" si="201"/>
        <v/>
      </c>
      <c r="AC1806" s="45" t="str">
        <f>+IF(Q1806="","",IFERROR(VLOOKUP(Q1806,Consulta1[],7,0),"-"))</f>
        <v/>
      </c>
      <c r="AD1806" s="45" t="str">
        <f>+IF(Q1806="","",IFERROR(VLOOKUP(Q1806,Consulta1[],9,0),"-"))</f>
        <v/>
      </c>
      <c r="AE1806" s="1">
        <f t="shared" si="202"/>
        <v>0</v>
      </c>
    </row>
    <row r="1807" spans="16:31">
      <c r="P1807" s="54"/>
      <c r="Q1807" s="45" t="str">
        <f t="shared" si="196"/>
        <v/>
      </c>
      <c r="R1807" s="45" t="str">
        <f>+IF(Q1807="","",IFERROR(VLOOKUP(Q1807,Consulta1[],2,0),"-"))</f>
        <v/>
      </c>
      <c r="S1807" s="45" t="str">
        <f>+IF(Q1807="","",IFERROR(VLOOKUP(Q1807,Consulta1[],3,0),"-"))</f>
        <v/>
      </c>
      <c r="T1807" s="45" t="str">
        <f>+IF(Q1807="","",IFERROR(VLOOKUP(Q1807,Consulta1[],4,0),"-"))</f>
        <v/>
      </c>
      <c r="U1807" s="45" t="str">
        <f>+IF(Q1807="","",IFERROR(VLOOKUP(Q1807,Consulta1[],5,0),"-"))</f>
        <v/>
      </c>
      <c r="V1807" s="45" t="str">
        <f>+IF(Q1807="","",IFERROR(VLOOKUP(Q1807,Consulta1[],6,0),"-"))</f>
        <v/>
      </c>
      <c r="W1807" s="45" t="str">
        <f t="shared" si="197"/>
        <v/>
      </c>
      <c r="X1807" s="51" t="str">
        <f>+IF(T1807="SWAT HB",800,IF(R1807="-","",IFERROR(IF(T1807="-","",VLOOKUP(T1807,'SKILL PERFIL'!$A$2:$B$37,2,0)),"")))</f>
        <v/>
      </c>
      <c r="Y1807" s="51" t="str">
        <f t="shared" si="198"/>
        <v/>
      </c>
      <c r="Z1807" s="46" t="str">
        <f t="shared" si="199"/>
        <v/>
      </c>
      <c r="AA1807" s="45" t="str">
        <f t="shared" si="200"/>
        <v/>
      </c>
      <c r="AB1807" s="45" t="str">
        <f t="shared" si="201"/>
        <v/>
      </c>
      <c r="AC1807" s="45" t="str">
        <f>+IF(Q1807="","",IFERROR(VLOOKUP(Q1807,Consulta1[],7,0),"-"))</f>
        <v/>
      </c>
      <c r="AD1807" s="45" t="str">
        <f>+IF(Q1807="","",IFERROR(VLOOKUP(Q1807,Consulta1[],9,0),"-"))</f>
        <v/>
      </c>
      <c r="AE1807" s="1">
        <f t="shared" si="202"/>
        <v>0</v>
      </c>
    </row>
    <row r="1808" spans="16:31">
      <c r="P1808" s="54"/>
      <c r="Q1808" s="45" t="str">
        <f t="shared" si="196"/>
        <v/>
      </c>
      <c r="R1808" s="45" t="str">
        <f>+IF(Q1808="","",IFERROR(VLOOKUP(Q1808,Consulta1[],2,0),"-"))</f>
        <v/>
      </c>
      <c r="S1808" s="45" t="str">
        <f>+IF(Q1808="","",IFERROR(VLOOKUP(Q1808,Consulta1[],3,0),"-"))</f>
        <v/>
      </c>
      <c r="T1808" s="45" t="str">
        <f>+IF(Q1808="","",IFERROR(VLOOKUP(Q1808,Consulta1[],4,0),"-"))</f>
        <v/>
      </c>
      <c r="U1808" s="45" t="str">
        <f>+IF(Q1808="","",IFERROR(VLOOKUP(Q1808,Consulta1[],5,0),"-"))</f>
        <v/>
      </c>
      <c r="V1808" s="45" t="str">
        <f>+IF(Q1808="","",IFERROR(VLOOKUP(Q1808,Consulta1[],6,0),"-"))</f>
        <v/>
      </c>
      <c r="W1808" s="45" t="str">
        <f t="shared" si="197"/>
        <v/>
      </c>
      <c r="X1808" s="51" t="str">
        <f>+IF(T1808="SWAT HB",800,IF(R1808="-","",IFERROR(IF(T1808="-","",VLOOKUP(T1808,'SKILL PERFIL'!$A$2:$B$37,2,0)),"")))</f>
        <v/>
      </c>
      <c r="Y1808" s="51" t="str">
        <f t="shared" si="198"/>
        <v/>
      </c>
      <c r="Z1808" s="46" t="str">
        <f t="shared" si="199"/>
        <v/>
      </c>
      <c r="AA1808" s="45" t="str">
        <f t="shared" si="200"/>
        <v/>
      </c>
      <c r="AB1808" s="45" t="str">
        <f t="shared" si="201"/>
        <v/>
      </c>
      <c r="AC1808" s="45" t="str">
        <f>+IF(Q1808="","",IFERROR(VLOOKUP(Q1808,Consulta1[],7,0),"-"))</f>
        <v/>
      </c>
      <c r="AD1808" s="45" t="str">
        <f>+IF(Q1808="","",IFERROR(VLOOKUP(Q1808,Consulta1[],9,0),"-"))</f>
        <v/>
      </c>
      <c r="AE1808" s="1">
        <f t="shared" si="202"/>
        <v>0</v>
      </c>
    </row>
    <row r="1809" spans="16:31">
      <c r="P1809" s="54"/>
      <c r="Q1809" s="45" t="str">
        <f t="shared" si="196"/>
        <v/>
      </c>
      <c r="R1809" s="45" t="str">
        <f>+IF(Q1809="","",IFERROR(VLOOKUP(Q1809,Consulta1[],2,0),"-"))</f>
        <v/>
      </c>
      <c r="S1809" s="45" t="str">
        <f>+IF(Q1809="","",IFERROR(VLOOKUP(Q1809,Consulta1[],3,0),"-"))</f>
        <v/>
      </c>
      <c r="T1809" s="45" t="str">
        <f>+IF(Q1809="","",IFERROR(VLOOKUP(Q1809,Consulta1[],4,0),"-"))</f>
        <v/>
      </c>
      <c r="U1809" s="45" t="str">
        <f>+IF(Q1809="","",IFERROR(VLOOKUP(Q1809,Consulta1[],5,0),"-"))</f>
        <v/>
      </c>
      <c r="V1809" s="45" t="str">
        <f>+IF(Q1809="","",IFERROR(VLOOKUP(Q1809,Consulta1[],6,0),"-"))</f>
        <v/>
      </c>
      <c r="W1809" s="45" t="str">
        <f t="shared" si="197"/>
        <v/>
      </c>
      <c r="X1809" s="51" t="str">
        <f>+IF(T1809="SWAT HB",800,IF(R1809="-","",IFERROR(IF(T1809="-","",VLOOKUP(T1809,'SKILL PERFIL'!$A$2:$B$37,2,0)),"")))</f>
        <v/>
      </c>
      <c r="Y1809" s="51" t="str">
        <f t="shared" si="198"/>
        <v/>
      </c>
      <c r="Z1809" s="46" t="str">
        <f t="shared" si="199"/>
        <v/>
      </c>
      <c r="AA1809" s="45" t="str">
        <f t="shared" si="200"/>
        <v/>
      </c>
      <c r="AB1809" s="45" t="str">
        <f t="shared" si="201"/>
        <v/>
      </c>
      <c r="AC1809" s="45" t="str">
        <f>+IF(Q1809="","",IFERROR(VLOOKUP(Q1809,Consulta1[],7,0),"-"))</f>
        <v/>
      </c>
      <c r="AD1809" s="45" t="str">
        <f>+IF(Q1809="","",IFERROR(VLOOKUP(Q1809,Consulta1[],9,0),"-"))</f>
        <v/>
      </c>
      <c r="AE1809" s="1">
        <f t="shared" si="202"/>
        <v>0</v>
      </c>
    </row>
    <row r="1810" spans="16:31">
      <c r="P1810" s="54"/>
      <c r="Q1810" s="45" t="str">
        <f t="shared" si="196"/>
        <v/>
      </c>
      <c r="R1810" s="45" t="str">
        <f>+IF(Q1810="","",IFERROR(VLOOKUP(Q1810,Consulta1[],2,0),"-"))</f>
        <v/>
      </c>
      <c r="S1810" s="45" t="str">
        <f>+IF(Q1810="","",IFERROR(VLOOKUP(Q1810,Consulta1[],3,0),"-"))</f>
        <v/>
      </c>
      <c r="T1810" s="45" t="str">
        <f>+IF(Q1810="","",IFERROR(VLOOKUP(Q1810,Consulta1[],4,0),"-"))</f>
        <v/>
      </c>
      <c r="U1810" s="45" t="str">
        <f>+IF(Q1810="","",IFERROR(VLOOKUP(Q1810,Consulta1[],5,0),"-"))</f>
        <v/>
      </c>
      <c r="V1810" s="45" t="str">
        <f>+IF(Q1810="","",IFERROR(VLOOKUP(Q1810,Consulta1[],6,0),"-"))</f>
        <v/>
      </c>
      <c r="W1810" s="45" t="str">
        <f t="shared" si="197"/>
        <v/>
      </c>
      <c r="X1810" s="51" t="str">
        <f>+IF(T1810="SWAT HB",800,IF(R1810="-","",IFERROR(IF(T1810="-","",VLOOKUP(T1810,'SKILL PERFIL'!$A$2:$B$37,2,0)),"")))</f>
        <v/>
      </c>
      <c r="Y1810" s="51" t="str">
        <f t="shared" si="198"/>
        <v/>
      </c>
      <c r="Z1810" s="46" t="str">
        <f t="shared" si="199"/>
        <v/>
      </c>
      <c r="AA1810" s="45" t="str">
        <f t="shared" si="200"/>
        <v/>
      </c>
      <c r="AB1810" s="45" t="str">
        <f t="shared" si="201"/>
        <v/>
      </c>
      <c r="AC1810" s="45" t="str">
        <f>+IF(Q1810="","",IFERROR(VLOOKUP(Q1810,Consulta1[],7,0),"-"))</f>
        <v/>
      </c>
      <c r="AD1810" s="45" t="str">
        <f>+IF(Q1810="","",IFERROR(VLOOKUP(Q1810,Consulta1[],9,0),"-"))</f>
        <v/>
      </c>
      <c r="AE1810" s="1">
        <f t="shared" si="202"/>
        <v>0</v>
      </c>
    </row>
    <row r="1811" spans="16:31">
      <c r="P1811" s="54"/>
      <c r="Q1811" s="45" t="str">
        <f t="shared" si="196"/>
        <v/>
      </c>
      <c r="R1811" s="45" t="str">
        <f>+IF(Q1811="","",IFERROR(VLOOKUP(Q1811,Consulta1[],2,0),"-"))</f>
        <v/>
      </c>
      <c r="S1811" s="45" t="str">
        <f>+IF(Q1811="","",IFERROR(VLOOKUP(Q1811,Consulta1[],3,0),"-"))</f>
        <v/>
      </c>
      <c r="T1811" s="45" t="str">
        <f>+IF(Q1811="","",IFERROR(VLOOKUP(Q1811,Consulta1[],4,0),"-"))</f>
        <v/>
      </c>
      <c r="U1811" s="45" t="str">
        <f>+IF(Q1811="","",IFERROR(VLOOKUP(Q1811,Consulta1[],5,0),"-"))</f>
        <v/>
      </c>
      <c r="V1811" s="45" t="str">
        <f>+IF(Q1811="","",IFERROR(VLOOKUP(Q1811,Consulta1[],6,0),"-"))</f>
        <v/>
      </c>
      <c r="W1811" s="45" t="str">
        <f t="shared" si="197"/>
        <v/>
      </c>
      <c r="X1811" s="51" t="str">
        <f>+IF(T1811="SWAT HB",800,IF(R1811="-","",IFERROR(IF(T1811="-","",VLOOKUP(T1811,'SKILL PERFIL'!$A$2:$B$37,2,0)),"")))</f>
        <v/>
      </c>
      <c r="Y1811" s="51" t="str">
        <f t="shared" si="198"/>
        <v/>
      </c>
      <c r="Z1811" s="46" t="str">
        <f t="shared" si="199"/>
        <v/>
      </c>
      <c r="AA1811" s="45" t="str">
        <f t="shared" si="200"/>
        <v/>
      </c>
      <c r="AB1811" s="45" t="str">
        <f t="shared" si="201"/>
        <v/>
      </c>
      <c r="AC1811" s="45" t="str">
        <f>+IF(Q1811="","",IFERROR(VLOOKUP(Q1811,Consulta1[],7,0),"-"))</f>
        <v/>
      </c>
      <c r="AD1811" s="45" t="str">
        <f>+IF(Q1811="","",IFERROR(VLOOKUP(Q1811,Consulta1[],9,0),"-"))</f>
        <v/>
      </c>
      <c r="AE1811" s="1">
        <f t="shared" si="202"/>
        <v>0</v>
      </c>
    </row>
    <row r="1812" spans="16:31">
      <c r="P1812" s="54"/>
      <c r="Q1812" s="45" t="str">
        <f t="shared" si="196"/>
        <v/>
      </c>
      <c r="R1812" s="45" t="str">
        <f>+IF(Q1812="","",IFERROR(VLOOKUP(Q1812,Consulta1[],2,0),"-"))</f>
        <v/>
      </c>
      <c r="S1812" s="45" t="str">
        <f>+IF(Q1812="","",IFERROR(VLOOKUP(Q1812,Consulta1[],3,0),"-"))</f>
        <v/>
      </c>
      <c r="T1812" s="45" t="str">
        <f>+IF(Q1812="","",IFERROR(VLOOKUP(Q1812,Consulta1[],4,0),"-"))</f>
        <v/>
      </c>
      <c r="U1812" s="45" t="str">
        <f>+IF(Q1812="","",IFERROR(VLOOKUP(Q1812,Consulta1[],5,0),"-"))</f>
        <v/>
      </c>
      <c r="V1812" s="45" t="str">
        <f>+IF(Q1812="","",IFERROR(VLOOKUP(Q1812,Consulta1[],6,0),"-"))</f>
        <v/>
      </c>
      <c r="W1812" s="45" t="str">
        <f t="shared" si="197"/>
        <v/>
      </c>
      <c r="X1812" s="51" t="str">
        <f>+IF(T1812="SWAT HB",800,IF(R1812="-","",IFERROR(IF(T1812="-","",VLOOKUP(T1812,'SKILL PERFIL'!$A$2:$B$37,2,0)),"")))</f>
        <v/>
      </c>
      <c r="Y1812" s="51" t="str">
        <f t="shared" si="198"/>
        <v/>
      </c>
      <c r="Z1812" s="46" t="str">
        <f t="shared" si="199"/>
        <v/>
      </c>
      <c r="AA1812" s="45" t="str">
        <f t="shared" si="200"/>
        <v/>
      </c>
      <c r="AB1812" s="45" t="str">
        <f t="shared" si="201"/>
        <v/>
      </c>
      <c r="AC1812" s="45" t="str">
        <f>+IF(Q1812="","",IFERROR(VLOOKUP(Q1812,Consulta1[],7,0),"-"))</f>
        <v/>
      </c>
      <c r="AD1812" s="45" t="str">
        <f>+IF(Q1812="","",IFERROR(VLOOKUP(Q1812,Consulta1[],9,0),"-"))</f>
        <v/>
      </c>
      <c r="AE1812" s="1">
        <f t="shared" si="202"/>
        <v>0</v>
      </c>
    </row>
    <row r="1813" spans="16:31">
      <c r="P1813" s="54"/>
      <c r="Q1813" s="45" t="str">
        <f t="shared" si="196"/>
        <v/>
      </c>
      <c r="R1813" s="45" t="str">
        <f>+IF(Q1813="","",IFERROR(VLOOKUP(Q1813,Consulta1[],2,0),"-"))</f>
        <v/>
      </c>
      <c r="S1813" s="45" t="str">
        <f>+IF(Q1813="","",IFERROR(VLOOKUP(Q1813,Consulta1[],3,0),"-"))</f>
        <v/>
      </c>
      <c r="T1813" s="45" t="str">
        <f>+IF(Q1813="","",IFERROR(VLOOKUP(Q1813,Consulta1[],4,0),"-"))</f>
        <v/>
      </c>
      <c r="U1813" s="45" t="str">
        <f>+IF(Q1813="","",IFERROR(VLOOKUP(Q1813,Consulta1[],5,0),"-"))</f>
        <v/>
      </c>
      <c r="V1813" s="45" t="str">
        <f>+IF(Q1813="","",IFERROR(VLOOKUP(Q1813,Consulta1[],6,0),"-"))</f>
        <v/>
      </c>
      <c r="W1813" s="45" t="str">
        <f t="shared" si="197"/>
        <v/>
      </c>
      <c r="X1813" s="51" t="str">
        <f>+IF(T1813="SWAT HB",800,IF(R1813="-","",IFERROR(IF(T1813="-","",VLOOKUP(T1813,'SKILL PERFIL'!$A$2:$B$37,2,0)),"")))</f>
        <v/>
      </c>
      <c r="Y1813" s="51" t="str">
        <f t="shared" si="198"/>
        <v/>
      </c>
      <c r="Z1813" s="46" t="str">
        <f t="shared" si="199"/>
        <v/>
      </c>
      <c r="AA1813" s="45" t="str">
        <f t="shared" si="200"/>
        <v/>
      </c>
      <c r="AB1813" s="45" t="str">
        <f t="shared" si="201"/>
        <v/>
      </c>
      <c r="AC1813" s="45" t="str">
        <f>+IF(Q1813="","",IFERROR(VLOOKUP(Q1813,Consulta1[],7,0),"-"))</f>
        <v/>
      </c>
      <c r="AD1813" s="45" t="str">
        <f>+IF(Q1813="","",IFERROR(VLOOKUP(Q1813,Consulta1[],9,0),"-"))</f>
        <v/>
      </c>
      <c r="AE1813" s="1">
        <f t="shared" si="202"/>
        <v>0</v>
      </c>
    </row>
    <row r="1814" spans="16:31">
      <c r="P1814" s="54"/>
      <c r="Q1814" s="45" t="str">
        <f t="shared" si="196"/>
        <v/>
      </c>
      <c r="R1814" s="45" t="str">
        <f>+IF(Q1814="","",IFERROR(VLOOKUP(Q1814,Consulta1[],2,0),"-"))</f>
        <v/>
      </c>
      <c r="S1814" s="45" t="str">
        <f>+IF(Q1814="","",IFERROR(VLOOKUP(Q1814,Consulta1[],3,0),"-"))</f>
        <v/>
      </c>
      <c r="T1814" s="45" t="str">
        <f>+IF(Q1814="","",IFERROR(VLOOKUP(Q1814,Consulta1[],4,0),"-"))</f>
        <v/>
      </c>
      <c r="U1814" s="45" t="str">
        <f>+IF(Q1814="","",IFERROR(VLOOKUP(Q1814,Consulta1[],5,0),"-"))</f>
        <v/>
      </c>
      <c r="V1814" s="45" t="str">
        <f>+IF(Q1814="","",IFERROR(VLOOKUP(Q1814,Consulta1[],6,0),"-"))</f>
        <v/>
      </c>
      <c r="W1814" s="45" t="str">
        <f t="shared" si="197"/>
        <v/>
      </c>
      <c r="X1814" s="51" t="str">
        <f>+IF(T1814="SWAT HB",800,IF(R1814="-","",IFERROR(IF(T1814="-","",VLOOKUP(T1814,'SKILL PERFIL'!$A$2:$B$37,2,0)),"")))</f>
        <v/>
      </c>
      <c r="Y1814" s="51" t="str">
        <f t="shared" si="198"/>
        <v/>
      </c>
      <c r="Z1814" s="46" t="str">
        <f t="shared" si="199"/>
        <v/>
      </c>
      <c r="AA1814" s="45" t="str">
        <f t="shared" si="200"/>
        <v/>
      </c>
      <c r="AB1814" s="45" t="str">
        <f t="shared" si="201"/>
        <v/>
      </c>
      <c r="AC1814" s="45" t="str">
        <f>+IF(Q1814="","",IFERROR(VLOOKUP(Q1814,Consulta1[],7,0),"-"))</f>
        <v/>
      </c>
      <c r="AD1814" s="45" t="str">
        <f>+IF(Q1814="","",IFERROR(VLOOKUP(Q1814,Consulta1[],9,0),"-"))</f>
        <v/>
      </c>
      <c r="AE1814" s="1">
        <f t="shared" si="202"/>
        <v>0</v>
      </c>
    </row>
    <row r="1815" spans="16:31">
      <c r="P1815" s="54"/>
      <c r="Q1815" s="45" t="str">
        <f t="shared" si="196"/>
        <v/>
      </c>
      <c r="R1815" s="45" t="str">
        <f>+IF(Q1815="","",IFERROR(VLOOKUP(Q1815,Consulta1[],2,0),"-"))</f>
        <v/>
      </c>
      <c r="S1815" s="45" t="str">
        <f>+IF(Q1815="","",IFERROR(VLOOKUP(Q1815,Consulta1[],3,0),"-"))</f>
        <v/>
      </c>
      <c r="T1815" s="45" t="str">
        <f>+IF(Q1815="","",IFERROR(VLOOKUP(Q1815,Consulta1[],4,0),"-"))</f>
        <v/>
      </c>
      <c r="U1815" s="45" t="str">
        <f>+IF(Q1815="","",IFERROR(VLOOKUP(Q1815,Consulta1[],5,0),"-"))</f>
        <v/>
      </c>
      <c r="V1815" s="45" t="str">
        <f>+IF(Q1815="","",IFERROR(VLOOKUP(Q1815,Consulta1[],6,0),"-"))</f>
        <v/>
      </c>
      <c r="W1815" s="45" t="str">
        <f t="shared" si="197"/>
        <v/>
      </c>
      <c r="X1815" s="51" t="str">
        <f>+IF(T1815="SWAT HB",800,IF(R1815="-","",IFERROR(IF(T1815="-","",VLOOKUP(T1815,'SKILL PERFIL'!$A$2:$B$37,2,0)),"")))</f>
        <v/>
      </c>
      <c r="Y1815" s="51" t="str">
        <f t="shared" si="198"/>
        <v/>
      </c>
      <c r="Z1815" s="46" t="str">
        <f t="shared" si="199"/>
        <v/>
      </c>
      <c r="AA1815" s="45" t="str">
        <f t="shared" si="200"/>
        <v/>
      </c>
      <c r="AB1815" s="45" t="str">
        <f t="shared" si="201"/>
        <v/>
      </c>
      <c r="AC1815" s="45" t="str">
        <f>+IF(Q1815="","",IFERROR(VLOOKUP(Q1815,Consulta1[],7,0),"-"))</f>
        <v/>
      </c>
      <c r="AD1815" s="45" t="str">
        <f>+IF(Q1815="","",IFERROR(VLOOKUP(Q1815,Consulta1[],9,0),"-"))</f>
        <v/>
      </c>
      <c r="AE1815" s="1">
        <f t="shared" si="202"/>
        <v>0</v>
      </c>
    </row>
    <row r="1816" spans="16:31">
      <c r="P1816" s="54"/>
      <c r="Q1816" s="45" t="str">
        <f t="shared" si="196"/>
        <v/>
      </c>
      <c r="R1816" s="45" t="str">
        <f>+IF(Q1816="","",IFERROR(VLOOKUP(Q1816,Consulta1[],2,0),"-"))</f>
        <v/>
      </c>
      <c r="S1816" s="45" t="str">
        <f>+IF(Q1816="","",IFERROR(VLOOKUP(Q1816,Consulta1[],3,0),"-"))</f>
        <v/>
      </c>
      <c r="T1816" s="45" t="str">
        <f>+IF(Q1816="","",IFERROR(VLOOKUP(Q1816,Consulta1[],4,0),"-"))</f>
        <v/>
      </c>
      <c r="U1816" s="45" t="str">
        <f>+IF(Q1816="","",IFERROR(VLOOKUP(Q1816,Consulta1[],5,0),"-"))</f>
        <v/>
      </c>
      <c r="V1816" s="45" t="str">
        <f>+IF(Q1816="","",IFERROR(VLOOKUP(Q1816,Consulta1[],6,0),"-"))</f>
        <v/>
      </c>
      <c r="W1816" s="45" t="str">
        <f t="shared" si="197"/>
        <v/>
      </c>
      <c r="X1816" s="51" t="str">
        <f>+IF(T1816="SWAT HB",800,IF(R1816="-","",IFERROR(IF(T1816="-","",VLOOKUP(T1816,'SKILL PERFIL'!$A$2:$B$37,2,0)),"")))</f>
        <v/>
      </c>
      <c r="Y1816" s="51" t="str">
        <f t="shared" si="198"/>
        <v/>
      </c>
      <c r="Z1816" s="46" t="str">
        <f t="shared" si="199"/>
        <v/>
      </c>
      <c r="AA1816" s="45" t="str">
        <f t="shared" si="200"/>
        <v/>
      </c>
      <c r="AB1816" s="45" t="str">
        <f t="shared" si="201"/>
        <v/>
      </c>
      <c r="AC1816" s="45" t="str">
        <f>+IF(Q1816="","",IFERROR(VLOOKUP(Q1816,Consulta1[],7,0),"-"))</f>
        <v/>
      </c>
      <c r="AD1816" s="45" t="str">
        <f>+IF(Q1816="","",IFERROR(VLOOKUP(Q1816,Consulta1[],9,0),"-"))</f>
        <v/>
      </c>
      <c r="AE1816" s="1">
        <f t="shared" si="202"/>
        <v>0</v>
      </c>
    </row>
    <row r="1817" spans="16:31">
      <c r="P1817" s="54"/>
      <c r="Q1817" s="45" t="str">
        <f t="shared" si="196"/>
        <v/>
      </c>
      <c r="R1817" s="45" t="str">
        <f>+IF(Q1817="","",IFERROR(VLOOKUP(Q1817,Consulta1[],2,0),"-"))</f>
        <v/>
      </c>
      <c r="S1817" s="45" t="str">
        <f>+IF(Q1817="","",IFERROR(VLOOKUP(Q1817,Consulta1[],3,0),"-"))</f>
        <v/>
      </c>
      <c r="T1817" s="45" t="str">
        <f>+IF(Q1817="","",IFERROR(VLOOKUP(Q1817,Consulta1[],4,0),"-"))</f>
        <v/>
      </c>
      <c r="U1817" s="45" t="str">
        <f>+IF(Q1817="","",IFERROR(VLOOKUP(Q1817,Consulta1[],5,0),"-"))</f>
        <v/>
      </c>
      <c r="V1817" s="45" t="str">
        <f>+IF(Q1817="","",IFERROR(VLOOKUP(Q1817,Consulta1[],6,0),"-"))</f>
        <v/>
      </c>
      <c r="W1817" s="45" t="str">
        <f t="shared" si="197"/>
        <v/>
      </c>
      <c r="X1817" s="51" t="str">
        <f>+IF(T1817="SWAT HB",800,IF(R1817="-","",IFERROR(IF(T1817="-","",VLOOKUP(T1817,'SKILL PERFIL'!$A$2:$B$37,2,0)),"")))</f>
        <v/>
      </c>
      <c r="Y1817" s="51" t="str">
        <f t="shared" si="198"/>
        <v/>
      </c>
      <c r="Z1817" s="46" t="str">
        <f t="shared" si="199"/>
        <v/>
      </c>
      <c r="AA1817" s="45" t="str">
        <f t="shared" si="200"/>
        <v/>
      </c>
      <c r="AB1817" s="45" t="str">
        <f t="shared" si="201"/>
        <v/>
      </c>
      <c r="AC1817" s="45" t="str">
        <f>+IF(Q1817="","",IFERROR(VLOOKUP(Q1817,Consulta1[],7,0),"-"))</f>
        <v/>
      </c>
      <c r="AD1817" s="45" t="str">
        <f>+IF(Q1817="","",IFERROR(VLOOKUP(Q1817,Consulta1[],9,0),"-"))</f>
        <v/>
      </c>
      <c r="AE1817" s="1">
        <f t="shared" si="202"/>
        <v>0</v>
      </c>
    </row>
    <row r="1818" spans="16:31">
      <c r="P1818" s="54"/>
      <c r="Q1818" s="45" t="str">
        <f t="shared" si="196"/>
        <v/>
      </c>
      <c r="R1818" s="45" t="str">
        <f>+IF(Q1818="","",IFERROR(VLOOKUP(Q1818,Consulta1[],2,0),"-"))</f>
        <v/>
      </c>
      <c r="S1818" s="45" t="str">
        <f>+IF(Q1818="","",IFERROR(VLOOKUP(Q1818,Consulta1[],3,0),"-"))</f>
        <v/>
      </c>
      <c r="T1818" s="45" t="str">
        <f>+IF(Q1818="","",IFERROR(VLOOKUP(Q1818,Consulta1[],4,0),"-"))</f>
        <v/>
      </c>
      <c r="U1818" s="45" t="str">
        <f>+IF(Q1818="","",IFERROR(VLOOKUP(Q1818,Consulta1[],5,0),"-"))</f>
        <v/>
      </c>
      <c r="V1818" s="45" t="str">
        <f>+IF(Q1818="","",IFERROR(VLOOKUP(Q1818,Consulta1[],6,0),"-"))</f>
        <v/>
      </c>
      <c r="W1818" s="45" t="str">
        <f t="shared" si="197"/>
        <v/>
      </c>
      <c r="X1818" s="51" t="str">
        <f>+IF(T1818="SWAT HB",800,IF(R1818="-","",IFERROR(IF(T1818="-","",VLOOKUP(T1818,'SKILL PERFIL'!$A$2:$B$37,2,0)),"")))</f>
        <v/>
      </c>
      <c r="Y1818" s="51" t="str">
        <f t="shared" si="198"/>
        <v/>
      </c>
      <c r="Z1818" s="46" t="str">
        <f t="shared" si="199"/>
        <v/>
      </c>
      <c r="AA1818" s="45" t="str">
        <f t="shared" si="200"/>
        <v/>
      </c>
      <c r="AB1818" s="45" t="str">
        <f t="shared" si="201"/>
        <v/>
      </c>
      <c r="AC1818" s="45" t="str">
        <f>+IF(Q1818="","",IFERROR(VLOOKUP(Q1818,Consulta1[],7,0),"-"))</f>
        <v/>
      </c>
      <c r="AD1818" s="45" t="str">
        <f>+IF(Q1818="","",IFERROR(VLOOKUP(Q1818,Consulta1[],9,0),"-"))</f>
        <v/>
      </c>
      <c r="AE1818" s="1">
        <f t="shared" si="202"/>
        <v>0</v>
      </c>
    </row>
    <row r="1819" spans="16:31">
      <c r="P1819" s="54"/>
      <c r="Q1819" s="45" t="str">
        <f t="shared" si="196"/>
        <v/>
      </c>
      <c r="R1819" s="45" t="str">
        <f>+IF(Q1819="","",IFERROR(VLOOKUP(Q1819,Consulta1[],2,0),"-"))</f>
        <v/>
      </c>
      <c r="S1819" s="45" t="str">
        <f>+IF(Q1819="","",IFERROR(VLOOKUP(Q1819,Consulta1[],3,0),"-"))</f>
        <v/>
      </c>
      <c r="T1819" s="45" t="str">
        <f>+IF(Q1819="","",IFERROR(VLOOKUP(Q1819,Consulta1[],4,0),"-"))</f>
        <v/>
      </c>
      <c r="U1819" s="45" t="str">
        <f>+IF(Q1819="","",IFERROR(VLOOKUP(Q1819,Consulta1[],5,0),"-"))</f>
        <v/>
      </c>
      <c r="V1819" s="45" t="str">
        <f>+IF(Q1819="","",IFERROR(VLOOKUP(Q1819,Consulta1[],6,0),"-"))</f>
        <v/>
      </c>
      <c r="W1819" s="45" t="str">
        <f t="shared" si="197"/>
        <v/>
      </c>
      <c r="X1819" s="51" t="str">
        <f>+IF(T1819="SWAT HB",800,IF(R1819="-","",IFERROR(IF(T1819="-","",VLOOKUP(T1819,'SKILL PERFIL'!$A$2:$B$37,2,0)),"")))</f>
        <v/>
      </c>
      <c r="Y1819" s="51" t="str">
        <f t="shared" si="198"/>
        <v/>
      </c>
      <c r="Z1819" s="46" t="str">
        <f t="shared" si="199"/>
        <v/>
      </c>
      <c r="AA1819" s="45" t="str">
        <f t="shared" si="200"/>
        <v/>
      </c>
      <c r="AB1819" s="45" t="str">
        <f t="shared" si="201"/>
        <v/>
      </c>
      <c r="AC1819" s="45" t="str">
        <f>+IF(Q1819="","",IFERROR(VLOOKUP(Q1819,Consulta1[],7,0),"-"))</f>
        <v/>
      </c>
      <c r="AD1819" s="45" t="str">
        <f>+IF(Q1819="","",IFERROR(VLOOKUP(Q1819,Consulta1[],9,0),"-"))</f>
        <v/>
      </c>
      <c r="AE1819" s="1">
        <f t="shared" si="202"/>
        <v>0</v>
      </c>
    </row>
    <row r="1820" spans="16:31">
      <c r="P1820" s="54"/>
      <c r="Q1820" s="45" t="str">
        <f t="shared" si="196"/>
        <v/>
      </c>
      <c r="R1820" s="45" t="str">
        <f>+IF(Q1820="","",IFERROR(VLOOKUP(Q1820,Consulta1[],2,0),"-"))</f>
        <v/>
      </c>
      <c r="S1820" s="45" t="str">
        <f>+IF(Q1820="","",IFERROR(VLOOKUP(Q1820,Consulta1[],3,0),"-"))</f>
        <v/>
      </c>
      <c r="T1820" s="45" t="str">
        <f>+IF(Q1820="","",IFERROR(VLOOKUP(Q1820,Consulta1[],4,0),"-"))</f>
        <v/>
      </c>
      <c r="U1820" s="45" t="str">
        <f>+IF(Q1820="","",IFERROR(VLOOKUP(Q1820,Consulta1[],5,0),"-"))</f>
        <v/>
      </c>
      <c r="V1820" s="45" t="str">
        <f>+IF(Q1820="","",IFERROR(VLOOKUP(Q1820,Consulta1[],6,0),"-"))</f>
        <v/>
      </c>
      <c r="W1820" s="45" t="str">
        <f t="shared" si="197"/>
        <v/>
      </c>
      <c r="X1820" s="51" t="str">
        <f>+IF(T1820="SWAT HB",800,IF(R1820="-","",IFERROR(IF(T1820="-","",VLOOKUP(T1820,'SKILL PERFIL'!$A$2:$B$37,2,0)),"")))</f>
        <v/>
      </c>
      <c r="Y1820" s="51" t="str">
        <f t="shared" si="198"/>
        <v/>
      </c>
      <c r="Z1820" s="46" t="str">
        <f t="shared" si="199"/>
        <v/>
      </c>
      <c r="AA1820" s="45" t="str">
        <f t="shared" si="200"/>
        <v/>
      </c>
      <c r="AB1820" s="45" t="str">
        <f t="shared" si="201"/>
        <v/>
      </c>
      <c r="AC1820" s="45" t="str">
        <f>+IF(Q1820="","",IFERROR(VLOOKUP(Q1820,Consulta1[],7,0),"-"))</f>
        <v/>
      </c>
      <c r="AD1820" s="45" t="str">
        <f>+IF(Q1820="","",IFERROR(VLOOKUP(Q1820,Consulta1[],9,0),"-"))</f>
        <v/>
      </c>
      <c r="AE1820" s="1">
        <f t="shared" si="202"/>
        <v>0</v>
      </c>
    </row>
    <row r="1821" spans="16:31">
      <c r="P1821" s="54"/>
      <c r="Q1821" s="45" t="str">
        <f t="shared" si="196"/>
        <v/>
      </c>
      <c r="R1821" s="45" t="str">
        <f>+IF(Q1821="","",IFERROR(VLOOKUP(Q1821,Consulta1[],2,0),"-"))</f>
        <v/>
      </c>
      <c r="S1821" s="45" t="str">
        <f>+IF(Q1821="","",IFERROR(VLOOKUP(Q1821,Consulta1[],3,0),"-"))</f>
        <v/>
      </c>
      <c r="T1821" s="45" t="str">
        <f>+IF(Q1821="","",IFERROR(VLOOKUP(Q1821,Consulta1[],4,0),"-"))</f>
        <v/>
      </c>
      <c r="U1821" s="45" t="str">
        <f>+IF(Q1821="","",IFERROR(VLOOKUP(Q1821,Consulta1[],5,0),"-"))</f>
        <v/>
      </c>
      <c r="V1821" s="45" t="str">
        <f>+IF(Q1821="","",IFERROR(VLOOKUP(Q1821,Consulta1[],6,0),"-"))</f>
        <v/>
      </c>
      <c r="W1821" s="45" t="str">
        <f t="shared" si="197"/>
        <v/>
      </c>
      <c r="X1821" s="51" t="str">
        <f>+IF(T1821="SWAT HB",800,IF(R1821="-","",IFERROR(IF(T1821="-","",VLOOKUP(T1821,'SKILL PERFIL'!$A$2:$B$37,2,0)),"")))</f>
        <v/>
      </c>
      <c r="Y1821" s="51" t="str">
        <f t="shared" si="198"/>
        <v/>
      </c>
      <c r="Z1821" s="46" t="str">
        <f t="shared" si="199"/>
        <v/>
      </c>
      <c r="AA1821" s="45" t="str">
        <f t="shared" si="200"/>
        <v/>
      </c>
      <c r="AB1821" s="45" t="str">
        <f t="shared" si="201"/>
        <v/>
      </c>
      <c r="AC1821" s="45" t="str">
        <f>+IF(Q1821="","",IFERROR(VLOOKUP(Q1821,Consulta1[],7,0),"-"))</f>
        <v/>
      </c>
      <c r="AD1821" s="45" t="str">
        <f>+IF(Q1821="","",IFERROR(VLOOKUP(Q1821,Consulta1[],9,0),"-"))</f>
        <v/>
      </c>
      <c r="AE1821" s="1">
        <f t="shared" si="202"/>
        <v>0</v>
      </c>
    </row>
    <row r="1822" spans="16:31">
      <c r="P1822" s="54"/>
      <c r="Q1822" s="45" t="str">
        <f t="shared" si="196"/>
        <v/>
      </c>
      <c r="R1822" s="45" t="str">
        <f>+IF(Q1822="","",IFERROR(VLOOKUP(Q1822,Consulta1[],2,0),"-"))</f>
        <v/>
      </c>
      <c r="S1822" s="45" t="str">
        <f>+IF(Q1822="","",IFERROR(VLOOKUP(Q1822,Consulta1[],3,0),"-"))</f>
        <v/>
      </c>
      <c r="T1822" s="45" t="str">
        <f>+IF(Q1822="","",IFERROR(VLOOKUP(Q1822,Consulta1[],4,0),"-"))</f>
        <v/>
      </c>
      <c r="U1822" s="45" t="str">
        <f>+IF(Q1822="","",IFERROR(VLOOKUP(Q1822,Consulta1[],5,0),"-"))</f>
        <v/>
      </c>
      <c r="V1822" s="45" t="str">
        <f>+IF(Q1822="","",IFERROR(VLOOKUP(Q1822,Consulta1[],6,0),"-"))</f>
        <v/>
      </c>
      <c r="W1822" s="45" t="str">
        <f t="shared" si="197"/>
        <v/>
      </c>
      <c r="X1822" s="51" t="str">
        <f>+IF(T1822="SWAT HB",800,IF(R1822="-","",IFERROR(IF(T1822="-","",VLOOKUP(T1822,'SKILL PERFIL'!$A$2:$B$37,2,0)),"")))</f>
        <v/>
      </c>
      <c r="Y1822" s="51" t="str">
        <f t="shared" si="198"/>
        <v/>
      </c>
      <c r="Z1822" s="46" t="str">
        <f t="shared" si="199"/>
        <v/>
      </c>
      <c r="AA1822" s="45" t="str">
        <f t="shared" si="200"/>
        <v/>
      </c>
      <c r="AB1822" s="45" t="str">
        <f t="shared" si="201"/>
        <v/>
      </c>
      <c r="AC1822" s="45" t="str">
        <f>+IF(Q1822="","",IFERROR(VLOOKUP(Q1822,Consulta1[],7,0),"-"))</f>
        <v/>
      </c>
      <c r="AD1822" s="45" t="str">
        <f>+IF(Q1822="","",IFERROR(VLOOKUP(Q1822,Consulta1[],9,0),"-"))</f>
        <v/>
      </c>
      <c r="AE1822" s="1">
        <f t="shared" si="202"/>
        <v>0</v>
      </c>
    </row>
    <row r="1823" spans="16:31">
      <c r="P1823" s="54"/>
      <c r="Q1823" s="45" t="str">
        <f t="shared" si="196"/>
        <v/>
      </c>
      <c r="R1823" s="45" t="str">
        <f>+IF(Q1823="","",IFERROR(VLOOKUP(Q1823,Consulta1[],2,0),"-"))</f>
        <v/>
      </c>
      <c r="S1823" s="45" t="str">
        <f>+IF(Q1823="","",IFERROR(VLOOKUP(Q1823,Consulta1[],3,0),"-"))</f>
        <v/>
      </c>
      <c r="T1823" s="45" t="str">
        <f>+IF(Q1823="","",IFERROR(VLOOKUP(Q1823,Consulta1[],4,0),"-"))</f>
        <v/>
      </c>
      <c r="U1823" s="45" t="str">
        <f>+IF(Q1823="","",IFERROR(VLOOKUP(Q1823,Consulta1[],5,0),"-"))</f>
        <v/>
      </c>
      <c r="V1823" s="45" t="str">
        <f>+IF(Q1823="","",IFERROR(VLOOKUP(Q1823,Consulta1[],6,0),"-"))</f>
        <v/>
      </c>
      <c r="W1823" s="45" t="str">
        <f t="shared" si="197"/>
        <v/>
      </c>
      <c r="X1823" s="51" t="str">
        <f>+IF(T1823="SWAT HB",800,IF(R1823="-","",IFERROR(IF(T1823="-","",VLOOKUP(T1823,'SKILL PERFIL'!$A$2:$B$37,2,0)),"")))</f>
        <v/>
      </c>
      <c r="Y1823" s="51" t="str">
        <f t="shared" si="198"/>
        <v/>
      </c>
      <c r="Z1823" s="46" t="str">
        <f t="shared" si="199"/>
        <v/>
      </c>
      <c r="AA1823" s="45" t="str">
        <f t="shared" si="200"/>
        <v/>
      </c>
      <c r="AB1823" s="45" t="str">
        <f t="shared" si="201"/>
        <v/>
      </c>
      <c r="AC1823" s="45" t="str">
        <f>+IF(Q1823="","",IFERROR(VLOOKUP(Q1823,Consulta1[],7,0),"-"))</f>
        <v/>
      </c>
      <c r="AD1823" s="45" t="str">
        <f>+IF(Q1823="","",IFERROR(VLOOKUP(Q1823,Consulta1[],9,0),"-"))</f>
        <v/>
      </c>
      <c r="AE1823" s="1">
        <f t="shared" si="202"/>
        <v>0</v>
      </c>
    </row>
    <row r="1824" spans="16:31">
      <c r="P1824" s="54"/>
      <c r="Q1824" s="45" t="str">
        <f t="shared" si="196"/>
        <v/>
      </c>
      <c r="R1824" s="45" t="str">
        <f>+IF(Q1824="","",IFERROR(VLOOKUP(Q1824,Consulta1[],2,0),"-"))</f>
        <v/>
      </c>
      <c r="S1824" s="45" t="str">
        <f>+IF(Q1824="","",IFERROR(VLOOKUP(Q1824,Consulta1[],3,0),"-"))</f>
        <v/>
      </c>
      <c r="T1824" s="45" t="str">
        <f>+IF(Q1824="","",IFERROR(VLOOKUP(Q1824,Consulta1[],4,0),"-"))</f>
        <v/>
      </c>
      <c r="U1824" s="45" t="str">
        <f>+IF(Q1824="","",IFERROR(VLOOKUP(Q1824,Consulta1[],5,0),"-"))</f>
        <v/>
      </c>
      <c r="V1824" s="45" t="str">
        <f>+IF(Q1824="","",IFERROR(VLOOKUP(Q1824,Consulta1[],6,0),"-"))</f>
        <v/>
      </c>
      <c r="W1824" s="45" t="str">
        <f t="shared" si="197"/>
        <v/>
      </c>
      <c r="X1824" s="51" t="str">
        <f>+IF(T1824="SWAT HB",800,IF(R1824="-","",IFERROR(IF(T1824="-","",VLOOKUP(T1824,'SKILL PERFIL'!$A$2:$B$37,2,0)),"")))</f>
        <v/>
      </c>
      <c r="Y1824" s="51" t="str">
        <f t="shared" si="198"/>
        <v/>
      </c>
      <c r="Z1824" s="46" t="str">
        <f t="shared" si="199"/>
        <v/>
      </c>
      <c r="AA1824" s="45" t="str">
        <f t="shared" si="200"/>
        <v/>
      </c>
      <c r="AB1824" s="45" t="str">
        <f t="shared" si="201"/>
        <v/>
      </c>
      <c r="AC1824" s="45" t="str">
        <f>+IF(Q1824="","",IFERROR(VLOOKUP(Q1824,Consulta1[],7,0),"-"))</f>
        <v/>
      </c>
      <c r="AD1824" s="45" t="str">
        <f>+IF(Q1824="","",IFERROR(VLOOKUP(Q1824,Consulta1[],9,0),"-"))</f>
        <v/>
      </c>
      <c r="AE1824" s="1">
        <f t="shared" si="202"/>
        <v>0</v>
      </c>
    </row>
    <row r="1825" spans="16:31">
      <c r="P1825" s="54"/>
      <c r="Q1825" s="45" t="str">
        <f t="shared" si="196"/>
        <v/>
      </c>
      <c r="R1825" s="45" t="str">
        <f>+IF(Q1825="","",IFERROR(VLOOKUP(Q1825,Consulta1[],2,0),"-"))</f>
        <v/>
      </c>
      <c r="S1825" s="45" t="str">
        <f>+IF(Q1825="","",IFERROR(VLOOKUP(Q1825,Consulta1[],3,0),"-"))</f>
        <v/>
      </c>
      <c r="T1825" s="45" t="str">
        <f>+IF(Q1825="","",IFERROR(VLOOKUP(Q1825,Consulta1[],4,0),"-"))</f>
        <v/>
      </c>
      <c r="U1825" s="45" t="str">
        <f>+IF(Q1825="","",IFERROR(VLOOKUP(Q1825,Consulta1[],5,0),"-"))</f>
        <v/>
      </c>
      <c r="V1825" s="45" t="str">
        <f>+IF(Q1825="","",IFERROR(VLOOKUP(Q1825,Consulta1[],6,0),"-"))</f>
        <v/>
      </c>
      <c r="W1825" s="45" t="str">
        <f t="shared" si="197"/>
        <v/>
      </c>
      <c r="X1825" s="51" t="str">
        <f>+IF(T1825="SWAT HB",800,IF(R1825="-","",IFERROR(IF(T1825="-","",VLOOKUP(T1825,'SKILL PERFIL'!$A$2:$B$37,2,0)),"")))</f>
        <v/>
      </c>
      <c r="Y1825" s="51" t="str">
        <f t="shared" si="198"/>
        <v/>
      </c>
      <c r="Z1825" s="46" t="str">
        <f t="shared" si="199"/>
        <v/>
      </c>
      <c r="AA1825" s="45" t="str">
        <f t="shared" si="200"/>
        <v/>
      </c>
      <c r="AB1825" s="45" t="str">
        <f t="shared" si="201"/>
        <v/>
      </c>
      <c r="AC1825" s="45" t="str">
        <f>+IF(Q1825="","",IFERROR(VLOOKUP(Q1825,Consulta1[],7,0),"-"))</f>
        <v/>
      </c>
      <c r="AD1825" s="45" t="str">
        <f>+IF(Q1825="","",IFERROR(VLOOKUP(Q1825,Consulta1[],9,0),"-"))</f>
        <v/>
      </c>
      <c r="AE1825" s="1">
        <f t="shared" si="202"/>
        <v>0</v>
      </c>
    </row>
    <row r="1826" spans="16:31">
      <c r="P1826" s="54"/>
      <c r="Q1826" s="45" t="str">
        <f t="shared" si="196"/>
        <v/>
      </c>
      <c r="R1826" s="45" t="str">
        <f>+IF(Q1826="","",IFERROR(VLOOKUP(Q1826,Consulta1[],2,0),"-"))</f>
        <v/>
      </c>
      <c r="S1826" s="45" t="str">
        <f>+IF(Q1826="","",IFERROR(VLOOKUP(Q1826,Consulta1[],3,0),"-"))</f>
        <v/>
      </c>
      <c r="T1826" s="45" t="str">
        <f>+IF(Q1826="","",IFERROR(VLOOKUP(Q1826,Consulta1[],4,0),"-"))</f>
        <v/>
      </c>
      <c r="U1826" s="45" t="str">
        <f>+IF(Q1826="","",IFERROR(VLOOKUP(Q1826,Consulta1[],5,0),"-"))</f>
        <v/>
      </c>
      <c r="V1826" s="45" t="str">
        <f>+IF(Q1826="","",IFERROR(VLOOKUP(Q1826,Consulta1[],6,0),"-"))</f>
        <v/>
      </c>
      <c r="W1826" s="45" t="str">
        <f t="shared" si="197"/>
        <v/>
      </c>
      <c r="X1826" s="51" t="str">
        <f>+IF(T1826="SWAT HB",800,IF(R1826="-","",IFERROR(IF(T1826="-","",VLOOKUP(T1826,'SKILL PERFIL'!$A$2:$B$37,2,0)),"")))</f>
        <v/>
      </c>
      <c r="Y1826" s="51" t="str">
        <f t="shared" si="198"/>
        <v/>
      </c>
      <c r="Z1826" s="46" t="str">
        <f t="shared" si="199"/>
        <v/>
      </c>
      <c r="AA1826" s="45" t="str">
        <f t="shared" si="200"/>
        <v/>
      </c>
      <c r="AB1826" s="45" t="str">
        <f t="shared" si="201"/>
        <v/>
      </c>
      <c r="AC1826" s="45" t="str">
        <f>+IF(Q1826="","",IFERROR(VLOOKUP(Q1826,Consulta1[],7,0),"-"))</f>
        <v/>
      </c>
      <c r="AD1826" s="45" t="str">
        <f>+IF(Q1826="","",IFERROR(VLOOKUP(Q1826,Consulta1[],9,0),"-"))</f>
        <v/>
      </c>
      <c r="AE1826" s="1">
        <f t="shared" si="202"/>
        <v>0</v>
      </c>
    </row>
    <row r="1827" spans="16:31">
      <c r="P1827" s="54"/>
      <c r="Q1827" s="45" t="str">
        <f t="shared" si="196"/>
        <v/>
      </c>
      <c r="R1827" s="45" t="str">
        <f>+IF(Q1827="","",IFERROR(VLOOKUP(Q1827,Consulta1[],2,0),"-"))</f>
        <v/>
      </c>
      <c r="S1827" s="45" t="str">
        <f>+IF(Q1827="","",IFERROR(VLOOKUP(Q1827,Consulta1[],3,0),"-"))</f>
        <v/>
      </c>
      <c r="T1827" s="45" t="str">
        <f>+IF(Q1827="","",IFERROR(VLOOKUP(Q1827,Consulta1[],4,0),"-"))</f>
        <v/>
      </c>
      <c r="U1827" s="45" t="str">
        <f>+IF(Q1827="","",IFERROR(VLOOKUP(Q1827,Consulta1[],5,0),"-"))</f>
        <v/>
      </c>
      <c r="V1827" s="45" t="str">
        <f>+IF(Q1827="","",IFERROR(VLOOKUP(Q1827,Consulta1[],6,0),"-"))</f>
        <v/>
      </c>
      <c r="W1827" s="45" t="str">
        <f t="shared" si="197"/>
        <v/>
      </c>
      <c r="X1827" s="51" t="str">
        <f>+IF(T1827="SWAT HB",800,IF(R1827="-","",IFERROR(IF(T1827="-","",VLOOKUP(T1827,'SKILL PERFIL'!$A$2:$B$37,2,0)),"")))</f>
        <v/>
      </c>
      <c r="Y1827" s="51" t="str">
        <f t="shared" si="198"/>
        <v/>
      </c>
      <c r="Z1827" s="46" t="str">
        <f t="shared" si="199"/>
        <v/>
      </c>
      <c r="AA1827" s="45" t="str">
        <f t="shared" si="200"/>
        <v/>
      </c>
      <c r="AB1827" s="45" t="str">
        <f t="shared" si="201"/>
        <v/>
      </c>
      <c r="AC1827" s="45" t="str">
        <f>+IF(Q1827="","",IFERROR(VLOOKUP(Q1827,Consulta1[],7,0),"-"))</f>
        <v/>
      </c>
      <c r="AD1827" s="45" t="str">
        <f>+IF(Q1827="","",IFERROR(VLOOKUP(Q1827,Consulta1[],9,0),"-"))</f>
        <v/>
      </c>
      <c r="AE1827" s="1">
        <f t="shared" si="202"/>
        <v>0</v>
      </c>
    </row>
    <row r="1828" spans="16:31">
      <c r="P1828" s="54"/>
      <c r="Q1828" s="45" t="str">
        <f t="shared" si="196"/>
        <v/>
      </c>
      <c r="R1828" s="45" t="str">
        <f>+IF(Q1828="","",IFERROR(VLOOKUP(Q1828,Consulta1[],2,0),"-"))</f>
        <v/>
      </c>
      <c r="S1828" s="45" t="str">
        <f>+IF(Q1828="","",IFERROR(VLOOKUP(Q1828,Consulta1[],3,0),"-"))</f>
        <v/>
      </c>
      <c r="T1828" s="45" t="str">
        <f>+IF(Q1828="","",IFERROR(VLOOKUP(Q1828,Consulta1[],4,0),"-"))</f>
        <v/>
      </c>
      <c r="U1828" s="45" t="str">
        <f>+IF(Q1828="","",IFERROR(VLOOKUP(Q1828,Consulta1[],5,0),"-"))</f>
        <v/>
      </c>
      <c r="V1828" s="45" t="str">
        <f>+IF(Q1828="","",IFERROR(VLOOKUP(Q1828,Consulta1[],6,0),"-"))</f>
        <v/>
      </c>
      <c r="W1828" s="45" t="str">
        <f t="shared" si="197"/>
        <v/>
      </c>
      <c r="X1828" s="51" t="str">
        <f>+IF(T1828="SWAT HB",800,IF(R1828="-","",IFERROR(IF(T1828="-","",VLOOKUP(T1828,'SKILL PERFIL'!$A$2:$B$37,2,0)),"")))</f>
        <v/>
      </c>
      <c r="Y1828" s="51" t="str">
        <f t="shared" si="198"/>
        <v/>
      </c>
      <c r="Z1828" s="46" t="str">
        <f t="shared" si="199"/>
        <v/>
      </c>
      <c r="AA1828" s="45" t="str">
        <f t="shared" si="200"/>
        <v/>
      </c>
      <c r="AB1828" s="45" t="str">
        <f t="shared" si="201"/>
        <v/>
      </c>
      <c r="AC1828" s="45" t="str">
        <f>+IF(Q1828="","",IFERROR(VLOOKUP(Q1828,Consulta1[],7,0),"-"))</f>
        <v/>
      </c>
      <c r="AD1828" s="45" t="str">
        <f>+IF(Q1828="","",IFERROR(VLOOKUP(Q1828,Consulta1[],9,0),"-"))</f>
        <v/>
      </c>
      <c r="AE1828" s="1">
        <f t="shared" si="202"/>
        <v>0</v>
      </c>
    </row>
    <row r="1829" spans="16:31">
      <c r="P1829" s="54"/>
      <c r="Q1829" s="45" t="str">
        <f t="shared" si="196"/>
        <v/>
      </c>
      <c r="R1829" s="45" t="str">
        <f>+IF(Q1829="","",IFERROR(VLOOKUP(Q1829,Consulta1[],2,0),"-"))</f>
        <v/>
      </c>
      <c r="S1829" s="45" t="str">
        <f>+IF(Q1829="","",IFERROR(VLOOKUP(Q1829,Consulta1[],3,0),"-"))</f>
        <v/>
      </c>
      <c r="T1829" s="45" t="str">
        <f>+IF(Q1829="","",IFERROR(VLOOKUP(Q1829,Consulta1[],4,0),"-"))</f>
        <v/>
      </c>
      <c r="U1829" s="45" t="str">
        <f>+IF(Q1829="","",IFERROR(VLOOKUP(Q1829,Consulta1[],5,0),"-"))</f>
        <v/>
      </c>
      <c r="V1829" s="45" t="str">
        <f>+IF(Q1829="","",IFERROR(VLOOKUP(Q1829,Consulta1[],6,0),"-"))</f>
        <v/>
      </c>
      <c r="W1829" s="45" t="str">
        <f t="shared" si="197"/>
        <v/>
      </c>
      <c r="X1829" s="51" t="str">
        <f>+IF(T1829="SWAT HB",800,IF(R1829="-","",IFERROR(IF(T1829="-","",VLOOKUP(T1829,'SKILL PERFIL'!$A$2:$B$37,2,0)),"")))</f>
        <v/>
      </c>
      <c r="Y1829" s="51" t="str">
        <f t="shared" si="198"/>
        <v/>
      </c>
      <c r="Z1829" s="46" t="str">
        <f t="shared" si="199"/>
        <v/>
      </c>
      <c r="AA1829" s="45" t="str">
        <f t="shared" si="200"/>
        <v/>
      </c>
      <c r="AB1829" s="45" t="str">
        <f t="shared" si="201"/>
        <v/>
      </c>
      <c r="AC1829" s="45" t="str">
        <f>+IF(Q1829="","",IFERROR(VLOOKUP(Q1829,Consulta1[],7,0),"-"))</f>
        <v/>
      </c>
      <c r="AD1829" s="45" t="str">
        <f>+IF(Q1829="","",IFERROR(VLOOKUP(Q1829,Consulta1[],9,0),"-"))</f>
        <v/>
      </c>
      <c r="AE1829" s="1">
        <f t="shared" si="202"/>
        <v>0</v>
      </c>
    </row>
    <row r="1830" spans="16:31">
      <c r="P1830" s="54"/>
      <c r="Q1830" s="45" t="str">
        <f t="shared" si="196"/>
        <v/>
      </c>
      <c r="R1830" s="45" t="str">
        <f>+IF(Q1830="","",IFERROR(VLOOKUP(Q1830,Consulta1[],2,0),"-"))</f>
        <v/>
      </c>
      <c r="S1830" s="45" t="str">
        <f>+IF(Q1830="","",IFERROR(VLOOKUP(Q1830,Consulta1[],3,0),"-"))</f>
        <v/>
      </c>
      <c r="T1830" s="45" t="str">
        <f>+IF(Q1830="","",IFERROR(VLOOKUP(Q1830,Consulta1[],4,0),"-"))</f>
        <v/>
      </c>
      <c r="U1830" s="45" t="str">
        <f>+IF(Q1830="","",IFERROR(VLOOKUP(Q1830,Consulta1[],5,0),"-"))</f>
        <v/>
      </c>
      <c r="V1830" s="45" t="str">
        <f>+IF(Q1830="","",IFERROR(VLOOKUP(Q1830,Consulta1[],6,0),"-"))</f>
        <v/>
      </c>
      <c r="W1830" s="45" t="str">
        <f t="shared" si="197"/>
        <v/>
      </c>
      <c r="X1830" s="51" t="str">
        <f>+IF(T1830="SWAT HB",800,IF(R1830="-","",IFERROR(IF(T1830="-","",VLOOKUP(T1830,'SKILL PERFIL'!$A$2:$B$37,2,0)),"")))</f>
        <v/>
      </c>
      <c r="Y1830" s="51" t="str">
        <f t="shared" si="198"/>
        <v/>
      </c>
      <c r="Z1830" s="46" t="str">
        <f t="shared" si="199"/>
        <v/>
      </c>
      <c r="AA1830" s="45" t="str">
        <f t="shared" si="200"/>
        <v/>
      </c>
      <c r="AB1830" s="45" t="str">
        <f t="shared" si="201"/>
        <v/>
      </c>
      <c r="AC1830" s="45" t="str">
        <f>+IF(Q1830="","",IFERROR(VLOOKUP(Q1830,Consulta1[],7,0),"-"))</f>
        <v/>
      </c>
      <c r="AD1830" s="45" t="str">
        <f>+IF(Q1830="","",IFERROR(VLOOKUP(Q1830,Consulta1[],9,0),"-"))</f>
        <v/>
      </c>
      <c r="AE1830" s="1">
        <f t="shared" si="202"/>
        <v>0</v>
      </c>
    </row>
    <row r="1831" spans="16:31">
      <c r="P1831" s="54"/>
      <c r="Q1831" s="45" t="str">
        <f t="shared" si="196"/>
        <v/>
      </c>
      <c r="R1831" s="45" t="str">
        <f>+IF(Q1831="","",IFERROR(VLOOKUP(Q1831,Consulta1[],2,0),"-"))</f>
        <v/>
      </c>
      <c r="S1831" s="45" t="str">
        <f>+IF(Q1831="","",IFERROR(VLOOKUP(Q1831,Consulta1[],3,0),"-"))</f>
        <v/>
      </c>
      <c r="T1831" s="45" t="str">
        <f>+IF(Q1831="","",IFERROR(VLOOKUP(Q1831,Consulta1[],4,0),"-"))</f>
        <v/>
      </c>
      <c r="U1831" s="45" t="str">
        <f>+IF(Q1831="","",IFERROR(VLOOKUP(Q1831,Consulta1[],5,0),"-"))</f>
        <v/>
      </c>
      <c r="V1831" s="45" t="str">
        <f>+IF(Q1831="","",IFERROR(VLOOKUP(Q1831,Consulta1[],6,0),"-"))</f>
        <v/>
      </c>
      <c r="W1831" s="45" t="str">
        <f t="shared" si="197"/>
        <v/>
      </c>
      <c r="X1831" s="51" t="str">
        <f>+IF(T1831="SWAT HB",800,IF(R1831="-","",IFERROR(IF(T1831="-","",VLOOKUP(T1831,'SKILL PERFIL'!$A$2:$B$37,2,0)),"")))</f>
        <v/>
      </c>
      <c r="Y1831" s="51" t="str">
        <f t="shared" si="198"/>
        <v/>
      </c>
      <c r="Z1831" s="46" t="str">
        <f t="shared" si="199"/>
        <v/>
      </c>
      <c r="AA1831" s="45" t="str">
        <f t="shared" si="200"/>
        <v/>
      </c>
      <c r="AB1831" s="45" t="str">
        <f t="shared" si="201"/>
        <v/>
      </c>
      <c r="AC1831" s="45" t="str">
        <f>+IF(Q1831="","",IFERROR(VLOOKUP(Q1831,Consulta1[],7,0),"-"))</f>
        <v/>
      </c>
      <c r="AD1831" s="45" t="str">
        <f>+IF(Q1831="","",IFERROR(VLOOKUP(Q1831,Consulta1[],9,0),"-"))</f>
        <v/>
      </c>
      <c r="AE1831" s="1">
        <f t="shared" si="202"/>
        <v>0</v>
      </c>
    </row>
    <row r="1832" spans="16:31">
      <c r="P1832" s="54"/>
      <c r="Q1832" s="45" t="str">
        <f t="shared" si="196"/>
        <v/>
      </c>
      <c r="R1832" s="45" t="str">
        <f>+IF(Q1832="","",IFERROR(VLOOKUP(Q1832,Consulta1[],2,0),"-"))</f>
        <v/>
      </c>
      <c r="S1832" s="45" t="str">
        <f>+IF(Q1832="","",IFERROR(VLOOKUP(Q1832,Consulta1[],3,0),"-"))</f>
        <v/>
      </c>
      <c r="T1832" s="45" t="str">
        <f>+IF(Q1832="","",IFERROR(VLOOKUP(Q1832,Consulta1[],4,0),"-"))</f>
        <v/>
      </c>
      <c r="U1832" s="45" t="str">
        <f>+IF(Q1832="","",IFERROR(VLOOKUP(Q1832,Consulta1[],5,0),"-"))</f>
        <v/>
      </c>
      <c r="V1832" s="45" t="str">
        <f>+IF(Q1832="","",IFERROR(VLOOKUP(Q1832,Consulta1[],6,0),"-"))</f>
        <v/>
      </c>
      <c r="W1832" s="45" t="str">
        <f t="shared" si="197"/>
        <v/>
      </c>
      <c r="X1832" s="51" t="str">
        <f>+IF(T1832="SWAT HB",800,IF(R1832="-","",IFERROR(IF(T1832="-","",VLOOKUP(T1832,'SKILL PERFIL'!$A$2:$B$37,2,0)),"")))</f>
        <v/>
      </c>
      <c r="Y1832" s="51" t="str">
        <f t="shared" si="198"/>
        <v/>
      </c>
      <c r="Z1832" s="46" t="str">
        <f t="shared" si="199"/>
        <v/>
      </c>
      <c r="AA1832" s="45" t="str">
        <f t="shared" si="200"/>
        <v/>
      </c>
      <c r="AB1832" s="45" t="str">
        <f t="shared" si="201"/>
        <v/>
      </c>
      <c r="AC1832" s="45" t="str">
        <f>+IF(Q1832="","",IFERROR(VLOOKUP(Q1832,Consulta1[],7,0),"-"))</f>
        <v/>
      </c>
      <c r="AD1832" s="45" t="str">
        <f>+IF(Q1832="","",IFERROR(VLOOKUP(Q1832,Consulta1[],9,0),"-"))</f>
        <v/>
      </c>
      <c r="AE1832" s="1">
        <f t="shared" si="202"/>
        <v>0</v>
      </c>
    </row>
    <row r="1833" spans="16:31">
      <c r="P1833" s="54"/>
      <c r="Q1833" s="45" t="str">
        <f t="shared" si="196"/>
        <v/>
      </c>
      <c r="R1833" s="45" t="str">
        <f>+IF(Q1833="","",IFERROR(VLOOKUP(Q1833,Consulta1[],2,0),"-"))</f>
        <v/>
      </c>
      <c r="S1833" s="45" t="str">
        <f>+IF(Q1833="","",IFERROR(VLOOKUP(Q1833,Consulta1[],3,0),"-"))</f>
        <v/>
      </c>
      <c r="T1833" s="45" t="str">
        <f>+IF(Q1833="","",IFERROR(VLOOKUP(Q1833,Consulta1[],4,0),"-"))</f>
        <v/>
      </c>
      <c r="U1833" s="45" t="str">
        <f>+IF(Q1833="","",IFERROR(VLOOKUP(Q1833,Consulta1[],5,0),"-"))</f>
        <v/>
      </c>
      <c r="V1833" s="45" t="str">
        <f>+IF(Q1833="","",IFERROR(VLOOKUP(Q1833,Consulta1[],6,0),"-"))</f>
        <v/>
      </c>
      <c r="W1833" s="45" t="str">
        <f t="shared" si="197"/>
        <v/>
      </c>
      <c r="X1833" s="51" t="str">
        <f>+IF(T1833="SWAT HB",800,IF(R1833="-","",IFERROR(IF(T1833="-","",VLOOKUP(T1833,'SKILL PERFIL'!$A$2:$B$37,2,0)),"")))</f>
        <v/>
      </c>
      <c r="Y1833" s="51" t="str">
        <f t="shared" si="198"/>
        <v/>
      </c>
      <c r="Z1833" s="46" t="str">
        <f t="shared" si="199"/>
        <v/>
      </c>
      <c r="AA1833" s="45" t="str">
        <f t="shared" si="200"/>
        <v/>
      </c>
      <c r="AB1833" s="45" t="str">
        <f t="shared" si="201"/>
        <v/>
      </c>
      <c r="AC1833" s="45" t="str">
        <f>+IF(Q1833="","",IFERROR(VLOOKUP(Q1833,Consulta1[],7,0),"-"))</f>
        <v/>
      </c>
      <c r="AD1833" s="45" t="str">
        <f>+IF(Q1833="","",IFERROR(VLOOKUP(Q1833,Consulta1[],9,0),"-"))</f>
        <v/>
      </c>
      <c r="AE1833" s="1">
        <f t="shared" si="202"/>
        <v>0</v>
      </c>
    </row>
    <row r="1834" spans="16:31">
      <c r="P1834" s="54"/>
      <c r="Q1834" s="45" t="str">
        <f t="shared" si="196"/>
        <v/>
      </c>
      <c r="R1834" s="45" t="str">
        <f>+IF(Q1834="","",IFERROR(VLOOKUP(Q1834,Consulta1[],2,0),"-"))</f>
        <v/>
      </c>
      <c r="S1834" s="45" t="str">
        <f>+IF(Q1834="","",IFERROR(VLOOKUP(Q1834,Consulta1[],3,0),"-"))</f>
        <v/>
      </c>
      <c r="T1834" s="45" t="str">
        <f>+IF(Q1834="","",IFERROR(VLOOKUP(Q1834,Consulta1[],4,0),"-"))</f>
        <v/>
      </c>
      <c r="U1834" s="45" t="str">
        <f>+IF(Q1834="","",IFERROR(VLOOKUP(Q1834,Consulta1[],5,0),"-"))</f>
        <v/>
      </c>
      <c r="V1834" s="45" t="str">
        <f>+IF(Q1834="","",IFERROR(VLOOKUP(Q1834,Consulta1[],6,0),"-"))</f>
        <v/>
      </c>
      <c r="W1834" s="45" t="str">
        <f t="shared" si="197"/>
        <v/>
      </c>
      <c r="X1834" s="51" t="str">
        <f>+IF(T1834="SWAT HB",800,IF(R1834="-","",IFERROR(IF(T1834="-","",VLOOKUP(T1834,'SKILL PERFIL'!$A$2:$B$37,2,0)),"")))</f>
        <v/>
      </c>
      <c r="Y1834" s="51" t="str">
        <f t="shared" si="198"/>
        <v/>
      </c>
      <c r="Z1834" s="46" t="str">
        <f t="shared" si="199"/>
        <v/>
      </c>
      <c r="AA1834" s="45" t="str">
        <f t="shared" si="200"/>
        <v/>
      </c>
      <c r="AB1834" s="45" t="str">
        <f t="shared" si="201"/>
        <v/>
      </c>
      <c r="AC1834" s="45" t="str">
        <f>+IF(Q1834="","",IFERROR(VLOOKUP(Q1834,Consulta1[],7,0),"-"))</f>
        <v/>
      </c>
      <c r="AD1834" s="45" t="str">
        <f>+IF(Q1834="","",IFERROR(VLOOKUP(Q1834,Consulta1[],9,0),"-"))</f>
        <v/>
      </c>
      <c r="AE1834" s="1">
        <f t="shared" si="202"/>
        <v>0</v>
      </c>
    </row>
    <row r="1835" spans="16:31">
      <c r="P1835" s="54"/>
      <c r="Q1835" s="45" t="str">
        <f t="shared" si="196"/>
        <v/>
      </c>
      <c r="R1835" s="45" t="str">
        <f>+IF(Q1835="","",IFERROR(VLOOKUP(Q1835,Consulta1[],2,0),"-"))</f>
        <v/>
      </c>
      <c r="S1835" s="45" t="str">
        <f>+IF(Q1835="","",IFERROR(VLOOKUP(Q1835,Consulta1[],3,0),"-"))</f>
        <v/>
      </c>
      <c r="T1835" s="45" t="str">
        <f>+IF(Q1835="","",IFERROR(VLOOKUP(Q1835,Consulta1[],4,0),"-"))</f>
        <v/>
      </c>
      <c r="U1835" s="45" t="str">
        <f>+IF(Q1835="","",IFERROR(VLOOKUP(Q1835,Consulta1[],5,0),"-"))</f>
        <v/>
      </c>
      <c r="V1835" s="45" t="str">
        <f>+IF(Q1835="","",IFERROR(VLOOKUP(Q1835,Consulta1[],6,0),"-"))</f>
        <v/>
      </c>
      <c r="W1835" s="45" t="str">
        <f t="shared" si="197"/>
        <v/>
      </c>
      <c r="X1835" s="51" t="str">
        <f>+IF(T1835="SWAT HB",800,IF(R1835="-","",IFERROR(IF(T1835="-","",VLOOKUP(T1835,'SKILL PERFIL'!$A$2:$B$37,2,0)),"")))</f>
        <v/>
      </c>
      <c r="Y1835" s="51" t="str">
        <f t="shared" si="198"/>
        <v/>
      </c>
      <c r="Z1835" s="46" t="str">
        <f t="shared" si="199"/>
        <v/>
      </c>
      <c r="AA1835" s="45" t="str">
        <f t="shared" si="200"/>
        <v/>
      </c>
      <c r="AB1835" s="45" t="str">
        <f t="shared" si="201"/>
        <v/>
      </c>
      <c r="AC1835" s="45" t="str">
        <f>+IF(Q1835="","",IFERROR(VLOOKUP(Q1835,Consulta1[],7,0),"-"))</f>
        <v/>
      </c>
      <c r="AD1835" s="45" t="str">
        <f>+IF(Q1835="","",IFERROR(VLOOKUP(Q1835,Consulta1[],9,0),"-"))</f>
        <v/>
      </c>
      <c r="AE1835" s="1">
        <f t="shared" si="202"/>
        <v>0</v>
      </c>
    </row>
    <row r="1836" spans="16:31">
      <c r="P1836" s="54"/>
      <c r="Q1836" s="45" t="str">
        <f t="shared" si="196"/>
        <v/>
      </c>
      <c r="R1836" s="45" t="str">
        <f>+IF(Q1836="","",IFERROR(VLOOKUP(Q1836,Consulta1[],2,0),"-"))</f>
        <v/>
      </c>
      <c r="S1836" s="45" t="str">
        <f>+IF(Q1836="","",IFERROR(VLOOKUP(Q1836,Consulta1[],3,0),"-"))</f>
        <v/>
      </c>
      <c r="T1836" s="45" t="str">
        <f>+IF(Q1836="","",IFERROR(VLOOKUP(Q1836,Consulta1[],4,0),"-"))</f>
        <v/>
      </c>
      <c r="U1836" s="45" t="str">
        <f>+IF(Q1836="","",IFERROR(VLOOKUP(Q1836,Consulta1[],5,0),"-"))</f>
        <v/>
      </c>
      <c r="V1836" s="45" t="str">
        <f>+IF(Q1836="","",IFERROR(VLOOKUP(Q1836,Consulta1[],6,0),"-"))</f>
        <v/>
      </c>
      <c r="W1836" s="45" t="str">
        <f t="shared" si="197"/>
        <v/>
      </c>
      <c r="X1836" s="51" t="str">
        <f>+IF(T1836="SWAT HB",800,IF(R1836="-","",IFERROR(IF(T1836="-","",VLOOKUP(T1836,'SKILL PERFIL'!$A$2:$B$37,2,0)),"")))</f>
        <v/>
      </c>
      <c r="Y1836" s="51" t="str">
        <f t="shared" si="198"/>
        <v/>
      </c>
      <c r="Z1836" s="46" t="str">
        <f t="shared" si="199"/>
        <v/>
      </c>
      <c r="AA1836" s="45" t="str">
        <f t="shared" si="200"/>
        <v/>
      </c>
      <c r="AB1836" s="45" t="str">
        <f t="shared" si="201"/>
        <v/>
      </c>
      <c r="AC1836" s="45" t="str">
        <f>+IF(Q1836="","",IFERROR(VLOOKUP(Q1836,Consulta1[],7,0),"-"))</f>
        <v/>
      </c>
      <c r="AD1836" s="45" t="str">
        <f>+IF(Q1836="","",IFERROR(VLOOKUP(Q1836,Consulta1[],9,0),"-"))</f>
        <v/>
      </c>
      <c r="AE1836" s="1">
        <f t="shared" si="202"/>
        <v>0</v>
      </c>
    </row>
    <row r="1837" spans="16:31">
      <c r="P1837" s="54"/>
      <c r="Q1837" s="45" t="str">
        <f t="shared" si="196"/>
        <v/>
      </c>
      <c r="R1837" s="45" t="str">
        <f>+IF(Q1837="","",IFERROR(VLOOKUP(Q1837,Consulta1[],2,0),"-"))</f>
        <v/>
      </c>
      <c r="S1837" s="45" t="str">
        <f>+IF(Q1837="","",IFERROR(VLOOKUP(Q1837,Consulta1[],3,0),"-"))</f>
        <v/>
      </c>
      <c r="T1837" s="45" t="str">
        <f>+IF(Q1837="","",IFERROR(VLOOKUP(Q1837,Consulta1[],4,0),"-"))</f>
        <v/>
      </c>
      <c r="U1837" s="45" t="str">
        <f>+IF(Q1837="","",IFERROR(VLOOKUP(Q1837,Consulta1[],5,0),"-"))</f>
        <v/>
      </c>
      <c r="V1837" s="45" t="str">
        <f>+IF(Q1837="","",IFERROR(VLOOKUP(Q1837,Consulta1[],6,0),"-"))</f>
        <v/>
      </c>
      <c r="W1837" s="45" t="str">
        <f t="shared" si="197"/>
        <v/>
      </c>
      <c r="X1837" s="51" t="str">
        <f>+IF(T1837="SWAT HB",800,IF(R1837="-","",IFERROR(IF(T1837="-","",VLOOKUP(T1837,'SKILL PERFIL'!$A$2:$B$37,2,0)),"")))</f>
        <v/>
      </c>
      <c r="Y1837" s="51" t="str">
        <f t="shared" si="198"/>
        <v/>
      </c>
      <c r="Z1837" s="46" t="str">
        <f t="shared" si="199"/>
        <v/>
      </c>
      <c r="AA1837" s="45" t="str">
        <f t="shared" si="200"/>
        <v/>
      </c>
      <c r="AB1837" s="45" t="str">
        <f t="shared" si="201"/>
        <v/>
      </c>
      <c r="AC1837" s="45" t="str">
        <f>+IF(Q1837="","",IFERROR(VLOOKUP(Q1837,Consulta1[],7,0),"-"))</f>
        <v/>
      </c>
      <c r="AD1837" s="45" t="str">
        <f>+IF(Q1837="","",IFERROR(VLOOKUP(Q1837,Consulta1[],9,0),"-"))</f>
        <v/>
      </c>
      <c r="AE1837" s="1">
        <f t="shared" si="202"/>
        <v>0</v>
      </c>
    </row>
    <row r="1838" spans="16:31">
      <c r="P1838" s="54"/>
      <c r="Q1838" s="45" t="str">
        <f t="shared" si="196"/>
        <v/>
      </c>
      <c r="R1838" s="45" t="str">
        <f>+IF(Q1838="","",IFERROR(VLOOKUP(Q1838,Consulta1[],2,0),"-"))</f>
        <v/>
      </c>
      <c r="S1838" s="45" t="str">
        <f>+IF(Q1838="","",IFERROR(VLOOKUP(Q1838,Consulta1[],3,0),"-"))</f>
        <v/>
      </c>
      <c r="T1838" s="45" t="str">
        <f>+IF(Q1838="","",IFERROR(VLOOKUP(Q1838,Consulta1[],4,0),"-"))</f>
        <v/>
      </c>
      <c r="U1838" s="45" t="str">
        <f>+IF(Q1838="","",IFERROR(VLOOKUP(Q1838,Consulta1[],5,0),"-"))</f>
        <v/>
      </c>
      <c r="V1838" s="45" t="str">
        <f>+IF(Q1838="","",IFERROR(VLOOKUP(Q1838,Consulta1[],6,0),"-"))</f>
        <v/>
      </c>
      <c r="W1838" s="45" t="str">
        <f t="shared" si="197"/>
        <v/>
      </c>
      <c r="X1838" s="51" t="str">
        <f>+IF(T1838="SWAT HB",800,IF(R1838="-","",IFERROR(IF(T1838="-","",VLOOKUP(T1838,'SKILL PERFIL'!$A$2:$B$37,2,0)),"")))</f>
        <v/>
      </c>
      <c r="Y1838" s="51" t="str">
        <f t="shared" si="198"/>
        <v/>
      </c>
      <c r="Z1838" s="46" t="str">
        <f t="shared" si="199"/>
        <v/>
      </c>
      <c r="AA1838" s="45" t="str">
        <f t="shared" si="200"/>
        <v/>
      </c>
      <c r="AB1838" s="45" t="str">
        <f t="shared" si="201"/>
        <v/>
      </c>
      <c r="AC1838" s="45" t="str">
        <f>+IF(Q1838="","",IFERROR(VLOOKUP(Q1838,Consulta1[],7,0),"-"))</f>
        <v/>
      </c>
      <c r="AD1838" s="45" t="str">
        <f>+IF(Q1838="","",IFERROR(VLOOKUP(Q1838,Consulta1[],9,0),"-"))</f>
        <v/>
      </c>
      <c r="AE1838" s="1">
        <f t="shared" si="202"/>
        <v>0</v>
      </c>
    </row>
    <row r="1839" spans="16:31">
      <c r="P1839" s="54"/>
      <c r="Q1839" s="45" t="str">
        <f t="shared" si="196"/>
        <v/>
      </c>
      <c r="R1839" s="45" t="str">
        <f>+IF(Q1839="","",IFERROR(VLOOKUP(Q1839,Consulta1[],2,0),"-"))</f>
        <v/>
      </c>
      <c r="S1839" s="45" t="str">
        <f>+IF(Q1839="","",IFERROR(VLOOKUP(Q1839,Consulta1[],3,0),"-"))</f>
        <v/>
      </c>
      <c r="T1839" s="45" t="str">
        <f>+IF(Q1839="","",IFERROR(VLOOKUP(Q1839,Consulta1[],4,0),"-"))</f>
        <v/>
      </c>
      <c r="U1839" s="45" t="str">
        <f>+IF(Q1839="","",IFERROR(VLOOKUP(Q1839,Consulta1[],5,0),"-"))</f>
        <v/>
      </c>
      <c r="V1839" s="45" t="str">
        <f>+IF(Q1839="","",IFERROR(VLOOKUP(Q1839,Consulta1[],6,0),"-"))</f>
        <v/>
      </c>
      <c r="W1839" s="45" t="str">
        <f t="shared" si="197"/>
        <v/>
      </c>
      <c r="X1839" s="51" t="str">
        <f>+IF(T1839="SWAT HB",800,IF(R1839="-","",IFERROR(IF(T1839="-","",VLOOKUP(T1839,'SKILL PERFIL'!$A$2:$B$37,2,0)),"")))</f>
        <v/>
      </c>
      <c r="Y1839" s="51" t="str">
        <f t="shared" si="198"/>
        <v/>
      </c>
      <c r="Z1839" s="46" t="str">
        <f t="shared" si="199"/>
        <v/>
      </c>
      <c r="AA1839" s="45" t="str">
        <f t="shared" si="200"/>
        <v/>
      </c>
      <c r="AB1839" s="45" t="str">
        <f t="shared" si="201"/>
        <v/>
      </c>
      <c r="AC1839" s="45" t="str">
        <f>+IF(Q1839="","",IFERROR(VLOOKUP(Q1839,Consulta1[],7,0),"-"))</f>
        <v/>
      </c>
      <c r="AD1839" s="45" t="str">
        <f>+IF(Q1839="","",IFERROR(VLOOKUP(Q1839,Consulta1[],9,0),"-"))</f>
        <v/>
      </c>
      <c r="AE1839" s="1">
        <f t="shared" si="202"/>
        <v>0</v>
      </c>
    </row>
    <row r="1840" spans="16:31">
      <c r="P1840" s="54"/>
      <c r="Q1840" s="45" t="str">
        <f t="shared" si="196"/>
        <v/>
      </c>
      <c r="R1840" s="45" t="str">
        <f>+IF(Q1840="","",IFERROR(VLOOKUP(Q1840,Consulta1[],2,0),"-"))</f>
        <v/>
      </c>
      <c r="S1840" s="45" t="str">
        <f>+IF(Q1840="","",IFERROR(VLOOKUP(Q1840,Consulta1[],3,0),"-"))</f>
        <v/>
      </c>
      <c r="T1840" s="45" t="str">
        <f>+IF(Q1840="","",IFERROR(VLOOKUP(Q1840,Consulta1[],4,0),"-"))</f>
        <v/>
      </c>
      <c r="U1840" s="45" t="str">
        <f>+IF(Q1840="","",IFERROR(VLOOKUP(Q1840,Consulta1[],5,0),"-"))</f>
        <v/>
      </c>
      <c r="V1840" s="45" t="str">
        <f>+IF(Q1840="","",IFERROR(VLOOKUP(Q1840,Consulta1[],6,0),"-"))</f>
        <v/>
      </c>
      <c r="W1840" s="45" t="str">
        <f t="shared" si="197"/>
        <v/>
      </c>
      <c r="X1840" s="51" t="str">
        <f>+IF(T1840="SWAT HB",800,IF(R1840="-","",IFERROR(IF(T1840="-","",VLOOKUP(T1840,'SKILL PERFIL'!$A$2:$B$37,2,0)),"")))</f>
        <v/>
      </c>
      <c r="Y1840" s="51" t="str">
        <f t="shared" si="198"/>
        <v/>
      </c>
      <c r="Z1840" s="46" t="str">
        <f t="shared" si="199"/>
        <v/>
      </c>
      <c r="AA1840" s="45" t="str">
        <f t="shared" si="200"/>
        <v/>
      </c>
      <c r="AB1840" s="45" t="str">
        <f t="shared" si="201"/>
        <v/>
      </c>
      <c r="AC1840" s="45" t="str">
        <f>+IF(Q1840="","",IFERROR(VLOOKUP(Q1840,Consulta1[],7,0),"-"))</f>
        <v/>
      </c>
      <c r="AD1840" s="45" t="str">
        <f>+IF(Q1840="","",IFERROR(VLOOKUP(Q1840,Consulta1[],9,0),"-"))</f>
        <v/>
      </c>
      <c r="AE1840" s="1">
        <f t="shared" si="202"/>
        <v>0</v>
      </c>
    </row>
    <row r="1841" spans="16:31">
      <c r="P1841" s="54"/>
      <c r="Q1841" s="45" t="str">
        <f t="shared" si="196"/>
        <v/>
      </c>
      <c r="R1841" s="45" t="str">
        <f>+IF(Q1841="","",IFERROR(VLOOKUP(Q1841,Consulta1[],2,0),"-"))</f>
        <v/>
      </c>
      <c r="S1841" s="45" t="str">
        <f>+IF(Q1841="","",IFERROR(VLOOKUP(Q1841,Consulta1[],3,0),"-"))</f>
        <v/>
      </c>
      <c r="T1841" s="45" t="str">
        <f>+IF(Q1841="","",IFERROR(VLOOKUP(Q1841,Consulta1[],4,0),"-"))</f>
        <v/>
      </c>
      <c r="U1841" s="45" t="str">
        <f>+IF(Q1841="","",IFERROR(VLOOKUP(Q1841,Consulta1[],5,0),"-"))</f>
        <v/>
      </c>
      <c r="V1841" s="45" t="str">
        <f>+IF(Q1841="","",IFERROR(VLOOKUP(Q1841,Consulta1[],6,0),"-"))</f>
        <v/>
      </c>
      <c r="W1841" s="45" t="str">
        <f t="shared" si="197"/>
        <v/>
      </c>
      <c r="X1841" s="51" t="str">
        <f>+IF(T1841="SWAT HB",800,IF(R1841="-","",IFERROR(IF(T1841="-","",VLOOKUP(T1841,'SKILL PERFIL'!$A$2:$B$37,2,0)),"")))</f>
        <v/>
      </c>
      <c r="Y1841" s="51" t="str">
        <f t="shared" si="198"/>
        <v/>
      </c>
      <c r="Z1841" s="46" t="str">
        <f t="shared" si="199"/>
        <v/>
      </c>
      <c r="AA1841" s="45" t="str">
        <f t="shared" si="200"/>
        <v/>
      </c>
      <c r="AB1841" s="45" t="str">
        <f t="shared" si="201"/>
        <v/>
      </c>
      <c r="AC1841" s="45" t="str">
        <f>+IF(Q1841="","",IFERROR(VLOOKUP(Q1841,Consulta1[],7,0),"-"))</f>
        <v/>
      </c>
      <c r="AD1841" s="45" t="str">
        <f>+IF(Q1841="","",IFERROR(VLOOKUP(Q1841,Consulta1[],9,0),"-"))</f>
        <v/>
      </c>
      <c r="AE1841" s="1">
        <f t="shared" si="202"/>
        <v>0</v>
      </c>
    </row>
    <row r="1842" spans="16:31">
      <c r="P1842" s="54"/>
      <c r="Q1842" s="45" t="str">
        <f t="shared" si="196"/>
        <v/>
      </c>
      <c r="R1842" s="45" t="str">
        <f>+IF(Q1842="","",IFERROR(VLOOKUP(Q1842,Consulta1[],2,0),"-"))</f>
        <v/>
      </c>
      <c r="S1842" s="45" t="str">
        <f>+IF(Q1842="","",IFERROR(VLOOKUP(Q1842,Consulta1[],3,0),"-"))</f>
        <v/>
      </c>
      <c r="T1842" s="45" t="str">
        <f>+IF(Q1842="","",IFERROR(VLOOKUP(Q1842,Consulta1[],4,0),"-"))</f>
        <v/>
      </c>
      <c r="U1842" s="45" t="str">
        <f>+IF(Q1842="","",IFERROR(VLOOKUP(Q1842,Consulta1[],5,0),"-"))</f>
        <v/>
      </c>
      <c r="V1842" s="45" t="str">
        <f>+IF(Q1842="","",IFERROR(VLOOKUP(Q1842,Consulta1[],6,0),"-"))</f>
        <v/>
      </c>
      <c r="W1842" s="45" t="str">
        <f t="shared" si="197"/>
        <v/>
      </c>
      <c r="X1842" s="51" t="str">
        <f>+IF(T1842="SWAT HB",800,IF(R1842="-","",IFERROR(IF(T1842="-","",VLOOKUP(T1842,'SKILL PERFIL'!$A$2:$B$37,2,0)),"")))</f>
        <v/>
      </c>
      <c r="Y1842" s="51" t="str">
        <f t="shared" si="198"/>
        <v/>
      </c>
      <c r="Z1842" s="46" t="str">
        <f t="shared" si="199"/>
        <v/>
      </c>
      <c r="AA1842" s="45" t="str">
        <f t="shared" si="200"/>
        <v/>
      </c>
      <c r="AB1842" s="45" t="str">
        <f t="shared" si="201"/>
        <v/>
      </c>
      <c r="AC1842" s="45" t="str">
        <f>+IF(Q1842="","",IFERROR(VLOOKUP(Q1842,Consulta1[],7,0),"-"))</f>
        <v/>
      </c>
      <c r="AD1842" s="45" t="str">
        <f>+IF(Q1842="","",IFERROR(VLOOKUP(Q1842,Consulta1[],9,0),"-"))</f>
        <v/>
      </c>
      <c r="AE1842" s="1">
        <f t="shared" si="202"/>
        <v>0</v>
      </c>
    </row>
    <row r="1843" spans="16:31">
      <c r="P1843" s="54"/>
      <c r="Q1843" s="45" t="str">
        <f t="shared" si="196"/>
        <v/>
      </c>
      <c r="R1843" s="45" t="str">
        <f>+IF(Q1843="","",IFERROR(VLOOKUP(Q1843,Consulta1[],2,0),"-"))</f>
        <v/>
      </c>
      <c r="S1843" s="45" t="str">
        <f>+IF(Q1843="","",IFERROR(VLOOKUP(Q1843,Consulta1[],3,0),"-"))</f>
        <v/>
      </c>
      <c r="T1843" s="45" t="str">
        <f>+IF(Q1843="","",IFERROR(VLOOKUP(Q1843,Consulta1[],4,0),"-"))</f>
        <v/>
      </c>
      <c r="U1843" s="45" t="str">
        <f>+IF(Q1843="","",IFERROR(VLOOKUP(Q1843,Consulta1[],5,0),"-"))</f>
        <v/>
      </c>
      <c r="V1843" s="45" t="str">
        <f>+IF(Q1843="","",IFERROR(VLOOKUP(Q1843,Consulta1[],6,0),"-"))</f>
        <v/>
      </c>
      <c r="W1843" s="45" t="str">
        <f t="shared" si="197"/>
        <v/>
      </c>
      <c r="X1843" s="51" t="str">
        <f>+IF(T1843="SWAT HB",800,IF(R1843="-","",IFERROR(IF(T1843="-","",VLOOKUP(T1843,'SKILL PERFIL'!$A$2:$B$37,2,0)),"")))</f>
        <v/>
      </c>
      <c r="Y1843" s="51" t="str">
        <f t="shared" si="198"/>
        <v/>
      </c>
      <c r="Z1843" s="46" t="str">
        <f t="shared" si="199"/>
        <v/>
      </c>
      <c r="AA1843" s="45" t="str">
        <f t="shared" si="200"/>
        <v/>
      </c>
      <c r="AB1843" s="45" t="str">
        <f t="shared" si="201"/>
        <v/>
      </c>
      <c r="AC1843" s="45" t="str">
        <f>+IF(Q1843="","",IFERROR(VLOOKUP(Q1843,Consulta1[],7,0),"-"))</f>
        <v/>
      </c>
      <c r="AD1843" s="45" t="str">
        <f>+IF(Q1843="","",IFERROR(VLOOKUP(Q1843,Consulta1[],9,0),"-"))</f>
        <v/>
      </c>
      <c r="AE1843" s="1">
        <f t="shared" si="202"/>
        <v>0</v>
      </c>
    </row>
    <row r="1844" spans="16:31">
      <c r="P1844" s="54"/>
      <c r="Q1844" s="45" t="str">
        <f t="shared" si="196"/>
        <v/>
      </c>
      <c r="R1844" s="45" t="str">
        <f>+IF(Q1844="","",IFERROR(VLOOKUP(Q1844,Consulta1[],2,0),"-"))</f>
        <v/>
      </c>
      <c r="S1844" s="45" t="str">
        <f>+IF(Q1844="","",IFERROR(VLOOKUP(Q1844,Consulta1[],3,0),"-"))</f>
        <v/>
      </c>
      <c r="T1844" s="45" t="str">
        <f>+IF(Q1844="","",IFERROR(VLOOKUP(Q1844,Consulta1[],4,0),"-"))</f>
        <v/>
      </c>
      <c r="U1844" s="45" t="str">
        <f>+IF(Q1844="","",IFERROR(VLOOKUP(Q1844,Consulta1[],5,0),"-"))</f>
        <v/>
      </c>
      <c r="V1844" s="45" t="str">
        <f>+IF(Q1844="","",IFERROR(VLOOKUP(Q1844,Consulta1[],6,0),"-"))</f>
        <v/>
      </c>
      <c r="W1844" s="45" t="str">
        <f t="shared" si="197"/>
        <v/>
      </c>
      <c r="X1844" s="51" t="str">
        <f>+IF(T1844="SWAT HB",800,IF(R1844="-","",IFERROR(IF(T1844="-","",VLOOKUP(T1844,'SKILL PERFIL'!$A$2:$B$37,2,0)),"")))</f>
        <v/>
      </c>
      <c r="Y1844" s="51" t="str">
        <f t="shared" si="198"/>
        <v/>
      </c>
      <c r="Z1844" s="46" t="str">
        <f t="shared" si="199"/>
        <v/>
      </c>
      <c r="AA1844" s="45" t="str">
        <f t="shared" si="200"/>
        <v/>
      </c>
      <c r="AB1844" s="45" t="str">
        <f t="shared" si="201"/>
        <v/>
      </c>
      <c r="AC1844" s="45" t="str">
        <f>+IF(Q1844="","",IFERROR(VLOOKUP(Q1844,Consulta1[],7,0),"-"))</f>
        <v/>
      </c>
      <c r="AD1844" s="45" t="str">
        <f>+IF(Q1844="","",IFERROR(VLOOKUP(Q1844,Consulta1[],9,0),"-"))</f>
        <v/>
      </c>
      <c r="AE1844" s="1">
        <f t="shared" si="202"/>
        <v>0</v>
      </c>
    </row>
    <row r="1845" spans="16:31">
      <c r="P1845" s="54"/>
      <c r="Q1845" s="45" t="str">
        <f t="shared" si="196"/>
        <v/>
      </c>
      <c r="R1845" s="45" t="str">
        <f>+IF(Q1845="","",IFERROR(VLOOKUP(Q1845,Consulta1[],2,0),"-"))</f>
        <v/>
      </c>
      <c r="S1845" s="45" t="str">
        <f>+IF(Q1845="","",IFERROR(VLOOKUP(Q1845,Consulta1[],3,0),"-"))</f>
        <v/>
      </c>
      <c r="T1845" s="45" t="str">
        <f>+IF(Q1845="","",IFERROR(VLOOKUP(Q1845,Consulta1[],4,0),"-"))</f>
        <v/>
      </c>
      <c r="U1845" s="45" t="str">
        <f>+IF(Q1845="","",IFERROR(VLOOKUP(Q1845,Consulta1[],5,0),"-"))</f>
        <v/>
      </c>
      <c r="V1845" s="45" t="str">
        <f>+IF(Q1845="","",IFERROR(VLOOKUP(Q1845,Consulta1[],6,0),"-"))</f>
        <v/>
      </c>
      <c r="W1845" s="45" t="str">
        <f t="shared" si="197"/>
        <v/>
      </c>
      <c r="X1845" s="51" t="str">
        <f>+IF(T1845="SWAT HB",800,IF(R1845="-","",IFERROR(IF(T1845="-","",VLOOKUP(T1845,'SKILL PERFIL'!$A$2:$B$37,2,0)),"")))</f>
        <v/>
      </c>
      <c r="Y1845" s="51" t="str">
        <f t="shared" si="198"/>
        <v/>
      </c>
      <c r="Z1845" s="46" t="str">
        <f t="shared" si="199"/>
        <v/>
      </c>
      <c r="AA1845" s="45" t="str">
        <f t="shared" si="200"/>
        <v/>
      </c>
      <c r="AB1845" s="45" t="str">
        <f t="shared" si="201"/>
        <v/>
      </c>
      <c r="AC1845" s="45" t="str">
        <f>+IF(Q1845="","",IFERROR(VLOOKUP(Q1845,Consulta1[],7,0),"-"))</f>
        <v/>
      </c>
      <c r="AD1845" s="45" t="str">
        <f>+IF(Q1845="","",IFERROR(VLOOKUP(Q1845,Consulta1[],9,0),"-"))</f>
        <v/>
      </c>
      <c r="AE1845" s="1">
        <f t="shared" si="202"/>
        <v>0</v>
      </c>
    </row>
    <row r="1846" spans="16:31">
      <c r="P1846" s="54"/>
      <c r="Q1846" s="45" t="str">
        <f t="shared" si="196"/>
        <v/>
      </c>
      <c r="R1846" s="45" t="str">
        <f>+IF(Q1846="","",IFERROR(VLOOKUP(Q1846,Consulta1[],2,0),"-"))</f>
        <v/>
      </c>
      <c r="S1846" s="45" t="str">
        <f>+IF(Q1846="","",IFERROR(VLOOKUP(Q1846,Consulta1[],3,0),"-"))</f>
        <v/>
      </c>
      <c r="T1846" s="45" t="str">
        <f>+IF(Q1846="","",IFERROR(VLOOKUP(Q1846,Consulta1[],4,0),"-"))</f>
        <v/>
      </c>
      <c r="U1846" s="45" t="str">
        <f>+IF(Q1846="","",IFERROR(VLOOKUP(Q1846,Consulta1[],5,0),"-"))</f>
        <v/>
      </c>
      <c r="V1846" s="45" t="str">
        <f>+IF(Q1846="","",IFERROR(VLOOKUP(Q1846,Consulta1[],6,0),"-"))</f>
        <v/>
      </c>
      <c r="W1846" s="45" t="str">
        <f t="shared" si="197"/>
        <v/>
      </c>
      <c r="X1846" s="51" t="str">
        <f>+IF(T1846="SWAT HB",800,IF(R1846="-","",IFERROR(IF(T1846="-","",VLOOKUP(T1846,'SKILL PERFIL'!$A$2:$B$37,2,0)),"")))</f>
        <v/>
      </c>
      <c r="Y1846" s="51" t="str">
        <f t="shared" si="198"/>
        <v/>
      </c>
      <c r="Z1846" s="46" t="str">
        <f t="shared" si="199"/>
        <v/>
      </c>
      <c r="AA1846" s="45" t="str">
        <f t="shared" si="200"/>
        <v/>
      </c>
      <c r="AB1846" s="45" t="str">
        <f t="shared" si="201"/>
        <v/>
      </c>
      <c r="AC1846" s="45" t="str">
        <f>+IF(Q1846="","",IFERROR(VLOOKUP(Q1846,Consulta1[],7,0),"-"))</f>
        <v/>
      </c>
      <c r="AD1846" s="45" t="str">
        <f>+IF(Q1846="","",IFERROR(VLOOKUP(Q1846,Consulta1[],9,0),"-"))</f>
        <v/>
      </c>
      <c r="AE1846" s="1">
        <f t="shared" si="202"/>
        <v>0</v>
      </c>
    </row>
    <row r="1847" spans="16:31">
      <c r="P1847" s="54"/>
      <c r="Q1847" s="45" t="str">
        <f t="shared" si="196"/>
        <v/>
      </c>
      <c r="R1847" s="45" t="str">
        <f>+IF(Q1847="","",IFERROR(VLOOKUP(Q1847,Consulta1[],2,0),"-"))</f>
        <v/>
      </c>
      <c r="S1847" s="45" t="str">
        <f>+IF(Q1847="","",IFERROR(VLOOKUP(Q1847,Consulta1[],3,0),"-"))</f>
        <v/>
      </c>
      <c r="T1847" s="45" t="str">
        <f>+IF(Q1847="","",IFERROR(VLOOKUP(Q1847,Consulta1[],4,0),"-"))</f>
        <v/>
      </c>
      <c r="U1847" s="45" t="str">
        <f>+IF(Q1847="","",IFERROR(VLOOKUP(Q1847,Consulta1[],5,0),"-"))</f>
        <v/>
      </c>
      <c r="V1847" s="45" t="str">
        <f>+IF(Q1847="","",IFERROR(VLOOKUP(Q1847,Consulta1[],6,0),"-"))</f>
        <v/>
      </c>
      <c r="W1847" s="45" t="str">
        <f t="shared" si="197"/>
        <v/>
      </c>
      <c r="X1847" s="51" t="str">
        <f>+IF(T1847="SWAT HB",800,IF(R1847="-","",IFERROR(IF(T1847="-","",VLOOKUP(T1847,'SKILL PERFIL'!$A$2:$B$37,2,0)),"")))</f>
        <v/>
      </c>
      <c r="Y1847" s="51" t="str">
        <f t="shared" si="198"/>
        <v/>
      </c>
      <c r="Z1847" s="46" t="str">
        <f t="shared" si="199"/>
        <v/>
      </c>
      <c r="AA1847" s="45" t="str">
        <f t="shared" si="200"/>
        <v/>
      </c>
      <c r="AB1847" s="45" t="str">
        <f t="shared" si="201"/>
        <v/>
      </c>
      <c r="AC1847" s="45" t="str">
        <f>+IF(Q1847="","",IFERROR(VLOOKUP(Q1847,Consulta1[],7,0),"-"))</f>
        <v/>
      </c>
      <c r="AD1847" s="45" t="str">
        <f>+IF(Q1847="","",IFERROR(VLOOKUP(Q1847,Consulta1[],9,0),"-"))</f>
        <v/>
      </c>
      <c r="AE1847" s="1">
        <f t="shared" si="202"/>
        <v>0</v>
      </c>
    </row>
    <row r="1848" spans="16:31">
      <c r="P1848" s="54"/>
      <c r="Q1848" s="45" t="str">
        <f t="shared" si="196"/>
        <v/>
      </c>
      <c r="R1848" s="45" t="str">
        <f>+IF(Q1848="","",IFERROR(VLOOKUP(Q1848,Consulta1[],2,0),"-"))</f>
        <v/>
      </c>
      <c r="S1848" s="45" t="str">
        <f>+IF(Q1848="","",IFERROR(VLOOKUP(Q1848,Consulta1[],3,0),"-"))</f>
        <v/>
      </c>
      <c r="T1848" s="45" t="str">
        <f>+IF(Q1848="","",IFERROR(VLOOKUP(Q1848,Consulta1[],4,0),"-"))</f>
        <v/>
      </c>
      <c r="U1848" s="45" t="str">
        <f>+IF(Q1848="","",IFERROR(VLOOKUP(Q1848,Consulta1[],5,0),"-"))</f>
        <v/>
      </c>
      <c r="V1848" s="45" t="str">
        <f>+IF(Q1848="","",IFERROR(VLOOKUP(Q1848,Consulta1[],6,0),"-"))</f>
        <v/>
      </c>
      <c r="W1848" s="45" t="str">
        <f t="shared" si="197"/>
        <v/>
      </c>
      <c r="X1848" s="51" t="str">
        <f>+IF(T1848="SWAT HB",800,IF(R1848="-","",IFERROR(IF(T1848="-","",VLOOKUP(T1848,'SKILL PERFIL'!$A$2:$B$37,2,0)),"")))</f>
        <v/>
      </c>
      <c r="Y1848" s="51" t="str">
        <f t="shared" si="198"/>
        <v/>
      </c>
      <c r="Z1848" s="46" t="str">
        <f t="shared" si="199"/>
        <v/>
      </c>
      <c r="AA1848" s="45" t="str">
        <f t="shared" si="200"/>
        <v/>
      </c>
      <c r="AB1848" s="45" t="str">
        <f t="shared" si="201"/>
        <v/>
      </c>
      <c r="AC1848" s="45" t="str">
        <f>+IF(Q1848="","",IFERROR(VLOOKUP(Q1848,Consulta1[],7,0),"-"))</f>
        <v/>
      </c>
      <c r="AD1848" s="45" t="str">
        <f>+IF(Q1848="","",IFERROR(VLOOKUP(Q1848,Consulta1[],9,0),"-"))</f>
        <v/>
      </c>
      <c r="AE1848" s="1">
        <f t="shared" si="202"/>
        <v>0</v>
      </c>
    </row>
    <row r="1849" spans="16:31">
      <c r="P1849" s="54"/>
      <c r="Q1849" s="45" t="str">
        <f t="shared" si="196"/>
        <v/>
      </c>
      <c r="R1849" s="45" t="str">
        <f>+IF(Q1849="","",IFERROR(VLOOKUP(Q1849,Consulta1[],2,0),"-"))</f>
        <v/>
      </c>
      <c r="S1849" s="45" t="str">
        <f>+IF(Q1849="","",IFERROR(VLOOKUP(Q1849,Consulta1[],3,0),"-"))</f>
        <v/>
      </c>
      <c r="T1849" s="45" t="str">
        <f>+IF(Q1849="","",IFERROR(VLOOKUP(Q1849,Consulta1[],4,0),"-"))</f>
        <v/>
      </c>
      <c r="U1849" s="45" t="str">
        <f>+IF(Q1849="","",IFERROR(VLOOKUP(Q1849,Consulta1[],5,0),"-"))</f>
        <v/>
      </c>
      <c r="V1849" s="45" t="str">
        <f>+IF(Q1849="","",IFERROR(VLOOKUP(Q1849,Consulta1[],6,0),"-"))</f>
        <v/>
      </c>
      <c r="W1849" s="45" t="str">
        <f t="shared" si="197"/>
        <v/>
      </c>
      <c r="X1849" s="51" t="str">
        <f>+IF(T1849="SWAT HB",800,IF(R1849="-","",IFERROR(IF(T1849="-","",VLOOKUP(T1849,'SKILL PERFIL'!$A$2:$B$37,2,0)),"")))</f>
        <v/>
      </c>
      <c r="Y1849" s="51" t="str">
        <f t="shared" si="198"/>
        <v/>
      </c>
      <c r="Z1849" s="46" t="str">
        <f t="shared" si="199"/>
        <v/>
      </c>
      <c r="AA1849" s="45" t="str">
        <f t="shared" si="200"/>
        <v/>
      </c>
      <c r="AB1849" s="45" t="str">
        <f t="shared" si="201"/>
        <v/>
      </c>
      <c r="AC1849" s="45" t="str">
        <f>+IF(Q1849="","",IFERROR(VLOOKUP(Q1849,Consulta1[],7,0),"-"))</f>
        <v/>
      </c>
      <c r="AD1849" s="45" t="str">
        <f>+IF(Q1849="","",IFERROR(VLOOKUP(Q1849,Consulta1[],9,0),"-"))</f>
        <v/>
      </c>
      <c r="AE1849" s="1">
        <f t="shared" si="202"/>
        <v>0</v>
      </c>
    </row>
    <row r="1850" spans="16:31">
      <c r="P1850" s="54"/>
      <c r="Q1850" s="45" t="str">
        <f t="shared" si="196"/>
        <v/>
      </c>
      <c r="R1850" s="45" t="str">
        <f>+IF(Q1850="","",IFERROR(VLOOKUP(Q1850,Consulta1[],2,0),"-"))</f>
        <v/>
      </c>
      <c r="S1850" s="45" t="str">
        <f>+IF(Q1850="","",IFERROR(VLOOKUP(Q1850,Consulta1[],3,0),"-"))</f>
        <v/>
      </c>
      <c r="T1850" s="45" t="str">
        <f>+IF(Q1850="","",IFERROR(VLOOKUP(Q1850,Consulta1[],4,0),"-"))</f>
        <v/>
      </c>
      <c r="U1850" s="45" t="str">
        <f>+IF(Q1850="","",IFERROR(VLOOKUP(Q1850,Consulta1[],5,0),"-"))</f>
        <v/>
      </c>
      <c r="V1850" s="45" t="str">
        <f>+IF(Q1850="","",IFERROR(VLOOKUP(Q1850,Consulta1[],6,0),"-"))</f>
        <v/>
      </c>
      <c r="W1850" s="45" t="str">
        <f t="shared" si="197"/>
        <v/>
      </c>
      <c r="X1850" s="51" t="str">
        <f>+IF(T1850="SWAT HB",800,IF(R1850="-","",IFERROR(IF(T1850="-","",VLOOKUP(T1850,'SKILL PERFIL'!$A$2:$B$37,2,0)),"")))</f>
        <v/>
      </c>
      <c r="Y1850" s="51" t="str">
        <f t="shared" si="198"/>
        <v/>
      </c>
      <c r="Z1850" s="46" t="str">
        <f t="shared" si="199"/>
        <v/>
      </c>
      <c r="AA1850" s="45" t="str">
        <f t="shared" si="200"/>
        <v/>
      </c>
      <c r="AB1850" s="45" t="str">
        <f t="shared" si="201"/>
        <v/>
      </c>
      <c r="AC1850" s="45" t="str">
        <f>+IF(Q1850="","",IFERROR(VLOOKUP(Q1850,Consulta1[],7,0),"-"))</f>
        <v/>
      </c>
      <c r="AD1850" s="45" t="str">
        <f>+IF(Q1850="","",IFERROR(VLOOKUP(Q1850,Consulta1[],9,0),"-"))</f>
        <v/>
      </c>
      <c r="AE1850" s="1">
        <f t="shared" si="202"/>
        <v>0</v>
      </c>
    </row>
    <row r="1851" spans="16:31">
      <c r="P1851" s="54"/>
      <c r="Q1851" s="45" t="str">
        <f t="shared" si="196"/>
        <v/>
      </c>
      <c r="R1851" s="45" t="str">
        <f>+IF(Q1851="","",IFERROR(VLOOKUP(Q1851,Consulta1[],2,0),"-"))</f>
        <v/>
      </c>
      <c r="S1851" s="45" t="str">
        <f>+IF(Q1851="","",IFERROR(VLOOKUP(Q1851,Consulta1[],3,0),"-"))</f>
        <v/>
      </c>
      <c r="T1851" s="45" t="str">
        <f>+IF(Q1851="","",IFERROR(VLOOKUP(Q1851,Consulta1[],4,0),"-"))</f>
        <v/>
      </c>
      <c r="U1851" s="45" t="str">
        <f>+IF(Q1851="","",IFERROR(VLOOKUP(Q1851,Consulta1[],5,0),"-"))</f>
        <v/>
      </c>
      <c r="V1851" s="45" t="str">
        <f>+IF(Q1851="","",IFERROR(VLOOKUP(Q1851,Consulta1[],6,0),"-"))</f>
        <v/>
      </c>
      <c r="W1851" s="45" t="str">
        <f t="shared" si="197"/>
        <v/>
      </c>
      <c r="X1851" s="51" t="str">
        <f>+IF(T1851="SWAT HB",800,IF(R1851="-","",IFERROR(IF(T1851="-","",VLOOKUP(T1851,'SKILL PERFIL'!$A$2:$B$37,2,0)),"")))</f>
        <v/>
      </c>
      <c r="Y1851" s="51" t="str">
        <f t="shared" si="198"/>
        <v/>
      </c>
      <c r="Z1851" s="46" t="str">
        <f t="shared" si="199"/>
        <v/>
      </c>
      <c r="AA1851" s="45" t="str">
        <f t="shared" si="200"/>
        <v/>
      </c>
      <c r="AB1851" s="45" t="str">
        <f t="shared" si="201"/>
        <v/>
      </c>
      <c r="AC1851" s="45" t="str">
        <f>+IF(Q1851="","",IFERROR(VLOOKUP(Q1851,Consulta1[],7,0),"-"))</f>
        <v/>
      </c>
      <c r="AD1851" s="45" t="str">
        <f>+IF(Q1851="","",IFERROR(VLOOKUP(Q1851,Consulta1[],9,0),"-"))</f>
        <v/>
      </c>
      <c r="AE1851" s="1">
        <f t="shared" si="202"/>
        <v>0</v>
      </c>
    </row>
    <row r="1852" spans="16:31">
      <c r="P1852" s="54"/>
      <c r="Q1852" s="45" t="str">
        <f t="shared" si="196"/>
        <v/>
      </c>
      <c r="R1852" s="45" t="str">
        <f>+IF(Q1852="","",IFERROR(VLOOKUP(Q1852,Consulta1[],2,0),"-"))</f>
        <v/>
      </c>
      <c r="S1852" s="45" t="str">
        <f>+IF(Q1852="","",IFERROR(VLOOKUP(Q1852,Consulta1[],3,0),"-"))</f>
        <v/>
      </c>
      <c r="T1852" s="45" t="str">
        <f>+IF(Q1852="","",IFERROR(VLOOKUP(Q1852,Consulta1[],4,0),"-"))</f>
        <v/>
      </c>
      <c r="U1852" s="45" t="str">
        <f>+IF(Q1852="","",IFERROR(VLOOKUP(Q1852,Consulta1[],5,0),"-"))</f>
        <v/>
      </c>
      <c r="V1852" s="45" t="str">
        <f>+IF(Q1852="","",IFERROR(VLOOKUP(Q1852,Consulta1[],6,0),"-"))</f>
        <v/>
      </c>
      <c r="W1852" s="45" t="str">
        <f t="shared" si="197"/>
        <v/>
      </c>
      <c r="X1852" s="51" t="str">
        <f>+IF(T1852="SWAT HB",800,IF(R1852="-","",IFERROR(IF(T1852="-","",VLOOKUP(T1852,'SKILL PERFIL'!$A$2:$B$37,2,0)),"")))</f>
        <v/>
      </c>
      <c r="Y1852" s="51" t="str">
        <f t="shared" si="198"/>
        <v/>
      </c>
      <c r="Z1852" s="46" t="str">
        <f t="shared" si="199"/>
        <v/>
      </c>
      <c r="AA1852" s="45" t="str">
        <f t="shared" si="200"/>
        <v/>
      </c>
      <c r="AB1852" s="45" t="str">
        <f t="shared" si="201"/>
        <v/>
      </c>
      <c r="AC1852" s="45" t="str">
        <f>+IF(Q1852="","",IFERROR(VLOOKUP(Q1852,Consulta1[],7,0),"-"))</f>
        <v/>
      </c>
      <c r="AD1852" s="45" t="str">
        <f>+IF(Q1852="","",IFERROR(VLOOKUP(Q1852,Consulta1[],9,0),"-"))</f>
        <v/>
      </c>
      <c r="AE1852" s="1">
        <f t="shared" si="202"/>
        <v>0</v>
      </c>
    </row>
    <row r="1853" spans="16:31">
      <c r="P1853" s="54"/>
      <c r="Q1853" s="45" t="str">
        <f t="shared" si="196"/>
        <v/>
      </c>
      <c r="R1853" s="45" t="str">
        <f>+IF(Q1853="","",IFERROR(VLOOKUP(Q1853,Consulta1[],2,0),"-"))</f>
        <v/>
      </c>
      <c r="S1853" s="45" t="str">
        <f>+IF(Q1853="","",IFERROR(VLOOKUP(Q1853,Consulta1[],3,0),"-"))</f>
        <v/>
      </c>
      <c r="T1853" s="45" t="str">
        <f>+IF(Q1853="","",IFERROR(VLOOKUP(Q1853,Consulta1[],4,0),"-"))</f>
        <v/>
      </c>
      <c r="U1853" s="45" t="str">
        <f>+IF(Q1853="","",IFERROR(VLOOKUP(Q1853,Consulta1[],5,0),"-"))</f>
        <v/>
      </c>
      <c r="V1853" s="45" t="str">
        <f>+IF(Q1853="","",IFERROR(VLOOKUP(Q1853,Consulta1[],6,0),"-"))</f>
        <v/>
      </c>
      <c r="W1853" s="45" t="str">
        <f t="shared" si="197"/>
        <v/>
      </c>
      <c r="X1853" s="51" t="str">
        <f>+IF(T1853="SWAT HB",800,IF(R1853="-","",IFERROR(IF(T1853="-","",VLOOKUP(T1853,'SKILL PERFIL'!$A$2:$B$37,2,0)),"")))</f>
        <v/>
      </c>
      <c r="Y1853" s="51" t="str">
        <f t="shared" si="198"/>
        <v/>
      </c>
      <c r="Z1853" s="46" t="str">
        <f t="shared" si="199"/>
        <v/>
      </c>
      <c r="AA1853" s="45" t="str">
        <f t="shared" si="200"/>
        <v/>
      </c>
      <c r="AB1853" s="45" t="str">
        <f t="shared" si="201"/>
        <v/>
      </c>
      <c r="AC1853" s="45" t="str">
        <f>+IF(Q1853="","",IFERROR(VLOOKUP(Q1853,Consulta1[],7,0),"-"))</f>
        <v/>
      </c>
      <c r="AD1853" s="45" t="str">
        <f>+IF(Q1853="","",IFERROR(VLOOKUP(Q1853,Consulta1[],9,0),"-"))</f>
        <v/>
      </c>
      <c r="AE1853" s="1">
        <f t="shared" si="202"/>
        <v>0</v>
      </c>
    </row>
    <row r="1854" spans="16:31">
      <c r="P1854" s="54"/>
      <c r="Q1854" s="45" t="str">
        <f t="shared" si="196"/>
        <v/>
      </c>
      <c r="R1854" s="45" t="str">
        <f>+IF(Q1854="","",IFERROR(VLOOKUP(Q1854,Consulta1[],2,0),"-"))</f>
        <v/>
      </c>
      <c r="S1854" s="45" t="str">
        <f>+IF(Q1854="","",IFERROR(VLOOKUP(Q1854,Consulta1[],3,0),"-"))</f>
        <v/>
      </c>
      <c r="T1854" s="45" t="str">
        <f>+IF(Q1854="","",IFERROR(VLOOKUP(Q1854,Consulta1[],4,0),"-"))</f>
        <v/>
      </c>
      <c r="U1854" s="45" t="str">
        <f>+IF(Q1854="","",IFERROR(VLOOKUP(Q1854,Consulta1[],5,0),"-"))</f>
        <v/>
      </c>
      <c r="V1854" s="45" t="str">
        <f>+IF(Q1854="","",IFERROR(VLOOKUP(Q1854,Consulta1[],6,0),"-"))</f>
        <v/>
      </c>
      <c r="W1854" s="45" t="str">
        <f t="shared" si="197"/>
        <v/>
      </c>
      <c r="X1854" s="51" t="str">
        <f>+IF(T1854="SWAT HB",800,IF(R1854="-","",IFERROR(IF(T1854="-","",VLOOKUP(T1854,'SKILL PERFIL'!$A$2:$B$37,2,0)),"")))</f>
        <v/>
      </c>
      <c r="Y1854" s="51" t="str">
        <f t="shared" si="198"/>
        <v/>
      </c>
      <c r="Z1854" s="46" t="str">
        <f t="shared" si="199"/>
        <v/>
      </c>
      <c r="AA1854" s="45" t="str">
        <f t="shared" si="200"/>
        <v/>
      </c>
      <c r="AB1854" s="45" t="str">
        <f t="shared" si="201"/>
        <v/>
      </c>
      <c r="AC1854" s="45" t="str">
        <f>+IF(Q1854="","",IFERROR(VLOOKUP(Q1854,Consulta1[],7,0),"-"))</f>
        <v/>
      </c>
      <c r="AD1854" s="45" t="str">
        <f>+IF(Q1854="","",IFERROR(VLOOKUP(Q1854,Consulta1[],9,0),"-"))</f>
        <v/>
      </c>
      <c r="AE1854" s="1">
        <f t="shared" si="202"/>
        <v>0</v>
      </c>
    </row>
    <row r="1855" spans="16:31">
      <c r="P1855" s="54"/>
      <c r="Q1855" s="45" t="str">
        <f t="shared" si="196"/>
        <v/>
      </c>
      <c r="R1855" s="45" t="str">
        <f>+IF(Q1855="","",IFERROR(VLOOKUP(Q1855,Consulta1[],2,0),"-"))</f>
        <v/>
      </c>
      <c r="S1855" s="45" t="str">
        <f>+IF(Q1855="","",IFERROR(VLOOKUP(Q1855,Consulta1[],3,0),"-"))</f>
        <v/>
      </c>
      <c r="T1855" s="45" t="str">
        <f>+IF(Q1855="","",IFERROR(VLOOKUP(Q1855,Consulta1[],4,0),"-"))</f>
        <v/>
      </c>
      <c r="U1855" s="45" t="str">
        <f>+IF(Q1855="","",IFERROR(VLOOKUP(Q1855,Consulta1[],5,0),"-"))</f>
        <v/>
      </c>
      <c r="V1855" s="45" t="str">
        <f>+IF(Q1855="","",IFERROR(VLOOKUP(Q1855,Consulta1[],6,0),"-"))</f>
        <v/>
      </c>
      <c r="W1855" s="45" t="str">
        <f t="shared" si="197"/>
        <v/>
      </c>
      <c r="X1855" s="51" t="str">
        <f>+IF(T1855="SWAT HB",800,IF(R1855="-","",IFERROR(IF(T1855="-","",VLOOKUP(T1855,'SKILL PERFIL'!$A$2:$B$37,2,0)),"")))</f>
        <v/>
      </c>
      <c r="Y1855" s="51" t="str">
        <f t="shared" si="198"/>
        <v/>
      </c>
      <c r="Z1855" s="46" t="str">
        <f t="shared" si="199"/>
        <v/>
      </c>
      <c r="AA1855" s="45" t="str">
        <f t="shared" si="200"/>
        <v/>
      </c>
      <c r="AB1855" s="45" t="str">
        <f t="shared" si="201"/>
        <v/>
      </c>
      <c r="AC1855" s="45" t="str">
        <f>+IF(Q1855="","",IFERROR(VLOOKUP(Q1855,Consulta1[],7,0),"-"))</f>
        <v/>
      </c>
      <c r="AD1855" s="45" t="str">
        <f>+IF(Q1855="","",IFERROR(VLOOKUP(Q1855,Consulta1[],9,0),"-"))</f>
        <v/>
      </c>
      <c r="AE1855" s="1">
        <f t="shared" si="202"/>
        <v>0</v>
      </c>
    </row>
    <row r="1856" spans="16:31">
      <c r="P1856" s="54"/>
      <c r="Q1856" s="45" t="str">
        <f t="shared" si="196"/>
        <v/>
      </c>
      <c r="R1856" s="45" t="str">
        <f>+IF(Q1856="","",IFERROR(VLOOKUP(Q1856,Consulta1[],2,0),"-"))</f>
        <v/>
      </c>
      <c r="S1856" s="45" t="str">
        <f>+IF(Q1856="","",IFERROR(VLOOKUP(Q1856,Consulta1[],3,0),"-"))</f>
        <v/>
      </c>
      <c r="T1856" s="45" t="str">
        <f>+IF(Q1856="","",IFERROR(VLOOKUP(Q1856,Consulta1[],4,0),"-"))</f>
        <v/>
      </c>
      <c r="U1856" s="45" t="str">
        <f>+IF(Q1856="","",IFERROR(VLOOKUP(Q1856,Consulta1[],5,0),"-"))</f>
        <v/>
      </c>
      <c r="V1856" s="45" t="str">
        <f>+IF(Q1856="","",IFERROR(VLOOKUP(Q1856,Consulta1[],6,0),"-"))</f>
        <v/>
      </c>
      <c r="W1856" s="45" t="str">
        <f t="shared" si="197"/>
        <v/>
      </c>
      <c r="X1856" s="51" t="str">
        <f>+IF(T1856="SWAT HB",800,IF(R1856="-","",IFERROR(IF(T1856="-","",VLOOKUP(T1856,'SKILL PERFIL'!$A$2:$B$37,2,0)),"")))</f>
        <v/>
      </c>
      <c r="Y1856" s="51" t="str">
        <f t="shared" si="198"/>
        <v/>
      </c>
      <c r="Z1856" s="46" t="str">
        <f t="shared" si="199"/>
        <v/>
      </c>
      <c r="AA1856" s="45" t="str">
        <f t="shared" si="200"/>
        <v/>
      </c>
      <c r="AB1856" s="45" t="str">
        <f t="shared" si="201"/>
        <v/>
      </c>
      <c r="AC1856" s="45" t="str">
        <f>+IF(Q1856="","",IFERROR(VLOOKUP(Q1856,Consulta1[],7,0),"-"))</f>
        <v/>
      </c>
      <c r="AD1856" s="45" t="str">
        <f>+IF(Q1856="","",IFERROR(VLOOKUP(Q1856,Consulta1[],9,0),"-"))</f>
        <v/>
      </c>
      <c r="AE1856" s="1">
        <f t="shared" si="202"/>
        <v>0</v>
      </c>
    </row>
    <row r="1857" spans="16:31">
      <c r="P1857" s="54"/>
      <c r="Q1857" s="45" t="str">
        <f t="shared" si="196"/>
        <v/>
      </c>
      <c r="R1857" s="45" t="str">
        <f>+IF(Q1857="","",IFERROR(VLOOKUP(Q1857,Consulta1[],2,0),"-"))</f>
        <v/>
      </c>
      <c r="S1857" s="45" t="str">
        <f>+IF(Q1857="","",IFERROR(VLOOKUP(Q1857,Consulta1[],3,0),"-"))</f>
        <v/>
      </c>
      <c r="T1857" s="45" t="str">
        <f>+IF(Q1857="","",IFERROR(VLOOKUP(Q1857,Consulta1[],4,0),"-"))</f>
        <v/>
      </c>
      <c r="U1857" s="45" t="str">
        <f>+IF(Q1857="","",IFERROR(VLOOKUP(Q1857,Consulta1[],5,0),"-"))</f>
        <v/>
      </c>
      <c r="V1857" s="45" t="str">
        <f>+IF(Q1857="","",IFERROR(VLOOKUP(Q1857,Consulta1[],6,0),"-"))</f>
        <v/>
      </c>
      <c r="W1857" s="45" t="str">
        <f t="shared" si="197"/>
        <v/>
      </c>
      <c r="X1857" s="51" t="str">
        <f>+IF(T1857="SWAT HB",800,IF(R1857="-","",IFERROR(IF(T1857="-","",VLOOKUP(T1857,'SKILL PERFIL'!$A$2:$B$37,2,0)),"")))</f>
        <v/>
      </c>
      <c r="Y1857" s="51" t="str">
        <f t="shared" si="198"/>
        <v/>
      </c>
      <c r="Z1857" s="46" t="str">
        <f t="shared" si="199"/>
        <v/>
      </c>
      <c r="AA1857" s="45" t="str">
        <f t="shared" si="200"/>
        <v/>
      </c>
      <c r="AB1857" s="45" t="str">
        <f t="shared" si="201"/>
        <v/>
      </c>
      <c r="AC1857" s="45" t="str">
        <f>+IF(Q1857="","",IFERROR(VLOOKUP(Q1857,Consulta1[],7,0),"-"))</f>
        <v/>
      </c>
      <c r="AD1857" s="45" t="str">
        <f>+IF(Q1857="","",IFERROR(VLOOKUP(Q1857,Consulta1[],9,0),"-"))</f>
        <v/>
      </c>
      <c r="AE1857" s="1">
        <f t="shared" si="202"/>
        <v>0</v>
      </c>
    </row>
    <row r="1858" spans="16:31">
      <c r="P1858" s="54"/>
      <c r="Q1858" s="45" t="str">
        <f t="shared" si="196"/>
        <v/>
      </c>
      <c r="R1858" s="45" t="str">
        <f>+IF(Q1858="","",IFERROR(VLOOKUP(Q1858,Consulta1[],2,0),"-"))</f>
        <v/>
      </c>
      <c r="S1858" s="45" t="str">
        <f>+IF(Q1858="","",IFERROR(VLOOKUP(Q1858,Consulta1[],3,0),"-"))</f>
        <v/>
      </c>
      <c r="T1858" s="45" t="str">
        <f>+IF(Q1858="","",IFERROR(VLOOKUP(Q1858,Consulta1[],4,0),"-"))</f>
        <v/>
      </c>
      <c r="U1858" s="45" t="str">
        <f>+IF(Q1858="","",IFERROR(VLOOKUP(Q1858,Consulta1[],5,0),"-"))</f>
        <v/>
      </c>
      <c r="V1858" s="45" t="str">
        <f>+IF(Q1858="","",IFERROR(VLOOKUP(Q1858,Consulta1[],6,0),"-"))</f>
        <v/>
      </c>
      <c r="W1858" s="45" t="str">
        <f t="shared" si="197"/>
        <v/>
      </c>
      <c r="X1858" s="51" t="str">
        <f>+IF(T1858="SWAT HB",800,IF(R1858="-","",IFERROR(IF(T1858="-","",VLOOKUP(T1858,'SKILL PERFIL'!$A$2:$B$37,2,0)),"")))</f>
        <v/>
      </c>
      <c r="Y1858" s="51" t="str">
        <f t="shared" si="198"/>
        <v/>
      </c>
      <c r="Z1858" s="46" t="str">
        <f t="shared" si="199"/>
        <v/>
      </c>
      <c r="AA1858" s="45" t="str">
        <f t="shared" si="200"/>
        <v/>
      </c>
      <c r="AB1858" s="45" t="str">
        <f t="shared" si="201"/>
        <v/>
      </c>
      <c r="AC1858" s="45" t="str">
        <f>+IF(Q1858="","",IFERROR(VLOOKUP(Q1858,Consulta1[],7,0),"-"))</f>
        <v/>
      </c>
      <c r="AD1858" s="45" t="str">
        <f>+IF(Q1858="","",IFERROR(VLOOKUP(Q1858,Consulta1[],9,0),"-"))</f>
        <v/>
      </c>
      <c r="AE1858" s="1">
        <f t="shared" si="202"/>
        <v>0</v>
      </c>
    </row>
    <row r="1859" spans="16:31">
      <c r="P1859" s="54"/>
      <c r="Q1859" s="45" t="str">
        <f t="shared" ref="Q1859:Q1922" si="203">+IFERROR(IF(G1859="","",LEFT(G1859,7))*1,"")</f>
        <v/>
      </c>
      <c r="R1859" s="45" t="str">
        <f>+IF(Q1859="","",IFERROR(VLOOKUP(Q1859,Consulta1[],2,0),"-"))</f>
        <v/>
      </c>
      <c r="S1859" s="45" t="str">
        <f>+IF(Q1859="","",IFERROR(VLOOKUP(Q1859,Consulta1[],3,0),"-"))</f>
        <v/>
      </c>
      <c r="T1859" s="45" t="str">
        <f>+IF(Q1859="","",IFERROR(VLOOKUP(Q1859,Consulta1[],4,0),"-"))</f>
        <v/>
      </c>
      <c r="U1859" s="45" t="str">
        <f>+IF(Q1859="","",IFERROR(VLOOKUP(Q1859,Consulta1[],5,0),"-"))</f>
        <v/>
      </c>
      <c r="V1859" s="45" t="str">
        <f>+IF(Q1859="","",IFERROR(VLOOKUP(Q1859,Consulta1[],6,0),"-"))</f>
        <v/>
      </c>
      <c r="W1859" s="45" t="str">
        <f t="shared" ref="W1859:W1922" si="204">+IF(G1859="","",IF(R1859="-","",I1859))</f>
        <v/>
      </c>
      <c r="X1859" s="51" t="str">
        <f>+IF(T1859="SWAT HB",800,IF(R1859="-","",IFERROR(IF(T1859="-","",VLOOKUP(T1859,'SKILL PERFIL'!$A$2:$B$37,2,0)),"")))</f>
        <v/>
      </c>
      <c r="Y1859" s="51" t="str">
        <f t="shared" ref="Y1859:Y1922" si="205">+IFERROR(IF(R1859="-","",MID(J1859,2,8)*24*3600),"")</f>
        <v/>
      </c>
      <c r="Z1859" s="46" t="str">
        <f t="shared" ref="Z1859:Z1922" si="206">+IFERROR(W1859*Y1859,"")</f>
        <v/>
      </c>
      <c r="AA1859" s="45" t="str">
        <f t="shared" ref="AA1859:AA1922" si="207">+IF(Q1859="","",Q1859)</f>
        <v/>
      </c>
      <c r="AB1859" s="45" t="str">
        <f t="shared" ref="AB1859:AB1922" si="208">+IF(G1859="","",IF(R1859="-",0,1))</f>
        <v/>
      </c>
      <c r="AC1859" s="45" t="str">
        <f>+IF(Q1859="","",IFERROR(VLOOKUP(Q1859,Consulta1[],7,0),"-"))</f>
        <v/>
      </c>
      <c r="AD1859" s="45" t="str">
        <f>+IF(Q1859="","",IFERROR(VLOOKUP(Q1859,Consulta1[],9,0),"-"))</f>
        <v/>
      </c>
      <c r="AE1859" s="1">
        <f t="shared" ref="AE1859:AE1922" si="209">DATE(YEAR(A1859),MONTH(A1859),DAY(A1859))</f>
        <v>0</v>
      </c>
    </row>
    <row r="1860" spans="16:31">
      <c r="P1860" s="54"/>
      <c r="Q1860" s="45" t="str">
        <f t="shared" si="203"/>
        <v/>
      </c>
      <c r="R1860" s="45" t="str">
        <f>+IF(Q1860="","",IFERROR(VLOOKUP(Q1860,Consulta1[],2,0),"-"))</f>
        <v/>
      </c>
      <c r="S1860" s="45" t="str">
        <f>+IF(Q1860="","",IFERROR(VLOOKUP(Q1860,Consulta1[],3,0),"-"))</f>
        <v/>
      </c>
      <c r="T1860" s="45" t="str">
        <f>+IF(Q1860="","",IFERROR(VLOOKUP(Q1860,Consulta1[],4,0),"-"))</f>
        <v/>
      </c>
      <c r="U1860" s="45" t="str">
        <f>+IF(Q1860="","",IFERROR(VLOOKUP(Q1860,Consulta1[],5,0),"-"))</f>
        <v/>
      </c>
      <c r="V1860" s="45" t="str">
        <f>+IF(Q1860="","",IFERROR(VLOOKUP(Q1860,Consulta1[],6,0),"-"))</f>
        <v/>
      </c>
      <c r="W1860" s="45" t="str">
        <f t="shared" si="204"/>
        <v/>
      </c>
      <c r="X1860" s="51" t="str">
        <f>+IF(T1860="SWAT HB",800,IF(R1860="-","",IFERROR(IF(T1860="-","",VLOOKUP(T1860,'SKILL PERFIL'!$A$2:$B$37,2,0)),"")))</f>
        <v/>
      </c>
      <c r="Y1860" s="51" t="str">
        <f t="shared" si="205"/>
        <v/>
      </c>
      <c r="Z1860" s="46" t="str">
        <f t="shared" si="206"/>
        <v/>
      </c>
      <c r="AA1860" s="45" t="str">
        <f t="shared" si="207"/>
        <v/>
      </c>
      <c r="AB1860" s="45" t="str">
        <f t="shared" si="208"/>
        <v/>
      </c>
      <c r="AC1860" s="45" t="str">
        <f>+IF(Q1860="","",IFERROR(VLOOKUP(Q1860,Consulta1[],7,0),"-"))</f>
        <v/>
      </c>
      <c r="AD1860" s="45" t="str">
        <f>+IF(Q1860="","",IFERROR(VLOOKUP(Q1860,Consulta1[],9,0),"-"))</f>
        <v/>
      </c>
      <c r="AE1860" s="1">
        <f t="shared" si="209"/>
        <v>0</v>
      </c>
    </row>
    <row r="1861" spans="16:31">
      <c r="P1861" s="54"/>
      <c r="Q1861" s="45" t="str">
        <f t="shared" si="203"/>
        <v/>
      </c>
      <c r="R1861" s="45" t="str">
        <f>+IF(Q1861="","",IFERROR(VLOOKUP(Q1861,Consulta1[],2,0),"-"))</f>
        <v/>
      </c>
      <c r="S1861" s="45" t="str">
        <f>+IF(Q1861="","",IFERROR(VLOOKUP(Q1861,Consulta1[],3,0),"-"))</f>
        <v/>
      </c>
      <c r="T1861" s="45" t="str">
        <f>+IF(Q1861="","",IFERROR(VLOOKUP(Q1861,Consulta1[],4,0),"-"))</f>
        <v/>
      </c>
      <c r="U1861" s="45" t="str">
        <f>+IF(Q1861="","",IFERROR(VLOOKUP(Q1861,Consulta1[],5,0),"-"))</f>
        <v/>
      </c>
      <c r="V1861" s="45" t="str">
        <f>+IF(Q1861="","",IFERROR(VLOOKUP(Q1861,Consulta1[],6,0),"-"))</f>
        <v/>
      </c>
      <c r="W1861" s="45" t="str">
        <f t="shared" si="204"/>
        <v/>
      </c>
      <c r="X1861" s="51" t="str">
        <f>+IF(T1861="SWAT HB",800,IF(R1861="-","",IFERROR(IF(T1861="-","",VLOOKUP(T1861,'SKILL PERFIL'!$A$2:$B$37,2,0)),"")))</f>
        <v/>
      </c>
      <c r="Y1861" s="51" t="str">
        <f t="shared" si="205"/>
        <v/>
      </c>
      <c r="Z1861" s="46" t="str">
        <f t="shared" si="206"/>
        <v/>
      </c>
      <c r="AA1861" s="45" t="str">
        <f t="shared" si="207"/>
        <v/>
      </c>
      <c r="AB1861" s="45" t="str">
        <f t="shared" si="208"/>
        <v/>
      </c>
      <c r="AC1861" s="45" t="str">
        <f>+IF(Q1861="","",IFERROR(VLOOKUP(Q1861,Consulta1[],7,0),"-"))</f>
        <v/>
      </c>
      <c r="AD1861" s="45" t="str">
        <f>+IF(Q1861="","",IFERROR(VLOOKUP(Q1861,Consulta1[],9,0),"-"))</f>
        <v/>
      </c>
      <c r="AE1861" s="1">
        <f t="shared" si="209"/>
        <v>0</v>
      </c>
    </row>
    <row r="1862" spans="16:31">
      <c r="P1862" s="54"/>
      <c r="Q1862" s="45" t="str">
        <f t="shared" si="203"/>
        <v/>
      </c>
      <c r="R1862" s="45" t="str">
        <f>+IF(Q1862="","",IFERROR(VLOOKUP(Q1862,Consulta1[],2,0),"-"))</f>
        <v/>
      </c>
      <c r="S1862" s="45" t="str">
        <f>+IF(Q1862="","",IFERROR(VLOOKUP(Q1862,Consulta1[],3,0),"-"))</f>
        <v/>
      </c>
      <c r="T1862" s="45" t="str">
        <f>+IF(Q1862="","",IFERROR(VLOOKUP(Q1862,Consulta1[],4,0),"-"))</f>
        <v/>
      </c>
      <c r="U1862" s="45" t="str">
        <f>+IF(Q1862="","",IFERROR(VLOOKUP(Q1862,Consulta1[],5,0),"-"))</f>
        <v/>
      </c>
      <c r="V1862" s="45" t="str">
        <f>+IF(Q1862="","",IFERROR(VLOOKUP(Q1862,Consulta1[],6,0),"-"))</f>
        <v/>
      </c>
      <c r="W1862" s="45" t="str">
        <f t="shared" si="204"/>
        <v/>
      </c>
      <c r="X1862" s="51" t="str">
        <f>+IF(T1862="SWAT HB",800,IF(R1862="-","",IFERROR(IF(T1862="-","",VLOOKUP(T1862,'SKILL PERFIL'!$A$2:$B$37,2,0)),"")))</f>
        <v/>
      </c>
      <c r="Y1862" s="51" t="str">
        <f t="shared" si="205"/>
        <v/>
      </c>
      <c r="Z1862" s="46" t="str">
        <f t="shared" si="206"/>
        <v/>
      </c>
      <c r="AA1862" s="45" t="str">
        <f t="shared" si="207"/>
        <v/>
      </c>
      <c r="AB1862" s="45" t="str">
        <f t="shared" si="208"/>
        <v/>
      </c>
      <c r="AC1862" s="45" t="str">
        <f>+IF(Q1862="","",IFERROR(VLOOKUP(Q1862,Consulta1[],7,0),"-"))</f>
        <v/>
      </c>
      <c r="AD1862" s="45" t="str">
        <f>+IF(Q1862="","",IFERROR(VLOOKUP(Q1862,Consulta1[],9,0),"-"))</f>
        <v/>
      </c>
      <c r="AE1862" s="1">
        <f t="shared" si="209"/>
        <v>0</v>
      </c>
    </row>
    <row r="1863" spans="16:31">
      <c r="P1863" s="54"/>
      <c r="Q1863" s="45" t="str">
        <f t="shared" si="203"/>
        <v/>
      </c>
      <c r="R1863" s="45" t="str">
        <f>+IF(Q1863="","",IFERROR(VLOOKUP(Q1863,Consulta1[],2,0),"-"))</f>
        <v/>
      </c>
      <c r="S1863" s="45" t="str">
        <f>+IF(Q1863="","",IFERROR(VLOOKUP(Q1863,Consulta1[],3,0),"-"))</f>
        <v/>
      </c>
      <c r="T1863" s="45" t="str">
        <f>+IF(Q1863="","",IFERROR(VLOOKUP(Q1863,Consulta1[],4,0),"-"))</f>
        <v/>
      </c>
      <c r="U1863" s="45" t="str">
        <f>+IF(Q1863="","",IFERROR(VLOOKUP(Q1863,Consulta1[],5,0),"-"))</f>
        <v/>
      </c>
      <c r="V1863" s="45" t="str">
        <f>+IF(Q1863="","",IFERROR(VLOOKUP(Q1863,Consulta1[],6,0),"-"))</f>
        <v/>
      </c>
      <c r="W1863" s="45" t="str">
        <f t="shared" si="204"/>
        <v/>
      </c>
      <c r="X1863" s="51" t="str">
        <f>+IF(T1863="SWAT HB",800,IF(R1863="-","",IFERROR(IF(T1863="-","",VLOOKUP(T1863,'SKILL PERFIL'!$A$2:$B$37,2,0)),"")))</f>
        <v/>
      </c>
      <c r="Y1863" s="51" t="str">
        <f t="shared" si="205"/>
        <v/>
      </c>
      <c r="Z1863" s="46" t="str">
        <f t="shared" si="206"/>
        <v/>
      </c>
      <c r="AA1863" s="45" t="str">
        <f t="shared" si="207"/>
        <v/>
      </c>
      <c r="AB1863" s="45" t="str">
        <f t="shared" si="208"/>
        <v/>
      </c>
      <c r="AC1863" s="45" t="str">
        <f>+IF(Q1863="","",IFERROR(VLOOKUP(Q1863,Consulta1[],7,0),"-"))</f>
        <v/>
      </c>
      <c r="AD1863" s="45" t="str">
        <f>+IF(Q1863="","",IFERROR(VLOOKUP(Q1863,Consulta1[],9,0),"-"))</f>
        <v/>
      </c>
      <c r="AE1863" s="1">
        <f t="shared" si="209"/>
        <v>0</v>
      </c>
    </row>
    <row r="1864" spans="16:31">
      <c r="P1864" s="54"/>
      <c r="Q1864" s="45" t="str">
        <f t="shared" si="203"/>
        <v/>
      </c>
      <c r="R1864" s="45" t="str">
        <f>+IF(Q1864="","",IFERROR(VLOOKUP(Q1864,Consulta1[],2,0),"-"))</f>
        <v/>
      </c>
      <c r="S1864" s="45" t="str">
        <f>+IF(Q1864="","",IFERROR(VLOOKUP(Q1864,Consulta1[],3,0),"-"))</f>
        <v/>
      </c>
      <c r="T1864" s="45" t="str">
        <f>+IF(Q1864="","",IFERROR(VLOOKUP(Q1864,Consulta1[],4,0),"-"))</f>
        <v/>
      </c>
      <c r="U1864" s="45" t="str">
        <f>+IF(Q1864="","",IFERROR(VLOOKUP(Q1864,Consulta1[],5,0),"-"))</f>
        <v/>
      </c>
      <c r="V1864" s="45" t="str">
        <f>+IF(Q1864="","",IFERROR(VLOOKUP(Q1864,Consulta1[],6,0),"-"))</f>
        <v/>
      </c>
      <c r="W1864" s="45" t="str">
        <f t="shared" si="204"/>
        <v/>
      </c>
      <c r="X1864" s="51" t="str">
        <f>+IF(T1864="SWAT HB",800,IF(R1864="-","",IFERROR(IF(T1864="-","",VLOOKUP(T1864,'SKILL PERFIL'!$A$2:$B$37,2,0)),"")))</f>
        <v/>
      </c>
      <c r="Y1864" s="51" t="str">
        <f t="shared" si="205"/>
        <v/>
      </c>
      <c r="Z1864" s="46" t="str">
        <f t="shared" si="206"/>
        <v/>
      </c>
      <c r="AA1864" s="45" t="str">
        <f t="shared" si="207"/>
        <v/>
      </c>
      <c r="AB1864" s="45" t="str">
        <f t="shared" si="208"/>
        <v/>
      </c>
      <c r="AC1864" s="45" t="str">
        <f>+IF(Q1864="","",IFERROR(VLOOKUP(Q1864,Consulta1[],7,0),"-"))</f>
        <v/>
      </c>
      <c r="AD1864" s="45" t="str">
        <f>+IF(Q1864="","",IFERROR(VLOOKUP(Q1864,Consulta1[],9,0),"-"))</f>
        <v/>
      </c>
      <c r="AE1864" s="1">
        <f t="shared" si="209"/>
        <v>0</v>
      </c>
    </row>
    <row r="1865" spans="16:31">
      <c r="P1865" s="54"/>
      <c r="Q1865" s="45" t="str">
        <f t="shared" si="203"/>
        <v/>
      </c>
      <c r="R1865" s="45" t="str">
        <f>+IF(Q1865="","",IFERROR(VLOOKUP(Q1865,Consulta1[],2,0),"-"))</f>
        <v/>
      </c>
      <c r="S1865" s="45" t="str">
        <f>+IF(Q1865="","",IFERROR(VLOOKUP(Q1865,Consulta1[],3,0),"-"))</f>
        <v/>
      </c>
      <c r="T1865" s="45" t="str">
        <f>+IF(Q1865="","",IFERROR(VLOOKUP(Q1865,Consulta1[],4,0),"-"))</f>
        <v/>
      </c>
      <c r="U1865" s="45" t="str">
        <f>+IF(Q1865="","",IFERROR(VLOOKUP(Q1865,Consulta1[],5,0),"-"))</f>
        <v/>
      </c>
      <c r="V1865" s="45" t="str">
        <f>+IF(Q1865="","",IFERROR(VLOOKUP(Q1865,Consulta1[],6,0),"-"))</f>
        <v/>
      </c>
      <c r="W1865" s="45" t="str">
        <f t="shared" si="204"/>
        <v/>
      </c>
      <c r="X1865" s="51" t="str">
        <f>+IF(T1865="SWAT HB",800,IF(R1865="-","",IFERROR(IF(T1865="-","",VLOOKUP(T1865,'SKILL PERFIL'!$A$2:$B$37,2,0)),"")))</f>
        <v/>
      </c>
      <c r="Y1865" s="51" t="str">
        <f t="shared" si="205"/>
        <v/>
      </c>
      <c r="Z1865" s="46" t="str">
        <f t="shared" si="206"/>
        <v/>
      </c>
      <c r="AA1865" s="45" t="str">
        <f t="shared" si="207"/>
        <v/>
      </c>
      <c r="AB1865" s="45" t="str">
        <f t="shared" si="208"/>
        <v/>
      </c>
      <c r="AC1865" s="45" t="str">
        <f>+IF(Q1865="","",IFERROR(VLOOKUP(Q1865,Consulta1[],7,0),"-"))</f>
        <v/>
      </c>
      <c r="AD1865" s="45" t="str">
        <f>+IF(Q1865="","",IFERROR(VLOOKUP(Q1865,Consulta1[],9,0),"-"))</f>
        <v/>
      </c>
      <c r="AE1865" s="1">
        <f t="shared" si="209"/>
        <v>0</v>
      </c>
    </row>
    <row r="1866" spans="16:31">
      <c r="P1866" s="54"/>
      <c r="Q1866" s="45" t="str">
        <f t="shared" si="203"/>
        <v/>
      </c>
      <c r="R1866" s="45" t="str">
        <f>+IF(Q1866="","",IFERROR(VLOOKUP(Q1866,Consulta1[],2,0),"-"))</f>
        <v/>
      </c>
      <c r="S1866" s="45" t="str">
        <f>+IF(Q1866="","",IFERROR(VLOOKUP(Q1866,Consulta1[],3,0),"-"))</f>
        <v/>
      </c>
      <c r="T1866" s="45" t="str">
        <f>+IF(Q1866="","",IFERROR(VLOOKUP(Q1866,Consulta1[],4,0),"-"))</f>
        <v/>
      </c>
      <c r="U1866" s="45" t="str">
        <f>+IF(Q1866="","",IFERROR(VLOOKUP(Q1866,Consulta1[],5,0),"-"))</f>
        <v/>
      </c>
      <c r="V1866" s="45" t="str">
        <f>+IF(Q1866="","",IFERROR(VLOOKUP(Q1866,Consulta1[],6,0),"-"))</f>
        <v/>
      </c>
      <c r="W1866" s="45" t="str">
        <f t="shared" si="204"/>
        <v/>
      </c>
      <c r="X1866" s="51" t="str">
        <f>+IF(T1866="SWAT HB",800,IF(R1866="-","",IFERROR(IF(T1866="-","",VLOOKUP(T1866,'SKILL PERFIL'!$A$2:$B$37,2,0)),"")))</f>
        <v/>
      </c>
      <c r="Y1866" s="51" t="str">
        <f t="shared" si="205"/>
        <v/>
      </c>
      <c r="Z1866" s="46" t="str">
        <f t="shared" si="206"/>
        <v/>
      </c>
      <c r="AA1866" s="45" t="str">
        <f t="shared" si="207"/>
        <v/>
      </c>
      <c r="AB1866" s="45" t="str">
        <f t="shared" si="208"/>
        <v/>
      </c>
      <c r="AC1866" s="45" t="str">
        <f>+IF(Q1866="","",IFERROR(VLOOKUP(Q1866,Consulta1[],7,0),"-"))</f>
        <v/>
      </c>
      <c r="AD1866" s="45" t="str">
        <f>+IF(Q1866="","",IFERROR(VLOOKUP(Q1866,Consulta1[],9,0),"-"))</f>
        <v/>
      </c>
      <c r="AE1866" s="1">
        <f t="shared" si="209"/>
        <v>0</v>
      </c>
    </row>
    <row r="1867" spans="16:31">
      <c r="P1867" s="54"/>
      <c r="Q1867" s="45" t="str">
        <f t="shared" si="203"/>
        <v/>
      </c>
      <c r="R1867" s="45" t="str">
        <f>+IF(Q1867="","",IFERROR(VLOOKUP(Q1867,Consulta1[],2,0),"-"))</f>
        <v/>
      </c>
      <c r="S1867" s="45" t="str">
        <f>+IF(Q1867="","",IFERROR(VLOOKUP(Q1867,Consulta1[],3,0),"-"))</f>
        <v/>
      </c>
      <c r="T1867" s="45" t="str">
        <f>+IF(Q1867="","",IFERROR(VLOOKUP(Q1867,Consulta1[],4,0),"-"))</f>
        <v/>
      </c>
      <c r="U1867" s="45" t="str">
        <f>+IF(Q1867="","",IFERROR(VLOOKUP(Q1867,Consulta1[],5,0),"-"))</f>
        <v/>
      </c>
      <c r="V1867" s="45" t="str">
        <f>+IF(Q1867="","",IFERROR(VLOOKUP(Q1867,Consulta1[],6,0),"-"))</f>
        <v/>
      </c>
      <c r="W1867" s="45" t="str">
        <f t="shared" si="204"/>
        <v/>
      </c>
      <c r="X1867" s="51" t="str">
        <f>+IF(T1867="SWAT HB",800,IF(R1867="-","",IFERROR(IF(T1867="-","",VLOOKUP(T1867,'SKILL PERFIL'!$A$2:$B$37,2,0)),"")))</f>
        <v/>
      </c>
      <c r="Y1867" s="51" t="str">
        <f t="shared" si="205"/>
        <v/>
      </c>
      <c r="Z1867" s="46" t="str">
        <f t="shared" si="206"/>
        <v/>
      </c>
      <c r="AA1867" s="45" t="str">
        <f t="shared" si="207"/>
        <v/>
      </c>
      <c r="AB1867" s="45" t="str">
        <f t="shared" si="208"/>
        <v/>
      </c>
      <c r="AC1867" s="45" t="str">
        <f>+IF(Q1867="","",IFERROR(VLOOKUP(Q1867,Consulta1[],7,0),"-"))</f>
        <v/>
      </c>
      <c r="AD1867" s="45" t="str">
        <f>+IF(Q1867="","",IFERROR(VLOOKUP(Q1867,Consulta1[],9,0),"-"))</f>
        <v/>
      </c>
      <c r="AE1867" s="1">
        <f t="shared" si="209"/>
        <v>0</v>
      </c>
    </row>
    <row r="1868" spans="16:31">
      <c r="P1868" s="54"/>
      <c r="Q1868" s="45" t="str">
        <f t="shared" si="203"/>
        <v/>
      </c>
      <c r="R1868" s="45" t="str">
        <f>+IF(Q1868="","",IFERROR(VLOOKUP(Q1868,Consulta1[],2,0),"-"))</f>
        <v/>
      </c>
      <c r="S1868" s="45" t="str">
        <f>+IF(Q1868="","",IFERROR(VLOOKUP(Q1868,Consulta1[],3,0),"-"))</f>
        <v/>
      </c>
      <c r="T1868" s="45" t="str">
        <f>+IF(Q1868="","",IFERROR(VLOOKUP(Q1868,Consulta1[],4,0),"-"))</f>
        <v/>
      </c>
      <c r="U1868" s="45" t="str">
        <f>+IF(Q1868="","",IFERROR(VLOOKUP(Q1868,Consulta1[],5,0),"-"))</f>
        <v/>
      </c>
      <c r="V1868" s="45" t="str">
        <f>+IF(Q1868="","",IFERROR(VLOOKUP(Q1868,Consulta1[],6,0),"-"))</f>
        <v/>
      </c>
      <c r="W1868" s="45" t="str">
        <f t="shared" si="204"/>
        <v/>
      </c>
      <c r="X1868" s="51" t="str">
        <f>+IF(T1868="SWAT HB",800,IF(R1868="-","",IFERROR(IF(T1868="-","",VLOOKUP(T1868,'SKILL PERFIL'!$A$2:$B$37,2,0)),"")))</f>
        <v/>
      </c>
      <c r="Y1868" s="51" t="str">
        <f t="shared" si="205"/>
        <v/>
      </c>
      <c r="Z1868" s="46" t="str">
        <f t="shared" si="206"/>
        <v/>
      </c>
      <c r="AA1868" s="45" t="str">
        <f t="shared" si="207"/>
        <v/>
      </c>
      <c r="AB1868" s="45" t="str">
        <f t="shared" si="208"/>
        <v/>
      </c>
      <c r="AC1868" s="45" t="str">
        <f>+IF(Q1868="","",IFERROR(VLOOKUP(Q1868,Consulta1[],7,0),"-"))</f>
        <v/>
      </c>
      <c r="AD1868" s="45" t="str">
        <f>+IF(Q1868="","",IFERROR(VLOOKUP(Q1868,Consulta1[],9,0),"-"))</f>
        <v/>
      </c>
      <c r="AE1868" s="1">
        <f t="shared" si="209"/>
        <v>0</v>
      </c>
    </row>
    <row r="1869" spans="16:31">
      <c r="P1869" s="54"/>
      <c r="Q1869" s="45" t="str">
        <f t="shared" si="203"/>
        <v/>
      </c>
      <c r="R1869" s="45" t="str">
        <f>+IF(Q1869="","",IFERROR(VLOOKUP(Q1869,Consulta1[],2,0),"-"))</f>
        <v/>
      </c>
      <c r="S1869" s="45" t="str">
        <f>+IF(Q1869="","",IFERROR(VLOOKUP(Q1869,Consulta1[],3,0),"-"))</f>
        <v/>
      </c>
      <c r="T1869" s="45" t="str">
        <f>+IF(Q1869="","",IFERROR(VLOOKUP(Q1869,Consulta1[],4,0),"-"))</f>
        <v/>
      </c>
      <c r="U1869" s="45" t="str">
        <f>+IF(Q1869="","",IFERROR(VLOOKUP(Q1869,Consulta1[],5,0),"-"))</f>
        <v/>
      </c>
      <c r="V1869" s="45" t="str">
        <f>+IF(Q1869="","",IFERROR(VLOOKUP(Q1869,Consulta1[],6,0),"-"))</f>
        <v/>
      </c>
      <c r="W1869" s="45" t="str">
        <f t="shared" si="204"/>
        <v/>
      </c>
      <c r="X1869" s="51" t="str">
        <f>+IF(T1869="SWAT HB",800,IF(R1869="-","",IFERROR(IF(T1869="-","",VLOOKUP(T1869,'SKILL PERFIL'!$A$2:$B$37,2,0)),"")))</f>
        <v/>
      </c>
      <c r="Y1869" s="51" t="str">
        <f t="shared" si="205"/>
        <v/>
      </c>
      <c r="Z1869" s="46" t="str">
        <f t="shared" si="206"/>
        <v/>
      </c>
      <c r="AA1869" s="45" t="str">
        <f t="shared" si="207"/>
        <v/>
      </c>
      <c r="AB1869" s="45" t="str">
        <f t="shared" si="208"/>
        <v/>
      </c>
      <c r="AC1869" s="45" t="str">
        <f>+IF(Q1869="","",IFERROR(VLOOKUP(Q1869,Consulta1[],7,0),"-"))</f>
        <v/>
      </c>
      <c r="AD1869" s="45" t="str">
        <f>+IF(Q1869="","",IFERROR(VLOOKUP(Q1869,Consulta1[],9,0),"-"))</f>
        <v/>
      </c>
      <c r="AE1869" s="1">
        <f t="shared" si="209"/>
        <v>0</v>
      </c>
    </row>
    <row r="1870" spans="16:31">
      <c r="P1870" s="54"/>
      <c r="Q1870" s="45" t="str">
        <f t="shared" si="203"/>
        <v/>
      </c>
      <c r="R1870" s="45" t="str">
        <f>+IF(Q1870="","",IFERROR(VLOOKUP(Q1870,Consulta1[],2,0),"-"))</f>
        <v/>
      </c>
      <c r="S1870" s="45" t="str">
        <f>+IF(Q1870="","",IFERROR(VLOOKUP(Q1870,Consulta1[],3,0),"-"))</f>
        <v/>
      </c>
      <c r="T1870" s="45" t="str">
        <f>+IF(Q1870="","",IFERROR(VLOOKUP(Q1870,Consulta1[],4,0),"-"))</f>
        <v/>
      </c>
      <c r="U1870" s="45" t="str">
        <f>+IF(Q1870="","",IFERROR(VLOOKUP(Q1870,Consulta1[],5,0),"-"))</f>
        <v/>
      </c>
      <c r="V1870" s="45" t="str">
        <f>+IF(Q1870="","",IFERROR(VLOOKUP(Q1870,Consulta1[],6,0),"-"))</f>
        <v/>
      </c>
      <c r="W1870" s="45" t="str">
        <f t="shared" si="204"/>
        <v/>
      </c>
      <c r="X1870" s="51" t="str">
        <f>+IF(T1870="SWAT HB",800,IF(R1870="-","",IFERROR(IF(T1870="-","",VLOOKUP(T1870,'SKILL PERFIL'!$A$2:$B$37,2,0)),"")))</f>
        <v/>
      </c>
      <c r="Y1870" s="51" t="str">
        <f t="shared" si="205"/>
        <v/>
      </c>
      <c r="Z1870" s="46" t="str">
        <f t="shared" si="206"/>
        <v/>
      </c>
      <c r="AA1870" s="45" t="str">
        <f t="shared" si="207"/>
        <v/>
      </c>
      <c r="AB1870" s="45" t="str">
        <f t="shared" si="208"/>
        <v/>
      </c>
      <c r="AC1870" s="45" t="str">
        <f>+IF(Q1870="","",IFERROR(VLOOKUP(Q1870,Consulta1[],7,0),"-"))</f>
        <v/>
      </c>
      <c r="AD1870" s="45" t="str">
        <f>+IF(Q1870="","",IFERROR(VLOOKUP(Q1870,Consulta1[],9,0),"-"))</f>
        <v/>
      </c>
      <c r="AE1870" s="1">
        <f t="shared" si="209"/>
        <v>0</v>
      </c>
    </row>
    <row r="1871" spans="16:31">
      <c r="P1871" s="54"/>
      <c r="Q1871" s="45" t="str">
        <f t="shared" si="203"/>
        <v/>
      </c>
      <c r="R1871" s="45" t="str">
        <f>+IF(Q1871="","",IFERROR(VLOOKUP(Q1871,Consulta1[],2,0),"-"))</f>
        <v/>
      </c>
      <c r="S1871" s="45" t="str">
        <f>+IF(Q1871="","",IFERROR(VLOOKUP(Q1871,Consulta1[],3,0),"-"))</f>
        <v/>
      </c>
      <c r="T1871" s="45" t="str">
        <f>+IF(Q1871="","",IFERROR(VLOOKUP(Q1871,Consulta1[],4,0),"-"))</f>
        <v/>
      </c>
      <c r="U1871" s="45" t="str">
        <f>+IF(Q1871="","",IFERROR(VLOOKUP(Q1871,Consulta1[],5,0),"-"))</f>
        <v/>
      </c>
      <c r="V1871" s="45" t="str">
        <f>+IF(Q1871="","",IFERROR(VLOOKUP(Q1871,Consulta1[],6,0),"-"))</f>
        <v/>
      </c>
      <c r="W1871" s="45" t="str">
        <f t="shared" si="204"/>
        <v/>
      </c>
      <c r="X1871" s="51" t="str">
        <f>+IF(T1871="SWAT HB",800,IF(R1871="-","",IFERROR(IF(T1871="-","",VLOOKUP(T1871,'SKILL PERFIL'!$A$2:$B$37,2,0)),"")))</f>
        <v/>
      </c>
      <c r="Y1871" s="51" t="str">
        <f t="shared" si="205"/>
        <v/>
      </c>
      <c r="Z1871" s="46" t="str">
        <f t="shared" si="206"/>
        <v/>
      </c>
      <c r="AA1871" s="45" t="str">
        <f t="shared" si="207"/>
        <v/>
      </c>
      <c r="AB1871" s="45" t="str">
        <f t="shared" si="208"/>
        <v/>
      </c>
      <c r="AC1871" s="45" t="str">
        <f>+IF(Q1871="","",IFERROR(VLOOKUP(Q1871,Consulta1[],7,0),"-"))</f>
        <v/>
      </c>
      <c r="AD1871" s="45" t="str">
        <f>+IF(Q1871="","",IFERROR(VLOOKUP(Q1871,Consulta1[],9,0),"-"))</f>
        <v/>
      </c>
      <c r="AE1871" s="1">
        <f t="shared" si="209"/>
        <v>0</v>
      </c>
    </row>
    <row r="1872" spans="16:31">
      <c r="P1872" s="54"/>
      <c r="Q1872" s="45" t="str">
        <f t="shared" si="203"/>
        <v/>
      </c>
      <c r="R1872" s="45" t="str">
        <f>+IF(Q1872="","",IFERROR(VLOOKUP(Q1872,Consulta1[],2,0),"-"))</f>
        <v/>
      </c>
      <c r="S1872" s="45" t="str">
        <f>+IF(Q1872="","",IFERROR(VLOOKUP(Q1872,Consulta1[],3,0),"-"))</f>
        <v/>
      </c>
      <c r="T1872" s="45" t="str">
        <f>+IF(Q1872="","",IFERROR(VLOOKUP(Q1872,Consulta1[],4,0),"-"))</f>
        <v/>
      </c>
      <c r="U1872" s="45" t="str">
        <f>+IF(Q1872="","",IFERROR(VLOOKUP(Q1872,Consulta1[],5,0),"-"))</f>
        <v/>
      </c>
      <c r="V1872" s="45" t="str">
        <f>+IF(Q1872="","",IFERROR(VLOOKUP(Q1872,Consulta1[],6,0),"-"))</f>
        <v/>
      </c>
      <c r="W1872" s="45" t="str">
        <f t="shared" si="204"/>
        <v/>
      </c>
      <c r="X1872" s="51" t="str">
        <f>+IF(T1872="SWAT HB",800,IF(R1872="-","",IFERROR(IF(T1872="-","",VLOOKUP(T1872,'SKILL PERFIL'!$A$2:$B$37,2,0)),"")))</f>
        <v/>
      </c>
      <c r="Y1872" s="51" t="str">
        <f t="shared" si="205"/>
        <v/>
      </c>
      <c r="Z1872" s="46" t="str">
        <f t="shared" si="206"/>
        <v/>
      </c>
      <c r="AA1872" s="45" t="str">
        <f t="shared" si="207"/>
        <v/>
      </c>
      <c r="AB1872" s="45" t="str">
        <f t="shared" si="208"/>
        <v/>
      </c>
      <c r="AC1872" s="45" t="str">
        <f>+IF(Q1872="","",IFERROR(VLOOKUP(Q1872,Consulta1[],7,0),"-"))</f>
        <v/>
      </c>
      <c r="AD1872" s="45" t="str">
        <f>+IF(Q1872="","",IFERROR(VLOOKUP(Q1872,Consulta1[],9,0),"-"))</f>
        <v/>
      </c>
      <c r="AE1872" s="1">
        <f t="shared" si="209"/>
        <v>0</v>
      </c>
    </row>
    <row r="1873" spans="16:31">
      <c r="P1873" s="54"/>
      <c r="Q1873" s="45" t="str">
        <f t="shared" si="203"/>
        <v/>
      </c>
      <c r="R1873" s="45" t="str">
        <f>+IF(Q1873="","",IFERROR(VLOOKUP(Q1873,Consulta1[],2,0),"-"))</f>
        <v/>
      </c>
      <c r="S1873" s="45" t="str">
        <f>+IF(Q1873="","",IFERROR(VLOOKUP(Q1873,Consulta1[],3,0),"-"))</f>
        <v/>
      </c>
      <c r="T1873" s="45" t="str">
        <f>+IF(Q1873="","",IFERROR(VLOOKUP(Q1873,Consulta1[],4,0),"-"))</f>
        <v/>
      </c>
      <c r="U1873" s="45" t="str">
        <f>+IF(Q1873="","",IFERROR(VLOOKUP(Q1873,Consulta1[],5,0),"-"))</f>
        <v/>
      </c>
      <c r="V1873" s="45" t="str">
        <f>+IF(Q1873="","",IFERROR(VLOOKUP(Q1873,Consulta1[],6,0),"-"))</f>
        <v/>
      </c>
      <c r="W1873" s="45" t="str">
        <f t="shared" si="204"/>
        <v/>
      </c>
      <c r="X1873" s="51" t="str">
        <f>+IF(T1873="SWAT HB",800,IF(R1873="-","",IFERROR(IF(T1873="-","",VLOOKUP(T1873,'SKILL PERFIL'!$A$2:$B$37,2,0)),"")))</f>
        <v/>
      </c>
      <c r="Y1873" s="51" t="str">
        <f t="shared" si="205"/>
        <v/>
      </c>
      <c r="Z1873" s="46" t="str">
        <f t="shared" si="206"/>
        <v/>
      </c>
      <c r="AA1873" s="45" t="str">
        <f t="shared" si="207"/>
        <v/>
      </c>
      <c r="AB1873" s="45" t="str">
        <f t="shared" si="208"/>
        <v/>
      </c>
      <c r="AC1873" s="45" t="str">
        <f>+IF(Q1873="","",IFERROR(VLOOKUP(Q1873,Consulta1[],7,0),"-"))</f>
        <v/>
      </c>
      <c r="AD1873" s="45" t="str">
        <f>+IF(Q1873="","",IFERROR(VLOOKUP(Q1873,Consulta1[],9,0),"-"))</f>
        <v/>
      </c>
      <c r="AE1873" s="1">
        <f t="shared" si="209"/>
        <v>0</v>
      </c>
    </row>
    <row r="1874" spans="16:31">
      <c r="P1874" s="54"/>
      <c r="Q1874" s="45" t="str">
        <f t="shared" si="203"/>
        <v/>
      </c>
      <c r="R1874" s="45" t="str">
        <f>+IF(Q1874="","",IFERROR(VLOOKUP(Q1874,Consulta1[],2,0),"-"))</f>
        <v/>
      </c>
      <c r="S1874" s="45" t="str">
        <f>+IF(Q1874="","",IFERROR(VLOOKUP(Q1874,Consulta1[],3,0),"-"))</f>
        <v/>
      </c>
      <c r="T1874" s="45" t="str">
        <f>+IF(Q1874="","",IFERROR(VLOOKUP(Q1874,Consulta1[],4,0),"-"))</f>
        <v/>
      </c>
      <c r="U1874" s="45" t="str">
        <f>+IF(Q1874="","",IFERROR(VLOOKUP(Q1874,Consulta1[],5,0),"-"))</f>
        <v/>
      </c>
      <c r="V1874" s="45" t="str">
        <f>+IF(Q1874="","",IFERROR(VLOOKUP(Q1874,Consulta1[],6,0),"-"))</f>
        <v/>
      </c>
      <c r="W1874" s="45" t="str">
        <f t="shared" si="204"/>
        <v/>
      </c>
      <c r="X1874" s="51" t="str">
        <f>+IF(T1874="SWAT HB",800,IF(R1874="-","",IFERROR(IF(T1874="-","",VLOOKUP(T1874,'SKILL PERFIL'!$A$2:$B$37,2,0)),"")))</f>
        <v/>
      </c>
      <c r="Y1874" s="51" t="str">
        <f t="shared" si="205"/>
        <v/>
      </c>
      <c r="Z1874" s="46" t="str">
        <f t="shared" si="206"/>
        <v/>
      </c>
      <c r="AA1874" s="45" t="str">
        <f t="shared" si="207"/>
        <v/>
      </c>
      <c r="AB1874" s="45" t="str">
        <f t="shared" si="208"/>
        <v/>
      </c>
      <c r="AC1874" s="45" t="str">
        <f>+IF(Q1874="","",IFERROR(VLOOKUP(Q1874,Consulta1[],7,0),"-"))</f>
        <v/>
      </c>
      <c r="AD1874" s="45" t="str">
        <f>+IF(Q1874="","",IFERROR(VLOOKUP(Q1874,Consulta1[],9,0),"-"))</f>
        <v/>
      </c>
      <c r="AE1874" s="1">
        <f t="shared" si="209"/>
        <v>0</v>
      </c>
    </row>
    <row r="1875" spans="16:31">
      <c r="P1875" s="54"/>
      <c r="Q1875" s="45" t="str">
        <f t="shared" si="203"/>
        <v/>
      </c>
      <c r="R1875" s="45" t="str">
        <f>+IF(Q1875="","",IFERROR(VLOOKUP(Q1875,Consulta1[],2,0),"-"))</f>
        <v/>
      </c>
      <c r="S1875" s="45" t="str">
        <f>+IF(Q1875="","",IFERROR(VLOOKUP(Q1875,Consulta1[],3,0),"-"))</f>
        <v/>
      </c>
      <c r="T1875" s="45" t="str">
        <f>+IF(Q1875="","",IFERROR(VLOOKUP(Q1875,Consulta1[],4,0),"-"))</f>
        <v/>
      </c>
      <c r="U1875" s="45" t="str">
        <f>+IF(Q1875="","",IFERROR(VLOOKUP(Q1875,Consulta1[],5,0),"-"))</f>
        <v/>
      </c>
      <c r="V1875" s="45" t="str">
        <f>+IF(Q1875="","",IFERROR(VLOOKUP(Q1875,Consulta1[],6,0),"-"))</f>
        <v/>
      </c>
      <c r="W1875" s="45" t="str">
        <f t="shared" si="204"/>
        <v/>
      </c>
      <c r="X1875" s="51" t="str">
        <f>+IF(T1875="SWAT HB",800,IF(R1875="-","",IFERROR(IF(T1875="-","",VLOOKUP(T1875,'SKILL PERFIL'!$A$2:$B$37,2,0)),"")))</f>
        <v/>
      </c>
      <c r="Y1875" s="51" t="str">
        <f t="shared" si="205"/>
        <v/>
      </c>
      <c r="Z1875" s="46" t="str">
        <f t="shared" si="206"/>
        <v/>
      </c>
      <c r="AA1875" s="45" t="str">
        <f t="shared" si="207"/>
        <v/>
      </c>
      <c r="AB1875" s="45" t="str">
        <f t="shared" si="208"/>
        <v/>
      </c>
      <c r="AC1875" s="45" t="str">
        <f>+IF(Q1875="","",IFERROR(VLOOKUP(Q1875,Consulta1[],7,0),"-"))</f>
        <v/>
      </c>
      <c r="AD1875" s="45" t="str">
        <f>+IF(Q1875="","",IFERROR(VLOOKUP(Q1875,Consulta1[],9,0),"-"))</f>
        <v/>
      </c>
      <c r="AE1875" s="1">
        <f t="shared" si="209"/>
        <v>0</v>
      </c>
    </row>
    <row r="1876" spans="16:31">
      <c r="P1876" s="54"/>
      <c r="Q1876" s="45" t="str">
        <f t="shared" si="203"/>
        <v/>
      </c>
      <c r="R1876" s="45" t="str">
        <f>+IF(Q1876="","",IFERROR(VLOOKUP(Q1876,Consulta1[],2,0),"-"))</f>
        <v/>
      </c>
      <c r="S1876" s="45" t="str">
        <f>+IF(Q1876="","",IFERROR(VLOOKUP(Q1876,Consulta1[],3,0),"-"))</f>
        <v/>
      </c>
      <c r="T1876" s="45" t="str">
        <f>+IF(Q1876="","",IFERROR(VLOOKUP(Q1876,Consulta1[],4,0),"-"))</f>
        <v/>
      </c>
      <c r="U1876" s="45" t="str">
        <f>+IF(Q1876="","",IFERROR(VLOOKUP(Q1876,Consulta1[],5,0),"-"))</f>
        <v/>
      </c>
      <c r="V1876" s="45" t="str">
        <f>+IF(Q1876="","",IFERROR(VLOOKUP(Q1876,Consulta1[],6,0),"-"))</f>
        <v/>
      </c>
      <c r="W1876" s="45" t="str">
        <f t="shared" si="204"/>
        <v/>
      </c>
      <c r="X1876" s="51" t="str">
        <f>+IF(T1876="SWAT HB",800,IF(R1876="-","",IFERROR(IF(T1876="-","",VLOOKUP(T1876,'SKILL PERFIL'!$A$2:$B$37,2,0)),"")))</f>
        <v/>
      </c>
      <c r="Y1876" s="51" t="str">
        <f t="shared" si="205"/>
        <v/>
      </c>
      <c r="Z1876" s="46" t="str">
        <f t="shared" si="206"/>
        <v/>
      </c>
      <c r="AA1876" s="45" t="str">
        <f t="shared" si="207"/>
        <v/>
      </c>
      <c r="AB1876" s="45" t="str">
        <f t="shared" si="208"/>
        <v/>
      </c>
      <c r="AC1876" s="45" t="str">
        <f>+IF(Q1876="","",IFERROR(VLOOKUP(Q1876,Consulta1[],7,0),"-"))</f>
        <v/>
      </c>
      <c r="AD1876" s="45" t="str">
        <f>+IF(Q1876="","",IFERROR(VLOOKUP(Q1876,Consulta1[],9,0),"-"))</f>
        <v/>
      </c>
      <c r="AE1876" s="1">
        <f t="shared" si="209"/>
        <v>0</v>
      </c>
    </row>
    <row r="1877" spans="16:31">
      <c r="P1877" s="54"/>
      <c r="Q1877" s="45" t="str">
        <f t="shared" si="203"/>
        <v/>
      </c>
      <c r="R1877" s="45" t="str">
        <f>+IF(Q1877="","",IFERROR(VLOOKUP(Q1877,Consulta1[],2,0),"-"))</f>
        <v/>
      </c>
      <c r="S1877" s="45" t="str">
        <f>+IF(Q1877="","",IFERROR(VLOOKUP(Q1877,Consulta1[],3,0),"-"))</f>
        <v/>
      </c>
      <c r="T1877" s="45" t="str">
        <f>+IF(Q1877="","",IFERROR(VLOOKUP(Q1877,Consulta1[],4,0),"-"))</f>
        <v/>
      </c>
      <c r="U1877" s="45" t="str">
        <f>+IF(Q1877="","",IFERROR(VLOOKUP(Q1877,Consulta1[],5,0),"-"))</f>
        <v/>
      </c>
      <c r="V1877" s="45" t="str">
        <f>+IF(Q1877="","",IFERROR(VLOOKUP(Q1877,Consulta1[],6,0),"-"))</f>
        <v/>
      </c>
      <c r="W1877" s="45" t="str">
        <f t="shared" si="204"/>
        <v/>
      </c>
      <c r="X1877" s="51" t="str">
        <f>+IF(T1877="SWAT HB",800,IF(R1877="-","",IFERROR(IF(T1877="-","",VLOOKUP(T1877,'SKILL PERFIL'!$A$2:$B$37,2,0)),"")))</f>
        <v/>
      </c>
      <c r="Y1877" s="51" t="str">
        <f t="shared" si="205"/>
        <v/>
      </c>
      <c r="Z1877" s="46" t="str">
        <f t="shared" si="206"/>
        <v/>
      </c>
      <c r="AA1877" s="45" t="str">
        <f t="shared" si="207"/>
        <v/>
      </c>
      <c r="AB1877" s="45" t="str">
        <f t="shared" si="208"/>
        <v/>
      </c>
      <c r="AC1877" s="45" t="str">
        <f>+IF(Q1877="","",IFERROR(VLOOKUP(Q1877,Consulta1[],7,0),"-"))</f>
        <v/>
      </c>
      <c r="AD1877" s="45" t="str">
        <f>+IF(Q1877="","",IFERROR(VLOOKUP(Q1877,Consulta1[],9,0),"-"))</f>
        <v/>
      </c>
      <c r="AE1877" s="1">
        <f t="shared" si="209"/>
        <v>0</v>
      </c>
    </row>
    <row r="1878" spans="16:31">
      <c r="P1878" s="54"/>
      <c r="Q1878" s="45" t="str">
        <f t="shared" si="203"/>
        <v/>
      </c>
      <c r="R1878" s="45" t="str">
        <f>+IF(Q1878="","",IFERROR(VLOOKUP(Q1878,Consulta1[],2,0),"-"))</f>
        <v/>
      </c>
      <c r="S1878" s="45" t="str">
        <f>+IF(Q1878="","",IFERROR(VLOOKUP(Q1878,Consulta1[],3,0),"-"))</f>
        <v/>
      </c>
      <c r="T1878" s="45" t="str">
        <f>+IF(Q1878="","",IFERROR(VLOOKUP(Q1878,Consulta1[],4,0),"-"))</f>
        <v/>
      </c>
      <c r="U1878" s="45" t="str">
        <f>+IF(Q1878="","",IFERROR(VLOOKUP(Q1878,Consulta1[],5,0),"-"))</f>
        <v/>
      </c>
      <c r="V1878" s="45" t="str">
        <f>+IF(Q1878="","",IFERROR(VLOOKUP(Q1878,Consulta1[],6,0),"-"))</f>
        <v/>
      </c>
      <c r="W1878" s="45" t="str">
        <f t="shared" si="204"/>
        <v/>
      </c>
      <c r="X1878" s="51" t="str">
        <f>+IF(T1878="SWAT HB",800,IF(R1878="-","",IFERROR(IF(T1878="-","",VLOOKUP(T1878,'SKILL PERFIL'!$A$2:$B$37,2,0)),"")))</f>
        <v/>
      </c>
      <c r="Y1878" s="51" t="str">
        <f t="shared" si="205"/>
        <v/>
      </c>
      <c r="Z1878" s="46" t="str">
        <f t="shared" si="206"/>
        <v/>
      </c>
      <c r="AA1878" s="45" t="str">
        <f t="shared" si="207"/>
        <v/>
      </c>
      <c r="AB1878" s="45" t="str">
        <f t="shared" si="208"/>
        <v/>
      </c>
      <c r="AC1878" s="45" t="str">
        <f>+IF(Q1878="","",IFERROR(VLOOKUP(Q1878,Consulta1[],7,0),"-"))</f>
        <v/>
      </c>
      <c r="AD1878" s="45" t="str">
        <f>+IF(Q1878="","",IFERROR(VLOOKUP(Q1878,Consulta1[],9,0),"-"))</f>
        <v/>
      </c>
      <c r="AE1878" s="1">
        <f t="shared" si="209"/>
        <v>0</v>
      </c>
    </row>
    <row r="1879" spans="16:31">
      <c r="P1879" s="54"/>
      <c r="Q1879" s="45" t="str">
        <f t="shared" si="203"/>
        <v/>
      </c>
      <c r="R1879" s="45" t="str">
        <f>+IF(Q1879="","",IFERROR(VLOOKUP(Q1879,Consulta1[],2,0),"-"))</f>
        <v/>
      </c>
      <c r="S1879" s="45" t="str">
        <f>+IF(Q1879="","",IFERROR(VLOOKUP(Q1879,Consulta1[],3,0),"-"))</f>
        <v/>
      </c>
      <c r="T1879" s="45" t="str">
        <f>+IF(Q1879="","",IFERROR(VLOOKUP(Q1879,Consulta1[],4,0),"-"))</f>
        <v/>
      </c>
      <c r="U1879" s="45" t="str">
        <f>+IF(Q1879="","",IFERROR(VLOOKUP(Q1879,Consulta1[],5,0),"-"))</f>
        <v/>
      </c>
      <c r="V1879" s="45" t="str">
        <f>+IF(Q1879="","",IFERROR(VLOOKUP(Q1879,Consulta1[],6,0),"-"))</f>
        <v/>
      </c>
      <c r="W1879" s="45" t="str">
        <f t="shared" si="204"/>
        <v/>
      </c>
      <c r="X1879" s="51" t="str">
        <f>+IF(T1879="SWAT HB",800,IF(R1879="-","",IFERROR(IF(T1879="-","",VLOOKUP(T1879,'SKILL PERFIL'!$A$2:$B$37,2,0)),"")))</f>
        <v/>
      </c>
      <c r="Y1879" s="51" t="str">
        <f t="shared" si="205"/>
        <v/>
      </c>
      <c r="Z1879" s="46" t="str">
        <f t="shared" si="206"/>
        <v/>
      </c>
      <c r="AA1879" s="45" t="str">
        <f t="shared" si="207"/>
        <v/>
      </c>
      <c r="AB1879" s="45" t="str">
        <f t="shared" si="208"/>
        <v/>
      </c>
      <c r="AC1879" s="45" t="str">
        <f>+IF(Q1879="","",IFERROR(VLOOKUP(Q1879,Consulta1[],7,0),"-"))</f>
        <v/>
      </c>
      <c r="AD1879" s="45" t="str">
        <f>+IF(Q1879="","",IFERROR(VLOOKUP(Q1879,Consulta1[],9,0),"-"))</f>
        <v/>
      </c>
      <c r="AE1879" s="1">
        <f t="shared" si="209"/>
        <v>0</v>
      </c>
    </row>
    <row r="1880" spans="16:31">
      <c r="P1880" s="54"/>
      <c r="Q1880" s="45" t="str">
        <f t="shared" si="203"/>
        <v/>
      </c>
      <c r="R1880" s="45" t="str">
        <f>+IF(Q1880="","",IFERROR(VLOOKUP(Q1880,Consulta1[],2,0),"-"))</f>
        <v/>
      </c>
      <c r="S1880" s="45" t="str">
        <f>+IF(Q1880="","",IFERROR(VLOOKUP(Q1880,Consulta1[],3,0),"-"))</f>
        <v/>
      </c>
      <c r="T1880" s="45" t="str">
        <f>+IF(Q1880="","",IFERROR(VLOOKUP(Q1880,Consulta1[],4,0),"-"))</f>
        <v/>
      </c>
      <c r="U1880" s="45" t="str">
        <f>+IF(Q1880="","",IFERROR(VLOOKUP(Q1880,Consulta1[],5,0),"-"))</f>
        <v/>
      </c>
      <c r="V1880" s="45" t="str">
        <f>+IF(Q1880="","",IFERROR(VLOOKUP(Q1880,Consulta1[],6,0),"-"))</f>
        <v/>
      </c>
      <c r="W1880" s="45" t="str">
        <f t="shared" si="204"/>
        <v/>
      </c>
      <c r="X1880" s="51" t="str">
        <f>+IF(T1880="SWAT HB",800,IF(R1880="-","",IFERROR(IF(T1880="-","",VLOOKUP(T1880,'SKILL PERFIL'!$A$2:$B$37,2,0)),"")))</f>
        <v/>
      </c>
      <c r="Y1880" s="51" t="str">
        <f t="shared" si="205"/>
        <v/>
      </c>
      <c r="Z1880" s="46" t="str">
        <f t="shared" si="206"/>
        <v/>
      </c>
      <c r="AA1880" s="45" t="str">
        <f t="shared" si="207"/>
        <v/>
      </c>
      <c r="AB1880" s="45" t="str">
        <f t="shared" si="208"/>
        <v/>
      </c>
      <c r="AC1880" s="45" t="str">
        <f>+IF(Q1880="","",IFERROR(VLOOKUP(Q1880,Consulta1[],7,0),"-"))</f>
        <v/>
      </c>
      <c r="AD1880" s="45" t="str">
        <f>+IF(Q1880="","",IFERROR(VLOOKUP(Q1880,Consulta1[],9,0),"-"))</f>
        <v/>
      </c>
      <c r="AE1880" s="1">
        <f t="shared" si="209"/>
        <v>0</v>
      </c>
    </row>
    <row r="1881" spans="16:31">
      <c r="P1881" s="54"/>
      <c r="Q1881" s="45" t="str">
        <f t="shared" si="203"/>
        <v/>
      </c>
      <c r="R1881" s="45" t="str">
        <f>+IF(Q1881="","",IFERROR(VLOOKUP(Q1881,Consulta1[],2,0),"-"))</f>
        <v/>
      </c>
      <c r="S1881" s="45" t="str">
        <f>+IF(Q1881="","",IFERROR(VLOOKUP(Q1881,Consulta1[],3,0),"-"))</f>
        <v/>
      </c>
      <c r="T1881" s="45" t="str">
        <f>+IF(Q1881="","",IFERROR(VLOOKUP(Q1881,Consulta1[],4,0),"-"))</f>
        <v/>
      </c>
      <c r="U1881" s="45" t="str">
        <f>+IF(Q1881="","",IFERROR(VLOOKUP(Q1881,Consulta1[],5,0),"-"))</f>
        <v/>
      </c>
      <c r="V1881" s="45" t="str">
        <f>+IF(Q1881="","",IFERROR(VLOOKUP(Q1881,Consulta1[],6,0),"-"))</f>
        <v/>
      </c>
      <c r="W1881" s="45" t="str">
        <f t="shared" si="204"/>
        <v/>
      </c>
      <c r="X1881" s="51" t="str">
        <f>+IF(T1881="SWAT HB",800,IF(R1881="-","",IFERROR(IF(T1881="-","",VLOOKUP(T1881,'SKILL PERFIL'!$A$2:$B$37,2,0)),"")))</f>
        <v/>
      </c>
      <c r="Y1881" s="51" t="str">
        <f t="shared" si="205"/>
        <v/>
      </c>
      <c r="Z1881" s="46" t="str">
        <f t="shared" si="206"/>
        <v/>
      </c>
      <c r="AA1881" s="45" t="str">
        <f t="shared" si="207"/>
        <v/>
      </c>
      <c r="AB1881" s="45" t="str">
        <f t="shared" si="208"/>
        <v/>
      </c>
      <c r="AC1881" s="45" t="str">
        <f>+IF(Q1881="","",IFERROR(VLOOKUP(Q1881,Consulta1[],7,0),"-"))</f>
        <v/>
      </c>
      <c r="AD1881" s="45" t="str">
        <f>+IF(Q1881="","",IFERROR(VLOOKUP(Q1881,Consulta1[],9,0),"-"))</f>
        <v/>
      </c>
      <c r="AE1881" s="1">
        <f t="shared" si="209"/>
        <v>0</v>
      </c>
    </row>
    <row r="1882" spans="16:31">
      <c r="P1882" s="54"/>
      <c r="Q1882" s="45" t="str">
        <f t="shared" si="203"/>
        <v/>
      </c>
      <c r="R1882" s="45" t="str">
        <f>+IF(Q1882="","",IFERROR(VLOOKUP(Q1882,Consulta1[],2,0),"-"))</f>
        <v/>
      </c>
      <c r="S1882" s="45" t="str">
        <f>+IF(Q1882="","",IFERROR(VLOOKUP(Q1882,Consulta1[],3,0),"-"))</f>
        <v/>
      </c>
      <c r="T1882" s="45" t="str">
        <f>+IF(Q1882="","",IFERROR(VLOOKUP(Q1882,Consulta1[],4,0),"-"))</f>
        <v/>
      </c>
      <c r="U1882" s="45" t="str">
        <f>+IF(Q1882="","",IFERROR(VLOOKUP(Q1882,Consulta1[],5,0),"-"))</f>
        <v/>
      </c>
      <c r="V1882" s="45" t="str">
        <f>+IF(Q1882="","",IFERROR(VLOOKUP(Q1882,Consulta1[],6,0),"-"))</f>
        <v/>
      </c>
      <c r="W1882" s="45" t="str">
        <f t="shared" si="204"/>
        <v/>
      </c>
      <c r="X1882" s="51" t="str">
        <f>+IF(T1882="SWAT HB",800,IF(R1882="-","",IFERROR(IF(T1882="-","",VLOOKUP(T1882,'SKILL PERFIL'!$A$2:$B$37,2,0)),"")))</f>
        <v/>
      </c>
      <c r="Y1882" s="51" t="str">
        <f t="shared" si="205"/>
        <v/>
      </c>
      <c r="Z1882" s="46" t="str">
        <f t="shared" si="206"/>
        <v/>
      </c>
      <c r="AA1882" s="45" t="str">
        <f t="shared" si="207"/>
        <v/>
      </c>
      <c r="AB1882" s="45" t="str">
        <f t="shared" si="208"/>
        <v/>
      </c>
      <c r="AC1882" s="45" t="str">
        <f>+IF(Q1882="","",IFERROR(VLOOKUP(Q1882,Consulta1[],7,0),"-"))</f>
        <v/>
      </c>
      <c r="AD1882" s="45" t="str">
        <f>+IF(Q1882="","",IFERROR(VLOOKUP(Q1882,Consulta1[],9,0),"-"))</f>
        <v/>
      </c>
      <c r="AE1882" s="1">
        <f t="shared" si="209"/>
        <v>0</v>
      </c>
    </row>
    <row r="1883" spans="16:31">
      <c r="P1883" s="54"/>
      <c r="Q1883" s="45" t="str">
        <f t="shared" si="203"/>
        <v/>
      </c>
      <c r="R1883" s="45" t="str">
        <f>+IF(Q1883="","",IFERROR(VLOOKUP(Q1883,Consulta1[],2,0),"-"))</f>
        <v/>
      </c>
      <c r="S1883" s="45" t="str">
        <f>+IF(Q1883="","",IFERROR(VLOOKUP(Q1883,Consulta1[],3,0),"-"))</f>
        <v/>
      </c>
      <c r="T1883" s="45" t="str">
        <f>+IF(Q1883="","",IFERROR(VLOOKUP(Q1883,Consulta1[],4,0),"-"))</f>
        <v/>
      </c>
      <c r="U1883" s="45" t="str">
        <f>+IF(Q1883="","",IFERROR(VLOOKUP(Q1883,Consulta1[],5,0),"-"))</f>
        <v/>
      </c>
      <c r="V1883" s="45" t="str">
        <f>+IF(Q1883="","",IFERROR(VLOOKUP(Q1883,Consulta1[],6,0),"-"))</f>
        <v/>
      </c>
      <c r="W1883" s="45" t="str">
        <f t="shared" si="204"/>
        <v/>
      </c>
      <c r="X1883" s="51" t="str">
        <f>+IF(T1883="SWAT HB",800,IF(R1883="-","",IFERROR(IF(T1883="-","",VLOOKUP(T1883,'SKILL PERFIL'!$A$2:$B$37,2,0)),"")))</f>
        <v/>
      </c>
      <c r="Y1883" s="51" t="str">
        <f t="shared" si="205"/>
        <v/>
      </c>
      <c r="Z1883" s="46" t="str">
        <f t="shared" si="206"/>
        <v/>
      </c>
      <c r="AA1883" s="45" t="str">
        <f t="shared" si="207"/>
        <v/>
      </c>
      <c r="AB1883" s="45" t="str">
        <f t="shared" si="208"/>
        <v/>
      </c>
      <c r="AC1883" s="45" t="str">
        <f>+IF(Q1883="","",IFERROR(VLOOKUP(Q1883,Consulta1[],7,0),"-"))</f>
        <v/>
      </c>
      <c r="AD1883" s="45" t="str">
        <f>+IF(Q1883="","",IFERROR(VLOOKUP(Q1883,Consulta1[],9,0),"-"))</f>
        <v/>
      </c>
      <c r="AE1883" s="1">
        <f t="shared" si="209"/>
        <v>0</v>
      </c>
    </row>
    <row r="1884" spans="16:31">
      <c r="P1884" s="54"/>
      <c r="Q1884" s="45" t="str">
        <f t="shared" si="203"/>
        <v/>
      </c>
      <c r="R1884" s="45" t="str">
        <f>+IF(Q1884="","",IFERROR(VLOOKUP(Q1884,Consulta1[],2,0),"-"))</f>
        <v/>
      </c>
      <c r="S1884" s="45" t="str">
        <f>+IF(Q1884="","",IFERROR(VLOOKUP(Q1884,Consulta1[],3,0),"-"))</f>
        <v/>
      </c>
      <c r="T1884" s="45" t="str">
        <f>+IF(Q1884="","",IFERROR(VLOOKUP(Q1884,Consulta1[],4,0),"-"))</f>
        <v/>
      </c>
      <c r="U1884" s="45" t="str">
        <f>+IF(Q1884="","",IFERROR(VLOOKUP(Q1884,Consulta1[],5,0),"-"))</f>
        <v/>
      </c>
      <c r="V1884" s="45" t="str">
        <f>+IF(Q1884="","",IFERROR(VLOOKUP(Q1884,Consulta1[],6,0),"-"))</f>
        <v/>
      </c>
      <c r="W1884" s="45" t="str">
        <f t="shared" si="204"/>
        <v/>
      </c>
      <c r="X1884" s="51" t="str">
        <f>+IF(T1884="SWAT HB",800,IF(R1884="-","",IFERROR(IF(T1884="-","",VLOOKUP(T1884,'SKILL PERFIL'!$A$2:$B$37,2,0)),"")))</f>
        <v/>
      </c>
      <c r="Y1884" s="51" t="str">
        <f t="shared" si="205"/>
        <v/>
      </c>
      <c r="Z1884" s="46" t="str">
        <f t="shared" si="206"/>
        <v/>
      </c>
      <c r="AA1884" s="45" t="str">
        <f t="shared" si="207"/>
        <v/>
      </c>
      <c r="AB1884" s="45" t="str">
        <f t="shared" si="208"/>
        <v/>
      </c>
      <c r="AC1884" s="45" t="str">
        <f>+IF(Q1884="","",IFERROR(VLOOKUP(Q1884,Consulta1[],7,0),"-"))</f>
        <v/>
      </c>
      <c r="AD1884" s="45" t="str">
        <f>+IF(Q1884="","",IFERROR(VLOOKUP(Q1884,Consulta1[],9,0),"-"))</f>
        <v/>
      </c>
      <c r="AE1884" s="1">
        <f t="shared" si="209"/>
        <v>0</v>
      </c>
    </row>
    <row r="1885" spans="16:31">
      <c r="P1885" s="54"/>
      <c r="Q1885" s="45" t="str">
        <f t="shared" si="203"/>
        <v/>
      </c>
      <c r="R1885" s="45" t="str">
        <f>+IF(Q1885="","",IFERROR(VLOOKUP(Q1885,Consulta1[],2,0),"-"))</f>
        <v/>
      </c>
      <c r="S1885" s="45" t="str">
        <f>+IF(Q1885="","",IFERROR(VLOOKUP(Q1885,Consulta1[],3,0),"-"))</f>
        <v/>
      </c>
      <c r="T1885" s="45" t="str">
        <f>+IF(Q1885="","",IFERROR(VLOOKUP(Q1885,Consulta1[],4,0),"-"))</f>
        <v/>
      </c>
      <c r="U1885" s="45" t="str">
        <f>+IF(Q1885="","",IFERROR(VLOOKUP(Q1885,Consulta1[],5,0),"-"))</f>
        <v/>
      </c>
      <c r="V1885" s="45" t="str">
        <f>+IF(Q1885="","",IFERROR(VLOOKUP(Q1885,Consulta1[],6,0),"-"))</f>
        <v/>
      </c>
      <c r="W1885" s="45" t="str">
        <f t="shared" si="204"/>
        <v/>
      </c>
      <c r="X1885" s="51" t="str">
        <f>+IF(T1885="SWAT HB",800,IF(R1885="-","",IFERROR(IF(T1885="-","",VLOOKUP(T1885,'SKILL PERFIL'!$A$2:$B$37,2,0)),"")))</f>
        <v/>
      </c>
      <c r="Y1885" s="51" t="str">
        <f t="shared" si="205"/>
        <v/>
      </c>
      <c r="Z1885" s="46" t="str">
        <f t="shared" si="206"/>
        <v/>
      </c>
      <c r="AA1885" s="45" t="str">
        <f t="shared" si="207"/>
        <v/>
      </c>
      <c r="AB1885" s="45" t="str">
        <f t="shared" si="208"/>
        <v/>
      </c>
      <c r="AC1885" s="45" t="str">
        <f>+IF(Q1885="","",IFERROR(VLOOKUP(Q1885,Consulta1[],7,0),"-"))</f>
        <v/>
      </c>
      <c r="AD1885" s="45" t="str">
        <f>+IF(Q1885="","",IFERROR(VLOOKUP(Q1885,Consulta1[],9,0),"-"))</f>
        <v/>
      </c>
      <c r="AE1885" s="1">
        <f t="shared" si="209"/>
        <v>0</v>
      </c>
    </row>
    <row r="1886" spans="16:31">
      <c r="P1886" s="54"/>
      <c r="Q1886" s="45" t="str">
        <f t="shared" si="203"/>
        <v/>
      </c>
      <c r="R1886" s="45" t="str">
        <f>+IF(Q1886="","",IFERROR(VLOOKUP(Q1886,Consulta1[],2,0),"-"))</f>
        <v/>
      </c>
      <c r="S1886" s="45" t="str">
        <f>+IF(Q1886="","",IFERROR(VLOOKUP(Q1886,Consulta1[],3,0),"-"))</f>
        <v/>
      </c>
      <c r="T1886" s="45" t="str">
        <f>+IF(Q1886="","",IFERROR(VLOOKUP(Q1886,Consulta1[],4,0),"-"))</f>
        <v/>
      </c>
      <c r="U1886" s="45" t="str">
        <f>+IF(Q1886="","",IFERROR(VLOOKUP(Q1886,Consulta1[],5,0),"-"))</f>
        <v/>
      </c>
      <c r="V1886" s="45" t="str">
        <f>+IF(Q1886="","",IFERROR(VLOOKUP(Q1886,Consulta1[],6,0),"-"))</f>
        <v/>
      </c>
      <c r="W1886" s="45" t="str">
        <f t="shared" si="204"/>
        <v/>
      </c>
      <c r="X1886" s="51" t="str">
        <f>+IF(T1886="SWAT HB",800,IF(R1886="-","",IFERROR(IF(T1886="-","",VLOOKUP(T1886,'SKILL PERFIL'!$A$2:$B$37,2,0)),"")))</f>
        <v/>
      </c>
      <c r="Y1886" s="51" t="str">
        <f t="shared" si="205"/>
        <v/>
      </c>
      <c r="Z1886" s="46" t="str">
        <f t="shared" si="206"/>
        <v/>
      </c>
      <c r="AA1886" s="45" t="str">
        <f t="shared" si="207"/>
        <v/>
      </c>
      <c r="AB1886" s="45" t="str">
        <f t="shared" si="208"/>
        <v/>
      </c>
      <c r="AC1886" s="45" t="str">
        <f>+IF(Q1886="","",IFERROR(VLOOKUP(Q1886,Consulta1[],7,0),"-"))</f>
        <v/>
      </c>
      <c r="AD1886" s="45" t="str">
        <f>+IF(Q1886="","",IFERROR(VLOOKUP(Q1886,Consulta1[],9,0),"-"))</f>
        <v/>
      </c>
      <c r="AE1886" s="1">
        <f t="shared" si="209"/>
        <v>0</v>
      </c>
    </row>
    <row r="1887" spans="16:31">
      <c r="P1887" s="54"/>
      <c r="Q1887" s="45" t="str">
        <f t="shared" si="203"/>
        <v/>
      </c>
      <c r="R1887" s="45" t="str">
        <f>+IF(Q1887="","",IFERROR(VLOOKUP(Q1887,Consulta1[],2,0),"-"))</f>
        <v/>
      </c>
      <c r="S1887" s="45" t="str">
        <f>+IF(Q1887="","",IFERROR(VLOOKUP(Q1887,Consulta1[],3,0),"-"))</f>
        <v/>
      </c>
      <c r="T1887" s="45" t="str">
        <f>+IF(Q1887="","",IFERROR(VLOOKUP(Q1887,Consulta1[],4,0),"-"))</f>
        <v/>
      </c>
      <c r="U1887" s="45" t="str">
        <f>+IF(Q1887="","",IFERROR(VLOOKUP(Q1887,Consulta1[],5,0),"-"))</f>
        <v/>
      </c>
      <c r="V1887" s="45" t="str">
        <f>+IF(Q1887="","",IFERROR(VLOOKUP(Q1887,Consulta1[],6,0),"-"))</f>
        <v/>
      </c>
      <c r="W1887" s="45" t="str">
        <f t="shared" si="204"/>
        <v/>
      </c>
      <c r="X1887" s="51" t="str">
        <f>+IF(T1887="SWAT HB",800,IF(R1887="-","",IFERROR(IF(T1887="-","",VLOOKUP(T1887,'SKILL PERFIL'!$A$2:$B$37,2,0)),"")))</f>
        <v/>
      </c>
      <c r="Y1887" s="51" t="str">
        <f t="shared" si="205"/>
        <v/>
      </c>
      <c r="Z1887" s="46" t="str">
        <f t="shared" si="206"/>
        <v/>
      </c>
      <c r="AA1887" s="45" t="str">
        <f t="shared" si="207"/>
        <v/>
      </c>
      <c r="AB1887" s="45" t="str">
        <f t="shared" si="208"/>
        <v/>
      </c>
      <c r="AC1887" s="45" t="str">
        <f>+IF(Q1887="","",IFERROR(VLOOKUP(Q1887,Consulta1[],7,0),"-"))</f>
        <v/>
      </c>
      <c r="AD1887" s="45" t="str">
        <f>+IF(Q1887="","",IFERROR(VLOOKUP(Q1887,Consulta1[],9,0),"-"))</f>
        <v/>
      </c>
      <c r="AE1887" s="1">
        <f t="shared" si="209"/>
        <v>0</v>
      </c>
    </row>
    <row r="1888" spans="16:31">
      <c r="P1888" s="54"/>
      <c r="Q1888" s="45" t="str">
        <f t="shared" si="203"/>
        <v/>
      </c>
      <c r="R1888" s="45" t="str">
        <f>+IF(Q1888="","",IFERROR(VLOOKUP(Q1888,Consulta1[],2,0),"-"))</f>
        <v/>
      </c>
      <c r="S1888" s="45" t="str">
        <f>+IF(Q1888="","",IFERROR(VLOOKUP(Q1888,Consulta1[],3,0),"-"))</f>
        <v/>
      </c>
      <c r="T1888" s="45" t="str">
        <f>+IF(Q1888="","",IFERROR(VLOOKUP(Q1888,Consulta1[],4,0),"-"))</f>
        <v/>
      </c>
      <c r="U1888" s="45" t="str">
        <f>+IF(Q1888="","",IFERROR(VLOOKUP(Q1888,Consulta1[],5,0),"-"))</f>
        <v/>
      </c>
      <c r="V1888" s="45" t="str">
        <f>+IF(Q1888="","",IFERROR(VLOOKUP(Q1888,Consulta1[],6,0),"-"))</f>
        <v/>
      </c>
      <c r="W1888" s="45" t="str">
        <f t="shared" si="204"/>
        <v/>
      </c>
      <c r="X1888" s="51" t="str">
        <f>+IF(T1888="SWAT HB",800,IF(R1888="-","",IFERROR(IF(T1888="-","",VLOOKUP(T1888,'SKILL PERFIL'!$A$2:$B$37,2,0)),"")))</f>
        <v/>
      </c>
      <c r="Y1888" s="51" t="str">
        <f t="shared" si="205"/>
        <v/>
      </c>
      <c r="Z1888" s="46" t="str">
        <f t="shared" si="206"/>
        <v/>
      </c>
      <c r="AA1888" s="45" t="str">
        <f t="shared" si="207"/>
        <v/>
      </c>
      <c r="AB1888" s="45" t="str">
        <f t="shared" si="208"/>
        <v/>
      </c>
      <c r="AC1888" s="45" t="str">
        <f>+IF(Q1888="","",IFERROR(VLOOKUP(Q1888,Consulta1[],7,0),"-"))</f>
        <v/>
      </c>
      <c r="AD1888" s="45" t="str">
        <f>+IF(Q1888="","",IFERROR(VLOOKUP(Q1888,Consulta1[],9,0),"-"))</f>
        <v/>
      </c>
      <c r="AE1888" s="1">
        <f t="shared" si="209"/>
        <v>0</v>
      </c>
    </row>
    <row r="1889" spans="16:31">
      <c r="P1889" s="54"/>
      <c r="Q1889" s="45" t="str">
        <f t="shared" si="203"/>
        <v/>
      </c>
      <c r="R1889" s="45" t="str">
        <f>+IF(Q1889="","",IFERROR(VLOOKUP(Q1889,Consulta1[],2,0),"-"))</f>
        <v/>
      </c>
      <c r="S1889" s="45" t="str">
        <f>+IF(Q1889="","",IFERROR(VLOOKUP(Q1889,Consulta1[],3,0),"-"))</f>
        <v/>
      </c>
      <c r="T1889" s="45" t="str">
        <f>+IF(Q1889="","",IFERROR(VLOOKUP(Q1889,Consulta1[],4,0),"-"))</f>
        <v/>
      </c>
      <c r="U1889" s="45" t="str">
        <f>+IF(Q1889="","",IFERROR(VLOOKUP(Q1889,Consulta1[],5,0),"-"))</f>
        <v/>
      </c>
      <c r="V1889" s="45" t="str">
        <f>+IF(Q1889="","",IFERROR(VLOOKUP(Q1889,Consulta1[],6,0),"-"))</f>
        <v/>
      </c>
      <c r="W1889" s="45" t="str">
        <f t="shared" si="204"/>
        <v/>
      </c>
      <c r="X1889" s="51" t="str">
        <f>+IF(T1889="SWAT HB",800,IF(R1889="-","",IFERROR(IF(T1889="-","",VLOOKUP(T1889,'SKILL PERFIL'!$A$2:$B$37,2,0)),"")))</f>
        <v/>
      </c>
      <c r="Y1889" s="51" t="str">
        <f t="shared" si="205"/>
        <v/>
      </c>
      <c r="Z1889" s="46" t="str">
        <f t="shared" si="206"/>
        <v/>
      </c>
      <c r="AA1889" s="45" t="str">
        <f t="shared" si="207"/>
        <v/>
      </c>
      <c r="AB1889" s="45" t="str">
        <f t="shared" si="208"/>
        <v/>
      </c>
      <c r="AC1889" s="45" t="str">
        <f>+IF(Q1889="","",IFERROR(VLOOKUP(Q1889,Consulta1[],7,0),"-"))</f>
        <v/>
      </c>
      <c r="AD1889" s="45" t="str">
        <f>+IF(Q1889="","",IFERROR(VLOOKUP(Q1889,Consulta1[],9,0),"-"))</f>
        <v/>
      </c>
      <c r="AE1889" s="1">
        <f t="shared" si="209"/>
        <v>0</v>
      </c>
    </row>
    <row r="1890" spans="16:31">
      <c r="P1890" s="54"/>
      <c r="Q1890" s="45" t="str">
        <f t="shared" si="203"/>
        <v/>
      </c>
      <c r="R1890" s="45" t="str">
        <f>+IF(Q1890="","",IFERROR(VLOOKUP(Q1890,Consulta1[],2,0),"-"))</f>
        <v/>
      </c>
      <c r="S1890" s="45" t="str">
        <f>+IF(Q1890="","",IFERROR(VLOOKUP(Q1890,Consulta1[],3,0),"-"))</f>
        <v/>
      </c>
      <c r="T1890" s="45" t="str">
        <f>+IF(Q1890="","",IFERROR(VLOOKUP(Q1890,Consulta1[],4,0),"-"))</f>
        <v/>
      </c>
      <c r="U1890" s="45" t="str">
        <f>+IF(Q1890="","",IFERROR(VLOOKUP(Q1890,Consulta1[],5,0),"-"))</f>
        <v/>
      </c>
      <c r="V1890" s="45" t="str">
        <f>+IF(Q1890="","",IFERROR(VLOOKUP(Q1890,Consulta1[],6,0),"-"))</f>
        <v/>
      </c>
      <c r="W1890" s="45" t="str">
        <f t="shared" si="204"/>
        <v/>
      </c>
      <c r="X1890" s="51" t="str">
        <f>+IF(T1890="SWAT HB",800,IF(R1890="-","",IFERROR(IF(T1890="-","",VLOOKUP(T1890,'SKILL PERFIL'!$A$2:$B$37,2,0)),"")))</f>
        <v/>
      </c>
      <c r="Y1890" s="51" t="str">
        <f t="shared" si="205"/>
        <v/>
      </c>
      <c r="Z1890" s="46" t="str">
        <f t="shared" si="206"/>
        <v/>
      </c>
      <c r="AA1890" s="45" t="str">
        <f t="shared" si="207"/>
        <v/>
      </c>
      <c r="AB1890" s="45" t="str">
        <f t="shared" si="208"/>
        <v/>
      </c>
      <c r="AC1890" s="45" t="str">
        <f>+IF(Q1890="","",IFERROR(VLOOKUP(Q1890,Consulta1[],7,0),"-"))</f>
        <v/>
      </c>
      <c r="AD1890" s="45" t="str">
        <f>+IF(Q1890="","",IFERROR(VLOOKUP(Q1890,Consulta1[],9,0),"-"))</f>
        <v/>
      </c>
      <c r="AE1890" s="1">
        <f t="shared" si="209"/>
        <v>0</v>
      </c>
    </row>
    <row r="1891" spans="16:31">
      <c r="P1891" s="54"/>
      <c r="Q1891" s="45" t="str">
        <f t="shared" si="203"/>
        <v/>
      </c>
      <c r="R1891" s="45" t="str">
        <f>+IF(Q1891="","",IFERROR(VLOOKUP(Q1891,Consulta1[],2,0),"-"))</f>
        <v/>
      </c>
      <c r="S1891" s="45" t="str">
        <f>+IF(Q1891="","",IFERROR(VLOOKUP(Q1891,Consulta1[],3,0),"-"))</f>
        <v/>
      </c>
      <c r="T1891" s="45" t="str">
        <f>+IF(Q1891="","",IFERROR(VLOOKUP(Q1891,Consulta1[],4,0),"-"))</f>
        <v/>
      </c>
      <c r="U1891" s="45" t="str">
        <f>+IF(Q1891="","",IFERROR(VLOOKUP(Q1891,Consulta1[],5,0),"-"))</f>
        <v/>
      </c>
      <c r="V1891" s="45" t="str">
        <f>+IF(Q1891="","",IFERROR(VLOOKUP(Q1891,Consulta1[],6,0),"-"))</f>
        <v/>
      </c>
      <c r="W1891" s="45" t="str">
        <f t="shared" si="204"/>
        <v/>
      </c>
      <c r="X1891" s="51" t="str">
        <f>+IF(T1891="SWAT HB",800,IF(R1891="-","",IFERROR(IF(T1891="-","",VLOOKUP(T1891,'SKILL PERFIL'!$A$2:$B$37,2,0)),"")))</f>
        <v/>
      </c>
      <c r="Y1891" s="51" t="str">
        <f t="shared" si="205"/>
        <v/>
      </c>
      <c r="Z1891" s="46" t="str">
        <f t="shared" si="206"/>
        <v/>
      </c>
      <c r="AA1891" s="45" t="str">
        <f t="shared" si="207"/>
        <v/>
      </c>
      <c r="AB1891" s="45" t="str">
        <f t="shared" si="208"/>
        <v/>
      </c>
      <c r="AC1891" s="45" t="str">
        <f>+IF(Q1891="","",IFERROR(VLOOKUP(Q1891,Consulta1[],7,0),"-"))</f>
        <v/>
      </c>
      <c r="AD1891" s="45" t="str">
        <f>+IF(Q1891="","",IFERROR(VLOOKUP(Q1891,Consulta1[],9,0),"-"))</f>
        <v/>
      </c>
      <c r="AE1891" s="1">
        <f t="shared" si="209"/>
        <v>0</v>
      </c>
    </row>
    <row r="1892" spans="16:31">
      <c r="P1892" s="54"/>
      <c r="Q1892" s="45" t="str">
        <f t="shared" si="203"/>
        <v/>
      </c>
      <c r="R1892" s="45" t="str">
        <f>+IF(Q1892="","",IFERROR(VLOOKUP(Q1892,Consulta1[],2,0),"-"))</f>
        <v/>
      </c>
      <c r="S1892" s="45" t="str">
        <f>+IF(Q1892="","",IFERROR(VLOOKUP(Q1892,Consulta1[],3,0),"-"))</f>
        <v/>
      </c>
      <c r="T1892" s="45" t="str">
        <f>+IF(Q1892="","",IFERROR(VLOOKUP(Q1892,Consulta1[],4,0),"-"))</f>
        <v/>
      </c>
      <c r="U1892" s="45" t="str">
        <f>+IF(Q1892="","",IFERROR(VLOOKUP(Q1892,Consulta1[],5,0),"-"))</f>
        <v/>
      </c>
      <c r="V1892" s="45" t="str">
        <f>+IF(Q1892="","",IFERROR(VLOOKUP(Q1892,Consulta1[],6,0),"-"))</f>
        <v/>
      </c>
      <c r="W1892" s="45" t="str">
        <f t="shared" si="204"/>
        <v/>
      </c>
      <c r="X1892" s="51" t="str">
        <f>+IF(T1892="SWAT HB",800,IF(R1892="-","",IFERROR(IF(T1892="-","",VLOOKUP(T1892,'SKILL PERFIL'!$A$2:$B$37,2,0)),"")))</f>
        <v/>
      </c>
      <c r="Y1892" s="51" t="str">
        <f t="shared" si="205"/>
        <v/>
      </c>
      <c r="Z1892" s="46" t="str">
        <f t="shared" si="206"/>
        <v/>
      </c>
      <c r="AA1892" s="45" t="str">
        <f t="shared" si="207"/>
        <v/>
      </c>
      <c r="AB1892" s="45" t="str">
        <f t="shared" si="208"/>
        <v/>
      </c>
      <c r="AC1892" s="45" t="str">
        <f>+IF(Q1892="","",IFERROR(VLOOKUP(Q1892,Consulta1[],7,0),"-"))</f>
        <v/>
      </c>
      <c r="AD1892" s="45" t="str">
        <f>+IF(Q1892="","",IFERROR(VLOOKUP(Q1892,Consulta1[],9,0),"-"))</f>
        <v/>
      </c>
      <c r="AE1892" s="1">
        <f t="shared" si="209"/>
        <v>0</v>
      </c>
    </row>
    <row r="1893" spans="16:31">
      <c r="P1893" s="54"/>
      <c r="Q1893" s="45" t="str">
        <f t="shared" si="203"/>
        <v/>
      </c>
      <c r="R1893" s="45" t="str">
        <f>+IF(Q1893="","",IFERROR(VLOOKUP(Q1893,Consulta1[],2,0),"-"))</f>
        <v/>
      </c>
      <c r="S1893" s="45" t="str">
        <f>+IF(Q1893="","",IFERROR(VLOOKUP(Q1893,Consulta1[],3,0),"-"))</f>
        <v/>
      </c>
      <c r="T1893" s="45" t="str">
        <f>+IF(Q1893="","",IFERROR(VLOOKUP(Q1893,Consulta1[],4,0),"-"))</f>
        <v/>
      </c>
      <c r="U1893" s="45" t="str">
        <f>+IF(Q1893="","",IFERROR(VLOOKUP(Q1893,Consulta1[],5,0),"-"))</f>
        <v/>
      </c>
      <c r="V1893" s="45" t="str">
        <f>+IF(Q1893="","",IFERROR(VLOOKUP(Q1893,Consulta1[],6,0),"-"))</f>
        <v/>
      </c>
      <c r="W1893" s="45" t="str">
        <f t="shared" si="204"/>
        <v/>
      </c>
      <c r="X1893" s="51" t="str">
        <f>+IF(T1893="SWAT HB",800,IF(R1893="-","",IFERROR(IF(T1893="-","",VLOOKUP(T1893,'SKILL PERFIL'!$A$2:$B$37,2,0)),"")))</f>
        <v/>
      </c>
      <c r="Y1893" s="51" t="str">
        <f t="shared" si="205"/>
        <v/>
      </c>
      <c r="Z1893" s="46" t="str">
        <f t="shared" si="206"/>
        <v/>
      </c>
      <c r="AA1893" s="45" t="str">
        <f t="shared" si="207"/>
        <v/>
      </c>
      <c r="AB1893" s="45" t="str">
        <f t="shared" si="208"/>
        <v/>
      </c>
      <c r="AC1893" s="45" t="str">
        <f>+IF(Q1893="","",IFERROR(VLOOKUP(Q1893,Consulta1[],7,0),"-"))</f>
        <v/>
      </c>
      <c r="AD1893" s="45" t="str">
        <f>+IF(Q1893="","",IFERROR(VLOOKUP(Q1893,Consulta1[],9,0),"-"))</f>
        <v/>
      </c>
      <c r="AE1893" s="1">
        <f t="shared" si="209"/>
        <v>0</v>
      </c>
    </row>
    <row r="1894" spans="16:31">
      <c r="P1894" s="54"/>
      <c r="Q1894" s="45" t="str">
        <f t="shared" si="203"/>
        <v/>
      </c>
      <c r="R1894" s="45" t="str">
        <f>+IF(Q1894="","",IFERROR(VLOOKUP(Q1894,Consulta1[],2,0),"-"))</f>
        <v/>
      </c>
      <c r="S1894" s="45" t="str">
        <f>+IF(Q1894="","",IFERROR(VLOOKUP(Q1894,Consulta1[],3,0),"-"))</f>
        <v/>
      </c>
      <c r="T1894" s="45" t="str">
        <f>+IF(Q1894="","",IFERROR(VLOOKUP(Q1894,Consulta1[],4,0),"-"))</f>
        <v/>
      </c>
      <c r="U1894" s="45" t="str">
        <f>+IF(Q1894="","",IFERROR(VLOOKUP(Q1894,Consulta1[],5,0),"-"))</f>
        <v/>
      </c>
      <c r="V1894" s="45" t="str">
        <f>+IF(Q1894="","",IFERROR(VLOOKUP(Q1894,Consulta1[],6,0),"-"))</f>
        <v/>
      </c>
      <c r="W1894" s="45" t="str">
        <f t="shared" si="204"/>
        <v/>
      </c>
      <c r="X1894" s="51" t="str">
        <f>+IF(T1894="SWAT HB",800,IF(R1894="-","",IFERROR(IF(T1894="-","",VLOOKUP(T1894,'SKILL PERFIL'!$A$2:$B$37,2,0)),"")))</f>
        <v/>
      </c>
      <c r="Y1894" s="51" t="str">
        <f t="shared" si="205"/>
        <v/>
      </c>
      <c r="Z1894" s="46" t="str">
        <f t="shared" si="206"/>
        <v/>
      </c>
      <c r="AA1894" s="45" t="str">
        <f t="shared" si="207"/>
        <v/>
      </c>
      <c r="AB1894" s="45" t="str">
        <f t="shared" si="208"/>
        <v/>
      </c>
      <c r="AC1894" s="45" t="str">
        <f>+IF(Q1894="","",IFERROR(VLOOKUP(Q1894,Consulta1[],7,0),"-"))</f>
        <v/>
      </c>
      <c r="AD1894" s="45" t="str">
        <f>+IF(Q1894="","",IFERROR(VLOOKUP(Q1894,Consulta1[],9,0),"-"))</f>
        <v/>
      </c>
      <c r="AE1894" s="1">
        <f t="shared" si="209"/>
        <v>0</v>
      </c>
    </row>
    <row r="1895" spans="16:31">
      <c r="P1895" s="54"/>
      <c r="Q1895" s="45" t="str">
        <f t="shared" si="203"/>
        <v/>
      </c>
      <c r="R1895" s="45" t="str">
        <f>+IF(Q1895="","",IFERROR(VLOOKUP(Q1895,Consulta1[],2,0),"-"))</f>
        <v/>
      </c>
      <c r="S1895" s="45" t="str">
        <f>+IF(Q1895="","",IFERROR(VLOOKUP(Q1895,Consulta1[],3,0),"-"))</f>
        <v/>
      </c>
      <c r="T1895" s="45" t="str">
        <f>+IF(Q1895="","",IFERROR(VLOOKUP(Q1895,Consulta1[],4,0),"-"))</f>
        <v/>
      </c>
      <c r="U1895" s="45" t="str">
        <f>+IF(Q1895="","",IFERROR(VLOOKUP(Q1895,Consulta1[],5,0),"-"))</f>
        <v/>
      </c>
      <c r="V1895" s="45" t="str">
        <f>+IF(Q1895="","",IFERROR(VLOOKUP(Q1895,Consulta1[],6,0),"-"))</f>
        <v/>
      </c>
      <c r="W1895" s="45" t="str">
        <f t="shared" si="204"/>
        <v/>
      </c>
      <c r="X1895" s="51" t="str">
        <f>+IF(T1895="SWAT HB",800,IF(R1895="-","",IFERROR(IF(T1895="-","",VLOOKUP(T1895,'SKILL PERFIL'!$A$2:$B$37,2,0)),"")))</f>
        <v/>
      </c>
      <c r="Y1895" s="51" t="str">
        <f t="shared" si="205"/>
        <v/>
      </c>
      <c r="Z1895" s="46" t="str">
        <f t="shared" si="206"/>
        <v/>
      </c>
      <c r="AA1895" s="45" t="str">
        <f t="shared" si="207"/>
        <v/>
      </c>
      <c r="AB1895" s="45" t="str">
        <f t="shared" si="208"/>
        <v/>
      </c>
      <c r="AC1895" s="45" t="str">
        <f>+IF(Q1895="","",IFERROR(VLOOKUP(Q1895,Consulta1[],7,0),"-"))</f>
        <v/>
      </c>
      <c r="AD1895" s="45" t="str">
        <f>+IF(Q1895="","",IFERROR(VLOOKUP(Q1895,Consulta1[],9,0),"-"))</f>
        <v/>
      </c>
      <c r="AE1895" s="1">
        <f t="shared" si="209"/>
        <v>0</v>
      </c>
    </row>
    <row r="1896" spans="16:31">
      <c r="P1896" s="54"/>
      <c r="Q1896" s="45" t="str">
        <f t="shared" si="203"/>
        <v/>
      </c>
      <c r="R1896" s="45" t="str">
        <f>+IF(Q1896="","",IFERROR(VLOOKUP(Q1896,Consulta1[],2,0),"-"))</f>
        <v/>
      </c>
      <c r="S1896" s="45" t="str">
        <f>+IF(Q1896="","",IFERROR(VLOOKUP(Q1896,Consulta1[],3,0),"-"))</f>
        <v/>
      </c>
      <c r="T1896" s="45" t="str">
        <f>+IF(Q1896="","",IFERROR(VLOOKUP(Q1896,Consulta1[],4,0),"-"))</f>
        <v/>
      </c>
      <c r="U1896" s="45" t="str">
        <f>+IF(Q1896="","",IFERROR(VLOOKUP(Q1896,Consulta1[],5,0),"-"))</f>
        <v/>
      </c>
      <c r="V1896" s="45" t="str">
        <f>+IF(Q1896="","",IFERROR(VLOOKUP(Q1896,Consulta1[],6,0),"-"))</f>
        <v/>
      </c>
      <c r="W1896" s="45" t="str">
        <f t="shared" si="204"/>
        <v/>
      </c>
      <c r="X1896" s="51" t="str">
        <f>+IF(T1896="SWAT HB",800,IF(R1896="-","",IFERROR(IF(T1896="-","",VLOOKUP(T1896,'SKILL PERFIL'!$A$2:$B$37,2,0)),"")))</f>
        <v/>
      </c>
      <c r="Y1896" s="51" t="str">
        <f t="shared" si="205"/>
        <v/>
      </c>
      <c r="Z1896" s="46" t="str">
        <f t="shared" si="206"/>
        <v/>
      </c>
      <c r="AA1896" s="45" t="str">
        <f t="shared" si="207"/>
        <v/>
      </c>
      <c r="AB1896" s="45" t="str">
        <f t="shared" si="208"/>
        <v/>
      </c>
      <c r="AC1896" s="45" t="str">
        <f>+IF(Q1896="","",IFERROR(VLOOKUP(Q1896,Consulta1[],7,0),"-"))</f>
        <v/>
      </c>
      <c r="AD1896" s="45" t="str">
        <f>+IF(Q1896="","",IFERROR(VLOOKUP(Q1896,Consulta1[],9,0),"-"))</f>
        <v/>
      </c>
      <c r="AE1896" s="1">
        <f t="shared" si="209"/>
        <v>0</v>
      </c>
    </row>
    <row r="1897" spans="16:31">
      <c r="P1897" s="54"/>
      <c r="Q1897" s="45" t="str">
        <f t="shared" si="203"/>
        <v/>
      </c>
      <c r="R1897" s="45" t="str">
        <f>+IF(Q1897="","",IFERROR(VLOOKUP(Q1897,Consulta1[],2,0),"-"))</f>
        <v/>
      </c>
      <c r="S1897" s="45" t="str">
        <f>+IF(Q1897="","",IFERROR(VLOOKUP(Q1897,Consulta1[],3,0),"-"))</f>
        <v/>
      </c>
      <c r="T1897" s="45" t="str">
        <f>+IF(Q1897="","",IFERROR(VLOOKUP(Q1897,Consulta1[],4,0),"-"))</f>
        <v/>
      </c>
      <c r="U1897" s="45" t="str">
        <f>+IF(Q1897="","",IFERROR(VLOOKUP(Q1897,Consulta1[],5,0),"-"))</f>
        <v/>
      </c>
      <c r="V1897" s="45" t="str">
        <f>+IF(Q1897="","",IFERROR(VLOOKUP(Q1897,Consulta1[],6,0),"-"))</f>
        <v/>
      </c>
      <c r="W1897" s="45" t="str">
        <f t="shared" si="204"/>
        <v/>
      </c>
      <c r="X1897" s="51" t="str">
        <f>+IF(T1897="SWAT HB",800,IF(R1897="-","",IFERROR(IF(T1897="-","",VLOOKUP(T1897,'SKILL PERFIL'!$A$2:$B$37,2,0)),"")))</f>
        <v/>
      </c>
      <c r="Y1897" s="51" t="str">
        <f t="shared" si="205"/>
        <v/>
      </c>
      <c r="Z1897" s="46" t="str">
        <f t="shared" si="206"/>
        <v/>
      </c>
      <c r="AA1897" s="45" t="str">
        <f t="shared" si="207"/>
        <v/>
      </c>
      <c r="AB1897" s="45" t="str">
        <f t="shared" si="208"/>
        <v/>
      </c>
      <c r="AC1897" s="45" t="str">
        <f>+IF(Q1897="","",IFERROR(VLOOKUP(Q1897,Consulta1[],7,0),"-"))</f>
        <v/>
      </c>
      <c r="AD1897" s="45" t="str">
        <f>+IF(Q1897="","",IFERROR(VLOOKUP(Q1897,Consulta1[],9,0),"-"))</f>
        <v/>
      </c>
      <c r="AE1897" s="1">
        <f t="shared" si="209"/>
        <v>0</v>
      </c>
    </row>
    <row r="1898" spans="16:31">
      <c r="P1898" s="54"/>
      <c r="Q1898" s="45" t="str">
        <f t="shared" si="203"/>
        <v/>
      </c>
      <c r="R1898" s="45" t="str">
        <f>+IF(Q1898="","",IFERROR(VLOOKUP(Q1898,Consulta1[],2,0),"-"))</f>
        <v/>
      </c>
      <c r="S1898" s="45" t="str">
        <f>+IF(Q1898="","",IFERROR(VLOOKUP(Q1898,Consulta1[],3,0),"-"))</f>
        <v/>
      </c>
      <c r="T1898" s="45" t="str">
        <f>+IF(Q1898="","",IFERROR(VLOOKUP(Q1898,Consulta1[],4,0),"-"))</f>
        <v/>
      </c>
      <c r="U1898" s="45" t="str">
        <f>+IF(Q1898="","",IFERROR(VLOOKUP(Q1898,Consulta1[],5,0),"-"))</f>
        <v/>
      </c>
      <c r="V1898" s="45" t="str">
        <f>+IF(Q1898="","",IFERROR(VLOOKUP(Q1898,Consulta1[],6,0),"-"))</f>
        <v/>
      </c>
      <c r="W1898" s="45" t="str">
        <f t="shared" si="204"/>
        <v/>
      </c>
      <c r="X1898" s="51" t="str">
        <f>+IF(T1898="SWAT HB",800,IF(R1898="-","",IFERROR(IF(T1898="-","",VLOOKUP(T1898,'SKILL PERFIL'!$A$2:$B$37,2,0)),"")))</f>
        <v/>
      </c>
      <c r="Y1898" s="51" t="str">
        <f t="shared" si="205"/>
        <v/>
      </c>
      <c r="Z1898" s="46" t="str">
        <f t="shared" si="206"/>
        <v/>
      </c>
      <c r="AA1898" s="45" t="str">
        <f t="shared" si="207"/>
        <v/>
      </c>
      <c r="AB1898" s="45" t="str">
        <f t="shared" si="208"/>
        <v/>
      </c>
      <c r="AC1898" s="45" t="str">
        <f>+IF(Q1898="","",IFERROR(VLOOKUP(Q1898,Consulta1[],7,0),"-"))</f>
        <v/>
      </c>
      <c r="AD1898" s="45" t="str">
        <f>+IF(Q1898="","",IFERROR(VLOOKUP(Q1898,Consulta1[],9,0),"-"))</f>
        <v/>
      </c>
      <c r="AE1898" s="1">
        <f t="shared" si="209"/>
        <v>0</v>
      </c>
    </row>
    <row r="1899" spans="16:31">
      <c r="P1899" s="54"/>
      <c r="Q1899" s="45" t="str">
        <f t="shared" si="203"/>
        <v/>
      </c>
      <c r="R1899" s="45" t="str">
        <f>+IF(Q1899="","",IFERROR(VLOOKUP(Q1899,Consulta1[],2,0),"-"))</f>
        <v/>
      </c>
      <c r="S1899" s="45" t="str">
        <f>+IF(Q1899="","",IFERROR(VLOOKUP(Q1899,Consulta1[],3,0),"-"))</f>
        <v/>
      </c>
      <c r="T1899" s="45" t="str">
        <f>+IF(Q1899="","",IFERROR(VLOOKUP(Q1899,Consulta1[],4,0),"-"))</f>
        <v/>
      </c>
      <c r="U1899" s="45" t="str">
        <f>+IF(Q1899="","",IFERROR(VLOOKUP(Q1899,Consulta1[],5,0),"-"))</f>
        <v/>
      </c>
      <c r="V1899" s="45" t="str">
        <f>+IF(Q1899="","",IFERROR(VLOOKUP(Q1899,Consulta1[],6,0),"-"))</f>
        <v/>
      </c>
      <c r="W1899" s="45" t="str">
        <f t="shared" si="204"/>
        <v/>
      </c>
      <c r="X1899" s="51" t="str">
        <f>+IF(T1899="SWAT HB",800,IF(R1899="-","",IFERROR(IF(T1899="-","",VLOOKUP(T1899,'SKILL PERFIL'!$A$2:$B$37,2,0)),"")))</f>
        <v/>
      </c>
      <c r="Y1899" s="51" t="str">
        <f t="shared" si="205"/>
        <v/>
      </c>
      <c r="Z1899" s="46" t="str">
        <f t="shared" si="206"/>
        <v/>
      </c>
      <c r="AA1899" s="45" t="str">
        <f t="shared" si="207"/>
        <v/>
      </c>
      <c r="AB1899" s="45" t="str">
        <f t="shared" si="208"/>
        <v/>
      </c>
      <c r="AC1899" s="45" t="str">
        <f>+IF(Q1899="","",IFERROR(VLOOKUP(Q1899,Consulta1[],7,0),"-"))</f>
        <v/>
      </c>
      <c r="AD1899" s="45" t="str">
        <f>+IF(Q1899="","",IFERROR(VLOOKUP(Q1899,Consulta1[],9,0),"-"))</f>
        <v/>
      </c>
      <c r="AE1899" s="1">
        <f t="shared" si="209"/>
        <v>0</v>
      </c>
    </row>
    <row r="1900" spans="16:31">
      <c r="P1900" s="54"/>
      <c r="Q1900" s="45" t="str">
        <f t="shared" si="203"/>
        <v/>
      </c>
      <c r="R1900" s="45" t="str">
        <f>+IF(Q1900="","",IFERROR(VLOOKUP(Q1900,Consulta1[],2,0),"-"))</f>
        <v/>
      </c>
      <c r="S1900" s="45" t="str">
        <f>+IF(Q1900="","",IFERROR(VLOOKUP(Q1900,Consulta1[],3,0),"-"))</f>
        <v/>
      </c>
      <c r="T1900" s="45" t="str">
        <f>+IF(Q1900="","",IFERROR(VLOOKUP(Q1900,Consulta1[],4,0),"-"))</f>
        <v/>
      </c>
      <c r="U1900" s="45" t="str">
        <f>+IF(Q1900="","",IFERROR(VLOOKUP(Q1900,Consulta1[],5,0),"-"))</f>
        <v/>
      </c>
      <c r="V1900" s="45" t="str">
        <f>+IF(Q1900="","",IFERROR(VLOOKUP(Q1900,Consulta1[],6,0),"-"))</f>
        <v/>
      </c>
      <c r="W1900" s="45" t="str">
        <f t="shared" si="204"/>
        <v/>
      </c>
      <c r="X1900" s="51" t="str">
        <f>+IF(T1900="SWAT HB",800,IF(R1900="-","",IFERROR(IF(T1900="-","",VLOOKUP(T1900,'SKILL PERFIL'!$A$2:$B$37,2,0)),"")))</f>
        <v/>
      </c>
      <c r="Y1900" s="51" t="str">
        <f t="shared" si="205"/>
        <v/>
      </c>
      <c r="Z1900" s="46" t="str">
        <f t="shared" si="206"/>
        <v/>
      </c>
      <c r="AA1900" s="45" t="str">
        <f t="shared" si="207"/>
        <v/>
      </c>
      <c r="AB1900" s="45" t="str">
        <f t="shared" si="208"/>
        <v/>
      </c>
      <c r="AC1900" s="45" t="str">
        <f>+IF(Q1900="","",IFERROR(VLOOKUP(Q1900,Consulta1[],7,0),"-"))</f>
        <v/>
      </c>
      <c r="AD1900" s="45" t="str">
        <f>+IF(Q1900="","",IFERROR(VLOOKUP(Q1900,Consulta1[],9,0),"-"))</f>
        <v/>
      </c>
      <c r="AE1900" s="1">
        <f t="shared" si="209"/>
        <v>0</v>
      </c>
    </row>
    <row r="1901" spans="16:31">
      <c r="P1901" s="54"/>
      <c r="Q1901" s="45" t="str">
        <f t="shared" si="203"/>
        <v/>
      </c>
      <c r="R1901" s="45" t="str">
        <f>+IF(Q1901="","",IFERROR(VLOOKUP(Q1901,Consulta1[],2,0),"-"))</f>
        <v/>
      </c>
      <c r="S1901" s="45" t="str">
        <f>+IF(Q1901="","",IFERROR(VLOOKUP(Q1901,Consulta1[],3,0),"-"))</f>
        <v/>
      </c>
      <c r="T1901" s="45" t="str">
        <f>+IF(Q1901="","",IFERROR(VLOOKUP(Q1901,Consulta1[],4,0),"-"))</f>
        <v/>
      </c>
      <c r="U1901" s="45" t="str">
        <f>+IF(Q1901="","",IFERROR(VLOOKUP(Q1901,Consulta1[],5,0),"-"))</f>
        <v/>
      </c>
      <c r="V1901" s="45" t="str">
        <f>+IF(Q1901="","",IFERROR(VLOOKUP(Q1901,Consulta1[],6,0),"-"))</f>
        <v/>
      </c>
      <c r="W1901" s="45" t="str">
        <f t="shared" si="204"/>
        <v/>
      </c>
      <c r="X1901" s="51" t="str">
        <f>+IF(T1901="SWAT HB",800,IF(R1901="-","",IFERROR(IF(T1901="-","",VLOOKUP(T1901,'SKILL PERFIL'!$A$2:$B$37,2,0)),"")))</f>
        <v/>
      </c>
      <c r="Y1901" s="51" t="str">
        <f t="shared" si="205"/>
        <v/>
      </c>
      <c r="Z1901" s="46" t="str">
        <f t="shared" si="206"/>
        <v/>
      </c>
      <c r="AA1901" s="45" t="str">
        <f t="shared" si="207"/>
        <v/>
      </c>
      <c r="AB1901" s="45" t="str">
        <f t="shared" si="208"/>
        <v/>
      </c>
      <c r="AC1901" s="45" t="str">
        <f>+IF(Q1901="","",IFERROR(VLOOKUP(Q1901,Consulta1[],7,0),"-"))</f>
        <v/>
      </c>
      <c r="AD1901" s="45" t="str">
        <f>+IF(Q1901="","",IFERROR(VLOOKUP(Q1901,Consulta1[],9,0),"-"))</f>
        <v/>
      </c>
      <c r="AE1901" s="1">
        <f t="shared" si="209"/>
        <v>0</v>
      </c>
    </row>
    <row r="1902" spans="16:31">
      <c r="P1902" s="54"/>
      <c r="Q1902" s="45" t="str">
        <f t="shared" si="203"/>
        <v/>
      </c>
      <c r="R1902" s="45" t="str">
        <f>+IF(Q1902="","",IFERROR(VLOOKUP(Q1902,Consulta1[],2,0),"-"))</f>
        <v/>
      </c>
      <c r="S1902" s="45" t="str">
        <f>+IF(Q1902="","",IFERROR(VLOOKUP(Q1902,Consulta1[],3,0),"-"))</f>
        <v/>
      </c>
      <c r="T1902" s="45" t="str">
        <f>+IF(Q1902="","",IFERROR(VLOOKUP(Q1902,Consulta1[],4,0),"-"))</f>
        <v/>
      </c>
      <c r="U1902" s="45" t="str">
        <f>+IF(Q1902="","",IFERROR(VLOOKUP(Q1902,Consulta1[],5,0),"-"))</f>
        <v/>
      </c>
      <c r="V1902" s="45" t="str">
        <f>+IF(Q1902="","",IFERROR(VLOOKUP(Q1902,Consulta1[],6,0),"-"))</f>
        <v/>
      </c>
      <c r="W1902" s="45" t="str">
        <f t="shared" si="204"/>
        <v/>
      </c>
      <c r="X1902" s="51" t="str">
        <f>+IF(T1902="SWAT HB",800,IF(R1902="-","",IFERROR(IF(T1902="-","",VLOOKUP(T1902,'SKILL PERFIL'!$A$2:$B$37,2,0)),"")))</f>
        <v/>
      </c>
      <c r="Y1902" s="51" t="str">
        <f t="shared" si="205"/>
        <v/>
      </c>
      <c r="Z1902" s="46" t="str">
        <f t="shared" si="206"/>
        <v/>
      </c>
      <c r="AA1902" s="45" t="str">
        <f t="shared" si="207"/>
        <v/>
      </c>
      <c r="AB1902" s="45" t="str">
        <f t="shared" si="208"/>
        <v/>
      </c>
      <c r="AC1902" s="45" t="str">
        <f>+IF(Q1902="","",IFERROR(VLOOKUP(Q1902,Consulta1[],7,0),"-"))</f>
        <v/>
      </c>
      <c r="AD1902" s="45" t="str">
        <f>+IF(Q1902="","",IFERROR(VLOOKUP(Q1902,Consulta1[],9,0),"-"))</f>
        <v/>
      </c>
      <c r="AE1902" s="1">
        <f t="shared" si="209"/>
        <v>0</v>
      </c>
    </row>
    <row r="1903" spans="16:31">
      <c r="P1903" s="54"/>
      <c r="Q1903" s="45" t="str">
        <f t="shared" si="203"/>
        <v/>
      </c>
      <c r="R1903" s="45" t="str">
        <f>+IF(Q1903="","",IFERROR(VLOOKUP(Q1903,Consulta1[],2,0),"-"))</f>
        <v/>
      </c>
      <c r="S1903" s="45" t="str">
        <f>+IF(Q1903="","",IFERROR(VLOOKUP(Q1903,Consulta1[],3,0),"-"))</f>
        <v/>
      </c>
      <c r="T1903" s="45" t="str">
        <f>+IF(Q1903="","",IFERROR(VLOOKUP(Q1903,Consulta1[],4,0),"-"))</f>
        <v/>
      </c>
      <c r="U1903" s="45" t="str">
        <f>+IF(Q1903="","",IFERROR(VLOOKUP(Q1903,Consulta1[],5,0),"-"))</f>
        <v/>
      </c>
      <c r="V1903" s="45" t="str">
        <f>+IF(Q1903="","",IFERROR(VLOOKUP(Q1903,Consulta1[],6,0),"-"))</f>
        <v/>
      </c>
      <c r="W1903" s="45" t="str">
        <f t="shared" si="204"/>
        <v/>
      </c>
      <c r="X1903" s="51" t="str">
        <f>+IF(T1903="SWAT HB",800,IF(R1903="-","",IFERROR(IF(T1903="-","",VLOOKUP(T1903,'SKILL PERFIL'!$A$2:$B$37,2,0)),"")))</f>
        <v/>
      </c>
      <c r="Y1903" s="51" t="str">
        <f t="shared" si="205"/>
        <v/>
      </c>
      <c r="Z1903" s="46" t="str">
        <f t="shared" si="206"/>
        <v/>
      </c>
      <c r="AA1903" s="45" t="str">
        <f t="shared" si="207"/>
        <v/>
      </c>
      <c r="AB1903" s="45" t="str">
        <f t="shared" si="208"/>
        <v/>
      </c>
      <c r="AC1903" s="45" t="str">
        <f>+IF(Q1903="","",IFERROR(VLOOKUP(Q1903,Consulta1[],7,0),"-"))</f>
        <v/>
      </c>
      <c r="AD1903" s="45" t="str">
        <f>+IF(Q1903="","",IFERROR(VLOOKUP(Q1903,Consulta1[],9,0),"-"))</f>
        <v/>
      </c>
      <c r="AE1903" s="1">
        <f t="shared" si="209"/>
        <v>0</v>
      </c>
    </row>
    <row r="1904" spans="16:31">
      <c r="P1904" s="54"/>
      <c r="Q1904" s="45" t="str">
        <f t="shared" si="203"/>
        <v/>
      </c>
      <c r="R1904" s="45" t="str">
        <f>+IF(Q1904="","",IFERROR(VLOOKUP(Q1904,Consulta1[],2,0),"-"))</f>
        <v/>
      </c>
      <c r="S1904" s="45" t="str">
        <f>+IF(Q1904="","",IFERROR(VLOOKUP(Q1904,Consulta1[],3,0),"-"))</f>
        <v/>
      </c>
      <c r="T1904" s="45" t="str">
        <f>+IF(Q1904="","",IFERROR(VLOOKUP(Q1904,Consulta1[],4,0),"-"))</f>
        <v/>
      </c>
      <c r="U1904" s="45" t="str">
        <f>+IF(Q1904="","",IFERROR(VLOOKUP(Q1904,Consulta1[],5,0),"-"))</f>
        <v/>
      </c>
      <c r="V1904" s="45" t="str">
        <f>+IF(Q1904="","",IFERROR(VLOOKUP(Q1904,Consulta1[],6,0),"-"))</f>
        <v/>
      </c>
      <c r="W1904" s="45" t="str">
        <f t="shared" si="204"/>
        <v/>
      </c>
      <c r="X1904" s="51" t="str">
        <f>+IF(T1904="SWAT HB",800,IF(R1904="-","",IFERROR(IF(T1904="-","",VLOOKUP(T1904,'SKILL PERFIL'!$A$2:$B$37,2,0)),"")))</f>
        <v/>
      </c>
      <c r="Y1904" s="51" t="str">
        <f t="shared" si="205"/>
        <v/>
      </c>
      <c r="Z1904" s="46" t="str">
        <f t="shared" si="206"/>
        <v/>
      </c>
      <c r="AA1904" s="45" t="str">
        <f t="shared" si="207"/>
        <v/>
      </c>
      <c r="AB1904" s="45" t="str">
        <f t="shared" si="208"/>
        <v/>
      </c>
      <c r="AC1904" s="45" t="str">
        <f>+IF(Q1904="","",IFERROR(VLOOKUP(Q1904,Consulta1[],7,0),"-"))</f>
        <v/>
      </c>
      <c r="AD1904" s="45" t="str">
        <f>+IF(Q1904="","",IFERROR(VLOOKUP(Q1904,Consulta1[],9,0),"-"))</f>
        <v/>
      </c>
      <c r="AE1904" s="1">
        <f t="shared" si="209"/>
        <v>0</v>
      </c>
    </row>
    <row r="1905" spans="16:31">
      <c r="P1905" s="54"/>
      <c r="Q1905" s="45" t="str">
        <f t="shared" si="203"/>
        <v/>
      </c>
      <c r="R1905" s="45" t="str">
        <f>+IF(Q1905="","",IFERROR(VLOOKUP(Q1905,Consulta1[],2,0),"-"))</f>
        <v/>
      </c>
      <c r="S1905" s="45" t="str">
        <f>+IF(Q1905="","",IFERROR(VLOOKUP(Q1905,Consulta1[],3,0),"-"))</f>
        <v/>
      </c>
      <c r="T1905" s="45" t="str">
        <f>+IF(Q1905="","",IFERROR(VLOOKUP(Q1905,Consulta1[],4,0),"-"))</f>
        <v/>
      </c>
      <c r="U1905" s="45" t="str">
        <f>+IF(Q1905="","",IFERROR(VLOOKUP(Q1905,Consulta1[],5,0),"-"))</f>
        <v/>
      </c>
      <c r="V1905" s="45" t="str">
        <f>+IF(Q1905="","",IFERROR(VLOOKUP(Q1905,Consulta1[],6,0),"-"))</f>
        <v/>
      </c>
      <c r="W1905" s="45" t="str">
        <f t="shared" si="204"/>
        <v/>
      </c>
      <c r="X1905" s="51" t="str">
        <f>+IF(T1905="SWAT HB",800,IF(R1905="-","",IFERROR(IF(T1905="-","",VLOOKUP(T1905,'SKILL PERFIL'!$A$2:$B$37,2,0)),"")))</f>
        <v/>
      </c>
      <c r="Y1905" s="51" t="str">
        <f t="shared" si="205"/>
        <v/>
      </c>
      <c r="Z1905" s="46" t="str">
        <f t="shared" si="206"/>
        <v/>
      </c>
      <c r="AA1905" s="45" t="str">
        <f t="shared" si="207"/>
        <v/>
      </c>
      <c r="AB1905" s="45" t="str">
        <f t="shared" si="208"/>
        <v/>
      </c>
      <c r="AC1905" s="45" t="str">
        <f>+IF(Q1905="","",IFERROR(VLOOKUP(Q1905,Consulta1[],7,0),"-"))</f>
        <v/>
      </c>
      <c r="AD1905" s="45" t="str">
        <f>+IF(Q1905="","",IFERROR(VLOOKUP(Q1905,Consulta1[],9,0),"-"))</f>
        <v/>
      </c>
      <c r="AE1905" s="1">
        <f t="shared" si="209"/>
        <v>0</v>
      </c>
    </row>
    <row r="1906" spans="16:31">
      <c r="P1906" s="54"/>
      <c r="Q1906" s="45" t="str">
        <f t="shared" si="203"/>
        <v/>
      </c>
      <c r="R1906" s="45" t="str">
        <f>+IF(Q1906="","",IFERROR(VLOOKUP(Q1906,Consulta1[],2,0),"-"))</f>
        <v/>
      </c>
      <c r="S1906" s="45" t="str">
        <f>+IF(Q1906="","",IFERROR(VLOOKUP(Q1906,Consulta1[],3,0),"-"))</f>
        <v/>
      </c>
      <c r="T1906" s="45" t="str">
        <f>+IF(Q1906="","",IFERROR(VLOOKUP(Q1906,Consulta1[],4,0),"-"))</f>
        <v/>
      </c>
      <c r="U1906" s="45" t="str">
        <f>+IF(Q1906="","",IFERROR(VLOOKUP(Q1906,Consulta1[],5,0),"-"))</f>
        <v/>
      </c>
      <c r="V1906" s="45" t="str">
        <f>+IF(Q1906="","",IFERROR(VLOOKUP(Q1906,Consulta1[],6,0),"-"))</f>
        <v/>
      </c>
      <c r="W1906" s="45" t="str">
        <f t="shared" si="204"/>
        <v/>
      </c>
      <c r="X1906" s="51" t="str">
        <f>+IF(T1906="SWAT HB",800,IF(R1906="-","",IFERROR(IF(T1906="-","",VLOOKUP(T1906,'SKILL PERFIL'!$A$2:$B$37,2,0)),"")))</f>
        <v/>
      </c>
      <c r="Y1906" s="51" t="str">
        <f t="shared" si="205"/>
        <v/>
      </c>
      <c r="Z1906" s="46" t="str">
        <f t="shared" si="206"/>
        <v/>
      </c>
      <c r="AA1906" s="45" t="str">
        <f t="shared" si="207"/>
        <v/>
      </c>
      <c r="AB1906" s="45" t="str">
        <f t="shared" si="208"/>
        <v/>
      </c>
      <c r="AC1906" s="45" t="str">
        <f>+IF(Q1906="","",IFERROR(VLOOKUP(Q1906,Consulta1[],7,0),"-"))</f>
        <v/>
      </c>
      <c r="AD1906" s="45" t="str">
        <f>+IF(Q1906="","",IFERROR(VLOOKUP(Q1906,Consulta1[],9,0),"-"))</f>
        <v/>
      </c>
      <c r="AE1906" s="1">
        <f t="shared" si="209"/>
        <v>0</v>
      </c>
    </row>
    <row r="1907" spans="16:31">
      <c r="P1907" s="54"/>
      <c r="Q1907" s="45" t="str">
        <f t="shared" si="203"/>
        <v/>
      </c>
      <c r="R1907" s="45" t="str">
        <f>+IF(Q1907="","",IFERROR(VLOOKUP(Q1907,Consulta1[],2,0),"-"))</f>
        <v/>
      </c>
      <c r="S1907" s="45" t="str">
        <f>+IF(Q1907="","",IFERROR(VLOOKUP(Q1907,Consulta1[],3,0),"-"))</f>
        <v/>
      </c>
      <c r="T1907" s="45" t="str">
        <f>+IF(Q1907="","",IFERROR(VLOOKUP(Q1907,Consulta1[],4,0),"-"))</f>
        <v/>
      </c>
      <c r="U1907" s="45" t="str">
        <f>+IF(Q1907="","",IFERROR(VLOOKUP(Q1907,Consulta1[],5,0),"-"))</f>
        <v/>
      </c>
      <c r="V1907" s="45" t="str">
        <f>+IF(Q1907="","",IFERROR(VLOOKUP(Q1907,Consulta1[],6,0),"-"))</f>
        <v/>
      </c>
      <c r="W1907" s="45" t="str">
        <f t="shared" si="204"/>
        <v/>
      </c>
      <c r="X1907" s="51" t="str">
        <f>+IF(T1907="SWAT HB",800,IF(R1907="-","",IFERROR(IF(T1907="-","",VLOOKUP(T1907,'SKILL PERFIL'!$A$2:$B$37,2,0)),"")))</f>
        <v/>
      </c>
      <c r="Y1907" s="51" t="str">
        <f t="shared" si="205"/>
        <v/>
      </c>
      <c r="Z1907" s="46" t="str">
        <f t="shared" si="206"/>
        <v/>
      </c>
      <c r="AA1907" s="45" t="str">
        <f t="shared" si="207"/>
        <v/>
      </c>
      <c r="AB1907" s="45" t="str">
        <f t="shared" si="208"/>
        <v/>
      </c>
      <c r="AC1907" s="45" t="str">
        <f>+IF(Q1907="","",IFERROR(VLOOKUP(Q1907,Consulta1[],7,0),"-"))</f>
        <v/>
      </c>
      <c r="AD1907" s="45" t="str">
        <f>+IF(Q1907="","",IFERROR(VLOOKUP(Q1907,Consulta1[],9,0),"-"))</f>
        <v/>
      </c>
      <c r="AE1907" s="1">
        <f t="shared" si="209"/>
        <v>0</v>
      </c>
    </row>
    <row r="1908" spans="16:31">
      <c r="P1908" s="54"/>
      <c r="Q1908" s="45" t="str">
        <f t="shared" si="203"/>
        <v/>
      </c>
      <c r="R1908" s="45" t="str">
        <f>+IF(Q1908="","",IFERROR(VLOOKUP(Q1908,Consulta1[],2,0),"-"))</f>
        <v/>
      </c>
      <c r="S1908" s="45" t="str">
        <f>+IF(Q1908="","",IFERROR(VLOOKUP(Q1908,Consulta1[],3,0),"-"))</f>
        <v/>
      </c>
      <c r="T1908" s="45" t="str">
        <f>+IF(Q1908="","",IFERROR(VLOOKUP(Q1908,Consulta1[],4,0),"-"))</f>
        <v/>
      </c>
      <c r="U1908" s="45" t="str">
        <f>+IF(Q1908="","",IFERROR(VLOOKUP(Q1908,Consulta1[],5,0),"-"))</f>
        <v/>
      </c>
      <c r="V1908" s="45" t="str">
        <f>+IF(Q1908="","",IFERROR(VLOOKUP(Q1908,Consulta1[],6,0),"-"))</f>
        <v/>
      </c>
      <c r="W1908" s="45" t="str">
        <f t="shared" si="204"/>
        <v/>
      </c>
      <c r="X1908" s="51" t="str">
        <f>+IF(T1908="SWAT HB",800,IF(R1908="-","",IFERROR(IF(T1908="-","",VLOOKUP(T1908,'SKILL PERFIL'!$A$2:$B$37,2,0)),"")))</f>
        <v/>
      </c>
      <c r="Y1908" s="51" t="str">
        <f t="shared" si="205"/>
        <v/>
      </c>
      <c r="Z1908" s="46" t="str">
        <f t="shared" si="206"/>
        <v/>
      </c>
      <c r="AA1908" s="45" t="str">
        <f t="shared" si="207"/>
        <v/>
      </c>
      <c r="AB1908" s="45" t="str">
        <f t="shared" si="208"/>
        <v/>
      </c>
      <c r="AC1908" s="45" t="str">
        <f>+IF(Q1908="","",IFERROR(VLOOKUP(Q1908,Consulta1[],7,0),"-"))</f>
        <v/>
      </c>
      <c r="AD1908" s="45" t="str">
        <f>+IF(Q1908="","",IFERROR(VLOOKUP(Q1908,Consulta1[],9,0),"-"))</f>
        <v/>
      </c>
      <c r="AE1908" s="1">
        <f t="shared" si="209"/>
        <v>0</v>
      </c>
    </row>
    <row r="1909" spans="16:31">
      <c r="P1909" s="54"/>
      <c r="Q1909" s="45" t="str">
        <f t="shared" si="203"/>
        <v/>
      </c>
      <c r="R1909" s="45" t="str">
        <f>+IF(Q1909="","",IFERROR(VLOOKUP(Q1909,Consulta1[],2,0),"-"))</f>
        <v/>
      </c>
      <c r="S1909" s="45" t="str">
        <f>+IF(Q1909="","",IFERROR(VLOOKUP(Q1909,Consulta1[],3,0),"-"))</f>
        <v/>
      </c>
      <c r="T1909" s="45" t="str">
        <f>+IF(Q1909="","",IFERROR(VLOOKUP(Q1909,Consulta1[],4,0),"-"))</f>
        <v/>
      </c>
      <c r="U1909" s="45" t="str">
        <f>+IF(Q1909="","",IFERROR(VLOOKUP(Q1909,Consulta1[],5,0),"-"))</f>
        <v/>
      </c>
      <c r="V1909" s="45" t="str">
        <f>+IF(Q1909="","",IFERROR(VLOOKUP(Q1909,Consulta1[],6,0),"-"))</f>
        <v/>
      </c>
      <c r="W1909" s="45" t="str">
        <f t="shared" si="204"/>
        <v/>
      </c>
      <c r="X1909" s="51" t="str">
        <f>+IF(T1909="SWAT HB",800,IF(R1909="-","",IFERROR(IF(T1909="-","",VLOOKUP(T1909,'SKILL PERFIL'!$A$2:$B$37,2,0)),"")))</f>
        <v/>
      </c>
      <c r="Y1909" s="51" t="str">
        <f t="shared" si="205"/>
        <v/>
      </c>
      <c r="Z1909" s="46" t="str">
        <f t="shared" si="206"/>
        <v/>
      </c>
      <c r="AA1909" s="45" t="str">
        <f t="shared" si="207"/>
        <v/>
      </c>
      <c r="AB1909" s="45" t="str">
        <f t="shared" si="208"/>
        <v/>
      </c>
      <c r="AC1909" s="45" t="str">
        <f>+IF(Q1909="","",IFERROR(VLOOKUP(Q1909,Consulta1[],7,0),"-"))</f>
        <v/>
      </c>
      <c r="AD1909" s="45" t="str">
        <f>+IF(Q1909="","",IFERROR(VLOOKUP(Q1909,Consulta1[],9,0),"-"))</f>
        <v/>
      </c>
      <c r="AE1909" s="1">
        <f t="shared" si="209"/>
        <v>0</v>
      </c>
    </row>
    <row r="1910" spans="16:31">
      <c r="P1910" s="54"/>
      <c r="Q1910" s="45" t="str">
        <f t="shared" si="203"/>
        <v/>
      </c>
      <c r="R1910" s="45" t="str">
        <f>+IF(Q1910="","",IFERROR(VLOOKUP(Q1910,Consulta1[],2,0),"-"))</f>
        <v/>
      </c>
      <c r="S1910" s="45" t="str">
        <f>+IF(Q1910="","",IFERROR(VLOOKUP(Q1910,Consulta1[],3,0),"-"))</f>
        <v/>
      </c>
      <c r="T1910" s="45" t="str">
        <f>+IF(Q1910="","",IFERROR(VLOOKUP(Q1910,Consulta1[],4,0),"-"))</f>
        <v/>
      </c>
      <c r="U1910" s="45" t="str">
        <f>+IF(Q1910="","",IFERROR(VLOOKUP(Q1910,Consulta1[],5,0),"-"))</f>
        <v/>
      </c>
      <c r="V1910" s="45" t="str">
        <f>+IF(Q1910="","",IFERROR(VLOOKUP(Q1910,Consulta1[],6,0),"-"))</f>
        <v/>
      </c>
      <c r="W1910" s="45" t="str">
        <f t="shared" si="204"/>
        <v/>
      </c>
      <c r="X1910" s="51" t="str">
        <f>+IF(T1910="SWAT HB",800,IF(R1910="-","",IFERROR(IF(T1910="-","",VLOOKUP(T1910,'SKILL PERFIL'!$A$2:$B$37,2,0)),"")))</f>
        <v/>
      </c>
      <c r="Y1910" s="51" t="str">
        <f t="shared" si="205"/>
        <v/>
      </c>
      <c r="Z1910" s="46" t="str">
        <f t="shared" si="206"/>
        <v/>
      </c>
      <c r="AA1910" s="45" t="str">
        <f t="shared" si="207"/>
        <v/>
      </c>
      <c r="AB1910" s="45" t="str">
        <f t="shared" si="208"/>
        <v/>
      </c>
      <c r="AC1910" s="45" t="str">
        <f>+IF(Q1910="","",IFERROR(VLOOKUP(Q1910,Consulta1[],7,0),"-"))</f>
        <v/>
      </c>
      <c r="AD1910" s="45" t="str">
        <f>+IF(Q1910="","",IFERROR(VLOOKUP(Q1910,Consulta1[],9,0),"-"))</f>
        <v/>
      </c>
      <c r="AE1910" s="1">
        <f t="shared" si="209"/>
        <v>0</v>
      </c>
    </row>
    <row r="1911" spans="16:31">
      <c r="P1911" s="54"/>
      <c r="Q1911" s="45" t="str">
        <f t="shared" si="203"/>
        <v/>
      </c>
      <c r="R1911" s="45" t="str">
        <f>+IF(Q1911="","",IFERROR(VLOOKUP(Q1911,Consulta1[],2,0),"-"))</f>
        <v/>
      </c>
      <c r="S1911" s="45" t="str">
        <f>+IF(Q1911="","",IFERROR(VLOOKUP(Q1911,Consulta1[],3,0),"-"))</f>
        <v/>
      </c>
      <c r="T1911" s="45" t="str">
        <f>+IF(Q1911="","",IFERROR(VLOOKUP(Q1911,Consulta1[],4,0),"-"))</f>
        <v/>
      </c>
      <c r="U1911" s="45" t="str">
        <f>+IF(Q1911="","",IFERROR(VLOOKUP(Q1911,Consulta1[],5,0),"-"))</f>
        <v/>
      </c>
      <c r="V1911" s="45" t="str">
        <f>+IF(Q1911="","",IFERROR(VLOOKUP(Q1911,Consulta1[],6,0),"-"))</f>
        <v/>
      </c>
      <c r="W1911" s="45" t="str">
        <f t="shared" si="204"/>
        <v/>
      </c>
      <c r="X1911" s="51" t="str">
        <f>+IF(T1911="SWAT HB",800,IF(R1911="-","",IFERROR(IF(T1911="-","",VLOOKUP(T1911,'SKILL PERFIL'!$A$2:$B$37,2,0)),"")))</f>
        <v/>
      </c>
      <c r="Y1911" s="51" t="str">
        <f t="shared" si="205"/>
        <v/>
      </c>
      <c r="Z1911" s="46" t="str">
        <f t="shared" si="206"/>
        <v/>
      </c>
      <c r="AA1911" s="45" t="str">
        <f t="shared" si="207"/>
        <v/>
      </c>
      <c r="AB1911" s="45" t="str">
        <f t="shared" si="208"/>
        <v/>
      </c>
      <c r="AC1911" s="45" t="str">
        <f>+IF(Q1911="","",IFERROR(VLOOKUP(Q1911,Consulta1[],7,0),"-"))</f>
        <v/>
      </c>
      <c r="AD1911" s="45" t="str">
        <f>+IF(Q1911="","",IFERROR(VLOOKUP(Q1911,Consulta1[],9,0),"-"))</f>
        <v/>
      </c>
      <c r="AE1911" s="1">
        <f t="shared" si="209"/>
        <v>0</v>
      </c>
    </row>
    <row r="1912" spans="16:31">
      <c r="P1912" s="54"/>
      <c r="Q1912" s="45" t="str">
        <f t="shared" si="203"/>
        <v/>
      </c>
      <c r="R1912" s="45" t="str">
        <f>+IF(Q1912="","",IFERROR(VLOOKUP(Q1912,Consulta1[],2,0),"-"))</f>
        <v/>
      </c>
      <c r="S1912" s="45" t="str">
        <f>+IF(Q1912="","",IFERROR(VLOOKUP(Q1912,Consulta1[],3,0),"-"))</f>
        <v/>
      </c>
      <c r="T1912" s="45" t="str">
        <f>+IF(Q1912="","",IFERROR(VLOOKUP(Q1912,Consulta1[],4,0),"-"))</f>
        <v/>
      </c>
      <c r="U1912" s="45" t="str">
        <f>+IF(Q1912="","",IFERROR(VLOOKUP(Q1912,Consulta1[],5,0),"-"))</f>
        <v/>
      </c>
      <c r="V1912" s="45" t="str">
        <f>+IF(Q1912="","",IFERROR(VLOOKUP(Q1912,Consulta1[],6,0),"-"))</f>
        <v/>
      </c>
      <c r="W1912" s="45" t="str">
        <f t="shared" si="204"/>
        <v/>
      </c>
      <c r="X1912" s="51" t="str">
        <f>+IF(T1912="SWAT HB",800,IF(R1912="-","",IFERROR(IF(T1912="-","",VLOOKUP(T1912,'SKILL PERFIL'!$A$2:$B$37,2,0)),"")))</f>
        <v/>
      </c>
      <c r="Y1912" s="51" t="str">
        <f t="shared" si="205"/>
        <v/>
      </c>
      <c r="Z1912" s="46" t="str">
        <f t="shared" si="206"/>
        <v/>
      </c>
      <c r="AA1912" s="45" t="str">
        <f t="shared" si="207"/>
        <v/>
      </c>
      <c r="AB1912" s="45" t="str">
        <f t="shared" si="208"/>
        <v/>
      </c>
      <c r="AC1912" s="45" t="str">
        <f>+IF(Q1912="","",IFERROR(VLOOKUP(Q1912,Consulta1[],7,0),"-"))</f>
        <v/>
      </c>
      <c r="AD1912" s="45" t="str">
        <f>+IF(Q1912="","",IFERROR(VLOOKUP(Q1912,Consulta1[],9,0),"-"))</f>
        <v/>
      </c>
      <c r="AE1912" s="1">
        <f t="shared" si="209"/>
        <v>0</v>
      </c>
    </row>
    <row r="1913" spans="16:31">
      <c r="P1913" s="54"/>
      <c r="Q1913" s="45" t="str">
        <f t="shared" si="203"/>
        <v/>
      </c>
      <c r="R1913" s="45" t="str">
        <f>+IF(Q1913="","",IFERROR(VLOOKUP(Q1913,Consulta1[],2,0),"-"))</f>
        <v/>
      </c>
      <c r="S1913" s="45" t="str">
        <f>+IF(Q1913="","",IFERROR(VLOOKUP(Q1913,Consulta1[],3,0),"-"))</f>
        <v/>
      </c>
      <c r="T1913" s="45" t="str">
        <f>+IF(Q1913="","",IFERROR(VLOOKUP(Q1913,Consulta1[],4,0),"-"))</f>
        <v/>
      </c>
      <c r="U1913" s="45" t="str">
        <f>+IF(Q1913="","",IFERROR(VLOOKUP(Q1913,Consulta1[],5,0),"-"))</f>
        <v/>
      </c>
      <c r="V1913" s="45" t="str">
        <f>+IF(Q1913="","",IFERROR(VLOOKUP(Q1913,Consulta1[],6,0),"-"))</f>
        <v/>
      </c>
      <c r="W1913" s="45" t="str">
        <f t="shared" si="204"/>
        <v/>
      </c>
      <c r="X1913" s="51" t="str">
        <f>+IF(T1913="SWAT HB",800,IF(R1913="-","",IFERROR(IF(T1913="-","",VLOOKUP(T1913,'SKILL PERFIL'!$A$2:$B$37,2,0)),"")))</f>
        <v/>
      </c>
      <c r="Y1913" s="51" t="str">
        <f t="shared" si="205"/>
        <v/>
      </c>
      <c r="Z1913" s="46" t="str">
        <f t="shared" si="206"/>
        <v/>
      </c>
      <c r="AA1913" s="45" t="str">
        <f t="shared" si="207"/>
        <v/>
      </c>
      <c r="AB1913" s="45" t="str">
        <f t="shared" si="208"/>
        <v/>
      </c>
      <c r="AC1913" s="45" t="str">
        <f>+IF(Q1913="","",IFERROR(VLOOKUP(Q1913,Consulta1[],7,0),"-"))</f>
        <v/>
      </c>
      <c r="AD1913" s="45" t="str">
        <f>+IF(Q1913="","",IFERROR(VLOOKUP(Q1913,Consulta1[],9,0),"-"))</f>
        <v/>
      </c>
      <c r="AE1913" s="1">
        <f t="shared" si="209"/>
        <v>0</v>
      </c>
    </row>
    <row r="1914" spans="16:31">
      <c r="P1914" s="54"/>
      <c r="Q1914" s="45" t="str">
        <f t="shared" si="203"/>
        <v/>
      </c>
      <c r="R1914" s="45" t="str">
        <f>+IF(Q1914="","",IFERROR(VLOOKUP(Q1914,Consulta1[],2,0),"-"))</f>
        <v/>
      </c>
      <c r="S1914" s="45" t="str">
        <f>+IF(Q1914="","",IFERROR(VLOOKUP(Q1914,Consulta1[],3,0),"-"))</f>
        <v/>
      </c>
      <c r="T1914" s="45" t="str">
        <f>+IF(Q1914="","",IFERROR(VLOOKUP(Q1914,Consulta1[],4,0),"-"))</f>
        <v/>
      </c>
      <c r="U1914" s="45" t="str">
        <f>+IF(Q1914="","",IFERROR(VLOOKUP(Q1914,Consulta1[],5,0),"-"))</f>
        <v/>
      </c>
      <c r="V1914" s="45" t="str">
        <f>+IF(Q1914="","",IFERROR(VLOOKUP(Q1914,Consulta1[],6,0),"-"))</f>
        <v/>
      </c>
      <c r="W1914" s="45" t="str">
        <f t="shared" si="204"/>
        <v/>
      </c>
      <c r="X1914" s="51" t="str">
        <f>+IF(T1914="SWAT HB",800,IF(R1914="-","",IFERROR(IF(T1914="-","",VLOOKUP(T1914,'SKILL PERFIL'!$A$2:$B$37,2,0)),"")))</f>
        <v/>
      </c>
      <c r="Y1914" s="51" t="str">
        <f t="shared" si="205"/>
        <v/>
      </c>
      <c r="Z1914" s="46" t="str">
        <f t="shared" si="206"/>
        <v/>
      </c>
      <c r="AA1914" s="45" t="str">
        <f t="shared" si="207"/>
        <v/>
      </c>
      <c r="AB1914" s="45" t="str">
        <f t="shared" si="208"/>
        <v/>
      </c>
      <c r="AC1914" s="45" t="str">
        <f>+IF(Q1914="","",IFERROR(VLOOKUP(Q1914,Consulta1[],7,0),"-"))</f>
        <v/>
      </c>
      <c r="AD1914" s="45" t="str">
        <f>+IF(Q1914="","",IFERROR(VLOOKUP(Q1914,Consulta1[],9,0),"-"))</f>
        <v/>
      </c>
      <c r="AE1914" s="1">
        <f t="shared" si="209"/>
        <v>0</v>
      </c>
    </row>
    <row r="1915" spans="16:31">
      <c r="P1915" s="54"/>
      <c r="Q1915" s="45" t="str">
        <f t="shared" si="203"/>
        <v/>
      </c>
      <c r="R1915" s="45" t="str">
        <f>+IF(Q1915="","",IFERROR(VLOOKUP(Q1915,Consulta1[],2,0),"-"))</f>
        <v/>
      </c>
      <c r="S1915" s="45" t="str">
        <f>+IF(Q1915="","",IFERROR(VLOOKUP(Q1915,Consulta1[],3,0),"-"))</f>
        <v/>
      </c>
      <c r="T1915" s="45" t="str">
        <f>+IF(Q1915="","",IFERROR(VLOOKUP(Q1915,Consulta1[],4,0),"-"))</f>
        <v/>
      </c>
      <c r="U1915" s="45" t="str">
        <f>+IF(Q1915="","",IFERROR(VLOOKUP(Q1915,Consulta1[],5,0),"-"))</f>
        <v/>
      </c>
      <c r="V1915" s="45" t="str">
        <f>+IF(Q1915="","",IFERROR(VLOOKUP(Q1915,Consulta1[],6,0),"-"))</f>
        <v/>
      </c>
      <c r="W1915" s="45" t="str">
        <f t="shared" si="204"/>
        <v/>
      </c>
      <c r="X1915" s="51" t="str">
        <f>+IF(T1915="SWAT HB",800,IF(R1915="-","",IFERROR(IF(T1915="-","",VLOOKUP(T1915,'SKILL PERFIL'!$A$2:$B$37,2,0)),"")))</f>
        <v/>
      </c>
      <c r="Y1915" s="51" t="str">
        <f t="shared" si="205"/>
        <v/>
      </c>
      <c r="Z1915" s="46" t="str">
        <f t="shared" si="206"/>
        <v/>
      </c>
      <c r="AA1915" s="45" t="str">
        <f t="shared" si="207"/>
        <v/>
      </c>
      <c r="AB1915" s="45" t="str">
        <f t="shared" si="208"/>
        <v/>
      </c>
      <c r="AC1915" s="45" t="str">
        <f>+IF(Q1915="","",IFERROR(VLOOKUP(Q1915,Consulta1[],7,0),"-"))</f>
        <v/>
      </c>
      <c r="AD1915" s="45" t="str">
        <f>+IF(Q1915="","",IFERROR(VLOOKUP(Q1915,Consulta1[],9,0),"-"))</f>
        <v/>
      </c>
      <c r="AE1915" s="1">
        <f t="shared" si="209"/>
        <v>0</v>
      </c>
    </row>
    <row r="1916" spans="16:31">
      <c r="P1916" s="54"/>
      <c r="Q1916" s="45" t="str">
        <f t="shared" si="203"/>
        <v/>
      </c>
      <c r="R1916" s="45" t="str">
        <f>+IF(Q1916="","",IFERROR(VLOOKUP(Q1916,Consulta1[],2,0),"-"))</f>
        <v/>
      </c>
      <c r="S1916" s="45" t="str">
        <f>+IF(Q1916="","",IFERROR(VLOOKUP(Q1916,Consulta1[],3,0),"-"))</f>
        <v/>
      </c>
      <c r="T1916" s="45" t="str">
        <f>+IF(Q1916="","",IFERROR(VLOOKUP(Q1916,Consulta1[],4,0),"-"))</f>
        <v/>
      </c>
      <c r="U1916" s="45" t="str">
        <f>+IF(Q1916="","",IFERROR(VLOOKUP(Q1916,Consulta1[],5,0),"-"))</f>
        <v/>
      </c>
      <c r="V1916" s="45" t="str">
        <f>+IF(Q1916="","",IFERROR(VLOOKUP(Q1916,Consulta1[],6,0),"-"))</f>
        <v/>
      </c>
      <c r="W1916" s="45" t="str">
        <f t="shared" si="204"/>
        <v/>
      </c>
      <c r="X1916" s="51" t="str">
        <f>+IF(T1916="SWAT HB",800,IF(R1916="-","",IFERROR(IF(T1916="-","",VLOOKUP(T1916,'SKILL PERFIL'!$A$2:$B$37,2,0)),"")))</f>
        <v/>
      </c>
      <c r="Y1916" s="51" t="str">
        <f t="shared" si="205"/>
        <v/>
      </c>
      <c r="Z1916" s="46" t="str">
        <f t="shared" si="206"/>
        <v/>
      </c>
      <c r="AA1916" s="45" t="str">
        <f t="shared" si="207"/>
        <v/>
      </c>
      <c r="AB1916" s="45" t="str">
        <f t="shared" si="208"/>
        <v/>
      </c>
      <c r="AC1916" s="45" t="str">
        <f>+IF(Q1916="","",IFERROR(VLOOKUP(Q1916,Consulta1[],7,0),"-"))</f>
        <v/>
      </c>
      <c r="AD1916" s="45" t="str">
        <f>+IF(Q1916="","",IFERROR(VLOOKUP(Q1916,Consulta1[],9,0),"-"))</f>
        <v/>
      </c>
      <c r="AE1916" s="1">
        <f t="shared" si="209"/>
        <v>0</v>
      </c>
    </row>
    <row r="1917" spans="16:31">
      <c r="P1917" s="54"/>
      <c r="Q1917" s="45" t="str">
        <f t="shared" si="203"/>
        <v/>
      </c>
      <c r="R1917" s="45" t="str">
        <f>+IF(Q1917="","",IFERROR(VLOOKUP(Q1917,Consulta1[],2,0),"-"))</f>
        <v/>
      </c>
      <c r="S1917" s="45" t="str">
        <f>+IF(Q1917="","",IFERROR(VLOOKUP(Q1917,Consulta1[],3,0),"-"))</f>
        <v/>
      </c>
      <c r="T1917" s="45" t="str">
        <f>+IF(Q1917="","",IFERROR(VLOOKUP(Q1917,Consulta1[],4,0),"-"))</f>
        <v/>
      </c>
      <c r="U1917" s="45" t="str">
        <f>+IF(Q1917="","",IFERROR(VLOOKUP(Q1917,Consulta1[],5,0),"-"))</f>
        <v/>
      </c>
      <c r="V1917" s="45" t="str">
        <f>+IF(Q1917="","",IFERROR(VLOOKUP(Q1917,Consulta1[],6,0),"-"))</f>
        <v/>
      </c>
      <c r="W1917" s="45" t="str">
        <f t="shared" si="204"/>
        <v/>
      </c>
      <c r="X1917" s="51" t="str">
        <f>+IF(T1917="SWAT HB",800,IF(R1917="-","",IFERROR(IF(T1917="-","",VLOOKUP(T1917,'SKILL PERFIL'!$A$2:$B$37,2,0)),"")))</f>
        <v/>
      </c>
      <c r="Y1917" s="51" t="str">
        <f t="shared" si="205"/>
        <v/>
      </c>
      <c r="Z1917" s="46" t="str">
        <f t="shared" si="206"/>
        <v/>
      </c>
      <c r="AA1917" s="45" t="str">
        <f t="shared" si="207"/>
        <v/>
      </c>
      <c r="AB1917" s="45" t="str">
        <f t="shared" si="208"/>
        <v/>
      </c>
      <c r="AC1917" s="45" t="str">
        <f>+IF(Q1917="","",IFERROR(VLOOKUP(Q1917,Consulta1[],7,0),"-"))</f>
        <v/>
      </c>
      <c r="AD1917" s="45" t="str">
        <f>+IF(Q1917="","",IFERROR(VLOOKUP(Q1917,Consulta1[],9,0),"-"))</f>
        <v/>
      </c>
      <c r="AE1917" s="1">
        <f t="shared" si="209"/>
        <v>0</v>
      </c>
    </row>
    <row r="1918" spans="16:31">
      <c r="P1918" s="54"/>
      <c r="Q1918" s="45" t="str">
        <f t="shared" si="203"/>
        <v/>
      </c>
      <c r="R1918" s="45" t="str">
        <f>+IF(Q1918="","",IFERROR(VLOOKUP(Q1918,Consulta1[],2,0),"-"))</f>
        <v/>
      </c>
      <c r="S1918" s="45" t="str">
        <f>+IF(Q1918="","",IFERROR(VLOOKUP(Q1918,Consulta1[],3,0),"-"))</f>
        <v/>
      </c>
      <c r="T1918" s="45" t="str">
        <f>+IF(Q1918="","",IFERROR(VLOOKUP(Q1918,Consulta1[],4,0),"-"))</f>
        <v/>
      </c>
      <c r="U1918" s="45" t="str">
        <f>+IF(Q1918="","",IFERROR(VLOOKUP(Q1918,Consulta1[],5,0),"-"))</f>
        <v/>
      </c>
      <c r="V1918" s="45" t="str">
        <f>+IF(Q1918="","",IFERROR(VLOOKUP(Q1918,Consulta1[],6,0),"-"))</f>
        <v/>
      </c>
      <c r="W1918" s="45" t="str">
        <f t="shared" si="204"/>
        <v/>
      </c>
      <c r="X1918" s="51" t="str">
        <f>+IF(T1918="SWAT HB",800,IF(R1918="-","",IFERROR(IF(T1918="-","",VLOOKUP(T1918,'SKILL PERFIL'!$A$2:$B$37,2,0)),"")))</f>
        <v/>
      </c>
      <c r="Y1918" s="51" t="str">
        <f t="shared" si="205"/>
        <v/>
      </c>
      <c r="Z1918" s="46" t="str">
        <f t="shared" si="206"/>
        <v/>
      </c>
      <c r="AA1918" s="45" t="str">
        <f t="shared" si="207"/>
        <v/>
      </c>
      <c r="AB1918" s="45" t="str">
        <f t="shared" si="208"/>
        <v/>
      </c>
      <c r="AC1918" s="45" t="str">
        <f>+IF(Q1918="","",IFERROR(VLOOKUP(Q1918,Consulta1[],7,0),"-"))</f>
        <v/>
      </c>
      <c r="AD1918" s="45" t="str">
        <f>+IF(Q1918="","",IFERROR(VLOOKUP(Q1918,Consulta1[],9,0),"-"))</f>
        <v/>
      </c>
      <c r="AE1918" s="1">
        <f t="shared" si="209"/>
        <v>0</v>
      </c>
    </row>
    <row r="1919" spans="16:31">
      <c r="P1919" s="54"/>
      <c r="Q1919" s="45" t="str">
        <f t="shared" si="203"/>
        <v/>
      </c>
      <c r="R1919" s="45" t="str">
        <f>+IF(Q1919="","",IFERROR(VLOOKUP(Q1919,Consulta1[],2,0),"-"))</f>
        <v/>
      </c>
      <c r="S1919" s="45" t="str">
        <f>+IF(Q1919="","",IFERROR(VLOOKUP(Q1919,Consulta1[],3,0),"-"))</f>
        <v/>
      </c>
      <c r="T1919" s="45" t="str">
        <f>+IF(Q1919="","",IFERROR(VLOOKUP(Q1919,Consulta1[],4,0),"-"))</f>
        <v/>
      </c>
      <c r="U1919" s="45" t="str">
        <f>+IF(Q1919="","",IFERROR(VLOOKUP(Q1919,Consulta1[],5,0),"-"))</f>
        <v/>
      </c>
      <c r="V1919" s="45" t="str">
        <f>+IF(Q1919="","",IFERROR(VLOOKUP(Q1919,Consulta1[],6,0),"-"))</f>
        <v/>
      </c>
      <c r="W1919" s="45" t="str">
        <f t="shared" si="204"/>
        <v/>
      </c>
      <c r="X1919" s="51" t="str">
        <f>+IF(T1919="SWAT HB",800,IF(R1919="-","",IFERROR(IF(T1919="-","",VLOOKUP(T1919,'SKILL PERFIL'!$A$2:$B$37,2,0)),"")))</f>
        <v/>
      </c>
      <c r="Y1919" s="51" t="str">
        <f t="shared" si="205"/>
        <v/>
      </c>
      <c r="Z1919" s="46" t="str">
        <f t="shared" si="206"/>
        <v/>
      </c>
      <c r="AA1919" s="45" t="str">
        <f t="shared" si="207"/>
        <v/>
      </c>
      <c r="AB1919" s="45" t="str">
        <f t="shared" si="208"/>
        <v/>
      </c>
      <c r="AC1919" s="45" t="str">
        <f>+IF(Q1919="","",IFERROR(VLOOKUP(Q1919,Consulta1[],7,0),"-"))</f>
        <v/>
      </c>
      <c r="AD1919" s="45" t="str">
        <f>+IF(Q1919="","",IFERROR(VLOOKUP(Q1919,Consulta1[],9,0),"-"))</f>
        <v/>
      </c>
      <c r="AE1919" s="1">
        <f t="shared" si="209"/>
        <v>0</v>
      </c>
    </row>
    <row r="1920" spans="16:31">
      <c r="P1920" s="54"/>
      <c r="Q1920" s="45" t="str">
        <f t="shared" si="203"/>
        <v/>
      </c>
      <c r="R1920" s="45" t="str">
        <f>+IF(Q1920="","",IFERROR(VLOOKUP(Q1920,Consulta1[],2,0),"-"))</f>
        <v/>
      </c>
      <c r="S1920" s="45" t="str">
        <f>+IF(Q1920="","",IFERROR(VLOOKUP(Q1920,Consulta1[],3,0),"-"))</f>
        <v/>
      </c>
      <c r="T1920" s="45" t="str">
        <f>+IF(Q1920="","",IFERROR(VLOOKUP(Q1920,Consulta1[],4,0),"-"))</f>
        <v/>
      </c>
      <c r="U1920" s="45" t="str">
        <f>+IF(Q1920="","",IFERROR(VLOOKUP(Q1920,Consulta1[],5,0),"-"))</f>
        <v/>
      </c>
      <c r="V1920" s="45" t="str">
        <f>+IF(Q1920="","",IFERROR(VLOOKUP(Q1920,Consulta1[],6,0),"-"))</f>
        <v/>
      </c>
      <c r="W1920" s="45" t="str">
        <f t="shared" si="204"/>
        <v/>
      </c>
      <c r="X1920" s="51" t="str">
        <f>+IF(T1920="SWAT HB",800,IF(R1920="-","",IFERROR(IF(T1920="-","",VLOOKUP(T1920,'SKILL PERFIL'!$A$2:$B$37,2,0)),"")))</f>
        <v/>
      </c>
      <c r="Y1920" s="51" t="str">
        <f t="shared" si="205"/>
        <v/>
      </c>
      <c r="Z1920" s="46" t="str">
        <f t="shared" si="206"/>
        <v/>
      </c>
      <c r="AA1920" s="45" t="str">
        <f t="shared" si="207"/>
        <v/>
      </c>
      <c r="AB1920" s="45" t="str">
        <f t="shared" si="208"/>
        <v/>
      </c>
      <c r="AC1920" s="45" t="str">
        <f>+IF(Q1920="","",IFERROR(VLOOKUP(Q1920,Consulta1[],7,0),"-"))</f>
        <v/>
      </c>
      <c r="AD1920" s="45" t="str">
        <f>+IF(Q1920="","",IFERROR(VLOOKUP(Q1920,Consulta1[],9,0),"-"))</f>
        <v/>
      </c>
      <c r="AE1920" s="1">
        <f t="shared" si="209"/>
        <v>0</v>
      </c>
    </row>
    <row r="1921" spans="16:31">
      <c r="P1921" s="54"/>
      <c r="Q1921" s="45" t="str">
        <f t="shared" si="203"/>
        <v/>
      </c>
      <c r="R1921" s="45" t="str">
        <f>+IF(Q1921="","",IFERROR(VLOOKUP(Q1921,Consulta1[],2,0),"-"))</f>
        <v/>
      </c>
      <c r="S1921" s="45" t="str">
        <f>+IF(Q1921="","",IFERROR(VLOOKUP(Q1921,Consulta1[],3,0),"-"))</f>
        <v/>
      </c>
      <c r="T1921" s="45" t="str">
        <f>+IF(Q1921="","",IFERROR(VLOOKUP(Q1921,Consulta1[],4,0),"-"))</f>
        <v/>
      </c>
      <c r="U1921" s="45" t="str">
        <f>+IF(Q1921="","",IFERROR(VLOOKUP(Q1921,Consulta1[],5,0),"-"))</f>
        <v/>
      </c>
      <c r="V1921" s="45" t="str">
        <f>+IF(Q1921="","",IFERROR(VLOOKUP(Q1921,Consulta1[],6,0),"-"))</f>
        <v/>
      </c>
      <c r="W1921" s="45" t="str">
        <f t="shared" si="204"/>
        <v/>
      </c>
      <c r="X1921" s="51" t="str">
        <f>+IF(T1921="SWAT HB",800,IF(R1921="-","",IFERROR(IF(T1921="-","",VLOOKUP(T1921,'SKILL PERFIL'!$A$2:$B$37,2,0)),"")))</f>
        <v/>
      </c>
      <c r="Y1921" s="51" t="str">
        <f t="shared" si="205"/>
        <v/>
      </c>
      <c r="Z1921" s="46" t="str">
        <f t="shared" si="206"/>
        <v/>
      </c>
      <c r="AA1921" s="45" t="str">
        <f t="shared" si="207"/>
        <v/>
      </c>
      <c r="AB1921" s="45" t="str">
        <f t="shared" si="208"/>
        <v/>
      </c>
      <c r="AC1921" s="45" t="str">
        <f>+IF(Q1921="","",IFERROR(VLOOKUP(Q1921,Consulta1[],7,0),"-"))</f>
        <v/>
      </c>
      <c r="AD1921" s="45" t="str">
        <f>+IF(Q1921="","",IFERROR(VLOOKUP(Q1921,Consulta1[],9,0),"-"))</f>
        <v/>
      </c>
      <c r="AE1921" s="1">
        <f t="shared" si="209"/>
        <v>0</v>
      </c>
    </row>
    <row r="1922" spans="16:31">
      <c r="P1922" s="54"/>
      <c r="Q1922" s="45" t="str">
        <f t="shared" si="203"/>
        <v/>
      </c>
      <c r="R1922" s="45" t="str">
        <f>+IF(Q1922="","",IFERROR(VLOOKUP(Q1922,Consulta1[],2,0),"-"))</f>
        <v/>
      </c>
      <c r="S1922" s="45" t="str">
        <f>+IF(Q1922="","",IFERROR(VLOOKUP(Q1922,Consulta1[],3,0),"-"))</f>
        <v/>
      </c>
      <c r="T1922" s="45" t="str">
        <f>+IF(Q1922="","",IFERROR(VLOOKUP(Q1922,Consulta1[],4,0),"-"))</f>
        <v/>
      </c>
      <c r="U1922" s="45" t="str">
        <f>+IF(Q1922="","",IFERROR(VLOOKUP(Q1922,Consulta1[],5,0),"-"))</f>
        <v/>
      </c>
      <c r="V1922" s="45" t="str">
        <f>+IF(Q1922="","",IFERROR(VLOOKUP(Q1922,Consulta1[],6,0),"-"))</f>
        <v/>
      </c>
      <c r="W1922" s="45" t="str">
        <f t="shared" si="204"/>
        <v/>
      </c>
      <c r="X1922" s="51" t="str">
        <f>+IF(T1922="SWAT HB",800,IF(R1922="-","",IFERROR(IF(T1922="-","",VLOOKUP(T1922,'SKILL PERFIL'!$A$2:$B$37,2,0)),"")))</f>
        <v/>
      </c>
      <c r="Y1922" s="51" t="str">
        <f t="shared" si="205"/>
        <v/>
      </c>
      <c r="Z1922" s="46" t="str">
        <f t="shared" si="206"/>
        <v/>
      </c>
      <c r="AA1922" s="45" t="str">
        <f t="shared" si="207"/>
        <v/>
      </c>
      <c r="AB1922" s="45" t="str">
        <f t="shared" si="208"/>
        <v/>
      </c>
      <c r="AC1922" s="45" t="str">
        <f>+IF(Q1922="","",IFERROR(VLOOKUP(Q1922,Consulta1[],7,0),"-"))</f>
        <v/>
      </c>
      <c r="AD1922" s="45" t="str">
        <f>+IF(Q1922="","",IFERROR(VLOOKUP(Q1922,Consulta1[],9,0),"-"))</f>
        <v/>
      </c>
      <c r="AE1922" s="1">
        <f t="shared" si="209"/>
        <v>0</v>
      </c>
    </row>
    <row r="1923" spans="16:31">
      <c r="P1923" s="54"/>
      <c r="Q1923" s="45" t="str">
        <f t="shared" ref="Q1923:Q1986" si="210">+IFERROR(IF(G1923="","",LEFT(G1923,7))*1,"")</f>
        <v/>
      </c>
      <c r="R1923" s="45" t="str">
        <f>+IF(Q1923="","",IFERROR(VLOOKUP(Q1923,Consulta1[],2,0),"-"))</f>
        <v/>
      </c>
      <c r="S1923" s="45" t="str">
        <f>+IF(Q1923="","",IFERROR(VLOOKUP(Q1923,Consulta1[],3,0),"-"))</f>
        <v/>
      </c>
      <c r="T1923" s="45" t="str">
        <f>+IF(Q1923="","",IFERROR(VLOOKUP(Q1923,Consulta1[],4,0),"-"))</f>
        <v/>
      </c>
      <c r="U1923" s="45" t="str">
        <f>+IF(Q1923="","",IFERROR(VLOOKUP(Q1923,Consulta1[],5,0),"-"))</f>
        <v/>
      </c>
      <c r="V1923" s="45" t="str">
        <f>+IF(Q1923="","",IFERROR(VLOOKUP(Q1923,Consulta1[],6,0),"-"))</f>
        <v/>
      </c>
      <c r="W1923" s="45" t="str">
        <f t="shared" ref="W1923:W1986" si="211">+IF(G1923="","",IF(R1923="-","",I1923))</f>
        <v/>
      </c>
      <c r="X1923" s="51" t="str">
        <f>+IF(T1923="SWAT HB",800,IF(R1923="-","",IFERROR(IF(T1923="-","",VLOOKUP(T1923,'SKILL PERFIL'!$A$2:$B$37,2,0)),"")))</f>
        <v/>
      </c>
      <c r="Y1923" s="51" t="str">
        <f t="shared" ref="Y1923:Y1986" si="212">+IFERROR(IF(R1923="-","",MID(J1923,2,8)*24*3600),"")</f>
        <v/>
      </c>
      <c r="Z1923" s="46" t="str">
        <f t="shared" ref="Z1923:Z1986" si="213">+IFERROR(W1923*Y1923,"")</f>
        <v/>
      </c>
      <c r="AA1923" s="45" t="str">
        <f t="shared" ref="AA1923:AA1986" si="214">+IF(Q1923="","",Q1923)</f>
        <v/>
      </c>
      <c r="AB1923" s="45" t="str">
        <f t="shared" ref="AB1923:AB1986" si="215">+IF(G1923="","",IF(R1923="-",0,1))</f>
        <v/>
      </c>
      <c r="AC1923" s="45" t="str">
        <f>+IF(Q1923="","",IFERROR(VLOOKUP(Q1923,Consulta1[],7,0),"-"))</f>
        <v/>
      </c>
      <c r="AD1923" s="45" t="str">
        <f>+IF(Q1923="","",IFERROR(VLOOKUP(Q1923,Consulta1[],9,0),"-"))</f>
        <v/>
      </c>
      <c r="AE1923" s="1">
        <f t="shared" ref="AE1923:AE1986" si="216">DATE(YEAR(A1923),MONTH(A1923),DAY(A1923))</f>
        <v>0</v>
      </c>
    </row>
    <row r="1924" spans="16:31">
      <c r="P1924" s="54"/>
      <c r="Q1924" s="45" t="str">
        <f t="shared" si="210"/>
        <v/>
      </c>
      <c r="R1924" s="45" t="str">
        <f>+IF(Q1924="","",IFERROR(VLOOKUP(Q1924,Consulta1[],2,0),"-"))</f>
        <v/>
      </c>
      <c r="S1924" s="45" t="str">
        <f>+IF(Q1924="","",IFERROR(VLOOKUP(Q1924,Consulta1[],3,0),"-"))</f>
        <v/>
      </c>
      <c r="T1924" s="45" t="str">
        <f>+IF(Q1924="","",IFERROR(VLOOKUP(Q1924,Consulta1[],4,0),"-"))</f>
        <v/>
      </c>
      <c r="U1924" s="45" t="str">
        <f>+IF(Q1924="","",IFERROR(VLOOKUP(Q1924,Consulta1[],5,0),"-"))</f>
        <v/>
      </c>
      <c r="V1924" s="45" t="str">
        <f>+IF(Q1924="","",IFERROR(VLOOKUP(Q1924,Consulta1[],6,0),"-"))</f>
        <v/>
      </c>
      <c r="W1924" s="45" t="str">
        <f t="shared" si="211"/>
        <v/>
      </c>
      <c r="X1924" s="51" t="str">
        <f>+IF(T1924="SWAT HB",800,IF(R1924="-","",IFERROR(IF(T1924="-","",VLOOKUP(T1924,'SKILL PERFIL'!$A$2:$B$37,2,0)),"")))</f>
        <v/>
      </c>
      <c r="Y1924" s="51" t="str">
        <f t="shared" si="212"/>
        <v/>
      </c>
      <c r="Z1924" s="46" t="str">
        <f t="shared" si="213"/>
        <v/>
      </c>
      <c r="AA1924" s="45" t="str">
        <f t="shared" si="214"/>
        <v/>
      </c>
      <c r="AB1924" s="45" t="str">
        <f t="shared" si="215"/>
        <v/>
      </c>
      <c r="AC1924" s="45" t="str">
        <f>+IF(Q1924="","",IFERROR(VLOOKUP(Q1924,Consulta1[],7,0),"-"))</f>
        <v/>
      </c>
      <c r="AD1924" s="45" t="str">
        <f>+IF(Q1924="","",IFERROR(VLOOKUP(Q1924,Consulta1[],9,0),"-"))</f>
        <v/>
      </c>
      <c r="AE1924" s="1">
        <f t="shared" si="216"/>
        <v>0</v>
      </c>
    </row>
    <row r="1925" spans="16:31">
      <c r="P1925" s="54"/>
      <c r="Q1925" s="45" t="str">
        <f t="shared" si="210"/>
        <v/>
      </c>
      <c r="R1925" s="45" t="str">
        <f>+IF(Q1925="","",IFERROR(VLOOKUP(Q1925,Consulta1[],2,0),"-"))</f>
        <v/>
      </c>
      <c r="S1925" s="45" t="str">
        <f>+IF(Q1925="","",IFERROR(VLOOKUP(Q1925,Consulta1[],3,0),"-"))</f>
        <v/>
      </c>
      <c r="T1925" s="45" t="str">
        <f>+IF(Q1925="","",IFERROR(VLOOKUP(Q1925,Consulta1[],4,0),"-"))</f>
        <v/>
      </c>
      <c r="U1925" s="45" t="str">
        <f>+IF(Q1925="","",IFERROR(VLOOKUP(Q1925,Consulta1[],5,0),"-"))</f>
        <v/>
      </c>
      <c r="V1925" s="45" t="str">
        <f>+IF(Q1925="","",IFERROR(VLOOKUP(Q1925,Consulta1[],6,0),"-"))</f>
        <v/>
      </c>
      <c r="W1925" s="45" t="str">
        <f t="shared" si="211"/>
        <v/>
      </c>
      <c r="X1925" s="51" t="str">
        <f>+IF(T1925="SWAT HB",800,IF(R1925="-","",IFERROR(IF(T1925="-","",VLOOKUP(T1925,'SKILL PERFIL'!$A$2:$B$37,2,0)),"")))</f>
        <v/>
      </c>
      <c r="Y1925" s="51" t="str">
        <f t="shared" si="212"/>
        <v/>
      </c>
      <c r="Z1925" s="46" t="str">
        <f t="shared" si="213"/>
        <v/>
      </c>
      <c r="AA1925" s="45" t="str">
        <f t="shared" si="214"/>
        <v/>
      </c>
      <c r="AB1925" s="45" t="str">
        <f t="shared" si="215"/>
        <v/>
      </c>
      <c r="AC1925" s="45" t="str">
        <f>+IF(Q1925="","",IFERROR(VLOOKUP(Q1925,Consulta1[],7,0),"-"))</f>
        <v/>
      </c>
      <c r="AD1925" s="45" t="str">
        <f>+IF(Q1925="","",IFERROR(VLOOKUP(Q1925,Consulta1[],9,0),"-"))</f>
        <v/>
      </c>
      <c r="AE1925" s="1">
        <f t="shared" si="216"/>
        <v>0</v>
      </c>
    </row>
    <row r="1926" spans="16:31">
      <c r="P1926" s="54"/>
      <c r="Q1926" s="45" t="str">
        <f t="shared" si="210"/>
        <v/>
      </c>
      <c r="R1926" s="45" t="str">
        <f>+IF(Q1926="","",IFERROR(VLOOKUP(Q1926,Consulta1[],2,0),"-"))</f>
        <v/>
      </c>
      <c r="S1926" s="45" t="str">
        <f>+IF(Q1926="","",IFERROR(VLOOKUP(Q1926,Consulta1[],3,0),"-"))</f>
        <v/>
      </c>
      <c r="T1926" s="45" t="str">
        <f>+IF(Q1926="","",IFERROR(VLOOKUP(Q1926,Consulta1[],4,0),"-"))</f>
        <v/>
      </c>
      <c r="U1926" s="45" t="str">
        <f>+IF(Q1926="","",IFERROR(VLOOKUP(Q1926,Consulta1[],5,0),"-"))</f>
        <v/>
      </c>
      <c r="V1926" s="45" t="str">
        <f>+IF(Q1926="","",IFERROR(VLOOKUP(Q1926,Consulta1[],6,0),"-"))</f>
        <v/>
      </c>
      <c r="W1926" s="45" t="str">
        <f t="shared" si="211"/>
        <v/>
      </c>
      <c r="X1926" s="51" t="str">
        <f>+IF(T1926="SWAT HB",800,IF(R1926="-","",IFERROR(IF(T1926="-","",VLOOKUP(T1926,'SKILL PERFIL'!$A$2:$B$37,2,0)),"")))</f>
        <v/>
      </c>
      <c r="Y1926" s="51" t="str">
        <f t="shared" si="212"/>
        <v/>
      </c>
      <c r="Z1926" s="46" t="str">
        <f t="shared" si="213"/>
        <v/>
      </c>
      <c r="AA1926" s="45" t="str">
        <f t="shared" si="214"/>
        <v/>
      </c>
      <c r="AB1926" s="45" t="str">
        <f t="shared" si="215"/>
        <v/>
      </c>
      <c r="AC1926" s="45" t="str">
        <f>+IF(Q1926="","",IFERROR(VLOOKUP(Q1926,Consulta1[],7,0),"-"))</f>
        <v/>
      </c>
      <c r="AD1926" s="45" t="str">
        <f>+IF(Q1926="","",IFERROR(VLOOKUP(Q1926,Consulta1[],9,0),"-"))</f>
        <v/>
      </c>
      <c r="AE1926" s="1">
        <f t="shared" si="216"/>
        <v>0</v>
      </c>
    </row>
    <row r="1927" spans="16:31">
      <c r="P1927" s="54"/>
      <c r="Q1927" s="45" t="str">
        <f t="shared" si="210"/>
        <v/>
      </c>
      <c r="R1927" s="45" t="str">
        <f>+IF(Q1927="","",IFERROR(VLOOKUP(Q1927,Consulta1[],2,0),"-"))</f>
        <v/>
      </c>
      <c r="S1927" s="45" t="str">
        <f>+IF(Q1927="","",IFERROR(VLOOKUP(Q1927,Consulta1[],3,0),"-"))</f>
        <v/>
      </c>
      <c r="T1927" s="45" t="str">
        <f>+IF(Q1927="","",IFERROR(VLOOKUP(Q1927,Consulta1[],4,0),"-"))</f>
        <v/>
      </c>
      <c r="U1927" s="45" t="str">
        <f>+IF(Q1927="","",IFERROR(VLOOKUP(Q1927,Consulta1[],5,0),"-"))</f>
        <v/>
      </c>
      <c r="V1927" s="45" t="str">
        <f>+IF(Q1927="","",IFERROR(VLOOKUP(Q1927,Consulta1[],6,0),"-"))</f>
        <v/>
      </c>
      <c r="W1927" s="45" t="str">
        <f t="shared" si="211"/>
        <v/>
      </c>
      <c r="X1927" s="51" t="str">
        <f>+IF(T1927="SWAT HB",800,IF(R1927="-","",IFERROR(IF(T1927="-","",VLOOKUP(T1927,'SKILL PERFIL'!$A$2:$B$37,2,0)),"")))</f>
        <v/>
      </c>
      <c r="Y1927" s="51" t="str">
        <f t="shared" si="212"/>
        <v/>
      </c>
      <c r="Z1927" s="46" t="str">
        <f t="shared" si="213"/>
        <v/>
      </c>
      <c r="AA1927" s="45" t="str">
        <f t="shared" si="214"/>
        <v/>
      </c>
      <c r="AB1927" s="45" t="str">
        <f t="shared" si="215"/>
        <v/>
      </c>
      <c r="AC1927" s="45" t="str">
        <f>+IF(Q1927="","",IFERROR(VLOOKUP(Q1927,Consulta1[],7,0),"-"))</f>
        <v/>
      </c>
      <c r="AD1927" s="45" t="str">
        <f>+IF(Q1927="","",IFERROR(VLOOKUP(Q1927,Consulta1[],9,0),"-"))</f>
        <v/>
      </c>
      <c r="AE1927" s="1">
        <f t="shared" si="216"/>
        <v>0</v>
      </c>
    </row>
    <row r="1928" spans="16:31">
      <c r="P1928" s="54"/>
      <c r="Q1928" s="45" t="str">
        <f t="shared" si="210"/>
        <v/>
      </c>
      <c r="R1928" s="45" t="str">
        <f>+IF(Q1928="","",IFERROR(VLOOKUP(Q1928,Consulta1[],2,0),"-"))</f>
        <v/>
      </c>
      <c r="S1928" s="45" t="str">
        <f>+IF(Q1928="","",IFERROR(VLOOKUP(Q1928,Consulta1[],3,0),"-"))</f>
        <v/>
      </c>
      <c r="T1928" s="45" t="str">
        <f>+IF(Q1928="","",IFERROR(VLOOKUP(Q1928,Consulta1[],4,0),"-"))</f>
        <v/>
      </c>
      <c r="U1928" s="45" t="str">
        <f>+IF(Q1928="","",IFERROR(VLOOKUP(Q1928,Consulta1[],5,0),"-"))</f>
        <v/>
      </c>
      <c r="V1928" s="45" t="str">
        <f>+IF(Q1928="","",IFERROR(VLOOKUP(Q1928,Consulta1[],6,0),"-"))</f>
        <v/>
      </c>
      <c r="W1928" s="45" t="str">
        <f t="shared" si="211"/>
        <v/>
      </c>
      <c r="X1928" s="51" t="str">
        <f>+IF(T1928="SWAT HB",800,IF(R1928="-","",IFERROR(IF(T1928="-","",VLOOKUP(T1928,'SKILL PERFIL'!$A$2:$B$37,2,0)),"")))</f>
        <v/>
      </c>
      <c r="Y1928" s="51" t="str">
        <f t="shared" si="212"/>
        <v/>
      </c>
      <c r="Z1928" s="46" t="str">
        <f t="shared" si="213"/>
        <v/>
      </c>
      <c r="AA1928" s="45" t="str">
        <f t="shared" si="214"/>
        <v/>
      </c>
      <c r="AB1928" s="45" t="str">
        <f t="shared" si="215"/>
        <v/>
      </c>
      <c r="AC1928" s="45" t="str">
        <f>+IF(Q1928="","",IFERROR(VLOOKUP(Q1928,Consulta1[],7,0),"-"))</f>
        <v/>
      </c>
      <c r="AD1928" s="45" t="str">
        <f>+IF(Q1928="","",IFERROR(VLOOKUP(Q1928,Consulta1[],9,0),"-"))</f>
        <v/>
      </c>
      <c r="AE1928" s="1">
        <f t="shared" si="216"/>
        <v>0</v>
      </c>
    </row>
    <row r="1929" spans="16:31">
      <c r="P1929" s="54"/>
      <c r="Q1929" s="45" t="str">
        <f t="shared" si="210"/>
        <v/>
      </c>
      <c r="R1929" s="45" t="str">
        <f>+IF(Q1929="","",IFERROR(VLOOKUP(Q1929,Consulta1[],2,0),"-"))</f>
        <v/>
      </c>
      <c r="S1929" s="45" t="str">
        <f>+IF(Q1929="","",IFERROR(VLOOKUP(Q1929,Consulta1[],3,0),"-"))</f>
        <v/>
      </c>
      <c r="T1929" s="45" t="str">
        <f>+IF(Q1929="","",IFERROR(VLOOKUP(Q1929,Consulta1[],4,0),"-"))</f>
        <v/>
      </c>
      <c r="U1929" s="45" t="str">
        <f>+IF(Q1929="","",IFERROR(VLOOKUP(Q1929,Consulta1[],5,0),"-"))</f>
        <v/>
      </c>
      <c r="V1929" s="45" t="str">
        <f>+IF(Q1929="","",IFERROR(VLOOKUP(Q1929,Consulta1[],6,0),"-"))</f>
        <v/>
      </c>
      <c r="W1929" s="45" t="str">
        <f t="shared" si="211"/>
        <v/>
      </c>
      <c r="X1929" s="51" t="str">
        <f>+IF(T1929="SWAT HB",800,IF(R1929="-","",IFERROR(IF(T1929="-","",VLOOKUP(T1929,'SKILL PERFIL'!$A$2:$B$37,2,0)),"")))</f>
        <v/>
      </c>
      <c r="Y1929" s="51" t="str">
        <f t="shared" si="212"/>
        <v/>
      </c>
      <c r="Z1929" s="46" t="str">
        <f t="shared" si="213"/>
        <v/>
      </c>
      <c r="AA1929" s="45" t="str">
        <f t="shared" si="214"/>
        <v/>
      </c>
      <c r="AB1929" s="45" t="str">
        <f t="shared" si="215"/>
        <v/>
      </c>
      <c r="AC1929" s="45" t="str">
        <f>+IF(Q1929="","",IFERROR(VLOOKUP(Q1929,Consulta1[],7,0),"-"))</f>
        <v/>
      </c>
      <c r="AD1929" s="45" t="str">
        <f>+IF(Q1929="","",IFERROR(VLOOKUP(Q1929,Consulta1[],9,0),"-"))</f>
        <v/>
      </c>
      <c r="AE1929" s="1">
        <f t="shared" si="216"/>
        <v>0</v>
      </c>
    </row>
    <row r="1930" spans="16:31">
      <c r="P1930" s="54"/>
      <c r="Q1930" s="45" t="str">
        <f t="shared" si="210"/>
        <v/>
      </c>
      <c r="R1930" s="45" t="str">
        <f>+IF(Q1930="","",IFERROR(VLOOKUP(Q1930,Consulta1[],2,0),"-"))</f>
        <v/>
      </c>
      <c r="S1930" s="45" t="str">
        <f>+IF(Q1930="","",IFERROR(VLOOKUP(Q1930,Consulta1[],3,0),"-"))</f>
        <v/>
      </c>
      <c r="T1930" s="45" t="str">
        <f>+IF(Q1930="","",IFERROR(VLOOKUP(Q1930,Consulta1[],4,0),"-"))</f>
        <v/>
      </c>
      <c r="U1930" s="45" t="str">
        <f>+IF(Q1930="","",IFERROR(VLOOKUP(Q1930,Consulta1[],5,0),"-"))</f>
        <v/>
      </c>
      <c r="V1930" s="45" t="str">
        <f>+IF(Q1930="","",IFERROR(VLOOKUP(Q1930,Consulta1[],6,0),"-"))</f>
        <v/>
      </c>
      <c r="W1930" s="45" t="str">
        <f t="shared" si="211"/>
        <v/>
      </c>
      <c r="X1930" s="51" t="str">
        <f>+IF(T1930="SWAT HB",800,IF(R1930="-","",IFERROR(IF(T1930="-","",VLOOKUP(T1930,'SKILL PERFIL'!$A$2:$B$37,2,0)),"")))</f>
        <v/>
      </c>
      <c r="Y1930" s="51" t="str">
        <f t="shared" si="212"/>
        <v/>
      </c>
      <c r="Z1930" s="46" t="str">
        <f t="shared" si="213"/>
        <v/>
      </c>
      <c r="AA1930" s="45" t="str">
        <f t="shared" si="214"/>
        <v/>
      </c>
      <c r="AB1930" s="45" t="str">
        <f t="shared" si="215"/>
        <v/>
      </c>
      <c r="AC1930" s="45" t="str">
        <f>+IF(Q1930="","",IFERROR(VLOOKUP(Q1930,Consulta1[],7,0),"-"))</f>
        <v/>
      </c>
      <c r="AD1930" s="45" t="str">
        <f>+IF(Q1930="","",IFERROR(VLOOKUP(Q1930,Consulta1[],9,0),"-"))</f>
        <v/>
      </c>
      <c r="AE1930" s="1">
        <f t="shared" si="216"/>
        <v>0</v>
      </c>
    </row>
    <row r="1931" spans="16:31">
      <c r="P1931" s="54"/>
      <c r="Q1931" s="45" t="str">
        <f t="shared" si="210"/>
        <v/>
      </c>
      <c r="R1931" s="45" t="str">
        <f>+IF(Q1931="","",IFERROR(VLOOKUP(Q1931,Consulta1[],2,0),"-"))</f>
        <v/>
      </c>
      <c r="S1931" s="45" t="str">
        <f>+IF(Q1931="","",IFERROR(VLOOKUP(Q1931,Consulta1[],3,0),"-"))</f>
        <v/>
      </c>
      <c r="T1931" s="45" t="str">
        <f>+IF(Q1931="","",IFERROR(VLOOKUP(Q1931,Consulta1[],4,0),"-"))</f>
        <v/>
      </c>
      <c r="U1931" s="45" t="str">
        <f>+IF(Q1931="","",IFERROR(VLOOKUP(Q1931,Consulta1[],5,0),"-"))</f>
        <v/>
      </c>
      <c r="V1931" s="45" t="str">
        <f>+IF(Q1931="","",IFERROR(VLOOKUP(Q1931,Consulta1[],6,0),"-"))</f>
        <v/>
      </c>
      <c r="W1931" s="45" t="str">
        <f t="shared" si="211"/>
        <v/>
      </c>
      <c r="X1931" s="51" t="str">
        <f>+IF(T1931="SWAT HB",800,IF(R1931="-","",IFERROR(IF(T1931="-","",VLOOKUP(T1931,'SKILL PERFIL'!$A$2:$B$37,2,0)),"")))</f>
        <v/>
      </c>
      <c r="Y1931" s="51" t="str">
        <f t="shared" si="212"/>
        <v/>
      </c>
      <c r="Z1931" s="46" t="str">
        <f t="shared" si="213"/>
        <v/>
      </c>
      <c r="AA1931" s="45" t="str">
        <f t="shared" si="214"/>
        <v/>
      </c>
      <c r="AB1931" s="45" t="str">
        <f t="shared" si="215"/>
        <v/>
      </c>
      <c r="AC1931" s="45" t="str">
        <f>+IF(Q1931="","",IFERROR(VLOOKUP(Q1931,Consulta1[],7,0),"-"))</f>
        <v/>
      </c>
      <c r="AD1931" s="45" t="str">
        <f>+IF(Q1931="","",IFERROR(VLOOKUP(Q1931,Consulta1[],9,0),"-"))</f>
        <v/>
      </c>
      <c r="AE1931" s="1">
        <f t="shared" si="216"/>
        <v>0</v>
      </c>
    </row>
    <row r="1932" spans="16:31">
      <c r="P1932" s="54"/>
      <c r="Q1932" s="45" t="str">
        <f t="shared" si="210"/>
        <v/>
      </c>
      <c r="R1932" s="45" t="str">
        <f>+IF(Q1932="","",IFERROR(VLOOKUP(Q1932,Consulta1[],2,0),"-"))</f>
        <v/>
      </c>
      <c r="S1932" s="45" t="str">
        <f>+IF(Q1932="","",IFERROR(VLOOKUP(Q1932,Consulta1[],3,0),"-"))</f>
        <v/>
      </c>
      <c r="T1932" s="45" t="str">
        <f>+IF(Q1932="","",IFERROR(VLOOKUP(Q1932,Consulta1[],4,0),"-"))</f>
        <v/>
      </c>
      <c r="U1932" s="45" t="str">
        <f>+IF(Q1932="","",IFERROR(VLOOKUP(Q1932,Consulta1[],5,0),"-"))</f>
        <v/>
      </c>
      <c r="V1932" s="45" t="str">
        <f>+IF(Q1932="","",IFERROR(VLOOKUP(Q1932,Consulta1[],6,0),"-"))</f>
        <v/>
      </c>
      <c r="W1932" s="45" t="str">
        <f t="shared" si="211"/>
        <v/>
      </c>
      <c r="X1932" s="51" t="str">
        <f>+IF(T1932="SWAT HB",800,IF(R1932="-","",IFERROR(IF(T1932="-","",VLOOKUP(T1932,'SKILL PERFIL'!$A$2:$B$37,2,0)),"")))</f>
        <v/>
      </c>
      <c r="Y1932" s="51" t="str">
        <f t="shared" si="212"/>
        <v/>
      </c>
      <c r="Z1932" s="46" t="str">
        <f t="shared" si="213"/>
        <v/>
      </c>
      <c r="AA1932" s="45" t="str">
        <f t="shared" si="214"/>
        <v/>
      </c>
      <c r="AB1932" s="45" t="str">
        <f t="shared" si="215"/>
        <v/>
      </c>
      <c r="AC1932" s="45" t="str">
        <f>+IF(Q1932="","",IFERROR(VLOOKUP(Q1932,Consulta1[],7,0),"-"))</f>
        <v/>
      </c>
      <c r="AD1932" s="45" t="str">
        <f>+IF(Q1932="","",IFERROR(VLOOKUP(Q1932,Consulta1[],9,0),"-"))</f>
        <v/>
      </c>
      <c r="AE1932" s="1">
        <f t="shared" si="216"/>
        <v>0</v>
      </c>
    </row>
    <row r="1933" spans="16:31">
      <c r="P1933" s="54"/>
      <c r="Q1933" s="45" t="str">
        <f t="shared" si="210"/>
        <v/>
      </c>
      <c r="R1933" s="45" t="str">
        <f>+IF(Q1933="","",IFERROR(VLOOKUP(Q1933,Consulta1[],2,0),"-"))</f>
        <v/>
      </c>
      <c r="S1933" s="45" t="str">
        <f>+IF(Q1933="","",IFERROR(VLOOKUP(Q1933,Consulta1[],3,0),"-"))</f>
        <v/>
      </c>
      <c r="T1933" s="45" t="str">
        <f>+IF(Q1933="","",IFERROR(VLOOKUP(Q1933,Consulta1[],4,0),"-"))</f>
        <v/>
      </c>
      <c r="U1933" s="45" t="str">
        <f>+IF(Q1933="","",IFERROR(VLOOKUP(Q1933,Consulta1[],5,0),"-"))</f>
        <v/>
      </c>
      <c r="V1933" s="45" t="str">
        <f>+IF(Q1933="","",IFERROR(VLOOKUP(Q1933,Consulta1[],6,0),"-"))</f>
        <v/>
      </c>
      <c r="W1933" s="45" t="str">
        <f t="shared" si="211"/>
        <v/>
      </c>
      <c r="X1933" s="51" t="str">
        <f>+IF(T1933="SWAT HB",800,IF(R1933="-","",IFERROR(IF(T1933="-","",VLOOKUP(T1933,'SKILL PERFIL'!$A$2:$B$37,2,0)),"")))</f>
        <v/>
      </c>
      <c r="Y1933" s="51" t="str">
        <f t="shared" si="212"/>
        <v/>
      </c>
      <c r="Z1933" s="46" t="str">
        <f t="shared" si="213"/>
        <v/>
      </c>
      <c r="AA1933" s="45" t="str">
        <f t="shared" si="214"/>
        <v/>
      </c>
      <c r="AB1933" s="45" t="str">
        <f t="shared" si="215"/>
        <v/>
      </c>
      <c r="AC1933" s="45" t="str">
        <f>+IF(Q1933="","",IFERROR(VLOOKUP(Q1933,Consulta1[],7,0),"-"))</f>
        <v/>
      </c>
      <c r="AD1933" s="45" t="str">
        <f>+IF(Q1933="","",IFERROR(VLOOKUP(Q1933,Consulta1[],9,0),"-"))</f>
        <v/>
      </c>
      <c r="AE1933" s="1">
        <f t="shared" si="216"/>
        <v>0</v>
      </c>
    </row>
    <row r="1934" spans="16:31">
      <c r="P1934" s="54"/>
      <c r="Q1934" s="45" t="str">
        <f t="shared" si="210"/>
        <v/>
      </c>
      <c r="R1934" s="45" t="str">
        <f>+IF(Q1934="","",IFERROR(VLOOKUP(Q1934,Consulta1[],2,0),"-"))</f>
        <v/>
      </c>
      <c r="S1934" s="45" t="str">
        <f>+IF(Q1934="","",IFERROR(VLOOKUP(Q1934,Consulta1[],3,0),"-"))</f>
        <v/>
      </c>
      <c r="T1934" s="45" t="str">
        <f>+IF(Q1934="","",IFERROR(VLOOKUP(Q1934,Consulta1[],4,0),"-"))</f>
        <v/>
      </c>
      <c r="U1934" s="45" t="str">
        <f>+IF(Q1934="","",IFERROR(VLOOKUP(Q1934,Consulta1[],5,0),"-"))</f>
        <v/>
      </c>
      <c r="V1934" s="45" t="str">
        <f>+IF(Q1934="","",IFERROR(VLOOKUP(Q1934,Consulta1[],6,0),"-"))</f>
        <v/>
      </c>
      <c r="W1934" s="45" t="str">
        <f t="shared" si="211"/>
        <v/>
      </c>
      <c r="X1934" s="51" t="str">
        <f>+IF(T1934="SWAT HB",800,IF(R1934="-","",IFERROR(IF(T1934="-","",VLOOKUP(T1934,'SKILL PERFIL'!$A$2:$B$37,2,0)),"")))</f>
        <v/>
      </c>
      <c r="Y1934" s="51" t="str">
        <f t="shared" si="212"/>
        <v/>
      </c>
      <c r="Z1934" s="46" t="str">
        <f t="shared" si="213"/>
        <v/>
      </c>
      <c r="AA1934" s="45" t="str">
        <f t="shared" si="214"/>
        <v/>
      </c>
      <c r="AB1934" s="45" t="str">
        <f t="shared" si="215"/>
        <v/>
      </c>
      <c r="AC1934" s="45" t="str">
        <f>+IF(Q1934="","",IFERROR(VLOOKUP(Q1934,Consulta1[],7,0),"-"))</f>
        <v/>
      </c>
      <c r="AD1934" s="45" t="str">
        <f>+IF(Q1934="","",IFERROR(VLOOKUP(Q1934,Consulta1[],9,0),"-"))</f>
        <v/>
      </c>
      <c r="AE1934" s="1">
        <f t="shared" si="216"/>
        <v>0</v>
      </c>
    </row>
    <row r="1935" spans="16:31">
      <c r="P1935" s="54"/>
      <c r="Q1935" s="45" t="str">
        <f t="shared" si="210"/>
        <v/>
      </c>
      <c r="R1935" s="45" t="str">
        <f>+IF(Q1935="","",IFERROR(VLOOKUP(Q1935,Consulta1[],2,0),"-"))</f>
        <v/>
      </c>
      <c r="S1935" s="45" t="str">
        <f>+IF(Q1935="","",IFERROR(VLOOKUP(Q1935,Consulta1[],3,0),"-"))</f>
        <v/>
      </c>
      <c r="T1935" s="45" t="str">
        <f>+IF(Q1935="","",IFERROR(VLOOKUP(Q1935,Consulta1[],4,0),"-"))</f>
        <v/>
      </c>
      <c r="U1935" s="45" t="str">
        <f>+IF(Q1935="","",IFERROR(VLOOKUP(Q1935,Consulta1[],5,0),"-"))</f>
        <v/>
      </c>
      <c r="V1935" s="45" t="str">
        <f>+IF(Q1935="","",IFERROR(VLOOKUP(Q1935,Consulta1[],6,0),"-"))</f>
        <v/>
      </c>
      <c r="W1935" s="45" t="str">
        <f t="shared" si="211"/>
        <v/>
      </c>
      <c r="X1935" s="51" t="str">
        <f>+IF(T1935="SWAT HB",800,IF(R1935="-","",IFERROR(IF(T1935="-","",VLOOKUP(T1935,'SKILL PERFIL'!$A$2:$B$37,2,0)),"")))</f>
        <v/>
      </c>
      <c r="Y1935" s="51" t="str">
        <f t="shared" si="212"/>
        <v/>
      </c>
      <c r="Z1935" s="46" t="str">
        <f t="shared" si="213"/>
        <v/>
      </c>
      <c r="AA1935" s="45" t="str">
        <f t="shared" si="214"/>
        <v/>
      </c>
      <c r="AB1935" s="45" t="str">
        <f t="shared" si="215"/>
        <v/>
      </c>
      <c r="AC1935" s="45" t="str">
        <f>+IF(Q1935="","",IFERROR(VLOOKUP(Q1935,Consulta1[],7,0),"-"))</f>
        <v/>
      </c>
      <c r="AD1935" s="45" t="str">
        <f>+IF(Q1935="","",IFERROR(VLOOKUP(Q1935,Consulta1[],9,0),"-"))</f>
        <v/>
      </c>
      <c r="AE1935" s="1">
        <f t="shared" si="216"/>
        <v>0</v>
      </c>
    </row>
    <row r="1936" spans="16:31">
      <c r="P1936" s="54"/>
      <c r="Q1936" s="45" t="str">
        <f t="shared" si="210"/>
        <v/>
      </c>
      <c r="R1936" s="45" t="str">
        <f>+IF(Q1936="","",IFERROR(VLOOKUP(Q1936,Consulta1[],2,0),"-"))</f>
        <v/>
      </c>
      <c r="S1936" s="45" t="str">
        <f>+IF(Q1936="","",IFERROR(VLOOKUP(Q1936,Consulta1[],3,0),"-"))</f>
        <v/>
      </c>
      <c r="T1936" s="45" t="str">
        <f>+IF(Q1936="","",IFERROR(VLOOKUP(Q1936,Consulta1[],4,0),"-"))</f>
        <v/>
      </c>
      <c r="U1936" s="45" t="str">
        <f>+IF(Q1936="","",IFERROR(VLOOKUP(Q1936,Consulta1[],5,0),"-"))</f>
        <v/>
      </c>
      <c r="V1936" s="45" t="str">
        <f>+IF(Q1936="","",IFERROR(VLOOKUP(Q1936,Consulta1[],6,0),"-"))</f>
        <v/>
      </c>
      <c r="W1936" s="45" t="str">
        <f t="shared" si="211"/>
        <v/>
      </c>
      <c r="X1936" s="51" t="str">
        <f>+IF(T1936="SWAT HB",800,IF(R1936="-","",IFERROR(IF(T1936="-","",VLOOKUP(T1936,'SKILL PERFIL'!$A$2:$B$37,2,0)),"")))</f>
        <v/>
      </c>
      <c r="Y1936" s="51" t="str">
        <f t="shared" si="212"/>
        <v/>
      </c>
      <c r="Z1936" s="46" t="str">
        <f t="shared" si="213"/>
        <v/>
      </c>
      <c r="AA1936" s="45" t="str">
        <f t="shared" si="214"/>
        <v/>
      </c>
      <c r="AB1936" s="45" t="str">
        <f t="shared" si="215"/>
        <v/>
      </c>
      <c r="AC1936" s="45" t="str">
        <f>+IF(Q1936="","",IFERROR(VLOOKUP(Q1936,Consulta1[],7,0),"-"))</f>
        <v/>
      </c>
      <c r="AD1936" s="45" t="str">
        <f>+IF(Q1936="","",IFERROR(VLOOKUP(Q1936,Consulta1[],9,0),"-"))</f>
        <v/>
      </c>
      <c r="AE1936" s="1">
        <f t="shared" si="216"/>
        <v>0</v>
      </c>
    </row>
    <row r="1937" spans="16:31">
      <c r="P1937" s="54"/>
      <c r="Q1937" s="45" t="str">
        <f t="shared" si="210"/>
        <v/>
      </c>
      <c r="R1937" s="45" t="str">
        <f>+IF(Q1937="","",IFERROR(VLOOKUP(Q1937,Consulta1[],2,0),"-"))</f>
        <v/>
      </c>
      <c r="S1937" s="45" t="str">
        <f>+IF(Q1937="","",IFERROR(VLOOKUP(Q1937,Consulta1[],3,0),"-"))</f>
        <v/>
      </c>
      <c r="T1937" s="45" t="str">
        <f>+IF(Q1937="","",IFERROR(VLOOKUP(Q1937,Consulta1[],4,0),"-"))</f>
        <v/>
      </c>
      <c r="U1937" s="45" t="str">
        <f>+IF(Q1937="","",IFERROR(VLOOKUP(Q1937,Consulta1[],5,0),"-"))</f>
        <v/>
      </c>
      <c r="V1937" s="45" t="str">
        <f>+IF(Q1937="","",IFERROR(VLOOKUP(Q1937,Consulta1[],6,0),"-"))</f>
        <v/>
      </c>
      <c r="W1937" s="45" t="str">
        <f t="shared" si="211"/>
        <v/>
      </c>
      <c r="X1937" s="51" t="str">
        <f>+IF(T1937="SWAT HB",800,IF(R1937="-","",IFERROR(IF(T1937="-","",VLOOKUP(T1937,'SKILL PERFIL'!$A$2:$B$37,2,0)),"")))</f>
        <v/>
      </c>
      <c r="Y1937" s="51" t="str">
        <f t="shared" si="212"/>
        <v/>
      </c>
      <c r="Z1937" s="46" t="str">
        <f t="shared" si="213"/>
        <v/>
      </c>
      <c r="AA1937" s="45" t="str">
        <f t="shared" si="214"/>
        <v/>
      </c>
      <c r="AB1937" s="45" t="str">
        <f t="shared" si="215"/>
        <v/>
      </c>
      <c r="AC1937" s="45" t="str">
        <f>+IF(Q1937="","",IFERROR(VLOOKUP(Q1937,Consulta1[],7,0),"-"))</f>
        <v/>
      </c>
      <c r="AD1937" s="45" t="str">
        <f>+IF(Q1937="","",IFERROR(VLOOKUP(Q1937,Consulta1[],9,0),"-"))</f>
        <v/>
      </c>
      <c r="AE1937" s="1">
        <f t="shared" si="216"/>
        <v>0</v>
      </c>
    </row>
    <row r="1938" spans="16:31">
      <c r="P1938" s="54"/>
      <c r="Q1938" s="45" t="str">
        <f t="shared" si="210"/>
        <v/>
      </c>
      <c r="R1938" s="45" t="str">
        <f>+IF(Q1938="","",IFERROR(VLOOKUP(Q1938,Consulta1[],2,0),"-"))</f>
        <v/>
      </c>
      <c r="S1938" s="45" t="str">
        <f>+IF(Q1938="","",IFERROR(VLOOKUP(Q1938,Consulta1[],3,0),"-"))</f>
        <v/>
      </c>
      <c r="T1938" s="45" t="str">
        <f>+IF(Q1938="","",IFERROR(VLOOKUP(Q1938,Consulta1[],4,0),"-"))</f>
        <v/>
      </c>
      <c r="U1938" s="45" t="str">
        <f>+IF(Q1938="","",IFERROR(VLOOKUP(Q1938,Consulta1[],5,0),"-"))</f>
        <v/>
      </c>
      <c r="V1938" s="45" t="str">
        <f>+IF(Q1938="","",IFERROR(VLOOKUP(Q1938,Consulta1[],6,0),"-"))</f>
        <v/>
      </c>
      <c r="W1938" s="45" t="str">
        <f t="shared" si="211"/>
        <v/>
      </c>
      <c r="X1938" s="51" t="str">
        <f>+IF(T1938="SWAT HB",800,IF(R1938="-","",IFERROR(IF(T1938="-","",VLOOKUP(T1938,'SKILL PERFIL'!$A$2:$B$37,2,0)),"")))</f>
        <v/>
      </c>
      <c r="Y1938" s="51" t="str">
        <f t="shared" si="212"/>
        <v/>
      </c>
      <c r="Z1938" s="46" t="str">
        <f t="shared" si="213"/>
        <v/>
      </c>
      <c r="AA1938" s="45" t="str">
        <f t="shared" si="214"/>
        <v/>
      </c>
      <c r="AB1938" s="45" t="str">
        <f t="shared" si="215"/>
        <v/>
      </c>
      <c r="AC1938" s="45" t="str">
        <f>+IF(Q1938="","",IFERROR(VLOOKUP(Q1938,Consulta1[],7,0),"-"))</f>
        <v/>
      </c>
      <c r="AD1938" s="45" t="str">
        <f>+IF(Q1938="","",IFERROR(VLOOKUP(Q1938,Consulta1[],9,0),"-"))</f>
        <v/>
      </c>
      <c r="AE1938" s="1">
        <f t="shared" si="216"/>
        <v>0</v>
      </c>
    </row>
    <row r="1939" spans="16:31">
      <c r="P1939" s="54"/>
      <c r="Q1939" s="45" t="str">
        <f t="shared" si="210"/>
        <v/>
      </c>
      <c r="R1939" s="45" t="str">
        <f>+IF(Q1939="","",IFERROR(VLOOKUP(Q1939,Consulta1[],2,0),"-"))</f>
        <v/>
      </c>
      <c r="S1939" s="45" t="str">
        <f>+IF(Q1939="","",IFERROR(VLOOKUP(Q1939,Consulta1[],3,0),"-"))</f>
        <v/>
      </c>
      <c r="T1939" s="45" t="str">
        <f>+IF(Q1939="","",IFERROR(VLOOKUP(Q1939,Consulta1[],4,0),"-"))</f>
        <v/>
      </c>
      <c r="U1939" s="45" t="str">
        <f>+IF(Q1939="","",IFERROR(VLOOKUP(Q1939,Consulta1[],5,0),"-"))</f>
        <v/>
      </c>
      <c r="V1939" s="45" t="str">
        <f>+IF(Q1939="","",IFERROR(VLOOKUP(Q1939,Consulta1[],6,0),"-"))</f>
        <v/>
      </c>
      <c r="W1939" s="45" t="str">
        <f t="shared" si="211"/>
        <v/>
      </c>
      <c r="X1939" s="51" t="str">
        <f>+IF(T1939="SWAT HB",800,IF(R1939="-","",IFERROR(IF(T1939="-","",VLOOKUP(T1939,'SKILL PERFIL'!$A$2:$B$37,2,0)),"")))</f>
        <v/>
      </c>
      <c r="Y1939" s="51" t="str">
        <f t="shared" si="212"/>
        <v/>
      </c>
      <c r="Z1939" s="46" t="str">
        <f t="shared" si="213"/>
        <v/>
      </c>
      <c r="AA1939" s="45" t="str">
        <f t="shared" si="214"/>
        <v/>
      </c>
      <c r="AB1939" s="45" t="str">
        <f t="shared" si="215"/>
        <v/>
      </c>
      <c r="AC1939" s="45" t="str">
        <f>+IF(Q1939="","",IFERROR(VLOOKUP(Q1939,Consulta1[],7,0),"-"))</f>
        <v/>
      </c>
      <c r="AD1939" s="45" t="str">
        <f>+IF(Q1939="","",IFERROR(VLOOKUP(Q1939,Consulta1[],9,0),"-"))</f>
        <v/>
      </c>
      <c r="AE1939" s="1">
        <f t="shared" si="216"/>
        <v>0</v>
      </c>
    </row>
    <row r="1940" spans="16:31">
      <c r="P1940" s="54"/>
      <c r="Q1940" s="45" t="str">
        <f t="shared" si="210"/>
        <v/>
      </c>
      <c r="R1940" s="45" t="str">
        <f>+IF(Q1940="","",IFERROR(VLOOKUP(Q1940,Consulta1[],2,0),"-"))</f>
        <v/>
      </c>
      <c r="S1940" s="45" t="str">
        <f>+IF(Q1940="","",IFERROR(VLOOKUP(Q1940,Consulta1[],3,0),"-"))</f>
        <v/>
      </c>
      <c r="T1940" s="45" t="str">
        <f>+IF(Q1940="","",IFERROR(VLOOKUP(Q1940,Consulta1[],4,0),"-"))</f>
        <v/>
      </c>
      <c r="U1940" s="45" t="str">
        <f>+IF(Q1940="","",IFERROR(VLOOKUP(Q1940,Consulta1[],5,0),"-"))</f>
        <v/>
      </c>
      <c r="V1940" s="45" t="str">
        <f>+IF(Q1940="","",IFERROR(VLOOKUP(Q1940,Consulta1[],6,0),"-"))</f>
        <v/>
      </c>
      <c r="W1940" s="45" t="str">
        <f t="shared" si="211"/>
        <v/>
      </c>
      <c r="X1940" s="51" t="str">
        <f>+IF(T1940="SWAT HB",800,IF(R1940="-","",IFERROR(IF(T1940="-","",VLOOKUP(T1940,'SKILL PERFIL'!$A$2:$B$37,2,0)),"")))</f>
        <v/>
      </c>
      <c r="Y1940" s="51" t="str">
        <f t="shared" si="212"/>
        <v/>
      </c>
      <c r="Z1940" s="46" t="str">
        <f t="shared" si="213"/>
        <v/>
      </c>
      <c r="AA1940" s="45" t="str">
        <f t="shared" si="214"/>
        <v/>
      </c>
      <c r="AB1940" s="45" t="str">
        <f t="shared" si="215"/>
        <v/>
      </c>
      <c r="AC1940" s="45" t="str">
        <f>+IF(Q1940="","",IFERROR(VLOOKUP(Q1940,Consulta1[],7,0),"-"))</f>
        <v/>
      </c>
      <c r="AD1940" s="45" t="str">
        <f>+IF(Q1940="","",IFERROR(VLOOKUP(Q1940,Consulta1[],9,0),"-"))</f>
        <v/>
      </c>
      <c r="AE1940" s="1">
        <f t="shared" si="216"/>
        <v>0</v>
      </c>
    </row>
    <row r="1941" spans="16:31">
      <c r="P1941" s="54"/>
      <c r="Q1941" s="45" t="str">
        <f t="shared" si="210"/>
        <v/>
      </c>
      <c r="R1941" s="45" t="str">
        <f>+IF(Q1941="","",IFERROR(VLOOKUP(Q1941,Consulta1[],2,0),"-"))</f>
        <v/>
      </c>
      <c r="S1941" s="45" t="str">
        <f>+IF(Q1941="","",IFERROR(VLOOKUP(Q1941,Consulta1[],3,0),"-"))</f>
        <v/>
      </c>
      <c r="T1941" s="45" t="str">
        <f>+IF(Q1941="","",IFERROR(VLOOKUP(Q1941,Consulta1[],4,0),"-"))</f>
        <v/>
      </c>
      <c r="U1941" s="45" t="str">
        <f>+IF(Q1941="","",IFERROR(VLOOKUP(Q1941,Consulta1[],5,0),"-"))</f>
        <v/>
      </c>
      <c r="V1941" s="45" t="str">
        <f>+IF(Q1941="","",IFERROR(VLOOKUP(Q1941,Consulta1[],6,0),"-"))</f>
        <v/>
      </c>
      <c r="W1941" s="45" t="str">
        <f t="shared" si="211"/>
        <v/>
      </c>
      <c r="X1941" s="51" t="str">
        <f>+IF(T1941="SWAT HB",800,IF(R1941="-","",IFERROR(IF(T1941="-","",VLOOKUP(T1941,'SKILL PERFIL'!$A$2:$B$37,2,0)),"")))</f>
        <v/>
      </c>
      <c r="Y1941" s="51" t="str">
        <f t="shared" si="212"/>
        <v/>
      </c>
      <c r="Z1941" s="46" t="str">
        <f t="shared" si="213"/>
        <v/>
      </c>
      <c r="AA1941" s="45" t="str">
        <f t="shared" si="214"/>
        <v/>
      </c>
      <c r="AB1941" s="45" t="str">
        <f t="shared" si="215"/>
        <v/>
      </c>
      <c r="AC1941" s="45" t="str">
        <f>+IF(Q1941="","",IFERROR(VLOOKUP(Q1941,Consulta1[],7,0),"-"))</f>
        <v/>
      </c>
      <c r="AD1941" s="45" t="str">
        <f>+IF(Q1941="","",IFERROR(VLOOKUP(Q1941,Consulta1[],9,0),"-"))</f>
        <v/>
      </c>
      <c r="AE1941" s="1">
        <f t="shared" si="216"/>
        <v>0</v>
      </c>
    </row>
    <row r="1942" spans="16:31">
      <c r="P1942" s="54"/>
      <c r="Q1942" s="45" t="str">
        <f t="shared" si="210"/>
        <v/>
      </c>
      <c r="R1942" s="45" t="str">
        <f>+IF(Q1942="","",IFERROR(VLOOKUP(Q1942,Consulta1[],2,0),"-"))</f>
        <v/>
      </c>
      <c r="S1942" s="45" t="str">
        <f>+IF(Q1942="","",IFERROR(VLOOKUP(Q1942,Consulta1[],3,0),"-"))</f>
        <v/>
      </c>
      <c r="T1942" s="45" t="str">
        <f>+IF(Q1942="","",IFERROR(VLOOKUP(Q1942,Consulta1[],4,0),"-"))</f>
        <v/>
      </c>
      <c r="U1942" s="45" t="str">
        <f>+IF(Q1942="","",IFERROR(VLOOKUP(Q1942,Consulta1[],5,0),"-"))</f>
        <v/>
      </c>
      <c r="V1942" s="45" t="str">
        <f>+IF(Q1942="","",IFERROR(VLOOKUP(Q1942,Consulta1[],6,0),"-"))</f>
        <v/>
      </c>
      <c r="W1942" s="45" t="str">
        <f t="shared" si="211"/>
        <v/>
      </c>
      <c r="X1942" s="51" t="str">
        <f>+IF(T1942="SWAT HB",800,IF(R1942="-","",IFERROR(IF(T1942="-","",VLOOKUP(T1942,'SKILL PERFIL'!$A$2:$B$37,2,0)),"")))</f>
        <v/>
      </c>
      <c r="Y1942" s="51" t="str">
        <f t="shared" si="212"/>
        <v/>
      </c>
      <c r="Z1942" s="46" t="str">
        <f t="shared" si="213"/>
        <v/>
      </c>
      <c r="AA1942" s="45" t="str">
        <f t="shared" si="214"/>
        <v/>
      </c>
      <c r="AB1942" s="45" t="str">
        <f t="shared" si="215"/>
        <v/>
      </c>
      <c r="AC1942" s="45" t="str">
        <f>+IF(Q1942="","",IFERROR(VLOOKUP(Q1942,Consulta1[],7,0),"-"))</f>
        <v/>
      </c>
      <c r="AD1942" s="45" t="str">
        <f>+IF(Q1942="","",IFERROR(VLOOKUP(Q1942,Consulta1[],9,0),"-"))</f>
        <v/>
      </c>
      <c r="AE1942" s="1">
        <f t="shared" si="216"/>
        <v>0</v>
      </c>
    </row>
    <row r="1943" spans="16:31">
      <c r="P1943" s="54"/>
      <c r="Q1943" s="45" t="str">
        <f t="shared" si="210"/>
        <v/>
      </c>
      <c r="R1943" s="45" t="str">
        <f>+IF(Q1943="","",IFERROR(VLOOKUP(Q1943,Consulta1[],2,0),"-"))</f>
        <v/>
      </c>
      <c r="S1943" s="45" t="str">
        <f>+IF(Q1943="","",IFERROR(VLOOKUP(Q1943,Consulta1[],3,0),"-"))</f>
        <v/>
      </c>
      <c r="T1943" s="45" t="str">
        <f>+IF(Q1943="","",IFERROR(VLOOKUP(Q1943,Consulta1[],4,0),"-"))</f>
        <v/>
      </c>
      <c r="U1943" s="45" t="str">
        <f>+IF(Q1943="","",IFERROR(VLOOKUP(Q1943,Consulta1[],5,0),"-"))</f>
        <v/>
      </c>
      <c r="V1943" s="45" t="str">
        <f>+IF(Q1943="","",IFERROR(VLOOKUP(Q1943,Consulta1[],6,0),"-"))</f>
        <v/>
      </c>
      <c r="W1943" s="45" t="str">
        <f t="shared" si="211"/>
        <v/>
      </c>
      <c r="X1943" s="51" t="str">
        <f>+IF(T1943="SWAT HB",800,IF(R1943="-","",IFERROR(IF(T1943="-","",VLOOKUP(T1943,'SKILL PERFIL'!$A$2:$B$37,2,0)),"")))</f>
        <v/>
      </c>
      <c r="Y1943" s="51" t="str">
        <f t="shared" si="212"/>
        <v/>
      </c>
      <c r="Z1943" s="46" t="str">
        <f t="shared" si="213"/>
        <v/>
      </c>
      <c r="AA1943" s="45" t="str">
        <f t="shared" si="214"/>
        <v/>
      </c>
      <c r="AB1943" s="45" t="str">
        <f t="shared" si="215"/>
        <v/>
      </c>
      <c r="AC1943" s="45" t="str">
        <f>+IF(Q1943="","",IFERROR(VLOOKUP(Q1943,Consulta1[],7,0),"-"))</f>
        <v/>
      </c>
      <c r="AD1943" s="45" t="str">
        <f>+IF(Q1943="","",IFERROR(VLOOKUP(Q1943,Consulta1[],9,0),"-"))</f>
        <v/>
      </c>
      <c r="AE1943" s="1">
        <f t="shared" si="216"/>
        <v>0</v>
      </c>
    </row>
    <row r="1944" spans="16:31">
      <c r="P1944" s="54"/>
      <c r="Q1944" s="45" t="str">
        <f t="shared" si="210"/>
        <v/>
      </c>
      <c r="R1944" s="45" t="str">
        <f>+IF(Q1944="","",IFERROR(VLOOKUP(Q1944,Consulta1[],2,0),"-"))</f>
        <v/>
      </c>
      <c r="S1944" s="45" t="str">
        <f>+IF(Q1944="","",IFERROR(VLOOKUP(Q1944,Consulta1[],3,0),"-"))</f>
        <v/>
      </c>
      <c r="T1944" s="45" t="str">
        <f>+IF(Q1944="","",IFERROR(VLOOKUP(Q1944,Consulta1[],4,0),"-"))</f>
        <v/>
      </c>
      <c r="U1944" s="45" t="str">
        <f>+IF(Q1944="","",IFERROR(VLOOKUP(Q1944,Consulta1[],5,0),"-"))</f>
        <v/>
      </c>
      <c r="V1944" s="45" t="str">
        <f>+IF(Q1944="","",IFERROR(VLOOKUP(Q1944,Consulta1[],6,0),"-"))</f>
        <v/>
      </c>
      <c r="W1944" s="45" t="str">
        <f t="shared" si="211"/>
        <v/>
      </c>
      <c r="X1944" s="51" t="str">
        <f>+IF(T1944="SWAT HB",800,IF(R1944="-","",IFERROR(IF(T1944="-","",VLOOKUP(T1944,'SKILL PERFIL'!$A$2:$B$37,2,0)),"")))</f>
        <v/>
      </c>
      <c r="Y1944" s="51" t="str">
        <f t="shared" si="212"/>
        <v/>
      </c>
      <c r="Z1944" s="46" t="str">
        <f t="shared" si="213"/>
        <v/>
      </c>
      <c r="AA1944" s="45" t="str">
        <f t="shared" si="214"/>
        <v/>
      </c>
      <c r="AB1944" s="45" t="str">
        <f t="shared" si="215"/>
        <v/>
      </c>
      <c r="AC1944" s="45" t="str">
        <f>+IF(Q1944="","",IFERROR(VLOOKUP(Q1944,Consulta1[],7,0),"-"))</f>
        <v/>
      </c>
      <c r="AD1944" s="45" t="str">
        <f>+IF(Q1944="","",IFERROR(VLOOKUP(Q1944,Consulta1[],9,0),"-"))</f>
        <v/>
      </c>
      <c r="AE1944" s="1">
        <f t="shared" si="216"/>
        <v>0</v>
      </c>
    </row>
    <row r="1945" spans="16:31">
      <c r="P1945" s="54"/>
      <c r="Q1945" s="45" t="str">
        <f t="shared" si="210"/>
        <v/>
      </c>
      <c r="R1945" s="45" t="str">
        <f>+IF(Q1945="","",IFERROR(VLOOKUP(Q1945,Consulta1[],2,0),"-"))</f>
        <v/>
      </c>
      <c r="S1945" s="45" t="str">
        <f>+IF(Q1945="","",IFERROR(VLOOKUP(Q1945,Consulta1[],3,0),"-"))</f>
        <v/>
      </c>
      <c r="T1945" s="45" t="str">
        <f>+IF(Q1945="","",IFERROR(VLOOKUP(Q1945,Consulta1[],4,0),"-"))</f>
        <v/>
      </c>
      <c r="U1945" s="45" t="str">
        <f>+IF(Q1945="","",IFERROR(VLOOKUP(Q1945,Consulta1[],5,0),"-"))</f>
        <v/>
      </c>
      <c r="V1945" s="45" t="str">
        <f>+IF(Q1945="","",IFERROR(VLOOKUP(Q1945,Consulta1[],6,0),"-"))</f>
        <v/>
      </c>
      <c r="W1945" s="45" t="str">
        <f t="shared" si="211"/>
        <v/>
      </c>
      <c r="X1945" s="51" t="str">
        <f>+IF(T1945="SWAT HB",800,IF(R1945="-","",IFERROR(IF(T1945="-","",VLOOKUP(T1945,'SKILL PERFIL'!$A$2:$B$37,2,0)),"")))</f>
        <v/>
      </c>
      <c r="Y1945" s="51" t="str">
        <f t="shared" si="212"/>
        <v/>
      </c>
      <c r="Z1945" s="46" t="str">
        <f t="shared" si="213"/>
        <v/>
      </c>
      <c r="AA1945" s="45" t="str">
        <f t="shared" si="214"/>
        <v/>
      </c>
      <c r="AB1945" s="45" t="str">
        <f t="shared" si="215"/>
        <v/>
      </c>
      <c r="AC1945" s="45" t="str">
        <f>+IF(Q1945="","",IFERROR(VLOOKUP(Q1945,Consulta1[],7,0),"-"))</f>
        <v/>
      </c>
      <c r="AD1945" s="45" t="str">
        <f>+IF(Q1945="","",IFERROR(VLOOKUP(Q1945,Consulta1[],9,0),"-"))</f>
        <v/>
      </c>
      <c r="AE1945" s="1">
        <f t="shared" si="216"/>
        <v>0</v>
      </c>
    </row>
    <row r="1946" spans="16:31">
      <c r="P1946" s="54"/>
      <c r="Q1946" s="45" t="str">
        <f t="shared" si="210"/>
        <v/>
      </c>
      <c r="R1946" s="45" t="str">
        <f>+IF(Q1946="","",IFERROR(VLOOKUP(Q1946,Consulta1[],2,0),"-"))</f>
        <v/>
      </c>
      <c r="S1946" s="45" t="str">
        <f>+IF(Q1946="","",IFERROR(VLOOKUP(Q1946,Consulta1[],3,0),"-"))</f>
        <v/>
      </c>
      <c r="T1946" s="45" t="str">
        <f>+IF(Q1946="","",IFERROR(VLOOKUP(Q1946,Consulta1[],4,0),"-"))</f>
        <v/>
      </c>
      <c r="U1946" s="45" t="str">
        <f>+IF(Q1946="","",IFERROR(VLOOKUP(Q1946,Consulta1[],5,0),"-"))</f>
        <v/>
      </c>
      <c r="V1946" s="45" t="str">
        <f>+IF(Q1946="","",IFERROR(VLOOKUP(Q1946,Consulta1[],6,0),"-"))</f>
        <v/>
      </c>
      <c r="W1946" s="45" t="str">
        <f t="shared" si="211"/>
        <v/>
      </c>
      <c r="X1946" s="51" t="str">
        <f>+IF(T1946="SWAT HB",800,IF(R1946="-","",IFERROR(IF(T1946="-","",VLOOKUP(T1946,'SKILL PERFIL'!$A$2:$B$37,2,0)),"")))</f>
        <v/>
      </c>
      <c r="Y1946" s="51" t="str">
        <f t="shared" si="212"/>
        <v/>
      </c>
      <c r="Z1946" s="46" t="str">
        <f t="shared" si="213"/>
        <v/>
      </c>
      <c r="AA1946" s="45" t="str">
        <f t="shared" si="214"/>
        <v/>
      </c>
      <c r="AB1946" s="45" t="str">
        <f t="shared" si="215"/>
        <v/>
      </c>
      <c r="AC1946" s="45" t="str">
        <f>+IF(Q1946="","",IFERROR(VLOOKUP(Q1946,Consulta1[],7,0),"-"))</f>
        <v/>
      </c>
      <c r="AD1946" s="45" t="str">
        <f>+IF(Q1946="","",IFERROR(VLOOKUP(Q1946,Consulta1[],9,0),"-"))</f>
        <v/>
      </c>
      <c r="AE1946" s="1">
        <f t="shared" si="216"/>
        <v>0</v>
      </c>
    </row>
    <row r="1947" spans="16:31">
      <c r="P1947" s="54"/>
      <c r="Q1947" s="45" t="str">
        <f t="shared" si="210"/>
        <v/>
      </c>
      <c r="R1947" s="45" t="str">
        <f>+IF(Q1947="","",IFERROR(VLOOKUP(Q1947,Consulta1[],2,0),"-"))</f>
        <v/>
      </c>
      <c r="S1947" s="45" t="str">
        <f>+IF(Q1947="","",IFERROR(VLOOKUP(Q1947,Consulta1[],3,0),"-"))</f>
        <v/>
      </c>
      <c r="T1947" s="45" t="str">
        <f>+IF(Q1947="","",IFERROR(VLOOKUP(Q1947,Consulta1[],4,0),"-"))</f>
        <v/>
      </c>
      <c r="U1947" s="45" t="str">
        <f>+IF(Q1947="","",IFERROR(VLOOKUP(Q1947,Consulta1[],5,0),"-"))</f>
        <v/>
      </c>
      <c r="V1947" s="45" t="str">
        <f>+IF(Q1947="","",IFERROR(VLOOKUP(Q1947,Consulta1[],6,0),"-"))</f>
        <v/>
      </c>
      <c r="W1947" s="45" t="str">
        <f t="shared" si="211"/>
        <v/>
      </c>
      <c r="X1947" s="51" t="str">
        <f>+IF(T1947="SWAT HB",800,IF(R1947="-","",IFERROR(IF(T1947="-","",VLOOKUP(T1947,'SKILL PERFIL'!$A$2:$B$37,2,0)),"")))</f>
        <v/>
      </c>
      <c r="Y1947" s="51" t="str">
        <f t="shared" si="212"/>
        <v/>
      </c>
      <c r="Z1947" s="46" t="str">
        <f t="shared" si="213"/>
        <v/>
      </c>
      <c r="AA1947" s="45" t="str">
        <f t="shared" si="214"/>
        <v/>
      </c>
      <c r="AB1947" s="45" t="str">
        <f t="shared" si="215"/>
        <v/>
      </c>
      <c r="AC1947" s="45" t="str">
        <f>+IF(Q1947="","",IFERROR(VLOOKUP(Q1947,Consulta1[],7,0),"-"))</f>
        <v/>
      </c>
      <c r="AD1947" s="45" t="str">
        <f>+IF(Q1947="","",IFERROR(VLOOKUP(Q1947,Consulta1[],9,0),"-"))</f>
        <v/>
      </c>
      <c r="AE1947" s="1">
        <f t="shared" si="216"/>
        <v>0</v>
      </c>
    </row>
    <row r="1948" spans="16:31">
      <c r="P1948" s="54"/>
      <c r="Q1948" s="45" t="str">
        <f t="shared" si="210"/>
        <v/>
      </c>
      <c r="R1948" s="45" t="str">
        <f>+IF(Q1948="","",IFERROR(VLOOKUP(Q1948,Consulta1[],2,0),"-"))</f>
        <v/>
      </c>
      <c r="S1948" s="45" t="str">
        <f>+IF(Q1948="","",IFERROR(VLOOKUP(Q1948,Consulta1[],3,0),"-"))</f>
        <v/>
      </c>
      <c r="T1948" s="45" t="str">
        <f>+IF(Q1948="","",IFERROR(VLOOKUP(Q1948,Consulta1[],4,0),"-"))</f>
        <v/>
      </c>
      <c r="U1948" s="45" t="str">
        <f>+IF(Q1948="","",IFERROR(VLOOKUP(Q1948,Consulta1[],5,0),"-"))</f>
        <v/>
      </c>
      <c r="V1948" s="45" t="str">
        <f>+IF(Q1948="","",IFERROR(VLOOKUP(Q1948,Consulta1[],6,0),"-"))</f>
        <v/>
      </c>
      <c r="W1948" s="45" t="str">
        <f t="shared" si="211"/>
        <v/>
      </c>
      <c r="X1948" s="51" t="str">
        <f>+IF(T1948="SWAT HB",800,IF(R1948="-","",IFERROR(IF(T1948="-","",VLOOKUP(T1948,'SKILL PERFIL'!$A$2:$B$37,2,0)),"")))</f>
        <v/>
      </c>
      <c r="Y1948" s="51" t="str">
        <f t="shared" si="212"/>
        <v/>
      </c>
      <c r="Z1948" s="46" t="str">
        <f t="shared" si="213"/>
        <v/>
      </c>
      <c r="AA1948" s="45" t="str">
        <f t="shared" si="214"/>
        <v/>
      </c>
      <c r="AB1948" s="45" t="str">
        <f t="shared" si="215"/>
        <v/>
      </c>
      <c r="AC1948" s="45" t="str">
        <f>+IF(Q1948="","",IFERROR(VLOOKUP(Q1948,Consulta1[],7,0),"-"))</f>
        <v/>
      </c>
      <c r="AD1948" s="45" t="str">
        <f>+IF(Q1948="","",IFERROR(VLOOKUP(Q1948,Consulta1[],9,0),"-"))</f>
        <v/>
      </c>
      <c r="AE1948" s="1">
        <f t="shared" si="216"/>
        <v>0</v>
      </c>
    </row>
    <row r="1949" spans="16:31">
      <c r="P1949" s="54"/>
      <c r="Q1949" s="45" t="str">
        <f t="shared" si="210"/>
        <v/>
      </c>
      <c r="R1949" s="45" t="str">
        <f>+IF(Q1949="","",IFERROR(VLOOKUP(Q1949,Consulta1[],2,0),"-"))</f>
        <v/>
      </c>
      <c r="S1949" s="45" t="str">
        <f>+IF(Q1949="","",IFERROR(VLOOKUP(Q1949,Consulta1[],3,0),"-"))</f>
        <v/>
      </c>
      <c r="T1949" s="45" t="str">
        <f>+IF(Q1949="","",IFERROR(VLOOKUP(Q1949,Consulta1[],4,0),"-"))</f>
        <v/>
      </c>
      <c r="U1949" s="45" t="str">
        <f>+IF(Q1949="","",IFERROR(VLOOKUP(Q1949,Consulta1[],5,0),"-"))</f>
        <v/>
      </c>
      <c r="V1949" s="45" t="str">
        <f>+IF(Q1949="","",IFERROR(VLOOKUP(Q1949,Consulta1[],6,0),"-"))</f>
        <v/>
      </c>
      <c r="W1949" s="45" t="str">
        <f t="shared" si="211"/>
        <v/>
      </c>
      <c r="X1949" s="51" t="str">
        <f>+IF(T1949="SWAT HB",800,IF(R1949="-","",IFERROR(IF(T1949="-","",VLOOKUP(T1949,'SKILL PERFIL'!$A$2:$B$37,2,0)),"")))</f>
        <v/>
      </c>
      <c r="Y1949" s="51" t="str">
        <f t="shared" si="212"/>
        <v/>
      </c>
      <c r="Z1949" s="46" t="str">
        <f t="shared" si="213"/>
        <v/>
      </c>
      <c r="AA1949" s="45" t="str">
        <f t="shared" si="214"/>
        <v/>
      </c>
      <c r="AB1949" s="45" t="str">
        <f t="shared" si="215"/>
        <v/>
      </c>
      <c r="AC1949" s="45" t="str">
        <f>+IF(Q1949="","",IFERROR(VLOOKUP(Q1949,Consulta1[],7,0),"-"))</f>
        <v/>
      </c>
      <c r="AD1949" s="45" t="str">
        <f>+IF(Q1949="","",IFERROR(VLOOKUP(Q1949,Consulta1[],9,0),"-"))</f>
        <v/>
      </c>
      <c r="AE1949" s="1">
        <f t="shared" si="216"/>
        <v>0</v>
      </c>
    </row>
    <row r="1950" spans="16:31">
      <c r="P1950" s="54"/>
      <c r="Q1950" s="45" t="str">
        <f t="shared" si="210"/>
        <v/>
      </c>
      <c r="R1950" s="45" t="str">
        <f>+IF(Q1950="","",IFERROR(VLOOKUP(Q1950,Consulta1[],2,0),"-"))</f>
        <v/>
      </c>
      <c r="S1950" s="45" t="str">
        <f>+IF(Q1950="","",IFERROR(VLOOKUP(Q1950,Consulta1[],3,0),"-"))</f>
        <v/>
      </c>
      <c r="T1950" s="45" t="str">
        <f>+IF(Q1950="","",IFERROR(VLOOKUP(Q1950,Consulta1[],4,0),"-"))</f>
        <v/>
      </c>
      <c r="U1950" s="45" t="str">
        <f>+IF(Q1950="","",IFERROR(VLOOKUP(Q1950,Consulta1[],5,0),"-"))</f>
        <v/>
      </c>
      <c r="V1950" s="45" t="str">
        <f>+IF(Q1950="","",IFERROR(VLOOKUP(Q1950,Consulta1[],6,0),"-"))</f>
        <v/>
      </c>
      <c r="W1950" s="45" t="str">
        <f t="shared" si="211"/>
        <v/>
      </c>
      <c r="X1950" s="51" t="str">
        <f>+IF(T1950="SWAT HB",800,IF(R1950="-","",IFERROR(IF(T1950="-","",VLOOKUP(T1950,'SKILL PERFIL'!$A$2:$B$37,2,0)),"")))</f>
        <v/>
      </c>
      <c r="Y1950" s="51" t="str">
        <f t="shared" si="212"/>
        <v/>
      </c>
      <c r="Z1950" s="46" t="str">
        <f t="shared" si="213"/>
        <v/>
      </c>
      <c r="AA1950" s="45" t="str">
        <f t="shared" si="214"/>
        <v/>
      </c>
      <c r="AB1950" s="45" t="str">
        <f t="shared" si="215"/>
        <v/>
      </c>
      <c r="AC1950" s="45" t="str">
        <f>+IF(Q1950="","",IFERROR(VLOOKUP(Q1950,Consulta1[],7,0),"-"))</f>
        <v/>
      </c>
      <c r="AD1950" s="45" t="str">
        <f>+IF(Q1950="","",IFERROR(VLOOKUP(Q1950,Consulta1[],9,0),"-"))</f>
        <v/>
      </c>
      <c r="AE1950" s="1">
        <f t="shared" si="216"/>
        <v>0</v>
      </c>
    </row>
    <row r="1951" spans="16:31">
      <c r="P1951" s="54"/>
      <c r="Q1951" s="45" t="str">
        <f t="shared" si="210"/>
        <v/>
      </c>
      <c r="R1951" s="45" t="str">
        <f>+IF(Q1951="","",IFERROR(VLOOKUP(Q1951,Consulta1[],2,0),"-"))</f>
        <v/>
      </c>
      <c r="S1951" s="45" t="str">
        <f>+IF(Q1951="","",IFERROR(VLOOKUP(Q1951,Consulta1[],3,0),"-"))</f>
        <v/>
      </c>
      <c r="T1951" s="45" t="str">
        <f>+IF(Q1951="","",IFERROR(VLOOKUP(Q1951,Consulta1[],4,0),"-"))</f>
        <v/>
      </c>
      <c r="U1951" s="45" t="str">
        <f>+IF(Q1951="","",IFERROR(VLOOKUP(Q1951,Consulta1[],5,0),"-"))</f>
        <v/>
      </c>
      <c r="V1951" s="45" t="str">
        <f>+IF(Q1951="","",IFERROR(VLOOKUP(Q1951,Consulta1[],6,0),"-"))</f>
        <v/>
      </c>
      <c r="W1951" s="45" t="str">
        <f t="shared" si="211"/>
        <v/>
      </c>
      <c r="X1951" s="51" t="str">
        <f>+IF(T1951="SWAT HB",800,IF(R1951="-","",IFERROR(IF(T1951="-","",VLOOKUP(T1951,'SKILL PERFIL'!$A$2:$B$37,2,0)),"")))</f>
        <v/>
      </c>
      <c r="Y1951" s="51" t="str">
        <f t="shared" si="212"/>
        <v/>
      </c>
      <c r="Z1951" s="46" t="str">
        <f t="shared" si="213"/>
        <v/>
      </c>
      <c r="AA1951" s="45" t="str">
        <f t="shared" si="214"/>
        <v/>
      </c>
      <c r="AB1951" s="45" t="str">
        <f t="shared" si="215"/>
        <v/>
      </c>
      <c r="AC1951" s="45" t="str">
        <f>+IF(Q1951="","",IFERROR(VLOOKUP(Q1951,Consulta1[],7,0),"-"))</f>
        <v/>
      </c>
      <c r="AD1951" s="45" t="str">
        <f>+IF(Q1951="","",IFERROR(VLOOKUP(Q1951,Consulta1[],9,0),"-"))</f>
        <v/>
      </c>
      <c r="AE1951" s="1">
        <f t="shared" si="216"/>
        <v>0</v>
      </c>
    </row>
    <row r="1952" spans="16:31">
      <c r="P1952" s="54"/>
      <c r="Q1952" s="45" t="str">
        <f t="shared" si="210"/>
        <v/>
      </c>
      <c r="R1952" s="45" t="str">
        <f>+IF(Q1952="","",IFERROR(VLOOKUP(Q1952,Consulta1[],2,0),"-"))</f>
        <v/>
      </c>
      <c r="S1952" s="45" t="str">
        <f>+IF(Q1952="","",IFERROR(VLOOKUP(Q1952,Consulta1[],3,0),"-"))</f>
        <v/>
      </c>
      <c r="T1952" s="45" t="str">
        <f>+IF(Q1952="","",IFERROR(VLOOKUP(Q1952,Consulta1[],4,0),"-"))</f>
        <v/>
      </c>
      <c r="U1952" s="45" t="str">
        <f>+IF(Q1952="","",IFERROR(VLOOKUP(Q1952,Consulta1[],5,0),"-"))</f>
        <v/>
      </c>
      <c r="V1952" s="45" t="str">
        <f>+IF(Q1952="","",IFERROR(VLOOKUP(Q1952,Consulta1[],6,0),"-"))</f>
        <v/>
      </c>
      <c r="W1952" s="45" t="str">
        <f t="shared" si="211"/>
        <v/>
      </c>
      <c r="X1952" s="51" t="str">
        <f>+IF(T1952="SWAT HB",800,IF(R1952="-","",IFERROR(IF(T1952="-","",VLOOKUP(T1952,'SKILL PERFIL'!$A$2:$B$37,2,0)),"")))</f>
        <v/>
      </c>
      <c r="Y1952" s="51" t="str">
        <f t="shared" si="212"/>
        <v/>
      </c>
      <c r="Z1952" s="46" t="str">
        <f t="shared" si="213"/>
        <v/>
      </c>
      <c r="AA1952" s="45" t="str">
        <f t="shared" si="214"/>
        <v/>
      </c>
      <c r="AB1952" s="45" t="str">
        <f t="shared" si="215"/>
        <v/>
      </c>
      <c r="AC1952" s="45" t="str">
        <f>+IF(Q1952="","",IFERROR(VLOOKUP(Q1952,Consulta1[],7,0),"-"))</f>
        <v/>
      </c>
      <c r="AD1952" s="45" t="str">
        <f>+IF(Q1952="","",IFERROR(VLOOKUP(Q1952,Consulta1[],9,0),"-"))</f>
        <v/>
      </c>
      <c r="AE1952" s="1">
        <f t="shared" si="216"/>
        <v>0</v>
      </c>
    </row>
    <row r="1953" spans="16:31">
      <c r="P1953" s="54"/>
      <c r="Q1953" s="45" t="str">
        <f t="shared" si="210"/>
        <v/>
      </c>
      <c r="R1953" s="45" t="str">
        <f>+IF(Q1953="","",IFERROR(VLOOKUP(Q1953,Consulta1[],2,0),"-"))</f>
        <v/>
      </c>
      <c r="S1953" s="45" t="str">
        <f>+IF(Q1953="","",IFERROR(VLOOKUP(Q1953,Consulta1[],3,0),"-"))</f>
        <v/>
      </c>
      <c r="T1953" s="45" t="str">
        <f>+IF(Q1953="","",IFERROR(VLOOKUP(Q1953,Consulta1[],4,0),"-"))</f>
        <v/>
      </c>
      <c r="U1953" s="45" t="str">
        <f>+IF(Q1953="","",IFERROR(VLOOKUP(Q1953,Consulta1[],5,0),"-"))</f>
        <v/>
      </c>
      <c r="V1953" s="45" t="str">
        <f>+IF(Q1953="","",IFERROR(VLOOKUP(Q1953,Consulta1[],6,0),"-"))</f>
        <v/>
      </c>
      <c r="W1953" s="45" t="str">
        <f t="shared" si="211"/>
        <v/>
      </c>
      <c r="X1953" s="51" t="str">
        <f>+IF(T1953="SWAT HB",800,IF(R1953="-","",IFERROR(IF(T1953="-","",VLOOKUP(T1953,'SKILL PERFIL'!$A$2:$B$37,2,0)),"")))</f>
        <v/>
      </c>
      <c r="Y1953" s="51" t="str">
        <f t="shared" si="212"/>
        <v/>
      </c>
      <c r="Z1953" s="46" t="str">
        <f t="shared" si="213"/>
        <v/>
      </c>
      <c r="AA1953" s="45" t="str">
        <f t="shared" si="214"/>
        <v/>
      </c>
      <c r="AB1953" s="45" t="str">
        <f t="shared" si="215"/>
        <v/>
      </c>
      <c r="AC1953" s="45" t="str">
        <f>+IF(Q1953="","",IFERROR(VLOOKUP(Q1953,Consulta1[],7,0),"-"))</f>
        <v/>
      </c>
      <c r="AD1953" s="45" t="str">
        <f>+IF(Q1953="","",IFERROR(VLOOKUP(Q1953,Consulta1[],9,0),"-"))</f>
        <v/>
      </c>
      <c r="AE1953" s="1">
        <f t="shared" si="216"/>
        <v>0</v>
      </c>
    </row>
    <row r="1954" spans="16:31">
      <c r="P1954" s="54"/>
      <c r="Q1954" s="45" t="str">
        <f t="shared" si="210"/>
        <v/>
      </c>
      <c r="R1954" s="45" t="str">
        <f>+IF(Q1954="","",IFERROR(VLOOKUP(Q1954,Consulta1[],2,0),"-"))</f>
        <v/>
      </c>
      <c r="S1954" s="45" t="str">
        <f>+IF(Q1954="","",IFERROR(VLOOKUP(Q1954,Consulta1[],3,0),"-"))</f>
        <v/>
      </c>
      <c r="T1954" s="45" t="str">
        <f>+IF(Q1954="","",IFERROR(VLOOKUP(Q1954,Consulta1[],4,0),"-"))</f>
        <v/>
      </c>
      <c r="U1954" s="45" t="str">
        <f>+IF(Q1954="","",IFERROR(VLOOKUP(Q1954,Consulta1[],5,0),"-"))</f>
        <v/>
      </c>
      <c r="V1954" s="45" t="str">
        <f>+IF(Q1954="","",IFERROR(VLOOKUP(Q1954,Consulta1[],6,0),"-"))</f>
        <v/>
      </c>
      <c r="W1954" s="45" t="str">
        <f t="shared" si="211"/>
        <v/>
      </c>
      <c r="X1954" s="51" t="str">
        <f>+IF(T1954="SWAT HB",800,IF(R1954="-","",IFERROR(IF(T1954="-","",VLOOKUP(T1954,'SKILL PERFIL'!$A$2:$B$37,2,0)),"")))</f>
        <v/>
      </c>
      <c r="Y1954" s="51" t="str">
        <f t="shared" si="212"/>
        <v/>
      </c>
      <c r="Z1954" s="46" t="str">
        <f t="shared" si="213"/>
        <v/>
      </c>
      <c r="AA1954" s="45" t="str">
        <f t="shared" si="214"/>
        <v/>
      </c>
      <c r="AB1954" s="45" t="str">
        <f t="shared" si="215"/>
        <v/>
      </c>
      <c r="AC1954" s="45" t="str">
        <f>+IF(Q1954="","",IFERROR(VLOOKUP(Q1954,Consulta1[],7,0),"-"))</f>
        <v/>
      </c>
      <c r="AD1954" s="45" t="str">
        <f>+IF(Q1954="","",IFERROR(VLOOKUP(Q1954,Consulta1[],9,0),"-"))</f>
        <v/>
      </c>
      <c r="AE1954" s="1">
        <f t="shared" si="216"/>
        <v>0</v>
      </c>
    </row>
    <row r="1955" spans="16:31">
      <c r="P1955" s="54"/>
      <c r="Q1955" s="45" t="str">
        <f t="shared" si="210"/>
        <v/>
      </c>
      <c r="R1955" s="45" t="str">
        <f>+IF(Q1955="","",IFERROR(VLOOKUP(Q1955,Consulta1[],2,0),"-"))</f>
        <v/>
      </c>
      <c r="S1955" s="45" t="str">
        <f>+IF(Q1955="","",IFERROR(VLOOKUP(Q1955,Consulta1[],3,0),"-"))</f>
        <v/>
      </c>
      <c r="T1955" s="45" t="str">
        <f>+IF(Q1955="","",IFERROR(VLOOKUP(Q1955,Consulta1[],4,0),"-"))</f>
        <v/>
      </c>
      <c r="U1955" s="45" t="str">
        <f>+IF(Q1955="","",IFERROR(VLOOKUP(Q1955,Consulta1[],5,0),"-"))</f>
        <v/>
      </c>
      <c r="V1955" s="45" t="str">
        <f>+IF(Q1955="","",IFERROR(VLOOKUP(Q1955,Consulta1[],6,0),"-"))</f>
        <v/>
      </c>
      <c r="W1955" s="45" t="str">
        <f t="shared" si="211"/>
        <v/>
      </c>
      <c r="X1955" s="51" t="str">
        <f>+IF(T1955="SWAT HB",800,IF(R1955="-","",IFERROR(IF(T1955="-","",VLOOKUP(T1955,'SKILL PERFIL'!$A$2:$B$37,2,0)),"")))</f>
        <v/>
      </c>
      <c r="Y1955" s="51" t="str">
        <f t="shared" si="212"/>
        <v/>
      </c>
      <c r="Z1955" s="46" t="str">
        <f t="shared" si="213"/>
        <v/>
      </c>
      <c r="AA1955" s="45" t="str">
        <f t="shared" si="214"/>
        <v/>
      </c>
      <c r="AB1955" s="45" t="str">
        <f t="shared" si="215"/>
        <v/>
      </c>
      <c r="AC1955" s="45" t="str">
        <f>+IF(Q1955="","",IFERROR(VLOOKUP(Q1955,Consulta1[],7,0),"-"))</f>
        <v/>
      </c>
      <c r="AD1955" s="45" t="str">
        <f>+IF(Q1955="","",IFERROR(VLOOKUP(Q1955,Consulta1[],9,0),"-"))</f>
        <v/>
      </c>
      <c r="AE1955" s="1">
        <f t="shared" si="216"/>
        <v>0</v>
      </c>
    </row>
    <row r="1956" spans="16:31">
      <c r="P1956" s="54"/>
      <c r="Q1956" s="45" t="str">
        <f t="shared" si="210"/>
        <v/>
      </c>
      <c r="R1956" s="45" t="str">
        <f>+IF(Q1956="","",IFERROR(VLOOKUP(Q1956,Consulta1[],2,0),"-"))</f>
        <v/>
      </c>
      <c r="S1956" s="45" t="str">
        <f>+IF(Q1956="","",IFERROR(VLOOKUP(Q1956,Consulta1[],3,0),"-"))</f>
        <v/>
      </c>
      <c r="T1956" s="45" t="str">
        <f>+IF(Q1956="","",IFERROR(VLOOKUP(Q1956,Consulta1[],4,0),"-"))</f>
        <v/>
      </c>
      <c r="U1956" s="45" t="str">
        <f>+IF(Q1956="","",IFERROR(VLOOKUP(Q1956,Consulta1[],5,0),"-"))</f>
        <v/>
      </c>
      <c r="V1956" s="45" t="str">
        <f>+IF(Q1956="","",IFERROR(VLOOKUP(Q1956,Consulta1[],6,0),"-"))</f>
        <v/>
      </c>
      <c r="W1956" s="45" t="str">
        <f t="shared" si="211"/>
        <v/>
      </c>
      <c r="X1956" s="51" t="str">
        <f>+IF(T1956="SWAT HB",800,IF(R1956="-","",IFERROR(IF(T1956="-","",VLOOKUP(T1956,'SKILL PERFIL'!$A$2:$B$37,2,0)),"")))</f>
        <v/>
      </c>
      <c r="Y1956" s="51" t="str">
        <f t="shared" si="212"/>
        <v/>
      </c>
      <c r="Z1956" s="46" t="str">
        <f t="shared" si="213"/>
        <v/>
      </c>
      <c r="AA1956" s="45" t="str">
        <f t="shared" si="214"/>
        <v/>
      </c>
      <c r="AB1956" s="45" t="str">
        <f t="shared" si="215"/>
        <v/>
      </c>
      <c r="AC1956" s="45" t="str">
        <f>+IF(Q1956="","",IFERROR(VLOOKUP(Q1956,Consulta1[],7,0),"-"))</f>
        <v/>
      </c>
      <c r="AD1956" s="45" t="str">
        <f>+IF(Q1956="","",IFERROR(VLOOKUP(Q1956,Consulta1[],9,0),"-"))</f>
        <v/>
      </c>
      <c r="AE1956" s="1">
        <f t="shared" si="216"/>
        <v>0</v>
      </c>
    </row>
    <row r="1957" spans="16:31">
      <c r="P1957" s="54"/>
      <c r="Q1957" s="45" t="str">
        <f t="shared" si="210"/>
        <v/>
      </c>
      <c r="R1957" s="45" t="str">
        <f>+IF(Q1957="","",IFERROR(VLOOKUP(Q1957,Consulta1[],2,0),"-"))</f>
        <v/>
      </c>
      <c r="S1957" s="45" t="str">
        <f>+IF(Q1957="","",IFERROR(VLOOKUP(Q1957,Consulta1[],3,0),"-"))</f>
        <v/>
      </c>
      <c r="T1957" s="45" t="str">
        <f>+IF(Q1957="","",IFERROR(VLOOKUP(Q1957,Consulta1[],4,0),"-"))</f>
        <v/>
      </c>
      <c r="U1957" s="45" t="str">
        <f>+IF(Q1957="","",IFERROR(VLOOKUP(Q1957,Consulta1[],5,0),"-"))</f>
        <v/>
      </c>
      <c r="V1957" s="45" t="str">
        <f>+IF(Q1957="","",IFERROR(VLOOKUP(Q1957,Consulta1[],6,0),"-"))</f>
        <v/>
      </c>
      <c r="W1957" s="45" t="str">
        <f t="shared" si="211"/>
        <v/>
      </c>
      <c r="X1957" s="51" t="str">
        <f>+IF(T1957="SWAT HB",800,IF(R1957="-","",IFERROR(IF(T1957="-","",VLOOKUP(T1957,'SKILL PERFIL'!$A$2:$B$37,2,0)),"")))</f>
        <v/>
      </c>
      <c r="Y1957" s="51" t="str">
        <f t="shared" si="212"/>
        <v/>
      </c>
      <c r="Z1957" s="46" t="str">
        <f t="shared" si="213"/>
        <v/>
      </c>
      <c r="AA1957" s="45" t="str">
        <f t="shared" si="214"/>
        <v/>
      </c>
      <c r="AB1957" s="45" t="str">
        <f t="shared" si="215"/>
        <v/>
      </c>
      <c r="AC1957" s="45" t="str">
        <f>+IF(Q1957="","",IFERROR(VLOOKUP(Q1957,Consulta1[],7,0),"-"))</f>
        <v/>
      </c>
      <c r="AD1957" s="45" t="str">
        <f>+IF(Q1957="","",IFERROR(VLOOKUP(Q1957,Consulta1[],9,0),"-"))</f>
        <v/>
      </c>
      <c r="AE1957" s="1">
        <f t="shared" si="216"/>
        <v>0</v>
      </c>
    </row>
    <row r="1958" spans="16:31">
      <c r="P1958" s="54"/>
      <c r="Q1958" s="45" t="str">
        <f t="shared" si="210"/>
        <v/>
      </c>
      <c r="R1958" s="45" t="str">
        <f>+IF(Q1958="","",IFERROR(VLOOKUP(Q1958,Consulta1[],2,0),"-"))</f>
        <v/>
      </c>
      <c r="S1958" s="45" t="str">
        <f>+IF(Q1958="","",IFERROR(VLOOKUP(Q1958,Consulta1[],3,0),"-"))</f>
        <v/>
      </c>
      <c r="T1958" s="45" t="str">
        <f>+IF(Q1958="","",IFERROR(VLOOKUP(Q1958,Consulta1[],4,0),"-"))</f>
        <v/>
      </c>
      <c r="U1958" s="45" t="str">
        <f>+IF(Q1958="","",IFERROR(VLOOKUP(Q1958,Consulta1[],5,0),"-"))</f>
        <v/>
      </c>
      <c r="V1958" s="45" t="str">
        <f>+IF(Q1958="","",IFERROR(VLOOKUP(Q1958,Consulta1[],6,0),"-"))</f>
        <v/>
      </c>
      <c r="W1958" s="45" t="str">
        <f t="shared" si="211"/>
        <v/>
      </c>
      <c r="X1958" s="51" t="str">
        <f>+IF(T1958="SWAT HB",800,IF(R1958="-","",IFERROR(IF(T1958="-","",VLOOKUP(T1958,'SKILL PERFIL'!$A$2:$B$37,2,0)),"")))</f>
        <v/>
      </c>
      <c r="Y1958" s="51" t="str">
        <f t="shared" si="212"/>
        <v/>
      </c>
      <c r="Z1958" s="46" t="str">
        <f t="shared" si="213"/>
        <v/>
      </c>
      <c r="AA1958" s="45" t="str">
        <f t="shared" si="214"/>
        <v/>
      </c>
      <c r="AB1958" s="45" t="str">
        <f t="shared" si="215"/>
        <v/>
      </c>
      <c r="AC1958" s="45" t="str">
        <f>+IF(Q1958="","",IFERROR(VLOOKUP(Q1958,Consulta1[],7,0),"-"))</f>
        <v/>
      </c>
      <c r="AD1958" s="45" t="str">
        <f>+IF(Q1958="","",IFERROR(VLOOKUP(Q1958,Consulta1[],9,0),"-"))</f>
        <v/>
      </c>
      <c r="AE1958" s="1">
        <f t="shared" si="216"/>
        <v>0</v>
      </c>
    </row>
    <row r="1959" spans="16:31">
      <c r="P1959" s="54"/>
      <c r="Q1959" s="45" t="str">
        <f t="shared" si="210"/>
        <v/>
      </c>
      <c r="R1959" s="45" t="str">
        <f>+IF(Q1959="","",IFERROR(VLOOKUP(Q1959,Consulta1[],2,0),"-"))</f>
        <v/>
      </c>
      <c r="S1959" s="45" t="str">
        <f>+IF(Q1959="","",IFERROR(VLOOKUP(Q1959,Consulta1[],3,0),"-"))</f>
        <v/>
      </c>
      <c r="T1959" s="45" t="str">
        <f>+IF(Q1959="","",IFERROR(VLOOKUP(Q1959,Consulta1[],4,0),"-"))</f>
        <v/>
      </c>
      <c r="U1959" s="45" t="str">
        <f>+IF(Q1959="","",IFERROR(VLOOKUP(Q1959,Consulta1[],5,0),"-"))</f>
        <v/>
      </c>
      <c r="V1959" s="45" t="str">
        <f>+IF(Q1959="","",IFERROR(VLOOKUP(Q1959,Consulta1[],6,0),"-"))</f>
        <v/>
      </c>
      <c r="W1959" s="45" t="str">
        <f t="shared" si="211"/>
        <v/>
      </c>
      <c r="X1959" s="51" t="str">
        <f>+IF(T1959="SWAT HB",800,IF(R1959="-","",IFERROR(IF(T1959="-","",VLOOKUP(T1959,'SKILL PERFIL'!$A$2:$B$37,2,0)),"")))</f>
        <v/>
      </c>
      <c r="Y1959" s="51" t="str">
        <f t="shared" si="212"/>
        <v/>
      </c>
      <c r="Z1959" s="46" t="str">
        <f t="shared" si="213"/>
        <v/>
      </c>
      <c r="AA1959" s="45" t="str">
        <f t="shared" si="214"/>
        <v/>
      </c>
      <c r="AB1959" s="45" t="str">
        <f t="shared" si="215"/>
        <v/>
      </c>
      <c r="AC1959" s="45" t="str">
        <f>+IF(Q1959="","",IFERROR(VLOOKUP(Q1959,Consulta1[],7,0),"-"))</f>
        <v/>
      </c>
      <c r="AD1959" s="45" t="str">
        <f>+IF(Q1959="","",IFERROR(VLOOKUP(Q1959,Consulta1[],9,0),"-"))</f>
        <v/>
      </c>
      <c r="AE1959" s="1">
        <f t="shared" si="216"/>
        <v>0</v>
      </c>
    </row>
    <row r="1960" spans="16:31">
      <c r="P1960" s="54"/>
      <c r="Q1960" s="45" t="str">
        <f t="shared" si="210"/>
        <v/>
      </c>
      <c r="R1960" s="45" t="str">
        <f>+IF(Q1960="","",IFERROR(VLOOKUP(Q1960,Consulta1[],2,0),"-"))</f>
        <v/>
      </c>
      <c r="S1960" s="45" t="str">
        <f>+IF(Q1960="","",IFERROR(VLOOKUP(Q1960,Consulta1[],3,0),"-"))</f>
        <v/>
      </c>
      <c r="T1960" s="45" t="str">
        <f>+IF(Q1960="","",IFERROR(VLOOKUP(Q1960,Consulta1[],4,0),"-"))</f>
        <v/>
      </c>
      <c r="U1960" s="45" t="str">
        <f>+IF(Q1960="","",IFERROR(VLOOKUP(Q1960,Consulta1[],5,0),"-"))</f>
        <v/>
      </c>
      <c r="V1960" s="45" t="str">
        <f>+IF(Q1960="","",IFERROR(VLOOKUP(Q1960,Consulta1[],6,0),"-"))</f>
        <v/>
      </c>
      <c r="W1960" s="45" t="str">
        <f t="shared" si="211"/>
        <v/>
      </c>
      <c r="X1960" s="51" t="str">
        <f>+IF(T1960="SWAT HB",800,IF(R1960="-","",IFERROR(IF(T1960="-","",VLOOKUP(T1960,'SKILL PERFIL'!$A$2:$B$37,2,0)),"")))</f>
        <v/>
      </c>
      <c r="Y1960" s="51" t="str">
        <f t="shared" si="212"/>
        <v/>
      </c>
      <c r="Z1960" s="46" t="str">
        <f t="shared" si="213"/>
        <v/>
      </c>
      <c r="AA1960" s="45" t="str">
        <f t="shared" si="214"/>
        <v/>
      </c>
      <c r="AB1960" s="45" t="str">
        <f t="shared" si="215"/>
        <v/>
      </c>
      <c r="AC1960" s="45" t="str">
        <f>+IF(Q1960="","",IFERROR(VLOOKUP(Q1960,Consulta1[],7,0),"-"))</f>
        <v/>
      </c>
      <c r="AD1960" s="45" t="str">
        <f>+IF(Q1960="","",IFERROR(VLOOKUP(Q1960,Consulta1[],9,0),"-"))</f>
        <v/>
      </c>
      <c r="AE1960" s="1">
        <f t="shared" si="216"/>
        <v>0</v>
      </c>
    </row>
    <row r="1961" spans="16:31">
      <c r="P1961" s="54"/>
      <c r="Q1961" s="45" t="str">
        <f t="shared" si="210"/>
        <v/>
      </c>
      <c r="R1961" s="45" t="str">
        <f>+IF(Q1961="","",IFERROR(VLOOKUP(Q1961,Consulta1[],2,0),"-"))</f>
        <v/>
      </c>
      <c r="S1961" s="45" t="str">
        <f>+IF(Q1961="","",IFERROR(VLOOKUP(Q1961,Consulta1[],3,0),"-"))</f>
        <v/>
      </c>
      <c r="T1961" s="45" t="str">
        <f>+IF(Q1961="","",IFERROR(VLOOKUP(Q1961,Consulta1[],4,0),"-"))</f>
        <v/>
      </c>
      <c r="U1961" s="45" t="str">
        <f>+IF(Q1961="","",IFERROR(VLOOKUP(Q1961,Consulta1[],5,0),"-"))</f>
        <v/>
      </c>
      <c r="V1961" s="45" t="str">
        <f>+IF(Q1961="","",IFERROR(VLOOKUP(Q1961,Consulta1[],6,0),"-"))</f>
        <v/>
      </c>
      <c r="W1961" s="45" t="str">
        <f t="shared" si="211"/>
        <v/>
      </c>
      <c r="X1961" s="51" t="str">
        <f>+IF(T1961="SWAT HB",800,IF(R1961="-","",IFERROR(IF(T1961="-","",VLOOKUP(T1961,'SKILL PERFIL'!$A$2:$B$37,2,0)),"")))</f>
        <v/>
      </c>
      <c r="Y1961" s="51" t="str">
        <f t="shared" si="212"/>
        <v/>
      </c>
      <c r="Z1961" s="46" t="str">
        <f t="shared" si="213"/>
        <v/>
      </c>
      <c r="AA1961" s="45" t="str">
        <f t="shared" si="214"/>
        <v/>
      </c>
      <c r="AB1961" s="45" t="str">
        <f t="shared" si="215"/>
        <v/>
      </c>
      <c r="AC1961" s="45" t="str">
        <f>+IF(Q1961="","",IFERROR(VLOOKUP(Q1961,Consulta1[],7,0),"-"))</f>
        <v/>
      </c>
      <c r="AD1961" s="45" t="str">
        <f>+IF(Q1961="","",IFERROR(VLOOKUP(Q1961,Consulta1[],9,0),"-"))</f>
        <v/>
      </c>
      <c r="AE1961" s="1">
        <f t="shared" si="216"/>
        <v>0</v>
      </c>
    </row>
    <row r="1962" spans="16:31">
      <c r="P1962" s="54"/>
      <c r="Q1962" s="45" t="str">
        <f t="shared" si="210"/>
        <v/>
      </c>
      <c r="R1962" s="45" t="str">
        <f>+IF(Q1962="","",IFERROR(VLOOKUP(Q1962,Consulta1[],2,0),"-"))</f>
        <v/>
      </c>
      <c r="S1962" s="45" t="str">
        <f>+IF(Q1962="","",IFERROR(VLOOKUP(Q1962,Consulta1[],3,0),"-"))</f>
        <v/>
      </c>
      <c r="T1962" s="45" t="str">
        <f>+IF(Q1962="","",IFERROR(VLOOKUP(Q1962,Consulta1[],4,0),"-"))</f>
        <v/>
      </c>
      <c r="U1962" s="45" t="str">
        <f>+IF(Q1962="","",IFERROR(VLOOKUP(Q1962,Consulta1[],5,0),"-"))</f>
        <v/>
      </c>
      <c r="V1962" s="45" t="str">
        <f>+IF(Q1962="","",IFERROR(VLOOKUP(Q1962,Consulta1[],6,0),"-"))</f>
        <v/>
      </c>
      <c r="W1962" s="45" t="str">
        <f t="shared" si="211"/>
        <v/>
      </c>
      <c r="X1962" s="51" t="str">
        <f>+IF(T1962="SWAT HB",800,IF(R1962="-","",IFERROR(IF(T1962="-","",VLOOKUP(T1962,'SKILL PERFIL'!$A$2:$B$37,2,0)),"")))</f>
        <v/>
      </c>
      <c r="Y1962" s="51" t="str">
        <f t="shared" si="212"/>
        <v/>
      </c>
      <c r="Z1962" s="46" t="str">
        <f t="shared" si="213"/>
        <v/>
      </c>
      <c r="AA1962" s="45" t="str">
        <f t="shared" si="214"/>
        <v/>
      </c>
      <c r="AB1962" s="45" t="str">
        <f t="shared" si="215"/>
        <v/>
      </c>
      <c r="AC1962" s="45" t="str">
        <f>+IF(Q1962="","",IFERROR(VLOOKUP(Q1962,Consulta1[],7,0),"-"))</f>
        <v/>
      </c>
      <c r="AD1962" s="45" t="str">
        <f>+IF(Q1962="","",IFERROR(VLOOKUP(Q1962,Consulta1[],9,0),"-"))</f>
        <v/>
      </c>
      <c r="AE1962" s="1">
        <f t="shared" si="216"/>
        <v>0</v>
      </c>
    </row>
    <row r="1963" spans="16:31">
      <c r="P1963" s="54"/>
      <c r="Q1963" s="45" t="str">
        <f t="shared" si="210"/>
        <v/>
      </c>
      <c r="R1963" s="45" t="str">
        <f>+IF(Q1963="","",IFERROR(VLOOKUP(Q1963,Consulta1[],2,0),"-"))</f>
        <v/>
      </c>
      <c r="S1963" s="45" t="str">
        <f>+IF(Q1963="","",IFERROR(VLOOKUP(Q1963,Consulta1[],3,0),"-"))</f>
        <v/>
      </c>
      <c r="T1963" s="45" t="str">
        <f>+IF(Q1963="","",IFERROR(VLOOKUP(Q1963,Consulta1[],4,0),"-"))</f>
        <v/>
      </c>
      <c r="U1963" s="45" t="str">
        <f>+IF(Q1963="","",IFERROR(VLOOKUP(Q1963,Consulta1[],5,0),"-"))</f>
        <v/>
      </c>
      <c r="V1963" s="45" t="str">
        <f>+IF(Q1963="","",IFERROR(VLOOKUP(Q1963,Consulta1[],6,0),"-"))</f>
        <v/>
      </c>
      <c r="W1963" s="45" t="str">
        <f t="shared" si="211"/>
        <v/>
      </c>
      <c r="X1963" s="51" t="str">
        <f>+IF(T1963="SWAT HB",800,IF(R1963="-","",IFERROR(IF(T1963="-","",VLOOKUP(T1963,'SKILL PERFIL'!$A$2:$B$37,2,0)),"")))</f>
        <v/>
      </c>
      <c r="Y1963" s="51" t="str">
        <f t="shared" si="212"/>
        <v/>
      </c>
      <c r="Z1963" s="46" t="str">
        <f t="shared" si="213"/>
        <v/>
      </c>
      <c r="AA1963" s="45" t="str">
        <f t="shared" si="214"/>
        <v/>
      </c>
      <c r="AB1963" s="45" t="str">
        <f t="shared" si="215"/>
        <v/>
      </c>
      <c r="AC1963" s="45" t="str">
        <f>+IF(Q1963="","",IFERROR(VLOOKUP(Q1963,Consulta1[],7,0),"-"))</f>
        <v/>
      </c>
      <c r="AD1963" s="45" t="str">
        <f>+IF(Q1963="","",IFERROR(VLOOKUP(Q1963,Consulta1[],9,0),"-"))</f>
        <v/>
      </c>
      <c r="AE1963" s="1">
        <f t="shared" si="216"/>
        <v>0</v>
      </c>
    </row>
    <row r="1964" spans="16:31">
      <c r="P1964" s="54"/>
      <c r="Q1964" s="45" t="str">
        <f t="shared" si="210"/>
        <v/>
      </c>
      <c r="R1964" s="45" t="str">
        <f>+IF(Q1964="","",IFERROR(VLOOKUP(Q1964,Consulta1[],2,0),"-"))</f>
        <v/>
      </c>
      <c r="S1964" s="45" t="str">
        <f>+IF(Q1964="","",IFERROR(VLOOKUP(Q1964,Consulta1[],3,0),"-"))</f>
        <v/>
      </c>
      <c r="T1964" s="45" t="str">
        <f>+IF(Q1964="","",IFERROR(VLOOKUP(Q1964,Consulta1[],4,0),"-"))</f>
        <v/>
      </c>
      <c r="U1964" s="45" t="str">
        <f>+IF(Q1964="","",IFERROR(VLOOKUP(Q1964,Consulta1[],5,0),"-"))</f>
        <v/>
      </c>
      <c r="V1964" s="45" t="str">
        <f>+IF(Q1964="","",IFERROR(VLOOKUP(Q1964,Consulta1[],6,0),"-"))</f>
        <v/>
      </c>
      <c r="W1964" s="45" t="str">
        <f t="shared" si="211"/>
        <v/>
      </c>
      <c r="X1964" s="51" t="str">
        <f>+IF(T1964="SWAT HB",800,IF(R1964="-","",IFERROR(IF(T1964="-","",VLOOKUP(T1964,'SKILL PERFIL'!$A$2:$B$37,2,0)),"")))</f>
        <v/>
      </c>
      <c r="Y1964" s="51" t="str">
        <f t="shared" si="212"/>
        <v/>
      </c>
      <c r="Z1964" s="46" t="str">
        <f t="shared" si="213"/>
        <v/>
      </c>
      <c r="AA1964" s="45" t="str">
        <f t="shared" si="214"/>
        <v/>
      </c>
      <c r="AB1964" s="45" t="str">
        <f t="shared" si="215"/>
        <v/>
      </c>
      <c r="AC1964" s="45" t="str">
        <f>+IF(Q1964="","",IFERROR(VLOOKUP(Q1964,Consulta1[],7,0),"-"))</f>
        <v/>
      </c>
      <c r="AD1964" s="45" t="str">
        <f>+IF(Q1964="","",IFERROR(VLOOKUP(Q1964,Consulta1[],9,0),"-"))</f>
        <v/>
      </c>
      <c r="AE1964" s="1">
        <f t="shared" si="216"/>
        <v>0</v>
      </c>
    </row>
    <row r="1965" spans="16:31">
      <c r="P1965" s="54"/>
      <c r="Q1965" s="45" t="str">
        <f t="shared" si="210"/>
        <v/>
      </c>
      <c r="R1965" s="45" t="str">
        <f>+IF(Q1965="","",IFERROR(VLOOKUP(Q1965,Consulta1[],2,0),"-"))</f>
        <v/>
      </c>
      <c r="S1965" s="45" t="str">
        <f>+IF(Q1965="","",IFERROR(VLOOKUP(Q1965,Consulta1[],3,0),"-"))</f>
        <v/>
      </c>
      <c r="T1965" s="45" t="str">
        <f>+IF(Q1965="","",IFERROR(VLOOKUP(Q1965,Consulta1[],4,0),"-"))</f>
        <v/>
      </c>
      <c r="U1965" s="45" t="str">
        <f>+IF(Q1965="","",IFERROR(VLOOKUP(Q1965,Consulta1[],5,0),"-"))</f>
        <v/>
      </c>
      <c r="V1965" s="45" t="str">
        <f>+IF(Q1965="","",IFERROR(VLOOKUP(Q1965,Consulta1[],6,0),"-"))</f>
        <v/>
      </c>
      <c r="W1965" s="45" t="str">
        <f t="shared" si="211"/>
        <v/>
      </c>
      <c r="X1965" s="51" t="str">
        <f>+IF(T1965="SWAT HB",800,IF(R1965="-","",IFERROR(IF(T1965="-","",VLOOKUP(T1965,'SKILL PERFIL'!$A$2:$B$37,2,0)),"")))</f>
        <v/>
      </c>
      <c r="Y1965" s="51" t="str">
        <f t="shared" si="212"/>
        <v/>
      </c>
      <c r="Z1965" s="46" t="str">
        <f t="shared" si="213"/>
        <v/>
      </c>
      <c r="AA1965" s="45" t="str">
        <f t="shared" si="214"/>
        <v/>
      </c>
      <c r="AB1965" s="45" t="str">
        <f t="shared" si="215"/>
        <v/>
      </c>
      <c r="AC1965" s="45" t="str">
        <f>+IF(Q1965="","",IFERROR(VLOOKUP(Q1965,Consulta1[],7,0),"-"))</f>
        <v/>
      </c>
      <c r="AD1965" s="45" t="str">
        <f>+IF(Q1965="","",IFERROR(VLOOKUP(Q1965,Consulta1[],9,0),"-"))</f>
        <v/>
      </c>
      <c r="AE1965" s="1">
        <f t="shared" si="216"/>
        <v>0</v>
      </c>
    </row>
    <row r="1966" spans="16:31">
      <c r="P1966" s="54"/>
      <c r="Q1966" s="45" t="str">
        <f t="shared" si="210"/>
        <v/>
      </c>
      <c r="R1966" s="45" t="str">
        <f>+IF(Q1966="","",IFERROR(VLOOKUP(Q1966,Consulta1[],2,0),"-"))</f>
        <v/>
      </c>
      <c r="S1966" s="45" t="str">
        <f>+IF(Q1966="","",IFERROR(VLOOKUP(Q1966,Consulta1[],3,0),"-"))</f>
        <v/>
      </c>
      <c r="T1966" s="45" t="str">
        <f>+IF(Q1966="","",IFERROR(VLOOKUP(Q1966,Consulta1[],4,0),"-"))</f>
        <v/>
      </c>
      <c r="U1966" s="45" t="str">
        <f>+IF(Q1966="","",IFERROR(VLOOKUP(Q1966,Consulta1[],5,0),"-"))</f>
        <v/>
      </c>
      <c r="V1966" s="45" t="str">
        <f>+IF(Q1966="","",IFERROR(VLOOKUP(Q1966,Consulta1[],6,0),"-"))</f>
        <v/>
      </c>
      <c r="W1966" s="45" t="str">
        <f t="shared" si="211"/>
        <v/>
      </c>
      <c r="X1966" s="51" t="str">
        <f>+IF(T1966="SWAT HB",800,IF(R1966="-","",IFERROR(IF(T1966="-","",VLOOKUP(T1966,'SKILL PERFIL'!$A$2:$B$37,2,0)),"")))</f>
        <v/>
      </c>
      <c r="Y1966" s="51" t="str">
        <f t="shared" si="212"/>
        <v/>
      </c>
      <c r="Z1966" s="46" t="str">
        <f t="shared" si="213"/>
        <v/>
      </c>
      <c r="AA1966" s="45" t="str">
        <f t="shared" si="214"/>
        <v/>
      </c>
      <c r="AB1966" s="45" t="str">
        <f t="shared" si="215"/>
        <v/>
      </c>
      <c r="AC1966" s="45" t="str">
        <f>+IF(Q1966="","",IFERROR(VLOOKUP(Q1966,Consulta1[],7,0),"-"))</f>
        <v/>
      </c>
      <c r="AD1966" s="45" t="str">
        <f>+IF(Q1966="","",IFERROR(VLOOKUP(Q1966,Consulta1[],9,0),"-"))</f>
        <v/>
      </c>
      <c r="AE1966" s="1">
        <f t="shared" si="216"/>
        <v>0</v>
      </c>
    </row>
    <row r="1967" spans="16:31">
      <c r="P1967" s="54"/>
      <c r="Q1967" s="45" t="str">
        <f t="shared" si="210"/>
        <v/>
      </c>
      <c r="R1967" s="45" t="str">
        <f>+IF(Q1967="","",IFERROR(VLOOKUP(Q1967,Consulta1[],2,0),"-"))</f>
        <v/>
      </c>
      <c r="S1967" s="45" t="str">
        <f>+IF(Q1967="","",IFERROR(VLOOKUP(Q1967,Consulta1[],3,0),"-"))</f>
        <v/>
      </c>
      <c r="T1967" s="45" t="str">
        <f>+IF(Q1967="","",IFERROR(VLOOKUP(Q1967,Consulta1[],4,0),"-"))</f>
        <v/>
      </c>
      <c r="U1967" s="45" t="str">
        <f>+IF(Q1967="","",IFERROR(VLOOKUP(Q1967,Consulta1[],5,0),"-"))</f>
        <v/>
      </c>
      <c r="V1967" s="45" t="str">
        <f>+IF(Q1967="","",IFERROR(VLOOKUP(Q1967,Consulta1[],6,0),"-"))</f>
        <v/>
      </c>
      <c r="W1967" s="45" t="str">
        <f t="shared" si="211"/>
        <v/>
      </c>
      <c r="X1967" s="51" t="str">
        <f>+IF(T1967="SWAT HB",800,IF(R1967="-","",IFERROR(IF(T1967="-","",VLOOKUP(T1967,'SKILL PERFIL'!$A$2:$B$37,2,0)),"")))</f>
        <v/>
      </c>
      <c r="Y1967" s="51" t="str">
        <f t="shared" si="212"/>
        <v/>
      </c>
      <c r="Z1967" s="46" t="str">
        <f t="shared" si="213"/>
        <v/>
      </c>
      <c r="AA1967" s="45" t="str">
        <f t="shared" si="214"/>
        <v/>
      </c>
      <c r="AB1967" s="45" t="str">
        <f t="shared" si="215"/>
        <v/>
      </c>
      <c r="AC1967" s="45" t="str">
        <f>+IF(Q1967="","",IFERROR(VLOOKUP(Q1967,Consulta1[],7,0),"-"))</f>
        <v/>
      </c>
      <c r="AD1967" s="45" t="str">
        <f>+IF(Q1967="","",IFERROR(VLOOKUP(Q1967,Consulta1[],9,0),"-"))</f>
        <v/>
      </c>
      <c r="AE1967" s="1">
        <f t="shared" si="216"/>
        <v>0</v>
      </c>
    </row>
    <row r="1968" spans="16:31">
      <c r="P1968" s="54"/>
      <c r="Q1968" s="45" t="str">
        <f t="shared" si="210"/>
        <v/>
      </c>
      <c r="R1968" s="45" t="str">
        <f>+IF(Q1968="","",IFERROR(VLOOKUP(Q1968,Consulta1[],2,0),"-"))</f>
        <v/>
      </c>
      <c r="S1968" s="45" t="str">
        <f>+IF(Q1968="","",IFERROR(VLOOKUP(Q1968,Consulta1[],3,0),"-"))</f>
        <v/>
      </c>
      <c r="T1968" s="45" t="str">
        <f>+IF(Q1968="","",IFERROR(VLOOKUP(Q1968,Consulta1[],4,0),"-"))</f>
        <v/>
      </c>
      <c r="U1968" s="45" t="str">
        <f>+IF(Q1968="","",IFERROR(VLOOKUP(Q1968,Consulta1[],5,0),"-"))</f>
        <v/>
      </c>
      <c r="V1968" s="45" t="str">
        <f>+IF(Q1968="","",IFERROR(VLOOKUP(Q1968,Consulta1[],6,0),"-"))</f>
        <v/>
      </c>
      <c r="W1968" s="45" t="str">
        <f t="shared" si="211"/>
        <v/>
      </c>
      <c r="X1968" s="51" t="str">
        <f>+IF(T1968="SWAT HB",800,IF(R1968="-","",IFERROR(IF(T1968="-","",VLOOKUP(T1968,'SKILL PERFIL'!$A$2:$B$37,2,0)),"")))</f>
        <v/>
      </c>
      <c r="Y1968" s="51" t="str">
        <f t="shared" si="212"/>
        <v/>
      </c>
      <c r="Z1968" s="46" t="str">
        <f t="shared" si="213"/>
        <v/>
      </c>
      <c r="AA1968" s="45" t="str">
        <f t="shared" si="214"/>
        <v/>
      </c>
      <c r="AB1968" s="45" t="str">
        <f t="shared" si="215"/>
        <v/>
      </c>
      <c r="AC1968" s="45" t="str">
        <f>+IF(Q1968="","",IFERROR(VLOOKUP(Q1968,Consulta1[],7,0),"-"))</f>
        <v/>
      </c>
      <c r="AD1968" s="45" t="str">
        <f>+IF(Q1968="","",IFERROR(VLOOKUP(Q1968,Consulta1[],9,0),"-"))</f>
        <v/>
      </c>
      <c r="AE1968" s="1">
        <f t="shared" si="216"/>
        <v>0</v>
      </c>
    </row>
    <row r="1969" spans="16:31">
      <c r="P1969" s="54"/>
      <c r="Q1969" s="45" t="str">
        <f t="shared" si="210"/>
        <v/>
      </c>
      <c r="R1969" s="45" t="str">
        <f>+IF(Q1969="","",IFERROR(VLOOKUP(Q1969,Consulta1[],2,0),"-"))</f>
        <v/>
      </c>
      <c r="S1969" s="45" t="str">
        <f>+IF(Q1969="","",IFERROR(VLOOKUP(Q1969,Consulta1[],3,0),"-"))</f>
        <v/>
      </c>
      <c r="T1969" s="45" t="str">
        <f>+IF(Q1969="","",IFERROR(VLOOKUP(Q1969,Consulta1[],4,0),"-"))</f>
        <v/>
      </c>
      <c r="U1969" s="45" t="str">
        <f>+IF(Q1969="","",IFERROR(VLOOKUP(Q1969,Consulta1[],5,0),"-"))</f>
        <v/>
      </c>
      <c r="V1969" s="45" t="str">
        <f>+IF(Q1969="","",IFERROR(VLOOKUP(Q1969,Consulta1[],6,0),"-"))</f>
        <v/>
      </c>
      <c r="W1969" s="45" t="str">
        <f t="shared" si="211"/>
        <v/>
      </c>
      <c r="X1969" s="51" t="str">
        <f>+IF(T1969="SWAT HB",800,IF(R1969="-","",IFERROR(IF(T1969="-","",VLOOKUP(T1969,'SKILL PERFIL'!$A$2:$B$37,2,0)),"")))</f>
        <v/>
      </c>
      <c r="Y1969" s="51" t="str">
        <f t="shared" si="212"/>
        <v/>
      </c>
      <c r="Z1969" s="46" t="str">
        <f t="shared" si="213"/>
        <v/>
      </c>
      <c r="AA1969" s="45" t="str">
        <f t="shared" si="214"/>
        <v/>
      </c>
      <c r="AB1969" s="45" t="str">
        <f t="shared" si="215"/>
        <v/>
      </c>
      <c r="AC1969" s="45" t="str">
        <f>+IF(Q1969="","",IFERROR(VLOOKUP(Q1969,Consulta1[],7,0),"-"))</f>
        <v/>
      </c>
      <c r="AD1969" s="45" t="str">
        <f>+IF(Q1969="","",IFERROR(VLOOKUP(Q1969,Consulta1[],9,0),"-"))</f>
        <v/>
      </c>
      <c r="AE1969" s="1">
        <f t="shared" si="216"/>
        <v>0</v>
      </c>
    </row>
    <row r="1970" spans="16:31">
      <c r="P1970" s="54"/>
      <c r="Q1970" s="45" t="str">
        <f t="shared" si="210"/>
        <v/>
      </c>
      <c r="R1970" s="45" t="str">
        <f>+IF(Q1970="","",IFERROR(VLOOKUP(Q1970,Consulta1[],2,0),"-"))</f>
        <v/>
      </c>
      <c r="S1970" s="45" t="str">
        <f>+IF(Q1970="","",IFERROR(VLOOKUP(Q1970,Consulta1[],3,0),"-"))</f>
        <v/>
      </c>
      <c r="T1970" s="45" t="str">
        <f>+IF(Q1970="","",IFERROR(VLOOKUP(Q1970,Consulta1[],4,0),"-"))</f>
        <v/>
      </c>
      <c r="U1970" s="45" t="str">
        <f>+IF(Q1970="","",IFERROR(VLOOKUP(Q1970,Consulta1[],5,0),"-"))</f>
        <v/>
      </c>
      <c r="V1970" s="45" t="str">
        <f>+IF(Q1970="","",IFERROR(VLOOKUP(Q1970,Consulta1[],6,0),"-"))</f>
        <v/>
      </c>
      <c r="W1970" s="45" t="str">
        <f t="shared" si="211"/>
        <v/>
      </c>
      <c r="X1970" s="51" t="str">
        <f>+IF(T1970="SWAT HB",800,IF(R1970="-","",IFERROR(IF(T1970="-","",VLOOKUP(T1970,'SKILL PERFIL'!$A$2:$B$37,2,0)),"")))</f>
        <v/>
      </c>
      <c r="Y1970" s="51" t="str">
        <f t="shared" si="212"/>
        <v/>
      </c>
      <c r="Z1970" s="46" t="str">
        <f t="shared" si="213"/>
        <v/>
      </c>
      <c r="AA1970" s="45" t="str">
        <f t="shared" si="214"/>
        <v/>
      </c>
      <c r="AB1970" s="45" t="str">
        <f t="shared" si="215"/>
        <v/>
      </c>
      <c r="AC1970" s="45" t="str">
        <f>+IF(Q1970="","",IFERROR(VLOOKUP(Q1970,Consulta1[],7,0),"-"))</f>
        <v/>
      </c>
      <c r="AD1970" s="45" t="str">
        <f>+IF(Q1970="","",IFERROR(VLOOKUP(Q1970,Consulta1[],9,0),"-"))</f>
        <v/>
      </c>
      <c r="AE1970" s="1">
        <f t="shared" si="216"/>
        <v>0</v>
      </c>
    </row>
    <row r="1971" spans="16:31">
      <c r="P1971" s="54"/>
      <c r="Q1971" s="45" t="str">
        <f t="shared" si="210"/>
        <v/>
      </c>
      <c r="R1971" s="45" t="str">
        <f>+IF(Q1971="","",IFERROR(VLOOKUP(Q1971,Consulta1[],2,0),"-"))</f>
        <v/>
      </c>
      <c r="S1971" s="45" t="str">
        <f>+IF(Q1971="","",IFERROR(VLOOKUP(Q1971,Consulta1[],3,0),"-"))</f>
        <v/>
      </c>
      <c r="T1971" s="45" t="str">
        <f>+IF(Q1971="","",IFERROR(VLOOKUP(Q1971,Consulta1[],4,0),"-"))</f>
        <v/>
      </c>
      <c r="U1971" s="45" t="str">
        <f>+IF(Q1971="","",IFERROR(VLOOKUP(Q1971,Consulta1[],5,0),"-"))</f>
        <v/>
      </c>
      <c r="V1971" s="45" t="str">
        <f>+IF(Q1971="","",IFERROR(VLOOKUP(Q1971,Consulta1[],6,0),"-"))</f>
        <v/>
      </c>
      <c r="W1971" s="45" t="str">
        <f t="shared" si="211"/>
        <v/>
      </c>
      <c r="X1971" s="51" t="str">
        <f>+IF(T1971="SWAT HB",800,IF(R1971="-","",IFERROR(IF(T1971="-","",VLOOKUP(T1971,'SKILL PERFIL'!$A$2:$B$37,2,0)),"")))</f>
        <v/>
      </c>
      <c r="Y1971" s="51" t="str">
        <f t="shared" si="212"/>
        <v/>
      </c>
      <c r="Z1971" s="46" t="str">
        <f t="shared" si="213"/>
        <v/>
      </c>
      <c r="AA1971" s="45" t="str">
        <f t="shared" si="214"/>
        <v/>
      </c>
      <c r="AB1971" s="45" t="str">
        <f t="shared" si="215"/>
        <v/>
      </c>
      <c r="AC1971" s="45" t="str">
        <f>+IF(Q1971="","",IFERROR(VLOOKUP(Q1971,Consulta1[],7,0),"-"))</f>
        <v/>
      </c>
      <c r="AD1971" s="45" t="str">
        <f>+IF(Q1971="","",IFERROR(VLOOKUP(Q1971,Consulta1[],9,0),"-"))</f>
        <v/>
      </c>
      <c r="AE1971" s="1">
        <f t="shared" si="216"/>
        <v>0</v>
      </c>
    </row>
    <row r="1972" spans="16:31">
      <c r="P1972" s="54"/>
      <c r="Q1972" s="45" t="str">
        <f t="shared" si="210"/>
        <v/>
      </c>
      <c r="R1972" s="45" t="str">
        <f>+IF(Q1972="","",IFERROR(VLOOKUP(Q1972,Consulta1[],2,0),"-"))</f>
        <v/>
      </c>
      <c r="S1972" s="45" t="str">
        <f>+IF(Q1972="","",IFERROR(VLOOKUP(Q1972,Consulta1[],3,0),"-"))</f>
        <v/>
      </c>
      <c r="T1972" s="45" t="str">
        <f>+IF(Q1972="","",IFERROR(VLOOKUP(Q1972,Consulta1[],4,0),"-"))</f>
        <v/>
      </c>
      <c r="U1972" s="45" t="str">
        <f>+IF(Q1972="","",IFERROR(VLOOKUP(Q1972,Consulta1[],5,0),"-"))</f>
        <v/>
      </c>
      <c r="V1972" s="45" t="str">
        <f>+IF(Q1972="","",IFERROR(VLOOKUP(Q1972,Consulta1[],6,0),"-"))</f>
        <v/>
      </c>
      <c r="W1972" s="45" t="str">
        <f t="shared" si="211"/>
        <v/>
      </c>
      <c r="X1972" s="51" t="str">
        <f>+IF(T1972="SWAT HB",800,IF(R1972="-","",IFERROR(IF(T1972="-","",VLOOKUP(T1972,'SKILL PERFIL'!$A$2:$B$37,2,0)),"")))</f>
        <v/>
      </c>
      <c r="Y1972" s="51" t="str">
        <f t="shared" si="212"/>
        <v/>
      </c>
      <c r="Z1972" s="46" t="str">
        <f t="shared" si="213"/>
        <v/>
      </c>
      <c r="AA1972" s="45" t="str">
        <f t="shared" si="214"/>
        <v/>
      </c>
      <c r="AB1972" s="45" t="str">
        <f t="shared" si="215"/>
        <v/>
      </c>
      <c r="AC1972" s="45" t="str">
        <f>+IF(Q1972="","",IFERROR(VLOOKUP(Q1972,Consulta1[],7,0),"-"))</f>
        <v/>
      </c>
      <c r="AD1972" s="45" t="str">
        <f>+IF(Q1972="","",IFERROR(VLOOKUP(Q1972,Consulta1[],9,0),"-"))</f>
        <v/>
      </c>
      <c r="AE1972" s="1">
        <f t="shared" si="216"/>
        <v>0</v>
      </c>
    </row>
    <row r="1973" spans="16:31">
      <c r="P1973" s="54"/>
      <c r="Q1973" s="45" t="str">
        <f t="shared" si="210"/>
        <v/>
      </c>
      <c r="R1973" s="45" t="str">
        <f>+IF(Q1973="","",IFERROR(VLOOKUP(Q1973,Consulta1[],2,0),"-"))</f>
        <v/>
      </c>
      <c r="S1973" s="45" t="str">
        <f>+IF(Q1973="","",IFERROR(VLOOKUP(Q1973,Consulta1[],3,0),"-"))</f>
        <v/>
      </c>
      <c r="T1973" s="45" t="str">
        <f>+IF(Q1973="","",IFERROR(VLOOKUP(Q1973,Consulta1[],4,0),"-"))</f>
        <v/>
      </c>
      <c r="U1973" s="45" t="str">
        <f>+IF(Q1973="","",IFERROR(VLOOKUP(Q1973,Consulta1[],5,0),"-"))</f>
        <v/>
      </c>
      <c r="V1973" s="45" t="str">
        <f>+IF(Q1973="","",IFERROR(VLOOKUP(Q1973,Consulta1[],6,0),"-"))</f>
        <v/>
      </c>
      <c r="W1973" s="45" t="str">
        <f t="shared" si="211"/>
        <v/>
      </c>
      <c r="X1973" s="51" t="str">
        <f>+IF(T1973="SWAT HB",800,IF(R1973="-","",IFERROR(IF(T1973="-","",VLOOKUP(T1973,'SKILL PERFIL'!$A$2:$B$37,2,0)),"")))</f>
        <v/>
      </c>
      <c r="Y1973" s="51" t="str">
        <f t="shared" si="212"/>
        <v/>
      </c>
      <c r="Z1973" s="46" t="str">
        <f t="shared" si="213"/>
        <v/>
      </c>
      <c r="AA1973" s="45" t="str">
        <f t="shared" si="214"/>
        <v/>
      </c>
      <c r="AB1973" s="45" t="str">
        <f t="shared" si="215"/>
        <v/>
      </c>
      <c r="AC1973" s="45" t="str">
        <f>+IF(Q1973="","",IFERROR(VLOOKUP(Q1973,Consulta1[],7,0),"-"))</f>
        <v/>
      </c>
      <c r="AD1973" s="45" t="str">
        <f>+IF(Q1973="","",IFERROR(VLOOKUP(Q1973,Consulta1[],9,0),"-"))</f>
        <v/>
      </c>
      <c r="AE1973" s="1">
        <f t="shared" si="216"/>
        <v>0</v>
      </c>
    </row>
    <row r="1974" spans="16:31">
      <c r="P1974" s="54"/>
      <c r="Q1974" s="45" t="str">
        <f t="shared" si="210"/>
        <v/>
      </c>
      <c r="R1974" s="45" t="str">
        <f>+IF(Q1974="","",IFERROR(VLOOKUP(Q1974,Consulta1[],2,0),"-"))</f>
        <v/>
      </c>
      <c r="S1974" s="45" t="str">
        <f>+IF(Q1974="","",IFERROR(VLOOKUP(Q1974,Consulta1[],3,0),"-"))</f>
        <v/>
      </c>
      <c r="T1974" s="45" t="str">
        <f>+IF(Q1974="","",IFERROR(VLOOKUP(Q1974,Consulta1[],4,0),"-"))</f>
        <v/>
      </c>
      <c r="U1974" s="45" t="str">
        <f>+IF(Q1974="","",IFERROR(VLOOKUP(Q1974,Consulta1[],5,0),"-"))</f>
        <v/>
      </c>
      <c r="V1974" s="45" t="str">
        <f>+IF(Q1974="","",IFERROR(VLOOKUP(Q1974,Consulta1[],6,0),"-"))</f>
        <v/>
      </c>
      <c r="W1974" s="45" t="str">
        <f t="shared" si="211"/>
        <v/>
      </c>
      <c r="X1974" s="51" t="str">
        <f>+IF(T1974="SWAT HB",800,IF(R1974="-","",IFERROR(IF(T1974="-","",VLOOKUP(T1974,'SKILL PERFIL'!$A$2:$B$37,2,0)),"")))</f>
        <v/>
      </c>
      <c r="Y1974" s="51" t="str">
        <f t="shared" si="212"/>
        <v/>
      </c>
      <c r="Z1974" s="46" t="str">
        <f t="shared" si="213"/>
        <v/>
      </c>
      <c r="AA1974" s="45" t="str">
        <f t="shared" si="214"/>
        <v/>
      </c>
      <c r="AB1974" s="45" t="str">
        <f t="shared" si="215"/>
        <v/>
      </c>
      <c r="AC1974" s="45" t="str">
        <f>+IF(Q1974="","",IFERROR(VLOOKUP(Q1974,Consulta1[],7,0),"-"))</f>
        <v/>
      </c>
      <c r="AD1974" s="45" t="str">
        <f>+IF(Q1974="","",IFERROR(VLOOKUP(Q1974,Consulta1[],9,0),"-"))</f>
        <v/>
      </c>
      <c r="AE1974" s="1">
        <f t="shared" si="216"/>
        <v>0</v>
      </c>
    </row>
    <row r="1975" spans="16:31">
      <c r="P1975" s="54"/>
      <c r="Q1975" s="45" t="str">
        <f t="shared" si="210"/>
        <v/>
      </c>
      <c r="R1975" s="45" t="str">
        <f>+IF(Q1975="","",IFERROR(VLOOKUP(Q1975,Consulta1[],2,0),"-"))</f>
        <v/>
      </c>
      <c r="S1975" s="45" t="str">
        <f>+IF(Q1975="","",IFERROR(VLOOKUP(Q1975,Consulta1[],3,0),"-"))</f>
        <v/>
      </c>
      <c r="T1975" s="45" t="str">
        <f>+IF(Q1975="","",IFERROR(VLOOKUP(Q1975,Consulta1[],4,0),"-"))</f>
        <v/>
      </c>
      <c r="U1975" s="45" t="str">
        <f>+IF(Q1975="","",IFERROR(VLOOKUP(Q1975,Consulta1[],5,0),"-"))</f>
        <v/>
      </c>
      <c r="V1975" s="45" t="str">
        <f>+IF(Q1975="","",IFERROR(VLOOKUP(Q1975,Consulta1[],6,0),"-"))</f>
        <v/>
      </c>
      <c r="W1975" s="45" t="str">
        <f t="shared" si="211"/>
        <v/>
      </c>
      <c r="X1975" s="51" t="str">
        <f>+IF(T1975="SWAT HB",800,IF(R1975="-","",IFERROR(IF(T1975="-","",VLOOKUP(T1975,'SKILL PERFIL'!$A$2:$B$37,2,0)),"")))</f>
        <v/>
      </c>
      <c r="Y1975" s="51" t="str">
        <f t="shared" si="212"/>
        <v/>
      </c>
      <c r="Z1975" s="46" t="str">
        <f t="shared" si="213"/>
        <v/>
      </c>
      <c r="AA1975" s="45" t="str">
        <f t="shared" si="214"/>
        <v/>
      </c>
      <c r="AB1975" s="45" t="str">
        <f t="shared" si="215"/>
        <v/>
      </c>
      <c r="AC1975" s="45" t="str">
        <f>+IF(Q1975="","",IFERROR(VLOOKUP(Q1975,Consulta1[],7,0),"-"))</f>
        <v/>
      </c>
      <c r="AD1975" s="45" t="str">
        <f>+IF(Q1975="","",IFERROR(VLOOKUP(Q1975,Consulta1[],9,0),"-"))</f>
        <v/>
      </c>
      <c r="AE1975" s="1">
        <f t="shared" si="216"/>
        <v>0</v>
      </c>
    </row>
    <row r="1976" spans="16:31">
      <c r="P1976" s="54"/>
      <c r="Q1976" s="45" t="str">
        <f t="shared" si="210"/>
        <v/>
      </c>
      <c r="R1976" s="45" t="str">
        <f>+IF(Q1976="","",IFERROR(VLOOKUP(Q1976,Consulta1[],2,0),"-"))</f>
        <v/>
      </c>
      <c r="S1976" s="45" t="str">
        <f>+IF(Q1976="","",IFERROR(VLOOKUP(Q1976,Consulta1[],3,0),"-"))</f>
        <v/>
      </c>
      <c r="T1976" s="45" t="str">
        <f>+IF(Q1976="","",IFERROR(VLOOKUP(Q1976,Consulta1[],4,0),"-"))</f>
        <v/>
      </c>
      <c r="U1976" s="45" t="str">
        <f>+IF(Q1976="","",IFERROR(VLOOKUP(Q1976,Consulta1[],5,0),"-"))</f>
        <v/>
      </c>
      <c r="V1976" s="45" t="str">
        <f>+IF(Q1976="","",IFERROR(VLOOKUP(Q1976,Consulta1[],6,0),"-"))</f>
        <v/>
      </c>
      <c r="W1976" s="45" t="str">
        <f t="shared" si="211"/>
        <v/>
      </c>
      <c r="X1976" s="51" t="str">
        <f>+IF(T1976="SWAT HB",800,IF(R1976="-","",IFERROR(IF(T1976="-","",VLOOKUP(T1976,'SKILL PERFIL'!$A$2:$B$37,2,0)),"")))</f>
        <v/>
      </c>
      <c r="Y1976" s="51" t="str">
        <f t="shared" si="212"/>
        <v/>
      </c>
      <c r="Z1976" s="46" t="str">
        <f t="shared" si="213"/>
        <v/>
      </c>
      <c r="AA1976" s="45" t="str">
        <f t="shared" si="214"/>
        <v/>
      </c>
      <c r="AB1976" s="45" t="str">
        <f t="shared" si="215"/>
        <v/>
      </c>
      <c r="AC1976" s="45" t="str">
        <f>+IF(Q1976="","",IFERROR(VLOOKUP(Q1976,Consulta1[],7,0),"-"))</f>
        <v/>
      </c>
      <c r="AD1976" s="45" t="str">
        <f>+IF(Q1976="","",IFERROR(VLOOKUP(Q1976,Consulta1[],9,0),"-"))</f>
        <v/>
      </c>
      <c r="AE1976" s="1">
        <f t="shared" si="216"/>
        <v>0</v>
      </c>
    </row>
    <row r="1977" spans="16:31">
      <c r="P1977" s="54"/>
      <c r="Q1977" s="45" t="str">
        <f t="shared" si="210"/>
        <v/>
      </c>
      <c r="R1977" s="45" t="str">
        <f>+IF(Q1977="","",IFERROR(VLOOKUP(Q1977,Consulta1[],2,0),"-"))</f>
        <v/>
      </c>
      <c r="S1977" s="45" t="str">
        <f>+IF(Q1977="","",IFERROR(VLOOKUP(Q1977,Consulta1[],3,0),"-"))</f>
        <v/>
      </c>
      <c r="T1977" s="45" t="str">
        <f>+IF(Q1977="","",IFERROR(VLOOKUP(Q1977,Consulta1[],4,0),"-"))</f>
        <v/>
      </c>
      <c r="U1977" s="45" t="str">
        <f>+IF(Q1977="","",IFERROR(VLOOKUP(Q1977,Consulta1[],5,0),"-"))</f>
        <v/>
      </c>
      <c r="V1977" s="45" t="str">
        <f>+IF(Q1977="","",IFERROR(VLOOKUP(Q1977,Consulta1[],6,0),"-"))</f>
        <v/>
      </c>
      <c r="W1977" s="45" t="str">
        <f t="shared" si="211"/>
        <v/>
      </c>
      <c r="X1977" s="51" t="str">
        <f>+IF(T1977="SWAT HB",800,IF(R1977="-","",IFERROR(IF(T1977="-","",VLOOKUP(T1977,'SKILL PERFIL'!$A$2:$B$37,2,0)),"")))</f>
        <v/>
      </c>
      <c r="Y1977" s="51" t="str">
        <f t="shared" si="212"/>
        <v/>
      </c>
      <c r="Z1977" s="46" t="str">
        <f t="shared" si="213"/>
        <v/>
      </c>
      <c r="AA1977" s="45" t="str">
        <f t="shared" si="214"/>
        <v/>
      </c>
      <c r="AB1977" s="45" t="str">
        <f t="shared" si="215"/>
        <v/>
      </c>
      <c r="AC1977" s="45" t="str">
        <f>+IF(Q1977="","",IFERROR(VLOOKUP(Q1977,Consulta1[],7,0),"-"))</f>
        <v/>
      </c>
      <c r="AD1977" s="45" t="str">
        <f>+IF(Q1977="","",IFERROR(VLOOKUP(Q1977,Consulta1[],9,0),"-"))</f>
        <v/>
      </c>
      <c r="AE1977" s="1">
        <f t="shared" si="216"/>
        <v>0</v>
      </c>
    </row>
    <row r="1978" spans="16:31">
      <c r="P1978" s="54"/>
      <c r="Q1978" s="45" t="str">
        <f t="shared" si="210"/>
        <v/>
      </c>
      <c r="R1978" s="45" t="str">
        <f>+IF(Q1978="","",IFERROR(VLOOKUP(Q1978,Consulta1[],2,0),"-"))</f>
        <v/>
      </c>
      <c r="S1978" s="45" t="str">
        <f>+IF(Q1978="","",IFERROR(VLOOKUP(Q1978,Consulta1[],3,0),"-"))</f>
        <v/>
      </c>
      <c r="T1978" s="45" t="str">
        <f>+IF(Q1978="","",IFERROR(VLOOKUP(Q1978,Consulta1[],4,0),"-"))</f>
        <v/>
      </c>
      <c r="U1978" s="45" t="str">
        <f>+IF(Q1978="","",IFERROR(VLOOKUP(Q1978,Consulta1[],5,0),"-"))</f>
        <v/>
      </c>
      <c r="V1978" s="45" t="str">
        <f>+IF(Q1978="","",IFERROR(VLOOKUP(Q1978,Consulta1[],6,0),"-"))</f>
        <v/>
      </c>
      <c r="W1978" s="45" t="str">
        <f t="shared" si="211"/>
        <v/>
      </c>
      <c r="X1978" s="51" t="str">
        <f>+IF(T1978="SWAT HB",800,IF(R1978="-","",IFERROR(IF(T1978="-","",VLOOKUP(T1978,'SKILL PERFIL'!$A$2:$B$37,2,0)),"")))</f>
        <v/>
      </c>
      <c r="Y1978" s="51" t="str">
        <f t="shared" si="212"/>
        <v/>
      </c>
      <c r="Z1978" s="46" t="str">
        <f t="shared" si="213"/>
        <v/>
      </c>
      <c r="AA1978" s="45" t="str">
        <f t="shared" si="214"/>
        <v/>
      </c>
      <c r="AB1978" s="45" t="str">
        <f t="shared" si="215"/>
        <v/>
      </c>
      <c r="AC1978" s="45" t="str">
        <f>+IF(Q1978="","",IFERROR(VLOOKUP(Q1978,Consulta1[],7,0),"-"))</f>
        <v/>
      </c>
      <c r="AD1978" s="45" t="str">
        <f>+IF(Q1978="","",IFERROR(VLOOKUP(Q1978,Consulta1[],9,0),"-"))</f>
        <v/>
      </c>
      <c r="AE1978" s="1">
        <f t="shared" si="216"/>
        <v>0</v>
      </c>
    </row>
    <row r="1979" spans="16:31">
      <c r="P1979" s="54"/>
      <c r="Q1979" s="45" t="str">
        <f t="shared" si="210"/>
        <v/>
      </c>
      <c r="R1979" s="45" t="str">
        <f>+IF(Q1979="","",IFERROR(VLOOKUP(Q1979,Consulta1[],2,0),"-"))</f>
        <v/>
      </c>
      <c r="S1979" s="45" t="str">
        <f>+IF(Q1979="","",IFERROR(VLOOKUP(Q1979,Consulta1[],3,0),"-"))</f>
        <v/>
      </c>
      <c r="T1979" s="45" t="str">
        <f>+IF(Q1979="","",IFERROR(VLOOKUP(Q1979,Consulta1[],4,0),"-"))</f>
        <v/>
      </c>
      <c r="U1979" s="45" t="str">
        <f>+IF(Q1979="","",IFERROR(VLOOKUP(Q1979,Consulta1[],5,0),"-"))</f>
        <v/>
      </c>
      <c r="V1979" s="45" t="str">
        <f>+IF(Q1979="","",IFERROR(VLOOKUP(Q1979,Consulta1[],6,0),"-"))</f>
        <v/>
      </c>
      <c r="W1979" s="45" t="str">
        <f t="shared" si="211"/>
        <v/>
      </c>
      <c r="X1979" s="51" t="str">
        <f>+IF(T1979="SWAT HB",800,IF(R1979="-","",IFERROR(IF(T1979="-","",VLOOKUP(T1979,'SKILL PERFIL'!$A$2:$B$37,2,0)),"")))</f>
        <v/>
      </c>
      <c r="Y1979" s="51" t="str">
        <f t="shared" si="212"/>
        <v/>
      </c>
      <c r="Z1979" s="46" t="str">
        <f t="shared" si="213"/>
        <v/>
      </c>
      <c r="AA1979" s="45" t="str">
        <f t="shared" si="214"/>
        <v/>
      </c>
      <c r="AB1979" s="45" t="str">
        <f t="shared" si="215"/>
        <v/>
      </c>
      <c r="AC1979" s="45" t="str">
        <f>+IF(Q1979="","",IFERROR(VLOOKUP(Q1979,Consulta1[],7,0),"-"))</f>
        <v/>
      </c>
      <c r="AD1979" s="45" t="str">
        <f>+IF(Q1979="","",IFERROR(VLOOKUP(Q1979,Consulta1[],9,0),"-"))</f>
        <v/>
      </c>
      <c r="AE1979" s="1">
        <f t="shared" si="216"/>
        <v>0</v>
      </c>
    </row>
    <row r="1980" spans="16:31">
      <c r="P1980" s="54"/>
      <c r="Q1980" s="45" t="str">
        <f t="shared" si="210"/>
        <v/>
      </c>
      <c r="R1980" s="45" t="str">
        <f>+IF(Q1980="","",IFERROR(VLOOKUP(Q1980,Consulta1[],2,0),"-"))</f>
        <v/>
      </c>
      <c r="S1980" s="45" t="str">
        <f>+IF(Q1980="","",IFERROR(VLOOKUP(Q1980,Consulta1[],3,0),"-"))</f>
        <v/>
      </c>
      <c r="T1980" s="45" t="str">
        <f>+IF(Q1980="","",IFERROR(VLOOKUP(Q1980,Consulta1[],4,0),"-"))</f>
        <v/>
      </c>
      <c r="U1980" s="45" t="str">
        <f>+IF(Q1980="","",IFERROR(VLOOKUP(Q1980,Consulta1[],5,0),"-"))</f>
        <v/>
      </c>
      <c r="V1980" s="45" t="str">
        <f>+IF(Q1980="","",IFERROR(VLOOKUP(Q1980,Consulta1[],6,0),"-"))</f>
        <v/>
      </c>
      <c r="W1980" s="45" t="str">
        <f t="shared" si="211"/>
        <v/>
      </c>
      <c r="X1980" s="51" t="str">
        <f>+IF(T1980="SWAT HB",800,IF(R1980="-","",IFERROR(IF(T1980="-","",VLOOKUP(T1980,'SKILL PERFIL'!$A$2:$B$37,2,0)),"")))</f>
        <v/>
      </c>
      <c r="Y1980" s="51" t="str">
        <f t="shared" si="212"/>
        <v/>
      </c>
      <c r="Z1980" s="46" t="str">
        <f t="shared" si="213"/>
        <v/>
      </c>
      <c r="AA1980" s="45" t="str">
        <f t="shared" si="214"/>
        <v/>
      </c>
      <c r="AB1980" s="45" t="str">
        <f t="shared" si="215"/>
        <v/>
      </c>
      <c r="AC1980" s="45" t="str">
        <f>+IF(Q1980="","",IFERROR(VLOOKUP(Q1980,Consulta1[],7,0),"-"))</f>
        <v/>
      </c>
      <c r="AD1980" s="45" t="str">
        <f>+IF(Q1980="","",IFERROR(VLOOKUP(Q1980,Consulta1[],9,0),"-"))</f>
        <v/>
      </c>
      <c r="AE1980" s="1">
        <f t="shared" si="216"/>
        <v>0</v>
      </c>
    </row>
    <row r="1981" spans="16:31">
      <c r="P1981" s="54"/>
      <c r="Q1981" s="45" t="str">
        <f t="shared" si="210"/>
        <v/>
      </c>
      <c r="R1981" s="45" t="str">
        <f>+IF(Q1981="","",IFERROR(VLOOKUP(Q1981,Consulta1[],2,0),"-"))</f>
        <v/>
      </c>
      <c r="S1981" s="45" t="str">
        <f>+IF(Q1981="","",IFERROR(VLOOKUP(Q1981,Consulta1[],3,0),"-"))</f>
        <v/>
      </c>
      <c r="T1981" s="45" t="str">
        <f>+IF(Q1981="","",IFERROR(VLOOKUP(Q1981,Consulta1[],4,0),"-"))</f>
        <v/>
      </c>
      <c r="U1981" s="45" t="str">
        <f>+IF(Q1981="","",IFERROR(VLOOKUP(Q1981,Consulta1[],5,0),"-"))</f>
        <v/>
      </c>
      <c r="V1981" s="45" t="str">
        <f>+IF(Q1981="","",IFERROR(VLOOKUP(Q1981,Consulta1[],6,0),"-"))</f>
        <v/>
      </c>
      <c r="W1981" s="45" t="str">
        <f t="shared" si="211"/>
        <v/>
      </c>
      <c r="X1981" s="51" t="str">
        <f>+IF(T1981="SWAT HB",800,IF(R1981="-","",IFERROR(IF(T1981="-","",VLOOKUP(T1981,'SKILL PERFIL'!$A$2:$B$37,2,0)),"")))</f>
        <v/>
      </c>
      <c r="Y1981" s="51" t="str">
        <f t="shared" si="212"/>
        <v/>
      </c>
      <c r="Z1981" s="46" t="str">
        <f t="shared" si="213"/>
        <v/>
      </c>
      <c r="AA1981" s="45" t="str">
        <f t="shared" si="214"/>
        <v/>
      </c>
      <c r="AB1981" s="45" t="str">
        <f t="shared" si="215"/>
        <v/>
      </c>
      <c r="AC1981" s="45" t="str">
        <f>+IF(Q1981="","",IFERROR(VLOOKUP(Q1981,Consulta1[],7,0),"-"))</f>
        <v/>
      </c>
      <c r="AD1981" s="45" t="str">
        <f>+IF(Q1981="","",IFERROR(VLOOKUP(Q1981,Consulta1[],9,0),"-"))</f>
        <v/>
      </c>
      <c r="AE1981" s="1">
        <f t="shared" si="216"/>
        <v>0</v>
      </c>
    </row>
    <row r="1982" spans="16:31">
      <c r="P1982" s="54"/>
      <c r="Q1982" s="45" t="str">
        <f t="shared" si="210"/>
        <v/>
      </c>
      <c r="R1982" s="45" t="str">
        <f>+IF(Q1982="","",IFERROR(VLOOKUP(Q1982,Consulta1[],2,0),"-"))</f>
        <v/>
      </c>
      <c r="S1982" s="45" t="str">
        <f>+IF(Q1982="","",IFERROR(VLOOKUP(Q1982,Consulta1[],3,0),"-"))</f>
        <v/>
      </c>
      <c r="T1982" s="45" t="str">
        <f>+IF(Q1982="","",IFERROR(VLOOKUP(Q1982,Consulta1[],4,0),"-"))</f>
        <v/>
      </c>
      <c r="U1982" s="45" t="str">
        <f>+IF(Q1982="","",IFERROR(VLOOKUP(Q1982,Consulta1[],5,0),"-"))</f>
        <v/>
      </c>
      <c r="V1982" s="45" t="str">
        <f>+IF(Q1982="","",IFERROR(VLOOKUP(Q1982,Consulta1[],6,0),"-"))</f>
        <v/>
      </c>
      <c r="W1982" s="45" t="str">
        <f t="shared" si="211"/>
        <v/>
      </c>
      <c r="X1982" s="51" t="str">
        <f>+IF(T1982="SWAT HB",800,IF(R1982="-","",IFERROR(IF(T1982="-","",VLOOKUP(T1982,'SKILL PERFIL'!$A$2:$B$37,2,0)),"")))</f>
        <v/>
      </c>
      <c r="Y1982" s="51" t="str">
        <f t="shared" si="212"/>
        <v/>
      </c>
      <c r="Z1982" s="46" t="str">
        <f t="shared" si="213"/>
        <v/>
      </c>
      <c r="AA1982" s="45" t="str">
        <f t="shared" si="214"/>
        <v/>
      </c>
      <c r="AB1982" s="45" t="str">
        <f t="shared" si="215"/>
        <v/>
      </c>
      <c r="AC1982" s="45" t="str">
        <f>+IF(Q1982="","",IFERROR(VLOOKUP(Q1982,Consulta1[],7,0),"-"))</f>
        <v/>
      </c>
      <c r="AD1982" s="45" t="str">
        <f>+IF(Q1982="","",IFERROR(VLOOKUP(Q1982,Consulta1[],9,0),"-"))</f>
        <v/>
      </c>
      <c r="AE1982" s="1">
        <f t="shared" si="216"/>
        <v>0</v>
      </c>
    </row>
    <row r="1983" spans="16:31">
      <c r="P1983" s="54"/>
      <c r="Q1983" s="45" t="str">
        <f t="shared" si="210"/>
        <v/>
      </c>
      <c r="R1983" s="45" t="str">
        <f>+IF(Q1983="","",IFERROR(VLOOKUP(Q1983,Consulta1[],2,0),"-"))</f>
        <v/>
      </c>
      <c r="S1983" s="45" t="str">
        <f>+IF(Q1983="","",IFERROR(VLOOKUP(Q1983,Consulta1[],3,0),"-"))</f>
        <v/>
      </c>
      <c r="T1983" s="45" t="str">
        <f>+IF(Q1983="","",IFERROR(VLOOKUP(Q1983,Consulta1[],4,0),"-"))</f>
        <v/>
      </c>
      <c r="U1983" s="45" t="str">
        <f>+IF(Q1983="","",IFERROR(VLOOKUP(Q1983,Consulta1[],5,0),"-"))</f>
        <v/>
      </c>
      <c r="V1983" s="45" t="str">
        <f>+IF(Q1983="","",IFERROR(VLOOKUP(Q1983,Consulta1[],6,0),"-"))</f>
        <v/>
      </c>
      <c r="W1983" s="45" t="str">
        <f t="shared" si="211"/>
        <v/>
      </c>
      <c r="X1983" s="51" t="str">
        <f>+IF(T1983="SWAT HB",800,IF(R1983="-","",IFERROR(IF(T1983="-","",VLOOKUP(T1983,'SKILL PERFIL'!$A$2:$B$37,2,0)),"")))</f>
        <v/>
      </c>
      <c r="Y1983" s="51" t="str">
        <f t="shared" si="212"/>
        <v/>
      </c>
      <c r="Z1983" s="46" t="str">
        <f t="shared" si="213"/>
        <v/>
      </c>
      <c r="AA1983" s="45" t="str">
        <f t="shared" si="214"/>
        <v/>
      </c>
      <c r="AB1983" s="45" t="str">
        <f t="shared" si="215"/>
        <v/>
      </c>
      <c r="AC1983" s="45" t="str">
        <f>+IF(Q1983="","",IFERROR(VLOOKUP(Q1983,Consulta1[],7,0),"-"))</f>
        <v/>
      </c>
      <c r="AD1983" s="45" t="str">
        <f>+IF(Q1983="","",IFERROR(VLOOKUP(Q1983,Consulta1[],9,0),"-"))</f>
        <v/>
      </c>
      <c r="AE1983" s="1">
        <f t="shared" si="216"/>
        <v>0</v>
      </c>
    </row>
    <row r="1984" spans="16:31">
      <c r="P1984" s="54"/>
      <c r="Q1984" s="45" t="str">
        <f t="shared" si="210"/>
        <v/>
      </c>
      <c r="R1984" s="45" t="str">
        <f>+IF(Q1984="","",IFERROR(VLOOKUP(Q1984,Consulta1[],2,0),"-"))</f>
        <v/>
      </c>
      <c r="S1984" s="45" t="str">
        <f>+IF(Q1984="","",IFERROR(VLOOKUP(Q1984,Consulta1[],3,0),"-"))</f>
        <v/>
      </c>
      <c r="T1984" s="45" t="str">
        <f>+IF(Q1984="","",IFERROR(VLOOKUP(Q1984,Consulta1[],4,0),"-"))</f>
        <v/>
      </c>
      <c r="U1984" s="45" t="str">
        <f>+IF(Q1984="","",IFERROR(VLOOKUP(Q1984,Consulta1[],5,0),"-"))</f>
        <v/>
      </c>
      <c r="V1984" s="45" t="str">
        <f>+IF(Q1984="","",IFERROR(VLOOKUP(Q1984,Consulta1[],6,0),"-"))</f>
        <v/>
      </c>
      <c r="W1984" s="45" t="str">
        <f t="shared" si="211"/>
        <v/>
      </c>
      <c r="X1984" s="51" t="str">
        <f>+IF(T1984="SWAT HB",800,IF(R1984="-","",IFERROR(IF(T1984="-","",VLOOKUP(T1984,'SKILL PERFIL'!$A$2:$B$37,2,0)),"")))</f>
        <v/>
      </c>
      <c r="Y1984" s="51" t="str">
        <f t="shared" si="212"/>
        <v/>
      </c>
      <c r="Z1984" s="46" t="str">
        <f t="shared" si="213"/>
        <v/>
      </c>
      <c r="AA1984" s="45" t="str">
        <f t="shared" si="214"/>
        <v/>
      </c>
      <c r="AB1984" s="45" t="str">
        <f t="shared" si="215"/>
        <v/>
      </c>
      <c r="AC1984" s="45" t="str">
        <f>+IF(Q1984="","",IFERROR(VLOOKUP(Q1984,Consulta1[],7,0),"-"))</f>
        <v/>
      </c>
      <c r="AD1984" s="45" t="str">
        <f>+IF(Q1984="","",IFERROR(VLOOKUP(Q1984,Consulta1[],9,0),"-"))</f>
        <v/>
      </c>
      <c r="AE1984" s="1">
        <f t="shared" si="216"/>
        <v>0</v>
      </c>
    </row>
    <row r="1985" spans="16:31">
      <c r="P1985" s="54"/>
      <c r="Q1985" s="45" t="str">
        <f t="shared" si="210"/>
        <v/>
      </c>
      <c r="R1985" s="45" t="str">
        <f>+IF(Q1985="","",IFERROR(VLOOKUP(Q1985,Consulta1[],2,0),"-"))</f>
        <v/>
      </c>
      <c r="S1985" s="45" t="str">
        <f>+IF(Q1985="","",IFERROR(VLOOKUP(Q1985,Consulta1[],3,0),"-"))</f>
        <v/>
      </c>
      <c r="T1985" s="45" t="str">
        <f>+IF(Q1985="","",IFERROR(VLOOKUP(Q1985,Consulta1[],4,0),"-"))</f>
        <v/>
      </c>
      <c r="U1985" s="45" t="str">
        <f>+IF(Q1985="","",IFERROR(VLOOKUP(Q1985,Consulta1[],5,0),"-"))</f>
        <v/>
      </c>
      <c r="V1985" s="45" t="str">
        <f>+IF(Q1985="","",IFERROR(VLOOKUP(Q1985,Consulta1[],6,0),"-"))</f>
        <v/>
      </c>
      <c r="W1985" s="45" t="str">
        <f t="shared" si="211"/>
        <v/>
      </c>
      <c r="X1985" s="51" t="str">
        <f>+IF(T1985="SWAT HB",800,IF(R1985="-","",IFERROR(IF(T1985="-","",VLOOKUP(T1985,'SKILL PERFIL'!$A$2:$B$37,2,0)),"")))</f>
        <v/>
      </c>
      <c r="Y1985" s="51" t="str">
        <f t="shared" si="212"/>
        <v/>
      </c>
      <c r="Z1985" s="46" t="str">
        <f t="shared" si="213"/>
        <v/>
      </c>
      <c r="AA1985" s="45" t="str">
        <f t="shared" si="214"/>
        <v/>
      </c>
      <c r="AB1985" s="45" t="str">
        <f t="shared" si="215"/>
        <v/>
      </c>
      <c r="AC1985" s="45" t="str">
        <f>+IF(Q1985="","",IFERROR(VLOOKUP(Q1985,Consulta1[],7,0),"-"))</f>
        <v/>
      </c>
      <c r="AD1985" s="45" t="str">
        <f>+IF(Q1985="","",IFERROR(VLOOKUP(Q1985,Consulta1[],9,0),"-"))</f>
        <v/>
      </c>
      <c r="AE1985" s="1">
        <f t="shared" si="216"/>
        <v>0</v>
      </c>
    </row>
    <row r="1986" spans="16:31">
      <c r="P1986" s="54"/>
      <c r="Q1986" s="45" t="str">
        <f t="shared" si="210"/>
        <v/>
      </c>
      <c r="R1986" s="45" t="str">
        <f>+IF(Q1986="","",IFERROR(VLOOKUP(Q1986,Consulta1[],2,0),"-"))</f>
        <v/>
      </c>
      <c r="S1986" s="45" t="str">
        <f>+IF(Q1986="","",IFERROR(VLOOKUP(Q1986,Consulta1[],3,0),"-"))</f>
        <v/>
      </c>
      <c r="T1986" s="45" t="str">
        <f>+IF(Q1986="","",IFERROR(VLOOKUP(Q1986,Consulta1[],4,0),"-"))</f>
        <v/>
      </c>
      <c r="U1986" s="45" t="str">
        <f>+IF(Q1986="","",IFERROR(VLOOKUP(Q1986,Consulta1[],5,0),"-"))</f>
        <v/>
      </c>
      <c r="V1986" s="45" t="str">
        <f>+IF(Q1986="","",IFERROR(VLOOKUP(Q1986,Consulta1[],6,0),"-"))</f>
        <v/>
      </c>
      <c r="W1986" s="45" t="str">
        <f t="shared" si="211"/>
        <v/>
      </c>
      <c r="X1986" s="51" t="str">
        <f>+IF(T1986="SWAT HB",800,IF(R1986="-","",IFERROR(IF(T1986="-","",VLOOKUP(T1986,'SKILL PERFIL'!$A$2:$B$37,2,0)),"")))</f>
        <v/>
      </c>
      <c r="Y1986" s="51" t="str">
        <f t="shared" si="212"/>
        <v/>
      </c>
      <c r="Z1986" s="46" t="str">
        <f t="shared" si="213"/>
        <v/>
      </c>
      <c r="AA1986" s="45" t="str">
        <f t="shared" si="214"/>
        <v/>
      </c>
      <c r="AB1986" s="45" t="str">
        <f t="shared" si="215"/>
        <v/>
      </c>
      <c r="AC1986" s="45" t="str">
        <f>+IF(Q1986="","",IFERROR(VLOOKUP(Q1986,Consulta1[],7,0),"-"))</f>
        <v/>
      </c>
      <c r="AD1986" s="45" t="str">
        <f>+IF(Q1986="","",IFERROR(VLOOKUP(Q1986,Consulta1[],9,0),"-"))</f>
        <v/>
      </c>
      <c r="AE1986" s="1">
        <f t="shared" si="216"/>
        <v>0</v>
      </c>
    </row>
    <row r="1987" spans="16:31">
      <c r="P1987" s="54"/>
      <c r="Q1987" s="45" t="str">
        <f t="shared" ref="Q1987:Q2000" si="217">+IFERROR(IF(G1987="","",LEFT(G1987,7))*1,"")</f>
        <v/>
      </c>
      <c r="R1987" s="45" t="str">
        <f>+IF(Q1987="","",IFERROR(VLOOKUP(Q1987,Consulta1[],2,0),"-"))</f>
        <v/>
      </c>
      <c r="S1987" s="45" t="str">
        <f>+IF(Q1987="","",IFERROR(VLOOKUP(Q1987,Consulta1[],3,0),"-"))</f>
        <v/>
      </c>
      <c r="T1987" s="45" t="str">
        <f>+IF(Q1987="","",IFERROR(VLOOKUP(Q1987,Consulta1[],4,0),"-"))</f>
        <v/>
      </c>
      <c r="U1987" s="45" t="str">
        <f>+IF(Q1987="","",IFERROR(VLOOKUP(Q1987,Consulta1[],5,0),"-"))</f>
        <v/>
      </c>
      <c r="V1987" s="45" t="str">
        <f>+IF(Q1987="","",IFERROR(VLOOKUP(Q1987,Consulta1[],6,0),"-"))</f>
        <v/>
      </c>
      <c r="W1987" s="45" t="str">
        <f t="shared" ref="W1987:W2000" si="218">+IF(G1987="","",IF(R1987="-","",I1987))</f>
        <v/>
      </c>
      <c r="X1987" s="51" t="str">
        <f>+IF(T1987="SWAT HB",800,IF(R1987="-","",IFERROR(IF(T1987="-","",VLOOKUP(T1987,'SKILL PERFIL'!$A$2:$B$37,2,0)),"")))</f>
        <v/>
      </c>
      <c r="Y1987" s="51" t="str">
        <f t="shared" ref="Y1987:Y2000" si="219">+IFERROR(IF(R1987="-","",MID(J1987,2,8)*24*3600),"")</f>
        <v/>
      </c>
      <c r="Z1987" s="46" t="str">
        <f t="shared" ref="Z1987:Z2000" si="220">+IFERROR(W1987*Y1987,"")</f>
        <v/>
      </c>
      <c r="AA1987" s="45" t="str">
        <f t="shared" ref="AA1987:AA2000" si="221">+IF(Q1987="","",Q1987)</f>
        <v/>
      </c>
      <c r="AB1987" s="45" t="str">
        <f t="shared" ref="AB1987:AB2000" si="222">+IF(G1987="","",IF(R1987="-",0,1))</f>
        <v/>
      </c>
      <c r="AC1987" s="45" t="str">
        <f>+IF(Q1987="","",IFERROR(VLOOKUP(Q1987,Consulta1[],7,0),"-"))</f>
        <v/>
      </c>
      <c r="AD1987" s="45" t="str">
        <f>+IF(Q1987="","",IFERROR(VLOOKUP(Q1987,Consulta1[],9,0),"-"))</f>
        <v/>
      </c>
      <c r="AE1987" s="1">
        <f t="shared" ref="AE1987:AE2000" si="223">DATE(YEAR(A1987),MONTH(A1987),DAY(A1987))</f>
        <v>0</v>
      </c>
    </row>
    <row r="1988" spans="16:31">
      <c r="P1988" s="54"/>
      <c r="Q1988" s="45" t="str">
        <f t="shared" si="217"/>
        <v/>
      </c>
      <c r="R1988" s="45" t="str">
        <f>+IF(Q1988="","",IFERROR(VLOOKUP(Q1988,Consulta1[],2,0),"-"))</f>
        <v/>
      </c>
      <c r="S1988" s="45" t="str">
        <f>+IF(Q1988="","",IFERROR(VLOOKUP(Q1988,Consulta1[],3,0),"-"))</f>
        <v/>
      </c>
      <c r="T1988" s="45" t="str">
        <f>+IF(Q1988="","",IFERROR(VLOOKUP(Q1988,Consulta1[],4,0),"-"))</f>
        <v/>
      </c>
      <c r="U1988" s="45" t="str">
        <f>+IF(Q1988="","",IFERROR(VLOOKUP(Q1988,Consulta1[],5,0),"-"))</f>
        <v/>
      </c>
      <c r="V1988" s="45" t="str">
        <f>+IF(Q1988="","",IFERROR(VLOOKUP(Q1988,Consulta1[],6,0),"-"))</f>
        <v/>
      </c>
      <c r="W1988" s="45" t="str">
        <f t="shared" si="218"/>
        <v/>
      </c>
      <c r="X1988" s="51" t="str">
        <f>+IF(T1988="SWAT HB",800,IF(R1988="-","",IFERROR(IF(T1988="-","",VLOOKUP(T1988,'SKILL PERFIL'!$A$2:$B$37,2,0)),"")))</f>
        <v/>
      </c>
      <c r="Y1988" s="51" t="str">
        <f t="shared" si="219"/>
        <v/>
      </c>
      <c r="Z1988" s="46" t="str">
        <f t="shared" si="220"/>
        <v/>
      </c>
      <c r="AA1988" s="45" t="str">
        <f t="shared" si="221"/>
        <v/>
      </c>
      <c r="AB1988" s="45" t="str">
        <f t="shared" si="222"/>
        <v/>
      </c>
      <c r="AC1988" s="45" t="str">
        <f>+IF(Q1988="","",IFERROR(VLOOKUP(Q1988,Consulta1[],7,0),"-"))</f>
        <v/>
      </c>
      <c r="AD1988" s="45" t="str">
        <f>+IF(Q1988="","",IFERROR(VLOOKUP(Q1988,Consulta1[],9,0),"-"))</f>
        <v/>
      </c>
      <c r="AE1988" s="1">
        <f t="shared" si="223"/>
        <v>0</v>
      </c>
    </row>
    <row r="1989" spans="16:31">
      <c r="P1989" s="54"/>
      <c r="Q1989" s="45" t="str">
        <f t="shared" si="217"/>
        <v/>
      </c>
      <c r="R1989" s="45" t="str">
        <f>+IF(Q1989="","",IFERROR(VLOOKUP(Q1989,Consulta1[],2,0),"-"))</f>
        <v/>
      </c>
      <c r="S1989" s="45" t="str">
        <f>+IF(Q1989="","",IFERROR(VLOOKUP(Q1989,Consulta1[],3,0),"-"))</f>
        <v/>
      </c>
      <c r="T1989" s="45" t="str">
        <f>+IF(Q1989="","",IFERROR(VLOOKUP(Q1989,Consulta1[],4,0),"-"))</f>
        <v/>
      </c>
      <c r="U1989" s="45" t="str">
        <f>+IF(Q1989="","",IFERROR(VLOOKUP(Q1989,Consulta1[],5,0),"-"))</f>
        <v/>
      </c>
      <c r="V1989" s="45" t="str">
        <f>+IF(Q1989="","",IFERROR(VLOOKUP(Q1989,Consulta1[],6,0),"-"))</f>
        <v/>
      </c>
      <c r="W1989" s="45" t="str">
        <f t="shared" si="218"/>
        <v/>
      </c>
      <c r="X1989" s="51" t="str">
        <f>+IF(T1989="SWAT HB",800,IF(R1989="-","",IFERROR(IF(T1989="-","",VLOOKUP(T1989,'SKILL PERFIL'!$A$2:$B$37,2,0)),"")))</f>
        <v/>
      </c>
      <c r="Y1989" s="51" t="str">
        <f t="shared" si="219"/>
        <v/>
      </c>
      <c r="Z1989" s="46" t="str">
        <f t="shared" si="220"/>
        <v/>
      </c>
      <c r="AA1989" s="45" t="str">
        <f t="shared" si="221"/>
        <v/>
      </c>
      <c r="AB1989" s="45" t="str">
        <f t="shared" si="222"/>
        <v/>
      </c>
      <c r="AC1989" s="45" t="str">
        <f>+IF(Q1989="","",IFERROR(VLOOKUP(Q1989,Consulta1[],7,0),"-"))</f>
        <v/>
      </c>
      <c r="AD1989" s="45" t="str">
        <f>+IF(Q1989="","",IFERROR(VLOOKUP(Q1989,Consulta1[],9,0),"-"))</f>
        <v/>
      </c>
      <c r="AE1989" s="1">
        <f t="shared" si="223"/>
        <v>0</v>
      </c>
    </row>
    <row r="1990" spans="16:31">
      <c r="P1990" s="54"/>
      <c r="Q1990" s="45" t="str">
        <f t="shared" si="217"/>
        <v/>
      </c>
      <c r="R1990" s="45" t="str">
        <f>+IF(Q1990="","",IFERROR(VLOOKUP(Q1990,Consulta1[],2,0),"-"))</f>
        <v/>
      </c>
      <c r="S1990" s="45" t="str">
        <f>+IF(Q1990="","",IFERROR(VLOOKUP(Q1990,Consulta1[],3,0),"-"))</f>
        <v/>
      </c>
      <c r="T1990" s="45" t="str">
        <f>+IF(Q1990="","",IFERROR(VLOOKUP(Q1990,Consulta1[],4,0),"-"))</f>
        <v/>
      </c>
      <c r="U1990" s="45" t="str">
        <f>+IF(Q1990="","",IFERROR(VLOOKUP(Q1990,Consulta1[],5,0),"-"))</f>
        <v/>
      </c>
      <c r="V1990" s="45" t="str">
        <f>+IF(Q1990="","",IFERROR(VLOOKUP(Q1990,Consulta1[],6,0),"-"))</f>
        <v/>
      </c>
      <c r="W1990" s="45" t="str">
        <f t="shared" si="218"/>
        <v/>
      </c>
      <c r="X1990" s="51" t="str">
        <f>+IF(T1990="SWAT HB",800,IF(R1990="-","",IFERROR(IF(T1990="-","",VLOOKUP(T1990,'SKILL PERFIL'!$A$2:$B$37,2,0)),"")))</f>
        <v/>
      </c>
      <c r="Y1990" s="51" t="str">
        <f t="shared" si="219"/>
        <v/>
      </c>
      <c r="Z1990" s="46" t="str">
        <f t="shared" si="220"/>
        <v/>
      </c>
      <c r="AA1990" s="45" t="str">
        <f t="shared" si="221"/>
        <v/>
      </c>
      <c r="AB1990" s="45" t="str">
        <f t="shared" si="222"/>
        <v/>
      </c>
      <c r="AC1990" s="45" t="str">
        <f>+IF(Q1990="","",IFERROR(VLOOKUP(Q1990,Consulta1[],7,0),"-"))</f>
        <v/>
      </c>
      <c r="AD1990" s="45" t="str">
        <f>+IF(Q1990="","",IFERROR(VLOOKUP(Q1990,Consulta1[],9,0),"-"))</f>
        <v/>
      </c>
      <c r="AE1990" s="1">
        <f t="shared" si="223"/>
        <v>0</v>
      </c>
    </row>
    <row r="1991" spans="16:31">
      <c r="P1991" s="54"/>
      <c r="Q1991" s="45" t="str">
        <f t="shared" si="217"/>
        <v/>
      </c>
      <c r="R1991" s="45" t="str">
        <f>+IF(Q1991="","",IFERROR(VLOOKUP(Q1991,Consulta1[],2,0),"-"))</f>
        <v/>
      </c>
      <c r="S1991" s="45" t="str">
        <f>+IF(Q1991="","",IFERROR(VLOOKUP(Q1991,Consulta1[],3,0),"-"))</f>
        <v/>
      </c>
      <c r="T1991" s="45" t="str">
        <f>+IF(Q1991="","",IFERROR(VLOOKUP(Q1991,Consulta1[],4,0),"-"))</f>
        <v/>
      </c>
      <c r="U1991" s="45" t="str">
        <f>+IF(Q1991="","",IFERROR(VLOOKUP(Q1991,Consulta1[],5,0),"-"))</f>
        <v/>
      </c>
      <c r="V1991" s="45" t="str">
        <f>+IF(Q1991="","",IFERROR(VLOOKUP(Q1991,Consulta1[],6,0),"-"))</f>
        <v/>
      </c>
      <c r="W1991" s="45" t="str">
        <f t="shared" si="218"/>
        <v/>
      </c>
      <c r="X1991" s="51" t="str">
        <f>+IF(T1991="SWAT HB",800,IF(R1991="-","",IFERROR(IF(T1991="-","",VLOOKUP(T1991,'SKILL PERFIL'!$A$2:$B$37,2,0)),"")))</f>
        <v/>
      </c>
      <c r="Y1991" s="51" t="str">
        <f t="shared" si="219"/>
        <v/>
      </c>
      <c r="Z1991" s="46" t="str">
        <f t="shared" si="220"/>
        <v/>
      </c>
      <c r="AA1991" s="45" t="str">
        <f t="shared" si="221"/>
        <v/>
      </c>
      <c r="AB1991" s="45" t="str">
        <f t="shared" si="222"/>
        <v/>
      </c>
      <c r="AC1991" s="45" t="str">
        <f>+IF(Q1991="","",IFERROR(VLOOKUP(Q1991,Consulta1[],7,0),"-"))</f>
        <v/>
      </c>
      <c r="AD1991" s="45" t="str">
        <f>+IF(Q1991="","",IFERROR(VLOOKUP(Q1991,Consulta1[],9,0),"-"))</f>
        <v/>
      </c>
      <c r="AE1991" s="1">
        <f t="shared" si="223"/>
        <v>0</v>
      </c>
    </row>
    <row r="1992" spans="16:31">
      <c r="P1992" s="54"/>
      <c r="Q1992" s="45" t="str">
        <f t="shared" si="217"/>
        <v/>
      </c>
      <c r="R1992" s="45" t="str">
        <f>+IF(Q1992="","",IFERROR(VLOOKUP(Q1992,Consulta1[],2,0),"-"))</f>
        <v/>
      </c>
      <c r="S1992" s="45" t="str">
        <f>+IF(Q1992="","",IFERROR(VLOOKUP(Q1992,Consulta1[],3,0),"-"))</f>
        <v/>
      </c>
      <c r="T1992" s="45" t="str">
        <f>+IF(Q1992="","",IFERROR(VLOOKUP(Q1992,Consulta1[],4,0),"-"))</f>
        <v/>
      </c>
      <c r="U1992" s="45" t="str">
        <f>+IF(Q1992="","",IFERROR(VLOOKUP(Q1992,Consulta1[],5,0),"-"))</f>
        <v/>
      </c>
      <c r="V1992" s="45" t="str">
        <f>+IF(Q1992="","",IFERROR(VLOOKUP(Q1992,Consulta1[],6,0),"-"))</f>
        <v/>
      </c>
      <c r="W1992" s="45" t="str">
        <f t="shared" si="218"/>
        <v/>
      </c>
      <c r="X1992" s="51" t="str">
        <f>+IF(T1992="SWAT HB",800,IF(R1992="-","",IFERROR(IF(T1992="-","",VLOOKUP(T1992,'SKILL PERFIL'!$A$2:$B$37,2,0)),"")))</f>
        <v/>
      </c>
      <c r="Y1992" s="51" t="str">
        <f t="shared" si="219"/>
        <v/>
      </c>
      <c r="Z1992" s="46" t="str">
        <f t="shared" si="220"/>
        <v/>
      </c>
      <c r="AA1992" s="45" t="str">
        <f t="shared" si="221"/>
        <v/>
      </c>
      <c r="AB1992" s="45" t="str">
        <f t="shared" si="222"/>
        <v/>
      </c>
      <c r="AC1992" s="45" t="str">
        <f>+IF(Q1992="","",IFERROR(VLOOKUP(Q1992,Consulta1[],7,0),"-"))</f>
        <v/>
      </c>
      <c r="AD1992" s="45" t="str">
        <f>+IF(Q1992="","",IFERROR(VLOOKUP(Q1992,Consulta1[],9,0),"-"))</f>
        <v/>
      </c>
      <c r="AE1992" s="1">
        <f t="shared" si="223"/>
        <v>0</v>
      </c>
    </row>
    <row r="1993" spans="16:31">
      <c r="P1993" s="54"/>
      <c r="Q1993" s="45" t="str">
        <f t="shared" si="217"/>
        <v/>
      </c>
      <c r="R1993" s="45" t="str">
        <f>+IF(Q1993="","",IFERROR(VLOOKUP(Q1993,Consulta1[],2,0),"-"))</f>
        <v/>
      </c>
      <c r="S1993" s="45" t="str">
        <f>+IF(Q1993="","",IFERROR(VLOOKUP(Q1993,Consulta1[],3,0),"-"))</f>
        <v/>
      </c>
      <c r="T1993" s="45" t="str">
        <f>+IF(Q1993="","",IFERROR(VLOOKUP(Q1993,Consulta1[],4,0),"-"))</f>
        <v/>
      </c>
      <c r="U1993" s="45" t="str">
        <f>+IF(Q1993="","",IFERROR(VLOOKUP(Q1993,Consulta1[],5,0),"-"))</f>
        <v/>
      </c>
      <c r="V1993" s="45" t="str">
        <f>+IF(Q1993="","",IFERROR(VLOOKUP(Q1993,Consulta1[],6,0),"-"))</f>
        <v/>
      </c>
      <c r="W1993" s="45" t="str">
        <f t="shared" si="218"/>
        <v/>
      </c>
      <c r="X1993" s="51" t="str">
        <f>+IF(T1993="SWAT HB",800,IF(R1993="-","",IFERROR(IF(T1993="-","",VLOOKUP(T1993,'SKILL PERFIL'!$A$2:$B$37,2,0)),"")))</f>
        <v/>
      </c>
      <c r="Y1993" s="51" t="str">
        <f t="shared" si="219"/>
        <v/>
      </c>
      <c r="Z1993" s="46" t="str">
        <f t="shared" si="220"/>
        <v/>
      </c>
      <c r="AA1993" s="45" t="str">
        <f t="shared" si="221"/>
        <v/>
      </c>
      <c r="AB1993" s="45" t="str">
        <f t="shared" si="222"/>
        <v/>
      </c>
      <c r="AC1993" s="45" t="str">
        <f>+IF(Q1993="","",IFERROR(VLOOKUP(Q1993,Consulta1[],7,0),"-"))</f>
        <v/>
      </c>
      <c r="AD1993" s="45" t="str">
        <f>+IF(Q1993="","",IFERROR(VLOOKUP(Q1993,Consulta1[],9,0),"-"))</f>
        <v/>
      </c>
      <c r="AE1993" s="1">
        <f t="shared" si="223"/>
        <v>0</v>
      </c>
    </row>
    <row r="1994" spans="16:31">
      <c r="P1994" s="54"/>
      <c r="Q1994" s="45" t="str">
        <f t="shared" si="217"/>
        <v/>
      </c>
      <c r="R1994" s="45" t="str">
        <f>+IF(Q1994="","",IFERROR(VLOOKUP(Q1994,Consulta1[],2,0),"-"))</f>
        <v/>
      </c>
      <c r="S1994" s="45" t="str">
        <f>+IF(Q1994="","",IFERROR(VLOOKUP(Q1994,Consulta1[],3,0),"-"))</f>
        <v/>
      </c>
      <c r="T1994" s="45" t="str">
        <f>+IF(Q1994="","",IFERROR(VLOOKUP(Q1994,Consulta1[],4,0),"-"))</f>
        <v/>
      </c>
      <c r="U1994" s="45" t="str">
        <f>+IF(Q1994="","",IFERROR(VLOOKUP(Q1994,Consulta1[],5,0),"-"))</f>
        <v/>
      </c>
      <c r="V1994" s="45" t="str">
        <f>+IF(Q1994="","",IFERROR(VLOOKUP(Q1994,Consulta1[],6,0),"-"))</f>
        <v/>
      </c>
      <c r="W1994" s="45" t="str">
        <f t="shared" si="218"/>
        <v/>
      </c>
      <c r="X1994" s="51" t="str">
        <f>+IF(T1994="SWAT HB",800,IF(R1994="-","",IFERROR(IF(T1994="-","",VLOOKUP(T1994,'SKILL PERFIL'!$A$2:$B$37,2,0)),"")))</f>
        <v/>
      </c>
      <c r="Y1994" s="51" t="str">
        <f t="shared" si="219"/>
        <v/>
      </c>
      <c r="Z1994" s="46" t="str">
        <f t="shared" si="220"/>
        <v/>
      </c>
      <c r="AA1994" s="45" t="str">
        <f t="shared" si="221"/>
        <v/>
      </c>
      <c r="AB1994" s="45" t="str">
        <f t="shared" si="222"/>
        <v/>
      </c>
      <c r="AC1994" s="45" t="str">
        <f>+IF(Q1994="","",IFERROR(VLOOKUP(Q1994,Consulta1[],7,0),"-"))</f>
        <v/>
      </c>
      <c r="AD1994" s="45" t="str">
        <f>+IF(Q1994="","",IFERROR(VLOOKUP(Q1994,Consulta1[],9,0),"-"))</f>
        <v/>
      </c>
      <c r="AE1994" s="1">
        <f t="shared" si="223"/>
        <v>0</v>
      </c>
    </row>
    <row r="1995" spans="16:31">
      <c r="P1995" s="54"/>
      <c r="Q1995" s="45" t="str">
        <f t="shared" si="217"/>
        <v/>
      </c>
      <c r="R1995" s="45" t="str">
        <f>+IF(Q1995="","",IFERROR(VLOOKUP(Q1995,Consulta1[],2,0),"-"))</f>
        <v/>
      </c>
      <c r="S1995" s="45" t="str">
        <f>+IF(Q1995="","",IFERROR(VLOOKUP(Q1995,Consulta1[],3,0),"-"))</f>
        <v/>
      </c>
      <c r="T1995" s="45" t="str">
        <f>+IF(Q1995="","",IFERROR(VLOOKUP(Q1995,Consulta1[],4,0),"-"))</f>
        <v/>
      </c>
      <c r="U1995" s="45" t="str">
        <f>+IF(Q1995="","",IFERROR(VLOOKUP(Q1995,Consulta1[],5,0),"-"))</f>
        <v/>
      </c>
      <c r="V1995" s="45" t="str">
        <f>+IF(Q1995="","",IFERROR(VLOOKUP(Q1995,Consulta1[],6,0),"-"))</f>
        <v/>
      </c>
      <c r="W1995" s="45" t="str">
        <f t="shared" si="218"/>
        <v/>
      </c>
      <c r="X1995" s="51" t="str">
        <f>+IF(T1995="SWAT HB",800,IF(R1995="-","",IFERROR(IF(T1995="-","",VLOOKUP(T1995,'SKILL PERFIL'!$A$2:$B$37,2,0)),"")))</f>
        <v/>
      </c>
      <c r="Y1995" s="51" t="str">
        <f t="shared" si="219"/>
        <v/>
      </c>
      <c r="Z1995" s="46" t="str">
        <f t="shared" si="220"/>
        <v/>
      </c>
      <c r="AA1995" s="45" t="str">
        <f t="shared" si="221"/>
        <v/>
      </c>
      <c r="AB1995" s="45" t="str">
        <f t="shared" si="222"/>
        <v/>
      </c>
      <c r="AC1995" s="45" t="str">
        <f>+IF(Q1995="","",IFERROR(VLOOKUP(Q1995,Consulta1[],7,0),"-"))</f>
        <v/>
      </c>
      <c r="AD1995" s="45" t="str">
        <f>+IF(Q1995="","",IFERROR(VLOOKUP(Q1995,Consulta1[],9,0),"-"))</f>
        <v/>
      </c>
      <c r="AE1995" s="1">
        <f t="shared" si="223"/>
        <v>0</v>
      </c>
    </row>
    <row r="1996" spans="16:31">
      <c r="P1996" s="54"/>
      <c r="Q1996" s="45" t="str">
        <f t="shared" si="217"/>
        <v/>
      </c>
      <c r="R1996" s="45" t="str">
        <f>+IF(Q1996="","",IFERROR(VLOOKUP(Q1996,Consulta1[],2,0),"-"))</f>
        <v/>
      </c>
      <c r="S1996" s="45" t="str">
        <f>+IF(Q1996="","",IFERROR(VLOOKUP(Q1996,Consulta1[],3,0),"-"))</f>
        <v/>
      </c>
      <c r="T1996" s="45" t="str">
        <f>+IF(Q1996="","",IFERROR(VLOOKUP(Q1996,Consulta1[],4,0),"-"))</f>
        <v/>
      </c>
      <c r="U1996" s="45" t="str">
        <f>+IF(Q1996="","",IFERROR(VLOOKUP(Q1996,Consulta1[],5,0),"-"))</f>
        <v/>
      </c>
      <c r="V1996" s="45" t="str">
        <f>+IF(Q1996="","",IFERROR(VLOOKUP(Q1996,Consulta1[],6,0),"-"))</f>
        <v/>
      </c>
      <c r="W1996" s="45" t="str">
        <f t="shared" si="218"/>
        <v/>
      </c>
      <c r="X1996" s="51" t="str">
        <f>+IF(T1996="SWAT HB",800,IF(R1996="-","",IFERROR(IF(T1996="-","",VLOOKUP(T1996,'SKILL PERFIL'!$A$2:$B$37,2,0)),"")))</f>
        <v/>
      </c>
      <c r="Y1996" s="51" t="str">
        <f t="shared" si="219"/>
        <v/>
      </c>
      <c r="Z1996" s="46" t="str">
        <f t="shared" si="220"/>
        <v/>
      </c>
      <c r="AA1996" s="45" t="str">
        <f t="shared" si="221"/>
        <v/>
      </c>
      <c r="AB1996" s="45" t="str">
        <f t="shared" si="222"/>
        <v/>
      </c>
      <c r="AC1996" s="45" t="str">
        <f>+IF(Q1996="","",IFERROR(VLOOKUP(Q1996,Consulta1[],7,0),"-"))</f>
        <v/>
      </c>
      <c r="AD1996" s="45" t="str">
        <f>+IF(Q1996="","",IFERROR(VLOOKUP(Q1996,Consulta1[],9,0),"-"))</f>
        <v/>
      </c>
      <c r="AE1996" s="1">
        <f t="shared" si="223"/>
        <v>0</v>
      </c>
    </row>
    <row r="1997" spans="16:31">
      <c r="P1997" s="54"/>
      <c r="Q1997" s="45" t="str">
        <f t="shared" si="217"/>
        <v/>
      </c>
      <c r="R1997" s="45" t="str">
        <f>+IF(Q1997="","",IFERROR(VLOOKUP(Q1997,Consulta1[],2,0),"-"))</f>
        <v/>
      </c>
      <c r="S1997" s="45" t="str">
        <f>+IF(Q1997="","",IFERROR(VLOOKUP(Q1997,Consulta1[],3,0),"-"))</f>
        <v/>
      </c>
      <c r="T1997" s="45" t="str">
        <f>+IF(Q1997="","",IFERROR(VLOOKUP(Q1997,Consulta1[],4,0),"-"))</f>
        <v/>
      </c>
      <c r="U1997" s="45" t="str">
        <f>+IF(Q1997="","",IFERROR(VLOOKUP(Q1997,Consulta1[],5,0),"-"))</f>
        <v/>
      </c>
      <c r="V1997" s="45" t="str">
        <f>+IF(Q1997="","",IFERROR(VLOOKUP(Q1997,Consulta1[],6,0),"-"))</f>
        <v/>
      </c>
      <c r="W1997" s="45" t="str">
        <f t="shared" si="218"/>
        <v/>
      </c>
      <c r="X1997" s="51" t="str">
        <f>+IF(T1997="SWAT HB",800,IF(R1997="-","",IFERROR(IF(T1997="-","",VLOOKUP(T1997,'SKILL PERFIL'!$A$2:$B$37,2,0)),"")))</f>
        <v/>
      </c>
      <c r="Y1997" s="51" t="str">
        <f t="shared" si="219"/>
        <v/>
      </c>
      <c r="Z1997" s="46" t="str">
        <f t="shared" si="220"/>
        <v/>
      </c>
      <c r="AA1997" s="45" t="str">
        <f t="shared" si="221"/>
        <v/>
      </c>
      <c r="AB1997" s="45" t="str">
        <f t="shared" si="222"/>
        <v/>
      </c>
      <c r="AC1997" s="45" t="str">
        <f>+IF(Q1997="","",IFERROR(VLOOKUP(Q1997,Consulta1[],7,0),"-"))</f>
        <v/>
      </c>
      <c r="AD1997" s="45" t="str">
        <f>+IF(Q1997="","",IFERROR(VLOOKUP(Q1997,Consulta1[],9,0),"-"))</f>
        <v/>
      </c>
      <c r="AE1997" s="1">
        <f t="shared" si="223"/>
        <v>0</v>
      </c>
    </row>
    <row r="1998" spans="16:31">
      <c r="P1998" s="54"/>
      <c r="Q1998" s="45" t="str">
        <f t="shared" si="217"/>
        <v/>
      </c>
      <c r="R1998" s="45" t="str">
        <f>+IF(Q1998="","",IFERROR(VLOOKUP(Q1998,Consulta1[],2,0),"-"))</f>
        <v/>
      </c>
      <c r="S1998" s="45" t="str">
        <f>+IF(Q1998="","",IFERROR(VLOOKUP(Q1998,Consulta1[],3,0),"-"))</f>
        <v/>
      </c>
      <c r="T1998" s="45" t="str">
        <f>+IF(Q1998="","",IFERROR(VLOOKUP(Q1998,Consulta1[],4,0),"-"))</f>
        <v/>
      </c>
      <c r="U1998" s="45" t="str">
        <f>+IF(Q1998="","",IFERROR(VLOOKUP(Q1998,Consulta1[],5,0),"-"))</f>
        <v/>
      </c>
      <c r="V1998" s="45" t="str">
        <f>+IF(Q1998="","",IFERROR(VLOOKUP(Q1998,Consulta1[],6,0),"-"))</f>
        <v/>
      </c>
      <c r="W1998" s="45" t="str">
        <f t="shared" si="218"/>
        <v/>
      </c>
      <c r="X1998" s="51" t="str">
        <f>+IF(T1998="SWAT HB",800,IF(R1998="-","",IFERROR(IF(T1998="-","",VLOOKUP(T1998,'SKILL PERFIL'!$A$2:$B$37,2,0)),"")))</f>
        <v/>
      </c>
      <c r="Y1998" s="51" t="str">
        <f t="shared" si="219"/>
        <v/>
      </c>
      <c r="Z1998" s="46" t="str">
        <f t="shared" si="220"/>
        <v/>
      </c>
      <c r="AA1998" s="45" t="str">
        <f t="shared" si="221"/>
        <v/>
      </c>
      <c r="AB1998" s="45" t="str">
        <f t="shared" si="222"/>
        <v/>
      </c>
      <c r="AC1998" s="45" t="str">
        <f>+IF(Q1998="","",IFERROR(VLOOKUP(Q1998,Consulta1[],7,0),"-"))</f>
        <v/>
      </c>
      <c r="AD1998" s="45" t="str">
        <f>+IF(Q1998="","",IFERROR(VLOOKUP(Q1998,Consulta1[],9,0),"-"))</f>
        <v/>
      </c>
      <c r="AE1998" s="1">
        <f t="shared" si="223"/>
        <v>0</v>
      </c>
    </row>
    <row r="1999" spans="16:31">
      <c r="P1999" s="54"/>
      <c r="Q1999" s="45" t="str">
        <f t="shared" si="217"/>
        <v/>
      </c>
      <c r="R1999" s="45" t="str">
        <f>+IF(Q1999="","",IFERROR(VLOOKUP(Q1999,Consulta1[],2,0),"-"))</f>
        <v/>
      </c>
      <c r="S1999" s="45" t="str">
        <f>+IF(Q1999="","",IFERROR(VLOOKUP(Q1999,Consulta1[],3,0),"-"))</f>
        <v/>
      </c>
      <c r="T1999" s="45" t="str">
        <f>+IF(Q1999="","",IFERROR(VLOOKUP(Q1999,Consulta1[],4,0),"-"))</f>
        <v/>
      </c>
      <c r="U1999" s="45" t="str">
        <f>+IF(Q1999="","",IFERROR(VLOOKUP(Q1999,Consulta1[],5,0),"-"))</f>
        <v/>
      </c>
      <c r="V1999" s="45" t="str">
        <f>+IF(Q1999="","",IFERROR(VLOOKUP(Q1999,Consulta1[],6,0),"-"))</f>
        <v/>
      </c>
      <c r="W1999" s="45" t="str">
        <f t="shared" si="218"/>
        <v/>
      </c>
      <c r="X1999" s="51" t="str">
        <f>+IF(T1999="SWAT HB",800,IF(R1999="-","",IFERROR(IF(T1999="-","",VLOOKUP(T1999,'SKILL PERFIL'!$A$2:$B$37,2,0)),"")))</f>
        <v/>
      </c>
      <c r="Y1999" s="51" t="str">
        <f t="shared" si="219"/>
        <v/>
      </c>
      <c r="Z1999" s="46" t="str">
        <f t="shared" si="220"/>
        <v/>
      </c>
      <c r="AA1999" s="45" t="str">
        <f t="shared" si="221"/>
        <v/>
      </c>
      <c r="AB1999" s="45" t="str">
        <f t="shared" si="222"/>
        <v/>
      </c>
      <c r="AC1999" s="45" t="str">
        <f>+IF(Q1999="","",IFERROR(VLOOKUP(Q1999,Consulta1[],7,0),"-"))</f>
        <v/>
      </c>
      <c r="AD1999" s="45" t="str">
        <f>+IF(Q1999="","",IFERROR(VLOOKUP(Q1999,Consulta1[],9,0),"-"))</f>
        <v/>
      </c>
      <c r="AE1999" s="1">
        <f t="shared" si="223"/>
        <v>0</v>
      </c>
    </row>
    <row r="2000" spans="16:31">
      <c r="P2000" s="54"/>
      <c r="Q2000" s="45" t="str">
        <f t="shared" si="217"/>
        <v/>
      </c>
      <c r="R2000" s="45" t="str">
        <f>+IF(Q2000="","",IFERROR(VLOOKUP(Q2000,Consulta1[],2,0),"-"))</f>
        <v/>
      </c>
      <c r="S2000" s="45" t="str">
        <f>+IF(Q2000="","",IFERROR(VLOOKUP(Q2000,Consulta1[],3,0),"-"))</f>
        <v/>
      </c>
      <c r="T2000" s="45" t="str">
        <f>+IF(Q2000="","",IFERROR(VLOOKUP(Q2000,Consulta1[],4,0),"-"))</f>
        <v/>
      </c>
      <c r="U2000" s="45" t="str">
        <f>+IF(Q2000="","",IFERROR(VLOOKUP(Q2000,Consulta1[],5,0),"-"))</f>
        <v/>
      </c>
      <c r="V2000" s="45" t="str">
        <f>+IF(Q2000="","",IFERROR(VLOOKUP(Q2000,Consulta1[],6,0),"-"))</f>
        <v/>
      </c>
      <c r="W2000" s="45" t="str">
        <f t="shared" si="218"/>
        <v/>
      </c>
      <c r="X2000" s="51" t="str">
        <f>+IF(T2000="SWAT HB",800,IF(R2000="-","",IFERROR(IF(T2000="-","",VLOOKUP(T2000,'SKILL PERFIL'!$A$2:$B$37,2,0)),"")))</f>
        <v/>
      </c>
      <c r="Y2000" s="51" t="str">
        <f t="shared" si="219"/>
        <v/>
      </c>
      <c r="Z2000" s="46" t="str">
        <f t="shared" si="220"/>
        <v/>
      </c>
      <c r="AA2000" s="45" t="str">
        <f t="shared" si="221"/>
        <v/>
      </c>
      <c r="AB2000" s="45" t="str">
        <f t="shared" si="222"/>
        <v/>
      </c>
      <c r="AC2000" s="45" t="str">
        <f>+IF(Q2000="","",IFERROR(VLOOKUP(Q2000,Consulta1[],7,0),"-"))</f>
        <v/>
      </c>
      <c r="AD2000" s="45" t="str">
        <f>+IF(Q2000="","",IFERROR(VLOOKUP(Q2000,Consulta1[],9,0),"-"))</f>
        <v/>
      </c>
      <c r="AE2000" s="1">
        <f t="shared" si="223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7178F-7E7D-4840-ABB0-65B8129DE49D}">
  <sheetPr codeName="Hoja4"/>
  <dimension ref="A1:AK32"/>
  <sheetViews>
    <sheetView zoomScale="85" zoomScaleNormal="85" workbookViewId="0">
      <selection activeCell="A3" sqref="A3"/>
    </sheetView>
  </sheetViews>
  <sheetFormatPr baseColWidth="10" defaultRowHeight="15"/>
  <cols>
    <col min="19" max="19" width="11.42578125" customWidth="1"/>
  </cols>
  <sheetData>
    <row r="1" spans="1:37" ht="38.25">
      <c r="A1" s="63" t="s">
        <v>97</v>
      </c>
      <c r="B1" s="64" t="s">
        <v>69</v>
      </c>
      <c r="C1" s="64" t="s">
        <v>84</v>
      </c>
      <c r="D1" s="64" t="s">
        <v>98</v>
      </c>
      <c r="E1" s="64" t="s">
        <v>91</v>
      </c>
      <c r="F1" s="64" t="s">
        <v>107</v>
      </c>
      <c r="G1" s="64" t="s">
        <v>73</v>
      </c>
      <c r="H1" s="64" t="s">
        <v>68</v>
      </c>
      <c r="I1" s="64" t="s">
        <v>70</v>
      </c>
      <c r="J1" s="64" t="s">
        <v>71</v>
      </c>
      <c r="K1" s="64" t="s">
        <v>475</v>
      </c>
      <c r="L1" s="64" t="s">
        <v>99</v>
      </c>
      <c r="M1" s="64" t="s">
        <v>9</v>
      </c>
      <c r="N1" s="65" t="s">
        <v>10</v>
      </c>
      <c r="O1" s="65" t="s">
        <v>11</v>
      </c>
      <c r="P1" s="64" t="s">
        <v>476</v>
      </c>
      <c r="Q1" s="65" t="s">
        <v>64</v>
      </c>
      <c r="R1" s="64" t="s">
        <v>77</v>
      </c>
      <c r="S1" s="64" t="s">
        <v>90</v>
      </c>
      <c r="T1" s="64" t="s">
        <v>67</v>
      </c>
      <c r="U1" s="66" t="s">
        <v>76</v>
      </c>
      <c r="V1" s="66" t="s">
        <v>86</v>
      </c>
      <c r="X1" s="67" t="s">
        <v>79</v>
      </c>
      <c r="Y1" s="68" t="s">
        <v>78</v>
      </c>
      <c r="Z1" s="69" t="s">
        <v>81</v>
      </c>
      <c r="AA1" s="68" t="s">
        <v>85</v>
      </c>
      <c r="AB1" s="69" t="s">
        <v>63</v>
      </c>
      <c r="AC1" s="69" t="s">
        <v>101</v>
      </c>
      <c r="AD1" s="69" t="s">
        <v>62</v>
      </c>
      <c r="AE1" s="69" t="s">
        <v>65</v>
      </c>
      <c r="AF1" s="69" t="s">
        <v>102</v>
      </c>
      <c r="AG1" s="69" t="s">
        <v>103</v>
      </c>
      <c r="AH1" s="69" t="s">
        <v>72</v>
      </c>
      <c r="AI1" s="69" t="s">
        <v>104</v>
      </c>
      <c r="AJ1" s="69" t="s">
        <v>105</v>
      </c>
      <c r="AK1" s="69" t="s">
        <v>106</v>
      </c>
    </row>
    <row r="2" spans="1:37">
      <c r="A2" s="70">
        <v>46266</v>
      </c>
      <c r="B2" s="71">
        <v>800</v>
      </c>
      <c r="C2" s="71">
        <v>646</v>
      </c>
      <c r="D2" s="71">
        <v>581.99416164550576</v>
      </c>
      <c r="E2" s="71">
        <v>1272.05</v>
      </c>
      <c r="F2" s="71">
        <v>1102.6519218593967</v>
      </c>
      <c r="G2" s="71">
        <v>900</v>
      </c>
      <c r="H2" s="71">
        <v>500.00000000000006</v>
      </c>
      <c r="I2" s="71">
        <v>491.20700000000005</v>
      </c>
      <c r="J2" s="71">
        <v>780</v>
      </c>
      <c r="K2" s="71">
        <v>1700</v>
      </c>
      <c r="L2" s="71">
        <v>1411.8916037432809</v>
      </c>
      <c r="M2" s="71">
        <v>816.5690820640317</v>
      </c>
      <c r="N2" s="71">
        <v>879.57692309911465</v>
      </c>
      <c r="O2" s="71">
        <v>637.22054373383776</v>
      </c>
      <c r="P2" s="71">
        <v>1859.1499999999999</v>
      </c>
      <c r="Q2" s="71">
        <v>1222.5756168831799</v>
      </c>
      <c r="R2" s="71">
        <v>1231</v>
      </c>
      <c r="S2" s="71">
        <v>0</v>
      </c>
      <c r="T2" s="71">
        <v>708.98759392573083</v>
      </c>
      <c r="U2" s="71">
        <v>1700</v>
      </c>
      <c r="V2" s="71">
        <v>311</v>
      </c>
      <c r="X2" s="72">
        <v>1006</v>
      </c>
      <c r="Y2" s="73">
        <v>2375</v>
      </c>
      <c r="Z2" s="71">
        <v>2076</v>
      </c>
      <c r="AA2" s="73">
        <v>2700</v>
      </c>
      <c r="AB2" s="71">
        <v>734.99999999999966</v>
      </c>
      <c r="AC2" s="71">
        <v>1143.0000000000002</v>
      </c>
      <c r="AD2" s="71">
        <v>735.00000000000011</v>
      </c>
      <c r="AE2" s="71">
        <v>1143</v>
      </c>
      <c r="AF2" s="71">
        <v>1715</v>
      </c>
      <c r="AG2" s="71">
        <v>1350</v>
      </c>
      <c r="AH2" s="71">
        <v>735</v>
      </c>
      <c r="AI2" s="71">
        <v>1200</v>
      </c>
      <c r="AJ2" s="75">
        <v>1663</v>
      </c>
      <c r="AK2" s="75">
        <v>1150</v>
      </c>
    </row>
    <row r="3" spans="1:37">
      <c r="A3" s="70">
        <f>A2+1</f>
        <v>46267</v>
      </c>
      <c r="B3" s="71">
        <v>800</v>
      </c>
      <c r="C3" s="71">
        <v>646</v>
      </c>
      <c r="D3" s="71">
        <v>581.99416164550576</v>
      </c>
      <c r="E3" s="71">
        <v>1272.05</v>
      </c>
      <c r="F3" s="71">
        <v>1102.6519218593967</v>
      </c>
      <c r="G3" s="71">
        <v>900</v>
      </c>
      <c r="H3" s="71">
        <v>500.00000000000006</v>
      </c>
      <c r="I3" s="71">
        <v>491.20700000000005</v>
      </c>
      <c r="J3" s="71">
        <v>780</v>
      </c>
      <c r="K3" s="71">
        <v>1700</v>
      </c>
      <c r="L3" s="71">
        <v>1411.8916037432809</v>
      </c>
      <c r="M3" s="71">
        <v>816.5690820640317</v>
      </c>
      <c r="N3" s="71">
        <v>879.57692309911465</v>
      </c>
      <c r="O3" s="71">
        <v>637.22054373383776</v>
      </c>
      <c r="P3" s="71">
        <v>1859.1499999999999</v>
      </c>
      <c r="Q3" s="71">
        <v>1222.5756168831799</v>
      </c>
      <c r="R3" s="71">
        <v>1231</v>
      </c>
      <c r="S3" s="71">
        <v>0</v>
      </c>
      <c r="T3" s="71">
        <v>708.98759392573083</v>
      </c>
      <c r="U3" s="71">
        <v>1700</v>
      </c>
      <c r="V3" s="71">
        <v>311</v>
      </c>
      <c r="X3" s="72">
        <v>1006</v>
      </c>
      <c r="Y3" s="73">
        <v>2375</v>
      </c>
      <c r="Z3" s="71">
        <v>2076</v>
      </c>
      <c r="AA3" s="73">
        <v>2700</v>
      </c>
      <c r="AB3" s="71">
        <v>734.99999999999966</v>
      </c>
      <c r="AC3" s="71">
        <v>1143.0000000000002</v>
      </c>
      <c r="AD3" s="71">
        <v>735.00000000000011</v>
      </c>
      <c r="AE3" s="71">
        <v>1143</v>
      </c>
      <c r="AF3" s="71">
        <v>1715</v>
      </c>
      <c r="AG3" s="71">
        <v>1350</v>
      </c>
      <c r="AH3" s="71">
        <v>735</v>
      </c>
      <c r="AI3" s="71">
        <v>1200</v>
      </c>
      <c r="AJ3" s="75">
        <v>1663</v>
      </c>
      <c r="AK3" s="75">
        <v>1150</v>
      </c>
    </row>
    <row r="4" spans="1:37">
      <c r="A4" s="70">
        <f t="shared" ref="A4:A31" si="0">A3+1</f>
        <v>46268</v>
      </c>
      <c r="B4" s="71">
        <v>800</v>
      </c>
      <c r="C4" s="71">
        <v>646</v>
      </c>
      <c r="D4" s="71">
        <v>581.99416164550576</v>
      </c>
      <c r="E4" s="71">
        <v>1272.05</v>
      </c>
      <c r="F4" s="71">
        <v>1102.6519218593967</v>
      </c>
      <c r="G4" s="71">
        <v>900</v>
      </c>
      <c r="H4" s="71">
        <v>500.00000000000006</v>
      </c>
      <c r="I4" s="71">
        <v>491.20700000000005</v>
      </c>
      <c r="J4" s="71">
        <v>780</v>
      </c>
      <c r="K4" s="71">
        <v>1700</v>
      </c>
      <c r="L4" s="71">
        <v>1411.8916037432809</v>
      </c>
      <c r="M4" s="71">
        <v>816.5690820640317</v>
      </c>
      <c r="N4" s="71">
        <v>879.57692309911465</v>
      </c>
      <c r="O4" s="71">
        <v>637.22054373383776</v>
      </c>
      <c r="P4" s="71">
        <v>1859.1499999999999</v>
      </c>
      <c r="Q4" s="71">
        <v>1222.5756168831799</v>
      </c>
      <c r="R4" s="71">
        <v>1231</v>
      </c>
      <c r="S4" s="71">
        <v>0</v>
      </c>
      <c r="T4" s="71">
        <v>708.98759392573083</v>
      </c>
      <c r="U4" s="71">
        <v>1700</v>
      </c>
      <c r="V4" s="71">
        <v>311</v>
      </c>
      <c r="X4" s="72">
        <v>1006</v>
      </c>
      <c r="Y4" s="73">
        <v>2375</v>
      </c>
      <c r="Z4" s="71">
        <v>2076</v>
      </c>
      <c r="AA4" s="73">
        <v>2700</v>
      </c>
      <c r="AB4" s="71">
        <v>734.99999999999966</v>
      </c>
      <c r="AC4" s="71">
        <v>1143.0000000000002</v>
      </c>
      <c r="AD4" s="71">
        <v>735.00000000000011</v>
      </c>
      <c r="AE4" s="71">
        <v>1143</v>
      </c>
      <c r="AF4" s="71">
        <v>1715</v>
      </c>
      <c r="AG4" s="71">
        <v>1350</v>
      </c>
      <c r="AH4" s="71">
        <v>735</v>
      </c>
      <c r="AI4" s="71">
        <v>1200</v>
      </c>
      <c r="AJ4" s="75">
        <v>1663</v>
      </c>
      <c r="AK4" s="75">
        <v>1150</v>
      </c>
    </row>
    <row r="5" spans="1:37">
      <c r="A5" s="70">
        <f t="shared" si="0"/>
        <v>46269</v>
      </c>
      <c r="B5" s="71">
        <v>800</v>
      </c>
      <c r="C5" s="71">
        <v>646</v>
      </c>
      <c r="D5" s="71">
        <v>581.99416164550576</v>
      </c>
      <c r="E5" s="71">
        <v>1272.05</v>
      </c>
      <c r="F5" s="71">
        <v>1102.6519218593967</v>
      </c>
      <c r="G5" s="71">
        <v>900</v>
      </c>
      <c r="H5" s="71">
        <v>500.00000000000006</v>
      </c>
      <c r="I5" s="71">
        <v>491.20700000000005</v>
      </c>
      <c r="J5" s="71">
        <v>780</v>
      </c>
      <c r="K5" s="71">
        <v>1700</v>
      </c>
      <c r="L5" s="71">
        <v>1411.8916037432809</v>
      </c>
      <c r="M5" s="71">
        <v>816.5690820640317</v>
      </c>
      <c r="N5" s="71">
        <v>879.57692309911465</v>
      </c>
      <c r="O5" s="71">
        <v>637.22054373383776</v>
      </c>
      <c r="P5" s="71">
        <v>1859.1499999999999</v>
      </c>
      <c r="Q5" s="71">
        <v>1222.5756168831799</v>
      </c>
      <c r="R5" s="71">
        <v>1231</v>
      </c>
      <c r="S5" s="71">
        <v>0</v>
      </c>
      <c r="T5" s="71">
        <v>708.98759392573083</v>
      </c>
      <c r="U5" s="71">
        <v>1700</v>
      </c>
      <c r="V5" s="71">
        <v>311</v>
      </c>
      <c r="X5" s="72">
        <v>1006</v>
      </c>
      <c r="Y5" s="73">
        <v>2375</v>
      </c>
      <c r="Z5" s="71">
        <v>2076</v>
      </c>
      <c r="AA5" s="73">
        <v>2700</v>
      </c>
      <c r="AB5" s="71">
        <v>734.99999999999966</v>
      </c>
      <c r="AC5" s="71">
        <v>1143.0000000000002</v>
      </c>
      <c r="AD5" s="71">
        <v>735.00000000000011</v>
      </c>
      <c r="AE5" s="71">
        <v>1143</v>
      </c>
      <c r="AF5" s="71">
        <v>1715</v>
      </c>
      <c r="AG5" s="71">
        <v>1350</v>
      </c>
      <c r="AH5" s="71">
        <v>735</v>
      </c>
      <c r="AI5" s="71">
        <v>1200</v>
      </c>
      <c r="AJ5" s="75">
        <v>1663</v>
      </c>
      <c r="AK5" s="75">
        <v>1150</v>
      </c>
    </row>
    <row r="6" spans="1:37">
      <c r="A6" s="70">
        <f t="shared" si="0"/>
        <v>46270</v>
      </c>
      <c r="B6" s="71">
        <v>800</v>
      </c>
      <c r="C6" s="71">
        <v>646</v>
      </c>
      <c r="D6" s="71">
        <v>581.99416164550576</v>
      </c>
      <c r="E6" s="71">
        <v>1272.05</v>
      </c>
      <c r="F6" s="71">
        <v>1102.6519218593967</v>
      </c>
      <c r="G6" s="71">
        <v>900</v>
      </c>
      <c r="H6" s="71">
        <v>500.00000000000006</v>
      </c>
      <c r="I6" s="71">
        <v>491.20700000000005</v>
      </c>
      <c r="J6" s="71">
        <v>780</v>
      </c>
      <c r="K6" s="71">
        <v>1700</v>
      </c>
      <c r="L6" s="71">
        <v>1411.8916037432809</v>
      </c>
      <c r="M6" s="71">
        <v>816.5690820640317</v>
      </c>
      <c r="N6" s="71">
        <v>879.57692309911465</v>
      </c>
      <c r="O6" s="71">
        <v>637.22054373383776</v>
      </c>
      <c r="P6" s="71">
        <v>1859.1499999999999</v>
      </c>
      <c r="Q6" s="71">
        <v>1222.5756168831799</v>
      </c>
      <c r="R6" s="71">
        <v>1231</v>
      </c>
      <c r="S6" s="71">
        <v>0</v>
      </c>
      <c r="T6" s="71">
        <v>708.98759392573083</v>
      </c>
      <c r="U6" s="71">
        <v>1700</v>
      </c>
      <c r="V6" s="71">
        <v>311</v>
      </c>
      <c r="X6" s="72">
        <v>1006</v>
      </c>
      <c r="Y6" s="73">
        <v>2375</v>
      </c>
      <c r="Z6" s="71">
        <v>2076</v>
      </c>
      <c r="AA6" s="73">
        <v>2700</v>
      </c>
      <c r="AB6" s="71">
        <v>734.99999999999966</v>
      </c>
      <c r="AC6" s="71">
        <v>1143.0000000000002</v>
      </c>
      <c r="AD6" s="71">
        <v>735.00000000000011</v>
      </c>
      <c r="AE6" s="71">
        <v>1143</v>
      </c>
      <c r="AF6" s="71">
        <v>1715</v>
      </c>
      <c r="AG6" s="71">
        <v>1350</v>
      </c>
      <c r="AH6" s="71">
        <v>735</v>
      </c>
      <c r="AI6" s="71">
        <v>1200</v>
      </c>
      <c r="AJ6" s="75">
        <v>1663</v>
      </c>
      <c r="AK6" s="75">
        <v>1150</v>
      </c>
    </row>
    <row r="7" spans="1:37">
      <c r="A7" s="70">
        <f t="shared" si="0"/>
        <v>46271</v>
      </c>
      <c r="B7" s="71">
        <v>800</v>
      </c>
      <c r="C7" s="71">
        <v>646</v>
      </c>
      <c r="D7" s="71">
        <v>581.99416164550576</v>
      </c>
      <c r="E7" s="71">
        <v>1272.05</v>
      </c>
      <c r="F7" s="71">
        <v>1102.6519218593967</v>
      </c>
      <c r="G7" s="71">
        <v>900</v>
      </c>
      <c r="H7" s="71">
        <v>500.00000000000006</v>
      </c>
      <c r="I7" s="71">
        <v>491.20700000000005</v>
      </c>
      <c r="J7" s="71">
        <v>780</v>
      </c>
      <c r="K7" s="71">
        <v>1700</v>
      </c>
      <c r="L7" s="71">
        <v>1411.8916037432809</v>
      </c>
      <c r="M7" s="71">
        <v>816.5690820640317</v>
      </c>
      <c r="N7" s="71">
        <v>879.57692309911465</v>
      </c>
      <c r="O7" s="71">
        <v>637.22054373383776</v>
      </c>
      <c r="P7" s="71">
        <v>1859.1499999999999</v>
      </c>
      <c r="Q7" s="71">
        <v>1222.5756168831799</v>
      </c>
      <c r="R7" s="71">
        <v>1231</v>
      </c>
      <c r="S7" s="71">
        <v>0</v>
      </c>
      <c r="T7" s="71">
        <v>708.98759392573083</v>
      </c>
      <c r="U7" s="71">
        <v>1700</v>
      </c>
      <c r="V7" s="71">
        <v>311</v>
      </c>
      <c r="X7" s="72">
        <v>1006</v>
      </c>
      <c r="Y7" s="73">
        <v>2375</v>
      </c>
      <c r="Z7" s="71">
        <v>2076</v>
      </c>
      <c r="AA7" s="73">
        <v>2700</v>
      </c>
      <c r="AB7" s="71">
        <v>734.99999999999966</v>
      </c>
      <c r="AC7" s="71">
        <v>1143.0000000000002</v>
      </c>
      <c r="AD7" s="71">
        <v>735.00000000000011</v>
      </c>
      <c r="AE7" s="71">
        <v>1143</v>
      </c>
      <c r="AF7" s="71">
        <v>1715</v>
      </c>
      <c r="AG7" s="71">
        <v>1350</v>
      </c>
      <c r="AH7" s="71">
        <v>735</v>
      </c>
      <c r="AI7" s="71">
        <v>1200</v>
      </c>
      <c r="AJ7" s="75">
        <v>1663</v>
      </c>
      <c r="AK7" s="75">
        <v>1150</v>
      </c>
    </row>
    <row r="8" spans="1:37">
      <c r="A8" s="70">
        <f t="shared" si="0"/>
        <v>46272</v>
      </c>
      <c r="B8" s="71">
        <v>800</v>
      </c>
      <c r="C8" s="71">
        <v>646</v>
      </c>
      <c r="D8" s="71">
        <v>581.99416164550576</v>
      </c>
      <c r="E8" s="71">
        <v>1272.05</v>
      </c>
      <c r="F8" s="71">
        <v>1102.6519218593967</v>
      </c>
      <c r="G8" s="71">
        <v>900</v>
      </c>
      <c r="H8" s="71">
        <v>500</v>
      </c>
      <c r="I8" s="71">
        <v>491.20700000000005</v>
      </c>
      <c r="J8" s="71">
        <v>780</v>
      </c>
      <c r="K8" s="71">
        <v>1700</v>
      </c>
      <c r="L8" s="71">
        <v>1411.8916037432809</v>
      </c>
      <c r="M8" s="71">
        <v>816.5690820640317</v>
      </c>
      <c r="N8" s="71">
        <v>879.57692309911465</v>
      </c>
      <c r="O8" s="71">
        <v>637.22054373383764</v>
      </c>
      <c r="P8" s="71">
        <v>1859.1499999999999</v>
      </c>
      <c r="Q8" s="71">
        <v>1222.5756168831799</v>
      </c>
      <c r="R8" s="71">
        <v>1231</v>
      </c>
      <c r="S8" s="71">
        <v>0</v>
      </c>
      <c r="T8" s="71">
        <v>708.98759392573083</v>
      </c>
      <c r="U8" s="71">
        <v>1700</v>
      </c>
      <c r="V8" s="71">
        <v>311</v>
      </c>
      <c r="X8" s="72">
        <v>1006</v>
      </c>
      <c r="Y8" s="73">
        <v>2375</v>
      </c>
      <c r="Z8" s="71">
        <v>2076</v>
      </c>
      <c r="AA8" s="73">
        <v>2700</v>
      </c>
      <c r="AB8" s="71">
        <v>734.99999999999966</v>
      </c>
      <c r="AC8" s="71">
        <v>1143.0000000000002</v>
      </c>
      <c r="AD8" s="71">
        <v>735.00000000000011</v>
      </c>
      <c r="AE8" s="71">
        <v>1143</v>
      </c>
      <c r="AF8" s="71">
        <v>1715</v>
      </c>
      <c r="AG8" s="71">
        <v>1350</v>
      </c>
      <c r="AH8" s="71">
        <v>735</v>
      </c>
      <c r="AI8" s="71">
        <v>1200</v>
      </c>
      <c r="AJ8" s="75">
        <v>1663</v>
      </c>
      <c r="AK8" s="75">
        <v>1150</v>
      </c>
    </row>
    <row r="9" spans="1:37">
      <c r="A9" s="70">
        <f t="shared" si="0"/>
        <v>46273</v>
      </c>
      <c r="B9" s="71">
        <v>800</v>
      </c>
      <c r="C9" s="71">
        <v>646</v>
      </c>
      <c r="D9" s="71">
        <v>581.99416164550576</v>
      </c>
      <c r="E9" s="71">
        <v>1272.05</v>
      </c>
      <c r="F9" s="71">
        <v>1102.6519218593967</v>
      </c>
      <c r="G9" s="71">
        <v>900</v>
      </c>
      <c r="H9" s="71">
        <v>500</v>
      </c>
      <c r="I9" s="71">
        <v>491.20700000000005</v>
      </c>
      <c r="J9" s="71">
        <v>780</v>
      </c>
      <c r="K9" s="71">
        <v>1700</v>
      </c>
      <c r="L9" s="71">
        <v>1411.8916037432809</v>
      </c>
      <c r="M9" s="71">
        <v>816.5690820640317</v>
      </c>
      <c r="N9" s="71">
        <v>879.57692309911465</v>
      </c>
      <c r="O9" s="71">
        <v>637.22054373383764</v>
      </c>
      <c r="P9" s="71">
        <v>1859.1499999999999</v>
      </c>
      <c r="Q9" s="71">
        <v>1222.5756168831799</v>
      </c>
      <c r="R9" s="71">
        <v>1231</v>
      </c>
      <c r="S9" s="71">
        <v>0</v>
      </c>
      <c r="T9" s="71">
        <v>708.98759392573083</v>
      </c>
      <c r="U9" s="71">
        <v>1700</v>
      </c>
      <c r="V9" s="71">
        <v>311</v>
      </c>
      <c r="X9" s="72">
        <v>1006</v>
      </c>
      <c r="Y9" s="73">
        <v>2375</v>
      </c>
      <c r="Z9" s="71">
        <v>2076</v>
      </c>
      <c r="AA9" s="73">
        <v>2700</v>
      </c>
      <c r="AB9" s="71">
        <v>734.99999999999966</v>
      </c>
      <c r="AC9" s="71">
        <v>1143.0000000000002</v>
      </c>
      <c r="AD9" s="71">
        <v>735.00000000000011</v>
      </c>
      <c r="AE9" s="71">
        <v>1143</v>
      </c>
      <c r="AF9" s="71">
        <v>1715</v>
      </c>
      <c r="AG9" s="71">
        <v>1350</v>
      </c>
      <c r="AH9" s="71">
        <v>735</v>
      </c>
      <c r="AI9" s="71">
        <v>1200</v>
      </c>
      <c r="AJ9" s="75">
        <v>1663</v>
      </c>
      <c r="AK9" s="75">
        <v>1150</v>
      </c>
    </row>
    <row r="10" spans="1:37">
      <c r="A10" s="70">
        <f t="shared" si="0"/>
        <v>46274</v>
      </c>
      <c r="B10" s="71">
        <v>800</v>
      </c>
      <c r="C10" s="71">
        <v>646</v>
      </c>
      <c r="D10" s="71">
        <v>581.99416164550576</v>
      </c>
      <c r="E10" s="71">
        <v>1272.05</v>
      </c>
      <c r="F10" s="71">
        <v>1102.6519218593967</v>
      </c>
      <c r="G10" s="71">
        <v>900</v>
      </c>
      <c r="H10" s="71">
        <v>500</v>
      </c>
      <c r="I10" s="71">
        <v>491.20700000000005</v>
      </c>
      <c r="J10" s="71">
        <v>780</v>
      </c>
      <c r="K10" s="71">
        <v>1700</v>
      </c>
      <c r="L10" s="71">
        <v>1411.8916037432809</v>
      </c>
      <c r="M10" s="71">
        <v>816.5690820640317</v>
      </c>
      <c r="N10" s="71">
        <v>879.57692309911465</v>
      </c>
      <c r="O10" s="71">
        <v>637.22054373383764</v>
      </c>
      <c r="P10" s="71">
        <v>1859.1499999999999</v>
      </c>
      <c r="Q10" s="71">
        <v>1222.5756168831799</v>
      </c>
      <c r="R10" s="71">
        <v>1231</v>
      </c>
      <c r="S10" s="71">
        <v>0</v>
      </c>
      <c r="T10" s="71">
        <v>708.98759392573083</v>
      </c>
      <c r="U10" s="71">
        <v>1700</v>
      </c>
      <c r="V10" s="71">
        <v>311</v>
      </c>
      <c r="X10" s="72">
        <v>1006</v>
      </c>
      <c r="Y10" s="73">
        <v>2375</v>
      </c>
      <c r="Z10" s="71">
        <v>2076</v>
      </c>
      <c r="AA10" s="73">
        <v>2700</v>
      </c>
      <c r="AB10" s="71">
        <v>734.99999999999966</v>
      </c>
      <c r="AC10" s="71">
        <v>1143.0000000000002</v>
      </c>
      <c r="AD10" s="71">
        <v>735.00000000000011</v>
      </c>
      <c r="AE10" s="71">
        <v>1143</v>
      </c>
      <c r="AF10" s="71">
        <v>1715</v>
      </c>
      <c r="AG10" s="71">
        <v>1350</v>
      </c>
      <c r="AH10" s="71">
        <v>735</v>
      </c>
      <c r="AI10" s="71">
        <v>1200</v>
      </c>
      <c r="AJ10" s="75">
        <v>1663</v>
      </c>
      <c r="AK10" s="75">
        <v>1150</v>
      </c>
    </row>
    <row r="11" spans="1:37">
      <c r="A11" s="70">
        <f t="shared" si="0"/>
        <v>46275</v>
      </c>
      <c r="B11" s="71">
        <v>800</v>
      </c>
      <c r="C11" s="71">
        <v>646</v>
      </c>
      <c r="D11" s="71">
        <v>581.99416164550576</v>
      </c>
      <c r="E11" s="71">
        <v>1272.05</v>
      </c>
      <c r="F11" s="71">
        <v>1102.6519218593967</v>
      </c>
      <c r="G11" s="71">
        <v>900</v>
      </c>
      <c r="H11" s="71">
        <v>500</v>
      </c>
      <c r="I11" s="71">
        <v>491.20700000000005</v>
      </c>
      <c r="J11" s="71">
        <v>780</v>
      </c>
      <c r="K11" s="71">
        <v>1700</v>
      </c>
      <c r="L11" s="71">
        <v>1411.8916037432809</v>
      </c>
      <c r="M11" s="71">
        <v>816.5690820640317</v>
      </c>
      <c r="N11" s="71">
        <v>879.57692309911465</v>
      </c>
      <c r="O11" s="71">
        <v>637.22054373383764</v>
      </c>
      <c r="P11" s="71">
        <v>1859.1499999999999</v>
      </c>
      <c r="Q11" s="71">
        <v>1222.5756168831799</v>
      </c>
      <c r="R11" s="71">
        <v>1231</v>
      </c>
      <c r="S11" s="71">
        <v>0</v>
      </c>
      <c r="T11" s="71">
        <v>708.98759392573083</v>
      </c>
      <c r="U11" s="71">
        <v>1700</v>
      </c>
      <c r="V11" s="71">
        <v>311</v>
      </c>
      <c r="X11" s="72">
        <v>1006</v>
      </c>
      <c r="Y11" s="73">
        <v>2375</v>
      </c>
      <c r="Z11" s="71">
        <v>2076</v>
      </c>
      <c r="AA11" s="73">
        <v>2700</v>
      </c>
      <c r="AB11" s="71">
        <v>734.99999999999966</v>
      </c>
      <c r="AC11" s="71">
        <v>1143.0000000000002</v>
      </c>
      <c r="AD11" s="71">
        <v>735.00000000000011</v>
      </c>
      <c r="AE11" s="71">
        <v>1143</v>
      </c>
      <c r="AF11" s="71">
        <v>1715</v>
      </c>
      <c r="AG11" s="71">
        <v>1350</v>
      </c>
      <c r="AH11" s="71">
        <v>735</v>
      </c>
      <c r="AI11" s="71">
        <v>1200</v>
      </c>
      <c r="AJ11" s="75">
        <v>1663</v>
      </c>
      <c r="AK11" s="75">
        <v>1150</v>
      </c>
    </row>
    <row r="12" spans="1:37">
      <c r="A12" s="70">
        <f t="shared" si="0"/>
        <v>46276</v>
      </c>
      <c r="B12" s="71">
        <v>800</v>
      </c>
      <c r="C12" s="71">
        <v>646</v>
      </c>
      <c r="D12" s="71">
        <v>581.99416164550576</v>
      </c>
      <c r="E12" s="71">
        <v>1272.05</v>
      </c>
      <c r="F12" s="71">
        <v>1102.6519218593967</v>
      </c>
      <c r="G12" s="71">
        <v>900</v>
      </c>
      <c r="H12" s="71">
        <v>500</v>
      </c>
      <c r="I12" s="71">
        <v>491.20700000000005</v>
      </c>
      <c r="J12" s="71">
        <v>780</v>
      </c>
      <c r="K12" s="71">
        <v>1700</v>
      </c>
      <c r="L12" s="71">
        <v>1411.8916037432809</v>
      </c>
      <c r="M12" s="71">
        <v>816.5690820640317</v>
      </c>
      <c r="N12" s="71">
        <v>879.57692309911465</v>
      </c>
      <c r="O12" s="71">
        <v>637.22054373383764</v>
      </c>
      <c r="P12" s="71">
        <v>1859.1499999999999</v>
      </c>
      <c r="Q12" s="71">
        <v>1222.5756168831799</v>
      </c>
      <c r="R12" s="71">
        <v>1231</v>
      </c>
      <c r="S12" s="71">
        <v>0</v>
      </c>
      <c r="T12" s="71">
        <v>708.98759392573083</v>
      </c>
      <c r="U12" s="71">
        <v>1700</v>
      </c>
      <c r="V12" s="71">
        <v>311</v>
      </c>
      <c r="X12" s="72">
        <v>1006</v>
      </c>
      <c r="Y12" s="73">
        <v>2375</v>
      </c>
      <c r="Z12" s="71">
        <v>2076</v>
      </c>
      <c r="AA12" s="73">
        <v>2700</v>
      </c>
      <c r="AB12" s="71">
        <v>734.99999999999966</v>
      </c>
      <c r="AC12" s="71">
        <v>1143.0000000000002</v>
      </c>
      <c r="AD12" s="71">
        <v>735.00000000000011</v>
      </c>
      <c r="AE12" s="71">
        <v>1143</v>
      </c>
      <c r="AF12" s="71">
        <v>1715</v>
      </c>
      <c r="AG12" s="71">
        <v>1350</v>
      </c>
      <c r="AH12" s="71">
        <v>735</v>
      </c>
      <c r="AI12" s="71">
        <v>1200</v>
      </c>
      <c r="AJ12" s="75">
        <v>1663</v>
      </c>
      <c r="AK12" s="75">
        <v>1150</v>
      </c>
    </row>
    <row r="13" spans="1:37">
      <c r="A13" s="70">
        <f t="shared" si="0"/>
        <v>46277</v>
      </c>
      <c r="B13" s="71">
        <v>800</v>
      </c>
      <c r="C13" s="71">
        <v>646</v>
      </c>
      <c r="D13" s="71">
        <v>581.99416164550576</v>
      </c>
      <c r="E13" s="71">
        <v>1272.05</v>
      </c>
      <c r="F13" s="71">
        <v>1102.6519218593967</v>
      </c>
      <c r="G13" s="71">
        <v>900</v>
      </c>
      <c r="H13" s="71">
        <v>500</v>
      </c>
      <c r="I13" s="71">
        <v>491.20700000000005</v>
      </c>
      <c r="J13" s="71">
        <v>780</v>
      </c>
      <c r="K13" s="71">
        <v>1700</v>
      </c>
      <c r="L13" s="71">
        <v>1411.8916037432809</v>
      </c>
      <c r="M13" s="71">
        <v>816.5690820640317</v>
      </c>
      <c r="N13" s="71">
        <v>879.57692309911465</v>
      </c>
      <c r="O13" s="71">
        <v>637.22054373383764</v>
      </c>
      <c r="P13" s="71">
        <v>1859.1499999999999</v>
      </c>
      <c r="Q13" s="71">
        <v>1222.5756168831799</v>
      </c>
      <c r="R13" s="71">
        <v>1231</v>
      </c>
      <c r="S13" s="71">
        <v>0</v>
      </c>
      <c r="T13" s="71">
        <v>708.98759392573083</v>
      </c>
      <c r="U13" s="71">
        <v>1700</v>
      </c>
      <c r="V13" s="71">
        <v>311</v>
      </c>
      <c r="X13" s="72">
        <v>1006</v>
      </c>
      <c r="Y13" s="73">
        <v>2375</v>
      </c>
      <c r="Z13" s="71">
        <v>2076</v>
      </c>
      <c r="AA13" s="73">
        <v>2700</v>
      </c>
      <c r="AB13" s="71">
        <v>734.99999999999966</v>
      </c>
      <c r="AC13" s="71">
        <v>1143.0000000000002</v>
      </c>
      <c r="AD13" s="71">
        <v>735.00000000000011</v>
      </c>
      <c r="AE13" s="71">
        <v>1143</v>
      </c>
      <c r="AF13" s="71">
        <v>1715</v>
      </c>
      <c r="AG13" s="71">
        <v>1350</v>
      </c>
      <c r="AH13" s="71">
        <v>735</v>
      </c>
      <c r="AI13" s="71">
        <v>1200</v>
      </c>
      <c r="AJ13" s="75">
        <v>1663</v>
      </c>
      <c r="AK13" s="75">
        <v>1150</v>
      </c>
    </row>
    <row r="14" spans="1:37">
      <c r="A14" s="70">
        <f t="shared" si="0"/>
        <v>46278</v>
      </c>
      <c r="B14" s="71">
        <v>800</v>
      </c>
      <c r="C14" s="71">
        <v>646</v>
      </c>
      <c r="D14" s="71">
        <v>581.99416164550576</v>
      </c>
      <c r="E14" s="71">
        <v>1272.05</v>
      </c>
      <c r="F14" s="71">
        <v>1102.6519218593967</v>
      </c>
      <c r="G14" s="71">
        <v>900</v>
      </c>
      <c r="H14" s="71">
        <v>500</v>
      </c>
      <c r="I14" s="71">
        <v>491.20700000000005</v>
      </c>
      <c r="J14" s="71">
        <v>780</v>
      </c>
      <c r="K14" s="71">
        <v>1700</v>
      </c>
      <c r="L14" s="71">
        <v>1411.8916037432809</v>
      </c>
      <c r="M14" s="71">
        <v>816.5690820640317</v>
      </c>
      <c r="N14" s="71">
        <v>879.57692309911465</v>
      </c>
      <c r="O14" s="71">
        <v>637.22054373383764</v>
      </c>
      <c r="P14" s="71">
        <v>1859.1499999999999</v>
      </c>
      <c r="Q14" s="71">
        <v>1222.5756168831799</v>
      </c>
      <c r="R14" s="71">
        <v>1231</v>
      </c>
      <c r="S14" s="71">
        <v>0</v>
      </c>
      <c r="T14" s="71">
        <v>708.98759392573083</v>
      </c>
      <c r="U14" s="71">
        <v>1700</v>
      </c>
      <c r="V14" s="71">
        <v>311</v>
      </c>
      <c r="X14" s="72">
        <v>1006</v>
      </c>
      <c r="Y14" s="73">
        <v>2375</v>
      </c>
      <c r="Z14" s="71">
        <v>2076</v>
      </c>
      <c r="AA14" s="73">
        <v>2700</v>
      </c>
      <c r="AB14" s="71">
        <v>734.99999999999966</v>
      </c>
      <c r="AC14" s="71">
        <v>1143.0000000000002</v>
      </c>
      <c r="AD14" s="71">
        <v>735.00000000000011</v>
      </c>
      <c r="AE14" s="71">
        <v>1143</v>
      </c>
      <c r="AF14" s="71">
        <v>1715</v>
      </c>
      <c r="AG14" s="71">
        <v>1350</v>
      </c>
      <c r="AH14" s="71">
        <v>735</v>
      </c>
      <c r="AI14" s="71">
        <v>1200</v>
      </c>
      <c r="AJ14" s="75">
        <v>1663</v>
      </c>
      <c r="AK14" s="75">
        <v>1150</v>
      </c>
    </row>
    <row r="15" spans="1:37">
      <c r="A15" s="70">
        <f t="shared" si="0"/>
        <v>46279</v>
      </c>
      <c r="B15" s="71">
        <v>800</v>
      </c>
      <c r="C15" s="71">
        <v>646</v>
      </c>
      <c r="D15" s="71">
        <v>581.99416164550576</v>
      </c>
      <c r="E15" s="71">
        <v>1272.05</v>
      </c>
      <c r="F15" s="71">
        <v>1102.6519218593967</v>
      </c>
      <c r="G15" s="71">
        <v>900</v>
      </c>
      <c r="H15" s="71">
        <v>500.00000000000006</v>
      </c>
      <c r="I15" s="71">
        <v>491.20700000000011</v>
      </c>
      <c r="J15" s="71">
        <v>780</v>
      </c>
      <c r="K15" s="71">
        <v>1700</v>
      </c>
      <c r="L15" s="71">
        <v>1411.8916037432809</v>
      </c>
      <c r="M15" s="71">
        <v>816.5690820640317</v>
      </c>
      <c r="N15" s="71">
        <v>879.57692309911465</v>
      </c>
      <c r="O15" s="71">
        <v>637.22054373383776</v>
      </c>
      <c r="P15" s="71">
        <v>1859.1499999999999</v>
      </c>
      <c r="Q15" s="71">
        <v>1222.5756168831799</v>
      </c>
      <c r="R15" s="71">
        <v>1231</v>
      </c>
      <c r="S15" s="71">
        <v>0</v>
      </c>
      <c r="T15" s="71">
        <v>708.98759392573083</v>
      </c>
      <c r="U15" s="71">
        <v>1700</v>
      </c>
      <c r="V15" s="71">
        <v>311</v>
      </c>
      <c r="X15" s="72">
        <v>1006</v>
      </c>
      <c r="Y15" s="73">
        <v>2375</v>
      </c>
      <c r="Z15" s="71">
        <v>2076</v>
      </c>
      <c r="AA15" s="73">
        <v>2700</v>
      </c>
      <c r="AB15" s="71">
        <v>734.99999999999966</v>
      </c>
      <c r="AC15" s="71">
        <v>1143.0000000000002</v>
      </c>
      <c r="AD15" s="71">
        <v>735.00000000000011</v>
      </c>
      <c r="AE15" s="71">
        <v>1143</v>
      </c>
      <c r="AF15" s="71">
        <v>1715</v>
      </c>
      <c r="AG15" s="71">
        <v>1350</v>
      </c>
      <c r="AH15" s="71">
        <v>735</v>
      </c>
      <c r="AI15" s="71">
        <v>1200</v>
      </c>
      <c r="AJ15" s="75">
        <v>1663</v>
      </c>
      <c r="AK15" s="75">
        <v>1150</v>
      </c>
    </row>
    <row r="16" spans="1:37">
      <c r="A16" s="70">
        <f t="shared" si="0"/>
        <v>46280</v>
      </c>
      <c r="B16" s="71">
        <v>800</v>
      </c>
      <c r="C16" s="71">
        <v>646</v>
      </c>
      <c r="D16" s="71">
        <v>581.99416164550576</v>
      </c>
      <c r="E16" s="71">
        <v>1272.05</v>
      </c>
      <c r="F16" s="71">
        <v>1102.6519218593967</v>
      </c>
      <c r="G16" s="71">
        <v>900</v>
      </c>
      <c r="H16" s="71">
        <v>500.00000000000006</v>
      </c>
      <c r="I16" s="71">
        <v>491.20700000000011</v>
      </c>
      <c r="J16" s="71">
        <v>780</v>
      </c>
      <c r="K16" s="71">
        <v>1700</v>
      </c>
      <c r="L16" s="71">
        <v>1411.8916037432809</v>
      </c>
      <c r="M16" s="71">
        <v>816.5690820640317</v>
      </c>
      <c r="N16" s="71">
        <v>879.57692309911465</v>
      </c>
      <c r="O16" s="71">
        <v>637.22054373383776</v>
      </c>
      <c r="P16" s="71">
        <v>1859.1499999999999</v>
      </c>
      <c r="Q16" s="71">
        <v>1222.5756168831799</v>
      </c>
      <c r="R16" s="71">
        <v>1231</v>
      </c>
      <c r="S16" s="71">
        <v>0</v>
      </c>
      <c r="T16" s="71">
        <v>708.98759392573083</v>
      </c>
      <c r="U16" s="71">
        <v>1700</v>
      </c>
      <c r="V16" s="71">
        <v>311</v>
      </c>
      <c r="X16" s="72">
        <v>1006</v>
      </c>
      <c r="Y16" s="73">
        <v>2375</v>
      </c>
      <c r="Z16" s="71">
        <v>2076</v>
      </c>
      <c r="AA16" s="73">
        <v>2700</v>
      </c>
      <c r="AB16" s="71">
        <v>734.99999999999966</v>
      </c>
      <c r="AC16" s="71">
        <v>1143.0000000000002</v>
      </c>
      <c r="AD16" s="71">
        <v>735.00000000000011</v>
      </c>
      <c r="AE16" s="71">
        <v>1143</v>
      </c>
      <c r="AF16" s="71">
        <v>1715</v>
      </c>
      <c r="AG16" s="71">
        <v>1350</v>
      </c>
      <c r="AH16" s="71">
        <v>735</v>
      </c>
      <c r="AI16" s="71">
        <v>1200</v>
      </c>
      <c r="AJ16" s="75">
        <v>1663</v>
      </c>
      <c r="AK16" s="75">
        <v>1150</v>
      </c>
    </row>
    <row r="17" spans="1:37">
      <c r="A17" s="70">
        <f t="shared" si="0"/>
        <v>46281</v>
      </c>
      <c r="B17" s="71">
        <v>800</v>
      </c>
      <c r="C17" s="71">
        <v>646</v>
      </c>
      <c r="D17" s="71">
        <v>581.99416164550576</v>
      </c>
      <c r="E17" s="71">
        <v>1272.05</v>
      </c>
      <c r="F17" s="71">
        <v>1102.6519218593967</v>
      </c>
      <c r="G17" s="71">
        <v>900</v>
      </c>
      <c r="H17" s="71">
        <v>500.00000000000006</v>
      </c>
      <c r="I17" s="71">
        <v>491.20700000000011</v>
      </c>
      <c r="J17" s="71">
        <v>780</v>
      </c>
      <c r="K17" s="71">
        <v>1700</v>
      </c>
      <c r="L17" s="71">
        <v>1411.8916037432809</v>
      </c>
      <c r="M17" s="71">
        <v>816.5690820640317</v>
      </c>
      <c r="N17" s="71">
        <v>879.57692309911465</v>
      </c>
      <c r="O17" s="71">
        <v>637.22054373383776</v>
      </c>
      <c r="P17" s="71">
        <v>1859.1499999999999</v>
      </c>
      <c r="Q17" s="71">
        <v>1222.5756168831799</v>
      </c>
      <c r="R17" s="71">
        <v>1231</v>
      </c>
      <c r="S17" s="71">
        <v>0</v>
      </c>
      <c r="T17" s="71">
        <v>708.98759392573083</v>
      </c>
      <c r="U17" s="71">
        <v>1700</v>
      </c>
      <c r="V17" s="71">
        <v>311</v>
      </c>
      <c r="X17" s="72">
        <v>1006</v>
      </c>
      <c r="Y17" s="73">
        <v>2375</v>
      </c>
      <c r="Z17" s="71">
        <v>2076</v>
      </c>
      <c r="AA17" s="73">
        <v>2700</v>
      </c>
      <c r="AB17" s="71">
        <v>734.99999999999966</v>
      </c>
      <c r="AC17" s="71">
        <v>1143.0000000000002</v>
      </c>
      <c r="AD17" s="71">
        <v>735.00000000000011</v>
      </c>
      <c r="AE17" s="71">
        <v>1143</v>
      </c>
      <c r="AF17" s="71">
        <v>1715</v>
      </c>
      <c r="AG17" s="71">
        <v>1350</v>
      </c>
      <c r="AH17" s="71">
        <v>735</v>
      </c>
      <c r="AI17" s="71">
        <v>1200</v>
      </c>
      <c r="AJ17" s="75">
        <v>1663</v>
      </c>
      <c r="AK17" s="75">
        <v>1150</v>
      </c>
    </row>
    <row r="18" spans="1:37">
      <c r="A18" s="70">
        <f t="shared" si="0"/>
        <v>46282</v>
      </c>
      <c r="B18" s="71">
        <v>800</v>
      </c>
      <c r="C18" s="71">
        <v>646</v>
      </c>
      <c r="D18" s="71">
        <v>581.99416164550576</v>
      </c>
      <c r="E18" s="71">
        <v>1272.05</v>
      </c>
      <c r="F18" s="71">
        <v>1102.6519218593967</v>
      </c>
      <c r="G18" s="71">
        <v>900</v>
      </c>
      <c r="H18" s="71">
        <v>500.00000000000006</v>
      </c>
      <c r="I18" s="71">
        <v>491.20700000000011</v>
      </c>
      <c r="J18" s="71">
        <v>780</v>
      </c>
      <c r="K18" s="71">
        <v>1700</v>
      </c>
      <c r="L18" s="71">
        <v>1411.8916037432809</v>
      </c>
      <c r="M18" s="71">
        <v>816.5690820640317</v>
      </c>
      <c r="N18" s="71">
        <v>879.57692309911465</v>
      </c>
      <c r="O18" s="71">
        <v>637.22054373383776</v>
      </c>
      <c r="P18" s="71">
        <v>1859.1499999999999</v>
      </c>
      <c r="Q18" s="71">
        <v>1222.5756168831799</v>
      </c>
      <c r="R18" s="71">
        <v>1231</v>
      </c>
      <c r="S18" s="71">
        <v>0</v>
      </c>
      <c r="T18" s="71">
        <v>708.98759392573083</v>
      </c>
      <c r="U18" s="71">
        <v>1700</v>
      </c>
      <c r="V18" s="71">
        <v>311</v>
      </c>
      <c r="X18" s="72">
        <v>1006</v>
      </c>
      <c r="Y18" s="73">
        <v>2375</v>
      </c>
      <c r="Z18" s="71">
        <v>2076</v>
      </c>
      <c r="AA18" s="73">
        <v>2700</v>
      </c>
      <c r="AB18" s="71">
        <v>734.99999999999966</v>
      </c>
      <c r="AC18" s="71">
        <v>1143.0000000000002</v>
      </c>
      <c r="AD18" s="71">
        <v>735.00000000000011</v>
      </c>
      <c r="AE18" s="71">
        <v>1143</v>
      </c>
      <c r="AF18" s="71">
        <v>1715</v>
      </c>
      <c r="AG18" s="71">
        <v>1350</v>
      </c>
      <c r="AH18" s="71">
        <v>735</v>
      </c>
      <c r="AI18" s="71">
        <v>1200</v>
      </c>
      <c r="AJ18" s="75">
        <v>1663</v>
      </c>
      <c r="AK18" s="75">
        <v>1150</v>
      </c>
    </row>
    <row r="19" spans="1:37">
      <c r="A19" s="70">
        <f t="shared" si="0"/>
        <v>46283</v>
      </c>
      <c r="B19" s="71">
        <v>800</v>
      </c>
      <c r="C19" s="71">
        <v>646</v>
      </c>
      <c r="D19" s="71">
        <v>581.99416164550576</v>
      </c>
      <c r="E19" s="71">
        <v>1272.05</v>
      </c>
      <c r="F19" s="71">
        <v>1102.6519218593967</v>
      </c>
      <c r="G19" s="71">
        <v>900</v>
      </c>
      <c r="H19" s="71">
        <v>500.00000000000006</v>
      </c>
      <c r="I19" s="71">
        <v>491.20700000000011</v>
      </c>
      <c r="J19" s="71">
        <v>780</v>
      </c>
      <c r="K19" s="71">
        <v>1700</v>
      </c>
      <c r="L19" s="71">
        <v>1411.8916037432809</v>
      </c>
      <c r="M19" s="71">
        <v>816.5690820640317</v>
      </c>
      <c r="N19" s="71">
        <v>879.57692309911465</v>
      </c>
      <c r="O19" s="71">
        <v>637.22054373383776</v>
      </c>
      <c r="P19" s="71">
        <v>1859.1499999999999</v>
      </c>
      <c r="Q19" s="71">
        <v>1222.5756168831799</v>
      </c>
      <c r="R19" s="71">
        <v>1231</v>
      </c>
      <c r="S19" s="71">
        <v>0</v>
      </c>
      <c r="T19" s="71">
        <v>708.98759392573083</v>
      </c>
      <c r="U19" s="71">
        <v>1700</v>
      </c>
      <c r="V19" s="71">
        <v>311</v>
      </c>
      <c r="X19" s="72">
        <v>1006</v>
      </c>
      <c r="Y19" s="73">
        <v>2375</v>
      </c>
      <c r="Z19" s="71">
        <v>2076</v>
      </c>
      <c r="AA19" s="73">
        <v>2700</v>
      </c>
      <c r="AB19" s="71">
        <v>734.99999999999966</v>
      </c>
      <c r="AC19" s="71">
        <v>1143.0000000000002</v>
      </c>
      <c r="AD19" s="71">
        <v>735.00000000000011</v>
      </c>
      <c r="AE19" s="71">
        <v>1143</v>
      </c>
      <c r="AF19" s="71">
        <v>1715</v>
      </c>
      <c r="AG19" s="71">
        <v>1350</v>
      </c>
      <c r="AH19" s="71">
        <v>735</v>
      </c>
      <c r="AI19" s="71">
        <v>1200</v>
      </c>
      <c r="AJ19" s="75">
        <v>1663</v>
      </c>
      <c r="AK19" s="75">
        <v>1150</v>
      </c>
    </row>
    <row r="20" spans="1:37">
      <c r="A20" s="70">
        <f t="shared" si="0"/>
        <v>46284</v>
      </c>
      <c r="B20" s="71">
        <v>800</v>
      </c>
      <c r="C20" s="71">
        <v>646</v>
      </c>
      <c r="D20" s="71">
        <v>581.99416164550576</v>
      </c>
      <c r="E20" s="71">
        <v>1272.05</v>
      </c>
      <c r="F20" s="71">
        <v>1102.6519218593967</v>
      </c>
      <c r="G20" s="71">
        <v>900</v>
      </c>
      <c r="H20" s="71">
        <v>500.00000000000006</v>
      </c>
      <c r="I20" s="71">
        <v>491.20700000000011</v>
      </c>
      <c r="J20" s="71">
        <v>780</v>
      </c>
      <c r="K20" s="71">
        <v>1700</v>
      </c>
      <c r="L20" s="71">
        <v>1411.8916037432809</v>
      </c>
      <c r="M20" s="71">
        <v>816.5690820640317</v>
      </c>
      <c r="N20" s="71">
        <v>879.57692309911465</v>
      </c>
      <c r="O20" s="71">
        <v>637.22054373383776</v>
      </c>
      <c r="P20" s="71">
        <v>1859.1499999999999</v>
      </c>
      <c r="Q20" s="71">
        <v>1222.5756168831799</v>
      </c>
      <c r="R20" s="71">
        <v>1231</v>
      </c>
      <c r="S20" s="71">
        <v>0</v>
      </c>
      <c r="T20" s="71">
        <v>708.98759392573083</v>
      </c>
      <c r="U20" s="71">
        <v>1700</v>
      </c>
      <c r="V20" s="71">
        <v>311</v>
      </c>
      <c r="X20" s="72">
        <v>1006</v>
      </c>
      <c r="Y20" s="73">
        <v>2375</v>
      </c>
      <c r="Z20" s="71">
        <v>2076</v>
      </c>
      <c r="AA20" s="73">
        <v>2700</v>
      </c>
      <c r="AB20" s="71">
        <v>734.99999999999966</v>
      </c>
      <c r="AC20" s="71">
        <v>1143.0000000000002</v>
      </c>
      <c r="AD20" s="71">
        <v>735.00000000000011</v>
      </c>
      <c r="AE20" s="71">
        <v>1143</v>
      </c>
      <c r="AF20" s="71">
        <v>1715</v>
      </c>
      <c r="AG20" s="71">
        <v>1350</v>
      </c>
      <c r="AH20" s="71">
        <v>735</v>
      </c>
      <c r="AI20" s="71">
        <v>1200</v>
      </c>
      <c r="AJ20" s="75">
        <v>1663</v>
      </c>
      <c r="AK20" s="75">
        <v>1150</v>
      </c>
    </row>
    <row r="21" spans="1:37">
      <c r="A21" s="70">
        <f t="shared" si="0"/>
        <v>46285</v>
      </c>
      <c r="B21" s="71">
        <v>800</v>
      </c>
      <c r="C21" s="71">
        <v>646</v>
      </c>
      <c r="D21" s="71">
        <v>581.99416164550576</v>
      </c>
      <c r="E21" s="71">
        <v>1272.05</v>
      </c>
      <c r="F21" s="71">
        <v>1102.6519218593967</v>
      </c>
      <c r="G21" s="71">
        <v>900</v>
      </c>
      <c r="H21" s="71">
        <v>500.00000000000006</v>
      </c>
      <c r="I21" s="71">
        <v>491.20700000000011</v>
      </c>
      <c r="J21" s="71">
        <v>780</v>
      </c>
      <c r="K21" s="71">
        <v>1700</v>
      </c>
      <c r="L21" s="71">
        <v>1411.8916037432809</v>
      </c>
      <c r="M21" s="71">
        <v>816.5690820640317</v>
      </c>
      <c r="N21" s="71">
        <v>879.57692309911465</v>
      </c>
      <c r="O21" s="71">
        <v>637.22054373383776</v>
      </c>
      <c r="P21" s="71">
        <v>1859.1499999999999</v>
      </c>
      <c r="Q21" s="71">
        <v>1222.5756168831799</v>
      </c>
      <c r="R21" s="71">
        <v>1231</v>
      </c>
      <c r="S21" s="71">
        <v>0</v>
      </c>
      <c r="T21" s="71">
        <v>708.98759392573083</v>
      </c>
      <c r="U21" s="71">
        <v>1700</v>
      </c>
      <c r="V21" s="71">
        <v>311</v>
      </c>
      <c r="X21" s="72">
        <v>1006</v>
      </c>
      <c r="Y21" s="73">
        <v>2375</v>
      </c>
      <c r="Z21" s="71">
        <v>2076</v>
      </c>
      <c r="AA21" s="73">
        <v>2700</v>
      </c>
      <c r="AB21" s="71">
        <v>734.99999999999966</v>
      </c>
      <c r="AC21" s="71">
        <v>1143.0000000000002</v>
      </c>
      <c r="AD21" s="71">
        <v>735.00000000000011</v>
      </c>
      <c r="AE21" s="71">
        <v>1143</v>
      </c>
      <c r="AF21" s="71">
        <v>1715</v>
      </c>
      <c r="AG21" s="71">
        <v>1350</v>
      </c>
      <c r="AH21" s="71">
        <v>735</v>
      </c>
      <c r="AI21" s="71">
        <v>1200</v>
      </c>
      <c r="AJ21" s="75">
        <v>1663</v>
      </c>
      <c r="AK21" s="75">
        <v>1150</v>
      </c>
    </row>
    <row r="22" spans="1:37">
      <c r="A22" s="70">
        <f t="shared" si="0"/>
        <v>46286</v>
      </c>
      <c r="B22" s="71">
        <v>800</v>
      </c>
      <c r="C22" s="71">
        <v>646</v>
      </c>
      <c r="D22" s="71">
        <v>581.99416164550576</v>
      </c>
      <c r="E22" s="71">
        <v>1272.05</v>
      </c>
      <c r="F22" s="71">
        <v>1102.6519218593967</v>
      </c>
      <c r="G22" s="71">
        <v>900</v>
      </c>
      <c r="H22" s="71">
        <v>499.99999999999994</v>
      </c>
      <c r="I22" s="71">
        <v>491.20700000000005</v>
      </c>
      <c r="J22" s="71">
        <v>780</v>
      </c>
      <c r="K22" s="71">
        <v>1700</v>
      </c>
      <c r="L22" s="71">
        <v>1411.8916037432809</v>
      </c>
      <c r="M22" s="71">
        <v>816.5690820640317</v>
      </c>
      <c r="N22" s="71">
        <v>879.57692309911465</v>
      </c>
      <c r="O22" s="71">
        <v>637.22054373383776</v>
      </c>
      <c r="P22" s="71">
        <v>1859.1499999999996</v>
      </c>
      <c r="Q22" s="71">
        <v>1222.5756168831799</v>
      </c>
      <c r="R22" s="71">
        <v>1231</v>
      </c>
      <c r="S22" s="71">
        <v>0</v>
      </c>
      <c r="T22" s="71">
        <v>708.98759392573083</v>
      </c>
      <c r="U22" s="71">
        <v>1700</v>
      </c>
      <c r="V22" s="71">
        <v>311</v>
      </c>
      <c r="X22" s="72">
        <v>1006</v>
      </c>
      <c r="Y22" s="73">
        <v>2375</v>
      </c>
      <c r="Z22" s="71">
        <v>2076</v>
      </c>
      <c r="AA22" s="73">
        <v>2700</v>
      </c>
      <c r="AB22" s="71">
        <v>734.99999999999966</v>
      </c>
      <c r="AC22" s="71">
        <v>1143.0000000000002</v>
      </c>
      <c r="AD22" s="71">
        <v>735.00000000000011</v>
      </c>
      <c r="AE22" s="71">
        <v>1143</v>
      </c>
      <c r="AF22" s="71">
        <v>1715</v>
      </c>
      <c r="AG22" s="71">
        <v>1350</v>
      </c>
      <c r="AH22" s="71">
        <v>735</v>
      </c>
      <c r="AI22" s="71">
        <v>1200</v>
      </c>
      <c r="AJ22" s="75">
        <v>1663</v>
      </c>
      <c r="AK22" s="75">
        <v>1150</v>
      </c>
    </row>
    <row r="23" spans="1:37">
      <c r="A23" s="70">
        <f t="shared" si="0"/>
        <v>46287</v>
      </c>
      <c r="B23" s="71">
        <v>800</v>
      </c>
      <c r="C23" s="71">
        <v>646</v>
      </c>
      <c r="D23" s="71">
        <v>581.99416164550576</v>
      </c>
      <c r="E23" s="71">
        <v>1272.05</v>
      </c>
      <c r="F23" s="71">
        <v>1102.6519218593967</v>
      </c>
      <c r="G23" s="71">
        <v>900</v>
      </c>
      <c r="H23" s="71">
        <v>499.99999999999994</v>
      </c>
      <c r="I23" s="71">
        <v>491.20700000000005</v>
      </c>
      <c r="J23" s="71">
        <v>780</v>
      </c>
      <c r="K23" s="71">
        <v>1700</v>
      </c>
      <c r="L23" s="71">
        <v>1411.8916037432809</v>
      </c>
      <c r="M23" s="71">
        <v>816.5690820640317</v>
      </c>
      <c r="N23" s="71">
        <v>879.57692309911465</v>
      </c>
      <c r="O23" s="71">
        <v>637.22054373383776</v>
      </c>
      <c r="P23" s="71">
        <v>1859.1499999999996</v>
      </c>
      <c r="Q23" s="71">
        <v>1222.5756168831799</v>
      </c>
      <c r="R23" s="71">
        <v>1231</v>
      </c>
      <c r="S23" s="71">
        <v>0</v>
      </c>
      <c r="T23" s="71">
        <v>708.98759392573083</v>
      </c>
      <c r="U23" s="71">
        <v>1700</v>
      </c>
      <c r="V23" s="71">
        <v>311</v>
      </c>
      <c r="X23" s="72">
        <v>1006</v>
      </c>
      <c r="Y23" s="73">
        <v>2375</v>
      </c>
      <c r="Z23" s="71">
        <v>2076</v>
      </c>
      <c r="AA23" s="73">
        <v>2700</v>
      </c>
      <c r="AB23" s="71">
        <v>734.99999999999966</v>
      </c>
      <c r="AC23" s="71">
        <v>1143.0000000000002</v>
      </c>
      <c r="AD23" s="71">
        <v>735.00000000000011</v>
      </c>
      <c r="AE23" s="71">
        <v>1143</v>
      </c>
      <c r="AF23" s="71">
        <v>1715</v>
      </c>
      <c r="AG23" s="71">
        <v>1350</v>
      </c>
      <c r="AH23" s="71">
        <v>735</v>
      </c>
      <c r="AI23" s="71">
        <v>1200</v>
      </c>
      <c r="AJ23" s="75">
        <v>1663</v>
      </c>
      <c r="AK23" s="75">
        <v>1150</v>
      </c>
    </row>
    <row r="24" spans="1:37">
      <c r="A24" s="70">
        <f t="shared" si="0"/>
        <v>46288</v>
      </c>
      <c r="B24" s="71">
        <v>800</v>
      </c>
      <c r="C24" s="71">
        <v>646</v>
      </c>
      <c r="D24" s="71">
        <v>581.99416164550576</v>
      </c>
      <c r="E24" s="71">
        <v>1272.05</v>
      </c>
      <c r="F24" s="71">
        <v>1102.6519218593967</v>
      </c>
      <c r="G24" s="71">
        <v>900</v>
      </c>
      <c r="H24" s="71">
        <v>499.99999999999994</v>
      </c>
      <c r="I24" s="71">
        <v>491.20700000000005</v>
      </c>
      <c r="J24" s="71">
        <v>780</v>
      </c>
      <c r="K24" s="71">
        <v>1700</v>
      </c>
      <c r="L24" s="71">
        <v>1411.8916037432809</v>
      </c>
      <c r="M24" s="71">
        <v>816.5690820640317</v>
      </c>
      <c r="N24" s="71">
        <v>879.57692309911465</v>
      </c>
      <c r="O24" s="71">
        <v>637.22054373383776</v>
      </c>
      <c r="P24" s="71">
        <v>1859.1499999999996</v>
      </c>
      <c r="Q24" s="71">
        <v>1222.5756168831799</v>
      </c>
      <c r="R24" s="71">
        <v>1231</v>
      </c>
      <c r="S24" s="71">
        <v>0</v>
      </c>
      <c r="T24" s="71">
        <v>708.98759392573083</v>
      </c>
      <c r="U24" s="71">
        <v>1700</v>
      </c>
      <c r="V24" s="71">
        <v>311</v>
      </c>
      <c r="X24" s="72">
        <v>1006</v>
      </c>
      <c r="Y24" s="73">
        <v>2375</v>
      </c>
      <c r="Z24" s="71">
        <v>2076</v>
      </c>
      <c r="AA24" s="73">
        <v>2700</v>
      </c>
      <c r="AB24" s="71">
        <v>734.99999999999966</v>
      </c>
      <c r="AC24" s="71">
        <v>1143.0000000000002</v>
      </c>
      <c r="AD24" s="71">
        <v>735.00000000000011</v>
      </c>
      <c r="AE24" s="71">
        <v>1143</v>
      </c>
      <c r="AF24" s="71">
        <v>1715</v>
      </c>
      <c r="AG24" s="71">
        <v>1350</v>
      </c>
      <c r="AH24" s="71">
        <v>735</v>
      </c>
      <c r="AI24" s="71">
        <v>1200</v>
      </c>
      <c r="AJ24" s="75">
        <v>1663</v>
      </c>
      <c r="AK24" s="75">
        <v>1150</v>
      </c>
    </row>
    <row r="25" spans="1:37">
      <c r="A25" s="70">
        <f t="shared" si="0"/>
        <v>46289</v>
      </c>
      <c r="B25" s="71">
        <v>800</v>
      </c>
      <c r="C25" s="71">
        <v>646</v>
      </c>
      <c r="D25" s="71">
        <v>581.99416164550576</v>
      </c>
      <c r="E25" s="71">
        <v>1272.05</v>
      </c>
      <c r="F25" s="71">
        <v>1102.6519218593967</v>
      </c>
      <c r="G25" s="71">
        <v>900</v>
      </c>
      <c r="H25" s="71">
        <v>499.99999999999994</v>
      </c>
      <c r="I25" s="71">
        <v>491.20700000000005</v>
      </c>
      <c r="J25" s="71">
        <v>780</v>
      </c>
      <c r="K25" s="71">
        <v>1700</v>
      </c>
      <c r="L25" s="71">
        <v>1411.8916037432809</v>
      </c>
      <c r="M25" s="71">
        <v>816.5690820640317</v>
      </c>
      <c r="N25" s="71">
        <v>879.57692309911465</v>
      </c>
      <c r="O25" s="71">
        <v>637.22054373383776</v>
      </c>
      <c r="P25" s="71">
        <v>1859.1499999999996</v>
      </c>
      <c r="Q25" s="71">
        <v>1222.5756168831799</v>
      </c>
      <c r="R25" s="71">
        <v>1231</v>
      </c>
      <c r="S25" s="71">
        <v>0</v>
      </c>
      <c r="T25" s="71">
        <v>708.98759392573083</v>
      </c>
      <c r="U25" s="71">
        <v>1700</v>
      </c>
      <c r="V25" s="71">
        <v>311</v>
      </c>
      <c r="X25" s="72">
        <v>1006</v>
      </c>
      <c r="Y25" s="73">
        <v>2375</v>
      </c>
      <c r="Z25" s="71">
        <v>2076</v>
      </c>
      <c r="AA25" s="73">
        <v>2700</v>
      </c>
      <c r="AB25" s="71">
        <v>734.99999999999966</v>
      </c>
      <c r="AC25" s="71">
        <v>1143.0000000000002</v>
      </c>
      <c r="AD25" s="71">
        <v>735.00000000000011</v>
      </c>
      <c r="AE25" s="71">
        <v>1143</v>
      </c>
      <c r="AF25" s="71">
        <v>1715</v>
      </c>
      <c r="AG25" s="71">
        <v>1350</v>
      </c>
      <c r="AH25" s="71">
        <v>735</v>
      </c>
      <c r="AI25" s="71">
        <v>1200</v>
      </c>
      <c r="AJ25" s="75">
        <v>1663</v>
      </c>
      <c r="AK25" s="75">
        <v>1150</v>
      </c>
    </row>
    <row r="26" spans="1:37">
      <c r="A26" s="70">
        <f t="shared" si="0"/>
        <v>46290</v>
      </c>
      <c r="B26" s="71">
        <v>800</v>
      </c>
      <c r="C26" s="71">
        <v>646</v>
      </c>
      <c r="D26" s="71">
        <v>581.99416164550576</v>
      </c>
      <c r="E26" s="71">
        <v>1272.05</v>
      </c>
      <c r="F26" s="71">
        <v>1102.6519218593967</v>
      </c>
      <c r="G26" s="71">
        <v>900</v>
      </c>
      <c r="H26" s="71">
        <v>499.99999999999994</v>
      </c>
      <c r="I26" s="71">
        <v>491.20700000000005</v>
      </c>
      <c r="J26" s="71">
        <v>780</v>
      </c>
      <c r="K26" s="71">
        <v>1700</v>
      </c>
      <c r="L26" s="71">
        <v>1411.8916037432809</v>
      </c>
      <c r="M26" s="71">
        <v>816.5690820640317</v>
      </c>
      <c r="N26" s="71">
        <v>879.57692309911465</v>
      </c>
      <c r="O26" s="71">
        <v>637.22054373383776</v>
      </c>
      <c r="P26" s="71">
        <v>1859.1499999999996</v>
      </c>
      <c r="Q26" s="71">
        <v>1222.5756168831799</v>
      </c>
      <c r="R26" s="71">
        <v>1231</v>
      </c>
      <c r="S26" s="71">
        <v>0</v>
      </c>
      <c r="T26" s="71">
        <v>708.98759392573083</v>
      </c>
      <c r="U26" s="71">
        <v>1700</v>
      </c>
      <c r="V26" s="71">
        <v>311</v>
      </c>
      <c r="X26" s="72">
        <v>1006</v>
      </c>
      <c r="Y26" s="73">
        <v>2375</v>
      </c>
      <c r="Z26" s="71">
        <v>2076</v>
      </c>
      <c r="AA26" s="73">
        <v>2700</v>
      </c>
      <c r="AB26" s="71">
        <v>734.99999999999966</v>
      </c>
      <c r="AC26" s="71">
        <v>1143.0000000000002</v>
      </c>
      <c r="AD26" s="71">
        <v>735.00000000000011</v>
      </c>
      <c r="AE26" s="71">
        <v>1143</v>
      </c>
      <c r="AF26" s="71">
        <v>1715</v>
      </c>
      <c r="AG26" s="71">
        <v>1350</v>
      </c>
      <c r="AH26" s="71">
        <v>735</v>
      </c>
      <c r="AI26" s="71">
        <v>1200</v>
      </c>
      <c r="AJ26" s="75">
        <v>1663</v>
      </c>
      <c r="AK26" s="75">
        <v>1150</v>
      </c>
    </row>
    <row r="27" spans="1:37">
      <c r="A27" s="70">
        <f t="shared" si="0"/>
        <v>46291</v>
      </c>
      <c r="B27" s="71">
        <v>800</v>
      </c>
      <c r="C27" s="71">
        <v>646</v>
      </c>
      <c r="D27" s="71">
        <v>581.99416164550576</v>
      </c>
      <c r="E27" s="71">
        <v>1272.05</v>
      </c>
      <c r="F27" s="71">
        <v>1102.6519218593967</v>
      </c>
      <c r="G27" s="71">
        <v>900</v>
      </c>
      <c r="H27" s="71">
        <v>499.99999999999994</v>
      </c>
      <c r="I27" s="71">
        <v>491.20700000000005</v>
      </c>
      <c r="J27" s="71">
        <v>780</v>
      </c>
      <c r="K27" s="71">
        <v>1700</v>
      </c>
      <c r="L27" s="71">
        <v>1411.8916037432809</v>
      </c>
      <c r="M27" s="71">
        <v>816.5690820640317</v>
      </c>
      <c r="N27" s="71">
        <v>879.57692309911465</v>
      </c>
      <c r="O27" s="71">
        <v>637.22054373383776</v>
      </c>
      <c r="P27" s="71">
        <v>1859.1499999999996</v>
      </c>
      <c r="Q27" s="71">
        <v>1222.5756168831799</v>
      </c>
      <c r="R27" s="71">
        <v>1231</v>
      </c>
      <c r="S27" s="71">
        <v>0</v>
      </c>
      <c r="T27" s="71">
        <v>708.98759392573083</v>
      </c>
      <c r="U27" s="71">
        <v>1700</v>
      </c>
      <c r="V27" s="71">
        <v>311</v>
      </c>
      <c r="X27" s="72">
        <v>1006</v>
      </c>
      <c r="Y27" s="73">
        <v>2375</v>
      </c>
      <c r="Z27" s="71">
        <v>2076</v>
      </c>
      <c r="AA27" s="73">
        <v>2700</v>
      </c>
      <c r="AB27" s="71">
        <v>734.99999999999966</v>
      </c>
      <c r="AC27" s="71">
        <v>1143.0000000000002</v>
      </c>
      <c r="AD27" s="71">
        <v>735.00000000000011</v>
      </c>
      <c r="AE27" s="71">
        <v>1143</v>
      </c>
      <c r="AF27" s="71">
        <v>1715</v>
      </c>
      <c r="AG27" s="71">
        <v>1350</v>
      </c>
      <c r="AH27" s="71">
        <v>735</v>
      </c>
      <c r="AI27" s="71">
        <v>1200</v>
      </c>
      <c r="AJ27" s="75">
        <v>1663</v>
      </c>
      <c r="AK27" s="75">
        <v>1150</v>
      </c>
    </row>
    <row r="28" spans="1:37">
      <c r="A28" s="70">
        <f t="shared" si="0"/>
        <v>46292</v>
      </c>
      <c r="B28" s="71">
        <v>800</v>
      </c>
      <c r="C28" s="71">
        <v>646</v>
      </c>
      <c r="D28" s="71">
        <v>581.99416164550576</v>
      </c>
      <c r="E28" s="71">
        <v>1272.05</v>
      </c>
      <c r="F28" s="71">
        <v>1102.6519218593967</v>
      </c>
      <c r="G28" s="71">
        <v>900</v>
      </c>
      <c r="H28" s="71">
        <v>499.99999999999994</v>
      </c>
      <c r="I28" s="71">
        <v>491.20700000000005</v>
      </c>
      <c r="J28" s="71">
        <v>780</v>
      </c>
      <c r="K28" s="71">
        <v>1700</v>
      </c>
      <c r="L28" s="71">
        <v>1411.8916037432809</v>
      </c>
      <c r="M28" s="71">
        <v>816.5690820640317</v>
      </c>
      <c r="N28" s="71">
        <v>879.57692309911465</v>
      </c>
      <c r="O28" s="71">
        <v>637.22054373383776</v>
      </c>
      <c r="P28" s="71">
        <v>1859.1499999999996</v>
      </c>
      <c r="Q28" s="71">
        <v>1222.5756168831799</v>
      </c>
      <c r="R28" s="71">
        <v>1231</v>
      </c>
      <c r="S28" s="71">
        <v>0</v>
      </c>
      <c r="T28" s="71">
        <v>708.98759392573083</v>
      </c>
      <c r="U28" s="71">
        <v>1700</v>
      </c>
      <c r="V28" s="71">
        <v>311</v>
      </c>
      <c r="X28" s="72">
        <v>1006</v>
      </c>
      <c r="Y28" s="73">
        <v>2375</v>
      </c>
      <c r="Z28" s="71">
        <v>2076</v>
      </c>
      <c r="AA28" s="73">
        <v>2700</v>
      </c>
      <c r="AB28" s="71">
        <v>734.99999999999966</v>
      </c>
      <c r="AC28" s="71">
        <v>1143.0000000000002</v>
      </c>
      <c r="AD28" s="71">
        <v>735.00000000000011</v>
      </c>
      <c r="AE28" s="71">
        <v>1143</v>
      </c>
      <c r="AF28" s="71">
        <v>1715</v>
      </c>
      <c r="AG28" s="71">
        <v>1350</v>
      </c>
      <c r="AH28" s="71">
        <v>735</v>
      </c>
      <c r="AI28" s="71">
        <v>1200</v>
      </c>
      <c r="AJ28" s="75">
        <v>1663</v>
      </c>
      <c r="AK28" s="75">
        <v>1150</v>
      </c>
    </row>
    <row r="29" spans="1:37">
      <c r="A29" s="70">
        <f t="shared" si="0"/>
        <v>46293</v>
      </c>
      <c r="B29" s="71">
        <v>800</v>
      </c>
      <c r="C29" s="71">
        <v>646</v>
      </c>
      <c r="D29" s="71">
        <v>581.99416164550576</v>
      </c>
      <c r="E29" s="71">
        <v>1272.05</v>
      </c>
      <c r="F29" s="71">
        <v>1102.6519218593967</v>
      </c>
      <c r="G29" s="71">
        <v>900</v>
      </c>
      <c r="H29" s="71">
        <v>500</v>
      </c>
      <c r="I29" s="71">
        <v>491.20699999999999</v>
      </c>
      <c r="J29" s="71">
        <v>780</v>
      </c>
      <c r="K29" s="71">
        <v>1700</v>
      </c>
      <c r="L29" s="71">
        <v>1411.8916037432809</v>
      </c>
      <c r="M29" s="71">
        <v>816.5690820640317</v>
      </c>
      <c r="N29" s="71">
        <v>879.57692309911465</v>
      </c>
      <c r="O29" s="71">
        <v>637.22054373383776</v>
      </c>
      <c r="P29" s="71">
        <v>1859.1499999999996</v>
      </c>
      <c r="Q29" s="71">
        <v>1222.5756168831799</v>
      </c>
      <c r="R29" s="71">
        <v>1231</v>
      </c>
      <c r="S29" s="71">
        <v>0</v>
      </c>
      <c r="T29" s="71">
        <v>708.98759392573083</v>
      </c>
      <c r="U29" s="71">
        <v>1700</v>
      </c>
      <c r="V29" s="71">
        <v>311</v>
      </c>
      <c r="X29" s="72">
        <v>1006</v>
      </c>
      <c r="Y29" s="73">
        <v>2375</v>
      </c>
      <c r="Z29" s="71">
        <v>2076</v>
      </c>
      <c r="AA29" s="73">
        <v>2700</v>
      </c>
      <c r="AB29" s="71">
        <v>734.99999999999966</v>
      </c>
      <c r="AC29" s="71">
        <v>1143.0000000000002</v>
      </c>
      <c r="AD29" s="71">
        <v>735.00000000000011</v>
      </c>
      <c r="AE29" s="71">
        <v>1143</v>
      </c>
      <c r="AF29" s="71">
        <v>1715</v>
      </c>
      <c r="AG29" s="71">
        <v>1350</v>
      </c>
      <c r="AH29" s="71">
        <v>735</v>
      </c>
      <c r="AI29" s="71">
        <v>1200</v>
      </c>
      <c r="AJ29" s="75">
        <v>1663</v>
      </c>
      <c r="AK29" s="75">
        <v>1150</v>
      </c>
    </row>
    <row r="30" spans="1:37">
      <c r="A30" s="70">
        <f t="shared" si="0"/>
        <v>46294</v>
      </c>
      <c r="B30" s="71">
        <v>800</v>
      </c>
      <c r="C30" s="71">
        <v>646</v>
      </c>
      <c r="D30" s="71">
        <v>581.99416164550576</v>
      </c>
      <c r="E30" s="71">
        <v>1272.05</v>
      </c>
      <c r="F30" s="71">
        <v>1102.6519218593967</v>
      </c>
      <c r="G30" s="71">
        <v>900</v>
      </c>
      <c r="H30" s="71">
        <v>500</v>
      </c>
      <c r="I30" s="71">
        <v>491.20699999999999</v>
      </c>
      <c r="J30" s="71">
        <v>780</v>
      </c>
      <c r="K30" s="71">
        <v>1700</v>
      </c>
      <c r="L30" s="71">
        <v>1411.8916037432809</v>
      </c>
      <c r="M30" s="71">
        <v>816.5690820640317</v>
      </c>
      <c r="N30" s="71">
        <v>879.57692309911465</v>
      </c>
      <c r="O30" s="71">
        <v>637.22054373383776</v>
      </c>
      <c r="P30" s="71">
        <v>1859.1499999999996</v>
      </c>
      <c r="Q30" s="71">
        <v>1222.5756168831799</v>
      </c>
      <c r="R30" s="71">
        <v>1231</v>
      </c>
      <c r="S30" s="71">
        <v>0</v>
      </c>
      <c r="T30" s="71">
        <v>708.98759392573083</v>
      </c>
      <c r="U30" s="71">
        <v>1700</v>
      </c>
      <c r="V30" s="71">
        <v>311</v>
      </c>
      <c r="X30" s="72">
        <v>1006</v>
      </c>
      <c r="Y30" s="73">
        <v>2375</v>
      </c>
      <c r="Z30" s="71">
        <v>2076</v>
      </c>
      <c r="AA30" s="73">
        <v>2700</v>
      </c>
      <c r="AB30" s="71">
        <v>734.99999999999966</v>
      </c>
      <c r="AC30" s="71">
        <v>1143.0000000000002</v>
      </c>
      <c r="AD30" s="71">
        <v>735.00000000000011</v>
      </c>
      <c r="AE30" s="71">
        <v>1143</v>
      </c>
      <c r="AF30" s="71">
        <v>1715</v>
      </c>
      <c r="AG30" s="71">
        <v>1350</v>
      </c>
      <c r="AH30" s="71">
        <v>735</v>
      </c>
      <c r="AI30" s="71">
        <v>1200</v>
      </c>
      <c r="AJ30" s="75">
        <v>1663</v>
      </c>
      <c r="AK30" s="75">
        <v>1150</v>
      </c>
    </row>
    <row r="31" spans="1:37">
      <c r="A31" s="70">
        <f t="shared" si="0"/>
        <v>46295</v>
      </c>
      <c r="B31" s="71">
        <v>800</v>
      </c>
      <c r="C31" s="71">
        <v>646</v>
      </c>
      <c r="D31" s="71">
        <v>581.99416164550576</v>
      </c>
      <c r="E31" s="71">
        <v>1272.05</v>
      </c>
      <c r="F31" s="71">
        <v>1102.6519218593967</v>
      </c>
      <c r="G31" s="71">
        <v>900</v>
      </c>
      <c r="H31" s="71">
        <v>500</v>
      </c>
      <c r="I31" s="71">
        <v>491.20699999999999</v>
      </c>
      <c r="J31" s="71">
        <v>780</v>
      </c>
      <c r="K31" s="71">
        <v>1700</v>
      </c>
      <c r="L31" s="71">
        <v>1411.8916037432809</v>
      </c>
      <c r="M31" s="71">
        <v>816.5690820640317</v>
      </c>
      <c r="N31" s="71">
        <v>879.57692309911465</v>
      </c>
      <c r="O31" s="71">
        <v>637.22054373383776</v>
      </c>
      <c r="P31" s="71">
        <v>1859.1499999999996</v>
      </c>
      <c r="Q31" s="71">
        <v>1222.5756168831799</v>
      </c>
      <c r="R31" s="71">
        <v>1231</v>
      </c>
      <c r="S31" s="71">
        <v>0</v>
      </c>
      <c r="T31" s="71">
        <v>708.98759392573083</v>
      </c>
      <c r="U31" s="71">
        <v>1700</v>
      </c>
      <c r="V31" s="71">
        <v>311</v>
      </c>
      <c r="X31" s="72">
        <v>1006</v>
      </c>
      <c r="Y31" s="73">
        <v>2375</v>
      </c>
      <c r="Z31" s="71">
        <v>2076</v>
      </c>
      <c r="AA31" s="73">
        <v>2700</v>
      </c>
      <c r="AB31" s="71">
        <v>734.99999999999966</v>
      </c>
      <c r="AC31" s="71">
        <v>1143.0000000000002</v>
      </c>
      <c r="AD31" s="71">
        <v>735.00000000000011</v>
      </c>
      <c r="AE31" s="71">
        <v>1143</v>
      </c>
      <c r="AF31" s="71">
        <v>1715</v>
      </c>
      <c r="AG31" s="71">
        <v>1350</v>
      </c>
      <c r="AH31" s="71">
        <v>735</v>
      </c>
      <c r="AI31" s="71">
        <v>1200</v>
      </c>
      <c r="AJ31" s="75">
        <v>1663</v>
      </c>
      <c r="AK31" s="75">
        <v>1150</v>
      </c>
    </row>
    <row r="32" spans="1:37">
      <c r="A32" s="70">
        <f>A31+1</f>
        <v>46296</v>
      </c>
      <c r="B32" s="71">
        <v>800</v>
      </c>
      <c r="C32" s="71">
        <v>646</v>
      </c>
      <c r="D32" s="71">
        <v>581.99416164550576</v>
      </c>
      <c r="E32" s="71">
        <v>1272.05</v>
      </c>
      <c r="F32" s="71">
        <v>1102.6519218593967</v>
      </c>
      <c r="G32" s="71">
        <v>900</v>
      </c>
      <c r="H32" s="71">
        <v>500</v>
      </c>
      <c r="I32" s="71">
        <v>491.20699999999999</v>
      </c>
      <c r="J32" s="71">
        <v>780</v>
      </c>
      <c r="K32" s="71">
        <v>1700</v>
      </c>
      <c r="L32" s="71">
        <v>1411.8916037432809</v>
      </c>
      <c r="M32" s="71">
        <v>816.5690820640317</v>
      </c>
      <c r="N32" s="71">
        <v>879.57692309911465</v>
      </c>
      <c r="O32" s="71">
        <v>637.22054373383776</v>
      </c>
      <c r="P32" s="71">
        <v>1859.1499999999996</v>
      </c>
      <c r="Q32" s="71">
        <v>1222.5756168831799</v>
      </c>
      <c r="R32" s="71">
        <v>1231</v>
      </c>
      <c r="S32" s="71">
        <v>0</v>
      </c>
      <c r="T32" s="71">
        <v>708.98759392573083</v>
      </c>
      <c r="U32" s="71">
        <v>1700</v>
      </c>
      <c r="V32" s="71">
        <v>311</v>
      </c>
      <c r="X32" s="71">
        <v>1006</v>
      </c>
      <c r="Y32" s="73">
        <v>2375</v>
      </c>
      <c r="Z32" s="71">
        <v>2076</v>
      </c>
      <c r="AA32" s="73">
        <v>2700</v>
      </c>
      <c r="AB32" s="71">
        <v>734.99999999999966</v>
      </c>
      <c r="AC32" s="71">
        <v>1143.0000000000002</v>
      </c>
      <c r="AD32" s="71">
        <v>735.00000000000011</v>
      </c>
      <c r="AE32" s="71">
        <v>1143</v>
      </c>
      <c r="AF32" s="71">
        <v>1715</v>
      </c>
      <c r="AG32" s="71">
        <v>1350</v>
      </c>
      <c r="AH32" s="71">
        <v>735</v>
      </c>
      <c r="AI32" s="71">
        <v>1200</v>
      </c>
      <c r="AJ32" s="71">
        <v>1663</v>
      </c>
      <c r="AK32" s="71">
        <v>1150</v>
      </c>
    </row>
  </sheetData>
  <conditionalFormatting sqref="X32 Z32 AB32:AK32 A2:B32">
    <cfRule type="containsText" dxfId="213" priority="2" operator="containsText" text="Hol">
      <formula>NOT(ISERROR(SEARCH("Hol",A2)))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CAA0D-F60D-4D18-8247-8D04B268ADFD}">
  <sheetPr codeName="Hoja5"/>
  <dimension ref="A1:N1324"/>
  <sheetViews>
    <sheetView topLeftCell="A2" workbookViewId="0">
      <selection activeCell="E3" sqref="E3"/>
    </sheetView>
  </sheetViews>
  <sheetFormatPr baseColWidth="10" defaultRowHeight="15"/>
  <cols>
    <col min="1" max="1" width="8" bestFit="1" customWidth="1"/>
    <col min="2" max="2" width="9" bestFit="1" customWidth="1"/>
    <col min="3" max="3" width="44.28515625" bestFit="1" customWidth="1"/>
    <col min="4" max="4" width="20.28515625" bestFit="1" customWidth="1"/>
    <col min="5" max="5" width="39.5703125" bestFit="1" customWidth="1"/>
    <col min="6" max="6" width="34.85546875" bestFit="1" customWidth="1"/>
    <col min="7" max="7" width="13.28515625" bestFit="1" customWidth="1"/>
    <col min="8" max="8" width="6.85546875" bestFit="1" customWidth="1"/>
    <col min="9" max="9" width="11.5703125" bestFit="1" customWidth="1"/>
    <col min="10" max="10" width="8" bestFit="1" customWidth="1"/>
    <col min="11" max="11" width="30.140625" bestFit="1" customWidth="1"/>
    <col min="12" max="12" width="40" bestFit="1" customWidth="1"/>
    <col min="13" max="13" width="36.7109375" bestFit="1" customWidth="1"/>
    <col min="14" max="14" width="13.28515625" style="3" bestFit="1" customWidth="1"/>
    <col min="15" max="15" width="11.5703125" bestFit="1" customWidth="1"/>
  </cols>
  <sheetData>
    <row r="1" spans="1:10" hidden="1">
      <c r="A1" s="58">
        <v>38</v>
      </c>
      <c r="B1" s="80" t="s">
        <v>455</v>
      </c>
      <c r="C1" s="58">
        <v>2</v>
      </c>
      <c r="D1" s="58">
        <v>5</v>
      </c>
      <c r="E1" s="58">
        <v>7</v>
      </c>
      <c r="F1" s="58">
        <v>8</v>
      </c>
      <c r="G1" s="58">
        <v>13</v>
      </c>
      <c r="H1" s="58">
        <v>3</v>
      </c>
      <c r="I1" s="58">
        <v>16</v>
      </c>
      <c r="J1" s="58">
        <v>12</v>
      </c>
    </row>
    <row r="2" spans="1:10">
      <c r="A2" s="38" t="s">
        <v>8</v>
      </c>
      <c r="B2" s="39" t="s">
        <v>3</v>
      </c>
      <c r="C2" s="40" t="s">
        <v>4</v>
      </c>
      <c r="D2" s="41" t="s">
        <v>5</v>
      </c>
      <c r="E2" s="42" t="s">
        <v>6</v>
      </c>
      <c r="F2" s="42" t="s">
        <v>7</v>
      </c>
      <c r="G2" s="38" t="s">
        <v>48</v>
      </c>
      <c r="H2" s="38" t="s">
        <v>179</v>
      </c>
      <c r="I2" s="38" t="s">
        <v>61</v>
      </c>
      <c r="J2" s="38" t="s">
        <v>456</v>
      </c>
    </row>
    <row r="3" spans="1:10">
      <c r="A3" s="82">
        <v>4048566</v>
      </c>
      <c r="B3" s="83">
        <v>2000571</v>
      </c>
      <c r="C3" s="82" t="s">
        <v>180</v>
      </c>
      <c r="D3" s="82" t="s">
        <v>148</v>
      </c>
      <c r="E3" s="82" t="s">
        <v>1602</v>
      </c>
      <c r="F3" s="82" t="s">
        <v>520</v>
      </c>
      <c r="G3" s="82" t="s">
        <v>469</v>
      </c>
      <c r="H3" s="82" t="s">
        <v>1325</v>
      </c>
      <c r="I3" s="82" t="s">
        <v>158</v>
      </c>
      <c r="J3" s="82" t="s">
        <v>565</v>
      </c>
    </row>
    <row r="4" spans="1:10">
      <c r="A4" s="82">
        <v>4048547</v>
      </c>
      <c r="B4" s="83">
        <v>2000581</v>
      </c>
      <c r="C4" s="82" t="s">
        <v>181</v>
      </c>
      <c r="D4" s="82" t="s">
        <v>149</v>
      </c>
      <c r="E4" s="82" t="s">
        <v>211</v>
      </c>
      <c r="F4" s="82" t="s">
        <v>519</v>
      </c>
      <c r="G4" s="82" t="s">
        <v>469</v>
      </c>
      <c r="H4" s="82" t="s">
        <v>1325</v>
      </c>
      <c r="I4" s="82" t="s">
        <v>158</v>
      </c>
      <c r="J4" s="82" t="s">
        <v>566</v>
      </c>
    </row>
    <row r="5" spans="1:10">
      <c r="A5" s="82">
        <v>4067473</v>
      </c>
      <c r="B5" s="83">
        <v>2001069</v>
      </c>
      <c r="C5" s="82" t="s">
        <v>523</v>
      </c>
      <c r="D5" s="82" t="s">
        <v>524</v>
      </c>
      <c r="E5" s="82" t="s">
        <v>108</v>
      </c>
      <c r="F5" s="82" t="s">
        <v>157</v>
      </c>
      <c r="G5" s="82" t="s">
        <v>469</v>
      </c>
      <c r="H5" s="82" t="s">
        <v>1325</v>
      </c>
      <c r="I5" s="82" t="s">
        <v>158</v>
      </c>
      <c r="J5" s="82" t="s">
        <v>567</v>
      </c>
    </row>
    <row r="6" spans="1:10">
      <c r="A6" s="82">
        <v>4168438</v>
      </c>
      <c r="B6" s="83">
        <v>2001277</v>
      </c>
      <c r="C6" s="82" t="s">
        <v>525</v>
      </c>
      <c r="D6" s="82" t="s">
        <v>524</v>
      </c>
      <c r="E6" s="82" t="s">
        <v>108</v>
      </c>
      <c r="F6" s="82" t="s">
        <v>157</v>
      </c>
      <c r="G6" s="82" t="s">
        <v>469</v>
      </c>
      <c r="H6" s="82" t="s">
        <v>1325</v>
      </c>
      <c r="I6" s="82" t="s">
        <v>158</v>
      </c>
      <c r="J6" s="82" t="s">
        <v>568</v>
      </c>
    </row>
    <row r="7" spans="1:10">
      <c r="A7" s="82">
        <v>4194242</v>
      </c>
      <c r="B7" s="83">
        <v>2001440</v>
      </c>
      <c r="C7" s="82" t="s">
        <v>182</v>
      </c>
      <c r="D7" s="82" t="s">
        <v>79</v>
      </c>
      <c r="E7" s="82" t="s">
        <v>110</v>
      </c>
      <c r="F7" s="82" t="s">
        <v>519</v>
      </c>
      <c r="G7" s="82" t="s">
        <v>469</v>
      </c>
      <c r="H7" s="82" t="s">
        <v>1325</v>
      </c>
      <c r="I7" s="82" t="s">
        <v>158</v>
      </c>
      <c r="J7" s="82" t="s">
        <v>569</v>
      </c>
    </row>
    <row r="8" spans="1:10">
      <c r="A8" s="82">
        <v>4196581</v>
      </c>
      <c r="B8" s="83">
        <v>2001570</v>
      </c>
      <c r="C8" s="82" t="s">
        <v>183</v>
      </c>
      <c r="D8" s="82" t="s">
        <v>1436</v>
      </c>
      <c r="E8" s="82" t="s">
        <v>431</v>
      </c>
      <c r="F8" s="82" t="s">
        <v>156</v>
      </c>
      <c r="G8" s="82" t="s">
        <v>469</v>
      </c>
      <c r="H8" s="82" t="s">
        <v>1325</v>
      </c>
      <c r="I8" s="82" t="s">
        <v>158</v>
      </c>
      <c r="J8" s="82" t="s">
        <v>570</v>
      </c>
    </row>
    <row r="9" spans="1:10">
      <c r="A9" s="82">
        <v>4196388</v>
      </c>
      <c r="B9" s="83">
        <v>2001587</v>
      </c>
      <c r="C9" s="82" t="s">
        <v>184</v>
      </c>
      <c r="D9" s="82" t="s">
        <v>1326</v>
      </c>
      <c r="E9" s="82" t="s">
        <v>1448</v>
      </c>
      <c r="F9" s="82" t="s">
        <v>1448</v>
      </c>
      <c r="G9" s="82" t="s">
        <v>469</v>
      </c>
      <c r="H9" s="82" t="s">
        <v>1325</v>
      </c>
      <c r="I9" s="82" t="s">
        <v>158</v>
      </c>
      <c r="J9" s="82" t="s">
        <v>571</v>
      </c>
    </row>
    <row r="10" spans="1:10">
      <c r="A10" s="82">
        <v>4202725</v>
      </c>
      <c r="B10" s="83">
        <v>2001622</v>
      </c>
      <c r="C10" s="82" t="s">
        <v>185</v>
      </c>
      <c r="D10" s="82" t="s">
        <v>67</v>
      </c>
      <c r="E10" s="82" t="s">
        <v>306</v>
      </c>
      <c r="F10" s="82" t="s">
        <v>161</v>
      </c>
      <c r="G10" s="82" t="s">
        <v>469</v>
      </c>
      <c r="H10" s="82" t="s">
        <v>1325</v>
      </c>
      <c r="I10" s="82" t="s">
        <v>158</v>
      </c>
      <c r="J10" s="82" t="s">
        <v>572</v>
      </c>
    </row>
    <row r="11" spans="1:10">
      <c r="A11" s="82">
        <v>4202734</v>
      </c>
      <c r="B11" s="83">
        <v>2001629</v>
      </c>
      <c r="C11" s="82" t="s">
        <v>186</v>
      </c>
      <c r="D11" s="82" t="s">
        <v>76</v>
      </c>
      <c r="E11" s="82" t="s">
        <v>386</v>
      </c>
      <c r="F11" s="82" t="s">
        <v>1582</v>
      </c>
      <c r="G11" s="82" t="s">
        <v>469</v>
      </c>
      <c r="H11" s="82" t="s">
        <v>1325</v>
      </c>
      <c r="I11" s="82" t="s">
        <v>158</v>
      </c>
      <c r="J11" s="82" t="s">
        <v>573</v>
      </c>
    </row>
    <row r="12" spans="1:10">
      <c r="A12" s="82">
        <v>4206095</v>
      </c>
      <c r="B12" s="83">
        <v>2001679</v>
      </c>
      <c r="C12" s="82" t="s">
        <v>187</v>
      </c>
      <c r="D12" s="82" t="s">
        <v>67</v>
      </c>
      <c r="E12" s="82" t="s">
        <v>1360</v>
      </c>
      <c r="F12" s="82" t="s">
        <v>161</v>
      </c>
      <c r="G12" s="82" t="s">
        <v>469</v>
      </c>
      <c r="H12" s="82" t="s">
        <v>1325</v>
      </c>
      <c r="I12" s="82" t="s">
        <v>158</v>
      </c>
      <c r="J12" s="82" t="s">
        <v>574</v>
      </c>
    </row>
    <row r="13" spans="1:10">
      <c r="A13" s="82">
        <v>4219671</v>
      </c>
      <c r="B13" s="83">
        <v>2001879</v>
      </c>
      <c r="C13" s="82" t="s">
        <v>188</v>
      </c>
      <c r="D13" s="82" t="s">
        <v>77</v>
      </c>
      <c r="E13" s="82" t="s">
        <v>509</v>
      </c>
      <c r="F13" s="82" t="s">
        <v>1448</v>
      </c>
      <c r="G13" s="82" t="s">
        <v>469</v>
      </c>
      <c r="H13" s="82" t="s">
        <v>1325</v>
      </c>
      <c r="I13" s="82" t="s">
        <v>158</v>
      </c>
      <c r="J13" s="82" t="s">
        <v>575</v>
      </c>
    </row>
    <row r="14" spans="1:10">
      <c r="A14" s="82">
        <v>4225427</v>
      </c>
      <c r="B14" s="83">
        <v>2001961</v>
      </c>
      <c r="C14" s="82" t="s">
        <v>189</v>
      </c>
      <c r="D14" s="82" t="s">
        <v>69</v>
      </c>
      <c r="E14" s="82" t="s">
        <v>1441</v>
      </c>
      <c r="F14" s="82" t="s">
        <v>1582</v>
      </c>
      <c r="G14" s="82" t="s">
        <v>469</v>
      </c>
      <c r="H14" s="82" t="s">
        <v>1325</v>
      </c>
      <c r="I14" s="82" t="s">
        <v>158</v>
      </c>
      <c r="J14" s="82" t="s">
        <v>576</v>
      </c>
    </row>
    <row r="15" spans="1:10">
      <c r="A15" s="82">
        <v>4229432</v>
      </c>
      <c r="B15" s="83">
        <v>2002290</v>
      </c>
      <c r="C15" s="82" t="s">
        <v>190</v>
      </c>
      <c r="D15" s="82" t="s">
        <v>148</v>
      </c>
      <c r="E15" s="82" t="s">
        <v>1602</v>
      </c>
      <c r="F15" s="82" t="s">
        <v>520</v>
      </c>
      <c r="G15" s="82" t="s">
        <v>469</v>
      </c>
      <c r="H15" s="82" t="s">
        <v>1325</v>
      </c>
      <c r="I15" s="82" t="s">
        <v>158</v>
      </c>
      <c r="J15" s="82" t="s">
        <v>577</v>
      </c>
    </row>
    <row r="16" spans="1:10">
      <c r="A16" s="82">
        <v>4230809</v>
      </c>
      <c r="B16" s="83">
        <v>2002400</v>
      </c>
      <c r="C16" s="82" t="s">
        <v>191</v>
      </c>
      <c r="D16" s="82" t="s">
        <v>1326</v>
      </c>
      <c r="E16" s="82" t="s">
        <v>1473</v>
      </c>
      <c r="F16" s="82" t="s">
        <v>1448</v>
      </c>
      <c r="G16" s="82" t="s">
        <v>469</v>
      </c>
      <c r="H16" s="82" t="s">
        <v>1325</v>
      </c>
      <c r="I16" s="82" t="s">
        <v>158</v>
      </c>
      <c r="J16" s="82" t="s">
        <v>578</v>
      </c>
    </row>
    <row r="17" spans="1:10">
      <c r="A17" s="82">
        <v>4271075</v>
      </c>
      <c r="B17" s="83">
        <v>2003189</v>
      </c>
      <c r="C17" s="82" t="s">
        <v>192</v>
      </c>
      <c r="D17" s="82" t="s">
        <v>67</v>
      </c>
      <c r="E17" s="82" t="s">
        <v>306</v>
      </c>
      <c r="F17" s="82" t="s">
        <v>161</v>
      </c>
      <c r="G17" s="82" t="s">
        <v>469</v>
      </c>
      <c r="H17" s="82" t="s">
        <v>1325</v>
      </c>
      <c r="I17" s="82" t="s">
        <v>158</v>
      </c>
      <c r="J17" s="82" t="s">
        <v>579</v>
      </c>
    </row>
    <row r="18" spans="1:10">
      <c r="A18" s="82">
        <v>4299133</v>
      </c>
      <c r="B18" s="83">
        <v>2003556</v>
      </c>
      <c r="C18" s="82" t="s">
        <v>193</v>
      </c>
      <c r="D18" s="82" t="s">
        <v>67</v>
      </c>
      <c r="E18" s="82" t="s">
        <v>306</v>
      </c>
      <c r="F18" s="82" t="s">
        <v>161</v>
      </c>
      <c r="G18" s="82" t="s">
        <v>469</v>
      </c>
      <c r="H18" s="82" t="s">
        <v>1325</v>
      </c>
      <c r="I18" s="82" t="s">
        <v>158</v>
      </c>
      <c r="J18" s="82" t="s">
        <v>580</v>
      </c>
    </row>
    <row r="19" spans="1:10">
      <c r="A19" s="82">
        <v>4306874</v>
      </c>
      <c r="B19" s="83">
        <v>2003694</v>
      </c>
      <c r="C19" s="82" t="s">
        <v>194</v>
      </c>
      <c r="D19" s="82" t="s">
        <v>67</v>
      </c>
      <c r="E19" s="82" t="s">
        <v>306</v>
      </c>
      <c r="F19" s="82" t="s">
        <v>161</v>
      </c>
      <c r="G19" s="82" t="s">
        <v>469</v>
      </c>
      <c r="H19" s="82" t="s">
        <v>1325</v>
      </c>
      <c r="I19" s="82" t="s">
        <v>158</v>
      </c>
      <c r="J19" s="82" t="s">
        <v>581</v>
      </c>
    </row>
    <row r="20" spans="1:10">
      <c r="A20" s="82">
        <v>4310031</v>
      </c>
      <c r="B20" s="83">
        <v>2003786</v>
      </c>
      <c r="C20" s="82" t="s">
        <v>195</v>
      </c>
      <c r="D20" s="82" t="s">
        <v>67</v>
      </c>
      <c r="E20" s="82" t="s">
        <v>200</v>
      </c>
      <c r="F20" s="82" t="s">
        <v>161</v>
      </c>
      <c r="G20" s="82" t="s">
        <v>469</v>
      </c>
      <c r="H20" s="82" t="s">
        <v>1325</v>
      </c>
      <c r="I20" s="82" t="s">
        <v>158</v>
      </c>
      <c r="J20" s="82" t="s">
        <v>582</v>
      </c>
    </row>
    <row r="21" spans="1:10">
      <c r="A21" s="82">
        <v>4316090</v>
      </c>
      <c r="B21" s="83">
        <v>2003958</v>
      </c>
      <c r="C21" s="82" t="s">
        <v>196</v>
      </c>
      <c r="D21" s="82" t="s">
        <v>148</v>
      </c>
      <c r="E21" s="82" t="s">
        <v>1602</v>
      </c>
      <c r="F21" s="82" t="s">
        <v>520</v>
      </c>
      <c r="G21" s="82" t="s">
        <v>469</v>
      </c>
      <c r="H21" s="82" t="s">
        <v>1325</v>
      </c>
      <c r="I21" s="82" t="s">
        <v>158</v>
      </c>
      <c r="J21" s="82" t="s">
        <v>583</v>
      </c>
    </row>
    <row r="22" spans="1:10">
      <c r="A22" s="82">
        <v>4325701</v>
      </c>
      <c r="B22" s="83">
        <v>2004116</v>
      </c>
      <c r="C22" s="82" t="s">
        <v>197</v>
      </c>
      <c r="D22" s="82" t="s">
        <v>67</v>
      </c>
      <c r="E22" s="82" t="s">
        <v>306</v>
      </c>
      <c r="F22" s="82" t="s">
        <v>161</v>
      </c>
      <c r="G22" s="82" t="s">
        <v>469</v>
      </c>
      <c r="H22" s="82" t="s">
        <v>1325</v>
      </c>
      <c r="I22" s="82" t="s">
        <v>158</v>
      </c>
      <c r="J22" s="82" t="s">
        <v>584</v>
      </c>
    </row>
    <row r="23" spans="1:10">
      <c r="A23" s="82">
        <v>4327688</v>
      </c>
      <c r="B23" s="83">
        <v>2004168</v>
      </c>
      <c r="C23" s="82" t="s">
        <v>198</v>
      </c>
      <c r="D23" s="82" t="s">
        <v>80</v>
      </c>
      <c r="E23" s="82" t="s">
        <v>108</v>
      </c>
      <c r="F23" s="82" t="s">
        <v>157</v>
      </c>
      <c r="G23" s="82" t="s">
        <v>469</v>
      </c>
      <c r="H23" s="82" t="s">
        <v>1325</v>
      </c>
      <c r="I23" s="82" t="s">
        <v>158</v>
      </c>
      <c r="J23" s="82" t="s">
        <v>585</v>
      </c>
    </row>
    <row r="24" spans="1:10">
      <c r="A24" s="82">
        <v>4338197</v>
      </c>
      <c r="B24" s="83">
        <v>2004252</v>
      </c>
      <c r="C24" s="82" t="s">
        <v>199</v>
      </c>
      <c r="D24" s="82" t="s">
        <v>151</v>
      </c>
      <c r="E24" s="82" t="s">
        <v>1474</v>
      </c>
      <c r="F24" s="82" t="s">
        <v>1582</v>
      </c>
      <c r="G24" s="82" t="s">
        <v>469</v>
      </c>
      <c r="H24" s="82" t="s">
        <v>1325</v>
      </c>
      <c r="I24" s="82" t="s">
        <v>158</v>
      </c>
      <c r="J24" s="82" t="s">
        <v>586</v>
      </c>
    </row>
    <row r="25" spans="1:10">
      <c r="A25" s="82">
        <v>4352754</v>
      </c>
      <c r="B25" s="83">
        <v>2004403</v>
      </c>
      <c r="C25" s="82" t="s">
        <v>201</v>
      </c>
      <c r="D25" s="82" t="s">
        <v>79</v>
      </c>
      <c r="E25" s="82" t="s">
        <v>110</v>
      </c>
      <c r="F25" s="82" t="s">
        <v>519</v>
      </c>
      <c r="G25" s="82" t="s">
        <v>469</v>
      </c>
      <c r="H25" s="82" t="s">
        <v>1325</v>
      </c>
      <c r="I25" s="82" t="s">
        <v>158</v>
      </c>
      <c r="J25" s="82" t="s">
        <v>587</v>
      </c>
    </row>
    <row r="26" spans="1:10">
      <c r="A26" s="82">
        <v>4765003</v>
      </c>
      <c r="B26" s="83">
        <v>2004678</v>
      </c>
      <c r="C26" s="82" t="s">
        <v>406</v>
      </c>
      <c r="D26" s="82" t="s">
        <v>1701</v>
      </c>
      <c r="E26" s="82" t="s">
        <v>1400</v>
      </c>
      <c r="F26" s="82" t="s">
        <v>156</v>
      </c>
      <c r="G26" s="82" t="s">
        <v>469</v>
      </c>
      <c r="H26" s="82" t="s">
        <v>1325</v>
      </c>
      <c r="I26" s="82" t="s">
        <v>158</v>
      </c>
      <c r="J26" s="82" t="s">
        <v>588</v>
      </c>
    </row>
    <row r="27" spans="1:10">
      <c r="A27" s="82">
        <v>4369458</v>
      </c>
      <c r="B27" s="83">
        <v>2004727</v>
      </c>
      <c r="C27" s="82" t="s">
        <v>202</v>
      </c>
      <c r="D27" s="82" t="s">
        <v>67</v>
      </c>
      <c r="E27" s="82" t="s">
        <v>1360</v>
      </c>
      <c r="F27" s="82" t="s">
        <v>161</v>
      </c>
      <c r="G27" s="82" t="s">
        <v>469</v>
      </c>
      <c r="H27" s="82" t="s">
        <v>1325</v>
      </c>
      <c r="I27" s="82" t="s">
        <v>158</v>
      </c>
      <c r="J27" s="82" t="s">
        <v>589</v>
      </c>
    </row>
    <row r="28" spans="1:10">
      <c r="A28" s="82">
        <v>4371100</v>
      </c>
      <c r="B28" s="83">
        <v>2004782</v>
      </c>
      <c r="C28" s="82" t="s">
        <v>109</v>
      </c>
      <c r="D28" s="82" t="s">
        <v>1327</v>
      </c>
      <c r="E28" s="82" t="s">
        <v>137</v>
      </c>
      <c r="F28" s="82" t="s">
        <v>1448</v>
      </c>
      <c r="G28" s="82" t="s">
        <v>469</v>
      </c>
      <c r="H28" s="82" t="s">
        <v>1325</v>
      </c>
      <c r="I28" s="82" t="s">
        <v>158</v>
      </c>
      <c r="J28" s="82" t="s">
        <v>590</v>
      </c>
    </row>
    <row r="29" spans="1:10">
      <c r="A29" s="82">
        <v>4373156</v>
      </c>
      <c r="B29" s="83">
        <v>2004849</v>
      </c>
      <c r="C29" s="82" t="s">
        <v>203</v>
      </c>
      <c r="D29" s="82" t="s">
        <v>69</v>
      </c>
      <c r="E29" s="82" t="s">
        <v>1441</v>
      </c>
      <c r="F29" s="82" t="s">
        <v>1582</v>
      </c>
      <c r="G29" s="82" t="s">
        <v>469</v>
      </c>
      <c r="H29" s="82" t="s">
        <v>1325</v>
      </c>
      <c r="I29" s="82" t="s">
        <v>158</v>
      </c>
      <c r="J29" s="82" t="s">
        <v>591</v>
      </c>
    </row>
    <row r="30" spans="1:10">
      <c r="A30" s="82">
        <v>4376504</v>
      </c>
      <c r="B30" s="83">
        <v>2004975</v>
      </c>
      <c r="C30" s="82" t="s">
        <v>204</v>
      </c>
      <c r="D30" s="82" t="s">
        <v>1701</v>
      </c>
      <c r="E30" s="82" t="s">
        <v>1400</v>
      </c>
      <c r="F30" s="82" t="s">
        <v>156</v>
      </c>
      <c r="G30" s="82" t="s">
        <v>469</v>
      </c>
      <c r="H30" s="82" t="s">
        <v>1325</v>
      </c>
      <c r="I30" s="82" t="s">
        <v>158</v>
      </c>
      <c r="J30" s="82" t="s">
        <v>592</v>
      </c>
    </row>
    <row r="31" spans="1:10">
      <c r="A31" s="82">
        <v>4401014</v>
      </c>
      <c r="B31" s="83">
        <v>2005247</v>
      </c>
      <c r="C31" s="82" t="s">
        <v>206</v>
      </c>
      <c r="D31" s="82" t="s">
        <v>151</v>
      </c>
      <c r="E31" s="82" t="s">
        <v>1474</v>
      </c>
      <c r="F31" s="82" t="s">
        <v>1582</v>
      </c>
      <c r="G31" s="82" t="s">
        <v>469</v>
      </c>
      <c r="H31" s="82" t="s">
        <v>1325</v>
      </c>
      <c r="I31" s="82" t="s">
        <v>158</v>
      </c>
      <c r="J31" s="82" t="s">
        <v>593</v>
      </c>
    </row>
    <row r="32" spans="1:10">
      <c r="A32" s="82">
        <v>4401064</v>
      </c>
      <c r="B32" s="83">
        <v>2005253</v>
      </c>
      <c r="C32" s="82" t="s">
        <v>207</v>
      </c>
      <c r="D32" s="82" t="s">
        <v>151</v>
      </c>
      <c r="E32" s="82" t="s">
        <v>1474</v>
      </c>
      <c r="F32" s="82" t="s">
        <v>1582</v>
      </c>
      <c r="G32" s="82" t="s">
        <v>469</v>
      </c>
      <c r="H32" s="82" t="s">
        <v>1325</v>
      </c>
      <c r="I32" s="82" t="s">
        <v>158</v>
      </c>
      <c r="J32" s="82" t="s">
        <v>594</v>
      </c>
    </row>
    <row r="33" spans="1:10">
      <c r="A33" s="82">
        <v>4403106</v>
      </c>
      <c r="B33" s="83">
        <v>2005351</v>
      </c>
      <c r="C33" s="82" t="s">
        <v>208</v>
      </c>
      <c r="D33" s="82" t="s">
        <v>82</v>
      </c>
      <c r="E33" s="82" t="s">
        <v>1399</v>
      </c>
      <c r="F33" s="82" t="s">
        <v>157</v>
      </c>
      <c r="G33" s="82" t="s">
        <v>469</v>
      </c>
      <c r="H33" s="82" t="s">
        <v>1325</v>
      </c>
      <c r="I33" s="82" t="s">
        <v>158</v>
      </c>
      <c r="J33" s="82" t="s">
        <v>595</v>
      </c>
    </row>
    <row r="34" spans="1:10">
      <c r="A34" s="82">
        <v>4404411</v>
      </c>
      <c r="B34" s="83">
        <v>2005480</v>
      </c>
      <c r="C34" s="82" t="s">
        <v>526</v>
      </c>
      <c r="D34" s="82" t="s">
        <v>524</v>
      </c>
      <c r="E34" s="82" t="s">
        <v>108</v>
      </c>
      <c r="F34" s="82" t="s">
        <v>157</v>
      </c>
      <c r="G34" s="82" t="s">
        <v>469</v>
      </c>
      <c r="H34" s="82" t="s">
        <v>1325</v>
      </c>
      <c r="I34" s="82" t="s">
        <v>158</v>
      </c>
      <c r="J34" s="82" t="s">
        <v>596</v>
      </c>
    </row>
    <row r="35" spans="1:10">
      <c r="A35" s="82">
        <v>4404532</v>
      </c>
      <c r="B35" s="83">
        <v>2005568</v>
      </c>
      <c r="C35" s="82" t="s">
        <v>209</v>
      </c>
      <c r="D35" s="82" t="s">
        <v>84</v>
      </c>
      <c r="E35" s="82" t="s">
        <v>1661</v>
      </c>
      <c r="F35" s="82" t="s">
        <v>519</v>
      </c>
      <c r="G35" s="82" t="s">
        <v>469</v>
      </c>
      <c r="H35" s="82" t="s">
        <v>1325</v>
      </c>
      <c r="I35" s="82" t="s">
        <v>158</v>
      </c>
      <c r="J35" s="82" t="s">
        <v>597</v>
      </c>
    </row>
    <row r="36" spans="1:10">
      <c r="A36" s="82">
        <v>4312258</v>
      </c>
      <c r="B36" s="83">
        <v>2005591</v>
      </c>
      <c r="C36" s="82" t="s">
        <v>1583</v>
      </c>
      <c r="D36" s="82" t="s">
        <v>69</v>
      </c>
      <c r="E36" s="82" t="s">
        <v>1582</v>
      </c>
      <c r="F36" s="82" t="s">
        <v>1582</v>
      </c>
      <c r="G36" s="82" t="s">
        <v>469</v>
      </c>
      <c r="H36" s="82" t="s">
        <v>1325</v>
      </c>
      <c r="I36" s="82" t="s">
        <v>158</v>
      </c>
      <c r="J36" s="82" t="s">
        <v>598</v>
      </c>
    </row>
    <row r="37" spans="1:10">
      <c r="A37" s="82">
        <v>4405544</v>
      </c>
      <c r="B37" s="83">
        <v>2005731</v>
      </c>
      <c r="C37" s="82" t="s">
        <v>117</v>
      </c>
      <c r="D37" s="82" t="s">
        <v>76</v>
      </c>
      <c r="E37" s="82" t="s">
        <v>1441</v>
      </c>
      <c r="F37" s="82" t="s">
        <v>1582</v>
      </c>
      <c r="G37" s="82" t="s">
        <v>469</v>
      </c>
      <c r="H37" s="82" t="s">
        <v>1325</v>
      </c>
      <c r="I37" s="82" t="s">
        <v>158</v>
      </c>
      <c r="J37" s="82" t="s">
        <v>599</v>
      </c>
    </row>
    <row r="38" spans="1:10">
      <c r="A38" s="82">
        <v>4406929</v>
      </c>
      <c r="B38" s="83">
        <v>2006061</v>
      </c>
      <c r="C38" s="82" t="s">
        <v>210</v>
      </c>
      <c r="D38" s="82" t="s">
        <v>67</v>
      </c>
      <c r="E38" s="82" t="s">
        <v>306</v>
      </c>
      <c r="F38" s="82" t="s">
        <v>161</v>
      </c>
      <c r="G38" s="82" t="s">
        <v>469</v>
      </c>
      <c r="H38" s="82" t="s">
        <v>1325</v>
      </c>
      <c r="I38" s="82" t="s">
        <v>158</v>
      </c>
      <c r="J38" s="82" t="s">
        <v>600</v>
      </c>
    </row>
    <row r="39" spans="1:10">
      <c r="A39" s="82">
        <v>4374719</v>
      </c>
      <c r="B39" s="83">
        <v>2006206</v>
      </c>
      <c r="C39" s="82" t="s">
        <v>527</v>
      </c>
      <c r="D39" s="82" t="s">
        <v>524</v>
      </c>
      <c r="E39" s="82" t="s">
        <v>108</v>
      </c>
      <c r="F39" s="82" t="s">
        <v>157</v>
      </c>
      <c r="G39" s="82" t="s">
        <v>469</v>
      </c>
      <c r="H39" s="82" t="s">
        <v>1325</v>
      </c>
      <c r="I39" s="82" t="s">
        <v>158</v>
      </c>
      <c r="J39" s="82" t="s">
        <v>601</v>
      </c>
    </row>
    <row r="40" spans="1:10">
      <c r="A40" s="82">
        <v>4430994</v>
      </c>
      <c r="B40" s="83">
        <v>2006467</v>
      </c>
      <c r="C40" s="82" t="s">
        <v>212</v>
      </c>
      <c r="D40" s="82" t="s">
        <v>149</v>
      </c>
      <c r="E40" s="82" t="s">
        <v>211</v>
      </c>
      <c r="F40" s="82" t="s">
        <v>519</v>
      </c>
      <c r="G40" s="82" t="s">
        <v>469</v>
      </c>
      <c r="H40" s="82" t="s">
        <v>1325</v>
      </c>
      <c r="I40" s="82" t="s">
        <v>158</v>
      </c>
      <c r="J40" s="82" t="s">
        <v>602</v>
      </c>
    </row>
    <row r="41" spans="1:10">
      <c r="A41" s="82">
        <v>4431054</v>
      </c>
      <c r="B41" s="83">
        <v>2006546</v>
      </c>
      <c r="C41" s="82" t="s">
        <v>213</v>
      </c>
      <c r="D41" s="82" t="s">
        <v>79</v>
      </c>
      <c r="E41" s="82" t="s">
        <v>110</v>
      </c>
      <c r="F41" s="82" t="s">
        <v>519</v>
      </c>
      <c r="G41" s="82" t="s">
        <v>469</v>
      </c>
      <c r="H41" s="82" t="s">
        <v>1325</v>
      </c>
      <c r="I41" s="82" t="s">
        <v>158</v>
      </c>
      <c r="J41" s="82" t="s">
        <v>603</v>
      </c>
    </row>
    <row r="42" spans="1:10">
      <c r="A42" s="82">
        <v>4434190</v>
      </c>
      <c r="B42" s="83">
        <v>2006944</v>
      </c>
      <c r="C42" s="82" t="s">
        <v>214</v>
      </c>
      <c r="D42" s="82" t="s">
        <v>149</v>
      </c>
      <c r="E42" s="82" t="s">
        <v>211</v>
      </c>
      <c r="F42" s="82" t="s">
        <v>519</v>
      </c>
      <c r="G42" s="82" t="s">
        <v>469</v>
      </c>
      <c r="H42" s="82" t="s">
        <v>1325</v>
      </c>
      <c r="I42" s="82" t="s">
        <v>158</v>
      </c>
      <c r="J42" s="82" t="s">
        <v>604</v>
      </c>
    </row>
    <row r="43" spans="1:10">
      <c r="A43" s="82">
        <v>4437488</v>
      </c>
      <c r="B43" s="83">
        <v>2007008</v>
      </c>
      <c r="C43" s="82" t="s">
        <v>215</v>
      </c>
      <c r="D43" s="82" t="s">
        <v>80</v>
      </c>
      <c r="E43" s="82" t="s">
        <v>528</v>
      </c>
      <c r="F43" s="82" t="s">
        <v>157</v>
      </c>
      <c r="G43" s="82" t="s">
        <v>469</v>
      </c>
      <c r="H43" s="82" t="s">
        <v>1325</v>
      </c>
      <c r="I43" s="82" t="s">
        <v>158</v>
      </c>
      <c r="J43" s="82" t="s">
        <v>605</v>
      </c>
    </row>
    <row r="44" spans="1:10">
      <c r="A44" s="82">
        <v>4447315</v>
      </c>
      <c r="B44" s="83">
        <v>2007133</v>
      </c>
      <c r="C44" s="82" t="s">
        <v>216</v>
      </c>
      <c r="D44" s="82" t="s">
        <v>1327</v>
      </c>
      <c r="E44" s="82" t="s">
        <v>137</v>
      </c>
      <c r="F44" s="82" t="s">
        <v>1448</v>
      </c>
      <c r="G44" s="82" t="s">
        <v>469</v>
      </c>
      <c r="H44" s="82" t="s">
        <v>1325</v>
      </c>
      <c r="I44" s="82" t="s">
        <v>158</v>
      </c>
      <c r="J44" s="82" t="s">
        <v>606</v>
      </c>
    </row>
    <row r="45" spans="1:10">
      <c r="A45" s="82">
        <v>4447638</v>
      </c>
      <c r="B45" s="83">
        <v>2007156</v>
      </c>
      <c r="C45" s="82" t="s">
        <v>217</v>
      </c>
      <c r="D45" s="82" t="s">
        <v>67</v>
      </c>
      <c r="E45" s="82" t="s">
        <v>200</v>
      </c>
      <c r="F45" s="82" t="s">
        <v>161</v>
      </c>
      <c r="G45" s="82" t="s">
        <v>469</v>
      </c>
      <c r="H45" s="82" t="s">
        <v>1325</v>
      </c>
      <c r="I45" s="82" t="s">
        <v>158</v>
      </c>
      <c r="J45" s="82" t="s">
        <v>607</v>
      </c>
    </row>
    <row r="46" spans="1:10">
      <c r="A46" s="82">
        <v>4449020</v>
      </c>
      <c r="B46" s="83">
        <v>2007195</v>
      </c>
      <c r="C46" s="82" t="s">
        <v>218</v>
      </c>
      <c r="D46" s="82" t="s">
        <v>80</v>
      </c>
      <c r="E46" s="82" t="s">
        <v>157</v>
      </c>
      <c r="F46" s="82" t="s">
        <v>481</v>
      </c>
      <c r="G46" s="82" t="s">
        <v>469</v>
      </c>
      <c r="H46" s="82" t="s">
        <v>1325</v>
      </c>
      <c r="I46" s="82" t="s">
        <v>158</v>
      </c>
      <c r="J46" s="82" t="s">
        <v>608</v>
      </c>
    </row>
    <row r="47" spans="1:10">
      <c r="A47" s="82">
        <v>4450680</v>
      </c>
      <c r="B47" s="83">
        <v>2007348</v>
      </c>
      <c r="C47" s="82" t="s">
        <v>219</v>
      </c>
      <c r="D47" s="82" t="s">
        <v>1436</v>
      </c>
      <c r="E47" s="82" t="s">
        <v>431</v>
      </c>
      <c r="F47" s="82" t="s">
        <v>156</v>
      </c>
      <c r="G47" s="82" t="s">
        <v>469</v>
      </c>
      <c r="H47" s="82" t="s">
        <v>1325</v>
      </c>
      <c r="I47" s="82" t="s">
        <v>158</v>
      </c>
      <c r="J47" s="82" t="s">
        <v>609</v>
      </c>
    </row>
    <row r="48" spans="1:10">
      <c r="A48" s="82">
        <v>4456367</v>
      </c>
      <c r="B48" s="83">
        <v>2007596</v>
      </c>
      <c r="C48" s="82" t="s">
        <v>220</v>
      </c>
      <c r="D48" s="82" t="s">
        <v>148</v>
      </c>
      <c r="E48" s="82" t="s">
        <v>1602</v>
      </c>
      <c r="F48" s="82" t="s">
        <v>520</v>
      </c>
      <c r="G48" s="82" t="s">
        <v>469</v>
      </c>
      <c r="H48" s="82" t="s">
        <v>1325</v>
      </c>
      <c r="I48" s="82" t="s">
        <v>158</v>
      </c>
      <c r="J48" s="82" t="s">
        <v>610</v>
      </c>
    </row>
    <row r="49" spans="1:10">
      <c r="A49" s="82">
        <v>4455751</v>
      </c>
      <c r="B49" s="83">
        <v>2007604</v>
      </c>
      <c r="C49" s="82" t="s">
        <v>221</v>
      </c>
      <c r="D49" s="82" t="s">
        <v>1328</v>
      </c>
      <c r="E49" s="82" t="s">
        <v>135</v>
      </c>
      <c r="F49" s="82" t="s">
        <v>1448</v>
      </c>
      <c r="G49" s="82" t="s">
        <v>469</v>
      </c>
      <c r="H49" s="82" t="s">
        <v>1325</v>
      </c>
      <c r="I49" s="82" t="s">
        <v>158</v>
      </c>
      <c r="J49" s="82" t="s">
        <v>611</v>
      </c>
    </row>
    <row r="50" spans="1:10">
      <c r="A50" s="82">
        <v>4457615</v>
      </c>
      <c r="B50" s="83">
        <v>2007692</v>
      </c>
      <c r="C50" s="82" t="s">
        <v>222</v>
      </c>
      <c r="D50" s="82" t="s">
        <v>149</v>
      </c>
      <c r="E50" s="82" t="s">
        <v>211</v>
      </c>
      <c r="F50" s="82" t="s">
        <v>519</v>
      </c>
      <c r="G50" s="82" t="s">
        <v>469</v>
      </c>
      <c r="H50" s="82" t="s">
        <v>1325</v>
      </c>
      <c r="I50" s="82" t="s">
        <v>158</v>
      </c>
      <c r="J50" s="82" t="s">
        <v>612</v>
      </c>
    </row>
    <row r="51" spans="1:10">
      <c r="A51" s="82">
        <v>4457392</v>
      </c>
      <c r="B51" s="83">
        <v>2007719</v>
      </c>
      <c r="C51" s="82" t="s">
        <v>223</v>
      </c>
      <c r="D51" s="82" t="s">
        <v>67</v>
      </c>
      <c r="E51" s="82" t="s">
        <v>200</v>
      </c>
      <c r="F51" s="82" t="s">
        <v>161</v>
      </c>
      <c r="G51" s="82" t="s">
        <v>469</v>
      </c>
      <c r="H51" s="82" t="s">
        <v>1325</v>
      </c>
      <c r="I51" s="82" t="s">
        <v>158</v>
      </c>
      <c r="J51" s="82" t="s">
        <v>613</v>
      </c>
    </row>
    <row r="52" spans="1:10">
      <c r="A52" s="82">
        <v>4459266</v>
      </c>
      <c r="B52" s="83">
        <v>2007757</v>
      </c>
      <c r="C52" s="82" t="s">
        <v>224</v>
      </c>
      <c r="D52" s="82" t="s">
        <v>67</v>
      </c>
      <c r="E52" s="82" t="s">
        <v>1360</v>
      </c>
      <c r="F52" s="82" t="s">
        <v>161</v>
      </c>
      <c r="G52" s="82" t="s">
        <v>469</v>
      </c>
      <c r="H52" s="82" t="s">
        <v>1325</v>
      </c>
      <c r="I52" s="82" t="s">
        <v>158</v>
      </c>
      <c r="J52" s="82" t="s">
        <v>614</v>
      </c>
    </row>
    <row r="53" spans="1:10">
      <c r="A53" s="82">
        <v>4460396</v>
      </c>
      <c r="B53" s="83">
        <v>2007799</v>
      </c>
      <c r="C53" s="82" t="s">
        <v>225</v>
      </c>
      <c r="D53" s="82" t="s">
        <v>177</v>
      </c>
      <c r="E53" s="82" t="s">
        <v>1372</v>
      </c>
      <c r="F53" s="82" t="s">
        <v>156</v>
      </c>
      <c r="G53" s="82" t="s">
        <v>469</v>
      </c>
      <c r="H53" s="82" t="s">
        <v>1325</v>
      </c>
      <c r="I53" s="82" t="s">
        <v>158</v>
      </c>
      <c r="J53" s="82" t="s">
        <v>615</v>
      </c>
    </row>
    <row r="54" spans="1:10">
      <c r="A54" s="82">
        <v>4463037</v>
      </c>
      <c r="B54" s="83">
        <v>2007836</v>
      </c>
      <c r="C54" s="82" t="s">
        <v>226</v>
      </c>
      <c r="D54" s="82" t="s">
        <v>149</v>
      </c>
      <c r="E54" s="82" t="s">
        <v>211</v>
      </c>
      <c r="F54" s="82" t="s">
        <v>519</v>
      </c>
      <c r="G54" s="82" t="s">
        <v>469</v>
      </c>
      <c r="H54" s="82" t="s">
        <v>1325</v>
      </c>
      <c r="I54" s="82" t="s">
        <v>158</v>
      </c>
      <c r="J54" s="82" t="s">
        <v>616</v>
      </c>
    </row>
    <row r="55" spans="1:10">
      <c r="A55" s="82">
        <v>4463291</v>
      </c>
      <c r="B55" s="83">
        <v>2007876</v>
      </c>
      <c r="C55" s="82" t="s">
        <v>114</v>
      </c>
      <c r="D55" s="82" t="s">
        <v>148</v>
      </c>
      <c r="E55" s="82" t="s">
        <v>1602</v>
      </c>
      <c r="F55" s="82" t="s">
        <v>520</v>
      </c>
      <c r="G55" s="82" t="s">
        <v>469</v>
      </c>
      <c r="H55" s="82" t="s">
        <v>1325</v>
      </c>
      <c r="I55" s="82" t="s">
        <v>158</v>
      </c>
      <c r="J55" s="82" t="s">
        <v>617</v>
      </c>
    </row>
    <row r="56" spans="1:10">
      <c r="A56" s="82">
        <v>4463346</v>
      </c>
      <c r="B56" s="83">
        <v>2007884</v>
      </c>
      <c r="C56" s="82" t="s">
        <v>227</v>
      </c>
      <c r="D56" s="82" t="s">
        <v>153</v>
      </c>
      <c r="E56" s="82" t="s">
        <v>137</v>
      </c>
      <c r="F56" s="82" t="s">
        <v>1448</v>
      </c>
      <c r="G56" s="82" t="s">
        <v>469</v>
      </c>
      <c r="H56" s="82" t="s">
        <v>1325</v>
      </c>
      <c r="I56" s="82" t="s">
        <v>158</v>
      </c>
      <c r="J56" s="82" t="s">
        <v>618</v>
      </c>
    </row>
    <row r="57" spans="1:10">
      <c r="A57" s="82">
        <v>4463367</v>
      </c>
      <c r="B57" s="83">
        <v>2007902</v>
      </c>
      <c r="C57" s="82" t="s">
        <v>228</v>
      </c>
      <c r="D57" s="82" t="s">
        <v>1328</v>
      </c>
      <c r="E57" s="82" t="s">
        <v>135</v>
      </c>
      <c r="F57" s="82" t="s">
        <v>1448</v>
      </c>
      <c r="G57" s="82" t="s">
        <v>469</v>
      </c>
      <c r="H57" s="82" t="s">
        <v>1325</v>
      </c>
      <c r="I57" s="82" t="s">
        <v>158</v>
      </c>
      <c r="J57" s="82" t="s">
        <v>619</v>
      </c>
    </row>
    <row r="58" spans="1:10">
      <c r="A58" s="82">
        <v>4464626</v>
      </c>
      <c r="B58" s="83">
        <v>2007954</v>
      </c>
      <c r="C58" s="82" t="s">
        <v>229</v>
      </c>
      <c r="D58" s="82" t="s">
        <v>1327</v>
      </c>
      <c r="E58" s="82" t="s">
        <v>137</v>
      </c>
      <c r="F58" s="82" t="s">
        <v>1448</v>
      </c>
      <c r="G58" s="82" t="s">
        <v>469</v>
      </c>
      <c r="H58" s="82" t="s">
        <v>1325</v>
      </c>
      <c r="I58" s="82" t="s">
        <v>158</v>
      </c>
      <c r="J58" s="82" t="s">
        <v>620</v>
      </c>
    </row>
    <row r="59" spans="1:10">
      <c r="A59" s="82">
        <v>4465183</v>
      </c>
      <c r="B59" s="83">
        <v>2007978</v>
      </c>
      <c r="C59" s="82" t="s">
        <v>230</v>
      </c>
      <c r="D59" s="82" t="s">
        <v>1326</v>
      </c>
      <c r="E59" s="82" t="s">
        <v>1473</v>
      </c>
      <c r="F59" s="82" t="s">
        <v>1448</v>
      </c>
      <c r="G59" s="82" t="s">
        <v>469</v>
      </c>
      <c r="H59" s="82" t="s">
        <v>1325</v>
      </c>
      <c r="I59" s="82" t="s">
        <v>158</v>
      </c>
      <c r="J59" s="82" t="s">
        <v>621</v>
      </c>
    </row>
    <row r="60" spans="1:10">
      <c r="A60" s="82">
        <v>4465264</v>
      </c>
      <c r="B60" s="83">
        <v>2008000</v>
      </c>
      <c r="C60" s="82" t="s">
        <v>113</v>
      </c>
      <c r="D60" s="82" t="s">
        <v>1326</v>
      </c>
      <c r="E60" s="82" t="s">
        <v>1448</v>
      </c>
      <c r="F60" s="82" t="s">
        <v>1448</v>
      </c>
      <c r="G60" s="82" t="s">
        <v>469</v>
      </c>
      <c r="H60" s="82" t="s">
        <v>1325</v>
      </c>
      <c r="I60" s="82" t="s">
        <v>158</v>
      </c>
      <c r="J60" s="82" t="s">
        <v>622</v>
      </c>
    </row>
    <row r="61" spans="1:10">
      <c r="A61" s="82">
        <v>4466285</v>
      </c>
      <c r="B61" s="83">
        <v>2008141</v>
      </c>
      <c r="C61" s="82" t="s">
        <v>231</v>
      </c>
      <c r="D61" s="82" t="s">
        <v>80</v>
      </c>
      <c r="E61" s="82" t="s">
        <v>108</v>
      </c>
      <c r="F61" s="82" t="s">
        <v>157</v>
      </c>
      <c r="G61" s="82" t="s">
        <v>469</v>
      </c>
      <c r="H61" s="82" t="s">
        <v>1325</v>
      </c>
      <c r="I61" s="82" t="s">
        <v>158</v>
      </c>
      <c r="J61" s="82" t="s">
        <v>623</v>
      </c>
    </row>
    <row r="62" spans="1:10">
      <c r="A62" s="82">
        <v>4466477</v>
      </c>
      <c r="B62" s="83">
        <v>2008163</v>
      </c>
      <c r="C62" s="82" t="s">
        <v>232</v>
      </c>
      <c r="D62" s="82" t="s">
        <v>77</v>
      </c>
      <c r="E62" s="82" t="s">
        <v>1473</v>
      </c>
      <c r="F62" s="82" t="s">
        <v>1448</v>
      </c>
      <c r="G62" s="82" t="s">
        <v>469</v>
      </c>
      <c r="H62" s="82" t="s">
        <v>1325</v>
      </c>
      <c r="I62" s="82" t="s">
        <v>158</v>
      </c>
      <c r="J62" s="82" t="s">
        <v>624</v>
      </c>
    </row>
    <row r="63" spans="1:10">
      <c r="A63" s="82">
        <v>4465650</v>
      </c>
      <c r="B63" s="83">
        <v>2008179</v>
      </c>
      <c r="C63" s="82" t="s">
        <v>233</v>
      </c>
      <c r="D63" s="82" t="s">
        <v>1329</v>
      </c>
      <c r="E63" s="82" t="s">
        <v>509</v>
      </c>
      <c r="F63" s="82" t="s">
        <v>1448</v>
      </c>
      <c r="G63" s="82" t="s">
        <v>469</v>
      </c>
      <c r="H63" s="82" t="s">
        <v>1325</v>
      </c>
      <c r="I63" s="82" t="s">
        <v>158</v>
      </c>
      <c r="J63" s="82" t="s">
        <v>625</v>
      </c>
    </row>
    <row r="64" spans="1:10">
      <c r="A64" s="82">
        <v>4468528</v>
      </c>
      <c r="B64" s="83">
        <v>2008269</v>
      </c>
      <c r="C64" s="82" t="s">
        <v>234</v>
      </c>
      <c r="D64" s="82" t="s">
        <v>67</v>
      </c>
      <c r="E64" s="82" t="s">
        <v>200</v>
      </c>
      <c r="F64" s="82" t="s">
        <v>161</v>
      </c>
      <c r="G64" s="82" t="s">
        <v>469</v>
      </c>
      <c r="H64" s="82" t="s">
        <v>1325</v>
      </c>
      <c r="I64" s="82" t="s">
        <v>158</v>
      </c>
      <c r="J64" s="82" t="s">
        <v>626</v>
      </c>
    </row>
    <row r="65" spans="1:10">
      <c r="A65" s="82">
        <v>4475959</v>
      </c>
      <c r="B65" s="83">
        <v>2008389</v>
      </c>
      <c r="C65" s="82" t="s">
        <v>235</v>
      </c>
      <c r="D65" s="82" t="s">
        <v>151</v>
      </c>
      <c r="E65" s="82" t="s">
        <v>1474</v>
      </c>
      <c r="F65" s="82" t="s">
        <v>1582</v>
      </c>
      <c r="G65" s="82" t="s">
        <v>469</v>
      </c>
      <c r="H65" s="82" t="s">
        <v>1325</v>
      </c>
      <c r="I65" s="82" t="s">
        <v>158</v>
      </c>
      <c r="J65" s="82" t="s">
        <v>627</v>
      </c>
    </row>
    <row r="66" spans="1:10">
      <c r="A66" s="82">
        <v>4475969</v>
      </c>
      <c r="B66" s="83">
        <v>2008393</v>
      </c>
      <c r="C66" s="82" t="s">
        <v>236</v>
      </c>
      <c r="D66" s="82" t="s">
        <v>1702</v>
      </c>
      <c r="E66" s="82" t="s">
        <v>115</v>
      </c>
      <c r="F66" s="82" t="s">
        <v>156</v>
      </c>
      <c r="G66" s="82" t="s">
        <v>469</v>
      </c>
      <c r="H66" s="82" t="s">
        <v>1325</v>
      </c>
      <c r="I66" s="82" t="s">
        <v>158</v>
      </c>
      <c r="J66" s="82" t="s">
        <v>628</v>
      </c>
    </row>
    <row r="67" spans="1:10">
      <c r="A67" s="82">
        <v>4476180</v>
      </c>
      <c r="B67" s="83">
        <v>2008400</v>
      </c>
      <c r="C67" s="82" t="s">
        <v>237</v>
      </c>
      <c r="D67" s="82" t="s">
        <v>80</v>
      </c>
      <c r="E67" s="82" t="s">
        <v>108</v>
      </c>
      <c r="F67" s="82" t="s">
        <v>157</v>
      </c>
      <c r="G67" s="82" t="s">
        <v>469</v>
      </c>
      <c r="H67" s="82" t="s">
        <v>1325</v>
      </c>
      <c r="I67" s="82" t="s">
        <v>158</v>
      </c>
      <c r="J67" s="82" t="s">
        <v>629</v>
      </c>
    </row>
    <row r="68" spans="1:10">
      <c r="A68" s="82">
        <v>4477236</v>
      </c>
      <c r="B68" s="83">
        <v>2008506</v>
      </c>
      <c r="C68" s="82" t="s">
        <v>238</v>
      </c>
      <c r="D68" s="82" t="s">
        <v>151</v>
      </c>
      <c r="E68" s="82" t="s">
        <v>1474</v>
      </c>
      <c r="F68" s="82" t="s">
        <v>1582</v>
      </c>
      <c r="G68" s="82" t="s">
        <v>469</v>
      </c>
      <c r="H68" s="82" t="s">
        <v>1325</v>
      </c>
      <c r="I68" s="82" t="s">
        <v>158</v>
      </c>
      <c r="J68" s="82" t="s">
        <v>630</v>
      </c>
    </row>
    <row r="69" spans="1:10">
      <c r="A69" s="82">
        <v>4478270</v>
      </c>
      <c r="B69" s="83">
        <v>2008562</v>
      </c>
      <c r="C69" s="82" t="s">
        <v>239</v>
      </c>
      <c r="D69" s="82" t="s">
        <v>67</v>
      </c>
      <c r="E69" s="82" t="s">
        <v>306</v>
      </c>
      <c r="F69" s="82" t="s">
        <v>161</v>
      </c>
      <c r="G69" s="82" t="s">
        <v>469</v>
      </c>
      <c r="H69" s="82" t="s">
        <v>1325</v>
      </c>
      <c r="I69" s="82" t="s">
        <v>158</v>
      </c>
      <c r="J69" s="82" t="s">
        <v>631</v>
      </c>
    </row>
    <row r="70" spans="1:10">
      <c r="A70" s="82">
        <v>4479967</v>
      </c>
      <c r="B70" s="83">
        <v>2008677</v>
      </c>
      <c r="C70" s="82" t="s">
        <v>240</v>
      </c>
      <c r="D70" s="82" t="s">
        <v>79</v>
      </c>
      <c r="E70" s="82" t="s">
        <v>110</v>
      </c>
      <c r="F70" s="82" t="s">
        <v>519</v>
      </c>
      <c r="G70" s="82" t="s">
        <v>469</v>
      </c>
      <c r="H70" s="82" t="s">
        <v>1325</v>
      </c>
      <c r="I70" s="82" t="s">
        <v>158</v>
      </c>
      <c r="J70" s="82" t="s">
        <v>632</v>
      </c>
    </row>
    <row r="71" spans="1:10">
      <c r="A71" s="82">
        <v>4481707</v>
      </c>
      <c r="B71" s="83">
        <v>2008866</v>
      </c>
      <c r="C71" s="82" t="s">
        <v>241</v>
      </c>
      <c r="D71" s="82" t="s">
        <v>80</v>
      </c>
      <c r="E71" s="82" t="s">
        <v>108</v>
      </c>
      <c r="F71" s="82" t="s">
        <v>157</v>
      </c>
      <c r="G71" s="82" t="s">
        <v>469</v>
      </c>
      <c r="H71" s="82" t="s">
        <v>1325</v>
      </c>
      <c r="I71" s="82" t="s">
        <v>158</v>
      </c>
      <c r="J71" s="82" t="s">
        <v>633</v>
      </c>
    </row>
    <row r="72" spans="1:10">
      <c r="A72" s="82">
        <v>4481712</v>
      </c>
      <c r="B72" s="83">
        <v>2008870</v>
      </c>
      <c r="C72" s="82" t="s">
        <v>116</v>
      </c>
      <c r="D72" s="82" t="s">
        <v>77</v>
      </c>
      <c r="E72" s="82" t="s">
        <v>1473</v>
      </c>
      <c r="F72" s="82" t="s">
        <v>1448</v>
      </c>
      <c r="G72" s="82" t="s">
        <v>469</v>
      </c>
      <c r="H72" s="82" t="s">
        <v>1325</v>
      </c>
      <c r="I72" s="82" t="s">
        <v>158</v>
      </c>
      <c r="J72" s="82" t="s">
        <v>634</v>
      </c>
    </row>
    <row r="73" spans="1:10">
      <c r="A73" s="82">
        <v>4482553</v>
      </c>
      <c r="B73" s="83">
        <v>2008879</v>
      </c>
      <c r="C73" s="82" t="s">
        <v>242</v>
      </c>
      <c r="D73" s="82" t="s">
        <v>149</v>
      </c>
      <c r="E73" s="82" t="s">
        <v>211</v>
      </c>
      <c r="F73" s="82" t="s">
        <v>519</v>
      </c>
      <c r="G73" s="82" t="s">
        <v>469</v>
      </c>
      <c r="H73" s="82" t="s">
        <v>1325</v>
      </c>
      <c r="I73" s="82" t="s">
        <v>158</v>
      </c>
      <c r="J73" s="82" t="s">
        <v>635</v>
      </c>
    </row>
    <row r="74" spans="1:10">
      <c r="A74" s="82">
        <v>4482775</v>
      </c>
      <c r="B74" s="83">
        <v>2008911</v>
      </c>
      <c r="C74" s="82" t="s">
        <v>529</v>
      </c>
      <c r="D74" s="82" t="s">
        <v>524</v>
      </c>
      <c r="E74" s="82" t="s">
        <v>108</v>
      </c>
      <c r="F74" s="82" t="s">
        <v>157</v>
      </c>
      <c r="G74" s="82" t="s">
        <v>469</v>
      </c>
      <c r="H74" s="82" t="s">
        <v>1325</v>
      </c>
      <c r="I74" s="82" t="s">
        <v>158</v>
      </c>
      <c r="J74" s="82" t="s">
        <v>636</v>
      </c>
    </row>
    <row r="75" spans="1:10">
      <c r="A75" s="82">
        <v>4482808</v>
      </c>
      <c r="B75" s="83">
        <v>2008959</v>
      </c>
      <c r="C75" s="82" t="s">
        <v>243</v>
      </c>
      <c r="D75" s="82" t="s">
        <v>67</v>
      </c>
      <c r="E75" s="82" t="s">
        <v>200</v>
      </c>
      <c r="F75" s="82" t="s">
        <v>161</v>
      </c>
      <c r="G75" s="82" t="s">
        <v>469</v>
      </c>
      <c r="H75" s="82" t="s">
        <v>1325</v>
      </c>
      <c r="I75" s="82" t="s">
        <v>158</v>
      </c>
      <c r="J75" s="82" t="s">
        <v>637</v>
      </c>
    </row>
    <row r="76" spans="1:10">
      <c r="A76" s="82">
        <v>4483552</v>
      </c>
      <c r="B76" s="83">
        <v>2009063</v>
      </c>
      <c r="C76" s="82" t="s">
        <v>245</v>
      </c>
      <c r="D76" s="82" t="s">
        <v>84</v>
      </c>
      <c r="E76" s="82" t="s">
        <v>1661</v>
      </c>
      <c r="F76" s="82" t="s">
        <v>519</v>
      </c>
      <c r="G76" s="82" t="s">
        <v>469</v>
      </c>
      <c r="H76" s="82" t="s">
        <v>1325</v>
      </c>
      <c r="I76" s="82" t="s">
        <v>158</v>
      </c>
      <c r="J76" s="82" t="s">
        <v>638</v>
      </c>
    </row>
    <row r="77" spans="1:10">
      <c r="A77" s="82">
        <v>4485932</v>
      </c>
      <c r="B77" s="83">
        <v>2009247</v>
      </c>
      <c r="C77" s="82" t="s">
        <v>247</v>
      </c>
      <c r="D77" s="82" t="s">
        <v>149</v>
      </c>
      <c r="E77" s="82" t="s">
        <v>211</v>
      </c>
      <c r="F77" s="82" t="s">
        <v>519</v>
      </c>
      <c r="G77" s="82" t="s">
        <v>469</v>
      </c>
      <c r="H77" s="82" t="s">
        <v>1325</v>
      </c>
      <c r="I77" s="82" t="s">
        <v>158</v>
      </c>
      <c r="J77" s="82" t="s">
        <v>639</v>
      </c>
    </row>
    <row r="78" spans="1:10">
      <c r="A78" s="82">
        <v>4486335</v>
      </c>
      <c r="B78" s="83">
        <v>2009267</v>
      </c>
      <c r="C78" s="82" t="s">
        <v>248</v>
      </c>
      <c r="D78" s="82" t="s">
        <v>67</v>
      </c>
      <c r="E78" s="82" t="s">
        <v>1360</v>
      </c>
      <c r="F78" s="82" t="s">
        <v>161</v>
      </c>
      <c r="G78" s="82" t="s">
        <v>469</v>
      </c>
      <c r="H78" s="82" t="s">
        <v>1325</v>
      </c>
      <c r="I78" s="82" t="s">
        <v>158</v>
      </c>
      <c r="J78" s="82" t="s">
        <v>640</v>
      </c>
    </row>
    <row r="79" spans="1:10">
      <c r="A79" s="82">
        <v>4489756</v>
      </c>
      <c r="B79" s="83">
        <v>2009341</v>
      </c>
      <c r="C79" s="82" t="s">
        <v>249</v>
      </c>
      <c r="D79" s="82" t="s">
        <v>82</v>
      </c>
      <c r="E79" s="82" t="s">
        <v>1399</v>
      </c>
      <c r="F79" s="82" t="s">
        <v>157</v>
      </c>
      <c r="G79" s="82" t="s">
        <v>469</v>
      </c>
      <c r="H79" s="82" t="s">
        <v>1325</v>
      </c>
      <c r="I79" s="82" t="s">
        <v>158</v>
      </c>
      <c r="J79" s="82" t="s">
        <v>641</v>
      </c>
    </row>
    <row r="80" spans="1:10">
      <c r="A80" s="82">
        <v>4489761</v>
      </c>
      <c r="B80" s="83">
        <v>2009343</v>
      </c>
      <c r="C80" s="82" t="s">
        <v>250</v>
      </c>
      <c r="D80" s="82" t="s">
        <v>73</v>
      </c>
      <c r="E80" s="82" t="s">
        <v>1441</v>
      </c>
      <c r="F80" s="82" t="s">
        <v>1582</v>
      </c>
      <c r="G80" s="82" t="s">
        <v>469</v>
      </c>
      <c r="H80" s="82" t="s">
        <v>1325</v>
      </c>
      <c r="I80" s="82" t="s">
        <v>158</v>
      </c>
      <c r="J80" s="82" t="s">
        <v>642</v>
      </c>
    </row>
    <row r="81" spans="1:10">
      <c r="A81" s="82">
        <v>4491075</v>
      </c>
      <c r="B81" s="83">
        <v>2009356</v>
      </c>
      <c r="C81" s="82" t="s">
        <v>251</v>
      </c>
      <c r="D81" s="82" t="s">
        <v>1702</v>
      </c>
      <c r="E81" s="82" t="s">
        <v>115</v>
      </c>
      <c r="F81" s="82" t="s">
        <v>156</v>
      </c>
      <c r="G81" s="82" t="s">
        <v>469</v>
      </c>
      <c r="H81" s="82" t="s">
        <v>1325</v>
      </c>
      <c r="I81" s="82" t="s">
        <v>158</v>
      </c>
      <c r="J81" s="82" t="s">
        <v>643</v>
      </c>
    </row>
    <row r="82" spans="1:10">
      <c r="A82" s="82">
        <v>4496422</v>
      </c>
      <c r="B82" s="83">
        <v>2009550</v>
      </c>
      <c r="C82" s="82" t="s">
        <v>252</v>
      </c>
      <c r="D82" s="82" t="s">
        <v>67</v>
      </c>
      <c r="E82" s="82" t="s">
        <v>306</v>
      </c>
      <c r="F82" s="82" t="s">
        <v>161</v>
      </c>
      <c r="G82" s="82" t="s">
        <v>469</v>
      </c>
      <c r="H82" s="82" t="s">
        <v>1325</v>
      </c>
      <c r="I82" s="82" t="s">
        <v>158</v>
      </c>
      <c r="J82" s="82" t="s">
        <v>644</v>
      </c>
    </row>
    <row r="83" spans="1:10">
      <c r="A83" s="82">
        <v>4497470</v>
      </c>
      <c r="B83" s="83">
        <v>2009589</v>
      </c>
      <c r="C83" s="82" t="s">
        <v>254</v>
      </c>
      <c r="D83" s="82" t="s">
        <v>80</v>
      </c>
      <c r="E83" s="82" t="s">
        <v>1399</v>
      </c>
      <c r="F83" s="82" t="s">
        <v>157</v>
      </c>
      <c r="G83" s="82" t="s">
        <v>469</v>
      </c>
      <c r="H83" s="82" t="s">
        <v>1325</v>
      </c>
      <c r="I83" s="82" t="s">
        <v>158</v>
      </c>
      <c r="J83" s="82" t="s">
        <v>645</v>
      </c>
    </row>
    <row r="84" spans="1:10">
      <c r="A84" s="82">
        <v>4497497</v>
      </c>
      <c r="B84" s="83">
        <v>2009605</v>
      </c>
      <c r="C84" s="82" t="s">
        <v>255</v>
      </c>
      <c r="D84" s="82" t="s">
        <v>67</v>
      </c>
      <c r="E84" s="82" t="s">
        <v>1360</v>
      </c>
      <c r="F84" s="82" t="s">
        <v>161</v>
      </c>
      <c r="G84" s="82" t="s">
        <v>469</v>
      </c>
      <c r="H84" s="82" t="s">
        <v>1325</v>
      </c>
      <c r="I84" s="82" t="s">
        <v>158</v>
      </c>
      <c r="J84" s="82" t="s">
        <v>646</v>
      </c>
    </row>
    <row r="85" spans="1:10">
      <c r="A85" s="82">
        <v>4507526</v>
      </c>
      <c r="B85" s="83">
        <v>2009696</v>
      </c>
      <c r="C85" s="82" t="s">
        <v>256</v>
      </c>
      <c r="D85" s="82" t="s">
        <v>76</v>
      </c>
      <c r="E85" s="82" t="s">
        <v>132</v>
      </c>
      <c r="F85" s="82" t="s">
        <v>1582</v>
      </c>
      <c r="G85" s="82" t="s">
        <v>469</v>
      </c>
      <c r="H85" s="82" t="s">
        <v>1325</v>
      </c>
      <c r="I85" s="82" t="s">
        <v>158</v>
      </c>
      <c r="J85" s="82" t="s">
        <v>647</v>
      </c>
    </row>
    <row r="86" spans="1:10">
      <c r="A86" s="82">
        <v>4507528</v>
      </c>
      <c r="B86" s="83">
        <v>2009703</v>
      </c>
      <c r="C86" s="82" t="s">
        <v>257</v>
      </c>
      <c r="D86" s="82" t="s">
        <v>80</v>
      </c>
      <c r="E86" s="82" t="s">
        <v>108</v>
      </c>
      <c r="F86" s="82" t="s">
        <v>157</v>
      </c>
      <c r="G86" s="82" t="s">
        <v>469</v>
      </c>
      <c r="H86" s="82" t="s">
        <v>1325</v>
      </c>
      <c r="I86" s="82" t="s">
        <v>158</v>
      </c>
      <c r="J86" s="82" t="s">
        <v>648</v>
      </c>
    </row>
    <row r="87" spans="1:10">
      <c r="A87" s="82">
        <v>4506779</v>
      </c>
      <c r="B87" s="83">
        <v>2009711</v>
      </c>
      <c r="C87" s="82" t="s">
        <v>258</v>
      </c>
      <c r="D87" s="82" t="s">
        <v>82</v>
      </c>
      <c r="E87" s="82" t="s">
        <v>157</v>
      </c>
      <c r="F87" s="82" t="s">
        <v>481</v>
      </c>
      <c r="G87" s="82" t="s">
        <v>469</v>
      </c>
      <c r="H87" s="82" t="s">
        <v>1325</v>
      </c>
      <c r="I87" s="82" t="s">
        <v>158</v>
      </c>
      <c r="J87" s="82" t="s">
        <v>649</v>
      </c>
    </row>
    <row r="88" spans="1:10">
      <c r="A88" s="82">
        <v>4507559</v>
      </c>
      <c r="B88" s="83">
        <v>2009750</v>
      </c>
      <c r="C88" s="82" t="s">
        <v>118</v>
      </c>
      <c r="D88" s="82" t="s">
        <v>148</v>
      </c>
      <c r="E88" s="82" t="s">
        <v>1602</v>
      </c>
      <c r="F88" s="82" t="s">
        <v>520</v>
      </c>
      <c r="G88" s="82" t="s">
        <v>469</v>
      </c>
      <c r="H88" s="82" t="s">
        <v>1325</v>
      </c>
      <c r="I88" s="82" t="s">
        <v>158</v>
      </c>
      <c r="J88" s="82" t="s">
        <v>650</v>
      </c>
    </row>
    <row r="89" spans="1:10">
      <c r="A89" s="82">
        <v>4508459</v>
      </c>
      <c r="B89" s="83">
        <v>2009786</v>
      </c>
      <c r="C89" s="82" t="s">
        <v>259</v>
      </c>
      <c r="D89" s="82" t="s">
        <v>152</v>
      </c>
      <c r="E89" s="82" t="s">
        <v>137</v>
      </c>
      <c r="F89" s="82" t="s">
        <v>1448</v>
      </c>
      <c r="G89" s="82" t="s">
        <v>469</v>
      </c>
      <c r="H89" s="82" t="s">
        <v>1325</v>
      </c>
      <c r="I89" s="82" t="s">
        <v>158</v>
      </c>
      <c r="J89" s="82" t="s">
        <v>651</v>
      </c>
    </row>
    <row r="90" spans="1:10">
      <c r="A90" s="82">
        <v>4509083</v>
      </c>
      <c r="B90" s="83">
        <v>2009794</v>
      </c>
      <c r="C90" s="82" t="s">
        <v>260</v>
      </c>
      <c r="D90" s="82" t="s">
        <v>67</v>
      </c>
      <c r="E90" s="82" t="s">
        <v>1360</v>
      </c>
      <c r="F90" s="82" t="s">
        <v>161</v>
      </c>
      <c r="G90" s="82" t="s">
        <v>469</v>
      </c>
      <c r="H90" s="82" t="s">
        <v>1325</v>
      </c>
      <c r="I90" s="82" t="s">
        <v>158</v>
      </c>
      <c r="J90" s="82" t="s">
        <v>652</v>
      </c>
    </row>
    <row r="91" spans="1:10">
      <c r="A91" s="82">
        <v>4510187</v>
      </c>
      <c r="B91" s="83">
        <v>2009943</v>
      </c>
      <c r="C91" s="82" t="s">
        <v>262</v>
      </c>
      <c r="D91" s="82" t="s">
        <v>151</v>
      </c>
      <c r="E91" s="82" t="s">
        <v>1474</v>
      </c>
      <c r="F91" s="82" t="s">
        <v>1582</v>
      </c>
      <c r="G91" s="82" t="s">
        <v>469</v>
      </c>
      <c r="H91" s="82" t="s">
        <v>1325</v>
      </c>
      <c r="I91" s="82" t="s">
        <v>158</v>
      </c>
      <c r="J91" s="82" t="s">
        <v>653</v>
      </c>
    </row>
    <row r="92" spans="1:10">
      <c r="A92" s="82">
        <v>4513740</v>
      </c>
      <c r="B92" s="83">
        <v>2010056</v>
      </c>
      <c r="C92" s="82" t="s">
        <v>263</v>
      </c>
      <c r="D92" s="82" t="s">
        <v>151</v>
      </c>
      <c r="E92" s="82" t="s">
        <v>1474</v>
      </c>
      <c r="F92" s="82" t="s">
        <v>1582</v>
      </c>
      <c r="G92" s="82" t="s">
        <v>469</v>
      </c>
      <c r="H92" s="82" t="s">
        <v>1325</v>
      </c>
      <c r="I92" s="82" t="s">
        <v>158</v>
      </c>
      <c r="J92" s="82" t="s">
        <v>654</v>
      </c>
    </row>
    <row r="93" spans="1:10">
      <c r="A93" s="82">
        <v>4512348</v>
      </c>
      <c r="B93" s="83">
        <v>2010143</v>
      </c>
      <c r="C93" s="82" t="s">
        <v>264</v>
      </c>
      <c r="D93" s="82" t="s">
        <v>477</v>
      </c>
      <c r="E93" s="82" t="s">
        <v>480</v>
      </c>
      <c r="F93" s="82" t="s">
        <v>157</v>
      </c>
      <c r="G93" s="82" t="s">
        <v>469</v>
      </c>
      <c r="H93" s="82" t="s">
        <v>1325</v>
      </c>
      <c r="I93" s="82" t="s">
        <v>158</v>
      </c>
      <c r="J93" s="82" t="s">
        <v>655</v>
      </c>
    </row>
    <row r="94" spans="1:10">
      <c r="A94" s="82">
        <v>4600776</v>
      </c>
      <c r="B94" s="83">
        <v>2010300</v>
      </c>
      <c r="C94" s="82" t="s">
        <v>1449</v>
      </c>
      <c r="D94" s="82" t="s">
        <v>152</v>
      </c>
      <c r="E94" s="82" t="s">
        <v>137</v>
      </c>
      <c r="F94" s="82" t="s">
        <v>1448</v>
      </c>
      <c r="G94" s="82" t="s">
        <v>469</v>
      </c>
      <c r="H94" s="82" t="s">
        <v>1325</v>
      </c>
      <c r="I94" s="82" t="s">
        <v>158</v>
      </c>
      <c r="J94" s="82" t="s">
        <v>656</v>
      </c>
    </row>
    <row r="95" spans="1:10">
      <c r="A95" s="82">
        <v>4601278</v>
      </c>
      <c r="B95" s="83">
        <v>2010372</v>
      </c>
      <c r="C95" s="82" t="s">
        <v>265</v>
      </c>
      <c r="D95" s="82" t="s">
        <v>1330</v>
      </c>
      <c r="E95" s="82" t="s">
        <v>135</v>
      </c>
      <c r="F95" s="82" t="s">
        <v>1448</v>
      </c>
      <c r="G95" s="82" t="s">
        <v>469</v>
      </c>
      <c r="H95" s="82" t="s">
        <v>1325</v>
      </c>
      <c r="I95" s="82" t="s">
        <v>158</v>
      </c>
      <c r="J95" s="82" t="s">
        <v>657</v>
      </c>
    </row>
    <row r="96" spans="1:10">
      <c r="A96" s="82">
        <v>4601280</v>
      </c>
      <c r="B96" s="83">
        <v>2010374</v>
      </c>
      <c r="C96" s="82" t="s">
        <v>266</v>
      </c>
      <c r="D96" s="82" t="s">
        <v>80</v>
      </c>
      <c r="E96" s="82" t="s">
        <v>108</v>
      </c>
      <c r="F96" s="82" t="s">
        <v>157</v>
      </c>
      <c r="G96" s="82" t="s">
        <v>469</v>
      </c>
      <c r="H96" s="82" t="s">
        <v>1325</v>
      </c>
      <c r="I96" s="82" t="s">
        <v>158</v>
      </c>
      <c r="J96" s="82" t="s">
        <v>658</v>
      </c>
    </row>
    <row r="97" spans="1:10">
      <c r="A97" s="82">
        <v>4601733</v>
      </c>
      <c r="B97" s="83">
        <v>2010405</v>
      </c>
      <c r="C97" s="82" t="s">
        <v>267</v>
      </c>
      <c r="D97" s="82" t="s">
        <v>152</v>
      </c>
      <c r="E97" s="82" t="s">
        <v>111</v>
      </c>
      <c r="F97" s="82" t="s">
        <v>1448</v>
      </c>
      <c r="G97" s="82" t="s">
        <v>469</v>
      </c>
      <c r="H97" s="82" t="s">
        <v>1325</v>
      </c>
      <c r="I97" s="82" t="s">
        <v>158</v>
      </c>
      <c r="J97" s="82" t="s">
        <v>659</v>
      </c>
    </row>
    <row r="98" spans="1:10">
      <c r="A98" s="82">
        <v>4602264</v>
      </c>
      <c r="B98" s="83">
        <v>2010416</v>
      </c>
      <c r="C98" s="82" t="s">
        <v>530</v>
      </c>
      <c r="D98" s="82" t="s">
        <v>524</v>
      </c>
      <c r="E98" s="82" t="s">
        <v>108</v>
      </c>
      <c r="F98" s="82" t="s">
        <v>157</v>
      </c>
      <c r="G98" s="82" t="s">
        <v>469</v>
      </c>
      <c r="H98" s="82" t="s">
        <v>1325</v>
      </c>
      <c r="I98" s="82" t="s">
        <v>158</v>
      </c>
      <c r="J98" s="82" t="s">
        <v>660</v>
      </c>
    </row>
    <row r="99" spans="1:10">
      <c r="A99" s="82">
        <v>4609810</v>
      </c>
      <c r="B99" s="83">
        <v>2010474</v>
      </c>
      <c r="C99" s="82" t="s">
        <v>119</v>
      </c>
      <c r="D99" s="82" t="s">
        <v>77</v>
      </c>
      <c r="E99" s="82" t="s">
        <v>1473</v>
      </c>
      <c r="F99" s="82" t="s">
        <v>1448</v>
      </c>
      <c r="G99" s="82" t="s">
        <v>469</v>
      </c>
      <c r="H99" s="82" t="s">
        <v>1325</v>
      </c>
      <c r="I99" s="82" t="s">
        <v>158</v>
      </c>
      <c r="J99" s="82" t="s">
        <v>661</v>
      </c>
    </row>
    <row r="100" spans="1:10">
      <c r="A100" s="82">
        <v>4609817</v>
      </c>
      <c r="B100" s="83">
        <v>2010485</v>
      </c>
      <c r="C100" s="82" t="s">
        <v>268</v>
      </c>
      <c r="D100" s="82" t="s">
        <v>155</v>
      </c>
      <c r="E100" s="82" t="s">
        <v>244</v>
      </c>
      <c r="F100" s="82" t="s">
        <v>1603</v>
      </c>
      <c r="G100" s="82" t="s">
        <v>469</v>
      </c>
      <c r="H100" s="82" t="s">
        <v>1325</v>
      </c>
      <c r="I100" s="82" t="s">
        <v>158</v>
      </c>
      <c r="J100" s="82" t="s">
        <v>662</v>
      </c>
    </row>
    <row r="101" spans="1:10">
      <c r="A101" s="82">
        <v>4611310</v>
      </c>
      <c r="B101" s="83">
        <v>2010583</v>
      </c>
      <c r="C101" s="82" t="s">
        <v>269</v>
      </c>
      <c r="D101" s="82" t="s">
        <v>84</v>
      </c>
      <c r="E101" s="82" t="s">
        <v>318</v>
      </c>
      <c r="F101" s="82" t="s">
        <v>519</v>
      </c>
      <c r="G101" s="82" t="s">
        <v>469</v>
      </c>
      <c r="H101" s="82" t="s">
        <v>1325</v>
      </c>
      <c r="I101" s="82" t="s">
        <v>158</v>
      </c>
      <c r="J101" s="82" t="s">
        <v>663</v>
      </c>
    </row>
    <row r="102" spans="1:10">
      <c r="A102" s="82">
        <v>4611319</v>
      </c>
      <c r="B102" s="83">
        <v>2010587</v>
      </c>
      <c r="C102" s="82" t="s">
        <v>270</v>
      </c>
      <c r="D102" s="82" t="s">
        <v>84</v>
      </c>
      <c r="E102" s="82" t="s">
        <v>318</v>
      </c>
      <c r="F102" s="82" t="s">
        <v>519</v>
      </c>
      <c r="G102" s="82" t="s">
        <v>469</v>
      </c>
      <c r="H102" s="82" t="s">
        <v>1325</v>
      </c>
      <c r="I102" s="82" t="s">
        <v>158</v>
      </c>
      <c r="J102" s="82" t="s">
        <v>664</v>
      </c>
    </row>
    <row r="103" spans="1:10">
      <c r="A103" s="82">
        <v>4614395</v>
      </c>
      <c r="B103" s="83">
        <v>2010611</v>
      </c>
      <c r="C103" s="82" t="s">
        <v>271</v>
      </c>
      <c r="D103" s="82" t="s">
        <v>10</v>
      </c>
      <c r="E103" s="82" t="s">
        <v>156</v>
      </c>
      <c r="F103" s="82" t="s">
        <v>156</v>
      </c>
      <c r="G103" s="82" t="s">
        <v>469</v>
      </c>
      <c r="H103" s="82" t="s">
        <v>1325</v>
      </c>
      <c r="I103" s="82" t="s">
        <v>158</v>
      </c>
      <c r="J103" s="82" t="s">
        <v>665</v>
      </c>
    </row>
    <row r="104" spans="1:10">
      <c r="A104" s="82">
        <v>4612348</v>
      </c>
      <c r="B104" s="83">
        <v>2010677</v>
      </c>
      <c r="C104" s="82" t="s">
        <v>120</v>
      </c>
      <c r="D104" s="82" t="s">
        <v>77</v>
      </c>
      <c r="E104" s="82" t="s">
        <v>1473</v>
      </c>
      <c r="F104" s="82" t="s">
        <v>1448</v>
      </c>
      <c r="G104" s="82" t="s">
        <v>469</v>
      </c>
      <c r="H104" s="82" t="s">
        <v>1325</v>
      </c>
      <c r="I104" s="82" t="s">
        <v>158</v>
      </c>
      <c r="J104" s="82" t="s">
        <v>666</v>
      </c>
    </row>
    <row r="105" spans="1:10">
      <c r="A105" s="82">
        <v>4617205</v>
      </c>
      <c r="B105" s="83">
        <v>2010886</v>
      </c>
      <c r="C105" s="82" t="s">
        <v>272</v>
      </c>
      <c r="D105" s="82" t="s">
        <v>67</v>
      </c>
      <c r="E105" s="82" t="s">
        <v>306</v>
      </c>
      <c r="F105" s="82" t="s">
        <v>161</v>
      </c>
      <c r="G105" s="82" t="s">
        <v>469</v>
      </c>
      <c r="H105" s="82" t="s">
        <v>1325</v>
      </c>
      <c r="I105" s="82" t="s">
        <v>158</v>
      </c>
      <c r="J105" s="82" t="s">
        <v>667</v>
      </c>
    </row>
    <row r="106" spans="1:10">
      <c r="A106" s="82">
        <v>4617253</v>
      </c>
      <c r="B106" s="83">
        <v>2010951</v>
      </c>
      <c r="C106" s="82" t="s">
        <v>273</v>
      </c>
      <c r="D106" s="82" t="s">
        <v>79</v>
      </c>
      <c r="E106" s="82" t="s">
        <v>110</v>
      </c>
      <c r="F106" s="82" t="s">
        <v>519</v>
      </c>
      <c r="G106" s="82" t="s">
        <v>469</v>
      </c>
      <c r="H106" s="82" t="s">
        <v>1325</v>
      </c>
      <c r="I106" s="82" t="s">
        <v>158</v>
      </c>
      <c r="J106" s="82" t="s">
        <v>668</v>
      </c>
    </row>
    <row r="107" spans="1:10">
      <c r="A107" s="82">
        <v>4618828</v>
      </c>
      <c r="B107" s="83">
        <v>2010990</v>
      </c>
      <c r="C107" s="82" t="s">
        <v>274</v>
      </c>
      <c r="D107" s="82" t="s">
        <v>80</v>
      </c>
      <c r="E107" s="82" t="s">
        <v>108</v>
      </c>
      <c r="F107" s="82" t="s">
        <v>157</v>
      </c>
      <c r="G107" s="82" t="s">
        <v>469</v>
      </c>
      <c r="H107" s="82" t="s">
        <v>1325</v>
      </c>
      <c r="I107" s="82" t="s">
        <v>158</v>
      </c>
      <c r="J107" s="82" t="s">
        <v>669</v>
      </c>
    </row>
    <row r="108" spans="1:10">
      <c r="A108" s="82">
        <v>4623314</v>
      </c>
      <c r="B108" s="83">
        <v>2011118</v>
      </c>
      <c r="C108" s="82" t="s">
        <v>275</v>
      </c>
      <c r="D108" s="82" t="s">
        <v>84</v>
      </c>
      <c r="E108" s="82" t="s">
        <v>318</v>
      </c>
      <c r="F108" s="82" t="s">
        <v>519</v>
      </c>
      <c r="G108" s="82" t="s">
        <v>469</v>
      </c>
      <c r="H108" s="82" t="s">
        <v>1325</v>
      </c>
      <c r="I108" s="82" t="s">
        <v>158</v>
      </c>
      <c r="J108" s="82" t="s">
        <v>670</v>
      </c>
    </row>
    <row r="109" spans="1:10">
      <c r="A109" s="82">
        <v>4627565</v>
      </c>
      <c r="B109" s="83">
        <v>2011167</v>
      </c>
      <c r="C109" s="82" t="s">
        <v>276</v>
      </c>
      <c r="D109" s="82" t="s">
        <v>152</v>
      </c>
      <c r="E109" s="82" t="s">
        <v>111</v>
      </c>
      <c r="F109" s="82" t="s">
        <v>1448</v>
      </c>
      <c r="G109" s="82" t="s">
        <v>469</v>
      </c>
      <c r="H109" s="82" t="s">
        <v>1325</v>
      </c>
      <c r="I109" s="82" t="s">
        <v>158</v>
      </c>
      <c r="J109" s="82" t="s">
        <v>671</v>
      </c>
    </row>
    <row r="110" spans="1:10">
      <c r="A110" s="82">
        <v>4630293</v>
      </c>
      <c r="B110" s="83">
        <v>2011273</v>
      </c>
      <c r="C110" s="82" t="s">
        <v>277</v>
      </c>
      <c r="D110" s="82" t="s">
        <v>80</v>
      </c>
      <c r="E110" s="82" t="s">
        <v>1399</v>
      </c>
      <c r="F110" s="82" t="s">
        <v>157</v>
      </c>
      <c r="G110" s="82" t="s">
        <v>469</v>
      </c>
      <c r="H110" s="82" t="s">
        <v>1325</v>
      </c>
      <c r="I110" s="82" t="s">
        <v>158</v>
      </c>
      <c r="J110" s="82" t="s">
        <v>672</v>
      </c>
    </row>
    <row r="111" spans="1:10">
      <c r="A111" s="82">
        <v>4630305</v>
      </c>
      <c r="B111" s="83">
        <v>2011287</v>
      </c>
      <c r="C111" s="82" t="s">
        <v>278</v>
      </c>
      <c r="D111" s="82" t="s">
        <v>152</v>
      </c>
      <c r="E111" s="82" t="s">
        <v>137</v>
      </c>
      <c r="F111" s="82" t="s">
        <v>1448</v>
      </c>
      <c r="G111" s="82" t="s">
        <v>469</v>
      </c>
      <c r="H111" s="82" t="s">
        <v>1325</v>
      </c>
      <c r="I111" s="82" t="s">
        <v>158</v>
      </c>
      <c r="J111" s="82" t="s">
        <v>673</v>
      </c>
    </row>
    <row r="112" spans="1:10">
      <c r="A112" s="82">
        <v>4633412</v>
      </c>
      <c r="B112" s="83">
        <v>2011443</v>
      </c>
      <c r="C112" s="82" t="s">
        <v>279</v>
      </c>
      <c r="D112" s="82" t="s">
        <v>76</v>
      </c>
      <c r="E112" s="82" t="s">
        <v>132</v>
      </c>
      <c r="F112" s="82" t="s">
        <v>1582</v>
      </c>
      <c r="G112" s="82" t="s">
        <v>469</v>
      </c>
      <c r="H112" s="82" t="s">
        <v>1325</v>
      </c>
      <c r="I112" s="82" t="s">
        <v>158</v>
      </c>
      <c r="J112" s="82" t="s">
        <v>674</v>
      </c>
    </row>
    <row r="113" spans="1:10">
      <c r="A113" s="82">
        <v>4633419</v>
      </c>
      <c r="B113" s="83">
        <v>2011451</v>
      </c>
      <c r="C113" s="82" t="s">
        <v>280</v>
      </c>
      <c r="D113" s="82" t="s">
        <v>149</v>
      </c>
      <c r="E113" s="82" t="s">
        <v>211</v>
      </c>
      <c r="F113" s="82" t="s">
        <v>519</v>
      </c>
      <c r="G113" s="82" t="s">
        <v>469</v>
      </c>
      <c r="H113" s="82" t="s">
        <v>1325</v>
      </c>
      <c r="I113" s="82" t="s">
        <v>158</v>
      </c>
      <c r="J113" s="82" t="s">
        <v>675</v>
      </c>
    </row>
    <row r="114" spans="1:10">
      <c r="A114" s="82">
        <v>4634665</v>
      </c>
      <c r="B114" s="83">
        <v>2011488</v>
      </c>
      <c r="C114" s="82" t="s">
        <v>1576</v>
      </c>
      <c r="D114" s="82" t="s">
        <v>76</v>
      </c>
      <c r="E114" s="82" t="s">
        <v>1582</v>
      </c>
      <c r="F114" s="82" t="s">
        <v>1582</v>
      </c>
      <c r="G114" s="82" t="s">
        <v>469</v>
      </c>
      <c r="H114" s="82" t="s">
        <v>1325</v>
      </c>
      <c r="I114" s="82" t="s">
        <v>158</v>
      </c>
      <c r="J114" s="82" t="s">
        <v>676</v>
      </c>
    </row>
    <row r="115" spans="1:10">
      <c r="A115" s="82">
        <v>4634678</v>
      </c>
      <c r="B115" s="83">
        <v>2011503</v>
      </c>
      <c r="C115" s="82" t="s">
        <v>281</v>
      </c>
      <c r="D115" s="82" t="s">
        <v>152</v>
      </c>
      <c r="E115" s="82" t="s">
        <v>137</v>
      </c>
      <c r="F115" s="82" t="s">
        <v>1448</v>
      </c>
      <c r="G115" s="82" t="s">
        <v>469</v>
      </c>
      <c r="H115" s="82" t="s">
        <v>1325</v>
      </c>
      <c r="I115" s="82" t="s">
        <v>158</v>
      </c>
      <c r="J115" s="82" t="s">
        <v>677</v>
      </c>
    </row>
    <row r="116" spans="1:10">
      <c r="A116" s="82">
        <v>4634683</v>
      </c>
      <c r="B116" s="83">
        <v>2011511</v>
      </c>
      <c r="C116" s="82" t="s">
        <v>122</v>
      </c>
      <c r="D116" s="82" t="s">
        <v>1326</v>
      </c>
      <c r="E116" s="82" t="s">
        <v>509</v>
      </c>
      <c r="F116" s="82" t="s">
        <v>1448</v>
      </c>
      <c r="G116" s="82" t="s">
        <v>469</v>
      </c>
      <c r="H116" s="82" t="s">
        <v>1325</v>
      </c>
      <c r="I116" s="82" t="s">
        <v>158</v>
      </c>
      <c r="J116" s="82" t="s">
        <v>678</v>
      </c>
    </row>
    <row r="117" spans="1:10">
      <c r="A117" s="82">
        <v>4634067</v>
      </c>
      <c r="B117" s="83">
        <v>2011536</v>
      </c>
      <c r="C117" s="82" t="s">
        <v>282</v>
      </c>
      <c r="D117" s="82" t="s">
        <v>73</v>
      </c>
      <c r="E117" s="82" t="s">
        <v>1361</v>
      </c>
      <c r="F117" s="82" t="s">
        <v>1582</v>
      </c>
      <c r="G117" s="82" t="s">
        <v>469</v>
      </c>
      <c r="H117" s="82" t="s">
        <v>1325</v>
      </c>
      <c r="I117" s="82" t="s">
        <v>158</v>
      </c>
      <c r="J117" s="82" t="s">
        <v>679</v>
      </c>
    </row>
    <row r="118" spans="1:10">
      <c r="A118" s="82">
        <v>4634075</v>
      </c>
      <c r="B118" s="83">
        <v>2011544</v>
      </c>
      <c r="C118" s="82" t="s">
        <v>283</v>
      </c>
      <c r="D118" s="82" t="s">
        <v>73</v>
      </c>
      <c r="E118" s="82" t="s">
        <v>112</v>
      </c>
      <c r="F118" s="82" t="s">
        <v>1582</v>
      </c>
      <c r="G118" s="82" t="s">
        <v>469</v>
      </c>
      <c r="H118" s="82" t="s">
        <v>1325</v>
      </c>
      <c r="I118" s="82" t="s">
        <v>158</v>
      </c>
      <c r="J118" s="82" t="s">
        <v>680</v>
      </c>
    </row>
    <row r="119" spans="1:10">
      <c r="A119" s="82">
        <v>4636670</v>
      </c>
      <c r="B119" s="83">
        <v>2011574</v>
      </c>
      <c r="C119" s="82" t="s">
        <v>124</v>
      </c>
      <c r="D119" s="82" t="s">
        <v>153</v>
      </c>
      <c r="E119" s="82" t="s">
        <v>111</v>
      </c>
      <c r="F119" s="82" t="s">
        <v>1448</v>
      </c>
      <c r="G119" s="82" t="s">
        <v>469</v>
      </c>
      <c r="H119" s="82" t="s">
        <v>1325</v>
      </c>
      <c r="I119" s="82" t="s">
        <v>158</v>
      </c>
      <c r="J119" s="82" t="s">
        <v>681</v>
      </c>
    </row>
    <row r="120" spans="1:10">
      <c r="A120" s="82">
        <v>4637459</v>
      </c>
      <c r="B120" s="83">
        <v>2011632</v>
      </c>
      <c r="C120" s="82" t="s">
        <v>125</v>
      </c>
      <c r="D120" s="82" t="s">
        <v>148</v>
      </c>
      <c r="E120" s="82" t="s">
        <v>1602</v>
      </c>
      <c r="F120" s="82" t="s">
        <v>520</v>
      </c>
      <c r="G120" s="82" t="s">
        <v>469</v>
      </c>
      <c r="H120" s="82" t="s">
        <v>1325</v>
      </c>
      <c r="I120" s="82" t="s">
        <v>158</v>
      </c>
      <c r="J120" s="82" t="s">
        <v>682</v>
      </c>
    </row>
    <row r="121" spans="1:10">
      <c r="A121" s="82">
        <v>4636536</v>
      </c>
      <c r="B121" s="83">
        <v>2011734</v>
      </c>
      <c r="C121" s="82" t="s">
        <v>284</v>
      </c>
      <c r="D121" s="82" t="s">
        <v>151</v>
      </c>
      <c r="E121" s="82" t="s">
        <v>1474</v>
      </c>
      <c r="F121" s="82" t="s">
        <v>1582</v>
      </c>
      <c r="G121" s="82" t="s">
        <v>469</v>
      </c>
      <c r="H121" s="82" t="s">
        <v>1325</v>
      </c>
      <c r="I121" s="82" t="s">
        <v>158</v>
      </c>
      <c r="J121" s="82" t="s">
        <v>683</v>
      </c>
    </row>
    <row r="122" spans="1:10">
      <c r="A122" s="82">
        <v>4636625</v>
      </c>
      <c r="B122" s="83">
        <v>2011748</v>
      </c>
      <c r="C122" s="82" t="s">
        <v>285</v>
      </c>
      <c r="D122" s="82" t="s">
        <v>150</v>
      </c>
      <c r="E122" s="82" t="s">
        <v>246</v>
      </c>
      <c r="F122" s="82" t="s">
        <v>156</v>
      </c>
      <c r="G122" s="82" t="s">
        <v>469</v>
      </c>
      <c r="H122" s="82" t="s">
        <v>1325</v>
      </c>
      <c r="I122" s="82" t="s">
        <v>158</v>
      </c>
      <c r="J122" s="82" t="s">
        <v>684</v>
      </c>
    </row>
    <row r="123" spans="1:10">
      <c r="A123" s="82">
        <v>4638208</v>
      </c>
      <c r="B123" s="83">
        <v>2011858</v>
      </c>
      <c r="C123" s="82" t="s">
        <v>286</v>
      </c>
      <c r="D123" s="82" t="s">
        <v>67</v>
      </c>
      <c r="E123" s="82" t="s">
        <v>200</v>
      </c>
      <c r="F123" s="82" t="s">
        <v>161</v>
      </c>
      <c r="G123" s="82" t="s">
        <v>469</v>
      </c>
      <c r="H123" s="82" t="s">
        <v>1325</v>
      </c>
      <c r="I123" s="82" t="s">
        <v>158</v>
      </c>
      <c r="J123" s="82" t="s">
        <v>685</v>
      </c>
    </row>
    <row r="124" spans="1:10">
      <c r="A124" s="82">
        <v>4638228</v>
      </c>
      <c r="B124" s="83">
        <v>2011885</v>
      </c>
      <c r="C124" s="82" t="s">
        <v>128</v>
      </c>
      <c r="D124" s="82" t="s">
        <v>152</v>
      </c>
      <c r="E124" s="82" t="s">
        <v>137</v>
      </c>
      <c r="F124" s="82" t="s">
        <v>1448</v>
      </c>
      <c r="G124" s="82" t="s">
        <v>469</v>
      </c>
      <c r="H124" s="82" t="s">
        <v>1325</v>
      </c>
      <c r="I124" s="82" t="s">
        <v>158</v>
      </c>
      <c r="J124" s="82" t="s">
        <v>686</v>
      </c>
    </row>
    <row r="125" spans="1:10">
      <c r="A125" s="82">
        <v>4638267</v>
      </c>
      <c r="B125" s="83">
        <v>2011918</v>
      </c>
      <c r="C125" s="82" t="s">
        <v>531</v>
      </c>
      <c r="D125" s="82" t="s">
        <v>524</v>
      </c>
      <c r="E125" s="82" t="s">
        <v>108</v>
      </c>
      <c r="F125" s="82" t="s">
        <v>157</v>
      </c>
      <c r="G125" s="82" t="s">
        <v>469</v>
      </c>
      <c r="H125" s="82" t="s">
        <v>1325</v>
      </c>
      <c r="I125" s="82" t="s">
        <v>158</v>
      </c>
      <c r="J125" s="82" t="s">
        <v>687</v>
      </c>
    </row>
    <row r="126" spans="1:10">
      <c r="A126" s="82">
        <v>4638270</v>
      </c>
      <c r="B126" s="83">
        <v>2011922</v>
      </c>
      <c r="C126" s="82" t="s">
        <v>126</v>
      </c>
      <c r="D126" s="82" t="s">
        <v>84</v>
      </c>
      <c r="E126" s="82" t="s">
        <v>205</v>
      </c>
      <c r="F126" s="82" t="s">
        <v>519</v>
      </c>
      <c r="G126" s="82" t="s">
        <v>469</v>
      </c>
      <c r="H126" s="82" t="s">
        <v>1325</v>
      </c>
      <c r="I126" s="82" t="s">
        <v>158</v>
      </c>
      <c r="J126" s="82" t="s">
        <v>688</v>
      </c>
    </row>
    <row r="127" spans="1:10">
      <c r="A127" s="82">
        <v>4638272</v>
      </c>
      <c r="B127" s="83">
        <v>2011924</v>
      </c>
      <c r="C127" s="82" t="s">
        <v>287</v>
      </c>
      <c r="D127" s="82" t="s">
        <v>79</v>
      </c>
      <c r="E127" s="82" t="s">
        <v>110</v>
      </c>
      <c r="F127" s="82" t="s">
        <v>519</v>
      </c>
      <c r="G127" s="82" t="s">
        <v>469</v>
      </c>
      <c r="H127" s="82" t="s">
        <v>1325</v>
      </c>
      <c r="I127" s="82" t="s">
        <v>158</v>
      </c>
      <c r="J127" s="82" t="s">
        <v>689</v>
      </c>
    </row>
    <row r="128" spans="1:10">
      <c r="A128" s="82">
        <v>4635693</v>
      </c>
      <c r="B128" s="83">
        <v>2012027</v>
      </c>
      <c r="C128" s="82" t="s">
        <v>288</v>
      </c>
      <c r="D128" s="82" t="s">
        <v>80</v>
      </c>
      <c r="E128" s="82" t="s">
        <v>108</v>
      </c>
      <c r="F128" s="82" t="s">
        <v>157</v>
      </c>
      <c r="G128" s="82" t="s">
        <v>469</v>
      </c>
      <c r="H128" s="82" t="s">
        <v>1325</v>
      </c>
      <c r="I128" s="82" t="s">
        <v>158</v>
      </c>
      <c r="J128" s="82" t="s">
        <v>690</v>
      </c>
    </row>
    <row r="129" spans="1:10">
      <c r="A129" s="82">
        <v>4635697</v>
      </c>
      <c r="B129" s="83">
        <v>2012032</v>
      </c>
      <c r="C129" s="82" t="s">
        <v>289</v>
      </c>
      <c r="D129" s="82" t="s">
        <v>73</v>
      </c>
      <c r="E129" s="82" t="s">
        <v>1441</v>
      </c>
      <c r="F129" s="82" t="s">
        <v>1582</v>
      </c>
      <c r="G129" s="82" t="s">
        <v>469</v>
      </c>
      <c r="H129" s="82" t="s">
        <v>1325</v>
      </c>
      <c r="I129" s="82" t="s">
        <v>158</v>
      </c>
      <c r="J129" s="82" t="s">
        <v>691</v>
      </c>
    </row>
    <row r="130" spans="1:10">
      <c r="A130" s="82">
        <v>4639442</v>
      </c>
      <c r="B130" s="83">
        <v>2012059</v>
      </c>
      <c r="C130" s="82" t="s">
        <v>290</v>
      </c>
      <c r="D130" s="82" t="s">
        <v>1436</v>
      </c>
      <c r="E130" s="82" t="s">
        <v>431</v>
      </c>
      <c r="F130" s="82" t="s">
        <v>156</v>
      </c>
      <c r="G130" s="82" t="s">
        <v>469</v>
      </c>
      <c r="H130" s="82" t="s">
        <v>1325</v>
      </c>
      <c r="I130" s="82" t="s">
        <v>158</v>
      </c>
      <c r="J130" s="82" t="s">
        <v>692</v>
      </c>
    </row>
    <row r="131" spans="1:10">
      <c r="A131" s="82">
        <v>4639449</v>
      </c>
      <c r="B131" s="83">
        <v>2012083</v>
      </c>
      <c r="C131" s="82" t="s">
        <v>291</v>
      </c>
      <c r="D131" s="82" t="s">
        <v>84</v>
      </c>
      <c r="E131" s="82" t="s">
        <v>318</v>
      </c>
      <c r="F131" s="82" t="s">
        <v>519</v>
      </c>
      <c r="G131" s="82" t="s">
        <v>469</v>
      </c>
      <c r="H131" s="82" t="s">
        <v>1325</v>
      </c>
      <c r="I131" s="82" t="s">
        <v>158</v>
      </c>
      <c r="J131" s="82" t="s">
        <v>693</v>
      </c>
    </row>
    <row r="132" spans="1:10">
      <c r="A132" s="82">
        <v>4639443</v>
      </c>
      <c r="B132" s="83">
        <v>2012086</v>
      </c>
      <c r="C132" s="82" t="s">
        <v>292</v>
      </c>
      <c r="D132" s="82" t="s">
        <v>79</v>
      </c>
      <c r="E132" s="82" t="s">
        <v>110</v>
      </c>
      <c r="F132" s="82" t="s">
        <v>519</v>
      </c>
      <c r="G132" s="82" t="s">
        <v>469</v>
      </c>
      <c r="H132" s="82" t="s">
        <v>1325</v>
      </c>
      <c r="I132" s="82" t="s">
        <v>158</v>
      </c>
      <c r="J132" s="82" t="s">
        <v>694</v>
      </c>
    </row>
    <row r="133" spans="1:10">
      <c r="A133" s="82">
        <v>4639500</v>
      </c>
      <c r="B133" s="83">
        <v>2012134</v>
      </c>
      <c r="C133" s="82" t="s">
        <v>293</v>
      </c>
      <c r="D133" s="82" t="s">
        <v>84</v>
      </c>
      <c r="E133" s="82" t="s">
        <v>1661</v>
      </c>
      <c r="F133" s="82" t="s">
        <v>519</v>
      </c>
      <c r="G133" s="82" t="s">
        <v>469</v>
      </c>
      <c r="H133" s="82" t="s">
        <v>1325</v>
      </c>
      <c r="I133" s="82" t="s">
        <v>158</v>
      </c>
      <c r="J133" s="82" t="s">
        <v>695</v>
      </c>
    </row>
    <row r="134" spans="1:10">
      <c r="A134" s="82">
        <v>4640680</v>
      </c>
      <c r="B134" s="83">
        <v>2012178</v>
      </c>
      <c r="C134" s="82" t="s">
        <v>294</v>
      </c>
      <c r="D134" s="82" t="s">
        <v>80</v>
      </c>
      <c r="E134" s="82" t="s">
        <v>108</v>
      </c>
      <c r="F134" s="82" t="s">
        <v>157</v>
      </c>
      <c r="G134" s="82" t="s">
        <v>469</v>
      </c>
      <c r="H134" s="82" t="s">
        <v>1325</v>
      </c>
      <c r="I134" s="82" t="s">
        <v>158</v>
      </c>
      <c r="J134" s="82" t="s">
        <v>696</v>
      </c>
    </row>
    <row r="135" spans="1:10">
      <c r="A135" s="82">
        <v>4640704</v>
      </c>
      <c r="B135" s="83">
        <v>2012184</v>
      </c>
      <c r="C135" s="82" t="s">
        <v>295</v>
      </c>
      <c r="D135" s="82" t="s">
        <v>67</v>
      </c>
      <c r="E135" s="82" t="s">
        <v>161</v>
      </c>
      <c r="F135" s="82" t="s">
        <v>161</v>
      </c>
      <c r="G135" s="82" t="s">
        <v>469</v>
      </c>
      <c r="H135" s="82" t="s">
        <v>1325</v>
      </c>
      <c r="I135" s="82" t="s">
        <v>158</v>
      </c>
      <c r="J135" s="82" t="s">
        <v>697</v>
      </c>
    </row>
    <row r="136" spans="1:10">
      <c r="A136" s="82">
        <v>4640716</v>
      </c>
      <c r="B136" s="83">
        <v>2012191</v>
      </c>
      <c r="C136" s="82" t="s">
        <v>296</v>
      </c>
      <c r="D136" s="82" t="s">
        <v>79</v>
      </c>
      <c r="E136" s="82" t="s">
        <v>110</v>
      </c>
      <c r="F136" s="82" t="s">
        <v>519</v>
      </c>
      <c r="G136" s="82" t="s">
        <v>469</v>
      </c>
      <c r="H136" s="82" t="s">
        <v>1325</v>
      </c>
      <c r="I136" s="82" t="s">
        <v>158</v>
      </c>
      <c r="J136" s="82" t="s">
        <v>698</v>
      </c>
    </row>
    <row r="137" spans="1:10">
      <c r="A137" s="82">
        <v>4640786</v>
      </c>
      <c r="B137" s="83">
        <v>2012244</v>
      </c>
      <c r="C137" s="82" t="s">
        <v>297</v>
      </c>
      <c r="D137" s="82" t="s">
        <v>151</v>
      </c>
      <c r="E137" s="82" t="s">
        <v>1474</v>
      </c>
      <c r="F137" s="82" t="s">
        <v>1582</v>
      </c>
      <c r="G137" s="82" t="s">
        <v>469</v>
      </c>
      <c r="H137" s="82" t="s">
        <v>1325</v>
      </c>
      <c r="I137" s="82" t="s">
        <v>158</v>
      </c>
      <c r="J137" s="82" t="s">
        <v>699</v>
      </c>
    </row>
    <row r="138" spans="1:10">
      <c r="A138" s="82">
        <v>4640840</v>
      </c>
      <c r="B138" s="83">
        <v>2012310</v>
      </c>
      <c r="C138" s="82" t="s">
        <v>298</v>
      </c>
      <c r="D138" s="82" t="s">
        <v>155</v>
      </c>
      <c r="E138" s="82" t="s">
        <v>244</v>
      </c>
      <c r="F138" s="82" t="s">
        <v>1603</v>
      </c>
      <c r="G138" s="82" t="s">
        <v>469</v>
      </c>
      <c r="H138" s="82" t="s">
        <v>1325</v>
      </c>
      <c r="I138" s="82" t="s">
        <v>158</v>
      </c>
      <c r="J138" s="82" t="s">
        <v>700</v>
      </c>
    </row>
    <row r="139" spans="1:10">
      <c r="A139" s="82">
        <v>4641408</v>
      </c>
      <c r="B139" s="83">
        <v>2012358</v>
      </c>
      <c r="C139" s="82" t="s">
        <v>299</v>
      </c>
      <c r="D139" s="82" t="s">
        <v>67</v>
      </c>
      <c r="E139" s="82" t="s">
        <v>1360</v>
      </c>
      <c r="F139" s="82" t="s">
        <v>161</v>
      </c>
      <c r="G139" s="82" t="s">
        <v>469</v>
      </c>
      <c r="H139" s="82" t="s">
        <v>1325</v>
      </c>
      <c r="I139" s="82" t="s">
        <v>158</v>
      </c>
      <c r="J139" s="82" t="s">
        <v>701</v>
      </c>
    </row>
    <row r="140" spans="1:10">
      <c r="A140" s="82">
        <v>4641413</v>
      </c>
      <c r="B140" s="83">
        <v>2012363</v>
      </c>
      <c r="C140" s="82" t="s">
        <v>129</v>
      </c>
      <c r="D140" s="82" t="s">
        <v>1329</v>
      </c>
      <c r="E140" s="82" t="s">
        <v>509</v>
      </c>
      <c r="F140" s="82" t="s">
        <v>1448</v>
      </c>
      <c r="G140" s="82" t="s">
        <v>469</v>
      </c>
      <c r="H140" s="82" t="s">
        <v>1325</v>
      </c>
      <c r="I140" s="82" t="s">
        <v>158</v>
      </c>
      <c r="J140" s="82" t="s">
        <v>702</v>
      </c>
    </row>
    <row r="141" spans="1:10">
      <c r="A141" s="82">
        <v>4641421</v>
      </c>
      <c r="B141" s="83">
        <v>2012373</v>
      </c>
      <c r="C141" s="82" t="s">
        <v>300</v>
      </c>
      <c r="D141" s="82" t="s">
        <v>84</v>
      </c>
      <c r="E141" s="82" t="s">
        <v>1661</v>
      </c>
      <c r="F141" s="82" t="s">
        <v>519</v>
      </c>
      <c r="G141" s="82" t="s">
        <v>469</v>
      </c>
      <c r="H141" s="82" t="s">
        <v>1325</v>
      </c>
      <c r="I141" s="82" t="s">
        <v>158</v>
      </c>
      <c r="J141" s="82" t="s">
        <v>703</v>
      </c>
    </row>
    <row r="142" spans="1:10">
      <c r="A142" s="82">
        <v>4641422</v>
      </c>
      <c r="B142" s="83">
        <v>2012374</v>
      </c>
      <c r="C142" s="82" t="s">
        <v>301</v>
      </c>
      <c r="D142" s="82" t="s">
        <v>84</v>
      </c>
      <c r="E142" s="82" t="s">
        <v>1661</v>
      </c>
      <c r="F142" s="82" t="s">
        <v>519</v>
      </c>
      <c r="G142" s="82" t="s">
        <v>469</v>
      </c>
      <c r="H142" s="82" t="s">
        <v>1325</v>
      </c>
      <c r="I142" s="82" t="s">
        <v>158</v>
      </c>
      <c r="J142" s="82" t="s">
        <v>704</v>
      </c>
    </row>
    <row r="143" spans="1:10">
      <c r="A143" s="82">
        <v>4641428</v>
      </c>
      <c r="B143" s="83">
        <v>2012383</v>
      </c>
      <c r="C143" s="82" t="s">
        <v>302</v>
      </c>
      <c r="D143" s="82" t="s">
        <v>67</v>
      </c>
      <c r="E143" s="82" t="s">
        <v>200</v>
      </c>
      <c r="F143" s="82" t="s">
        <v>161</v>
      </c>
      <c r="G143" s="82" t="s">
        <v>469</v>
      </c>
      <c r="H143" s="82" t="s">
        <v>1325</v>
      </c>
      <c r="I143" s="82" t="s">
        <v>158</v>
      </c>
      <c r="J143" s="82" t="s">
        <v>705</v>
      </c>
    </row>
    <row r="144" spans="1:10">
      <c r="A144" s="82">
        <v>4641443</v>
      </c>
      <c r="B144" s="83">
        <v>2012400</v>
      </c>
      <c r="C144" s="82" t="s">
        <v>303</v>
      </c>
      <c r="D144" s="82" t="s">
        <v>82</v>
      </c>
      <c r="E144" s="82" t="s">
        <v>1399</v>
      </c>
      <c r="F144" s="82" t="s">
        <v>157</v>
      </c>
      <c r="G144" s="82" t="s">
        <v>469</v>
      </c>
      <c r="H144" s="82" t="s">
        <v>1325</v>
      </c>
      <c r="I144" s="82" t="s">
        <v>158</v>
      </c>
      <c r="J144" s="82" t="s">
        <v>706</v>
      </c>
    </row>
    <row r="145" spans="1:10">
      <c r="A145" s="82">
        <v>4634160</v>
      </c>
      <c r="B145" s="83">
        <v>2012501</v>
      </c>
      <c r="C145" s="82" t="s">
        <v>304</v>
      </c>
      <c r="D145" s="82" t="s">
        <v>67</v>
      </c>
      <c r="E145" s="82" t="s">
        <v>306</v>
      </c>
      <c r="F145" s="82" t="s">
        <v>161</v>
      </c>
      <c r="G145" s="82" t="s">
        <v>469</v>
      </c>
      <c r="H145" s="82" t="s">
        <v>1325</v>
      </c>
      <c r="I145" s="82" t="s">
        <v>158</v>
      </c>
      <c r="J145" s="82" t="s">
        <v>707</v>
      </c>
    </row>
    <row r="146" spans="1:10">
      <c r="A146" s="82">
        <v>4652367</v>
      </c>
      <c r="B146" s="83">
        <v>2012570</v>
      </c>
      <c r="C146" s="82" t="s">
        <v>305</v>
      </c>
      <c r="D146" s="82" t="s">
        <v>67</v>
      </c>
      <c r="E146" s="82" t="s">
        <v>200</v>
      </c>
      <c r="F146" s="82" t="s">
        <v>161</v>
      </c>
      <c r="G146" s="82" t="s">
        <v>469</v>
      </c>
      <c r="H146" s="82" t="s">
        <v>1325</v>
      </c>
      <c r="I146" s="82" t="s">
        <v>158</v>
      </c>
      <c r="J146" s="82" t="s">
        <v>708</v>
      </c>
    </row>
    <row r="147" spans="1:10">
      <c r="A147" s="82">
        <v>4652385</v>
      </c>
      <c r="B147" s="83">
        <v>2012591</v>
      </c>
      <c r="C147" s="82" t="s">
        <v>131</v>
      </c>
      <c r="D147" s="82" t="s">
        <v>1328</v>
      </c>
      <c r="E147" s="82" t="s">
        <v>135</v>
      </c>
      <c r="F147" s="82" t="s">
        <v>1448</v>
      </c>
      <c r="G147" s="82" t="s">
        <v>469</v>
      </c>
      <c r="H147" s="82" t="s">
        <v>1325</v>
      </c>
      <c r="I147" s="82" t="s">
        <v>158</v>
      </c>
      <c r="J147" s="82" t="s">
        <v>709</v>
      </c>
    </row>
    <row r="148" spans="1:10">
      <c r="A148" s="82">
        <v>4652401</v>
      </c>
      <c r="B148" s="83">
        <v>2012607</v>
      </c>
      <c r="C148" s="82" t="s">
        <v>307</v>
      </c>
      <c r="D148" s="82" t="s">
        <v>80</v>
      </c>
      <c r="E148" s="82" t="s">
        <v>1399</v>
      </c>
      <c r="F148" s="82" t="s">
        <v>157</v>
      </c>
      <c r="G148" s="82" t="s">
        <v>469</v>
      </c>
      <c r="H148" s="82" t="s">
        <v>1325</v>
      </c>
      <c r="I148" s="82" t="s">
        <v>158</v>
      </c>
      <c r="J148" s="82" t="s">
        <v>710</v>
      </c>
    </row>
    <row r="149" spans="1:10">
      <c r="A149" s="82">
        <v>4651740</v>
      </c>
      <c r="B149" s="83">
        <v>2012636</v>
      </c>
      <c r="C149" s="82" t="s">
        <v>308</v>
      </c>
      <c r="D149" s="82" t="s">
        <v>82</v>
      </c>
      <c r="E149" s="82" t="s">
        <v>1399</v>
      </c>
      <c r="F149" s="82" t="s">
        <v>157</v>
      </c>
      <c r="G149" s="82" t="s">
        <v>469</v>
      </c>
      <c r="H149" s="82" t="s">
        <v>1325</v>
      </c>
      <c r="I149" s="82" t="s">
        <v>158</v>
      </c>
      <c r="J149" s="82" t="s">
        <v>711</v>
      </c>
    </row>
    <row r="150" spans="1:10">
      <c r="A150" s="82">
        <v>4879341</v>
      </c>
      <c r="B150" s="83">
        <v>2012727</v>
      </c>
      <c r="C150" s="82" t="s">
        <v>1662</v>
      </c>
      <c r="D150" s="82" t="s">
        <v>73</v>
      </c>
      <c r="E150" s="82" t="s">
        <v>112</v>
      </c>
      <c r="F150" s="82" t="s">
        <v>1582</v>
      </c>
      <c r="G150" s="82" t="s">
        <v>1703</v>
      </c>
      <c r="H150" s="82" t="s">
        <v>1325</v>
      </c>
      <c r="I150" s="82" t="s">
        <v>158</v>
      </c>
      <c r="J150" s="82" t="s">
        <v>712</v>
      </c>
    </row>
    <row r="151" spans="1:10">
      <c r="A151" s="82">
        <v>4664836</v>
      </c>
      <c r="B151" s="83">
        <v>2012732</v>
      </c>
      <c r="C151" s="82" t="s">
        <v>309</v>
      </c>
      <c r="D151" s="82" t="s">
        <v>79</v>
      </c>
      <c r="E151" s="82" t="s">
        <v>110</v>
      </c>
      <c r="F151" s="82" t="s">
        <v>519</v>
      </c>
      <c r="G151" s="82" t="s">
        <v>469</v>
      </c>
      <c r="H151" s="82" t="s">
        <v>1325</v>
      </c>
      <c r="I151" s="82" t="s">
        <v>158</v>
      </c>
      <c r="J151" s="82" t="s">
        <v>713</v>
      </c>
    </row>
    <row r="152" spans="1:10">
      <c r="A152" s="82">
        <v>4664885</v>
      </c>
      <c r="B152" s="83">
        <v>2012762</v>
      </c>
      <c r="C152" s="82" t="s">
        <v>310</v>
      </c>
      <c r="D152" s="82" t="s">
        <v>80</v>
      </c>
      <c r="E152" s="82" t="s">
        <v>108</v>
      </c>
      <c r="F152" s="82" t="s">
        <v>157</v>
      </c>
      <c r="G152" s="82" t="s">
        <v>469</v>
      </c>
      <c r="H152" s="82" t="s">
        <v>1325</v>
      </c>
      <c r="I152" s="82" t="s">
        <v>158</v>
      </c>
      <c r="J152" s="82" t="s">
        <v>714</v>
      </c>
    </row>
    <row r="153" spans="1:10">
      <c r="A153" s="82">
        <v>4666711</v>
      </c>
      <c r="B153" s="83">
        <v>2012835</v>
      </c>
      <c r="C153" s="82" t="s">
        <v>311</v>
      </c>
      <c r="D153" s="82" t="s">
        <v>67</v>
      </c>
      <c r="E153" s="82" t="s">
        <v>1360</v>
      </c>
      <c r="F153" s="82" t="s">
        <v>161</v>
      </c>
      <c r="G153" s="82" t="s">
        <v>469</v>
      </c>
      <c r="H153" s="82" t="s">
        <v>1325</v>
      </c>
      <c r="I153" s="82" t="s">
        <v>158</v>
      </c>
      <c r="J153" s="82" t="s">
        <v>715</v>
      </c>
    </row>
    <row r="154" spans="1:10">
      <c r="A154" s="82">
        <v>4670397</v>
      </c>
      <c r="B154" s="83">
        <v>2012871</v>
      </c>
      <c r="C154" s="82" t="s">
        <v>130</v>
      </c>
      <c r="D154" s="82" t="s">
        <v>524</v>
      </c>
      <c r="E154" s="82" t="s">
        <v>108</v>
      </c>
      <c r="F154" s="82" t="s">
        <v>157</v>
      </c>
      <c r="G154" s="82" t="s">
        <v>469</v>
      </c>
      <c r="H154" s="82" t="s">
        <v>1325</v>
      </c>
      <c r="I154" s="82" t="s">
        <v>158</v>
      </c>
      <c r="J154" s="82" t="s">
        <v>716</v>
      </c>
    </row>
    <row r="155" spans="1:10">
      <c r="A155" s="82">
        <v>4638197</v>
      </c>
      <c r="B155" s="83">
        <v>2012966</v>
      </c>
      <c r="C155" s="82" t="s">
        <v>312</v>
      </c>
      <c r="D155" s="82" t="s">
        <v>177</v>
      </c>
      <c r="E155" s="82" t="s">
        <v>115</v>
      </c>
      <c r="F155" s="82" t="s">
        <v>156</v>
      </c>
      <c r="G155" s="82" t="s">
        <v>469</v>
      </c>
      <c r="H155" s="82" t="s">
        <v>1325</v>
      </c>
      <c r="I155" s="82" t="s">
        <v>158</v>
      </c>
      <c r="J155" s="82" t="s">
        <v>717</v>
      </c>
    </row>
    <row r="156" spans="1:10">
      <c r="A156" s="82">
        <v>4666143</v>
      </c>
      <c r="B156" s="83">
        <v>2012981</v>
      </c>
      <c r="C156" s="82" t="s">
        <v>313</v>
      </c>
      <c r="D156" s="82" t="s">
        <v>67</v>
      </c>
      <c r="E156" s="82" t="s">
        <v>306</v>
      </c>
      <c r="F156" s="82" t="s">
        <v>161</v>
      </c>
      <c r="G156" s="82" t="s">
        <v>469</v>
      </c>
      <c r="H156" s="82" t="s">
        <v>1325</v>
      </c>
      <c r="I156" s="82" t="s">
        <v>158</v>
      </c>
      <c r="J156" s="82" t="s">
        <v>718</v>
      </c>
    </row>
    <row r="157" spans="1:10">
      <c r="A157" s="82">
        <v>4666161</v>
      </c>
      <c r="B157" s="83">
        <v>2013003</v>
      </c>
      <c r="C157" s="82" t="s">
        <v>314</v>
      </c>
      <c r="D157" s="82" t="s">
        <v>80</v>
      </c>
      <c r="E157" s="82" t="s">
        <v>528</v>
      </c>
      <c r="F157" s="82" t="s">
        <v>157</v>
      </c>
      <c r="G157" s="82" t="s">
        <v>469</v>
      </c>
      <c r="H157" s="82" t="s">
        <v>1325</v>
      </c>
      <c r="I157" s="82" t="s">
        <v>158</v>
      </c>
      <c r="J157" s="82" t="s">
        <v>719</v>
      </c>
    </row>
    <row r="158" spans="1:10">
      <c r="A158" s="82">
        <v>4670571</v>
      </c>
      <c r="B158" s="83">
        <v>2013018</v>
      </c>
      <c r="C158" s="82" t="s">
        <v>315</v>
      </c>
      <c r="D158" s="82" t="s">
        <v>84</v>
      </c>
      <c r="E158" s="82" t="s">
        <v>1661</v>
      </c>
      <c r="F158" s="82" t="s">
        <v>519</v>
      </c>
      <c r="G158" s="82" t="s">
        <v>469</v>
      </c>
      <c r="H158" s="82" t="s">
        <v>1325</v>
      </c>
      <c r="I158" s="82" t="s">
        <v>158</v>
      </c>
      <c r="J158" s="82" t="s">
        <v>720</v>
      </c>
    </row>
    <row r="159" spans="1:10">
      <c r="A159" s="82">
        <v>4670585</v>
      </c>
      <c r="B159" s="83">
        <v>2013035</v>
      </c>
      <c r="C159" s="82" t="s">
        <v>1601</v>
      </c>
      <c r="D159" s="82" t="s">
        <v>69</v>
      </c>
      <c r="E159" s="82" t="s">
        <v>1664</v>
      </c>
      <c r="F159" s="82" t="s">
        <v>1582</v>
      </c>
      <c r="G159" s="82" t="s">
        <v>469</v>
      </c>
      <c r="H159" s="82" t="s">
        <v>1325</v>
      </c>
      <c r="I159" s="82" t="s">
        <v>158</v>
      </c>
      <c r="J159" s="82" t="s">
        <v>721</v>
      </c>
    </row>
    <row r="160" spans="1:10">
      <c r="A160" s="82">
        <v>4670562</v>
      </c>
      <c r="B160" s="83">
        <v>2013055</v>
      </c>
      <c r="C160" s="82" t="s">
        <v>136</v>
      </c>
      <c r="D160" s="82" t="s">
        <v>1330</v>
      </c>
      <c r="E160" s="82" t="s">
        <v>135</v>
      </c>
      <c r="F160" s="82" t="s">
        <v>1448</v>
      </c>
      <c r="G160" s="82" t="s">
        <v>469</v>
      </c>
      <c r="H160" s="82" t="s">
        <v>1325</v>
      </c>
      <c r="I160" s="82" t="s">
        <v>158</v>
      </c>
      <c r="J160" s="82" t="s">
        <v>722</v>
      </c>
    </row>
    <row r="161" spans="1:10">
      <c r="A161" s="82">
        <v>4670905</v>
      </c>
      <c r="B161" s="83">
        <v>2013161</v>
      </c>
      <c r="C161" s="82" t="s">
        <v>316</v>
      </c>
      <c r="D161" s="82" t="s">
        <v>152</v>
      </c>
      <c r="E161" s="82" t="s">
        <v>1448</v>
      </c>
      <c r="F161" s="82" t="s">
        <v>481</v>
      </c>
      <c r="G161" s="82" t="s">
        <v>469</v>
      </c>
      <c r="H161" s="82" t="s">
        <v>1325</v>
      </c>
      <c r="I161" s="82" t="s">
        <v>158</v>
      </c>
      <c r="J161" s="82" t="s">
        <v>723</v>
      </c>
    </row>
    <row r="162" spans="1:10">
      <c r="A162" s="82">
        <v>4670884</v>
      </c>
      <c r="B162" s="83">
        <v>2013169</v>
      </c>
      <c r="C162" s="82" t="s">
        <v>317</v>
      </c>
      <c r="D162" s="82" t="s">
        <v>153</v>
      </c>
      <c r="E162" s="82" t="s">
        <v>137</v>
      </c>
      <c r="F162" s="82" t="s">
        <v>1448</v>
      </c>
      <c r="G162" s="82" t="s">
        <v>469</v>
      </c>
      <c r="H162" s="82" t="s">
        <v>1325</v>
      </c>
      <c r="I162" s="82" t="s">
        <v>158</v>
      </c>
      <c r="J162" s="82" t="s">
        <v>724</v>
      </c>
    </row>
    <row r="163" spans="1:10">
      <c r="A163" s="82">
        <v>4812135</v>
      </c>
      <c r="B163" s="83">
        <v>2013295</v>
      </c>
      <c r="C163" s="82" t="s">
        <v>1331</v>
      </c>
      <c r="D163" s="82" t="s">
        <v>69</v>
      </c>
      <c r="E163" s="82" t="s">
        <v>490</v>
      </c>
      <c r="F163" s="82" t="s">
        <v>1582</v>
      </c>
      <c r="G163" s="82" t="s">
        <v>469</v>
      </c>
      <c r="H163" s="82" t="s">
        <v>1325</v>
      </c>
      <c r="I163" s="82" t="s">
        <v>158</v>
      </c>
      <c r="J163" s="82" t="s">
        <v>725</v>
      </c>
    </row>
    <row r="164" spans="1:10">
      <c r="A164" s="82">
        <v>4681065</v>
      </c>
      <c r="B164" s="83">
        <v>2013360</v>
      </c>
      <c r="C164" s="82" t="s">
        <v>319</v>
      </c>
      <c r="D164" s="82" t="s">
        <v>84</v>
      </c>
      <c r="E164" s="82" t="s">
        <v>318</v>
      </c>
      <c r="F164" s="82" t="s">
        <v>519</v>
      </c>
      <c r="G164" s="82" t="s">
        <v>469</v>
      </c>
      <c r="H164" s="82" t="s">
        <v>1325</v>
      </c>
      <c r="I164" s="82" t="s">
        <v>158</v>
      </c>
      <c r="J164" s="82" t="s">
        <v>726</v>
      </c>
    </row>
    <row r="165" spans="1:10">
      <c r="A165" s="82">
        <v>4681468</v>
      </c>
      <c r="B165" s="83">
        <v>2013458</v>
      </c>
      <c r="C165" s="82" t="s">
        <v>320</v>
      </c>
      <c r="D165" s="82" t="s">
        <v>84</v>
      </c>
      <c r="E165" s="82" t="s">
        <v>1661</v>
      </c>
      <c r="F165" s="82" t="s">
        <v>519</v>
      </c>
      <c r="G165" s="82" t="s">
        <v>469</v>
      </c>
      <c r="H165" s="82" t="s">
        <v>1325</v>
      </c>
      <c r="I165" s="82" t="s">
        <v>158</v>
      </c>
      <c r="J165" s="82" t="s">
        <v>727</v>
      </c>
    </row>
    <row r="166" spans="1:10">
      <c r="A166" s="82">
        <v>4681463</v>
      </c>
      <c r="B166" s="83">
        <v>2013471</v>
      </c>
      <c r="C166" s="82" t="s">
        <v>138</v>
      </c>
      <c r="D166" s="82" t="s">
        <v>1330</v>
      </c>
      <c r="E166" s="82" t="s">
        <v>135</v>
      </c>
      <c r="F166" s="82" t="s">
        <v>1448</v>
      </c>
      <c r="G166" s="82" t="s">
        <v>469</v>
      </c>
      <c r="H166" s="82" t="s">
        <v>1325</v>
      </c>
      <c r="I166" s="82" t="s">
        <v>158</v>
      </c>
      <c r="J166" s="82" t="s">
        <v>728</v>
      </c>
    </row>
    <row r="167" spans="1:10">
      <c r="A167" s="82">
        <v>4684019</v>
      </c>
      <c r="B167" s="83">
        <v>2013524</v>
      </c>
      <c r="C167" s="82" t="s">
        <v>321</v>
      </c>
      <c r="D167" s="82" t="s">
        <v>63</v>
      </c>
      <c r="E167" s="82" t="s">
        <v>1372</v>
      </c>
      <c r="F167" s="82" t="s">
        <v>156</v>
      </c>
      <c r="G167" s="82" t="s">
        <v>469</v>
      </c>
      <c r="H167" s="82" t="s">
        <v>1325</v>
      </c>
      <c r="I167" s="82" t="s">
        <v>158</v>
      </c>
      <c r="J167" s="82" t="s">
        <v>729</v>
      </c>
    </row>
    <row r="168" spans="1:10">
      <c r="A168" s="82">
        <v>4684014</v>
      </c>
      <c r="B168" s="83">
        <v>2013573</v>
      </c>
      <c r="C168" s="82" t="s">
        <v>322</v>
      </c>
      <c r="D168" s="82" t="s">
        <v>1704</v>
      </c>
      <c r="E168" s="82" t="s">
        <v>431</v>
      </c>
      <c r="F168" s="82" t="s">
        <v>156</v>
      </c>
      <c r="G168" s="82" t="s">
        <v>469</v>
      </c>
      <c r="H168" s="82" t="s">
        <v>1325</v>
      </c>
      <c r="I168" s="82" t="s">
        <v>158</v>
      </c>
      <c r="J168" s="82" t="s">
        <v>730</v>
      </c>
    </row>
    <row r="169" spans="1:10">
      <c r="A169" s="82">
        <v>4681251</v>
      </c>
      <c r="B169" s="83">
        <v>2013609</v>
      </c>
      <c r="C169" s="82" t="s">
        <v>323</v>
      </c>
      <c r="D169" s="82" t="s">
        <v>67</v>
      </c>
      <c r="E169" s="82" t="s">
        <v>200</v>
      </c>
      <c r="F169" s="82" t="s">
        <v>161</v>
      </c>
      <c r="G169" s="82" t="s">
        <v>469</v>
      </c>
      <c r="H169" s="82" t="s">
        <v>1325</v>
      </c>
      <c r="I169" s="82" t="s">
        <v>158</v>
      </c>
      <c r="J169" s="82" t="s">
        <v>731</v>
      </c>
    </row>
    <row r="170" spans="1:10">
      <c r="A170" s="82">
        <v>4681301</v>
      </c>
      <c r="B170" s="83">
        <v>2013621</v>
      </c>
      <c r="C170" s="82" t="s">
        <v>324</v>
      </c>
      <c r="D170" s="82" t="s">
        <v>67</v>
      </c>
      <c r="E170" s="82" t="s">
        <v>306</v>
      </c>
      <c r="F170" s="82" t="s">
        <v>161</v>
      </c>
      <c r="G170" s="82" t="s">
        <v>469</v>
      </c>
      <c r="H170" s="82" t="s">
        <v>1325</v>
      </c>
      <c r="I170" s="82" t="s">
        <v>158</v>
      </c>
      <c r="J170" s="82" t="s">
        <v>732</v>
      </c>
    </row>
    <row r="171" spans="1:10">
      <c r="A171" s="82">
        <v>4681309</v>
      </c>
      <c r="B171" s="83">
        <v>2013630</v>
      </c>
      <c r="C171" s="82" t="s">
        <v>325</v>
      </c>
      <c r="D171" s="82" t="s">
        <v>80</v>
      </c>
      <c r="E171" s="82" t="s">
        <v>528</v>
      </c>
      <c r="F171" s="82" t="s">
        <v>157</v>
      </c>
      <c r="G171" s="82" t="s">
        <v>469</v>
      </c>
      <c r="H171" s="82" t="s">
        <v>1325</v>
      </c>
      <c r="I171" s="82" t="s">
        <v>158</v>
      </c>
      <c r="J171" s="82" t="s">
        <v>733</v>
      </c>
    </row>
    <row r="172" spans="1:10">
      <c r="A172" s="82">
        <v>4681355</v>
      </c>
      <c r="B172" s="83">
        <v>2013657</v>
      </c>
      <c r="C172" s="82" t="s">
        <v>326</v>
      </c>
      <c r="D172" s="82" t="s">
        <v>67</v>
      </c>
      <c r="E172" s="82" t="s">
        <v>200</v>
      </c>
      <c r="F172" s="82" t="s">
        <v>161</v>
      </c>
      <c r="G172" s="82" t="s">
        <v>469</v>
      </c>
      <c r="H172" s="82" t="s">
        <v>1325</v>
      </c>
      <c r="I172" s="82" t="s">
        <v>158</v>
      </c>
      <c r="J172" s="82" t="s">
        <v>734</v>
      </c>
    </row>
    <row r="173" spans="1:10">
      <c r="A173" s="82">
        <v>4681357</v>
      </c>
      <c r="B173" s="83">
        <v>2013659</v>
      </c>
      <c r="C173" s="82" t="s">
        <v>327</v>
      </c>
      <c r="D173" s="82" t="s">
        <v>67</v>
      </c>
      <c r="E173" s="82" t="s">
        <v>200</v>
      </c>
      <c r="F173" s="82" t="s">
        <v>161</v>
      </c>
      <c r="G173" s="82" t="s">
        <v>469</v>
      </c>
      <c r="H173" s="82" t="s">
        <v>1325</v>
      </c>
      <c r="I173" s="82" t="s">
        <v>158</v>
      </c>
      <c r="J173" s="82" t="s">
        <v>735</v>
      </c>
    </row>
    <row r="174" spans="1:10">
      <c r="A174" s="82">
        <v>4681388</v>
      </c>
      <c r="B174" s="83">
        <v>2013671</v>
      </c>
      <c r="C174" s="82" t="s">
        <v>328</v>
      </c>
      <c r="D174" s="82" t="s">
        <v>67</v>
      </c>
      <c r="E174" s="82" t="s">
        <v>200</v>
      </c>
      <c r="F174" s="82" t="s">
        <v>161</v>
      </c>
      <c r="G174" s="82" t="s">
        <v>469</v>
      </c>
      <c r="H174" s="82" t="s">
        <v>1325</v>
      </c>
      <c r="I174" s="82" t="s">
        <v>158</v>
      </c>
      <c r="J174" s="82" t="s">
        <v>736</v>
      </c>
    </row>
    <row r="175" spans="1:10">
      <c r="A175" s="82">
        <v>4879313</v>
      </c>
      <c r="B175" s="83">
        <v>2013762</v>
      </c>
      <c r="C175" s="82" t="s">
        <v>1665</v>
      </c>
      <c r="D175" s="82" t="s">
        <v>84</v>
      </c>
      <c r="E175" s="82" t="s">
        <v>1661</v>
      </c>
      <c r="F175" s="82" t="s">
        <v>519</v>
      </c>
      <c r="G175" s="82" t="s">
        <v>1703</v>
      </c>
      <c r="H175" s="82" t="s">
        <v>1325</v>
      </c>
      <c r="I175" s="82" t="s">
        <v>158</v>
      </c>
      <c r="J175" s="82" t="s">
        <v>737</v>
      </c>
    </row>
    <row r="176" spans="1:10">
      <c r="A176" s="82">
        <v>4682282</v>
      </c>
      <c r="B176" s="83">
        <v>2013786</v>
      </c>
      <c r="C176" s="82" t="s">
        <v>532</v>
      </c>
      <c r="D176" s="82" t="s">
        <v>524</v>
      </c>
      <c r="E176" s="82" t="s">
        <v>108</v>
      </c>
      <c r="F176" s="82" t="s">
        <v>157</v>
      </c>
      <c r="G176" s="82" t="s">
        <v>469</v>
      </c>
      <c r="H176" s="82" t="s">
        <v>1325</v>
      </c>
      <c r="I176" s="82" t="s">
        <v>158</v>
      </c>
      <c r="J176" s="82" t="s">
        <v>738</v>
      </c>
    </row>
    <row r="177" spans="1:10">
      <c r="A177" s="82">
        <v>4683898</v>
      </c>
      <c r="B177" s="83">
        <v>2013796</v>
      </c>
      <c r="C177" s="82" t="s">
        <v>329</v>
      </c>
      <c r="D177" s="82" t="s">
        <v>154</v>
      </c>
      <c r="E177" s="82" t="s">
        <v>318</v>
      </c>
      <c r="F177" s="82" t="s">
        <v>519</v>
      </c>
      <c r="G177" s="82" t="s">
        <v>469</v>
      </c>
      <c r="H177" s="82" t="s">
        <v>1325</v>
      </c>
      <c r="I177" s="82" t="s">
        <v>158</v>
      </c>
      <c r="J177" s="82" t="s">
        <v>739</v>
      </c>
    </row>
    <row r="178" spans="1:10">
      <c r="A178" s="82">
        <v>4690322</v>
      </c>
      <c r="B178" s="83">
        <v>20138913</v>
      </c>
      <c r="C178" s="82" t="s">
        <v>330</v>
      </c>
      <c r="D178" s="82" t="s">
        <v>1705</v>
      </c>
      <c r="E178" s="82" t="s">
        <v>246</v>
      </c>
      <c r="F178" s="82" t="s">
        <v>156</v>
      </c>
      <c r="G178" s="82" t="s">
        <v>469</v>
      </c>
      <c r="H178" s="82" t="s">
        <v>1325</v>
      </c>
      <c r="I178" s="82" t="s">
        <v>158</v>
      </c>
      <c r="J178" s="82" t="s">
        <v>740</v>
      </c>
    </row>
    <row r="179" spans="1:10">
      <c r="A179" s="82">
        <v>4690319</v>
      </c>
      <c r="B179" s="83">
        <v>20138916</v>
      </c>
      <c r="C179" s="82" t="s">
        <v>331</v>
      </c>
      <c r="D179" s="82" t="s">
        <v>177</v>
      </c>
      <c r="E179" s="82" t="s">
        <v>1372</v>
      </c>
      <c r="F179" s="82" t="s">
        <v>156</v>
      </c>
      <c r="G179" s="82" t="s">
        <v>469</v>
      </c>
      <c r="H179" s="82" t="s">
        <v>1325</v>
      </c>
      <c r="I179" s="82" t="s">
        <v>158</v>
      </c>
      <c r="J179" s="82" t="s">
        <v>741</v>
      </c>
    </row>
    <row r="180" spans="1:10">
      <c r="A180" s="82">
        <v>4690307</v>
      </c>
      <c r="B180" s="83">
        <v>20138963</v>
      </c>
      <c r="C180" s="82" t="s">
        <v>332</v>
      </c>
      <c r="D180" s="82" t="s">
        <v>9</v>
      </c>
      <c r="E180" s="82" t="s">
        <v>521</v>
      </c>
      <c r="F180" s="82" t="s">
        <v>156</v>
      </c>
      <c r="G180" s="82" t="s">
        <v>469</v>
      </c>
      <c r="H180" s="82" t="s">
        <v>1325</v>
      </c>
      <c r="I180" s="82" t="s">
        <v>158</v>
      </c>
      <c r="J180" s="82" t="s">
        <v>742</v>
      </c>
    </row>
    <row r="181" spans="1:10">
      <c r="A181" s="82">
        <v>4690062</v>
      </c>
      <c r="B181" s="83">
        <v>20139006</v>
      </c>
      <c r="C181" s="82" t="s">
        <v>141</v>
      </c>
      <c r="D181" s="82" t="s">
        <v>1330</v>
      </c>
      <c r="E181" s="82" t="s">
        <v>135</v>
      </c>
      <c r="F181" s="82" t="s">
        <v>1448</v>
      </c>
      <c r="G181" s="82" t="s">
        <v>469</v>
      </c>
      <c r="H181" s="82" t="s">
        <v>1325</v>
      </c>
      <c r="I181" s="82" t="s">
        <v>158</v>
      </c>
      <c r="J181" s="82" t="s">
        <v>743</v>
      </c>
    </row>
    <row r="182" spans="1:10">
      <c r="A182" s="82">
        <v>4690164</v>
      </c>
      <c r="B182" s="83">
        <v>20139010</v>
      </c>
      <c r="C182" s="82" t="s">
        <v>333</v>
      </c>
      <c r="D182" s="82" t="s">
        <v>67</v>
      </c>
      <c r="E182" s="82" t="s">
        <v>306</v>
      </c>
      <c r="F182" s="82" t="s">
        <v>161</v>
      </c>
      <c r="G182" s="82" t="s">
        <v>469</v>
      </c>
      <c r="H182" s="82" t="s">
        <v>1325</v>
      </c>
      <c r="I182" s="82" t="s">
        <v>158</v>
      </c>
      <c r="J182" s="82" t="s">
        <v>744</v>
      </c>
    </row>
    <row r="183" spans="1:10">
      <c r="A183" s="82">
        <v>4690136</v>
      </c>
      <c r="B183" s="83">
        <v>20139027</v>
      </c>
      <c r="C183" s="82" t="s">
        <v>334</v>
      </c>
      <c r="D183" s="82" t="s">
        <v>1326</v>
      </c>
      <c r="E183" s="82" t="s">
        <v>1473</v>
      </c>
      <c r="F183" s="82" t="s">
        <v>1448</v>
      </c>
      <c r="G183" s="82" t="s">
        <v>469</v>
      </c>
      <c r="H183" s="82" t="s">
        <v>1325</v>
      </c>
      <c r="I183" s="82" t="s">
        <v>158</v>
      </c>
      <c r="J183" s="82" t="s">
        <v>745</v>
      </c>
    </row>
    <row r="184" spans="1:10">
      <c r="A184" s="82">
        <v>4698834</v>
      </c>
      <c r="B184" s="83">
        <v>20139146</v>
      </c>
      <c r="C184" s="82" t="s">
        <v>335</v>
      </c>
      <c r="D184" s="82" t="s">
        <v>155</v>
      </c>
      <c r="E184" s="82" t="s">
        <v>244</v>
      </c>
      <c r="F184" s="82" t="s">
        <v>1603</v>
      </c>
      <c r="G184" s="82" t="s">
        <v>469</v>
      </c>
      <c r="H184" s="82" t="s">
        <v>1325</v>
      </c>
      <c r="I184" s="82" t="s">
        <v>158</v>
      </c>
      <c r="J184" s="82" t="s">
        <v>746</v>
      </c>
    </row>
    <row r="185" spans="1:10">
      <c r="A185" s="82">
        <v>4697301</v>
      </c>
      <c r="B185" s="83">
        <v>20139475</v>
      </c>
      <c r="C185" s="82" t="s">
        <v>142</v>
      </c>
      <c r="D185" s="82" t="s">
        <v>80</v>
      </c>
      <c r="E185" s="82" t="s">
        <v>480</v>
      </c>
      <c r="F185" s="82" t="s">
        <v>157</v>
      </c>
      <c r="G185" s="82" t="s">
        <v>469</v>
      </c>
      <c r="H185" s="82" t="s">
        <v>1325</v>
      </c>
      <c r="I185" s="82" t="s">
        <v>158</v>
      </c>
      <c r="J185" s="82" t="s">
        <v>747</v>
      </c>
    </row>
    <row r="186" spans="1:10">
      <c r="A186" s="82">
        <v>4702803</v>
      </c>
      <c r="B186" s="83">
        <v>20139726</v>
      </c>
      <c r="C186" s="82" t="s">
        <v>336</v>
      </c>
      <c r="D186" s="82" t="s">
        <v>67</v>
      </c>
      <c r="E186" s="82" t="s">
        <v>306</v>
      </c>
      <c r="F186" s="82" t="s">
        <v>161</v>
      </c>
      <c r="G186" s="82" t="s">
        <v>469</v>
      </c>
      <c r="H186" s="82" t="s">
        <v>1325</v>
      </c>
      <c r="I186" s="82" t="s">
        <v>158</v>
      </c>
      <c r="J186" s="82" t="s">
        <v>748</v>
      </c>
    </row>
    <row r="187" spans="1:10">
      <c r="A187" s="82">
        <v>4705209</v>
      </c>
      <c r="B187" s="83">
        <v>20139791</v>
      </c>
      <c r="C187" s="82" t="s">
        <v>143</v>
      </c>
      <c r="D187" s="82" t="s">
        <v>1332</v>
      </c>
      <c r="E187" s="82" t="s">
        <v>1473</v>
      </c>
      <c r="F187" s="82" t="s">
        <v>1448</v>
      </c>
      <c r="G187" s="82" t="s">
        <v>469</v>
      </c>
      <c r="H187" s="82" t="s">
        <v>1325</v>
      </c>
      <c r="I187" s="82" t="s">
        <v>158</v>
      </c>
      <c r="J187" s="82" t="s">
        <v>749</v>
      </c>
    </row>
    <row r="188" spans="1:10">
      <c r="A188" s="82">
        <v>4705269</v>
      </c>
      <c r="B188" s="83">
        <v>20139799</v>
      </c>
      <c r="C188" s="82" t="s">
        <v>337</v>
      </c>
      <c r="D188" s="82" t="s">
        <v>84</v>
      </c>
      <c r="E188" s="82" t="s">
        <v>318</v>
      </c>
      <c r="F188" s="82" t="s">
        <v>519</v>
      </c>
      <c r="G188" s="82" t="s">
        <v>469</v>
      </c>
      <c r="H188" s="82" t="s">
        <v>1325</v>
      </c>
      <c r="I188" s="82" t="s">
        <v>158</v>
      </c>
      <c r="J188" s="82" t="s">
        <v>750</v>
      </c>
    </row>
    <row r="189" spans="1:10">
      <c r="A189" s="82">
        <v>4706332</v>
      </c>
      <c r="B189" s="83">
        <v>20139893</v>
      </c>
      <c r="C189" s="82" t="s">
        <v>139</v>
      </c>
      <c r="D189" s="82" t="s">
        <v>84</v>
      </c>
      <c r="E189" s="82" t="s">
        <v>318</v>
      </c>
      <c r="F189" s="82" t="s">
        <v>519</v>
      </c>
      <c r="G189" s="82" t="s">
        <v>469</v>
      </c>
      <c r="H189" s="82" t="s">
        <v>1325</v>
      </c>
      <c r="I189" s="82" t="s">
        <v>158</v>
      </c>
      <c r="J189" s="82" t="s">
        <v>751</v>
      </c>
    </row>
    <row r="190" spans="1:10">
      <c r="A190" s="82">
        <v>4708720</v>
      </c>
      <c r="B190" s="83">
        <v>20139929</v>
      </c>
      <c r="C190" s="82" t="s">
        <v>145</v>
      </c>
      <c r="D190" s="82" t="s">
        <v>152</v>
      </c>
      <c r="E190" s="82" t="s">
        <v>137</v>
      </c>
      <c r="F190" s="82" t="s">
        <v>1448</v>
      </c>
      <c r="G190" s="82" t="s">
        <v>469</v>
      </c>
      <c r="H190" s="82" t="s">
        <v>1325</v>
      </c>
      <c r="I190" s="82" t="s">
        <v>158</v>
      </c>
      <c r="J190" s="82" t="s">
        <v>752</v>
      </c>
    </row>
    <row r="191" spans="1:10">
      <c r="A191" s="82">
        <v>4709375</v>
      </c>
      <c r="B191" s="83">
        <v>20139947</v>
      </c>
      <c r="C191" s="82" t="s">
        <v>338</v>
      </c>
      <c r="D191" s="82" t="s">
        <v>73</v>
      </c>
      <c r="E191" s="82" t="s">
        <v>1361</v>
      </c>
      <c r="F191" s="82" t="s">
        <v>1582</v>
      </c>
      <c r="G191" s="82" t="s">
        <v>469</v>
      </c>
      <c r="H191" s="82" t="s">
        <v>1325</v>
      </c>
      <c r="I191" s="82" t="s">
        <v>158</v>
      </c>
      <c r="J191" s="82" t="s">
        <v>753</v>
      </c>
    </row>
    <row r="192" spans="1:10">
      <c r="A192" s="82">
        <v>4708739</v>
      </c>
      <c r="B192" s="83">
        <v>20139976</v>
      </c>
      <c r="C192" s="82" t="s">
        <v>146</v>
      </c>
      <c r="D192" s="82" t="s">
        <v>152</v>
      </c>
      <c r="E192" s="82" t="s">
        <v>111</v>
      </c>
      <c r="F192" s="82" t="s">
        <v>1448</v>
      </c>
      <c r="G192" s="82" t="s">
        <v>469</v>
      </c>
      <c r="H192" s="82" t="s">
        <v>1325</v>
      </c>
      <c r="I192" s="82" t="s">
        <v>158</v>
      </c>
      <c r="J192" s="82" t="s">
        <v>754</v>
      </c>
    </row>
    <row r="193" spans="1:10">
      <c r="A193" s="82">
        <v>4710288</v>
      </c>
      <c r="B193" s="83">
        <v>20140021</v>
      </c>
      <c r="C193" s="82" t="s">
        <v>147</v>
      </c>
      <c r="D193" s="82" t="s">
        <v>153</v>
      </c>
      <c r="E193" s="82" t="s">
        <v>137</v>
      </c>
      <c r="F193" s="82" t="s">
        <v>1448</v>
      </c>
      <c r="G193" s="82" t="s">
        <v>469</v>
      </c>
      <c r="H193" s="82" t="s">
        <v>1325</v>
      </c>
      <c r="I193" s="82" t="s">
        <v>158</v>
      </c>
      <c r="J193" s="82" t="s">
        <v>755</v>
      </c>
    </row>
    <row r="194" spans="1:10">
      <c r="A194" s="82">
        <v>4716441</v>
      </c>
      <c r="B194" s="83">
        <v>20140173</v>
      </c>
      <c r="C194" s="82" t="s">
        <v>339</v>
      </c>
      <c r="D194" s="82" t="s">
        <v>1436</v>
      </c>
      <c r="E194" s="82" t="s">
        <v>431</v>
      </c>
      <c r="F194" s="82" t="s">
        <v>156</v>
      </c>
      <c r="G194" s="82" t="s">
        <v>469</v>
      </c>
      <c r="H194" s="82" t="s">
        <v>1325</v>
      </c>
      <c r="I194" s="82" t="s">
        <v>158</v>
      </c>
      <c r="J194" s="82" t="s">
        <v>756</v>
      </c>
    </row>
    <row r="195" spans="1:10">
      <c r="A195" s="82">
        <v>4716615</v>
      </c>
      <c r="B195" s="83">
        <v>20140247</v>
      </c>
      <c r="C195" s="82" t="s">
        <v>340</v>
      </c>
      <c r="D195" s="82" t="s">
        <v>67</v>
      </c>
      <c r="E195" s="82" t="s">
        <v>306</v>
      </c>
      <c r="F195" s="82" t="s">
        <v>161</v>
      </c>
      <c r="G195" s="82" t="s">
        <v>469</v>
      </c>
      <c r="H195" s="82" t="s">
        <v>1325</v>
      </c>
      <c r="I195" s="82" t="s">
        <v>158</v>
      </c>
      <c r="J195" s="82" t="s">
        <v>757</v>
      </c>
    </row>
    <row r="196" spans="1:10">
      <c r="A196" s="82">
        <v>4718009</v>
      </c>
      <c r="B196" s="83">
        <v>20140291</v>
      </c>
      <c r="C196" s="82" t="s">
        <v>341</v>
      </c>
      <c r="D196" s="82" t="s">
        <v>84</v>
      </c>
      <c r="E196" s="82" t="s">
        <v>1661</v>
      </c>
      <c r="F196" s="82" t="s">
        <v>519</v>
      </c>
      <c r="G196" s="82" t="s">
        <v>469</v>
      </c>
      <c r="H196" s="82" t="s">
        <v>1325</v>
      </c>
      <c r="I196" s="82" t="s">
        <v>158</v>
      </c>
      <c r="J196" s="82" t="s">
        <v>758</v>
      </c>
    </row>
    <row r="197" spans="1:10">
      <c r="A197" s="82">
        <v>4718111</v>
      </c>
      <c r="B197" s="83">
        <v>20140319</v>
      </c>
      <c r="C197" s="82" t="s">
        <v>144</v>
      </c>
      <c r="D197" s="82" t="s">
        <v>1330</v>
      </c>
      <c r="E197" s="82" t="s">
        <v>135</v>
      </c>
      <c r="F197" s="82" t="s">
        <v>1448</v>
      </c>
      <c r="G197" s="82" t="s">
        <v>469</v>
      </c>
      <c r="H197" s="82" t="s">
        <v>1325</v>
      </c>
      <c r="I197" s="82" t="s">
        <v>158</v>
      </c>
      <c r="J197" s="82" t="s">
        <v>759</v>
      </c>
    </row>
    <row r="198" spans="1:10">
      <c r="A198" s="82">
        <v>4718011</v>
      </c>
      <c r="B198" s="83">
        <v>20140343</v>
      </c>
      <c r="C198" s="82" t="s">
        <v>533</v>
      </c>
      <c r="D198" s="82" t="s">
        <v>524</v>
      </c>
      <c r="E198" s="82" t="s">
        <v>108</v>
      </c>
      <c r="F198" s="82" t="s">
        <v>157</v>
      </c>
      <c r="G198" s="82" t="s">
        <v>469</v>
      </c>
      <c r="H198" s="82" t="s">
        <v>1325</v>
      </c>
      <c r="I198" s="82" t="s">
        <v>158</v>
      </c>
      <c r="J198" s="82" t="s">
        <v>760</v>
      </c>
    </row>
    <row r="199" spans="1:10">
      <c r="A199" s="82">
        <v>4718031</v>
      </c>
      <c r="B199" s="83">
        <v>20140375</v>
      </c>
      <c r="C199" s="82" t="s">
        <v>342</v>
      </c>
      <c r="D199" s="82" t="s">
        <v>152</v>
      </c>
      <c r="E199" s="82" t="s">
        <v>111</v>
      </c>
      <c r="F199" s="82" t="s">
        <v>1448</v>
      </c>
      <c r="G199" s="82" t="s">
        <v>469</v>
      </c>
      <c r="H199" s="82" t="s">
        <v>1325</v>
      </c>
      <c r="I199" s="82" t="s">
        <v>158</v>
      </c>
      <c r="J199" s="82" t="s">
        <v>761</v>
      </c>
    </row>
    <row r="200" spans="1:10">
      <c r="A200" s="82">
        <v>4717997</v>
      </c>
      <c r="B200" s="83">
        <v>20140390</v>
      </c>
      <c r="C200" s="82" t="s">
        <v>343</v>
      </c>
      <c r="D200" s="82" t="s">
        <v>152</v>
      </c>
      <c r="E200" s="82" t="s">
        <v>111</v>
      </c>
      <c r="F200" s="82" t="s">
        <v>1448</v>
      </c>
      <c r="G200" s="82" t="s">
        <v>469</v>
      </c>
      <c r="H200" s="82" t="s">
        <v>1325</v>
      </c>
      <c r="I200" s="82" t="s">
        <v>158</v>
      </c>
      <c r="J200" s="82" t="s">
        <v>762</v>
      </c>
    </row>
    <row r="201" spans="1:10">
      <c r="A201" s="82">
        <v>4718675</v>
      </c>
      <c r="B201" s="83">
        <v>20140429</v>
      </c>
      <c r="C201" s="82" t="s">
        <v>344</v>
      </c>
      <c r="D201" s="82" t="s">
        <v>80</v>
      </c>
      <c r="E201" s="82" t="s">
        <v>108</v>
      </c>
      <c r="F201" s="82" t="s">
        <v>157</v>
      </c>
      <c r="G201" s="82" t="s">
        <v>469</v>
      </c>
      <c r="H201" s="82" t="s">
        <v>1325</v>
      </c>
      <c r="I201" s="82" t="s">
        <v>158</v>
      </c>
      <c r="J201" s="82" t="s">
        <v>763</v>
      </c>
    </row>
    <row r="202" spans="1:10">
      <c r="A202" s="82">
        <v>4718683</v>
      </c>
      <c r="B202" s="83">
        <v>20140456</v>
      </c>
      <c r="C202" s="82" t="s">
        <v>345</v>
      </c>
      <c r="D202" s="82" t="s">
        <v>177</v>
      </c>
      <c r="E202" s="82" t="s">
        <v>1372</v>
      </c>
      <c r="F202" s="82" t="s">
        <v>156</v>
      </c>
      <c r="G202" s="82" t="s">
        <v>469</v>
      </c>
      <c r="H202" s="82" t="s">
        <v>1325</v>
      </c>
      <c r="I202" s="82" t="s">
        <v>158</v>
      </c>
      <c r="J202" s="82" t="s">
        <v>764</v>
      </c>
    </row>
    <row r="203" spans="1:10">
      <c r="A203" s="82">
        <v>4718679</v>
      </c>
      <c r="B203" s="83">
        <v>20140457</v>
      </c>
      <c r="C203" s="82" t="s">
        <v>346</v>
      </c>
      <c r="D203" s="82" t="s">
        <v>88</v>
      </c>
      <c r="E203" s="82" t="s">
        <v>1372</v>
      </c>
      <c r="F203" s="82" t="s">
        <v>156</v>
      </c>
      <c r="G203" s="82" t="s">
        <v>469</v>
      </c>
      <c r="H203" s="82" t="s">
        <v>1325</v>
      </c>
      <c r="I203" s="82" t="s">
        <v>158</v>
      </c>
      <c r="J203" s="82" t="s">
        <v>765</v>
      </c>
    </row>
    <row r="204" spans="1:10">
      <c r="A204" s="82">
        <v>4720552</v>
      </c>
      <c r="B204" s="83">
        <v>20140683</v>
      </c>
      <c r="C204" s="82" t="s">
        <v>1626</v>
      </c>
      <c r="D204" s="82" t="s">
        <v>155</v>
      </c>
      <c r="E204" s="82" t="s">
        <v>244</v>
      </c>
      <c r="F204" s="82" t="s">
        <v>1603</v>
      </c>
      <c r="G204" s="82" t="s">
        <v>469</v>
      </c>
      <c r="H204" s="82" t="s">
        <v>1325</v>
      </c>
      <c r="I204" s="82" t="s">
        <v>158</v>
      </c>
      <c r="J204" s="82" t="s">
        <v>766</v>
      </c>
    </row>
    <row r="205" spans="1:10">
      <c r="A205" s="82">
        <v>4722509</v>
      </c>
      <c r="B205" s="83">
        <v>20140694</v>
      </c>
      <c r="C205" s="82" t="s">
        <v>347</v>
      </c>
      <c r="D205" s="82" t="s">
        <v>67</v>
      </c>
      <c r="E205" s="82" t="s">
        <v>200</v>
      </c>
      <c r="F205" s="82" t="s">
        <v>161</v>
      </c>
      <c r="G205" s="82" t="s">
        <v>469</v>
      </c>
      <c r="H205" s="82" t="s">
        <v>1325</v>
      </c>
      <c r="I205" s="82" t="s">
        <v>158</v>
      </c>
      <c r="J205" s="82" t="s">
        <v>767</v>
      </c>
    </row>
    <row r="206" spans="1:10">
      <c r="A206" s="82">
        <v>4722510</v>
      </c>
      <c r="B206" s="83">
        <v>20140726</v>
      </c>
      <c r="C206" s="82" t="s">
        <v>348</v>
      </c>
      <c r="D206" s="82" t="s">
        <v>67</v>
      </c>
      <c r="E206" s="82" t="s">
        <v>1360</v>
      </c>
      <c r="F206" s="82" t="s">
        <v>161</v>
      </c>
      <c r="G206" s="82" t="s">
        <v>469</v>
      </c>
      <c r="H206" s="82" t="s">
        <v>1325</v>
      </c>
      <c r="I206" s="82" t="s">
        <v>158</v>
      </c>
      <c r="J206" s="82" t="s">
        <v>768</v>
      </c>
    </row>
    <row r="207" spans="1:10">
      <c r="A207" s="82">
        <v>4721113</v>
      </c>
      <c r="B207" s="83">
        <v>20140964</v>
      </c>
      <c r="C207" s="82" t="s">
        <v>349</v>
      </c>
      <c r="D207" s="82" t="s">
        <v>84</v>
      </c>
      <c r="E207" s="82" t="s">
        <v>1661</v>
      </c>
      <c r="F207" s="82" t="s">
        <v>519</v>
      </c>
      <c r="G207" s="82" t="s">
        <v>469</v>
      </c>
      <c r="H207" s="82" t="s">
        <v>1325</v>
      </c>
      <c r="I207" s="82" t="s">
        <v>158</v>
      </c>
      <c r="J207" s="82" t="s">
        <v>769</v>
      </c>
    </row>
    <row r="208" spans="1:10">
      <c r="A208" s="82">
        <v>4723650</v>
      </c>
      <c r="B208" s="83">
        <v>20141036</v>
      </c>
      <c r="C208" s="82" t="s">
        <v>350</v>
      </c>
      <c r="D208" s="82" t="s">
        <v>67</v>
      </c>
      <c r="E208" s="82" t="s">
        <v>306</v>
      </c>
      <c r="F208" s="82" t="s">
        <v>161</v>
      </c>
      <c r="G208" s="82" t="s">
        <v>469</v>
      </c>
      <c r="H208" s="82" t="s">
        <v>1325</v>
      </c>
      <c r="I208" s="82" t="s">
        <v>158</v>
      </c>
      <c r="J208" s="82" t="s">
        <v>770</v>
      </c>
    </row>
    <row r="209" spans="1:10">
      <c r="A209" s="82">
        <v>4723651</v>
      </c>
      <c r="B209" s="83">
        <v>20141055</v>
      </c>
      <c r="C209" s="82" t="s">
        <v>351</v>
      </c>
      <c r="D209" s="82" t="s">
        <v>67</v>
      </c>
      <c r="E209" s="82" t="s">
        <v>1360</v>
      </c>
      <c r="F209" s="82" t="s">
        <v>161</v>
      </c>
      <c r="G209" s="82" t="s">
        <v>469</v>
      </c>
      <c r="H209" s="82" t="s">
        <v>1325</v>
      </c>
      <c r="I209" s="82" t="s">
        <v>158</v>
      </c>
      <c r="J209" s="82" t="s">
        <v>771</v>
      </c>
    </row>
    <row r="210" spans="1:10">
      <c r="A210" s="82">
        <v>4723671</v>
      </c>
      <c r="B210" s="83">
        <v>20141071</v>
      </c>
      <c r="C210" s="82" t="s">
        <v>352</v>
      </c>
      <c r="D210" s="82" t="s">
        <v>84</v>
      </c>
      <c r="E210" s="82" t="s">
        <v>318</v>
      </c>
      <c r="F210" s="82" t="s">
        <v>519</v>
      </c>
      <c r="G210" s="82" t="s">
        <v>469</v>
      </c>
      <c r="H210" s="82" t="s">
        <v>1325</v>
      </c>
      <c r="I210" s="82" t="s">
        <v>158</v>
      </c>
      <c r="J210" s="82" t="s">
        <v>772</v>
      </c>
    </row>
    <row r="211" spans="1:10">
      <c r="A211" s="82">
        <v>4728381</v>
      </c>
      <c r="B211" s="83">
        <v>20141162</v>
      </c>
      <c r="C211" s="82" t="s">
        <v>353</v>
      </c>
      <c r="D211" s="82" t="s">
        <v>1327</v>
      </c>
      <c r="E211" s="82" t="s">
        <v>137</v>
      </c>
      <c r="F211" s="82" t="s">
        <v>1448</v>
      </c>
      <c r="G211" s="82" t="s">
        <v>469</v>
      </c>
      <c r="H211" s="82" t="s">
        <v>1325</v>
      </c>
      <c r="I211" s="82" t="s">
        <v>158</v>
      </c>
      <c r="J211" s="82" t="s">
        <v>773</v>
      </c>
    </row>
    <row r="212" spans="1:10">
      <c r="A212" s="82">
        <v>4728374</v>
      </c>
      <c r="B212" s="83">
        <v>20141183</v>
      </c>
      <c r="C212" s="82" t="s">
        <v>354</v>
      </c>
      <c r="D212" s="82" t="s">
        <v>153</v>
      </c>
      <c r="E212" s="82" t="s">
        <v>111</v>
      </c>
      <c r="F212" s="82" t="s">
        <v>1448</v>
      </c>
      <c r="G212" s="82" t="s">
        <v>469</v>
      </c>
      <c r="H212" s="82" t="s">
        <v>1325</v>
      </c>
      <c r="I212" s="82" t="s">
        <v>158</v>
      </c>
      <c r="J212" s="82" t="s">
        <v>774</v>
      </c>
    </row>
    <row r="213" spans="1:10">
      <c r="A213" s="82">
        <v>4729574</v>
      </c>
      <c r="B213" s="83">
        <v>20141219</v>
      </c>
      <c r="C213" s="82" t="s">
        <v>355</v>
      </c>
      <c r="D213" s="82" t="s">
        <v>63</v>
      </c>
      <c r="E213" s="82" t="s">
        <v>1372</v>
      </c>
      <c r="F213" s="82" t="s">
        <v>156</v>
      </c>
      <c r="G213" s="82" t="s">
        <v>469</v>
      </c>
      <c r="H213" s="82" t="s">
        <v>1325</v>
      </c>
      <c r="I213" s="82" t="s">
        <v>158</v>
      </c>
      <c r="J213" s="82" t="s">
        <v>775</v>
      </c>
    </row>
    <row r="214" spans="1:10">
      <c r="A214" s="82">
        <v>4730808</v>
      </c>
      <c r="B214" s="83">
        <v>20141292</v>
      </c>
      <c r="C214" s="82" t="s">
        <v>163</v>
      </c>
      <c r="D214" s="82" t="s">
        <v>148</v>
      </c>
      <c r="E214" s="82" t="s">
        <v>1602</v>
      </c>
      <c r="F214" s="82" t="s">
        <v>520</v>
      </c>
      <c r="G214" s="82" t="s">
        <v>469</v>
      </c>
      <c r="H214" s="82" t="s">
        <v>1325</v>
      </c>
      <c r="I214" s="82" t="s">
        <v>158</v>
      </c>
      <c r="J214" s="82" t="s">
        <v>776</v>
      </c>
    </row>
    <row r="215" spans="1:10">
      <c r="A215" s="82">
        <v>4730821</v>
      </c>
      <c r="B215" s="83">
        <v>20141314</v>
      </c>
      <c r="C215" s="82" t="s">
        <v>356</v>
      </c>
      <c r="D215" s="82" t="s">
        <v>1326</v>
      </c>
      <c r="E215" s="82" t="s">
        <v>509</v>
      </c>
      <c r="F215" s="82" t="s">
        <v>1448</v>
      </c>
      <c r="G215" s="82" t="s">
        <v>469</v>
      </c>
      <c r="H215" s="82" t="s">
        <v>1325</v>
      </c>
      <c r="I215" s="82" t="s">
        <v>158</v>
      </c>
      <c r="J215" s="82" t="s">
        <v>777</v>
      </c>
    </row>
    <row r="216" spans="1:10">
      <c r="A216" s="82">
        <v>4737920</v>
      </c>
      <c r="B216" s="83">
        <v>20141460</v>
      </c>
      <c r="C216" s="82" t="s">
        <v>357</v>
      </c>
      <c r="D216" s="82" t="s">
        <v>67</v>
      </c>
      <c r="E216" s="82" t="s">
        <v>200</v>
      </c>
      <c r="F216" s="82" t="s">
        <v>161</v>
      </c>
      <c r="G216" s="82" t="s">
        <v>469</v>
      </c>
      <c r="H216" s="82" t="s">
        <v>1325</v>
      </c>
      <c r="I216" s="82" t="s">
        <v>158</v>
      </c>
      <c r="J216" s="82" t="s">
        <v>778</v>
      </c>
    </row>
    <row r="217" spans="1:10">
      <c r="A217" s="82">
        <v>4737895</v>
      </c>
      <c r="B217" s="83">
        <v>20141516</v>
      </c>
      <c r="C217" s="82" t="s">
        <v>358</v>
      </c>
      <c r="D217" s="82" t="s">
        <v>153</v>
      </c>
      <c r="E217" s="82" t="s">
        <v>137</v>
      </c>
      <c r="F217" s="82" t="s">
        <v>1448</v>
      </c>
      <c r="G217" s="82" t="s">
        <v>469</v>
      </c>
      <c r="H217" s="82" t="s">
        <v>1325</v>
      </c>
      <c r="I217" s="82" t="s">
        <v>158</v>
      </c>
      <c r="J217" s="82" t="s">
        <v>779</v>
      </c>
    </row>
    <row r="218" spans="1:10">
      <c r="A218" s="82">
        <v>4737959</v>
      </c>
      <c r="B218" s="83">
        <v>20141526</v>
      </c>
      <c r="C218" s="82" t="s">
        <v>164</v>
      </c>
      <c r="D218" s="82" t="s">
        <v>84</v>
      </c>
      <c r="E218" s="82" t="s">
        <v>1661</v>
      </c>
      <c r="F218" s="82" t="s">
        <v>519</v>
      </c>
      <c r="G218" s="82" t="s">
        <v>469</v>
      </c>
      <c r="H218" s="82" t="s">
        <v>1325</v>
      </c>
      <c r="I218" s="82" t="s">
        <v>158</v>
      </c>
      <c r="J218" s="82" t="s">
        <v>780</v>
      </c>
    </row>
    <row r="219" spans="1:10">
      <c r="A219" s="82">
        <v>4737924</v>
      </c>
      <c r="B219" s="83">
        <v>20141595</v>
      </c>
      <c r="C219" s="82" t="s">
        <v>165</v>
      </c>
      <c r="D219" s="82" t="s">
        <v>80</v>
      </c>
      <c r="E219" s="82" t="s">
        <v>528</v>
      </c>
      <c r="F219" s="82" t="s">
        <v>157</v>
      </c>
      <c r="G219" s="82" t="s">
        <v>469</v>
      </c>
      <c r="H219" s="82" t="s">
        <v>1325</v>
      </c>
      <c r="I219" s="82" t="s">
        <v>158</v>
      </c>
      <c r="J219" s="82" t="s">
        <v>781</v>
      </c>
    </row>
    <row r="220" spans="1:10">
      <c r="A220" s="82">
        <v>4742472</v>
      </c>
      <c r="B220" s="83">
        <v>20141742</v>
      </c>
      <c r="C220" s="82" t="s">
        <v>361</v>
      </c>
      <c r="D220" s="82" t="s">
        <v>155</v>
      </c>
      <c r="E220" s="82" t="s">
        <v>244</v>
      </c>
      <c r="F220" s="82" t="s">
        <v>1603</v>
      </c>
      <c r="G220" s="82" t="s">
        <v>469</v>
      </c>
      <c r="H220" s="82" t="s">
        <v>1325</v>
      </c>
      <c r="I220" s="82" t="s">
        <v>158</v>
      </c>
      <c r="J220" s="82" t="s">
        <v>782</v>
      </c>
    </row>
    <row r="221" spans="1:10">
      <c r="A221" s="82">
        <v>4742478</v>
      </c>
      <c r="B221" s="83">
        <v>20141750</v>
      </c>
      <c r="C221" s="82" t="s">
        <v>362</v>
      </c>
      <c r="D221" s="82" t="s">
        <v>1436</v>
      </c>
      <c r="E221" s="82" t="s">
        <v>431</v>
      </c>
      <c r="F221" s="82" t="s">
        <v>156</v>
      </c>
      <c r="G221" s="82" t="s">
        <v>469</v>
      </c>
      <c r="H221" s="82" t="s">
        <v>1325</v>
      </c>
      <c r="I221" s="82" t="s">
        <v>158</v>
      </c>
      <c r="J221" s="82" t="s">
        <v>783</v>
      </c>
    </row>
    <row r="222" spans="1:10">
      <c r="A222" s="82">
        <v>4743116</v>
      </c>
      <c r="B222" s="83">
        <v>20141788</v>
      </c>
      <c r="C222" s="82" t="s">
        <v>363</v>
      </c>
      <c r="D222" s="82" t="s">
        <v>80</v>
      </c>
      <c r="E222" s="82" t="s">
        <v>528</v>
      </c>
      <c r="F222" s="82" t="s">
        <v>157</v>
      </c>
      <c r="G222" s="82" t="s">
        <v>469</v>
      </c>
      <c r="H222" s="82" t="s">
        <v>1325</v>
      </c>
      <c r="I222" s="82" t="s">
        <v>158</v>
      </c>
      <c r="J222" s="82" t="s">
        <v>784</v>
      </c>
    </row>
    <row r="223" spans="1:10">
      <c r="A223" s="82">
        <v>4743015</v>
      </c>
      <c r="B223" s="83">
        <v>20141878</v>
      </c>
      <c r="C223" s="82" t="s">
        <v>364</v>
      </c>
      <c r="D223" s="82" t="s">
        <v>80</v>
      </c>
      <c r="E223" s="82" t="s">
        <v>1399</v>
      </c>
      <c r="F223" s="82" t="s">
        <v>157</v>
      </c>
      <c r="G223" s="82" t="s">
        <v>469</v>
      </c>
      <c r="H223" s="82" t="s">
        <v>1325</v>
      </c>
      <c r="I223" s="82" t="s">
        <v>158</v>
      </c>
      <c r="J223" s="82" t="s">
        <v>785</v>
      </c>
    </row>
    <row r="224" spans="1:10">
      <c r="A224" s="82">
        <v>4743480</v>
      </c>
      <c r="B224" s="83">
        <v>20141880</v>
      </c>
      <c r="C224" s="82" t="s">
        <v>365</v>
      </c>
      <c r="D224" s="82" t="s">
        <v>1332</v>
      </c>
      <c r="E224" s="82" t="s">
        <v>1473</v>
      </c>
      <c r="F224" s="82" t="s">
        <v>1448</v>
      </c>
      <c r="G224" s="82" t="s">
        <v>469</v>
      </c>
      <c r="H224" s="82" t="s">
        <v>1325</v>
      </c>
      <c r="I224" s="82" t="s">
        <v>158</v>
      </c>
      <c r="J224" s="82" t="s">
        <v>786</v>
      </c>
    </row>
    <row r="225" spans="1:10">
      <c r="A225" s="82">
        <v>4743571</v>
      </c>
      <c r="B225" s="83">
        <v>20141925</v>
      </c>
      <c r="C225" s="82" t="s">
        <v>166</v>
      </c>
      <c r="D225" s="82" t="s">
        <v>152</v>
      </c>
      <c r="E225" s="82" t="s">
        <v>111</v>
      </c>
      <c r="F225" s="82" t="s">
        <v>1448</v>
      </c>
      <c r="G225" s="82" t="s">
        <v>469</v>
      </c>
      <c r="H225" s="82" t="s">
        <v>1325</v>
      </c>
      <c r="I225" s="82" t="s">
        <v>158</v>
      </c>
      <c r="J225" s="82" t="s">
        <v>787</v>
      </c>
    </row>
    <row r="226" spans="1:10">
      <c r="A226" s="82">
        <v>4746209</v>
      </c>
      <c r="B226" s="83">
        <v>20141962</v>
      </c>
      <c r="C226" s="82" t="s">
        <v>366</v>
      </c>
      <c r="D226" s="82" t="s">
        <v>1332</v>
      </c>
      <c r="E226" s="82" t="s">
        <v>1473</v>
      </c>
      <c r="F226" s="82" t="s">
        <v>1448</v>
      </c>
      <c r="G226" s="82" t="s">
        <v>469</v>
      </c>
      <c r="H226" s="82" t="s">
        <v>1325</v>
      </c>
      <c r="I226" s="82" t="s">
        <v>158</v>
      </c>
      <c r="J226" s="82" t="s">
        <v>788</v>
      </c>
    </row>
    <row r="227" spans="1:10">
      <c r="A227" s="82">
        <v>4747326</v>
      </c>
      <c r="B227" s="83">
        <v>20142008</v>
      </c>
      <c r="C227" s="82" t="s">
        <v>367</v>
      </c>
      <c r="D227" s="82" t="s">
        <v>84</v>
      </c>
      <c r="E227" s="82" t="s">
        <v>1661</v>
      </c>
      <c r="F227" s="82" t="s">
        <v>519</v>
      </c>
      <c r="G227" s="82" t="s">
        <v>469</v>
      </c>
      <c r="H227" s="82" t="s">
        <v>1325</v>
      </c>
      <c r="I227" s="82" t="s">
        <v>158</v>
      </c>
      <c r="J227" s="82" t="s">
        <v>789</v>
      </c>
    </row>
    <row r="228" spans="1:10">
      <c r="A228" s="82">
        <v>4747327</v>
      </c>
      <c r="B228" s="83">
        <v>20142052</v>
      </c>
      <c r="C228" s="82" t="s">
        <v>368</v>
      </c>
      <c r="D228" s="82" t="s">
        <v>76</v>
      </c>
      <c r="E228" s="82" t="s">
        <v>132</v>
      </c>
      <c r="F228" s="82" t="s">
        <v>1582</v>
      </c>
      <c r="G228" s="82" t="s">
        <v>469</v>
      </c>
      <c r="H228" s="82" t="s">
        <v>1325</v>
      </c>
      <c r="I228" s="82" t="s">
        <v>158</v>
      </c>
      <c r="J228" s="82" t="s">
        <v>790</v>
      </c>
    </row>
    <row r="229" spans="1:10">
      <c r="A229" s="82">
        <v>4747364</v>
      </c>
      <c r="B229" s="83">
        <v>20142057</v>
      </c>
      <c r="C229" s="82" t="s">
        <v>369</v>
      </c>
      <c r="D229" s="82" t="s">
        <v>79</v>
      </c>
      <c r="E229" s="82" t="s">
        <v>110</v>
      </c>
      <c r="F229" s="82" t="s">
        <v>519</v>
      </c>
      <c r="G229" s="82" t="s">
        <v>469</v>
      </c>
      <c r="H229" s="82" t="s">
        <v>1325</v>
      </c>
      <c r="I229" s="82" t="s">
        <v>158</v>
      </c>
      <c r="J229" s="82" t="s">
        <v>791</v>
      </c>
    </row>
    <row r="230" spans="1:10">
      <c r="A230" s="82">
        <v>4751017</v>
      </c>
      <c r="B230" s="83">
        <v>20142077</v>
      </c>
      <c r="C230" s="82" t="s">
        <v>167</v>
      </c>
      <c r="D230" s="82" t="s">
        <v>84</v>
      </c>
      <c r="E230" s="82" t="s">
        <v>1661</v>
      </c>
      <c r="F230" s="82" t="s">
        <v>519</v>
      </c>
      <c r="G230" s="82" t="s">
        <v>469</v>
      </c>
      <c r="H230" s="82" t="s">
        <v>1325</v>
      </c>
      <c r="I230" s="82" t="s">
        <v>158</v>
      </c>
      <c r="J230" s="82" t="s">
        <v>792</v>
      </c>
    </row>
    <row r="231" spans="1:10">
      <c r="A231" s="82">
        <v>4751001</v>
      </c>
      <c r="B231" s="83">
        <v>20142131</v>
      </c>
      <c r="C231" s="82" t="s">
        <v>168</v>
      </c>
      <c r="D231" s="82" t="s">
        <v>67</v>
      </c>
      <c r="E231" s="82" t="s">
        <v>306</v>
      </c>
      <c r="F231" s="82" t="s">
        <v>161</v>
      </c>
      <c r="G231" s="82" t="s">
        <v>469</v>
      </c>
      <c r="H231" s="82" t="s">
        <v>1325</v>
      </c>
      <c r="I231" s="82" t="s">
        <v>158</v>
      </c>
      <c r="J231" s="82" t="s">
        <v>793</v>
      </c>
    </row>
    <row r="232" spans="1:10">
      <c r="A232" s="82">
        <v>4751118</v>
      </c>
      <c r="B232" s="83">
        <v>20142217</v>
      </c>
      <c r="C232" s="82" t="s">
        <v>174</v>
      </c>
      <c r="D232" s="82" t="s">
        <v>1328</v>
      </c>
      <c r="E232" s="82" t="s">
        <v>135</v>
      </c>
      <c r="F232" s="82" t="s">
        <v>1448</v>
      </c>
      <c r="G232" s="82" t="s">
        <v>469</v>
      </c>
      <c r="H232" s="82" t="s">
        <v>1325</v>
      </c>
      <c r="I232" s="82" t="s">
        <v>158</v>
      </c>
      <c r="J232" s="82" t="s">
        <v>794</v>
      </c>
    </row>
    <row r="233" spans="1:10">
      <c r="A233" s="82">
        <v>4750969</v>
      </c>
      <c r="B233" s="83">
        <v>20142249</v>
      </c>
      <c r="C233" s="82" t="s">
        <v>170</v>
      </c>
      <c r="D233" s="82" t="s">
        <v>177</v>
      </c>
      <c r="E233" s="82" t="s">
        <v>115</v>
      </c>
      <c r="F233" s="82" t="s">
        <v>156</v>
      </c>
      <c r="G233" s="82" t="s">
        <v>469</v>
      </c>
      <c r="H233" s="82" t="s">
        <v>1325</v>
      </c>
      <c r="I233" s="82" t="s">
        <v>158</v>
      </c>
      <c r="J233" s="82" t="s">
        <v>795</v>
      </c>
    </row>
    <row r="234" spans="1:10">
      <c r="A234" s="82">
        <v>4751071</v>
      </c>
      <c r="B234" s="83">
        <v>20142266</v>
      </c>
      <c r="C234" s="82" t="s">
        <v>171</v>
      </c>
      <c r="D234" s="82" t="s">
        <v>1701</v>
      </c>
      <c r="E234" s="82" t="s">
        <v>246</v>
      </c>
      <c r="F234" s="82" t="s">
        <v>156</v>
      </c>
      <c r="G234" s="82" t="s">
        <v>469</v>
      </c>
      <c r="H234" s="82" t="s">
        <v>1325</v>
      </c>
      <c r="I234" s="82" t="s">
        <v>158</v>
      </c>
      <c r="J234" s="82" t="s">
        <v>796</v>
      </c>
    </row>
    <row r="235" spans="1:10">
      <c r="A235" s="82">
        <v>4751072</v>
      </c>
      <c r="B235" s="83">
        <v>20142267</v>
      </c>
      <c r="C235" s="82" t="s">
        <v>172</v>
      </c>
      <c r="D235" s="82" t="s">
        <v>80</v>
      </c>
      <c r="E235" s="82" t="s">
        <v>528</v>
      </c>
      <c r="F235" s="82" t="s">
        <v>157</v>
      </c>
      <c r="G235" s="82" t="s">
        <v>469</v>
      </c>
      <c r="H235" s="82" t="s">
        <v>1325</v>
      </c>
      <c r="I235" s="82" t="s">
        <v>158</v>
      </c>
      <c r="J235" s="82" t="s">
        <v>797</v>
      </c>
    </row>
    <row r="236" spans="1:10">
      <c r="A236" s="82">
        <v>4751151</v>
      </c>
      <c r="B236" s="83">
        <v>20142302</v>
      </c>
      <c r="C236" s="82" t="s">
        <v>176</v>
      </c>
      <c r="D236" s="82" t="s">
        <v>79</v>
      </c>
      <c r="E236" s="82" t="s">
        <v>110</v>
      </c>
      <c r="F236" s="82" t="s">
        <v>519</v>
      </c>
      <c r="G236" s="82" t="s">
        <v>469</v>
      </c>
      <c r="H236" s="82" t="s">
        <v>1325</v>
      </c>
      <c r="I236" s="82" t="s">
        <v>158</v>
      </c>
      <c r="J236" s="82" t="s">
        <v>798</v>
      </c>
    </row>
    <row r="237" spans="1:10">
      <c r="A237" s="82">
        <v>4751148</v>
      </c>
      <c r="B237" s="83">
        <v>20142310</v>
      </c>
      <c r="C237" s="82" t="s">
        <v>175</v>
      </c>
      <c r="D237" s="82" t="s">
        <v>1330</v>
      </c>
      <c r="E237" s="82" t="s">
        <v>135</v>
      </c>
      <c r="F237" s="82" t="s">
        <v>1448</v>
      </c>
      <c r="G237" s="82" t="s">
        <v>469</v>
      </c>
      <c r="H237" s="82" t="s">
        <v>1325</v>
      </c>
      <c r="I237" s="82" t="s">
        <v>158</v>
      </c>
      <c r="J237" s="82" t="s">
        <v>799</v>
      </c>
    </row>
    <row r="238" spans="1:10">
      <c r="A238" s="82">
        <v>4751158</v>
      </c>
      <c r="B238" s="83">
        <v>20142325</v>
      </c>
      <c r="C238" s="82" t="s">
        <v>173</v>
      </c>
      <c r="D238" s="82" t="s">
        <v>1702</v>
      </c>
      <c r="E238" s="82" t="s">
        <v>115</v>
      </c>
      <c r="F238" s="82" t="s">
        <v>156</v>
      </c>
      <c r="G238" s="82" t="s">
        <v>469</v>
      </c>
      <c r="H238" s="82" t="s">
        <v>1325</v>
      </c>
      <c r="I238" s="82" t="s">
        <v>158</v>
      </c>
      <c r="J238" s="82" t="s">
        <v>800</v>
      </c>
    </row>
    <row r="239" spans="1:10">
      <c r="A239" s="82">
        <v>4751193</v>
      </c>
      <c r="B239" s="83">
        <v>20142340</v>
      </c>
      <c r="C239" s="82" t="s">
        <v>169</v>
      </c>
      <c r="D239" s="82" t="s">
        <v>1327</v>
      </c>
      <c r="E239" s="82" t="s">
        <v>111</v>
      </c>
      <c r="F239" s="82" t="s">
        <v>1448</v>
      </c>
      <c r="G239" s="82" t="s">
        <v>469</v>
      </c>
      <c r="H239" s="82" t="s">
        <v>1325</v>
      </c>
      <c r="I239" s="82" t="s">
        <v>158</v>
      </c>
      <c r="J239" s="82" t="s">
        <v>801</v>
      </c>
    </row>
    <row r="240" spans="1:10">
      <c r="A240" s="82">
        <v>4757342</v>
      </c>
      <c r="B240" s="83">
        <v>20142366</v>
      </c>
      <c r="C240" s="82" t="s">
        <v>385</v>
      </c>
      <c r="D240" s="82" t="s">
        <v>84</v>
      </c>
      <c r="E240" s="82" t="s">
        <v>1661</v>
      </c>
      <c r="F240" s="82" t="s">
        <v>519</v>
      </c>
      <c r="G240" s="82" t="s">
        <v>469</v>
      </c>
      <c r="H240" s="82" t="s">
        <v>1325</v>
      </c>
      <c r="I240" s="82" t="s">
        <v>158</v>
      </c>
      <c r="J240" s="82" t="s">
        <v>802</v>
      </c>
    </row>
    <row r="241" spans="1:10">
      <c r="A241" s="82">
        <v>4757312</v>
      </c>
      <c r="B241" s="83">
        <v>20142381</v>
      </c>
      <c r="C241" s="82" t="s">
        <v>384</v>
      </c>
      <c r="D241" s="82" t="s">
        <v>84</v>
      </c>
      <c r="E241" s="82" t="s">
        <v>1661</v>
      </c>
      <c r="F241" s="82" t="s">
        <v>519</v>
      </c>
      <c r="G241" s="82" t="s">
        <v>469</v>
      </c>
      <c r="H241" s="82" t="s">
        <v>1325</v>
      </c>
      <c r="I241" s="82" t="s">
        <v>158</v>
      </c>
      <c r="J241" s="82" t="s">
        <v>803</v>
      </c>
    </row>
    <row r="242" spans="1:10">
      <c r="A242" s="82">
        <v>4758833</v>
      </c>
      <c r="B242" s="83">
        <v>20142433</v>
      </c>
      <c r="C242" s="82" t="s">
        <v>382</v>
      </c>
      <c r="D242" s="82" t="s">
        <v>69</v>
      </c>
      <c r="E242" s="82" t="s">
        <v>519</v>
      </c>
      <c r="F242" s="82" t="s">
        <v>519</v>
      </c>
      <c r="G242" s="82" t="s">
        <v>469</v>
      </c>
      <c r="H242" s="82" t="s">
        <v>1325</v>
      </c>
      <c r="I242" s="82" t="s">
        <v>159</v>
      </c>
      <c r="J242" s="82" t="s">
        <v>804</v>
      </c>
    </row>
    <row r="243" spans="1:10">
      <c r="A243" s="82">
        <v>4758846</v>
      </c>
      <c r="B243" s="83">
        <v>20142446</v>
      </c>
      <c r="C243" s="82" t="s">
        <v>383</v>
      </c>
      <c r="D243" s="82" t="s">
        <v>1327</v>
      </c>
      <c r="E243" s="82" t="s">
        <v>133</v>
      </c>
      <c r="F243" s="82" t="s">
        <v>1448</v>
      </c>
      <c r="G243" s="82" t="s">
        <v>469</v>
      </c>
      <c r="H243" s="82" t="s">
        <v>1325</v>
      </c>
      <c r="I243" s="82" t="s">
        <v>159</v>
      </c>
      <c r="J243" s="82" t="s">
        <v>805</v>
      </c>
    </row>
    <row r="244" spans="1:10">
      <c r="A244" s="82">
        <v>4759315</v>
      </c>
      <c r="B244" s="83">
        <v>20142535</v>
      </c>
      <c r="C244" s="82" t="s">
        <v>387</v>
      </c>
      <c r="D244" s="82" t="s">
        <v>1330</v>
      </c>
      <c r="E244" s="82" t="s">
        <v>135</v>
      </c>
      <c r="F244" s="82" t="s">
        <v>1448</v>
      </c>
      <c r="G244" s="82" t="s">
        <v>469</v>
      </c>
      <c r="H244" s="82" t="s">
        <v>1325</v>
      </c>
      <c r="I244" s="82" t="s">
        <v>158</v>
      </c>
      <c r="J244" s="82" t="s">
        <v>806</v>
      </c>
    </row>
    <row r="245" spans="1:10">
      <c r="A245" s="82">
        <v>4403065</v>
      </c>
      <c r="B245" s="83">
        <v>20142559</v>
      </c>
      <c r="C245" s="82" t="s">
        <v>370</v>
      </c>
      <c r="D245" s="82" t="s">
        <v>67</v>
      </c>
      <c r="E245" s="82" t="s">
        <v>1360</v>
      </c>
      <c r="F245" s="82" t="s">
        <v>161</v>
      </c>
      <c r="G245" s="82" t="s">
        <v>469</v>
      </c>
      <c r="H245" s="82" t="s">
        <v>1325</v>
      </c>
      <c r="I245" s="82" t="s">
        <v>158</v>
      </c>
      <c r="J245" s="82" t="s">
        <v>807</v>
      </c>
    </row>
    <row r="246" spans="1:10">
      <c r="A246" s="82">
        <v>4760725</v>
      </c>
      <c r="B246" s="83">
        <v>20142564</v>
      </c>
      <c r="C246" s="82" t="s">
        <v>388</v>
      </c>
      <c r="D246" s="82" t="s">
        <v>76</v>
      </c>
      <c r="E246" s="82" t="s">
        <v>132</v>
      </c>
      <c r="F246" s="82" t="s">
        <v>1582</v>
      </c>
      <c r="G246" s="82" t="s">
        <v>469</v>
      </c>
      <c r="H246" s="82" t="s">
        <v>1325</v>
      </c>
      <c r="I246" s="82" t="s">
        <v>158</v>
      </c>
      <c r="J246" s="82" t="s">
        <v>808</v>
      </c>
    </row>
    <row r="247" spans="1:10">
      <c r="A247" s="82">
        <v>4760747</v>
      </c>
      <c r="B247" s="83">
        <v>20142589</v>
      </c>
      <c r="C247" s="82" t="s">
        <v>389</v>
      </c>
      <c r="D247" s="82" t="s">
        <v>80</v>
      </c>
      <c r="E247" s="82" t="s">
        <v>528</v>
      </c>
      <c r="F247" s="82" t="s">
        <v>157</v>
      </c>
      <c r="G247" s="82" t="s">
        <v>469</v>
      </c>
      <c r="H247" s="82" t="s">
        <v>1325</v>
      </c>
      <c r="I247" s="82" t="s">
        <v>158</v>
      </c>
      <c r="J247" s="82" t="s">
        <v>809</v>
      </c>
    </row>
    <row r="248" spans="1:10">
      <c r="A248" s="82">
        <v>4760749</v>
      </c>
      <c r="B248" s="83">
        <v>20142591</v>
      </c>
      <c r="C248" s="82" t="s">
        <v>390</v>
      </c>
      <c r="D248" s="82" t="s">
        <v>80</v>
      </c>
      <c r="E248" s="82" t="s">
        <v>1399</v>
      </c>
      <c r="F248" s="82" t="s">
        <v>157</v>
      </c>
      <c r="G248" s="82" t="s">
        <v>469</v>
      </c>
      <c r="H248" s="82" t="s">
        <v>1325</v>
      </c>
      <c r="I248" s="82" t="s">
        <v>158</v>
      </c>
      <c r="J248" s="82" t="s">
        <v>810</v>
      </c>
    </row>
    <row r="249" spans="1:10">
      <c r="A249" s="82">
        <v>4760698</v>
      </c>
      <c r="B249" s="83">
        <v>20142667</v>
      </c>
      <c r="C249" s="82" t="s">
        <v>393</v>
      </c>
      <c r="D249" s="82" t="s">
        <v>9</v>
      </c>
      <c r="E249" s="82" t="s">
        <v>521</v>
      </c>
      <c r="F249" s="82" t="s">
        <v>156</v>
      </c>
      <c r="G249" s="82" t="s">
        <v>469</v>
      </c>
      <c r="H249" s="82" t="s">
        <v>1325</v>
      </c>
      <c r="I249" s="82" t="s">
        <v>158</v>
      </c>
      <c r="J249" s="82" t="s">
        <v>811</v>
      </c>
    </row>
    <row r="250" spans="1:10">
      <c r="A250" s="82">
        <v>4760719</v>
      </c>
      <c r="B250" s="83">
        <v>20142722</v>
      </c>
      <c r="C250" s="82" t="s">
        <v>395</v>
      </c>
      <c r="D250" s="82" t="s">
        <v>150</v>
      </c>
      <c r="E250" s="82" t="s">
        <v>246</v>
      </c>
      <c r="F250" s="82" t="s">
        <v>156</v>
      </c>
      <c r="G250" s="82" t="s">
        <v>469</v>
      </c>
      <c r="H250" s="82" t="s">
        <v>1325</v>
      </c>
      <c r="I250" s="82" t="s">
        <v>158</v>
      </c>
      <c r="J250" s="82" t="s">
        <v>812</v>
      </c>
    </row>
    <row r="251" spans="1:10">
      <c r="A251" s="82">
        <v>4760796</v>
      </c>
      <c r="B251" s="83">
        <v>20142726</v>
      </c>
      <c r="C251" s="82" t="s">
        <v>391</v>
      </c>
      <c r="D251" s="82" t="s">
        <v>177</v>
      </c>
      <c r="E251" s="82" t="s">
        <v>1372</v>
      </c>
      <c r="F251" s="82" t="s">
        <v>156</v>
      </c>
      <c r="G251" s="82" t="s">
        <v>469</v>
      </c>
      <c r="H251" s="82" t="s">
        <v>1325</v>
      </c>
      <c r="I251" s="82" t="s">
        <v>158</v>
      </c>
      <c r="J251" s="82" t="s">
        <v>813</v>
      </c>
    </row>
    <row r="252" spans="1:10">
      <c r="A252" s="82">
        <v>4760697</v>
      </c>
      <c r="B252" s="83">
        <v>20142728</v>
      </c>
      <c r="C252" s="82" t="s">
        <v>392</v>
      </c>
      <c r="D252" s="82" t="s">
        <v>1704</v>
      </c>
      <c r="E252" s="82" t="s">
        <v>246</v>
      </c>
      <c r="F252" s="82" t="s">
        <v>156</v>
      </c>
      <c r="G252" s="82" t="s">
        <v>469</v>
      </c>
      <c r="H252" s="82" t="s">
        <v>1325</v>
      </c>
      <c r="I252" s="82" t="s">
        <v>158</v>
      </c>
      <c r="J252" s="82" t="s">
        <v>814</v>
      </c>
    </row>
    <row r="253" spans="1:10">
      <c r="A253" s="82">
        <v>4760720</v>
      </c>
      <c r="B253" s="83">
        <v>20142730</v>
      </c>
      <c r="C253" s="82" t="s">
        <v>396</v>
      </c>
      <c r="D253" s="82" t="s">
        <v>10</v>
      </c>
      <c r="E253" s="82" t="s">
        <v>156</v>
      </c>
      <c r="F253" s="82" t="s">
        <v>156</v>
      </c>
      <c r="G253" s="82" t="s">
        <v>469</v>
      </c>
      <c r="H253" s="82" t="s">
        <v>1325</v>
      </c>
      <c r="I253" s="82" t="s">
        <v>158</v>
      </c>
      <c r="J253" s="82" t="s">
        <v>815</v>
      </c>
    </row>
    <row r="254" spans="1:10">
      <c r="A254" s="82">
        <v>4760712</v>
      </c>
      <c r="B254" s="83">
        <v>20142732</v>
      </c>
      <c r="C254" s="82" t="s">
        <v>394</v>
      </c>
      <c r="D254" s="82" t="s">
        <v>177</v>
      </c>
      <c r="E254" s="82" t="s">
        <v>1372</v>
      </c>
      <c r="F254" s="82" t="s">
        <v>156</v>
      </c>
      <c r="G254" s="82" t="s">
        <v>469</v>
      </c>
      <c r="H254" s="82" t="s">
        <v>1325</v>
      </c>
      <c r="I254" s="82" t="s">
        <v>158</v>
      </c>
      <c r="J254" s="82" t="s">
        <v>816</v>
      </c>
    </row>
    <row r="255" spans="1:10">
      <c r="A255" s="82">
        <v>4788521</v>
      </c>
      <c r="B255" s="83">
        <v>20142758</v>
      </c>
      <c r="C255" s="82" t="s">
        <v>484</v>
      </c>
      <c r="D255" s="82" t="s">
        <v>84</v>
      </c>
      <c r="E255" s="82" t="s">
        <v>205</v>
      </c>
      <c r="F255" s="82" t="s">
        <v>519</v>
      </c>
      <c r="G255" s="82" t="s">
        <v>469</v>
      </c>
      <c r="H255" s="82" t="s">
        <v>1325</v>
      </c>
      <c r="I255" s="82" t="s">
        <v>158</v>
      </c>
      <c r="J255" s="82" t="s">
        <v>817</v>
      </c>
    </row>
    <row r="256" spans="1:10">
      <c r="A256" s="82">
        <v>4761462</v>
      </c>
      <c r="B256" s="83">
        <v>20142825</v>
      </c>
      <c r="C256" s="82" t="s">
        <v>398</v>
      </c>
      <c r="D256" s="82" t="s">
        <v>73</v>
      </c>
      <c r="E256" s="82" t="s">
        <v>1361</v>
      </c>
      <c r="F256" s="82" t="s">
        <v>1582</v>
      </c>
      <c r="G256" s="82" t="s">
        <v>469</v>
      </c>
      <c r="H256" s="82" t="s">
        <v>1325</v>
      </c>
      <c r="I256" s="82" t="s">
        <v>158</v>
      </c>
      <c r="J256" s="82" t="s">
        <v>818</v>
      </c>
    </row>
    <row r="257" spans="1:10">
      <c r="A257" s="82">
        <v>4871967</v>
      </c>
      <c r="B257" s="83">
        <v>20142898</v>
      </c>
      <c r="C257" s="82" t="s">
        <v>1600</v>
      </c>
      <c r="D257" s="82" t="s">
        <v>69</v>
      </c>
      <c r="E257" s="82" t="s">
        <v>160</v>
      </c>
      <c r="F257" s="82" t="s">
        <v>1582</v>
      </c>
      <c r="G257" s="82" t="s">
        <v>469</v>
      </c>
      <c r="H257" s="82" t="s">
        <v>1325</v>
      </c>
      <c r="I257" s="82" t="s">
        <v>158</v>
      </c>
      <c r="J257" s="82" t="s">
        <v>819</v>
      </c>
    </row>
    <row r="258" spans="1:10">
      <c r="A258" s="82">
        <v>4763250</v>
      </c>
      <c r="B258" s="83">
        <v>20142953</v>
      </c>
      <c r="C258" s="82" t="s">
        <v>399</v>
      </c>
      <c r="D258" s="82" t="s">
        <v>84</v>
      </c>
      <c r="E258" s="82" t="s">
        <v>205</v>
      </c>
      <c r="F258" s="82" t="s">
        <v>519</v>
      </c>
      <c r="G258" s="82" t="s">
        <v>469</v>
      </c>
      <c r="H258" s="82" t="s">
        <v>1325</v>
      </c>
      <c r="I258" s="82" t="s">
        <v>158</v>
      </c>
      <c r="J258" s="82" t="s">
        <v>820</v>
      </c>
    </row>
    <row r="259" spans="1:10">
      <c r="A259" s="82">
        <v>4764098</v>
      </c>
      <c r="B259" s="83">
        <v>20142997</v>
      </c>
      <c r="C259" s="82" t="s">
        <v>401</v>
      </c>
      <c r="D259" s="82" t="s">
        <v>80</v>
      </c>
      <c r="E259" s="82" t="s">
        <v>480</v>
      </c>
      <c r="F259" s="82" t="s">
        <v>157</v>
      </c>
      <c r="G259" s="82" t="s">
        <v>469</v>
      </c>
      <c r="H259" s="82" t="s">
        <v>1325</v>
      </c>
      <c r="I259" s="82" t="s">
        <v>158</v>
      </c>
      <c r="J259" s="82" t="s">
        <v>821</v>
      </c>
    </row>
    <row r="260" spans="1:10">
      <c r="A260" s="82">
        <v>4764097</v>
      </c>
      <c r="B260" s="83">
        <v>20143002</v>
      </c>
      <c r="C260" s="82" t="s">
        <v>400</v>
      </c>
      <c r="D260" s="82" t="s">
        <v>80</v>
      </c>
      <c r="E260" s="82" t="s">
        <v>528</v>
      </c>
      <c r="F260" s="82" t="s">
        <v>157</v>
      </c>
      <c r="G260" s="82" t="s">
        <v>469</v>
      </c>
      <c r="H260" s="82" t="s">
        <v>1325</v>
      </c>
      <c r="I260" s="82" t="s">
        <v>158</v>
      </c>
      <c r="J260" s="82" t="s">
        <v>822</v>
      </c>
    </row>
    <row r="261" spans="1:10">
      <c r="A261" s="82">
        <v>4764966</v>
      </c>
      <c r="B261" s="83">
        <v>20143095</v>
      </c>
      <c r="C261" s="82" t="s">
        <v>404</v>
      </c>
      <c r="D261" s="82" t="s">
        <v>88</v>
      </c>
      <c r="E261" s="82" t="s">
        <v>1372</v>
      </c>
      <c r="F261" s="82" t="s">
        <v>156</v>
      </c>
      <c r="G261" s="82" t="s">
        <v>469</v>
      </c>
      <c r="H261" s="82" t="s">
        <v>1325</v>
      </c>
      <c r="I261" s="82" t="s">
        <v>158</v>
      </c>
      <c r="J261" s="82" t="s">
        <v>823</v>
      </c>
    </row>
    <row r="262" spans="1:10">
      <c r="A262" s="82">
        <v>4764984</v>
      </c>
      <c r="B262" s="83">
        <v>20143172</v>
      </c>
      <c r="C262" s="82" t="s">
        <v>405</v>
      </c>
      <c r="D262" s="82" t="s">
        <v>1436</v>
      </c>
      <c r="E262" s="82" t="s">
        <v>431</v>
      </c>
      <c r="F262" s="82" t="s">
        <v>156</v>
      </c>
      <c r="G262" s="82" t="s">
        <v>469</v>
      </c>
      <c r="H262" s="82" t="s">
        <v>1325</v>
      </c>
      <c r="I262" s="82" t="s">
        <v>158</v>
      </c>
      <c r="J262" s="82" t="s">
        <v>824</v>
      </c>
    </row>
    <row r="263" spans="1:10">
      <c r="A263" s="82">
        <v>4775398</v>
      </c>
      <c r="B263" s="83">
        <v>20143214</v>
      </c>
      <c r="C263" s="82" t="s">
        <v>442</v>
      </c>
      <c r="D263" s="82" t="s">
        <v>76</v>
      </c>
      <c r="E263" s="82" t="s">
        <v>132</v>
      </c>
      <c r="F263" s="82" t="s">
        <v>1582</v>
      </c>
      <c r="G263" s="82" t="s">
        <v>469</v>
      </c>
      <c r="H263" s="82" t="s">
        <v>1325</v>
      </c>
      <c r="I263" s="82" t="s">
        <v>158</v>
      </c>
      <c r="J263" s="82" t="s">
        <v>825</v>
      </c>
    </row>
    <row r="264" spans="1:10">
      <c r="A264" s="82">
        <v>4767980</v>
      </c>
      <c r="B264" s="83">
        <v>20143260</v>
      </c>
      <c r="C264" s="82" t="s">
        <v>407</v>
      </c>
      <c r="D264" s="82" t="s">
        <v>84</v>
      </c>
      <c r="E264" s="82" t="s">
        <v>205</v>
      </c>
      <c r="F264" s="82" t="s">
        <v>519</v>
      </c>
      <c r="G264" s="82" t="s">
        <v>469</v>
      </c>
      <c r="H264" s="82" t="s">
        <v>1325</v>
      </c>
      <c r="I264" s="82" t="s">
        <v>158</v>
      </c>
      <c r="J264" s="82" t="s">
        <v>826</v>
      </c>
    </row>
    <row r="265" spans="1:10">
      <c r="A265" s="82">
        <v>4768208</v>
      </c>
      <c r="B265" s="83">
        <v>20143356</v>
      </c>
      <c r="C265" s="82" t="s">
        <v>408</v>
      </c>
      <c r="D265" s="82" t="s">
        <v>73</v>
      </c>
      <c r="E265" s="82" t="s">
        <v>376</v>
      </c>
      <c r="F265" s="82" t="s">
        <v>519</v>
      </c>
      <c r="G265" s="82" t="s">
        <v>469</v>
      </c>
      <c r="H265" s="82" t="s">
        <v>1325</v>
      </c>
      <c r="I265" s="82" t="s">
        <v>159</v>
      </c>
      <c r="J265" s="82" t="s">
        <v>827</v>
      </c>
    </row>
    <row r="266" spans="1:10">
      <c r="A266" s="82">
        <v>4767951</v>
      </c>
      <c r="B266" s="83">
        <v>20143407</v>
      </c>
      <c r="C266" s="82" t="s">
        <v>409</v>
      </c>
      <c r="D266" s="82" t="s">
        <v>80</v>
      </c>
      <c r="E266" s="82" t="s">
        <v>480</v>
      </c>
      <c r="F266" s="82" t="s">
        <v>157</v>
      </c>
      <c r="G266" s="82" t="s">
        <v>469</v>
      </c>
      <c r="H266" s="82" t="s">
        <v>1325</v>
      </c>
      <c r="I266" s="82" t="s">
        <v>158</v>
      </c>
      <c r="J266" s="82" t="s">
        <v>828</v>
      </c>
    </row>
    <row r="267" spans="1:10">
      <c r="A267" s="82">
        <v>4767948</v>
      </c>
      <c r="B267" s="83">
        <v>20143445</v>
      </c>
      <c r="C267" s="82" t="s">
        <v>1604</v>
      </c>
      <c r="D267" s="82" t="s">
        <v>1330</v>
      </c>
      <c r="E267" s="82" t="s">
        <v>135</v>
      </c>
      <c r="F267" s="82" t="s">
        <v>1448</v>
      </c>
      <c r="G267" s="82" t="s">
        <v>469</v>
      </c>
      <c r="H267" s="82" t="s">
        <v>1325</v>
      </c>
      <c r="I267" s="82" t="s">
        <v>158</v>
      </c>
      <c r="J267" s="82" t="s">
        <v>829</v>
      </c>
    </row>
    <row r="268" spans="1:10">
      <c r="A268" s="82">
        <v>4768478</v>
      </c>
      <c r="B268" s="83">
        <v>20143491</v>
      </c>
      <c r="C268" s="82" t="s">
        <v>410</v>
      </c>
      <c r="D268" s="82" t="s">
        <v>1332</v>
      </c>
      <c r="E268" s="82" t="s">
        <v>1473</v>
      </c>
      <c r="F268" s="82" t="s">
        <v>1448</v>
      </c>
      <c r="G268" s="82" t="s">
        <v>469</v>
      </c>
      <c r="H268" s="82" t="s">
        <v>1325</v>
      </c>
      <c r="I268" s="82" t="s">
        <v>158</v>
      </c>
      <c r="J268" s="82" t="s">
        <v>830</v>
      </c>
    </row>
    <row r="269" spans="1:10">
      <c r="A269" s="82">
        <v>4768576</v>
      </c>
      <c r="B269" s="83">
        <v>20143499</v>
      </c>
      <c r="C269" s="82" t="s">
        <v>411</v>
      </c>
      <c r="D269" s="82" t="s">
        <v>154</v>
      </c>
      <c r="E269" s="82" t="s">
        <v>318</v>
      </c>
      <c r="F269" s="82" t="s">
        <v>519</v>
      </c>
      <c r="G269" s="82" t="s">
        <v>469</v>
      </c>
      <c r="H269" s="82" t="s">
        <v>1325</v>
      </c>
      <c r="I269" s="82" t="s">
        <v>158</v>
      </c>
      <c r="J269" s="82" t="s">
        <v>831</v>
      </c>
    </row>
    <row r="270" spans="1:10">
      <c r="A270" s="82">
        <v>4768577</v>
      </c>
      <c r="B270" s="83">
        <v>20143501</v>
      </c>
      <c r="C270" s="82" t="s">
        <v>412</v>
      </c>
      <c r="D270" s="82" t="s">
        <v>1332</v>
      </c>
      <c r="E270" s="82" t="s">
        <v>1473</v>
      </c>
      <c r="F270" s="82" t="s">
        <v>1448</v>
      </c>
      <c r="G270" s="82" t="s">
        <v>469</v>
      </c>
      <c r="H270" s="82" t="s">
        <v>1325</v>
      </c>
      <c r="I270" s="82" t="s">
        <v>158</v>
      </c>
      <c r="J270" s="82" t="s">
        <v>832</v>
      </c>
    </row>
    <row r="271" spans="1:10">
      <c r="A271" s="82">
        <v>4770490</v>
      </c>
      <c r="B271" s="83">
        <v>20143553</v>
      </c>
      <c r="C271" s="82" t="s">
        <v>423</v>
      </c>
      <c r="D271" s="82" t="s">
        <v>80</v>
      </c>
      <c r="E271" s="82" t="s">
        <v>157</v>
      </c>
      <c r="F271" s="82" t="s">
        <v>481</v>
      </c>
      <c r="G271" s="82" t="s">
        <v>469</v>
      </c>
      <c r="H271" s="82" t="s">
        <v>1325</v>
      </c>
      <c r="I271" s="82" t="s">
        <v>158</v>
      </c>
      <c r="J271" s="82" t="s">
        <v>833</v>
      </c>
    </row>
    <row r="272" spans="1:10">
      <c r="A272" s="82">
        <v>4770486</v>
      </c>
      <c r="B272" s="83">
        <v>20143570</v>
      </c>
      <c r="C272" s="82" t="s">
        <v>424</v>
      </c>
      <c r="D272" s="82" t="s">
        <v>524</v>
      </c>
      <c r="E272" s="82" t="s">
        <v>108</v>
      </c>
      <c r="F272" s="82" t="s">
        <v>157</v>
      </c>
      <c r="G272" s="82" t="s">
        <v>469</v>
      </c>
      <c r="H272" s="82" t="s">
        <v>1325</v>
      </c>
      <c r="I272" s="82" t="s">
        <v>158</v>
      </c>
      <c r="J272" s="82" t="s">
        <v>834</v>
      </c>
    </row>
    <row r="273" spans="1:10">
      <c r="A273" s="82">
        <v>4770517</v>
      </c>
      <c r="B273" s="83">
        <v>20143577</v>
      </c>
      <c r="C273" s="82" t="s">
        <v>425</v>
      </c>
      <c r="D273" s="82" t="s">
        <v>67</v>
      </c>
      <c r="E273" s="82" t="s">
        <v>306</v>
      </c>
      <c r="F273" s="82" t="s">
        <v>161</v>
      </c>
      <c r="G273" s="82" t="s">
        <v>469</v>
      </c>
      <c r="H273" s="82" t="s">
        <v>1325</v>
      </c>
      <c r="I273" s="82" t="s">
        <v>158</v>
      </c>
      <c r="J273" s="82" t="s">
        <v>835</v>
      </c>
    </row>
    <row r="274" spans="1:10">
      <c r="A274" s="82">
        <v>4770515</v>
      </c>
      <c r="B274" s="83">
        <v>20143579</v>
      </c>
      <c r="C274" s="82" t="s">
        <v>426</v>
      </c>
      <c r="D274" s="82" t="s">
        <v>524</v>
      </c>
      <c r="E274" s="82" t="s">
        <v>108</v>
      </c>
      <c r="F274" s="82" t="s">
        <v>157</v>
      </c>
      <c r="G274" s="82" t="s">
        <v>469</v>
      </c>
      <c r="H274" s="82" t="s">
        <v>1325</v>
      </c>
      <c r="I274" s="82" t="s">
        <v>158</v>
      </c>
      <c r="J274" s="82" t="s">
        <v>836</v>
      </c>
    </row>
    <row r="275" spans="1:10">
      <c r="A275" s="82">
        <v>4770494</v>
      </c>
      <c r="B275" s="83">
        <v>20143618</v>
      </c>
      <c r="C275" s="82" t="s">
        <v>427</v>
      </c>
      <c r="D275" s="82" t="s">
        <v>80</v>
      </c>
      <c r="E275" s="82" t="s">
        <v>528</v>
      </c>
      <c r="F275" s="82" t="s">
        <v>157</v>
      </c>
      <c r="G275" s="82" t="s">
        <v>469</v>
      </c>
      <c r="H275" s="82" t="s">
        <v>1325</v>
      </c>
      <c r="I275" s="82" t="s">
        <v>158</v>
      </c>
      <c r="J275" s="82" t="s">
        <v>837</v>
      </c>
    </row>
    <row r="276" spans="1:10">
      <c r="A276" s="82">
        <v>4772183</v>
      </c>
      <c r="B276" s="83">
        <v>20143688</v>
      </c>
      <c r="C276" s="82" t="s">
        <v>413</v>
      </c>
      <c r="D276" s="82" t="s">
        <v>77</v>
      </c>
      <c r="E276" s="82" t="s">
        <v>509</v>
      </c>
      <c r="F276" s="82" t="s">
        <v>1448</v>
      </c>
      <c r="G276" s="82" t="s">
        <v>469</v>
      </c>
      <c r="H276" s="82" t="s">
        <v>1325</v>
      </c>
      <c r="I276" s="82" t="s">
        <v>158</v>
      </c>
      <c r="J276" s="82" t="s">
        <v>838</v>
      </c>
    </row>
    <row r="277" spans="1:10">
      <c r="A277" s="82">
        <v>4772113</v>
      </c>
      <c r="B277" s="83">
        <v>20143693</v>
      </c>
      <c r="C277" s="82" t="s">
        <v>428</v>
      </c>
      <c r="D277" s="82" t="s">
        <v>80</v>
      </c>
      <c r="E277" s="82" t="s">
        <v>480</v>
      </c>
      <c r="F277" s="82" t="s">
        <v>157</v>
      </c>
      <c r="G277" s="82" t="s">
        <v>469</v>
      </c>
      <c r="H277" s="82" t="s">
        <v>1325</v>
      </c>
      <c r="I277" s="82" t="s">
        <v>158</v>
      </c>
      <c r="J277" s="82" t="s">
        <v>839</v>
      </c>
    </row>
    <row r="278" spans="1:10">
      <c r="A278" s="82">
        <v>4772203</v>
      </c>
      <c r="B278" s="83">
        <v>20143699</v>
      </c>
      <c r="C278" s="82" t="s">
        <v>414</v>
      </c>
      <c r="D278" s="82" t="s">
        <v>1326</v>
      </c>
      <c r="E278" s="82" t="s">
        <v>1473</v>
      </c>
      <c r="F278" s="82" t="s">
        <v>1448</v>
      </c>
      <c r="G278" s="82" t="s">
        <v>469</v>
      </c>
      <c r="H278" s="82" t="s">
        <v>1325</v>
      </c>
      <c r="I278" s="82" t="s">
        <v>158</v>
      </c>
      <c r="J278" s="82" t="s">
        <v>840</v>
      </c>
    </row>
    <row r="279" spans="1:10">
      <c r="A279" s="82">
        <v>4772186</v>
      </c>
      <c r="B279" s="83">
        <v>20143713</v>
      </c>
      <c r="C279" s="82" t="s">
        <v>415</v>
      </c>
      <c r="D279" s="82" t="s">
        <v>77</v>
      </c>
      <c r="E279" s="82" t="s">
        <v>1473</v>
      </c>
      <c r="F279" s="82" t="s">
        <v>1448</v>
      </c>
      <c r="G279" s="82" t="s">
        <v>469</v>
      </c>
      <c r="H279" s="82" t="s">
        <v>1325</v>
      </c>
      <c r="I279" s="82" t="s">
        <v>158</v>
      </c>
      <c r="J279" s="82" t="s">
        <v>841</v>
      </c>
    </row>
    <row r="280" spans="1:10">
      <c r="A280" s="82">
        <v>4772061</v>
      </c>
      <c r="B280" s="83">
        <v>20143716</v>
      </c>
      <c r="C280" s="82" t="s">
        <v>416</v>
      </c>
      <c r="D280" s="82" t="s">
        <v>1326</v>
      </c>
      <c r="E280" s="82" t="s">
        <v>509</v>
      </c>
      <c r="F280" s="82" t="s">
        <v>1448</v>
      </c>
      <c r="G280" s="82" t="s">
        <v>469</v>
      </c>
      <c r="H280" s="82" t="s">
        <v>1325</v>
      </c>
      <c r="I280" s="82" t="s">
        <v>158</v>
      </c>
      <c r="J280" s="82" t="s">
        <v>842</v>
      </c>
    </row>
    <row r="281" spans="1:10">
      <c r="A281" s="82">
        <v>4772208</v>
      </c>
      <c r="B281" s="83">
        <v>20143723</v>
      </c>
      <c r="C281" s="82" t="s">
        <v>417</v>
      </c>
      <c r="D281" s="82" t="s">
        <v>1329</v>
      </c>
      <c r="E281" s="82" t="s">
        <v>1473</v>
      </c>
      <c r="F281" s="82" t="s">
        <v>1448</v>
      </c>
      <c r="G281" s="82" t="s">
        <v>469</v>
      </c>
      <c r="H281" s="82" t="s">
        <v>1325</v>
      </c>
      <c r="I281" s="82" t="s">
        <v>158</v>
      </c>
      <c r="J281" s="82" t="s">
        <v>843</v>
      </c>
    </row>
    <row r="282" spans="1:10">
      <c r="A282" s="82">
        <v>4772195</v>
      </c>
      <c r="B282" s="83">
        <v>20143737</v>
      </c>
      <c r="C282" s="82" t="s">
        <v>418</v>
      </c>
      <c r="D282" s="82" t="s">
        <v>1326</v>
      </c>
      <c r="E282" s="82" t="s">
        <v>509</v>
      </c>
      <c r="F282" s="82" t="s">
        <v>1448</v>
      </c>
      <c r="G282" s="82" t="s">
        <v>469</v>
      </c>
      <c r="H282" s="82" t="s">
        <v>1325</v>
      </c>
      <c r="I282" s="82" t="s">
        <v>158</v>
      </c>
      <c r="J282" s="82" t="s">
        <v>844</v>
      </c>
    </row>
    <row r="283" spans="1:10">
      <c r="A283" s="82">
        <v>4772104</v>
      </c>
      <c r="B283" s="83">
        <v>20143746</v>
      </c>
      <c r="C283" s="82" t="s">
        <v>429</v>
      </c>
      <c r="D283" s="82" t="s">
        <v>79</v>
      </c>
      <c r="E283" s="82" t="s">
        <v>110</v>
      </c>
      <c r="F283" s="82" t="s">
        <v>519</v>
      </c>
      <c r="G283" s="82" t="s">
        <v>469</v>
      </c>
      <c r="H283" s="82" t="s">
        <v>1325</v>
      </c>
      <c r="I283" s="82" t="s">
        <v>158</v>
      </c>
      <c r="J283" s="82" t="s">
        <v>845</v>
      </c>
    </row>
    <row r="284" spans="1:10">
      <c r="A284" s="82">
        <v>4772102</v>
      </c>
      <c r="B284" s="83">
        <v>20143751</v>
      </c>
      <c r="C284" s="82" t="s">
        <v>430</v>
      </c>
      <c r="D284" s="82" t="s">
        <v>80</v>
      </c>
      <c r="E284" s="82" t="s">
        <v>528</v>
      </c>
      <c r="F284" s="82" t="s">
        <v>157</v>
      </c>
      <c r="G284" s="82" t="s">
        <v>469</v>
      </c>
      <c r="H284" s="82" t="s">
        <v>1325</v>
      </c>
      <c r="I284" s="82" t="s">
        <v>158</v>
      </c>
      <c r="J284" s="82" t="s">
        <v>846</v>
      </c>
    </row>
    <row r="285" spans="1:10">
      <c r="A285" s="82">
        <v>4772182</v>
      </c>
      <c r="B285" s="83">
        <v>20143760</v>
      </c>
      <c r="C285" s="82" t="s">
        <v>419</v>
      </c>
      <c r="D285" s="82" t="s">
        <v>77</v>
      </c>
      <c r="E285" s="82" t="s">
        <v>1473</v>
      </c>
      <c r="F285" s="82" t="s">
        <v>1448</v>
      </c>
      <c r="G285" s="82" t="s">
        <v>469</v>
      </c>
      <c r="H285" s="82" t="s">
        <v>1325</v>
      </c>
      <c r="I285" s="82" t="s">
        <v>158</v>
      </c>
      <c r="J285" s="82" t="s">
        <v>847</v>
      </c>
    </row>
    <row r="286" spans="1:10">
      <c r="A286" s="82">
        <v>4772194</v>
      </c>
      <c r="B286" s="83">
        <v>20143761</v>
      </c>
      <c r="C286" s="82" t="s">
        <v>420</v>
      </c>
      <c r="D286" s="82" t="s">
        <v>77</v>
      </c>
      <c r="E286" s="82" t="s">
        <v>1473</v>
      </c>
      <c r="F286" s="82" t="s">
        <v>1448</v>
      </c>
      <c r="G286" s="82" t="s">
        <v>469</v>
      </c>
      <c r="H286" s="82" t="s">
        <v>1325</v>
      </c>
      <c r="I286" s="82" t="s">
        <v>158</v>
      </c>
      <c r="J286" s="82" t="s">
        <v>848</v>
      </c>
    </row>
    <row r="287" spans="1:10">
      <c r="A287" s="82">
        <v>4772201</v>
      </c>
      <c r="B287" s="83">
        <v>20143770</v>
      </c>
      <c r="C287" s="82" t="s">
        <v>421</v>
      </c>
      <c r="D287" s="82" t="s">
        <v>1326</v>
      </c>
      <c r="E287" s="82" t="s">
        <v>1473</v>
      </c>
      <c r="F287" s="82" t="s">
        <v>1448</v>
      </c>
      <c r="G287" s="82" t="s">
        <v>469</v>
      </c>
      <c r="H287" s="82" t="s">
        <v>1325</v>
      </c>
      <c r="I287" s="82" t="s">
        <v>158</v>
      </c>
      <c r="J287" s="82" t="s">
        <v>849</v>
      </c>
    </row>
    <row r="288" spans="1:10">
      <c r="A288" s="82">
        <v>4772189</v>
      </c>
      <c r="B288" s="83">
        <v>20143771</v>
      </c>
      <c r="C288" s="82" t="s">
        <v>422</v>
      </c>
      <c r="D288" s="82" t="s">
        <v>77</v>
      </c>
      <c r="E288" s="82" t="s">
        <v>509</v>
      </c>
      <c r="F288" s="82" t="s">
        <v>1448</v>
      </c>
      <c r="G288" s="82" t="s">
        <v>469</v>
      </c>
      <c r="H288" s="82" t="s">
        <v>1325</v>
      </c>
      <c r="I288" s="82" t="s">
        <v>158</v>
      </c>
      <c r="J288" s="82" t="s">
        <v>850</v>
      </c>
    </row>
    <row r="289" spans="1:10">
      <c r="A289" s="82">
        <v>4773549</v>
      </c>
      <c r="B289" s="83">
        <v>20143814</v>
      </c>
      <c r="C289" s="82" t="s">
        <v>438</v>
      </c>
      <c r="D289" s="82" t="s">
        <v>84</v>
      </c>
      <c r="E289" s="82" t="s">
        <v>205</v>
      </c>
      <c r="F289" s="82" t="s">
        <v>519</v>
      </c>
      <c r="G289" s="82" t="s">
        <v>469</v>
      </c>
      <c r="H289" s="82" t="s">
        <v>1325</v>
      </c>
      <c r="I289" s="82" t="s">
        <v>158</v>
      </c>
      <c r="J289" s="82" t="s">
        <v>851</v>
      </c>
    </row>
    <row r="290" spans="1:10">
      <c r="A290" s="82">
        <v>4773548</v>
      </c>
      <c r="B290" s="83">
        <v>20143820</v>
      </c>
      <c r="C290" s="82" t="s">
        <v>437</v>
      </c>
      <c r="D290" s="82" t="s">
        <v>84</v>
      </c>
      <c r="E290" s="82" t="s">
        <v>205</v>
      </c>
      <c r="F290" s="82" t="s">
        <v>519</v>
      </c>
      <c r="G290" s="82" t="s">
        <v>469</v>
      </c>
      <c r="H290" s="82" t="s">
        <v>1325</v>
      </c>
      <c r="I290" s="82" t="s">
        <v>158</v>
      </c>
      <c r="J290" s="82" t="s">
        <v>852</v>
      </c>
    </row>
    <row r="291" spans="1:10">
      <c r="A291" s="82">
        <v>4773553</v>
      </c>
      <c r="B291" s="83">
        <v>20143833</v>
      </c>
      <c r="C291" s="82" t="s">
        <v>440</v>
      </c>
      <c r="D291" s="82" t="s">
        <v>84</v>
      </c>
      <c r="E291" s="82" t="s">
        <v>205</v>
      </c>
      <c r="F291" s="82" t="s">
        <v>519</v>
      </c>
      <c r="G291" s="82" t="s">
        <v>469</v>
      </c>
      <c r="H291" s="82" t="s">
        <v>1325</v>
      </c>
      <c r="I291" s="82" t="s">
        <v>158</v>
      </c>
      <c r="J291" s="82" t="s">
        <v>853</v>
      </c>
    </row>
    <row r="292" spans="1:10">
      <c r="A292" s="82">
        <v>4773551</v>
      </c>
      <c r="B292" s="83">
        <v>20143878</v>
      </c>
      <c r="C292" s="82" t="s">
        <v>439</v>
      </c>
      <c r="D292" s="82" t="s">
        <v>69</v>
      </c>
      <c r="E292" s="82" t="s">
        <v>490</v>
      </c>
      <c r="F292" s="82" t="s">
        <v>1582</v>
      </c>
      <c r="G292" s="82" t="s">
        <v>469</v>
      </c>
      <c r="H292" s="82" t="s">
        <v>1325</v>
      </c>
      <c r="I292" s="82" t="s">
        <v>158</v>
      </c>
      <c r="J292" s="82" t="s">
        <v>854</v>
      </c>
    </row>
    <row r="293" spans="1:10">
      <c r="A293" s="82">
        <v>4773535</v>
      </c>
      <c r="B293" s="83">
        <v>20143885</v>
      </c>
      <c r="C293" s="82" t="s">
        <v>436</v>
      </c>
      <c r="D293" s="82" t="s">
        <v>84</v>
      </c>
      <c r="E293" s="82" t="s">
        <v>205</v>
      </c>
      <c r="F293" s="82" t="s">
        <v>519</v>
      </c>
      <c r="G293" s="82" t="s">
        <v>469</v>
      </c>
      <c r="H293" s="82" t="s">
        <v>1325</v>
      </c>
      <c r="I293" s="82" t="s">
        <v>158</v>
      </c>
      <c r="J293" s="82" t="s">
        <v>855</v>
      </c>
    </row>
    <row r="294" spans="1:10">
      <c r="A294" s="82">
        <v>4773527</v>
      </c>
      <c r="B294" s="83">
        <v>20143924</v>
      </c>
      <c r="C294" s="82" t="s">
        <v>435</v>
      </c>
      <c r="D294" s="82" t="s">
        <v>84</v>
      </c>
      <c r="E294" s="82" t="s">
        <v>205</v>
      </c>
      <c r="F294" s="82" t="s">
        <v>519</v>
      </c>
      <c r="G294" s="82" t="s">
        <v>469</v>
      </c>
      <c r="H294" s="82" t="s">
        <v>1325</v>
      </c>
      <c r="I294" s="82" t="s">
        <v>158</v>
      </c>
      <c r="J294" s="82" t="s">
        <v>856</v>
      </c>
    </row>
    <row r="295" spans="1:10">
      <c r="A295" s="82">
        <v>4773295</v>
      </c>
      <c r="B295" s="83">
        <v>20143930</v>
      </c>
      <c r="C295" s="82" t="s">
        <v>441</v>
      </c>
      <c r="D295" s="82" t="s">
        <v>154</v>
      </c>
      <c r="E295" s="82" t="s">
        <v>318</v>
      </c>
      <c r="F295" s="82" t="s">
        <v>519</v>
      </c>
      <c r="G295" s="82" t="s">
        <v>469</v>
      </c>
      <c r="H295" s="82" t="s">
        <v>1325</v>
      </c>
      <c r="I295" s="82" t="s">
        <v>158</v>
      </c>
      <c r="J295" s="82" t="s">
        <v>857</v>
      </c>
    </row>
    <row r="296" spans="1:10">
      <c r="A296" s="82">
        <v>4773288</v>
      </c>
      <c r="B296" s="83">
        <v>20143935</v>
      </c>
      <c r="C296" s="82" t="s">
        <v>433</v>
      </c>
      <c r="D296" s="82" t="s">
        <v>73</v>
      </c>
      <c r="E296" s="82" t="s">
        <v>1441</v>
      </c>
      <c r="F296" s="82" t="s">
        <v>1582</v>
      </c>
      <c r="G296" s="82" t="s">
        <v>469</v>
      </c>
      <c r="H296" s="82" t="s">
        <v>1325</v>
      </c>
      <c r="I296" s="82" t="s">
        <v>158</v>
      </c>
      <c r="J296" s="82" t="s">
        <v>858</v>
      </c>
    </row>
    <row r="297" spans="1:10">
      <c r="A297" s="82">
        <v>4773290</v>
      </c>
      <c r="B297" s="83">
        <v>20143936</v>
      </c>
      <c r="C297" s="82" t="s">
        <v>434</v>
      </c>
      <c r="D297" s="82" t="s">
        <v>154</v>
      </c>
      <c r="E297" s="82" t="s">
        <v>318</v>
      </c>
      <c r="F297" s="82" t="s">
        <v>519</v>
      </c>
      <c r="G297" s="82" t="s">
        <v>469</v>
      </c>
      <c r="H297" s="82" t="s">
        <v>1325</v>
      </c>
      <c r="I297" s="82" t="s">
        <v>158</v>
      </c>
      <c r="J297" s="82" t="s">
        <v>859</v>
      </c>
    </row>
    <row r="298" spans="1:10">
      <c r="A298" s="82">
        <v>4775467</v>
      </c>
      <c r="B298" s="83">
        <v>20144013</v>
      </c>
      <c r="C298" s="82" t="s">
        <v>444</v>
      </c>
      <c r="D298" s="82" t="s">
        <v>148</v>
      </c>
      <c r="E298" s="82" t="s">
        <v>1602</v>
      </c>
      <c r="F298" s="82" t="s">
        <v>520</v>
      </c>
      <c r="G298" s="82" t="s">
        <v>469</v>
      </c>
      <c r="H298" s="82" t="s">
        <v>1325</v>
      </c>
      <c r="I298" s="82" t="s">
        <v>158</v>
      </c>
      <c r="J298" s="82" t="s">
        <v>860</v>
      </c>
    </row>
    <row r="299" spans="1:10">
      <c r="A299" s="82">
        <v>4775472</v>
      </c>
      <c r="B299" s="83">
        <v>20144061</v>
      </c>
      <c r="C299" s="82" t="s">
        <v>445</v>
      </c>
      <c r="D299" s="82" t="s">
        <v>76</v>
      </c>
      <c r="E299" s="82" t="s">
        <v>1441</v>
      </c>
      <c r="F299" s="82" t="s">
        <v>1582</v>
      </c>
      <c r="G299" s="82" t="s">
        <v>469</v>
      </c>
      <c r="H299" s="82" t="s">
        <v>1325</v>
      </c>
      <c r="I299" s="82" t="s">
        <v>158</v>
      </c>
      <c r="J299" s="82" t="s">
        <v>861</v>
      </c>
    </row>
    <row r="300" spans="1:10">
      <c r="A300" s="82">
        <v>4775466</v>
      </c>
      <c r="B300" s="83">
        <v>20144066</v>
      </c>
      <c r="C300" s="82" t="s">
        <v>443</v>
      </c>
      <c r="D300" s="82" t="s">
        <v>76</v>
      </c>
      <c r="E300" s="82" t="s">
        <v>132</v>
      </c>
      <c r="F300" s="82" t="s">
        <v>1582</v>
      </c>
      <c r="G300" s="82" t="s">
        <v>469</v>
      </c>
      <c r="H300" s="82" t="s">
        <v>1325</v>
      </c>
      <c r="I300" s="82" t="s">
        <v>158</v>
      </c>
      <c r="J300" s="82" t="s">
        <v>862</v>
      </c>
    </row>
    <row r="301" spans="1:10">
      <c r="A301" s="82">
        <v>4775487</v>
      </c>
      <c r="B301" s="83">
        <v>20144079</v>
      </c>
      <c r="C301" s="82" t="s">
        <v>457</v>
      </c>
      <c r="D301" s="82" t="s">
        <v>80</v>
      </c>
      <c r="E301" s="82" t="s">
        <v>1399</v>
      </c>
      <c r="F301" s="82" t="s">
        <v>157</v>
      </c>
      <c r="G301" s="82" t="s">
        <v>469</v>
      </c>
      <c r="H301" s="82" t="s">
        <v>1325</v>
      </c>
      <c r="I301" s="82" t="s">
        <v>158</v>
      </c>
      <c r="J301" s="82" t="s">
        <v>863</v>
      </c>
    </row>
    <row r="302" spans="1:10">
      <c r="A302" s="82">
        <v>4776801</v>
      </c>
      <c r="B302" s="83">
        <v>20144095</v>
      </c>
      <c r="C302" s="82" t="s">
        <v>448</v>
      </c>
      <c r="D302" s="82" t="s">
        <v>69</v>
      </c>
      <c r="E302" s="82" t="s">
        <v>1441</v>
      </c>
      <c r="F302" s="82" t="s">
        <v>1582</v>
      </c>
      <c r="G302" s="82" t="s">
        <v>469</v>
      </c>
      <c r="H302" s="82" t="s">
        <v>1325</v>
      </c>
      <c r="I302" s="82" t="s">
        <v>158</v>
      </c>
      <c r="J302" s="82" t="s">
        <v>864</v>
      </c>
    </row>
    <row r="303" spans="1:10">
      <c r="A303" s="82">
        <v>4776727</v>
      </c>
      <c r="B303" s="83">
        <v>20144103</v>
      </c>
      <c r="C303" s="82" t="s">
        <v>451</v>
      </c>
      <c r="D303" s="82" t="s">
        <v>80</v>
      </c>
      <c r="E303" s="82" t="s">
        <v>108</v>
      </c>
      <c r="F303" s="82" t="s">
        <v>157</v>
      </c>
      <c r="G303" s="82" t="s">
        <v>469</v>
      </c>
      <c r="H303" s="82" t="s">
        <v>1325</v>
      </c>
      <c r="I303" s="82" t="s">
        <v>158</v>
      </c>
      <c r="J303" s="82" t="s">
        <v>865</v>
      </c>
    </row>
    <row r="304" spans="1:10">
      <c r="A304" s="82">
        <v>4776800</v>
      </c>
      <c r="B304" s="83">
        <v>20144107</v>
      </c>
      <c r="C304" s="82" t="s">
        <v>447</v>
      </c>
      <c r="D304" s="82" t="s">
        <v>80</v>
      </c>
      <c r="E304" s="82" t="s">
        <v>1399</v>
      </c>
      <c r="F304" s="82" t="s">
        <v>157</v>
      </c>
      <c r="G304" s="82" t="s">
        <v>469</v>
      </c>
      <c r="H304" s="82" t="s">
        <v>1325</v>
      </c>
      <c r="I304" s="82" t="s">
        <v>158</v>
      </c>
      <c r="J304" s="82" t="s">
        <v>866</v>
      </c>
    </row>
    <row r="305" spans="1:10">
      <c r="A305" s="82">
        <v>4776793</v>
      </c>
      <c r="B305" s="83">
        <v>20144132</v>
      </c>
      <c r="C305" s="82" t="s">
        <v>446</v>
      </c>
      <c r="D305" s="82" t="s">
        <v>69</v>
      </c>
      <c r="E305" s="82" t="s">
        <v>490</v>
      </c>
      <c r="F305" s="82" t="s">
        <v>1582</v>
      </c>
      <c r="G305" s="82" t="s">
        <v>469</v>
      </c>
      <c r="H305" s="82" t="s">
        <v>1325</v>
      </c>
      <c r="I305" s="82" t="s">
        <v>158</v>
      </c>
      <c r="J305" s="82" t="s">
        <v>867</v>
      </c>
    </row>
    <row r="306" spans="1:10">
      <c r="A306" s="82">
        <v>4885237</v>
      </c>
      <c r="B306" s="83">
        <v>20144143</v>
      </c>
      <c r="C306" s="82" t="s">
        <v>1706</v>
      </c>
      <c r="D306" s="82" t="s">
        <v>1707</v>
      </c>
      <c r="E306" s="82" t="s">
        <v>1400</v>
      </c>
      <c r="F306" s="82" t="s">
        <v>156</v>
      </c>
      <c r="G306" s="82" t="s">
        <v>1700</v>
      </c>
      <c r="H306" s="82" t="s">
        <v>1325</v>
      </c>
      <c r="I306" s="82" t="s">
        <v>158</v>
      </c>
      <c r="J306" s="82" t="s">
        <v>868</v>
      </c>
    </row>
    <row r="307" spans="1:10">
      <c r="A307" s="82">
        <v>4776754</v>
      </c>
      <c r="B307" s="83">
        <v>20144165</v>
      </c>
      <c r="C307" s="82" t="s">
        <v>453</v>
      </c>
      <c r="D307" s="82" t="s">
        <v>67</v>
      </c>
      <c r="E307" s="82" t="s">
        <v>1360</v>
      </c>
      <c r="F307" s="82" t="s">
        <v>161</v>
      </c>
      <c r="G307" s="82" t="s">
        <v>469</v>
      </c>
      <c r="H307" s="82" t="s">
        <v>1325</v>
      </c>
      <c r="I307" s="82" t="s">
        <v>158</v>
      </c>
      <c r="J307" s="82" t="s">
        <v>869</v>
      </c>
    </row>
    <row r="308" spans="1:10">
      <c r="A308" s="82">
        <v>4776824</v>
      </c>
      <c r="B308" s="83">
        <v>20144172</v>
      </c>
      <c r="C308" s="82" t="s">
        <v>449</v>
      </c>
      <c r="D308" s="82" t="s">
        <v>80</v>
      </c>
      <c r="E308" s="82" t="s">
        <v>528</v>
      </c>
      <c r="F308" s="82" t="s">
        <v>157</v>
      </c>
      <c r="G308" s="82" t="s">
        <v>469</v>
      </c>
      <c r="H308" s="82" t="s">
        <v>1325</v>
      </c>
      <c r="I308" s="82" t="s">
        <v>158</v>
      </c>
      <c r="J308" s="82" t="s">
        <v>870</v>
      </c>
    </row>
    <row r="309" spans="1:10">
      <c r="A309" s="82">
        <v>4776730</v>
      </c>
      <c r="B309" s="83">
        <v>20144174</v>
      </c>
      <c r="C309" s="82" t="s">
        <v>452</v>
      </c>
      <c r="D309" s="82" t="s">
        <v>84</v>
      </c>
      <c r="E309" s="82" t="s">
        <v>205</v>
      </c>
      <c r="F309" s="82" t="s">
        <v>519</v>
      </c>
      <c r="G309" s="82" t="s">
        <v>469</v>
      </c>
      <c r="H309" s="82" t="s">
        <v>1325</v>
      </c>
      <c r="I309" s="82" t="s">
        <v>158</v>
      </c>
      <c r="J309" s="82" t="s">
        <v>871</v>
      </c>
    </row>
    <row r="310" spans="1:10">
      <c r="A310" s="82">
        <v>4776772</v>
      </c>
      <c r="B310" s="83">
        <v>20144198</v>
      </c>
      <c r="C310" s="82" t="s">
        <v>454</v>
      </c>
      <c r="D310" s="82" t="s">
        <v>84</v>
      </c>
      <c r="E310" s="82" t="s">
        <v>205</v>
      </c>
      <c r="F310" s="82" t="s">
        <v>519</v>
      </c>
      <c r="G310" s="82" t="s">
        <v>469</v>
      </c>
      <c r="H310" s="82" t="s">
        <v>1325</v>
      </c>
      <c r="I310" s="82" t="s">
        <v>158</v>
      </c>
      <c r="J310" s="82" t="s">
        <v>872</v>
      </c>
    </row>
    <row r="311" spans="1:10">
      <c r="A311" s="82">
        <v>4780112</v>
      </c>
      <c r="B311" s="83">
        <v>20144239</v>
      </c>
      <c r="C311" s="82" t="s">
        <v>458</v>
      </c>
      <c r="D311" s="82" t="s">
        <v>79</v>
      </c>
      <c r="E311" s="82" t="s">
        <v>110</v>
      </c>
      <c r="F311" s="82" t="s">
        <v>519</v>
      </c>
      <c r="G311" s="82" t="s">
        <v>469</v>
      </c>
      <c r="H311" s="82" t="s">
        <v>1325</v>
      </c>
      <c r="I311" s="82" t="s">
        <v>158</v>
      </c>
      <c r="J311" s="82" t="s">
        <v>873</v>
      </c>
    </row>
    <row r="312" spans="1:10">
      <c r="A312" s="82">
        <v>4779942</v>
      </c>
      <c r="B312" s="83">
        <v>20144356</v>
      </c>
      <c r="C312" s="82" t="s">
        <v>459</v>
      </c>
      <c r="D312" s="82" t="s">
        <v>1704</v>
      </c>
      <c r="E312" s="82" t="s">
        <v>246</v>
      </c>
      <c r="F312" s="82" t="s">
        <v>156</v>
      </c>
      <c r="G312" s="82" t="s">
        <v>469</v>
      </c>
      <c r="H312" s="82" t="s">
        <v>1325</v>
      </c>
      <c r="I312" s="82" t="s">
        <v>158</v>
      </c>
      <c r="J312" s="82" t="s">
        <v>874</v>
      </c>
    </row>
    <row r="313" spans="1:10">
      <c r="A313" s="82">
        <v>4779950</v>
      </c>
      <c r="B313" s="83">
        <v>20144368</v>
      </c>
      <c r="C313" s="82" t="s">
        <v>460</v>
      </c>
      <c r="D313" s="82" t="s">
        <v>1436</v>
      </c>
      <c r="E313" s="82" t="s">
        <v>431</v>
      </c>
      <c r="F313" s="82" t="s">
        <v>156</v>
      </c>
      <c r="G313" s="82" t="s">
        <v>469</v>
      </c>
      <c r="H313" s="82" t="s">
        <v>1325</v>
      </c>
      <c r="I313" s="82" t="s">
        <v>158</v>
      </c>
      <c r="J313" s="82" t="s">
        <v>875</v>
      </c>
    </row>
    <row r="314" spans="1:10">
      <c r="A314" s="82">
        <v>4780283</v>
      </c>
      <c r="B314" s="83">
        <v>20144445</v>
      </c>
      <c r="C314" s="82" t="s">
        <v>461</v>
      </c>
      <c r="D314" s="82" t="s">
        <v>151</v>
      </c>
      <c r="E314" s="82" t="s">
        <v>1474</v>
      </c>
      <c r="F314" s="82" t="s">
        <v>1582</v>
      </c>
      <c r="G314" s="82" t="s">
        <v>469</v>
      </c>
      <c r="H314" s="82" t="s">
        <v>1325</v>
      </c>
      <c r="I314" s="82" t="s">
        <v>158</v>
      </c>
      <c r="J314" s="82" t="s">
        <v>876</v>
      </c>
    </row>
    <row r="315" spans="1:10">
      <c r="A315" s="82">
        <v>4780708</v>
      </c>
      <c r="B315" s="83">
        <v>20144458</v>
      </c>
      <c r="C315" s="82" t="s">
        <v>463</v>
      </c>
      <c r="D315" s="82" t="s">
        <v>80</v>
      </c>
      <c r="E315" s="82" t="s">
        <v>1399</v>
      </c>
      <c r="F315" s="82" t="s">
        <v>157</v>
      </c>
      <c r="G315" s="82" t="s">
        <v>469</v>
      </c>
      <c r="H315" s="82" t="s">
        <v>1325</v>
      </c>
      <c r="I315" s="82" t="s">
        <v>158</v>
      </c>
      <c r="J315" s="82" t="s">
        <v>877</v>
      </c>
    </row>
    <row r="316" spans="1:10">
      <c r="A316" s="82">
        <v>4780730</v>
      </c>
      <c r="B316" s="83">
        <v>20144510</v>
      </c>
      <c r="C316" s="82" t="s">
        <v>1420</v>
      </c>
      <c r="D316" s="82" t="s">
        <v>80</v>
      </c>
      <c r="E316" s="82" t="s">
        <v>480</v>
      </c>
      <c r="F316" s="82" t="s">
        <v>157</v>
      </c>
      <c r="G316" s="82" t="s">
        <v>469</v>
      </c>
      <c r="H316" s="82" t="s">
        <v>1325</v>
      </c>
      <c r="I316" s="82" t="s">
        <v>158</v>
      </c>
      <c r="J316" s="82" t="s">
        <v>878</v>
      </c>
    </row>
    <row r="317" spans="1:10">
      <c r="A317" s="82">
        <v>4780703</v>
      </c>
      <c r="B317" s="83">
        <v>20144529</v>
      </c>
      <c r="C317" s="82" t="s">
        <v>464</v>
      </c>
      <c r="D317" s="82" t="s">
        <v>80</v>
      </c>
      <c r="E317" s="82" t="s">
        <v>480</v>
      </c>
      <c r="F317" s="82" t="s">
        <v>157</v>
      </c>
      <c r="G317" s="82" t="s">
        <v>469</v>
      </c>
      <c r="H317" s="82" t="s">
        <v>1325</v>
      </c>
      <c r="I317" s="82" t="s">
        <v>158</v>
      </c>
      <c r="J317" s="82" t="s">
        <v>879</v>
      </c>
    </row>
    <row r="318" spans="1:10">
      <c r="A318" s="82">
        <v>4780270</v>
      </c>
      <c r="B318" s="83">
        <v>20144561</v>
      </c>
      <c r="C318" s="82" t="s">
        <v>465</v>
      </c>
      <c r="D318" s="82" t="s">
        <v>80</v>
      </c>
      <c r="E318" s="82" t="s">
        <v>1399</v>
      </c>
      <c r="F318" s="82" t="s">
        <v>157</v>
      </c>
      <c r="G318" s="82" t="s">
        <v>469</v>
      </c>
      <c r="H318" s="82" t="s">
        <v>1325</v>
      </c>
      <c r="I318" s="82" t="s">
        <v>158</v>
      </c>
      <c r="J318" s="82" t="s">
        <v>880</v>
      </c>
    </row>
    <row r="319" spans="1:10">
      <c r="A319" s="82">
        <v>4780717</v>
      </c>
      <c r="B319" s="83">
        <v>20144569</v>
      </c>
      <c r="C319" s="82" t="s">
        <v>466</v>
      </c>
      <c r="D319" s="82" t="s">
        <v>80</v>
      </c>
      <c r="E319" s="82" t="s">
        <v>480</v>
      </c>
      <c r="F319" s="82" t="s">
        <v>157</v>
      </c>
      <c r="G319" s="82" t="s">
        <v>469</v>
      </c>
      <c r="H319" s="82" t="s">
        <v>1325</v>
      </c>
      <c r="I319" s="82" t="s">
        <v>158</v>
      </c>
      <c r="J319" s="82" t="s">
        <v>881</v>
      </c>
    </row>
    <row r="320" spans="1:10">
      <c r="A320" s="82">
        <v>4782669</v>
      </c>
      <c r="B320" s="83">
        <v>20144631</v>
      </c>
      <c r="C320" s="82" t="s">
        <v>467</v>
      </c>
      <c r="D320" s="82" t="s">
        <v>1330</v>
      </c>
      <c r="E320" s="82" t="s">
        <v>135</v>
      </c>
      <c r="F320" s="82" t="s">
        <v>1448</v>
      </c>
      <c r="G320" s="82" t="s">
        <v>469</v>
      </c>
      <c r="H320" s="82" t="s">
        <v>1325</v>
      </c>
      <c r="I320" s="82" t="s">
        <v>158</v>
      </c>
      <c r="J320" s="82" t="s">
        <v>882</v>
      </c>
    </row>
    <row r="321" spans="1:10">
      <c r="A321" s="82">
        <v>4782707</v>
      </c>
      <c r="B321" s="83">
        <v>20144707</v>
      </c>
      <c r="C321" s="82" t="s">
        <v>468</v>
      </c>
      <c r="D321" s="82" t="s">
        <v>80</v>
      </c>
      <c r="E321" s="82" t="s">
        <v>108</v>
      </c>
      <c r="F321" s="82" t="s">
        <v>157</v>
      </c>
      <c r="G321" s="82" t="s">
        <v>469</v>
      </c>
      <c r="H321" s="82" t="s">
        <v>1325</v>
      </c>
      <c r="I321" s="82" t="s">
        <v>158</v>
      </c>
      <c r="J321" s="82" t="s">
        <v>883</v>
      </c>
    </row>
    <row r="322" spans="1:10">
      <c r="A322" s="82">
        <v>4785880</v>
      </c>
      <c r="B322" s="83">
        <v>20144852</v>
      </c>
      <c r="C322" s="82" t="s">
        <v>473</v>
      </c>
      <c r="D322" s="82" t="s">
        <v>67</v>
      </c>
      <c r="E322" s="82" t="s">
        <v>1360</v>
      </c>
      <c r="F322" s="82" t="s">
        <v>161</v>
      </c>
      <c r="G322" s="82" t="s">
        <v>469</v>
      </c>
      <c r="H322" s="82" t="s">
        <v>1325</v>
      </c>
      <c r="I322" s="82" t="s">
        <v>158</v>
      </c>
      <c r="J322" s="82" t="s">
        <v>884</v>
      </c>
    </row>
    <row r="323" spans="1:10">
      <c r="A323" s="82">
        <v>4785845</v>
      </c>
      <c r="B323" s="83">
        <v>20144858</v>
      </c>
      <c r="C323" s="82" t="s">
        <v>474</v>
      </c>
      <c r="D323" s="82" t="s">
        <v>67</v>
      </c>
      <c r="E323" s="82" t="s">
        <v>1360</v>
      </c>
      <c r="F323" s="82" t="s">
        <v>161</v>
      </c>
      <c r="G323" s="82" t="s">
        <v>469</v>
      </c>
      <c r="H323" s="82" t="s">
        <v>1325</v>
      </c>
      <c r="I323" s="82" t="s">
        <v>158</v>
      </c>
      <c r="J323" s="82" t="s">
        <v>885</v>
      </c>
    </row>
    <row r="324" spans="1:10">
      <c r="A324" s="82">
        <v>4788478</v>
      </c>
      <c r="B324" s="83">
        <v>20144893</v>
      </c>
      <c r="C324" s="82" t="s">
        <v>485</v>
      </c>
      <c r="D324" s="82" t="s">
        <v>9</v>
      </c>
      <c r="E324" s="82" t="s">
        <v>521</v>
      </c>
      <c r="F324" s="82" t="s">
        <v>156</v>
      </c>
      <c r="G324" s="82" t="s">
        <v>469</v>
      </c>
      <c r="H324" s="82" t="s">
        <v>1325</v>
      </c>
      <c r="I324" s="82" t="s">
        <v>158</v>
      </c>
      <c r="J324" s="82" t="s">
        <v>886</v>
      </c>
    </row>
    <row r="325" spans="1:10">
      <c r="A325" s="82">
        <v>4788503</v>
      </c>
      <c r="B325" s="83">
        <v>20144922</v>
      </c>
      <c r="C325" s="82" t="s">
        <v>486</v>
      </c>
      <c r="D325" s="82" t="s">
        <v>1330</v>
      </c>
      <c r="E325" s="82" t="s">
        <v>135</v>
      </c>
      <c r="F325" s="82" t="s">
        <v>1448</v>
      </c>
      <c r="G325" s="82" t="s">
        <v>469</v>
      </c>
      <c r="H325" s="82" t="s">
        <v>1325</v>
      </c>
      <c r="I325" s="82" t="s">
        <v>158</v>
      </c>
      <c r="J325" s="82" t="s">
        <v>887</v>
      </c>
    </row>
    <row r="326" spans="1:10">
      <c r="A326" s="82">
        <v>4788504</v>
      </c>
      <c r="B326" s="83">
        <v>20144923</v>
      </c>
      <c r="C326" s="82" t="s">
        <v>487</v>
      </c>
      <c r="D326" s="82" t="s">
        <v>76</v>
      </c>
      <c r="E326" s="82" t="s">
        <v>386</v>
      </c>
      <c r="F326" s="82" t="s">
        <v>1582</v>
      </c>
      <c r="G326" s="82" t="s">
        <v>469</v>
      </c>
      <c r="H326" s="82" t="s">
        <v>1325</v>
      </c>
      <c r="I326" s="82" t="s">
        <v>158</v>
      </c>
      <c r="J326" s="82" t="s">
        <v>888</v>
      </c>
    </row>
    <row r="327" spans="1:10">
      <c r="A327" s="82">
        <v>4788519</v>
      </c>
      <c r="B327" s="83">
        <v>20144954</v>
      </c>
      <c r="C327" s="82" t="s">
        <v>488</v>
      </c>
      <c r="D327" s="82" t="s">
        <v>84</v>
      </c>
      <c r="E327" s="82" t="s">
        <v>205</v>
      </c>
      <c r="F327" s="82" t="s">
        <v>519</v>
      </c>
      <c r="G327" s="82" t="s">
        <v>469</v>
      </c>
      <c r="H327" s="82" t="s">
        <v>1325</v>
      </c>
      <c r="I327" s="82" t="s">
        <v>158</v>
      </c>
      <c r="J327" s="82" t="s">
        <v>889</v>
      </c>
    </row>
    <row r="328" spans="1:10">
      <c r="A328" s="82">
        <v>4788556</v>
      </c>
      <c r="B328" s="83">
        <v>20144973</v>
      </c>
      <c r="C328" s="82" t="s">
        <v>495</v>
      </c>
      <c r="D328" s="82" t="s">
        <v>73</v>
      </c>
      <c r="E328" s="82" t="s">
        <v>1441</v>
      </c>
      <c r="F328" s="82" t="s">
        <v>1582</v>
      </c>
      <c r="G328" s="82" t="s">
        <v>469</v>
      </c>
      <c r="H328" s="82" t="s">
        <v>1325</v>
      </c>
      <c r="I328" s="82" t="s">
        <v>158</v>
      </c>
      <c r="J328" s="82" t="s">
        <v>890</v>
      </c>
    </row>
    <row r="329" spans="1:10">
      <c r="A329" s="82">
        <v>4788559</v>
      </c>
      <c r="B329" s="83">
        <v>20144976</v>
      </c>
      <c r="C329" s="82" t="s">
        <v>496</v>
      </c>
      <c r="D329" s="82" t="s">
        <v>151</v>
      </c>
      <c r="E329" s="82" t="s">
        <v>1474</v>
      </c>
      <c r="F329" s="82" t="s">
        <v>1582</v>
      </c>
      <c r="G329" s="82" t="s">
        <v>469</v>
      </c>
      <c r="H329" s="82" t="s">
        <v>1325</v>
      </c>
      <c r="I329" s="82" t="s">
        <v>158</v>
      </c>
      <c r="J329" s="82" t="s">
        <v>891</v>
      </c>
    </row>
    <row r="330" spans="1:10">
      <c r="A330" s="82">
        <v>4788540</v>
      </c>
      <c r="B330" s="83">
        <v>20144998</v>
      </c>
      <c r="C330" s="82" t="s">
        <v>489</v>
      </c>
      <c r="D330" s="82" t="s">
        <v>63</v>
      </c>
      <c r="E330" s="82" t="s">
        <v>1372</v>
      </c>
      <c r="F330" s="82" t="s">
        <v>156</v>
      </c>
      <c r="G330" s="82" t="s">
        <v>469</v>
      </c>
      <c r="H330" s="82" t="s">
        <v>1325</v>
      </c>
      <c r="I330" s="82" t="s">
        <v>158</v>
      </c>
      <c r="J330" s="82" t="s">
        <v>892</v>
      </c>
    </row>
    <row r="331" spans="1:10">
      <c r="A331" s="82">
        <v>4829178</v>
      </c>
      <c r="B331" s="83">
        <v>20145036</v>
      </c>
      <c r="C331" s="82" t="s">
        <v>1421</v>
      </c>
      <c r="D331" s="82" t="s">
        <v>1704</v>
      </c>
      <c r="E331" s="82" t="s">
        <v>431</v>
      </c>
      <c r="F331" s="82" t="s">
        <v>156</v>
      </c>
      <c r="G331" s="82" t="s">
        <v>470</v>
      </c>
      <c r="H331" s="82" t="s">
        <v>1325</v>
      </c>
      <c r="I331" s="82" t="s">
        <v>158</v>
      </c>
      <c r="J331" s="82" t="s">
        <v>893</v>
      </c>
    </row>
    <row r="332" spans="1:10">
      <c r="A332" s="82">
        <v>4788578</v>
      </c>
      <c r="B332" s="83">
        <v>20145051</v>
      </c>
      <c r="C332" s="82" t="s">
        <v>491</v>
      </c>
      <c r="D332" s="82" t="s">
        <v>63</v>
      </c>
      <c r="E332" s="82" t="s">
        <v>1372</v>
      </c>
      <c r="F332" s="82" t="s">
        <v>156</v>
      </c>
      <c r="G332" s="82" t="s">
        <v>469</v>
      </c>
      <c r="H332" s="82" t="s">
        <v>1325</v>
      </c>
      <c r="I332" s="82" t="s">
        <v>158</v>
      </c>
      <c r="J332" s="82" t="s">
        <v>894</v>
      </c>
    </row>
    <row r="333" spans="1:10">
      <c r="A333" s="82">
        <v>4788605</v>
      </c>
      <c r="B333" s="83">
        <v>20145067</v>
      </c>
      <c r="C333" s="82" t="s">
        <v>492</v>
      </c>
      <c r="D333" s="82" t="s">
        <v>1705</v>
      </c>
      <c r="E333" s="82" t="s">
        <v>431</v>
      </c>
      <c r="F333" s="82" t="s">
        <v>156</v>
      </c>
      <c r="G333" s="82" t="s">
        <v>469</v>
      </c>
      <c r="H333" s="82" t="s">
        <v>1325</v>
      </c>
      <c r="I333" s="82" t="s">
        <v>158</v>
      </c>
      <c r="J333" s="82" t="s">
        <v>895</v>
      </c>
    </row>
    <row r="334" spans="1:10">
      <c r="A334" s="82">
        <v>4788606</v>
      </c>
      <c r="B334" s="83">
        <v>20145071</v>
      </c>
      <c r="C334" s="82" t="s">
        <v>493</v>
      </c>
      <c r="D334" s="82" t="s">
        <v>1705</v>
      </c>
      <c r="E334" s="82" t="s">
        <v>431</v>
      </c>
      <c r="F334" s="82" t="s">
        <v>156</v>
      </c>
      <c r="G334" s="82" t="s">
        <v>469</v>
      </c>
      <c r="H334" s="82" t="s">
        <v>1325</v>
      </c>
      <c r="I334" s="82" t="s">
        <v>158</v>
      </c>
      <c r="J334" s="82" t="s">
        <v>896</v>
      </c>
    </row>
    <row r="335" spans="1:10">
      <c r="A335" s="82">
        <v>4788607</v>
      </c>
      <c r="B335" s="83">
        <v>20145073</v>
      </c>
      <c r="C335" s="82" t="s">
        <v>494</v>
      </c>
      <c r="D335" s="82" t="s">
        <v>1436</v>
      </c>
      <c r="E335" s="82" t="s">
        <v>431</v>
      </c>
      <c r="F335" s="82" t="s">
        <v>156</v>
      </c>
      <c r="G335" s="82" t="s">
        <v>469</v>
      </c>
      <c r="H335" s="82" t="s">
        <v>1325</v>
      </c>
      <c r="I335" s="82" t="s">
        <v>158</v>
      </c>
      <c r="J335" s="82" t="s">
        <v>897</v>
      </c>
    </row>
    <row r="336" spans="1:10">
      <c r="A336" s="82">
        <v>4789979</v>
      </c>
      <c r="B336" s="83">
        <v>20145123</v>
      </c>
      <c r="C336" s="82" t="s">
        <v>497</v>
      </c>
      <c r="D336" s="82" t="s">
        <v>63</v>
      </c>
      <c r="E336" s="82" t="s">
        <v>1372</v>
      </c>
      <c r="F336" s="82" t="s">
        <v>156</v>
      </c>
      <c r="G336" s="82" t="s">
        <v>469</v>
      </c>
      <c r="H336" s="82" t="s">
        <v>1325</v>
      </c>
      <c r="I336" s="82" t="s">
        <v>158</v>
      </c>
      <c r="J336" s="82" t="s">
        <v>898</v>
      </c>
    </row>
    <row r="337" spans="1:10">
      <c r="A337" s="82">
        <v>4789949</v>
      </c>
      <c r="B337" s="83">
        <v>20145168</v>
      </c>
      <c r="C337" s="82" t="s">
        <v>1584</v>
      </c>
      <c r="D337" s="82" t="s">
        <v>76</v>
      </c>
      <c r="E337" s="82" t="s">
        <v>132</v>
      </c>
      <c r="F337" s="82" t="s">
        <v>1582</v>
      </c>
      <c r="G337" s="82" t="s">
        <v>469</v>
      </c>
      <c r="H337" s="82" t="s">
        <v>1325</v>
      </c>
      <c r="I337" s="82" t="s">
        <v>158</v>
      </c>
      <c r="J337" s="82" t="s">
        <v>899</v>
      </c>
    </row>
    <row r="338" spans="1:10">
      <c r="A338" s="82">
        <v>4789954</v>
      </c>
      <c r="B338" s="83">
        <v>20145182</v>
      </c>
      <c r="C338" s="82" t="s">
        <v>498</v>
      </c>
      <c r="D338" s="82" t="s">
        <v>149</v>
      </c>
      <c r="E338" s="82" t="s">
        <v>211</v>
      </c>
      <c r="F338" s="82" t="s">
        <v>519</v>
      </c>
      <c r="G338" s="82" t="s">
        <v>469</v>
      </c>
      <c r="H338" s="82" t="s">
        <v>1325</v>
      </c>
      <c r="I338" s="82" t="s">
        <v>158</v>
      </c>
      <c r="J338" s="82" t="s">
        <v>900</v>
      </c>
    </row>
    <row r="339" spans="1:10">
      <c r="A339" s="82">
        <v>4789965</v>
      </c>
      <c r="B339" s="83">
        <v>20145206</v>
      </c>
      <c r="C339" s="82" t="s">
        <v>499</v>
      </c>
      <c r="D339" s="82" t="s">
        <v>80</v>
      </c>
      <c r="E339" s="82" t="s">
        <v>480</v>
      </c>
      <c r="F339" s="82" t="s">
        <v>157</v>
      </c>
      <c r="G339" s="82" t="s">
        <v>469</v>
      </c>
      <c r="H339" s="82" t="s">
        <v>1325</v>
      </c>
      <c r="I339" s="82" t="s">
        <v>158</v>
      </c>
      <c r="J339" s="82" t="s">
        <v>901</v>
      </c>
    </row>
    <row r="340" spans="1:10">
      <c r="A340" s="82">
        <v>4790015</v>
      </c>
      <c r="B340" s="83">
        <v>20145246</v>
      </c>
      <c r="C340" s="82" t="s">
        <v>482</v>
      </c>
      <c r="D340" s="82" t="s">
        <v>153</v>
      </c>
      <c r="E340" s="82" t="s">
        <v>137</v>
      </c>
      <c r="F340" s="82" t="s">
        <v>1448</v>
      </c>
      <c r="G340" s="82" t="s">
        <v>469</v>
      </c>
      <c r="H340" s="82" t="s">
        <v>1325</v>
      </c>
      <c r="I340" s="82" t="s">
        <v>158</v>
      </c>
      <c r="J340" s="82" t="s">
        <v>902</v>
      </c>
    </row>
    <row r="341" spans="1:10">
      <c r="A341" s="82">
        <v>4790019</v>
      </c>
      <c r="B341" s="83">
        <v>20145258</v>
      </c>
      <c r="C341" s="82" t="s">
        <v>483</v>
      </c>
      <c r="D341" s="82" t="s">
        <v>153</v>
      </c>
      <c r="E341" s="82" t="s">
        <v>111</v>
      </c>
      <c r="F341" s="82" t="s">
        <v>1448</v>
      </c>
      <c r="G341" s="82" t="s">
        <v>469</v>
      </c>
      <c r="H341" s="82" t="s">
        <v>1325</v>
      </c>
      <c r="I341" s="82" t="s">
        <v>158</v>
      </c>
      <c r="J341" s="82" t="s">
        <v>903</v>
      </c>
    </row>
    <row r="342" spans="1:10">
      <c r="A342" s="82">
        <v>4789984</v>
      </c>
      <c r="B342" s="83">
        <v>20145269</v>
      </c>
      <c r="C342" s="82" t="s">
        <v>500</v>
      </c>
      <c r="D342" s="82" t="s">
        <v>73</v>
      </c>
      <c r="E342" s="82" t="s">
        <v>1361</v>
      </c>
      <c r="F342" s="82" t="s">
        <v>1582</v>
      </c>
      <c r="G342" s="82" t="s">
        <v>469</v>
      </c>
      <c r="H342" s="82" t="s">
        <v>1325</v>
      </c>
      <c r="I342" s="82" t="s">
        <v>158</v>
      </c>
      <c r="J342" s="82" t="s">
        <v>904</v>
      </c>
    </row>
    <row r="343" spans="1:10">
      <c r="A343" s="82">
        <v>4790001</v>
      </c>
      <c r="B343" s="83">
        <v>20145283</v>
      </c>
      <c r="C343" s="82" t="s">
        <v>502</v>
      </c>
      <c r="D343" s="82" t="s">
        <v>73</v>
      </c>
      <c r="E343" s="82" t="s">
        <v>1361</v>
      </c>
      <c r="F343" s="82" t="s">
        <v>1582</v>
      </c>
      <c r="G343" s="82" t="s">
        <v>469</v>
      </c>
      <c r="H343" s="82" t="s">
        <v>1325</v>
      </c>
      <c r="I343" s="82" t="s">
        <v>158</v>
      </c>
      <c r="J343" s="82" t="s">
        <v>905</v>
      </c>
    </row>
    <row r="344" spans="1:10">
      <c r="A344" s="82">
        <v>4789930</v>
      </c>
      <c r="B344" s="83">
        <v>20145295</v>
      </c>
      <c r="C344" s="82" t="s">
        <v>503</v>
      </c>
      <c r="D344" s="82" t="s">
        <v>69</v>
      </c>
      <c r="E344" s="82" t="s">
        <v>490</v>
      </c>
      <c r="F344" s="82" t="s">
        <v>1582</v>
      </c>
      <c r="G344" s="82" t="s">
        <v>469</v>
      </c>
      <c r="H344" s="82" t="s">
        <v>1325</v>
      </c>
      <c r="I344" s="82" t="s">
        <v>158</v>
      </c>
      <c r="J344" s="82" t="s">
        <v>906</v>
      </c>
    </row>
    <row r="345" spans="1:10">
      <c r="A345" s="82">
        <v>4790292</v>
      </c>
      <c r="B345" s="83">
        <v>20145310</v>
      </c>
      <c r="C345" s="82" t="s">
        <v>504</v>
      </c>
      <c r="D345" s="82" t="s">
        <v>1328</v>
      </c>
      <c r="E345" s="82" t="s">
        <v>135</v>
      </c>
      <c r="F345" s="82" t="s">
        <v>1448</v>
      </c>
      <c r="G345" s="82" t="s">
        <v>469</v>
      </c>
      <c r="H345" s="82" t="s">
        <v>1325</v>
      </c>
      <c r="I345" s="82" t="s">
        <v>158</v>
      </c>
      <c r="J345" s="82" t="s">
        <v>907</v>
      </c>
    </row>
    <row r="346" spans="1:10">
      <c r="A346" s="82">
        <v>4824034</v>
      </c>
      <c r="B346" s="83">
        <v>20145336</v>
      </c>
      <c r="C346" s="82" t="s">
        <v>1401</v>
      </c>
      <c r="D346" s="82" t="s">
        <v>1705</v>
      </c>
      <c r="E346" s="82" t="s">
        <v>246</v>
      </c>
      <c r="F346" s="82" t="s">
        <v>156</v>
      </c>
      <c r="G346" s="82" t="s">
        <v>469</v>
      </c>
      <c r="H346" s="82" t="s">
        <v>1325</v>
      </c>
      <c r="I346" s="82" t="s">
        <v>158</v>
      </c>
      <c r="J346" s="82" t="s">
        <v>908</v>
      </c>
    </row>
    <row r="347" spans="1:10">
      <c r="A347" s="82">
        <v>4790037</v>
      </c>
      <c r="B347" s="83">
        <v>20145346</v>
      </c>
      <c r="C347" s="82" t="s">
        <v>510</v>
      </c>
      <c r="D347" s="82" t="s">
        <v>84</v>
      </c>
      <c r="E347" s="82" t="s">
        <v>205</v>
      </c>
      <c r="F347" s="82" t="s">
        <v>519</v>
      </c>
      <c r="G347" s="82" t="s">
        <v>469</v>
      </c>
      <c r="H347" s="82" t="s">
        <v>1325</v>
      </c>
      <c r="I347" s="82" t="s">
        <v>158</v>
      </c>
      <c r="J347" s="82" t="s">
        <v>909</v>
      </c>
    </row>
    <row r="348" spans="1:10">
      <c r="A348" s="82">
        <v>4790314</v>
      </c>
      <c r="B348" s="83">
        <v>20145365</v>
      </c>
      <c r="C348" s="82" t="s">
        <v>505</v>
      </c>
      <c r="D348" s="82" t="s">
        <v>69</v>
      </c>
      <c r="E348" s="82" t="s">
        <v>1441</v>
      </c>
      <c r="F348" s="82" t="s">
        <v>1582</v>
      </c>
      <c r="G348" s="82" t="s">
        <v>469</v>
      </c>
      <c r="H348" s="82" t="s">
        <v>1325</v>
      </c>
      <c r="I348" s="82" t="s">
        <v>158</v>
      </c>
      <c r="J348" s="82" t="s">
        <v>910</v>
      </c>
    </row>
    <row r="349" spans="1:10">
      <c r="A349" s="82">
        <v>4790038</v>
      </c>
      <c r="B349" s="83">
        <v>20145379</v>
      </c>
      <c r="C349" s="82" t="s">
        <v>506</v>
      </c>
      <c r="D349" s="82" t="s">
        <v>148</v>
      </c>
      <c r="E349" s="82" t="s">
        <v>1602</v>
      </c>
      <c r="F349" s="82" t="s">
        <v>520</v>
      </c>
      <c r="G349" s="82" t="s">
        <v>469</v>
      </c>
      <c r="H349" s="82" t="s">
        <v>1325</v>
      </c>
      <c r="I349" s="82" t="s">
        <v>158</v>
      </c>
      <c r="J349" s="82" t="s">
        <v>911</v>
      </c>
    </row>
    <row r="350" spans="1:10">
      <c r="A350" s="82">
        <v>4790280</v>
      </c>
      <c r="B350" s="83">
        <v>20145388</v>
      </c>
      <c r="C350" s="82" t="s">
        <v>507</v>
      </c>
      <c r="D350" s="82" t="s">
        <v>84</v>
      </c>
      <c r="E350" s="82" t="s">
        <v>205</v>
      </c>
      <c r="F350" s="82" t="s">
        <v>519</v>
      </c>
      <c r="G350" s="82" t="s">
        <v>469</v>
      </c>
      <c r="H350" s="82" t="s">
        <v>1325</v>
      </c>
      <c r="I350" s="82" t="s">
        <v>158</v>
      </c>
      <c r="J350" s="82" t="s">
        <v>912</v>
      </c>
    </row>
    <row r="351" spans="1:10">
      <c r="A351" s="82">
        <v>4790283</v>
      </c>
      <c r="B351" s="83">
        <v>20145389</v>
      </c>
      <c r="C351" s="82" t="s">
        <v>511</v>
      </c>
      <c r="D351" s="82" t="s">
        <v>524</v>
      </c>
      <c r="E351" s="82" t="s">
        <v>108</v>
      </c>
      <c r="F351" s="82" t="s">
        <v>157</v>
      </c>
      <c r="G351" s="82" t="s">
        <v>469</v>
      </c>
      <c r="H351" s="82" t="s">
        <v>1325</v>
      </c>
      <c r="I351" s="82" t="s">
        <v>158</v>
      </c>
      <c r="J351" s="82" t="s">
        <v>913</v>
      </c>
    </row>
    <row r="352" spans="1:10">
      <c r="A352" s="82">
        <v>4790270</v>
      </c>
      <c r="B352" s="83">
        <v>20145400</v>
      </c>
      <c r="C352" s="82" t="s">
        <v>508</v>
      </c>
      <c r="D352" s="82" t="s">
        <v>1605</v>
      </c>
      <c r="E352" s="82" t="s">
        <v>1666</v>
      </c>
      <c r="F352" s="82" t="s">
        <v>156</v>
      </c>
      <c r="G352" s="82" t="s">
        <v>469</v>
      </c>
      <c r="H352" s="82" t="s">
        <v>1325</v>
      </c>
      <c r="I352" s="82" t="s">
        <v>158</v>
      </c>
      <c r="J352" s="82" t="s">
        <v>914</v>
      </c>
    </row>
    <row r="353" spans="1:10">
      <c r="A353" s="82">
        <v>4791644</v>
      </c>
      <c r="B353" s="83">
        <v>20145426</v>
      </c>
      <c r="C353" s="82" t="s">
        <v>512</v>
      </c>
      <c r="D353" s="82" t="s">
        <v>1702</v>
      </c>
      <c r="E353" s="82" t="s">
        <v>115</v>
      </c>
      <c r="F353" s="82" t="s">
        <v>156</v>
      </c>
      <c r="G353" s="82" t="s">
        <v>469</v>
      </c>
      <c r="H353" s="82" t="s">
        <v>1325</v>
      </c>
      <c r="I353" s="82" t="s">
        <v>158</v>
      </c>
      <c r="J353" s="82" t="s">
        <v>915</v>
      </c>
    </row>
    <row r="354" spans="1:10">
      <c r="A354" s="82">
        <v>4791647</v>
      </c>
      <c r="B354" s="83">
        <v>20145441</v>
      </c>
      <c r="C354" s="82" t="s">
        <v>513</v>
      </c>
      <c r="D354" s="82" t="s">
        <v>73</v>
      </c>
      <c r="E354" s="82" t="s">
        <v>112</v>
      </c>
      <c r="F354" s="82" t="s">
        <v>1582</v>
      </c>
      <c r="G354" s="82" t="s">
        <v>469</v>
      </c>
      <c r="H354" s="82" t="s">
        <v>1325</v>
      </c>
      <c r="I354" s="82" t="s">
        <v>158</v>
      </c>
      <c r="J354" s="82" t="s">
        <v>916</v>
      </c>
    </row>
    <row r="355" spans="1:10">
      <c r="A355" s="82">
        <v>4793007</v>
      </c>
      <c r="B355" s="83">
        <v>20145509</v>
      </c>
      <c r="C355" s="82" t="s">
        <v>514</v>
      </c>
      <c r="D355" s="82" t="s">
        <v>80</v>
      </c>
      <c r="E355" s="82" t="s">
        <v>528</v>
      </c>
      <c r="F355" s="82" t="s">
        <v>157</v>
      </c>
      <c r="G355" s="82" t="s">
        <v>469</v>
      </c>
      <c r="H355" s="82" t="s">
        <v>1325</v>
      </c>
      <c r="I355" s="82" t="s">
        <v>158</v>
      </c>
      <c r="J355" s="82" t="s">
        <v>917</v>
      </c>
    </row>
    <row r="356" spans="1:10">
      <c r="A356" s="82">
        <v>4814441</v>
      </c>
      <c r="B356" s="83">
        <v>20145529</v>
      </c>
      <c r="C356" s="82" t="s">
        <v>1362</v>
      </c>
      <c r="D356" s="82" t="s">
        <v>1702</v>
      </c>
      <c r="E356" s="82" t="s">
        <v>115</v>
      </c>
      <c r="F356" s="82" t="s">
        <v>156</v>
      </c>
      <c r="G356" s="82" t="s">
        <v>469</v>
      </c>
      <c r="H356" s="82" t="s">
        <v>1325</v>
      </c>
      <c r="I356" s="82" t="s">
        <v>158</v>
      </c>
      <c r="J356" s="82" t="s">
        <v>918</v>
      </c>
    </row>
    <row r="357" spans="1:10">
      <c r="A357" s="82">
        <v>4793051</v>
      </c>
      <c r="B357" s="83">
        <v>20145554</v>
      </c>
      <c r="C357" s="82" t="s">
        <v>515</v>
      </c>
      <c r="D357" s="82" t="s">
        <v>77</v>
      </c>
      <c r="E357" s="82" t="s">
        <v>509</v>
      </c>
      <c r="F357" s="82" t="s">
        <v>1448</v>
      </c>
      <c r="G357" s="82" t="s">
        <v>469</v>
      </c>
      <c r="H357" s="82" t="s">
        <v>1325</v>
      </c>
      <c r="I357" s="82" t="s">
        <v>158</v>
      </c>
      <c r="J357" s="82" t="s">
        <v>919</v>
      </c>
    </row>
    <row r="358" spans="1:10">
      <c r="A358" s="82">
        <v>4793774</v>
      </c>
      <c r="B358" s="83">
        <v>20145578</v>
      </c>
      <c r="C358" s="82" t="s">
        <v>516</v>
      </c>
      <c r="D358" s="82" t="s">
        <v>1702</v>
      </c>
      <c r="E358" s="82" t="s">
        <v>115</v>
      </c>
      <c r="F358" s="82" t="s">
        <v>156</v>
      </c>
      <c r="G358" s="82" t="s">
        <v>469</v>
      </c>
      <c r="H358" s="82" t="s">
        <v>1325</v>
      </c>
      <c r="I358" s="82" t="s">
        <v>158</v>
      </c>
      <c r="J358" s="82" t="s">
        <v>920</v>
      </c>
    </row>
    <row r="359" spans="1:10">
      <c r="A359" s="82">
        <v>4793775</v>
      </c>
      <c r="B359" s="83">
        <v>20145582</v>
      </c>
      <c r="C359" s="82" t="s">
        <v>517</v>
      </c>
      <c r="D359" s="82" t="s">
        <v>1702</v>
      </c>
      <c r="E359" s="82" t="s">
        <v>115</v>
      </c>
      <c r="F359" s="82" t="s">
        <v>156</v>
      </c>
      <c r="G359" s="82" t="s">
        <v>469</v>
      </c>
      <c r="H359" s="82" t="s">
        <v>1325</v>
      </c>
      <c r="I359" s="82" t="s">
        <v>158</v>
      </c>
      <c r="J359" s="82" t="s">
        <v>921</v>
      </c>
    </row>
    <row r="360" spans="1:10">
      <c r="A360" s="82">
        <v>4793761</v>
      </c>
      <c r="B360" s="83">
        <v>20145585</v>
      </c>
      <c r="C360" s="82" t="s">
        <v>518</v>
      </c>
      <c r="D360" s="82" t="s">
        <v>1702</v>
      </c>
      <c r="E360" s="82" t="s">
        <v>115</v>
      </c>
      <c r="F360" s="82" t="s">
        <v>156</v>
      </c>
      <c r="G360" s="82" t="s">
        <v>469</v>
      </c>
      <c r="H360" s="82" t="s">
        <v>1325</v>
      </c>
      <c r="I360" s="82" t="s">
        <v>158</v>
      </c>
      <c r="J360" s="82" t="s">
        <v>922</v>
      </c>
    </row>
    <row r="361" spans="1:10">
      <c r="A361" s="82">
        <v>4879335</v>
      </c>
      <c r="B361" s="83">
        <v>20145633</v>
      </c>
      <c r="C361" s="82" t="s">
        <v>1667</v>
      </c>
      <c r="D361" s="82" t="s">
        <v>84</v>
      </c>
      <c r="E361" s="82" t="s">
        <v>318</v>
      </c>
      <c r="F361" s="82" t="s">
        <v>519</v>
      </c>
      <c r="G361" s="82" t="s">
        <v>1703</v>
      </c>
      <c r="H361" s="82" t="s">
        <v>1325</v>
      </c>
      <c r="I361" s="82" t="s">
        <v>158</v>
      </c>
      <c r="J361" s="82" t="s">
        <v>923</v>
      </c>
    </row>
    <row r="362" spans="1:10">
      <c r="A362" s="82">
        <v>4803407</v>
      </c>
      <c r="B362" s="83">
        <v>20145654</v>
      </c>
      <c r="C362" s="82" t="s">
        <v>534</v>
      </c>
      <c r="D362" s="82" t="s">
        <v>155</v>
      </c>
      <c r="E362" s="82" t="s">
        <v>244</v>
      </c>
      <c r="F362" s="82" t="s">
        <v>1603</v>
      </c>
      <c r="G362" s="82" t="s">
        <v>469</v>
      </c>
      <c r="H362" s="82" t="s">
        <v>1325</v>
      </c>
      <c r="I362" s="82" t="s">
        <v>158</v>
      </c>
      <c r="J362" s="82" t="s">
        <v>924</v>
      </c>
    </row>
    <row r="363" spans="1:10">
      <c r="A363" s="82">
        <v>4803846</v>
      </c>
      <c r="B363" s="83">
        <v>20145671</v>
      </c>
      <c r="C363" s="82" t="s">
        <v>535</v>
      </c>
      <c r="D363" s="82" t="s">
        <v>76</v>
      </c>
      <c r="E363" s="82" t="s">
        <v>132</v>
      </c>
      <c r="F363" s="82" t="s">
        <v>1582</v>
      </c>
      <c r="G363" s="82" t="s">
        <v>469</v>
      </c>
      <c r="H363" s="82" t="s">
        <v>1325</v>
      </c>
      <c r="I363" s="82" t="s">
        <v>158</v>
      </c>
      <c r="J363" s="82" t="s">
        <v>925</v>
      </c>
    </row>
    <row r="364" spans="1:10">
      <c r="A364" s="82">
        <v>4803519</v>
      </c>
      <c r="B364" s="83">
        <v>20145680</v>
      </c>
      <c r="C364" s="82" t="s">
        <v>536</v>
      </c>
      <c r="D364" s="82" t="s">
        <v>77</v>
      </c>
      <c r="E364" s="82" t="s">
        <v>509</v>
      </c>
      <c r="F364" s="82" t="s">
        <v>1448</v>
      </c>
      <c r="G364" s="82" t="s">
        <v>469</v>
      </c>
      <c r="H364" s="82" t="s">
        <v>1325</v>
      </c>
      <c r="I364" s="82" t="s">
        <v>158</v>
      </c>
      <c r="J364" s="82" t="s">
        <v>926</v>
      </c>
    </row>
    <row r="365" spans="1:10">
      <c r="A365" s="82">
        <v>4803852</v>
      </c>
      <c r="B365" s="83">
        <v>20145682</v>
      </c>
      <c r="C365" s="82" t="s">
        <v>537</v>
      </c>
      <c r="D365" s="82" t="s">
        <v>1329</v>
      </c>
      <c r="E365" s="82" t="s">
        <v>509</v>
      </c>
      <c r="F365" s="82" t="s">
        <v>1448</v>
      </c>
      <c r="G365" s="82" t="s">
        <v>469</v>
      </c>
      <c r="H365" s="82" t="s">
        <v>1325</v>
      </c>
      <c r="I365" s="82" t="s">
        <v>158</v>
      </c>
      <c r="J365" s="82" t="s">
        <v>927</v>
      </c>
    </row>
    <row r="366" spans="1:10">
      <c r="A366" s="82">
        <v>4803521</v>
      </c>
      <c r="B366" s="83">
        <v>20145689</v>
      </c>
      <c r="C366" s="82" t="s">
        <v>538</v>
      </c>
      <c r="D366" s="82" t="s">
        <v>1329</v>
      </c>
      <c r="E366" s="82" t="s">
        <v>509</v>
      </c>
      <c r="F366" s="82" t="s">
        <v>1448</v>
      </c>
      <c r="G366" s="82" t="s">
        <v>469</v>
      </c>
      <c r="H366" s="82" t="s">
        <v>1325</v>
      </c>
      <c r="I366" s="82" t="s">
        <v>158</v>
      </c>
      <c r="J366" s="82" t="s">
        <v>928</v>
      </c>
    </row>
    <row r="367" spans="1:10">
      <c r="A367" s="82">
        <v>4812170</v>
      </c>
      <c r="B367" s="83">
        <v>20145727</v>
      </c>
      <c r="C367" s="82" t="s">
        <v>1333</v>
      </c>
      <c r="D367" s="82" t="s">
        <v>76</v>
      </c>
      <c r="E367" s="82" t="s">
        <v>132</v>
      </c>
      <c r="F367" s="82" t="s">
        <v>1582</v>
      </c>
      <c r="G367" s="82" t="s">
        <v>469</v>
      </c>
      <c r="H367" s="82" t="s">
        <v>1325</v>
      </c>
      <c r="I367" s="82" t="s">
        <v>158</v>
      </c>
      <c r="J367" s="82" t="s">
        <v>929</v>
      </c>
    </row>
    <row r="368" spans="1:10">
      <c r="A368" s="82">
        <v>4805564</v>
      </c>
      <c r="B368" s="83">
        <v>20145730</v>
      </c>
      <c r="C368" s="82" t="s">
        <v>539</v>
      </c>
      <c r="D368" s="82" t="s">
        <v>76</v>
      </c>
      <c r="E368" s="82" t="s">
        <v>132</v>
      </c>
      <c r="F368" s="82" t="s">
        <v>1582</v>
      </c>
      <c r="G368" s="82" t="s">
        <v>469</v>
      </c>
      <c r="H368" s="82" t="s">
        <v>1325</v>
      </c>
      <c r="I368" s="82" t="s">
        <v>158</v>
      </c>
      <c r="J368" s="82" t="s">
        <v>930</v>
      </c>
    </row>
    <row r="369" spans="1:10">
      <c r="A369" s="82">
        <v>4883786</v>
      </c>
      <c r="B369" s="83">
        <v>20145735</v>
      </c>
      <c r="C369" s="82" t="s">
        <v>1708</v>
      </c>
      <c r="D369" s="82" t="s">
        <v>69</v>
      </c>
      <c r="E369" s="82" t="s">
        <v>1664</v>
      </c>
      <c r="F369" s="82" t="s">
        <v>1582</v>
      </c>
      <c r="G369" s="82" t="s">
        <v>1709</v>
      </c>
      <c r="H369" s="82" t="s">
        <v>1325</v>
      </c>
      <c r="I369" s="82" t="s">
        <v>158</v>
      </c>
      <c r="J369" s="82" t="s">
        <v>931</v>
      </c>
    </row>
    <row r="370" spans="1:10">
      <c r="A370" s="82">
        <v>4805563</v>
      </c>
      <c r="B370" s="83">
        <v>20145792</v>
      </c>
      <c r="C370" s="82" t="s">
        <v>540</v>
      </c>
      <c r="D370" s="82" t="s">
        <v>88</v>
      </c>
      <c r="E370" s="82" t="s">
        <v>1372</v>
      </c>
      <c r="F370" s="82" t="s">
        <v>156</v>
      </c>
      <c r="G370" s="82" t="s">
        <v>469</v>
      </c>
      <c r="H370" s="82" t="s">
        <v>1325</v>
      </c>
      <c r="I370" s="82" t="s">
        <v>158</v>
      </c>
      <c r="J370" s="82" t="s">
        <v>932</v>
      </c>
    </row>
    <row r="371" spans="1:10">
      <c r="A371" s="82">
        <v>4805556</v>
      </c>
      <c r="B371" s="83">
        <v>20145795</v>
      </c>
      <c r="C371" s="82" t="s">
        <v>541</v>
      </c>
      <c r="D371" s="82" t="s">
        <v>76</v>
      </c>
      <c r="E371" s="82" t="s">
        <v>386</v>
      </c>
      <c r="F371" s="82" t="s">
        <v>1582</v>
      </c>
      <c r="G371" s="82" t="s">
        <v>469</v>
      </c>
      <c r="H371" s="82" t="s">
        <v>1325</v>
      </c>
      <c r="I371" s="82" t="s">
        <v>158</v>
      </c>
      <c r="J371" s="82" t="s">
        <v>933</v>
      </c>
    </row>
    <row r="372" spans="1:10">
      <c r="A372" s="82">
        <v>4805289</v>
      </c>
      <c r="B372" s="83">
        <v>20145806</v>
      </c>
      <c r="C372" s="82" t="s">
        <v>542</v>
      </c>
      <c r="D372" s="82" t="s">
        <v>1705</v>
      </c>
      <c r="E372" s="82" t="s">
        <v>431</v>
      </c>
      <c r="F372" s="82" t="s">
        <v>156</v>
      </c>
      <c r="G372" s="82" t="s">
        <v>469</v>
      </c>
      <c r="H372" s="82" t="s">
        <v>1325</v>
      </c>
      <c r="I372" s="82" t="s">
        <v>158</v>
      </c>
      <c r="J372" s="82" t="s">
        <v>934</v>
      </c>
    </row>
    <row r="373" spans="1:10">
      <c r="A373" s="82">
        <v>4805559</v>
      </c>
      <c r="B373" s="83">
        <v>20145818</v>
      </c>
      <c r="C373" s="82" t="s">
        <v>543</v>
      </c>
      <c r="D373" s="82" t="s">
        <v>76</v>
      </c>
      <c r="E373" s="82" t="s">
        <v>1441</v>
      </c>
      <c r="F373" s="82" t="s">
        <v>1582</v>
      </c>
      <c r="G373" s="82" t="s">
        <v>469</v>
      </c>
      <c r="H373" s="82" t="s">
        <v>1325</v>
      </c>
      <c r="I373" s="82" t="s">
        <v>158</v>
      </c>
      <c r="J373" s="82" t="s">
        <v>935</v>
      </c>
    </row>
    <row r="374" spans="1:10">
      <c r="A374" s="82">
        <v>4805385</v>
      </c>
      <c r="B374" s="83">
        <v>20145822</v>
      </c>
      <c r="C374" s="82" t="s">
        <v>544</v>
      </c>
      <c r="D374" s="82" t="s">
        <v>150</v>
      </c>
      <c r="E374" s="82" t="s">
        <v>246</v>
      </c>
      <c r="F374" s="82" t="s">
        <v>156</v>
      </c>
      <c r="G374" s="82" t="s">
        <v>469</v>
      </c>
      <c r="H374" s="82" t="s">
        <v>1325</v>
      </c>
      <c r="I374" s="82" t="s">
        <v>158</v>
      </c>
      <c r="J374" s="82" t="s">
        <v>936</v>
      </c>
    </row>
    <row r="375" spans="1:10">
      <c r="A375" s="82">
        <v>4807260</v>
      </c>
      <c r="B375" s="83">
        <v>20145855</v>
      </c>
      <c r="C375" s="82" t="s">
        <v>545</v>
      </c>
      <c r="D375" s="82" t="s">
        <v>77</v>
      </c>
      <c r="E375" s="82" t="s">
        <v>509</v>
      </c>
      <c r="F375" s="82" t="s">
        <v>1448</v>
      </c>
      <c r="G375" s="82" t="s">
        <v>469</v>
      </c>
      <c r="H375" s="82" t="s">
        <v>1325</v>
      </c>
      <c r="I375" s="82" t="s">
        <v>158</v>
      </c>
      <c r="J375" s="82" t="s">
        <v>937</v>
      </c>
    </row>
    <row r="376" spans="1:10">
      <c r="A376" s="82">
        <v>4807249</v>
      </c>
      <c r="B376" s="83">
        <v>20145862</v>
      </c>
      <c r="C376" s="82" t="s">
        <v>546</v>
      </c>
      <c r="D376" s="82" t="s">
        <v>80</v>
      </c>
      <c r="E376" s="82" t="s">
        <v>480</v>
      </c>
      <c r="F376" s="82" t="s">
        <v>157</v>
      </c>
      <c r="G376" s="82" t="s">
        <v>469</v>
      </c>
      <c r="H376" s="82" t="s">
        <v>1325</v>
      </c>
      <c r="I376" s="82" t="s">
        <v>158</v>
      </c>
      <c r="J376" s="82" t="s">
        <v>938</v>
      </c>
    </row>
    <row r="377" spans="1:10">
      <c r="A377" s="82">
        <v>4807214</v>
      </c>
      <c r="B377" s="83">
        <v>20145875</v>
      </c>
      <c r="C377" s="82" t="s">
        <v>547</v>
      </c>
      <c r="D377" s="82" t="s">
        <v>155</v>
      </c>
      <c r="E377" s="82" t="s">
        <v>244</v>
      </c>
      <c r="F377" s="82" t="s">
        <v>1603</v>
      </c>
      <c r="G377" s="82" t="s">
        <v>469</v>
      </c>
      <c r="H377" s="82" t="s">
        <v>1325</v>
      </c>
      <c r="I377" s="82" t="s">
        <v>158</v>
      </c>
      <c r="J377" s="82" t="s">
        <v>939</v>
      </c>
    </row>
    <row r="378" spans="1:10">
      <c r="A378" s="82">
        <v>4807203</v>
      </c>
      <c r="B378" s="83">
        <v>20145955</v>
      </c>
      <c r="C378" s="82" t="s">
        <v>548</v>
      </c>
      <c r="D378" s="82" t="s">
        <v>80</v>
      </c>
      <c r="E378" s="82" t="s">
        <v>480</v>
      </c>
      <c r="F378" s="82" t="s">
        <v>157</v>
      </c>
      <c r="G378" s="82" t="s">
        <v>469</v>
      </c>
      <c r="H378" s="82" t="s">
        <v>1325</v>
      </c>
      <c r="I378" s="82" t="s">
        <v>158</v>
      </c>
      <c r="J378" s="82" t="s">
        <v>940</v>
      </c>
    </row>
    <row r="379" spans="1:10">
      <c r="A379" s="82">
        <v>4807254</v>
      </c>
      <c r="B379" s="83">
        <v>20145967</v>
      </c>
      <c r="C379" s="82" t="s">
        <v>549</v>
      </c>
      <c r="D379" s="82" t="s">
        <v>67</v>
      </c>
      <c r="E379" s="82" t="s">
        <v>200</v>
      </c>
      <c r="F379" s="82" t="s">
        <v>161</v>
      </c>
      <c r="G379" s="82" t="s">
        <v>469</v>
      </c>
      <c r="H379" s="82" t="s">
        <v>1325</v>
      </c>
      <c r="I379" s="82" t="s">
        <v>158</v>
      </c>
      <c r="J379" s="82" t="s">
        <v>941</v>
      </c>
    </row>
    <row r="380" spans="1:10">
      <c r="A380" s="82">
        <v>4807233</v>
      </c>
      <c r="B380" s="83">
        <v>20145969</v>
      </c>
      <c r="C380" s="82" t="s">
        <v>550</v>
      </c>
      <c r="D380" s="82" t="s">
        <v>80</v>
      </c>
      <c r="E380" s="82" t="s">
        <v>528</v>
      </c>
      <c r="F380" s="82" t="s">
        <v>157</v>
      </c>
      <c r="G380" s="82" t="s">
        <v>469</v>
      </c>
      <c r="H380" s="82" t="s">
        <v>1325</v>
      </c>
      <c r="I380" s="82" t="s">
        <v>158</v>
      </c>
      <c r="J380" s="82" t="s">
        <v>942</v>
      </c>
    </row>
    <row r="381" spans="1:10">
      <c r="A381" s="82">
        <v>4808693</v>
      </c>
      <c r="B381" s="83">
        <v>20145999</v>
      </c>
      <c r="C381" s="82" t="s">
        <v>551</v>
      </c>
      <c r="D381" s="82" t="s">
        <v>1705</v>
      </c>
      <c r="E381" s="82" t="s">
        <v>431</v>
      </c>
      <c r="F381" s="82" t="s">
        <v>156</v>
      </c>
      <c r="G381" s="82" t="s">
        <v>469</v>
      </c>
      <c r="H381" s="82" t="s">
        <v>1325</v>
      </c>
      <c r="I381" s="82" t="s">
        <v>158</v>
      </c>
      <c r="J381" s="82" t="s">
        <v>943</v>
      </c>
    </row>
    <row r="382" spans="1:10">
      <c r="A382" s="82">
        <v>4808559</v>
      </c>
      <c r="B382" s="83">
        <v>20146033</v>
      </c>
      <c r="C382" s="82" t="s">
        <v>552</v>
      </c>
      <c r="D382" s="82" t="s">
        <v>1705</v>
      </c>
      <c r="E382" s="82" t="s">
        <v>431</v>
      </c>
      <c r="F382" s="82" t="s">
        <v>156</v>
      </c>
      <c r="G382" s="82" t="s">
        <v>469</v>
      </c>
      <c r="H382" s="82" t="s">
        <v>1325</v>
      </c>
      <c r="I382" s="82" t="s">
        <v>158</v>
      </c>
      <c r="J382" s="82" t="s">
        <v>944</v>
      </c>
    </row>
    <row r="383" spans="1:10">
      <c r="A383" s="82">
        <v>4808710</v>
      </c>
      <c r="B383" s="83">
        <v>20146057</v>
      </c>
      <c r="C383" s="82" t="s">
        <v>553</v>
      </c>
      <c r="D383" s="82" t="s">
        <v>1705</v>
      </c>
      <c r="E383" s="82" t="s">
        <v>246</v>
      </c>
      <c r="F383" s="82" t="s">
        <v>156</v>
      </c>
      <c r="G383" s="82" t="s">
        <v>469</v>
      </c>
      <c r="H383" s="82" t="s">
        <v>1325</v>
      </c>
      <c r="I383" s="82" t="s">
        <v>158</v>
      </c>
      <c r="J383" s="82" t="s">
        <v>945</v>
      </c>
    </row>
    <row r="384" spans="1:10">
      <c r="A384" s="82">
        <v>4808725</v>
      </c>
      <c r="B384" s="83">
        <v>20146060</v>
      </c>
      <c r="C384" s="82" t="s">
        <v>554</v>
      </c>
      <c r="D384" s="82" t="s">
        <v>1701</v>
      </c>
      <c r="E384" s="82" t="s">
        <v>1400</v>
      </c>
      <c r="F384" s="82" t="s">
        <v>156</v>
      </c>
      <c r="G384" s="82" t="s">
        <v>469</v>
      </c>
      <c r="H384" s="82" t="s">
        <v>1325</v>
      </c>
      <c r="I384" s="82" t="s">
        <v>158</v>
      </c>
      <c r="J384" s="82" t="s">
        <v>946</v>
      </c>
    </row>
    <row r="385" spans="1:10">
      <c r="A385" s="82">
        <v>4810814</v>
      </c>
      <c r="B385" s="83">
        <v>20146077</v>
      </c>
      <c r="C385" s="82" t="s">
        <v>560</v>
      </c>
      <c r="D385" s="82" t="s">
        <v>73</v>
      </c>
      <c r="E385" s="82" t="s">
        <v>1441</v>
      </c>
      <c r="F385" s="82" t="s">
        <v>1582</v>
      </c>
      <c r="G385" s="82" t="s">
        <v>469</v>
      </c>
      <c r="H385" s="82" t="s">
        <v>1325</v>
      </c>
      <c r="I385" s="82" t="s">
        <v>158</v>
      </c>
      <c r="J385" s="82" t="s">
        <v>947</v>
      </c>
    </row>
    <row r="386" spans="1:10">
      <c r="A386" s="82">
        <v>4810795</v>
      </c>
      <c r="B386" s="83">
        <v>20146080</v>
      </c>
      <c r="C386" s="82" t="s">
        <v>561</v>
      </c>
      <c r="D386" s="82" t="s">
        <v>73</v>
      </c>
      <c r="E386" s="82" t="s">
        <v>112</v>
      </c>
      <c r="F386" s="82" t="s">
        <v>1582</v>
      </c>
      <c r="G386" s="82" t="s">
        <v>469</v>
      </c>
      <c r="H386" s="82" t="s">
        <v>1325</v>
      </c>
      <c r="I386" s="82" t="s">
        <v>158</v>
      </c>
      <c r="J386" s="82" t="s">
        <v>948</v>
      </c>
    </row>
    <row r="387" spans="1:10">
      <c r="A387" s="82">
        <v>4810797</v>
      </c>
      <c r="B387" s="83">
        <v>20146086</v>
      </c>
      <c r="C387" s="82" t="s">
        <v>563</v>
      </c>
      <c r="D387" s="82" t="s">
        <v>1702</v>
      </c>
      <c r="E387" s="82" t="s">
        <v>115</v>
      </c>
      <c r="F387" s="82" t="s">
        <v>156</v>
      </c>
      <c r="G387" s="82" t="s">
        <v>469</v>
      </c>
      <c r="H387" s="82" t="s">
        <v>1325</v>
      </c>
      <c r="I387" s="82" t="s">
        <v>158</v>
      </c>
      <c r="J387" s="82" t="s">
        <v>949</v>
      </c>
    </row>
    <row r="388" spans="1:10">
      <c r="A388" s="82">
        <v>4810799</v>
      </c>
      <c r="B388" s="83">
        <v>20146090</v>
      </c>
      <c r="C388" s="82" t="s">
        <v>564</v>
      </c>
      <c r="D388" s="82" t="s">
        <v>73</v>
      </c>
      <c r="E388" s="82" t="s">
        <v>112</v>
      </c>
      <c r="F388" s="82" t="s">
        <v>1582</v>
      </c>
      <c r="G388" s="82" t="s">
        <v>469</v>
      </c>
      <c r="H388" s="82" t="s">
        <v>1325</v>
      </c>
      <c r="I388" s="82" t="s">
        <v>158</v>
      </c>
      <c r="J388" s="82" t="s">
        <v>950</v>
      </c>
    </row>
    <row r="389" spans="1:10">
      <c r="A389" s="82">
        <v>4812144</v>
      </c>
      <c r="B389" s="83">
        <v>20146099</v>
      </c>
      <c r="C389" s="82" t="s">
        <v>1334</v>
      </c>
      <c r="D389" s="82" t="s">
        <v>67</v>
      </c>
      <c r="E389" s="82" t="s">
        <v>200</v>
      </c>
      <c r="F389" s="82" t="s">
        <v>161</v>
      </c>
      <c r="G389" s="82" t="s">
        <v>469</v>
      </c>
      <c r="H389" s="82" t="s">
        <v>1325</v>
      </c>
      <c r="I389" s="82" t="s">
        <v>158</v>
      </c>
      <c r="J389" s="82" t="s">
        <v>951</v>
      </c>
    </row>
    <row r="390" spans="1:10">
      <c r="A390" s="82">
        <v>4812140</v>
      </c>
      <c r="B390" s="83">
        <v>20146100</v>
      </c>
      <c r="C390" s="82" t="s">
        <v>1335</v>
      </c>
      <c r="D390" s="82" t="s">
        <v>1327</v>
      </c>
      <c r="E390" s="82" t="s">
        <v>111</v>
      </c>
      <c r="F390" s="82" t="s">
        <v>1448</v>
      </c>
      <c r="G390" s="82" t="s">
        <v>469</v>
      </c>
      <c r="H390" s="82" t="s">
        <v>1325</v>
      </c>
      <c r="I390" s="82" t="s">
        <v>158</v>
      </c>
      <c r="J390" s="82" t="s">
        <v>952</v>
      </c>
    </row>
    <row r="391" spans="1:10">
      <c r="A391" s="82">
        <v>4812186</v>
      </c>
      <c r="B391" s="83">
        <v>20146121</v>
      </c>
      <c r="C391" s="82" t="s">
        <v>1336</v>
      </c>
      <c r="D391" s="82" t="s">
        <v>69</v>
      </c>
      <c r="E391" s="82" t="s">
        <v>490</v>
      </c>
      <c r="F391" s="82" t="s">
        <v>1582</v>
      </c>
      <c r="G391" s="82" t="s">
        <v>469</v>
      </c>
      <c r="H391" s="82" t="s">
        <v>1325</v>
      </c>
      <c r="I391" s="82" t="s">
        <v>158</v>
      </c>
      <c r="J391" s="82" t="s">
        <v>953</v>
      </c>
    </row>
    <row r="392" spans="1:10">
      <c r="A392" s="82">
        <v>4812151</v>
      </c>
      <c r="B392" s="83">
        <v>20146136</v>
      </c>
      <c r="C392" s="82" t="s">
        <v>1337</v>
      </c>
      <c r="D392" s="82" t="s">
        <v>77</v>
      </c>
      <c r="E392" s="82" t="s">
        <v>509</v>
      </c>
      <c r="F392" s="82" t="s">
        <v>1448</v>
      </c>
      <c r="G392" s="82" t="s">
        <v>469</v>
      </c>
      <c r="H392" s="82" t="s">
        <v>1325</v>
      </c>
      <c r="I392" s="82" t="s">
        <v>158</v>
      </c>
      <c r="J392" s="82" t="s">
        <v>954</v>
      </c>
    </row>
    <row r="393" spans="1:10">
      <c r="A393" s="82">
        <v>4812164</v>
      </c>
      <c r="B393" s="83">
        <v>20146144</v>
      </c>
      <c r="C393" s="82" t="s">
        <v>1338</v>
      </c>
      <c r="D393" s="82" t="s">
        <v>149</v>
      </c>
      <c r="E393" s="82" t="s">
        <v>211</v>
      </c>
      <c r="F393" s="82" t="s">
        <v>519</v>
      </c>
      <c r="G393" s="82" t="s">
        <v>469</v>
      </c>
      <c r="H393" s="82" t="s">
        <v>1325</v>
      </c>
      <c r="I393" s="82" t="s">
        <v>158</v>
      </c>
      <c r="J393" s="82" t="s">
        <v>955</v>
      </c>
    </row>
    <row r="394" spans="1:10">
      <c r="A394" s="82">
        <v>4812174</v>
      </c>
      <c r="B394" s="83">
        <v>20146149</v>
      </c>
      <c r="C394" s="82" t="s">
        <v>1339</v>
      </c>
      <c r="D394" s="82" t="s">
        <v>84</v>
      </c>
      <c r="E394" s="82" t="s">
        <v>205</v>
      </c>
      <c r="F394" s="82" t="s">
        <v>519</v>
      </c>
      <c r="G394" s="82" t="s">
        <v>469</v>
      </c>
      <c r="H394" s="82" t="s">
        <v>1325</v>
      </c>
      <c r="I394" s="82" t="s">
        <v>158</v>
      </c>
      <c r="J394" s="82" t="s">
        <v>956</v>
      </c>
    </row>
    <row r="395" spans="1:10">
      <c r="A395" s="82">
        <v>4812149</v>
      </c>
      <c r="B395" s="83">
        <v>20146157</v>
      </c>
      <c r="C395" s="82" t="s">
        <v>1340</v>
      </c>
      <c r="D395" s="82" t="s">
        <v>84</v>
      </c>
      <c r="E395" s="82" t="s">
        <v>205</v>
      </c>
      <c r="F395" s="82" t="s">
        <v>519</v>
      </c>
      <c r="G395" s="82" t="s">
        <v>469</v>
      </c>
      <c r="H395" s="82" t="s">
        <v>1325</v>
      </c>
      <c r="I395" s="82" t="s">
        <v>158</v>
      </c>
      <c r="J395" s="82" t="s">
        <v>957</v>
      </c>
    </row>
    <row r="396" spans="1:10">
      <c r="A396" s="82">
        <v>4812175</v>
      </c>
      <c r="B396" s="83">
        <v>20146159</v>
      </c>
      <c r="C396" s="82" t="s">
        <v>1341</v>
      </c>
      <c r="D396" s="82" t="s">
        <v>84</v>
      </c>
      <c r="E396" s="82" t="s">
        <v>205</v>
      </c>
      <c r="F396" s="82" t="s">
        <v>519</v>
      </c>
      <c r="G396" s="82" t="s">
        <v>469</v>
      </c>
      <c r="H396" s="82" t="s">
        <v>1325</v>
      </c>
      <c r="I396" s="82" t="s">
        <v>158</v>
      </c>
      <c r="J396" s="82" t="s">
        <v>958</v>
      </c>
    </row>
    <row r="397" spans="1:10">
      <c r="A397" s="82">
        <v>4812181</v>
      </c>
      <c r="B397" s="83">
        <v>20146164</v>
      </c>
      <c r="C397" s="82" t="s">
        <v>1342</v>
      </c>
      <c r="D397" s="82" t="s">
        <v>84</v>
      </c>
      <c r="E397" s="82" t="s">
        <v>205</v>
      </c>
      <c r="F397" s="82" t="s">
        <v>519</v>
      </c>
      <c r="G397" s="82" t="s">
        <v>469</v>
      </c>
      <c r="H397" s="82" t="s">
        <v>1325</v>
      </c>
      <c r="I397" s="82" t="s">
        <v>158</v>
      </c>
      <c r="J397" s="82" t="s">
        <v>959</v>
      </c>
    </row>
    <row r="398" spans="1:10">
      <c r="A398" s="82">
        <v>4812161</v>
      </c>
      <c r="B398" s="83">
        <v>20146165</v>
      </c>
      <c r="C398" s="82" t="s">
        <v>1343</v>
      </c>
      <c r="D398" s="82" t="s">
        <v>84</v>
      </c>
      <c r="E398" s="82" t="s">
        <v>205</v>
      </c>
      <c r="F398" s="82" t="s">
        <v>519</v>
      </c>
      <c r="G398" s="82" t="s">
        <v>469</v>
      </c>
      <c r="H398" s="82" t="s">
        <v>1325</v>
      </c>
      <c r="I398" s="82" t="s">
        <v>158</v>
      </c>
      <c r="J398" s="82" t="s">
        <v>960</v>
      </c>
    </row>
    <row r="399" spans="1:10">
      <c r="A399" s="82">
        <v>4812182</v>
      </c>
      <c r="B399" s="83">
        <v>20146166</v>
      </c>
      <c r="C399" s="82" t="s">
        <v>1344</v>
      </c>
      <c r="D399" s="82" t="s">
        <v>84</v>
      </c>
      <c r="E399" s="82" t="s">
        <v>205</v>
      </c>
      <c r="F399" s="82" t="s">
        <v>519</v>
      </c>
      <c r="G399" s="82" t="s">
        <v>469</v>
      </c>
      <c r="H399" s="82" t="s">
        <v>1325</v>
      </c>
      <c r="I399" s="82" t="s">
        <v>158</v>
      </c>
      <c r="J399" s="82" t="s">
        <v>961</v>
      </c>
    </row>
    <row r="400" spans="1:10">
      <c r="A400" s="82">
        <v>4812150</v>
      </c>
      <c r="B400" s="83">
        <v>20146170</v>
      </c>
      <c r="C400" s="82" t="s">
        <v>1345</v>
      </c>
      <c r="D400" s="82" t="s">
        <v>84</v>
      </c>
      <c r="E400" s="82" t="s">
        <v>1661</v>
      </c>
      <c r="F400" s="82" t="s">
        <v>519</v>
      </c>
      <c r="G400" s="82" t="s">
        <v>469</v>
      </c>
      <c r="H400" s="82" t="s">
        <v>1325</v>
      </c>
      <c r="I400" s="82" t="s">
        <v>158</v>
      </c>
      <c r="J400" s="82" t="s">
        <v>962</v>
      </c>
    </row>
    <row r="401" spans="1:10">
      <c r="A401" s="82">
        <v>4812191</v>
      </c>
      <c r="B401" s="83">
        <v>20146185</v>
      </c>
      <c r="C401" s="82" t="s">
        <v>1346</v>
      </c>
      <c r="D401" s="82" t="s">
        <v>84</v>
      </c>
      <c r="E401" s="82" t="s">
        <v>1661</v>
      </c>
      <c r="F401" s="82" t="s">
        <v>519</v>
      </c>
      <c r="G401" s="82" t="s">
        <v>469</v>
      </c>
      <c r="H401" s="82" t="s">
        <v>1325</v>
      </c>
      <c r="I401" s="82" t="s">
        <v>158</v>
      </c>
      <c r="J401" s="82" t="s">
        <v>963</v>
      </c>
    </row>
    <row r="402" spans="1:10">
      <c r="A402" s="82">
        <v>4812159</v>
      </c>
      <c r="B402" s="83">
        <v>20146194</v>
      </c>
      <c r="C402" s="82" t="s">
        <v>1347</v>
      </c>
      <c r="D402" s="82" t="s">
        <v>84</v>
      </c>
      <c r="E402" s="82" t="s">
        <v>1661</v>
      </c>
      <c r="F402" s="82" t="s">
        <v>519</v>
      </c>
      <c r="G402" s="82" t="s">
        <v>469</v>
      </c>
      <c r="H402" s="82" t="s">
        <v>1325</v>
      </c>
      <c r="I402" s="82" t="s">
        <v>158</v>
      </c>
      <c r="J402" s="82" t="s">
        <v>964</v>
      </c>
    </row>
    <row r="403" spans="1:10">
      <c r="A403" s="82">
        <v>4812173</v>
      </c>
      <c r="B403" s="83">
        <v>20146200</v>
      </c>
      <c r="C403" s="82" t="s">
        <v>1348</v>
      </c>
      <c r="D403" s="82" t="s">
        <v>84</v>
      </c>
      <c r="E403" s="82" t="s">
        <v>1661</v>
      </c>
      <c r="F403" s="82" t="s">
        <v>519</v>
      </c>
      <c r="G403" s="82" t="s">
        <v>469</v>
      </c>
      <c r="H403" s="82" t="s">
        <v>1325</v>
      </c>
      <c r="I403" s="82" t="s">
        <v>158</v>
      </c>
      <c r="J403" s="82" t="s">
        <v>965</v>
      </c>
    </row>
    <row r="404" spans="1:10">
      <c r="A404" s="82">
        <v>4812141</v>
      </c>
      <c r="B404" s="83">
        <v>20146203</v>
      </c>
      <c r="C404" s="82" t="s">
        <v>1349</v>
      </c>
      <c r="D404" s="82" t="s">
        <v>84</v>
      </c>
      <c r="E404" s="82" t="s">
        <v>1661</v>
      </c>
      <c r="F404" s="82" t="s">
        <v>519</v>
      </c>
      <c r="G404" s="82" t="s">
        <v>469</v>
      </c>
      <c r="H404" s="82" t="s">
        <v>1325</v>
      </c>
      <c r="I404" s="82" t="s">
        <v>158</v>
      </c>
      <c r="J404" s="82" t="s">
        <v>966</v>
      </c>
    </row>
    <row r="405" spans="1:10">
      <c r="A405" s="82">
        <v>4814582</v>
      </c>
      <c r="B405" s="83">
        <v>20146252</v>
      </c>
      <c r="C405" s="82" t="s">
        <v>1350</v>
      </c>
      <c r="D405" s="82" t="s">
        <v>1705</v>
      </c>
      <c r="E405" s="82" t="s">
        <v>246</v>
      </c>
      <c r="F405" s="82" t="s">
        <v>156</v>
      </c>
      <c r="G405" s="82" t="s">
        <v>469</v>
      </c>
      <c r="H405" s="82" t="s">
        <v>1325</v>
      </c>
      <c r="I405" s="82" t="s">
        <v>158</v>
      </c>
      <c r="J405" s="82" t="s">
        <v>967</v>
      </c>
    </row>
    <row r="406" spans="1:10">
      <c r="A406" s="82">
        <v>4814565</v>
      </c>
      <c r="B406" s="83">
        <v>20146292</v>
      </c>
      <c r="C406" s="82" t="s">
        <v>1351</v>
      </c>
      <c r="D406" s="82" t="s">
        <v>150</v>
      </c>
      <c r="E406" s="82" t="s">
        <v>246</v>
      </c>
      <c r="F406" s="82" t="s">
        <v>156</v>
      </c>
      <c r="G406" s="82" t="s">
        <v>469</v>
      </c>
      <c r="H406" s="82" t="s">
        <v>1325</v>
      </c>
      <c r="I406" s="82" t="s">
        <v>158</v>
      </c>
      <c r="J406" s="82" t="s">
        <v>968</v>
      </c>
    </row>
    <row r="407" spans="1:10">
      <c r="A407" s="82">
        <v>4814569</v>
      </c>
      <c r="B407" s="83">
        <v>20146299</v>
      </c>
      <c r="C407" s="82" t="s">
        <v>1352</v>
      </c>
      <c r="D407" s="82" t="s">
        <v>1707</v>
      </c>
      <c r="E407" s="82" t="s">
        <v>1400</v>
      </c>
      <c r="F407" s="82" t="s">
        <v>156</v>
      </c>
      <c r="G407" s="82" t="s">
        <v>469</v>
      </c>
      <c r="H407" s="82" t="s">
        <v>1325</v>
      </c>
      <c r="I407" s="82" t="s">
        <v>158</v>
      </c>
      <c r="J407" s="82" t="s">
        <v>969</v>
      </c>
    </row>
    <row r="408" spans="1:10">
      <c r="A408" s="82">
        <v>4814566</v>
      </c>
      <c r="B408" s="83">
        <v>20146301</v>
      </c>
      <c r="C408" s="82" t="s">
        <v>1353</v>
      </c>
      <c r="D408" s="82" t="s">
        <v>150</v>
      </c>
      <c r="E408" s="82" t="s">
        <v>246</v>
      </c>
      <c r="F408" s="82" t="s">
        <v>156</v>
      </c>
      <c r="G408" s="82" t="s">
        <v>469</v>
      </c>
      <c r="H408" s="82" t="s">
        <v>1325</v>
      </c>
      <c r="I408" s="82" t="s">
        <v>158</v>
      </c>
      <c r="J408" s="82" t="s">
        <v>970</v>
      </c>
    </row>
    <row r="409" spans="1:10">
      <c r="A409" s="82">
        <v>4814567</v>
      </c>
      <c r="B409" s="83">
        <v>20146304</v>
      </c>
      <c r="C409" s="82" t="s">
        <v>1354</v>
      </c>
      <c r="D409" s="82" t="s">
        <v>1701</v>
      </c>
      <c r="E409" s="82" t="s">
        <v>1400</v>
      </c>
      <c r="F409" s="82" t="s">
        <v>156</v>
      </c>
      <c r="G409" s="82" t="s">
        <v>469</v>
      </c>
      <c r="H409" s="82" t="s">
        <v>1325</v>
      </c>
      <c r="I409" s="82" t="s">
        <v>158</v>
      </c>
      <c r="J409" s="82" t="s">
        <v>971</v>
      </c>
    </row>
    <row r="410" spans="1:10">
      <c r="A410" s="82">
        <v>4814578</v>
      </c>
      <c r="B410" s="83">
        <v>20146312</v>
      </c>
      <c r="C410" s="82" t="s">
        <v>1355</v>
      </c>
      <c r="D410" s="82" t="s">
        <v>1704</v>
      </c>
      <c r="E410" s="82" t="s">
        <v>431</v>
      </c>
      <c r="F410" s="82" t="s">
        <v>156</v>
      </c>
      <c r="G410" s="82" t="s">
        <v>469</v>
      </c>
      <c r="H410" s="82" t="s">
        <v>1325</v>
      </c>
      <c r="I410" s="82" t="s">
        <v>158</v>
      </c>
      <c r="J410" s="82" t="s">
        <v>972</v>
      </c>
    </row>
    <row r="411" spans="1:10">
      <c r="A411" s="82">
        <v>4814587</v>
      </c>
      <c r="B411" s="83">
        <v>20146320</v>
      </c>
      <c r="C411" s="82" t="s">
        <v>1356</v>
      </c>
      <c r="D411" s="82" t="s">
        <v>1701</v>
      </c>
      <c r="E411" s="82" t="s">
        <v>1400</v>
      </c>
      <c r="F411" s="82" t="s">
        <v>156</v>
      </c>
      <c r="G411" s="82" t="s">
        <v>469</v>
      </c>
      <c r="H411" s="82" t="s">
        <v>1325</v>
      </c>
      <c r="I411" s="82" t="s">
        <v>158</v>
      </c>
      <c r="J411" s="82" t="s">
        <v>973</v>
      </c>
    </row>
    <row r="412" spans="1:10">
      <c r="A412" s="82">
        <v>4814563</v>
      </c>
      <c r="B412" s="83">
        <v>20146330</v>
      </c>
      <c r="C412" s="82" t="s">
        <v>1357</v>
      </c>
      <c r="D412" s="82" t="s">
        <v>150</v>
      </c>
      <c r="E412" s="82" t="s">
        <v>246</v>
      </c>
      <c r="F412" s="82" t="s">
        <v>156</v>
      </c>
      <c r="G412" s="82" t="s">
        <v>469</v>
      </c>
      <c r="H412" s="82" t="s">
        <v>1325</v>
      </c>
      <c r="I412" s="82" t="s">
        <v>158</v>
      </c>
      <c r="J412" s="82" t="s">
        <v>974</v>
      </c>
    </row>
    <row r="413" spans="1:10">
      <c r="A413" s="82">
        <v>4814570</v>
      </c>
      <c r="B413" s="83">
        <v>20146342</v>
      </c>
      <c r="C413" s="82" t="s">
        <v>1358</v>
      </c>
      <c r="D413" s="82" t="s">
        <v>1705</v>
      </c>
      <c r="E413" s="82" t="s">
        <v>431</v>
      </c>
      <c r="F413" s="82" t="s">
        <v>156</v>
      </c>
      <c r="G413" s="82" t="s">
        <v>469</v>
      </c>
      <c r="H413" s="82" t="s">
        <v>1325</v>
      </c>
      <c r="I413" s="82" t="s">
        <v>158</v>
      </c>
      <c r="J413" s="82" t="s">
        <v>975</v>
      </c>
    </row>
    <row r="414" spans="1:10">
      <c r="A414" s="82">
        <v>4817239</v>
      </c>
      <c r="B414" s="83">
        <v>20146367</v>
      </c>
      <c r="C414" s="82" t="s">
        <v>1363</v>
      </c>
      <c r="D414" s="82" t="s">
        <v>76</v>
      </c>
      <c r="E414" s="82" t="s">
        <v>132</v>
      </c>
      <c r="F414" s="82" t="s">
        <v>1582</v>
      </c>
      <c r="G414" s="82" t="s">
        <v>469</v>
      </c>
      <c r="H414" s="82" t="s">
        <v>1325</v>
      </c>
      <c r="I414" s="82" t="s">
        <v>158</v>
      </c>
      <c r="J414" s="82" t="s">
        <v>976</v>
      </c>
    </row>
    <row r="415" spans="1:10">
      <c r="A415" s="82">
        <v>4817213</v>
      </c>
      <c r="B415" s="83">
        <v>20146402</v>
      </c>
      <c r="C415" s="82" t="s">
        <v>1364</v>
      </c>
      <c r="D415" s="82" t="s">
        <v>1329</v>
      </c>
      <c r="E415" s="82" t="s">
        <v>509</v>
      </c>
      <c r="F415" s="82" t="s">
        <v>1448</v>
      </c>
      <c r="G415" s="82" t="s">
        <v>469</v>
      </c>
      <c r="H415" s="82" t="s">
        <v>1325</v>
      </c>
      <c r="I415" s="82" t="s">
        <v>158</v>
      </c>
      <c r="J415" s="82" t="s">
        <v>977</v>
      </c>
    </row>
    <row r="416" spans="1:10">
      <c r="A416" s="82">
        <v>4817252</v>
      </c>
      <c r="B416" s="83">
        <v>20146418</v>
      </c>
      <c r="C416" s="82" t="s">
        <v>1365</v>
      </c>
      <c r="D416" s="82" t="s">
        <v>148</v>
      </c>
      <c r="E416" s="82" t="s">
        <v>1602</v>
      </c>
      <c r="F416" s="82" t="s">
        <v>520</v>
      </c>
      <c r="G416" s="82" t="s">
        <v>469</v>
      </c>
      <c r="H416" s="82" t="s">
        <v>1325</v>
      </c>
      <c r="I416" s="82" t="s">
        <v>158</v>
      </c>
      <c r="J416" s="82" t="s">
        <v>978</v>
      </c>
    </row>
    <row r="417" spans="1:10">
      <c r="A417" s="82">
        <v>4817246</v>
      </c>
      <c r="B417" s="83">
        <v>20146472</v>
      </c>
      <c r="C417" s="82" t="s">
        <v>1366</v>
      </c>
      <c r="D417" s="82" t="s">
        <v>1326</v>
      </c>
      <c r="E417" s="82" t="s">
        <v>509</v>
      </c>
      <c r="F417" s="82" t="s">
        <v>1448</v>
      </c>
      <c r="G417" s="82" t="s">
        <v>469</v>
      </c>
      <c r="H417" s="82" t="s">
        <v>1325</v>
      </c>
      <c r="I417" s="82" t="s">
        <v>158</v>
      </c>
      <c r="J417" s="82" t="s">
        <v>979</v>
      </c>
    </row>
    <row r="418" spans="1:10">
      <c r="A418" s="82">
        <v>4815241</v>
      </c>
      <c r="B418" s="83">
        <v>20146497</v>
      </c>
      <c r="C418" s="82" t="s">
        <v>1367</v>
      </c>
      <c r="D418" s="82" t="s">
        <v>1332</v>
      </c>
      <c r="E418" s="82" t="s">
        <v>1473</v>
      </c>
      <c r="F418" s="82" t="s">
        <v>1448</v>
      </c>
      <c r="G418" s="82" t="s">
        <v>469</v>
      </c>
      <c r="H418" s="82" t="s">
        <v>1325</v>
      </c>
      <c r="I418" s="82" t="s">
        <v>158</v>
      </c>
      <c r="J418" s="82" t="s">
        <v>980</v>
      </c>
    </row>
    <row r="419" spans="1:10">
      <c r="A419" s="82">
        <v>4818862</v>
      </c>
      <c r="B419" s="83">
        <v>20146507</v>
      </c>
      <c r="C419" s="82" t="s">
        <v>1368</v>
      </c>
      <c r="D419" s="82" t="s">
        <v>1702</v>
      </c>
      <c r="E419" s="82" t="s">
        <v>115</v>
      </c>
      <c r="F419" s="82" t="s">
        <v>156</v>
      </c>
      <c r="G419" s="82" t="s">
        <v>469</v>
      </c>
      <c r="H419" s="82" t="s">
        <v>1325</v>
      </c>
      <c r="I419" s="82" t="s">
        <v>158</v>
      </c>
      <c r="J419" s="82" t="s">
        <v>981</v>
      </c>
    </row>
    <row r="420" spans="1:10">
      <c r="A420" s="82">
        <v>4818865</v>
      </c>
      <c r="B420" s="83">
        <v>20146513</v>
      </c>
      <c r="C420" s="82" t="s">
        <v>1369</v>
      </c>
      <c r="D420" s="82" t="s">
        <v>73</v>
      </c>
      <c r="E420" s="82" t="s">
        <v>1361</v>
      </c>
      <c r="F420" s="82" t="s">
        <v>1582</v>
      </c>
      <c r="G420" s="82" t="s">
        <v>469</v>
      </c>
      <c r="H420" s="82" t="s">
        <v>1325</v>
      </c>
      <c r="I420" s="82" t="s">
        <v>158</v>
      </c>
      <c r="J420" s="82" t="s">
        <v>982</v>
      </c>
    </row>
    <row r="421" spans="1:10">
      <c r="A421" s="82">
        <v>4818867</v>
      </c>
      <c r="B421" s="83">
        <v>20146516</v>
      </c>
      <c r="C421" s="82" t="s">
        <v>1370</v>
      </c>
      <c r="D421" s="82" t="s">
        <v>1702</v>
      </c>
      <c r="E421" s="82" t="s">
        <v>115</v>
      </c>
      <c r="F421" s="82" t="s">
        <v>156</v>
      </c>
      <c r="G421" s="82" t="s">
        <v>469</v>
      </c>
      <c r="H421" s="82" t="s">
        <v>1325</v>
      </c>
      <c r="I421" s="82" t="s">
        <v>158</v>
      </c>
      <c r="J421" s="82" t="s">
        <v>983</v>
      </c>
    </row>
    <row r="422" spans="1:10">
      <c r="A422" s="82">
        <v>4818871</v>
      </c>
      <c r="B422" s="83">
        <v>20146520</v>
      </c>
      <c r="C422" s="82" t="s">
        <v>1371</v>
      </c>
      <c r="D422" s="82" t="s">
        <v>151</v>
      </c>
      <c r="E422" s="82" t="s">
        <v>1474</v>
      </c>
      <c r="F422" s="82" t="s">
        <v>1582</v>
      </c>
      <c r="G422" s="82" t="s">
        <v>469</v>
      </c>
      <c r="H422" s="82" t="s">
        <v>1325</v>
      </c>
      <c r="I422" s="82" t="s">
        <v>158</v>
      </c>
      <c r="J422" s="82" t="s">
        <v>984</v>
      </c>
    </row>
    <row r="423" spans="1:10">
      <c r="A423" s="82">
        <v>4818966</v>
      </c>
      <c r="B423" s="83">
        <v>20146558</v>
      </c>
      <c r="C423" s="82" t="s">
        <v>1374</v>
      </c>
      <c r="D423" s="82" t="s">
        <v>1705</v>
      </c>
      <c r="E423" s="82" t="s">
        <v>431</v>
      </c>
      <c r="F423" s="82" t="s">
        <v>156</v>
      </c>
      <c r="G423" s="82" t="s">
        <v>469</v>
      </c>
      <c r="H423" s="82" t="s">
        <v>1325</v>
      </c>
      <c r="I423" s="82" t="s">
        <v>158</v>
      </c>
      <c r="J423" s="82" t="s">
        <v>985</v>
      </c>
    </row>
    <row r="424" spans="1:10">
      <c r="A424" s="82">
        <v>4818979</v>
      </c>
      <c r="B424" s="83">
        <v>20146579</v>
      </c>
      <c r="C424" s="82" t="s">
        <v>1375</v>
      </c>
      <c r="D424" s="82" t="s">
        <v>88</v>
      </c>
      <c r="E424" s="82" t="s">
        <v>1372</v>
      </c>
      <c r="F424" s="82" t="s">
        <v>156</v>
      </c>
      <c r="G424" s="82" t="s">
        <v>469</v>
      </c>
      <c r="H424" s="82" t="s">
        <v>1325</v>
      </c>
      <c r="I424" s="82" t="s">
        <v>158</v>
      </c>
      <c r="J424" s="82" t="s">
        <v>986</v>
      </c>
    </row>
    <row r="425" spans="1:10">
      <c r="A425" s="82">
        <v>4818965</v>
      </c>
      <c r="B425" s="83">
        <v>20146606</v>
      </c>
      <c r="C425" s="82" t="s">
        <v>1376</v>
      </c>
      <c r="D425" s="82" t="s">
        <v>80</v>
      </c>
      <c r="E425" s="82" t="s">
        <v>480</v>
      </c>
      <c r="F425" s="82" t="s">
        <v>157</v>
      </c>
      <c r="G425" s="82" t="s">
        <v>469</v>
      </c>
      <c r="H425" s="82" t="s">
        <v>1325</v>
      </c>
      <c r="I425" s="82" t="s">
        <v>158</v>
      </c>
      <c r="J425" s="82" t="s">
        <v>987</v>
      </c>
    </row>
    <row r="426" spans="1:10">
      <c r="A426" s="82">
        <v>4844626</v>
      </c>
      <c r="B426" s="83">
        <v>20146630</v>
      </c>
      <c r="C426" s="82" t="s">
        <v>1475</v>
      </c>
      <c r="D426" s="82" t="s">
        <v>77</v>
      </c>
      <c r="E426" s="82" t="s">
        <v>1473</v>
      </c>
      <c r="F426" s="82" t="s">
        <v>1448</v>
      </c>
      <c r="G426" s="82" t="s">
        <v>470</v>
      </c>
      <c r="H426" s="82" t="s">
        <v>1325</v>
      </c>
      <c r="I426" s="82" t="s">
        <v>158</v>
      </c>
      <c r="J426" s="82" t="s">
        <v>988</v>
      </c>
    </row>
    <row r="427" spans="1:10">
      <c r="A427" s="82">
        <v>4818959</v>
      </c>
      <c r="B427" s="83">
        <v>20146646</v>
      </c>
      <c r="C427" s="82" t="s">
        <v>1377</v>
      </c>
      <c r="D427" s="82" t="s">
        <v>149</v>
      </c>
      <c r="E427" s="82" t="s">
        <v>211</v>
      </c>
      <c r="F427" s="82" t="s">
        <v>519</v>
      </c>
      <c r="G427" s="82" t="s">
        <v>469</v>
      </c>
      <c r="H427" s="82" t="s">
        <v>1325</v>
      </c>
      <c r="I427" s="82" t="s">
        <v>158</v>
      </c>
      <c r="J427" s="82" t="s">
        <v>989</v>
      </c>
    </row>
    <row r="428" spans="1:10">
      <c r="A428" s="82">
        <v>4819011</v>
      </c>
      <c r="B428" s="83">
        <v>20146658</v>
      </c>
      <c r="C428" s="82" t="s">
        <v>1378</v>
      </c>
      <c r="D428" s="82" t="s">
        <v>63</v>
      </c>
      <c r="E428" s="82" t="s">
        <v>1372</v>
      </c>
      <c r="F428" s="82" t="s">
        <v>156</v>
      </c>
      <c r="G428" s="82" t="s">
        <v>469</v>
      </c>
      <c r="H428" s="82" t="s">
        <v>1325</v>
      </c>
      <c r="I428" s="82" t="s">
        <v>158</v>
      </c>
      <c r="J428" s="82" t="s">
        <v>990</v>
      </c>
    </row>
    <row r="429" spans="1:10">
      <c r="A429" s="82">
        <v>4820162</v>
      </c>
      <c r="B429" s="83">
        <v>20146727</v>
      </c>
      <c r="C429" s="82" t="s">
        <v>1379</v>
      </c>
      <c r="D429" s="82" t="s">
        <v>1329</v>
      </c>
      <c r="E429" s="82" t="s">
        <v>509</v>
      </c>
      <c r="F429" s="82" t="s">
        <v>1448</v>
      </c>
      <c r="G429" s="82" t="s">
        <v>469</v>
      </c>
      <c r="H429" s="82" t="s">
        <v>1325</v>
      </c>
      <c r="I429" s="82" t="s">
        <v>158</v>
      </c>
      <c r="J429" s="82" t="s">
        <v>991</v>
      </c>
    </row>
    <row r="430" spans="1:10">
      <c r="A430" s="82">
        <v>4831913</v>
      </c>
      <c r="B430" s="83">
        <v>20146741</v>
      </c>
      <c r="C430" s="82" t="s">
        <v>1437</v>
      </c>
      <c r="D430" s="82" t="s">
        <v>1701</v>
      </c>
      <c r="E430" s="82" t="s">
        <v>1400</v>
      </c>
      <c r="F430" s="82" t="s">
        <v>156</v>
      </c>
      <c r="G430" s="82" t="s">
        <v>470</v>
      </c>
      <c r="H430" s="82" t="s">
        <v>1325</v>
      </c>
      <c r="I430" s="82" t="s">
        <v>158</v>
      </c>
      <c r="J430" s="82" t="s">
        <v>992</v>
      </c>
    </row>
    <row r="431" spans="1:10">
      <c r="A431" s="82">
        <v>4820144</v>
      </c>
      <c r="B431" s="83">
        <v>20146778</v>
      </c>
      <c r="C431" s="82" t="s">
        <v>1577</v>
      </c>
      <c r="D431" s="82" t="s">
        <v>1327</v>
      </c>
      <c r="E431" s="82" t="s">
        <v>137</v>
      </c>
      <c r="F431" s="82" t="s">
        <v>1448</v>
      </c>
      <c r="G431" s="82" t="s">
        <v>469</v>
      </c>
      <c r="H431" s="82" t="s">
        <v>1325</v>
      </c>
      <c r="I431" s="82" t="s">
        <v>158</v>
      </c>
      <c r="J431" s="82" t="s">
        <v>993</v>
      </c>
    </row>
    <row r="432" spans="1:10">
      <c r="A432" s="82">
        <v>4820187</v>
      </c>
      <c r="B432" s="83">
        <v>20146798</v>
      </c>
      <c r="C432" s="82" t="s">
        <v>1382</v>
      </c>
      <c r="D432" s="82" t="s">
        <v>73</v>
      </c>
      <c r="E432" s="82" t="s">
        <v>1361</v>
      </c>
      <c r="F432" s="82" t="s">
        <v>1582</v>
      </c>
      <c r="G432" s="82" t="s">
        <v>469</v>
      </c>
      <c r="H432" s="82" t="s">
        <v>1325</v>
      </c>
      <c r="I432" s="82" t="s">
        <v>158</v>
      </c>
      <c r="J432" s="82" t="s">
        <v>994</v>
      </c>
    </row>
    <row r="433" spans="1:10">
      <c r="A433" s="82">
        <v>4820189</v>
      </c>
      <c r="B433" s="83">
        <v>20146800</v>
      </c>
      <c r="C433" s="82" t="s">
        <v>1383</v>
      </c>
      <c r="D433" s="82" t="s">
        <v>73</v>
      </c>
      <c r="E433" s="82" t="s">
        <v>112</v>
      </c>
      <c r="F433" s="82" t="s">
        <v>1582</v>
      </c>
      <c r="G433" s="82" t="s">
        <v>469</v>
      </c>
      <c r="H433" s="82" t="s">
        <v>1325</v>
      </c>
      <c r="I433" s="82" t="s">
        <v>158</v>
      </c>
      <c r="J433" s="82" t="s">
        <v>995</v>
      </c>
    </row>
    <row r="434" spans="1:10">
      <c r="A434" s="82">
        <v>4822597</v>
      </c>
      <c r="B434" s="83">
        <v>20146805</v>
      </c>
      <c r="C434" s="82" t="s">
        <v>1572</v>
      </c>
      <c r="D434" s="82" t="s">
        <v>76</v>
      </c>
      <c r="E434" s="82" t="s">
        <v>386</v>
      </c>
      <c r="F434" s="82" t="s">
        <v>1582</v>
      </c>
      <c r="G434" s="82" t="s">
        <v>469</v>
      </c>
      <c r="H434" s="82" t="s">
        <v>1325</v>
      </c>
      <c r="I434" s="82" t="s">
        <v>158</v>
      </c>
      <c r="J434" s="82" t="s">
        <v>996</v>
      </c>
    </row>
    <row r="435" spans="1:10">
      <c r="A435" s="82">
        <v>4822618</v>
      </c>
      <c r="B435" s="83">
        <v>20146806</v>
      </c>
      <c r="C435" s="82" t="s">
        <v>1384</v>
      </c>
      <c r="D435" s="82" t="s">
        <v>9</v>
      </c>
      <c r="E435" s="82" t="s">
        <v>521</v>
      </c>
      <c r="F435" s="82" t="s">
        <v>156</v>
      </c>
      <c r="G435" s="82" t="s">
        <v>469</v>
      </c>
      <c r="H435" s="82" t="s">
        <v>1325</v>
      </c>
      <c r="I435" s="82" t="s">
        <v>158</v>
      </c>
      <c r="J435" s="82" t="s">
        <v>997</v>
      </c>
    </row>
    <row r="436" spans="1:10">
      <c r="A436" s="82">
        <v>4822611</v>
      </c>
      <c r="B436" s="83">
        <v>20146818</v>
      </c>
      <c r="C436" s="82" t="s">
        <v>1385</v>
      </c>
      <c r="D436" s="82" t="s">
        <v>63</v>
      </c>
      <c r="E436" s="82" t="s">
        <v>1372</v>
      </c>
      <c r="F436" s="82" t="s">
        <v>156</v>
      </c>
      <c r="G436" s="82" t="s">
        <v>469</v>
      </c>
      <c r="H436" s="82" t="s">
        <v>1325</v>
      </c>
      <c r="I436" s="82" t="s">
        <v>158</v>
      </c>
      <c r="J436" s="82" t="s">
        <v>998</v>
      </c>
    </row>
    <row r="437" spans="1:10">
      <c r="A437" s="82">
        <v>4822621</v>
      </c>
      <c r="B437" s="83">
        <v>20146820</v>
      </c>
      <c r="C437" s="82" t="s">
        <v>1396</v>
      </c>
      <c r="D437" s="82" t="s">
        <v>177</v>
      </c>
      <c r="E437" s="82" t="s">
        <v>1372</v>
      </c>
      <c r="F437" s="82" t="s">
        <v>156</v>
      </c>
      <c r="G437" s="82" t="s">
        <v>469</v>
      </c>
      <c r="H437" s="82" t="s">
        <v>1325</v>
      </c>
      <c r="I437" s="82" t="s">
        <v>158</v>
      </c>
      <c r="J437" s="82" t="s">
        <v>999</v>
      </c>
    </row>
    <row r="438" spans="1:10">
      <c r="A438" s="82">
        <v>4822606</v>
      </c>
      <c r="B438" s="83">
        <v>20146823</v>
      </c>
      <c r="C438" s="82" t="s">
        <v>1386</v>
      </c>
      <c r="D438" s="82" t="s">
        <v>88</v>
      </c>
      <c r="E438" s="82" t="s">
        <v>1372</v>
      </c>
      <c r="F438" s="82" t="s">
        <v>156</v>
      </c>
      <c r="G438" s="82" t="s">
        <v>469</v>
      </c>
      <c r="H438" s="82" t="s">
        <v>1325</v>
      </c>
      <c r="I438" s="82" t="s">
        <v>158</v>
      </c>
      <c r="J438" s="82" t="s">
        <v>1000</v>
      </c>
    </row>
    <row r="439" spans="1:10">
      <c r="A439" s="82">
        <v>4822594</v>
      </c>
      <c r="B439" s="83">
        <v>20146825</v>
      </c>
      <c r="C439" s="82" t="s">
        <v>1387</v>
      </c>
      <c r="D439" s="82" t="s">
        <v>88</v>
      </c>
      <c r="E439" s="82" t="s">
        <v>1372</v>
      </c>
      <c r="F439" s="82" t="s">
        <v>156</v>
      </c>
      <c r="G439" s="82" t="s">
        <v>469</v>
      </c>
      <c r="H439" s="82" t="s">
        <v>1325</v>
      </c>
      <c r="I439" s="82" t="s">
        <v>158</v>
      </c>
      <c r="J439" s="82" t="s">
        <v>1001</v>
      </c>
    </row>
    <row r="440" spans="1:10">
      <c r="A440" s="82">
        <v>4822623</v>
      </c>
      <c r="B440" s="83">
        <v>20146840</v>
      </c>
      <c r="C440" s="82" t="s">
        <v>1388</v>
      </c>
      <c r="D440" s="82" t="s">
        <v>76</v>
      </c>
      <c r="E440" s="82" t="s">
        <v>386</v>
      </c>
      <c r="F440" s="82" t="s">
        <v>1582</v>
      </c>
      <c r="G440" s="82" t="s">
        <v>469</v>
      </c>
      <c r="H440" s="82" t="s">
        <v>1325</v>
      </c>
      <c r="I440" s="82" t="s">
        <v>158</v>
      </c>
      <c r="J440" s="82" t="s">
        <v>1002</v>
      </c>
    </row>
    <row r="441" spans="1:10">
      <c r="A441" s="82">
        <v>4822613</v>
      </c>
      <c r="B441" s="83">
        <v>20146858</v>
      </c>
      <c r="C441" s="82" t="s">
        <v>1389</v>
      </c>
      <c r="D441" s="82" t="s">
        <v>88</v>
      </c>
      <c r="E441" s="82" t="s">
        <v>1372</v>
      </c>
      <c r="F441" s="82" t="s">
        <v>156</v>
      </c>
      <c r="G441" s="82" t="s">
        <v>469</v>
      </c>
      <c r="H441" s="82" t="s">
        <v>1325</v>
      </c>
      <c r="I441" s="82" t="s">
        <v>158</v>
      </c>
      <c r="J441" s="82" t="s">
        <v>1003</v>
      </c>
    </row>
    <row r="442" spans="1:10">
      <c r="A442" s="82">
        <v>4822627</v>
      </c>
      <c r="B442" s="83">
        <v>20146867</v>
      </c>
      <c r="C442" s="82" t="s">
        <v>1390</v>
      </c>
      <c r="D442" s="82" t="s">
        <v>9</v>
      </c>
      <c r="E442" s="82" t="s">
        <v>521</v>
      </c>
      <c r="F442" s="82" t="s">
        <v>156</v>
      </c>
      <c r="G442" s="82" t="s">
        <v>469</v>
      </c>
      <c r="H442" s="82" t="s">
        <v>1325</v>
      </c>
      <c r="I442" s="82" t="s">
        <v>158</v>
      </c>
      <c r="J442" s="82" t="s">
        <v>1004</v>
      </c>
    </row>
    <row r="443" spans="1:10">
      <c r="A443" s="82">
        <v>4822629</v>
      </c>
      <c r="B443" s="83">
        <v>20146870</v>
      </c>
      <c r="C443" s="82" t="s">
        <v>1391</v>
      </c>
      <c r="D443" s="82" t="s">
        <v>80</v>
      </c>
      <c r="E443" s="82" t="s">
        <v>528</v>
      </c>
      <c r="F443" s="82" t="s">
        <v>157</v>
      </c>
      <c r="G443" s="82" t="s">
        <v>469</v>
      </c>
      <c r="H443" s="82" t="s">
        <v>1325</v>
      </c>
      <c r="I443" s="82" t="s">
        <v>158</v>
      </c>
      <c r="J443" s="82" t="s">
        <v>1005</v>
      </c>
    </row>
    <row r="444" spans="1:10">
      <c r="A444" s="82">
        <v>4824022</v>
      </c>
      <c r="B444" s="83">
        <v>20146920</v>
      </c>
      <c r="C444" s="82" t="s">
        <v>1402</v>
      </c>
      <c r="D444" s="82" t="s">
        <v>84</v>
      </c>
      <c r="E444" s="82" t="s">
        <v>205</v>
      </c>
      <c r="F444" s="82" t="s">
        <v>519</v>
      </c>
      <c r="G444" s="82" t="s">
        <v>470</v>
      </c>
      <c r="H444" s="82" t="s">
        <v>1325</v>
      </c>
      <c r="I444" s="82" t="s">
        <v>158</v>
      </c>
      <c r="J444" s="82" t="s">
        <v>1006</v>
      </c>
    </row>
    <row r="445" spans="1:10">
      <c r="A445" s="82">
        <v>4824010</v>
      </c>
      <c r="B445" s="83">
        <v>20146929</v>
      </c>
      <c r="C445" s="82" t="s">
        <v>1403</v>
      </c>
      <c r="D445" s="82" t="s">
        <v>1329</v>
      </c>
      <c r="E445" s="82" t="s">
        <v>1473</v>
      </c>
      <c r="F445" s="82" t="s">
        <v>1448</v>
      </c>
      <c r="G445" s="82" t="s">
        <v>469</v>
      </c>
      <c r="H445" s="82" t="s">
        <v>1325</v>
      </c>
      <c r="I445" s="82" t="s">
        <v>158</v>
      </c>
      <c r="J445" s="82" t="s">
        <v>1007</v>
      </c>
    </row>
    <row r="446" spans="1:10">
      <c r="A446" s="82">
        <v>4824007</v>
      </c>
      <c r="B446" s="83">
        <v>20146940</v>
      </c>
      <c r="C446" s="82" t="s">
        <v>1404</v>
      </c>
      <c r="D446" s="82" t="s">
        <v>1326</v>
      </c>
      <c r="E446" s="82" t="s">
        <v>509</v>
      </c>
      <c r="F446" s="82" t="s">
        <v>1448</v>
      </c>
      <c r="G446" s="82" t="s">
        <v>469</v>
      </c>
      <c r="H446" s="82" t="s">
        <v>1325</v>
      </c>
      <c r="I446" s="82" t="s">
        <v>158</v>
      </c>
      <c r="J446" s="82" t="s">
        <v>1008</v>
      </c>
    </row>
    <row r="447" spans="1:10">
      <c r="A447" s="82">
        <v>4823998</v>
      </c>
      <c r="B447" s="83">
        <v>20146956</v>
      </c>
      <c r="C447" s="82" t="s">
        <v>1405</v>
      </c>
      <c r="D447" s="82" t="s">
        <v>1702</v>
      </c>
      <c r="E447" s="82" t="s">
        <v>115</v>
      </c>
      <c r="F447" s="82" t="s">
        <v>156</v>
      </c>
      <c r="G447" s="82" t="s">
        <v>469</v>
      </c>
      <c r="H447" s="82" t="s">
        <v>1325</v>
      </c>
      <c r="I447" s="82" t="s">
        <v>158</v>
      </c>
      <c r="J447" s="82" t="s">
        <v>1009</v>
      </c>
    </row>
    <row r="448" spans="1:10">
      <c r="A448" s="82">
        <v>4823995</v>
      </c>
      <c r="B448" s="83">
        <v>20146959</v>
      </c>
      <c r="C448" s="82" t="s">
        <v>1406</v>
      </c>
      <c r="D448" s="82" t="s">
        <v>1702</v>
      </c>
      <c r="E448" s="82" t="s">
        <v>115</v>
      </c>
      <c r="F448" s="82" t="s">
        <v>156</v>
      </c>
      <c r="G448" s="82" t="s">
        <v>469</v>
      </c>
      <c r="H448" s="82" t="s">
        <v>1325</v>
      </c>
      <c r="I448" s="82" t="s">
        <v>158</v>
      </c>
      <c r="J448" s="82" t="s">
        <v>1010</v>
      </c>
    </row>
    <row r="449" spans="1:10">
      <c r="A449" s="82">
        <v>4823994</v>
      </c>
      <c r="B449" s="83">
        <v>20146962</v>
      </c>
      <c r="C449" s="82" t="s">
        <v>1407</v>
      </c>
      <c r="D449" s="82" t="s">
        <v>1702</v>
      </c>
      <c r="E449" s="82" t="s">
        <v>115</v>
      </c>
      <c r="F449" s="82" t="s">
        <v>156</v>
      </c>
      <c r="G449" s="82" t="s">
        <v>469</v>
      </c>
      <c r="H449" s="82" t="s">
        <v>1325</v>
      </c>
      <c r="I449" s="82" t="s">
        <v>158</v>
      </c>
      <c r="J449" s="82" t="s">
        <v>1011</v>
      </c>
    </row>
    <row r="450" spans="1:10">
      <c r="A450" s="82">
        <v>4824045</v>
      </c>
      <c r="B450" s="83">
        <v>20146975</v>
      </c>
      <c r="C450" s="82" t="s">
        <v>1408</v>
      </c>
      <c r="D450" s="82" t="s">
        <v>1705</v>
      </c>
      <c r="E450" s="82" t="s">
        <v>246</v>
      </c>
      <c r="F450" s="82" t="s">
        <v>156</v>
      </c>
      <c r="G450" s="82" t="s">
        <v>469</v>
      </c>
      <c r="H450" s="82" t="s">
        <v>1325</v>
      </c>
      <c r="I450" s="82" t="s">
        <v>158</v>
      </c>
      <c r="J450" s="82" t="s">
        <v>1012</v>
      </c>
    </row>
    <row r="451" spans="1:10">
      <c r="A451" s="82">
        <v>4824026</v>
      </c>
      <c r="B451" s="83">
        <v>20146987</v>
      </c>
      <c r="C451" s="82" t="s">
        <v>1409</v>
      </c>
      <c r="D451" s="82" t="s">
        <v>1705</v>
      </c>
      <c r="E451" s="82" t="s">
        <v>431</v>
      </c>
      <c r="F451" s="82" t="s">
        <v>156</v>
      </c>
      <c r="G451" s="82" t="s">
        <v>469</v>
      </c>
      <c r="H451" s="82" t="s">
        <v>1325</v>
      </c>
      <c r="I451" s="82" t="s">
        <v>158</v>
      </c>
      <c r="J451" s="82" t="s">
        <v>1013</v>
      </c>
    </row>
    <row r="452" spans="1:10">
      <c r="A452" s="82">
        <v>4824033</v>
      </c>
      <c r="B452" s="83">
        <v>20146988</v>
      </c>
      <c r="C452" s="82" t="s">
        <v>1410</v>
      </c>
      <c r="D452" s="82" t="s">
        <v>88</v>
      </c>
      <c r="E452" s="82" t="s">
        <v>1372</v>
      </c>
      <c r="F452" s="82" t="s">
        <v>156</v>
      </c>
      <c r="G452" s="82" t="s">
        <v>469</v>
      </c>
      <c r="H452" s="82" t="s">
        <v>1325</v>
      </c>
      <c r="I452" s="82" t="s">
        <v>158</v>
      </c>
      <c r="J452" s="82" t="s">
        <v>1014</v>
      </c>
    </row>
    <row r="453" spans="1:10">
      <c r="A453" s="82">
        <v>4879221</v>
      </c>
      <c r="B453" s="83">
        <v>20146990</v>
      </c>
      <c r="C453" s="82" t="s">
        <v>1668</v>
      </c>
      <c r="D453" s="82" t="s">
        <v>84</v>
      </c>
      <c r="E453" s="82" t="s">
        <v>205</v>
      </c>
      <c r="F453" s="82" t="s">
        <v>519</v>
      </c>
      <c r="G453" s="82" t="s">
        <v>1703</v>
      </c>
      <c r="H453" s="82" t="s">
        <v>1325</v>
      </c>
      <c r="I453" s="82" t="s">
        <v>158</v>
      </c>
      <c r="J453" s="82" t="s">
        <v>1015</v>
      </c>
    </row>
    <row r="454" spans="1:10">
      <c r="A454" s="82">
        <v>4824046</v>
      </c>
      <c r="B454" s="83">
        <v>20146993</v>
      </c>
      <c r="C454" s="82" t="s">
        <v>1411</v>
      </c>
      <c r="D454" s="82" t="s">
        <v>9</v>
      </c>
      <c r="E454" s="82" t="s">
        <v>521</v>
      </c>
      <c r="F454" s="82" t="s">
        <v>156</v>
      </c>
      <c r="G454" s="82" t="s">
        <v>469</v>
      </c>
      <c r="H454" s="82" t="s">
        <v>1325</v>
      </c>
      <c r="I454" s="82" t="s">
        <v>158</v>
      </c>
      <c r="J454" s="82" t="s">
        <v>1016</v>
      </c>
    </row>
    <row r="455" spans="1:10">
      <c r="A455" s="82">
        <v>4824030</v>
      </c>
      <c r="B455" s="83">
        <v>20146995</v>
      </c>
      <c r="C455" s="82" t="s">
        <v>1412</v>
      </c>
      <c r="D455" s="82" t="s">
        <v>1705</v>
      </c>
      <c r="E455" s="82" t="s">
        <v>246</v>
      </c>
      <c r="F455" s="82" t="s">
        <v>156</v>
      </c>
      <c r="G455" s="82" t="s">
        <v>469</v>
      </c>
      <c r="H455" s="82" t="s">
        <v>1325</v>
      </c>
      <c r="I455" s="82" t="s">
        <v>158</v>
      </c>
      <c r="J455" s="82" t="s">
        <v>1017</v>
      </c>
    </row>
    <row r="456" spans="1:10">
      <c r="A456" s="82">
        <v>4824039</v>
      </c>
      <c r="B456" s="83">
        <v>20147006</v>
      </c>
      <c r="C456" s="82" t="s">
        <v>1413</v>
      </c>
      <c r="D456" s="82" t="s">
        <v>1705</v>
      </c>
      <c r="E456" s="82" t="s">
        <v>246</v>
      </c>
      <c r="F456" s="82" t="s">
        <v>156</v>
      </c>
      <c r="G456" s="82" t="s">
        <v>469</v>
      </c>
      <c r="H456" s="82" t="s">
        <v>1325</v>
      </c>
      <c r="I456" s="82" t="s">
        <v>158</v>
      </c>
      <c r="J456" s="82" t="s">
        <v>1018</v>
      </c>
    </row>
    <row r="457" spans="1:10">
      <c r="A457" s="82">
        <v>4824035</v>
      </c>
      <c r="B457" s="83">
        <v>20147018</v>
      </c>
      <c r="C457" s="82" t="s">
        <v>1414</v>
      </c>
      <c r="D457" s="82" t="s">
        <v>177</v>
      </c>
      <c r="E457" s="82" t="s">
        <v>1372</v>
      </c>
      <c r="F457" s="82" t="s">
        <v>156</v>
      </c>
      <c r="G457" s="82" t="s">
        <v>469</v>
      </c>
      <c r="H457" s="82" t="s">
        <v>1325</v>
      </c>
      <c r="I457" s="82" t="s">
        <v>158</v>
      </c>
      <c r="J457" s="82" t="s">
        <v>1019</v>
      </c>
    </row>
    <row r="458" spans="1:10">
      <c r="A458" s="82">
        <v>4824044</v>
      </c>
      <c r="B458" s="83">
        <v>20147024</v>
      </c>
      <c r="C458" s="82" t="s">
        <v>1415</v>
      </c>
      <c r="D458" s="82" t="s">
        <v>1704</v>
      </c>
      <c r="E458" s="82" t="s">
        <v>431</v>
      </c>
      <c r="F458" s="82" t="s">
        <v>156</v>
      </c>
      <c r="G458" s="82" t="s">
        <v>469</v>
      </c>
      <c r="H458" s="82" t="s">
        <v>1325</v>
      </c>
      <c r="I458" s="82" t="s">
        <v>158</v>
      </c>
      <c r="J458" s="82" t="s">
        <v>1020</v>
      </c>
    </row>
    <row r="459" spans="1:10">
      <c r="A459" s="82">
        <v>4826053</v>
      </c>
      <c r="B459" s="83">
        <v>20147101</v>
      </c>
      <c r="C459" s="82" t="s">
        <v>1416</v>
      </c>
      <c r="D459" s="82" t="s">
        <v>84</v>
      </c>
      <c r="E459" s="82" t="s">
        <v>1661</v>
      </c>
      <c r="F459" s="82" t="s">
        <v>519</v>
      </c>
      <c r="G459" s="82" t="s">
        <v>469</v>
      </c>
      <c r="H459" s="82" t="s">
        <v>1325</v>
      </c>
      <c r="I459" s="82" t="s">
        <v>158</v>
      </c>
      <c r="J459" s="82" t="s">
        <v>1021</v>
      </c>
    </row>
    <row r="460" spans="1:10">
      <c r="A460" s="82">
        <v>4826036</v>
      </c>
      <c r="B460" s="83">
        <v>20147110</v>
      </c>
      <c r="C460" s="82" t="s">
        <v>1417</v>
      </c>
      <c r="D460" s="82" t="s">
        <v>67</v>
      </c>
      <c r="E460" s="82" t="s">
        <v>1360</v>
      </c>
      <c r="F460" s="82" t="s">
        <v>161</v>
      </c>
      <c r="G460" s="82" t="s">
        <v>469</v>
      </c>
      <c r="H460" s="82" t="s">
        <v>1325</v>
      </c>
      <c r="I460" s="82" t="s">
        <v>158</v>
      </c>
      <c r="J460" s="82" t="s">
        <v>1022</v>
      </c>
    </row>
    <row r="461" spans="1:10">
      <c r="A461" s="82">
        <v>4826061</v>
      </c>
      <c r="B461" s="83">
        <v>20147146</v>
      </c>
      <c r="C461" s="82" t="s">
        <v>1418</v>
      </c>
      <c r="D461" s="82" t="s">
        <v>73</v>
      </c>
      <c r="E461" s="82" t="s">
        <v>112</v>
      </c>
      <c r="F461" s="82" t="s">
        <v>1582</v>
      </c>
      <c r="G461" s="82" t="s">
        <v>470</v>
      </c>
      <c r="H461" s="82" t="s">
        <v>1325</v>
      </c>
      <c r="I461" s="82" t="s">
        <v>158</v>
      </c>
      <c r="J461" s="82" t="s">
        <v>1023</v>
      </c>
    </row>
    <row r="462" spans="1:10">
      <c r="A462" s="82">
        <v>4826064</v>
      </c>
      <c r="B462" s="83">
        <v>20147151</v>
      </c>
      <c r="C462" s="82" t="s">
        <v>1419</v>
      </c>
      <c r="D462" s="82" t="s">
        <v>73</v>
      </c>
      <c r="E462" s="82" t="s">
        <v>112</v>
      </c>
      <c r="F462" s="82" t="s">
        <v>1582</v>
      </c>
      <c r="G462" s="82" t="s">
        <v>470</v>
      </c>
      <c r="H462" s="82" t="s">
        <v>1325</v>
      </c>
      <c r="I462" s="82" t="s">
        <v>158</v>
      </c>
      <c r="J462" s="82" t="s">
        <v>1024</v>
      </c>
    </row>
    <row r="463" spans="1:10">
      <c r="A463" s="82">
        <v>4829124</v>
      </c>
      <c r="B463" s="83">
        <v>20147164</v>
      </c>
      <c r="C463" s="82" t="s">
        <v>1422</v>
      </c>
      <c r="D463" s="82" t="s">
        <v>76</v>
      </c>
      <c r="E463" s="82" t="s">
        <v>132</v>
      </c>
      <c r="F463" s="82" t="s">
        <v>1582</v>
      </c>
      <c r="G463" s="82" t="s">
        <v>470</v>
      </c>
      <c r="H463" s="82" t="s">
        <v>1325</v>
      </c>
      <c r="I463" s="82" t="s">
        <v>158</v>
      </c>
      <c r="J463" s="82" t="s">
        <v>1025</v>
      </c>
    </row>
    <row r="464" spans="1:10">
      <c r="A464" s="82">
        <v>4829133</v>
      </c>
      <c r="B464" s="83">
        <v>20147167</v>
      </c>
      <c r="C464" s="82" t="s">
        <v>1423</v>
      </c>
      <c r="D464" s="82" t="s">
        <v>76</v>
      </c>
      <c r="E464" s="82" t="s">
        <v>386</v>
      </c>
      <c r="F464" s="82" t="s">
        <v>1582</v>
      </c>
      <c r="G464" s="82" t="s">
        <v>470</v>
      </c>
      <c r="H464" s="82" t="s">
        <v>1325</v>
      </c>
      <c r="I464" s="82" t="s">
        <v>158</v>
      </c>
      <c r="J464" s="82" t="s">
        <v>1026</v>
      </c>
    </row>
    <row r="465" spans="1:10">
      <c r="A465" s="82">
        <v>4829152</v>
      </c>
      <c r="B465" s="83">
        <v>20147179</v>
      </c>
      <c r="C465" s="82" t="s">
        <v>1424</v>
      </c>
      <c r="D465" s="82" t="s">
        <v>88</v>
      </c>
      <c r="E465" s="82" t="s">
        <v>1372</v>
      </c>
      <c r="F465" s="82" t="s">
        <v>156</v>
      </c>
      <c r="G465" s="82" t="s">
        <v>470</v>
      </c>
      <c r="H465" s="82" t="s">
        <v>1325</v>
      </c>
      <c r="I465" s="82" t="s">
        <v>158</v>
      </c>
      <c r="J465" s="82" t="s">
        <v>1027</v>
      </c>
    </row>
    <row r="466" spans="1:10">
      <c r="A466" s="82">
        <v>4883779</v>
      </c>
      <c r="B466" s="83">
        <v>20147184</v>
      </c>
      <c r="C466" s="82" t="s">
        <v>1710</v>
      </c>
      <c r="D466" s="82" t="s">
        <v>69</v>
      </c>
      <c r="E466" s="82" t="s">
        <v>1664</v>
      </c>
      <c r="F466" s="82" t="s">
        <v>1582</v>
      </c>
      <c r="G466" s="82" t="s">
        <v>1709</v>
      </c>
      <c r="H466" s="82" t="s">
        <v>1325</v>
      </c>
      <c r="I466" s="82" t="s">
        <v>158</v>
      </c>
      <c r="J466" s="82" t="s">
        <v>1028</v>
      </c>
    </row>
    <row r="467" spans="1:10">
      <c r="A467" s="82">
        <v>4829185</v>
      </c>
      <c r="B467" s="83">
        <v>20147209</v>
      </c>
      <c r="C467" s="82" t="s">
        <v>1425</v>
      </c>
      <c r="D467" s="82" t="s">
        <v>1701</v>
      </c>
      <c r="E467" s="82" t="s">
        <v>1400</v>
      </c>
      <c r="F467" s="82" t="s">
        <v>156</v>
      </c>
      <c r="G467" s="82" t="s">
        <v>470</v>
      </c>
      <c r="H467" s="82" t="s">
        <v>1325</v>
      </c>
      <c r="I467" s="82" t="s">
        <v>158</v>
      </c>
      <c r="J467" s="82" t="s">
        <v>1029</v>
      </c>
    </row>
    <row r="468" spans="1:10">
      <c r="A468" s="82">
        <v>4829158</v>
      </c>
      <c r="B468" s="83">
        <v>20147219</v>
      </c>
      <c r="C468" s="82" t="s">
        <v>1426</v>
      </c>
      <c r="D468" s="82" t="s">
        <v>150</v>
      </c>
      <c r="E468" s="82" t="s">
        <v>246</v>
      </c>
      <c r="F468" s="82" t="s">
        <v>156</v>
      </c>
      <c r="G468" s="82" t="s">
        <v>470</v>
      </c>
      <c r="H468" s="82" t="s">
        <v>1325</v>
      </c>
      <c r="I468" s="82" t="s">
        <v>158</v>
      </c>
      <c r="J468" s="82" t="s">
        <v>1030</v>
      </c>
    </row>
    <row r="469" spans="1:10">
      <c r="A469" s="82">
        <v>4829163</v>
      </c>
      <c r="B469" s="83">
        <v>20147226</v>
      </c>
      <c r="C469" s="82" t="s">
        <v>1427</v>
      </c>
      <c r="D469" s="82" t="s">
        <v>63</v>
      </c>
      <c r="E469" s="82" t="s">
        <v>1372</v>
      </c>
      <c r="F469" s="82" t="s">
        <v>156</v>
      </c>
      <c r="G469" s="82" t="s">
        <v>470</v>
      </c>
      <c r="H469" s="82" t="s">
        <v>1325</v>
      </c>
      <c r="I469" s="82" t="s">
        <v>158</v>
      </c>
      <c r="J469" s="82" t="s">
        <v>1031</v>
      </c>
    </row>
    <row r="470" spans="1:10">
      <c r="A470" s="82">
        <v>4829181</v>
      </c>
      <c r="B470" s="83">
        <v>20147230</v>
      </c>
      <c r="C470" s="82" t="s">
        <v>1428</v>
      </c>
      <c r="D470" s="82" t="s">
        <v>1707</v>
      </c>
      <c r="E470" s="82" t="s">
        <v>1400</v>
      </c>
      <c r="F470" s="82" t="s">
        <v>156</v>
      </c>
      <c r="G470" s="82" t="s">
        <v>470</v>
      </c>
      <c r="H470" s="82" t="s">
        <v>1325</v>
      </c>
      <c r="I470" s="82" t="s">
        <v>158</v>
      </c>
      <c r="J470" s="82" t="s">
        <v>1032</v>
      </c>
    </row>
    <row r="471" spans="1:10">
      <c r="A471" s="82">
        <v>4829153</v>
      </c>
      <c r="B471" s="83">
        <v>20147235</v>
      </c>
      <c r="C471" s="82" t="s">
        <v>1429</v>
      </c>
      <c r="D471" s="82" t="s">
        <v>1701</v>
      </c>
      <c r="E471" s="82" t="s">
        <v>1400</v>
      </c>
      <c r="F471" s="82" t="s">
        <v>156</v>
      </c>
      <c r="G471" s="82" t="s">
        <v>470</v>
      </c>
      <c r="H471" s="82" t="s">
        <v>1325</v>
      </c>
      <c r="I471" s="82" t="s">
        <v>158</v>
      </c>
      <c r="J471" s="82" t="s">
        <v>1033</v>
      </c>
    </row>
    <row r="472" spans="1:10">
      <c r="A472" s="82">
        <v>4829184</v>
      </c>
      <c r="B472" s="83">
        <v>20147240</v>
      </c>
      <c r="C472" s="82" t="s">
        <v>1430</v>
      </c>
      <c r="D472" s="82" t="s">
        <v>9</v>
      </c>
      <c r="E472" s="82" t="s">
        <v>521</v>
      </c>
      <c r="F472" s="82" t="s">
        <v>156</v>
      </c>
      <c r="G472" s="82" t="s">
        <v>470</v>
      </c>
      <c r="H472" s="82" t="s">
        <v>1325</v>
      </c>
      <c r="I472" s="82" t="s">
        <v>158</v>
      </c>
      <c r="J472" s="82" t="s">
        <v>1034</v>
      </c>
    </row>
    <row r="473" spans="1:10">
      <c r="A473" s="82">
        <v>4829173</v>
      </c>
      <c r="B473" s="83">
        <v>20147262</v>
      </c>
      <c r="C473" s="82" t="s">
        <v>1431</v>
      </c>
      <c r="D473" s="82" t="s">
        <v>9</v>
      </c>
      <c r="E473" s="82" t="s">
        <v>521</v>
      </c>
      <c r="F473" s="82" t="s">
        <v>156</v>
      </c>
      <c r="G473" s="82" t="s">
        <v>470</v>
      </c>
      <c r="H473" s="82" t="s">
        <v>1325</v>
      </c>
      <c r="I473" s="82" t="s">
        <v>158</v>
      </c>
      <c r="J473" s="82" t="s">
        <v>1035</v>
      </c>
    </row>
    <row r="474" spans="1:10">
      <c r="A474" s="82">
        <v>4829182</v>
      </c>
      <c r="B474" s="83">
        <v>20147276</v>
      </c>
      <c r="C474" s="82" t="s">
        <v>1432</v>
      </c>
      <c r="D474" s="82" t="s">
        <v>1704</v>
      </c>
      <c r="E474" s="82" t="s">
        <v>246</v>
      </c>
      <c r="F474" s="82" t="s">
        <v>156</v>
      </c>
      <c r="G474" s="82" t="s">
        <v>470</v>
      </c>
      <c r="H474" s="82" t="s">
        <v>1325</v>
      </c>
      <c r="I474" s="82" t="s">
        <v>158</v>
      </c>
      <c r="J474" s="82" t="s">
        <v>1036</v>
      </c>
    </row>
    <row r="475" spans="1:10">
      <c r="A475" s="82">
        <v>4883790</v>
      </c>
      <c r="B475" s="83">
        <v>20147289</v>
      </c>
      <c r="C475" s="82" t="s">
        <v>1711</v>
      </c>
      <c r="D475" s="82" t="s">
        <v>69</v>
      </c>
      <c r="E475" s="82" t="s">
        <v>1664</v>
      </c>
      <c r="F475" s="82" t="s">
        <v>1582</v>
      </c>
      <c r="G475" s="82" t="s">
        <v>1709</v>
      </c>
      <c r="H475" s="82" t="s">
        <v>1325</v>
      </c>
      <c r="I475" s="82" t="s">
        <v>158</v>
      </c>
      <c r="J475" s="82" t="s">
        <v>1037</v>
      </c>
    </row>
    <row r="476" spans="1:10">
      <c r="A476" s="82">
        <v>4829778</v>
      </c>
      <c r="B476" s="83">
        <v>20147303</v>
      </c>
      <c r="C476" s="82" t="s">
        <v>1433</v>
      </c>
      <c r="D476" s="82" t="s">
        <v>1327</v>
      </c>
      <c r="E476" s="82" t="s">
        <v>137</v>
      </c>
      <c r="F476" s="82" t="s">
        <v>1448</v>
      </c>
      <c r="G476" s="82" t="s">
        <v>470</v>
      </c>
      <c r="H476" s="82" t="s">
        <v>1325</v>
      </c>
      <c r="I476" s="82" t="s">
        <v>158</v>
      </c>
      <c r="J476" s="82" t="s">
        <v>1038</v>
      </c>
    </row>
    <row r="477" spans="1:10">
      <c r="A477" s="82">
        <v>4829758</v>
      </c>
      <c r="B477" s="83">
        <v>20147386</v>
      </c>
      <c r="C477" s="82" t="s">
        <v>1435</v>
      </c>
      <c r="D477" s="82" t="s">
        <v>76</v>
      </c>
      <c r="E477" s="82" t="s">
        <v>132</v>
      </c>
      <c r="F477" s="82" t="s">
        <v>1582</v>
      </c>
      <c r="G477" s="82" t="s">
        <v>470</v>
      </c>
      <c r="H477" s="82" t="s">
        <v>1325</v>
      </c>
      <c r="I477" s="82" t="s">
        <v>158</v>
      </c>
      <c r="J477" s="82" t="s">
        <v>1039</v>
      </c>
    </row>
    <row r="478" spans="1:10">
      <c r="A478" s="82">
        <v>4879328</v>
      </c>
      <c r="B478" s="83">
        <v>20147393</v>
      </c>
      <c r="C478" s="82" t="s">
        <v>1669</v>
      </c>
      <c r="D478" s="82" t="s">
        <v>69</v>
      </c>
      <c r="E478" s="82" t="s">
        <v>1664</v>
      </c>
      <c r="F478" s="82" t="s">
        <v>1582</v>
      </c>
      <c r="G478" s="82" t="s">
        <v>1703</v>
      </c>
      <c r="H478" s="82" t="s">
        <v>1325</v>
      </c>
      <c r="I478" s="82" t="s">
        <v>158</v>
      </c>
      <c r="J478" s="82" t="s">
        <v>1040</v>
      </c>
    </row>
    <row r="479" spans="1:10">
      <c r="A479" s="82">
        <v>4830049</v>
      </c>
      <c r="B479" s="83">
        <v>20147426</v>
      </c>
      <c r="C479" s="82" t="s">
        <v>1438</v>
      </c>
      <c r="D479" s="82" t="s">
        <v>154</v>
      </c>
      <c r="E479" s="82" t="s">
        <v>318</v>
      </c>
      <c r="F479" s="82" t="s">
        <v>519</v>
      </c>
      <c r="G479" s="82" t="s">
        <v>470</v>
      </c>
      <c r="H479" s="82" t="s">
        <v>1325</v>
      </c>
      <c r="I479" s="82" t="s">
        <v>158</v>
      </c>
      <c r="J479" s="82" t="s">
        <v>1041</v>
      </c>
    </row>
    <row r="480" spans="1:10">
      <c r="A480" s="82">
        <v>4830045</v>
      </c>
      <c r="B480" s="83">
        <v>20147427</v>
      </c>
      <c r="C480" s="82" t="s">
        <v>1439</v>
      </c>
      <c r="D480" s="82" t="s">
        <v>154</v>
      </c>
      <c r="E480" s="82" t="s">
        <v>318</v>
      </c>
      <c r="F480" s="82" t="s">
        <v>519</v>
      </c>
      <c r="G480" s="82" t="s">
        <v>470</v>
      </c>
      <c r="H480" s="82" t="s">
        <v>1325</v>
      </c>
      <c r="I480" s="82" t="s">
        <v>158</v>
      </c>
      <c r="J480" s="82" t="s">
        <v>1042</v>
      </c>
    </row>
    <row r="481" spans="1:10">
      <c r="A481" s="82">
        <v>4830050</v>
      </c>
      <c r="B481" s="83">
        <v>20147439</v>
      </c>
      <c r="C481" s="82" t="s">
        <v>1440</v>
      </c>
      <c r="D481" s="82" t="s">
        <v>73</v>
      </c>
      <c r="E481" s="82" t="s">
        <v>1361</v>
      </c>
      <c r="F481" s="82" t="s">
        <v>1582</v>
      </c>
      <c r="G481" s="82" t="s">
        <v>470</v>
      </c>
      <c r="H481" s="82" t="s">
        <v>1325</v>
      </c>
      <c r="I481" s="82" t="s">
        <v>158</v>
      </c>
      <c r="J481" s="82" t="s">
        <v>1043</v>
      </c>
    </row>
    <row r="482" spans="1:10">
      <c r="A482" s="82">
        <v>4830840</v>
      </c>
      <c r="B482" s="83">
        <v>20147491</v>
      </c>
      <c r="C482" s="82" t="s">
        <v>1442</v>
      </c>
      <c r="D482" s="82" t="s">
        <v>76</v>
      </c>
      <c r="E482" s="82" t="s">
        <v>132</v>
      </c>
      <c r="F482" s="82" t="s">
        <v>1582</v>
      </c>
      <c r="G482" s="82" t="s">
        <v>470</v>
      </c>
      <c r="H482" s="82" t="s">
        <v>1325</v>
      </c>
      <c r="I482" s="82" t="s">
        <v>158</v>
      </c>
      <c r="J482" s="82" t="s">
        <v>1044</v>
      </c>
    </row>
    <row r="483" spans="1:10">
      <c r="A483" s="82">
        <v>4830836</v>
      </c>
      <c r="B483" s="83">
        <v>20147524</v>
      </c>
      <c r="C483" s="82" t="s">
        <v>1443</v>
      </c>
      <c r="D483" s="82" t="s">
        <v>77</v>
      </c>
      <c r="E483" s="82" t="s">
        <v>509</v>
      </c>
      <c r="F483" s="82" t="s">
        <v>1448</v>
      </c>
      <c r="G483" s="82" t="s">
        <v>470</v>
      </c>
      <c r="H483" s="82" t="s">
        <v>1325</v>
      </c>
      <c r="I483" s="82" t="s">
        <v>158</v>
      </c>
      <c r="J483" s="82" t="s">
        <v>1045</v>
      </c>
    </row>
    <row r="484" spans="1:10">
      <c r="A484" s="82">
        <v>4831922</v>
      </c>
      <c r="B484" s="83">
        <v>20147583</v>
      </c>
      <c r="C484" s="82" t="s">
        <v>1444</v>
      </c>
      <c r="D484" s="82" t="s">
        <v>177</v>
      </c>
      <c r="E484" s="82" t="s">
        <v>115</v>
      </c>
      <c r="F484" s="82" t="s">
        <v>156</v>
      </c>
      <c r="G484" s="82" t="s">
        <v>470</v>
      </c>
      <c r="H484" s="82" t="s">
        <v>1325</v>
      </c>
      <c r="I484" s="82" t="s">
        <v>158</v>
      </c>
      <c r="J484" s="82" t="s">
        <v>1046</v>
      </c>
    </row>
    <row r="485" spans="1:10">
      <c r="A485" s="82">
        <v>4831897</v>
      </c>
      <c r="B485" s="83">
        <v>20147584</v>
      </c>
      <c r="C485" s="82" t="s">
        <v>1445</v>
      </c>
      <c r="D485" s="82" t="s">
        <v>1704</v>
      </c>
      <c r="E485" s="82" t="s">
        <v>246</v>
      </c>
      <c r="F485" s="82" t="s">
        <v>156</v>
      </c>
      <c r="G485" s="82" t="s">
        <v>470</v>
      </c>
      <c r="H485" s="82" t="s">
        <v>1325</v>
      </c>
      <c r="I485" s="82" t="s">
        <v>158</v>
      </c>
      <c r="J485" s="82" t="s">
        <v>1047</v>
      </c>
    </row>
    <row r="486" spans="1:10">
      <c r="A486" s="82">
        <v>4831914</v>
      </c>
      <c r="B486" s="83">
        <v>20147591</v>
      </c>
      <c r="C486" s="82" t="s">
        <v>1446</v>
      </c>
      <c r="D486" s="82" t="s">
        <v>1704</v>
      </c>
      <c r="E486" s="82" t="s">
        <v>246</v>
      </c>
      <c r="F486" s="82" t="s">
        <v>156</v>
      </c>
      <c r="G486" s="82" t="s">
        <v>470</v>
      </c>
      <c r="H486" s="82" t="s">
        <v>1325</v>
      </c>
      <c r="I486" s="82" t="s">
        <v>158</v>
      </c>
      <c r="J486" s="82" t="s">
        <v>1048</v>
      </c>
    </row>
    <row r="487" spans="1:10">
      <c r="A487" s="82">
        <v>4831894</v>
      </c>
      <c r="B487" s="83">
        <v>20147604</v>
      </c>
      <c r="C487" s="82" t="s">
        <v>1447</v>
      </c>
      <c r="D487" s="82" t="s">
        <v>9</v>
      </c>
      <c r="E487" s="82" t="s">
        <v>521</v>
      </c>
      <c r="F487" s="82" t="s">
        <v>156</v>
      </c>
      <c r="G487" s="82" t="s">
        <v>470</v>
      </c>
      <c r="H487" s="82" t="s">
        <v>1325</v>
      </c>
      <c r="I487" s="82" t="s">
        <v>158</v>
      </c>
      <c r="J487" s="82" t="s">
        <v>1049</v>
      </c>
    </row>
    <row r="488" spans="1:10">
      <c r="A488" s="82">
        <v>4838856</v>
      </c>
      <c r="B488" s="83">
        <v>20147676</v>
      </c>
      <c r="C488" s="82" t="s">
        <v>1450</v>
      </c>
      <c r="D488" s="82" t="s">
        <v>84</v>
      </c>
      <c r="E488" s="82" t="s">
        <v>318</v>
      </c>
      <c r="F488" s="82" t="s">
        <v>519</v>
      </c>
      <c r="G488" s="82" t="s">
        <v>470</v>
      </c>
      <c r="H488" s="82" t="s">
        <v>1325</v>
      </c>
      <c r="I488" s="82" t="s">
        <v>158</v>
      </c>
      <c r="J488" s="82" t="s">
        <v>1050</v>
      </c>
    </row>
    <row r="489" spans="1:10">
      <c r="A489" s="82">
        <v>4834294</v>
      </c>
      <c r="B489" s="83">
        <v>20147775</v>
      </c>
      <c r="C489" s="82" t="s">
        <v>1451</v>
      </c>
      <c r="D489" s="82" t="s">
        <v>9</v>
      </c>
      <c r="E489" s="82" t="s">
        <v>521</v>
      </c>
      <c r="F489" s="82" t="s">
        <v>156</v>
      </c>
      <c r="G489" s="82" t="s">
        <v>470</v>
      </c>
      <c r="H489" s="82" t="s">
        <v>1325</v>
      </c>
      <c r="I489" s="82" t="s">
        <v>158</v>
      </c>
      <c r="J489" s="82" t="s">
        <v>1051</v>
      </c>
    </row>
    <row r="490" spans="1:10">
      <c r="A490" s="82">
        <v>4834302</v>
      </c>
      <c r="B490" s="83">
        <v>20147787</v>
      </c>
      <c r="C490" s="82" t="s">
        <v>1452</v>
      </c>
      <c r="D490" s="82" t="s">
        <v>1707</v>
      </c>
      <c r="E490" s="82" t="s">
        <v>1400</v>
      </c>
      <c r="F490" s="82" t="s">
        <v>156</v>
      </c>
      <c r="G490" s="82" t="s">
        <v>470</v>
      </c>
      <c r="H490" s="82" t="s">
        <v>1325</v>
      </c>
      <c r="I490" s="82" t="s">
        <v>158</v>
      </c>
      <c r="J490" s="82" t="s">
        <v>1052</v>
      </c>
    </row>
    <row r="491" spans="1:10">
      <c r="A491" s="82">
        <v>4834313</v>
      </c>
      <c r="B491" s="83">
        <v>20147790</v>
      </c>
      <c r="C491" s="82" t="s">
        <v>1453</v>
      </c>
      <c r="D491" s="82" t="s">
        <v>150</v>
      </c>
      <c r="E491" s="82" t="s">
        <v>246</v>
      </c>
      <c r="F491" s="82" t="s">
        <v>156</v>
      </c>
      <c r="G491" s="82" t="s">
        <v>470</v>
      </c>
      <c r="H491" s="82" t="s">
        <v>1325</v>
      </c>
      <c r="I491" s="82" t="s">
        <v>158</v>
      </c>
      <c r="J491" s="82" t="s">
        <v>1053</v>
      </c>
    </row>
    <row r="492" spans="1:10">
      <c r="A492" s="82">
        <v>4834295</v>
      </c>
      <c r="B492" s="83">
        <v>20147802</v>
      </c>
      <c r="C492" s="82" t="s">
        <v>1454</v>
      </c>
      <c r="D492" s="82" t="s">
        <v>9</v>
      </c>
      <c r="E492" s="82" t="s">
        <v>521</v>
      </c>
      <c r="F492" s="82" t="s">
        <v>156</v>
      </c>
      <c r="G492" s="82" t="s">
        <v>470</v>
      </c>
      <c r="H492" s="82" t="s">
        <v>1325</v>
      </c>
      <c r="I492" s="82" t="s">
        <v>158</v>
      </c>
      <c r="J492" s="82" t="s">
        <v>1054</v>
      </c>
    </row>
    <row r="493" spans="1:10">
      <c r="A493" s="82">
        <v>4837218</v>
      </c>
      <c r="B493" s="83">
        <v>20147857</v>
      </c>
      <c r="C493" s="82" t="s">
        <v>1455</v>
      </c>
      <c r="D493" s="82" t="s">
        <v>76</v>
      </c>
      <c r="E493" s="82" t="s">
        <v>386</v>
      </c>
      <c r="F493" s="82" t="s">
        <v>1582</v>
      </c>
      <c r="G493" s="82" t="s">
        <v>470</v>
      </c>
      <c r="H493" s="82" t="s">
        <v>1325</v>
      </c>
      <c r="I493" s="82" t="s">
        <v>158</v>
      </c>
      <c r="J493" s="82" t="s">
        <v>1055</v>
      </c>
    </row>
    <row r="494" spans="1:10">
      <c r="A494" s="82">
        <v>4837118</v>
      </c>
      <c r="B494" s="83">
        <v>20147925</v>
      </c>
      <c r="C494" s="82" t="s">
        <v>1456</v>
      </c>
      <c r="D494" s="82" t="s">
        <v>76</v>
      </c>
      <c r="E494" s="82" t="s">
        <v>386</v>
      </c>
      <c r="F494" s="82" t="s">
        <v>1582</v>
      </c>
      <c r="G494" s="82" t="s">
        <v>470</v>
      </c>
      <c r="H494" s="82" t="s">
        <v>1325</v>
      </c>
      <c r="I494" s="82" t="s">
        <v>158</v>
      </c>
      <c r="J494" s="82" t="s">
        <v>1056</v>
      </c>
    </row>
    <row r="495" spans="1:10">
      <c r="A495" s="82">
        <v>4837122</v>
      </c>
      <c r="B495" s="83">
        <v>20147935</v>
      </c>
      <c r="C495" s="82" t="s">
        <v>1457</v>
      </c>
      <c r="D495" s="82" t="s">
        <v>67</v>
      </c>
      <c r="E495" s="82" t="s">
        <v>1360</v>
      </c>
      <c r="F495" s="82" t="s">
        <v>161</v>
      </c>
      <c r="G495" s="82" t="s">
        <v>470</v>
      </c>
      <c r="H495" s="82" t="s">
        <v>1325</v>
      </c>
      <c r="I495" s="82" t="s">
        <v>158</v>
      </c>
      <c r="J495" s="82" t="s">
        <v>1057</v>
      </c>
    </row>
    <row r="496" spans="1:10">
      <c r="A496" s="82">
        <v>4876022</v>
      </c>
      <c r="B496" s="83">
        <v>20147996</v>
      </c>
      <c r="C496" s="82" t="s">
        <v>1627</v>
      </c>
      <c r="D496" s="82" t="s">
        <v>69</v>
      </c>
      <c r="E496" s="82" t="s">
        <v>1664</v>
      </c>
      <c r="F496" s="82" t="s">
        <v>1582</v>
      </c>
      <c r="G496" s="82" t="s">
        <v>471</v>
      </c>
      <c r="H496" s="82" t="s">
        <v>1325</v>
      </c>
      <c r="I496" s="82" t="s">
        <v>158</v>
      </c>
      <c r="J496" s="82" t="s">
        <v>1058</v>
      </c>
    </row>
    <row r="497" spans="1:10">
      <c r="A497" s="82">
        <v>4838020</v>
      </c>
      <c r="B497" s="83">
        <v>20148043</v>
      </c>
      <c r="C497" s="82" t="s">
        <v>1458</v>
      </c>
      <c r="D497" s="82" t="s">
        <v>76</v>
      </c>
      <c r="E497" s="82" t="s">
        <v>386</v>
      </c>
      <c r="F497" s="82" t="s">
        <v>1582</v>
      </c>
      <c r="G497" s="82" t="s">
        <v>470</v>
      </c>
      <c r="H497" s="82" t="s">
        <v>1325</v>
      </c>
      <c r="I497" s="82" t="s">
        <v>158</v>
      </c>
      <c r="J497" s="82" t="s">
        <v>1059</v>
      </c>
    </row>
    <row r="498" spans="1:10">
      <c r="A498" s="82">
        <v>4838863</v>
      </c>
      <c r="B498" s="83">
        <v>20148091</v>
      </c>
      <c r="C498" s="82" t="s">
        <v>1459</v>
      </c>
      <c r="D498" s="82" t="s">
        <v>84</v>
      </c>
      <c r="E498" s="82" t="s">
        <v>318</v>
      </c>
      <c r="F498" s="82" t="s">
        <v>519</v>
      </c>
      <c r="G498" s="82" t="s">
        <v>470</v>
      </c>
      <c r="H498" s="82" t="s">
        <v>1325</v>
      </c>
      <c r="I498" s="82" t="s">
        <v>158</v>
      </c>
      <c r="J498" s="82" t="s">
        <v>1060</v>
      </c>
    </row>
    <row r="499" spans="1:10">
      <c r="A499" s="82">
        <v>4838881</v>
      </c>
      <c r="B499" s="83">
        <v>20148096</v>
      </c>
      <c r="C499" s="82" t="s">
        <v>1460</v>
      </c>
      <c r="D499" s="82" t="s">
        <v>84</v>
      </c>
      <c r="E499" s="82" t="s">
        <v>318</v>
      </c>
      <c r="F499" s="82" t="s">
        <v>519</v>
      </c>
      <c r="G499" s="82" t="s">
        <v>470</v>
      </c>
      <c r="H499" s="82" t="s">
        <v>1325</v>
      </c>
      <c r="I499" s="82" t="s">
        <v>158</v>
      </c>
      <c r="J499" s="82" t="s">
        <v>1061</v>
      </c>
    </row>
    <row r="500" spans="1:10">
      <c r="A500" s="82">
        <v>4838876</v>
      </c>
      <c r="B500" s="83">
        <v>20148100</v>
      </c>
      <c r="C500" s="82" t="s">
        <v>1461</v>
      </c>
      <c r="D500" s="82" t="s">
        <v>84</v>
      </c>
      <c r="E500" s="82" t="s">
        <v>318</v>
      </c>
      <c r="F500" s="82" t="s">
        <v>519</v>
      </c>
      <c r="G500" s="82" t="s">
        <v>470</v>
      </c>
      <c r="H500" s="82" t="s">
        <v>1325</v>
      </c>
      <c r="I500" s="82" t="s">
        <v>158</v>
      </c>
      <c r="J500" s="82" t="s">
        <v>1062</v>
      </c>
    </row>
    <row r="501" spans="1:10">
      <c r="A501" s="82">
        <v>4838859</v>
      </c>
      <c r="B501" s="83">
        <v>20148110</v>
      </c>
      <c r="C501" s="82" t="s">
        <v>1462</v>
      </c>
      <c r="D501" s="82" t="s">
        <v>84</v>
      </c>
      <c r="E501" s="82" t="s">
        <v>318</v>
      </c>
      <c r="F501" s="82" t="s">
        <v>519</v>
      </c>
      <c r="G501" s="82" t="s">
        <v>470</v>
      </c>
      <c r="H501" s="82" t="s">
        <v>1325</v>
      </c>
      <c r="I501" s="82" t="s">
        <v>158</v>
      </c>
      <c r="J501" s="82" t="s">
        <v>1063</v>
      </c>
    </row>
    <row r="502" spans="1:10">
      <c r="A502" s="82">
        <v>4838887</v>
      </c>
      <c r="B502" s="83">
        <v>20148147</v>
      </c>
      <c r="C502" s="82" t="s">
        <v>1463</v>
      </c>
      <c r="D502" s="82" t="s">
        <v>84</v>
      </c>
      <c r="E502" s="82" t="s">
        <v>318</v>
      </c>
      <c r="F502" s="82" t="s">
        <v>519</v>
      </c>
      <c r="G502" s="82" t="s">
        <v>470</v>
      </c>
      <c r="H502" s="82" t="s">
        <v>1325</v>
      </c>
      <c r="I502" s="82" t="s">
        <v>158</v>
      </c>
      <c r="J502" s="82" t="s">
        <v>1064</v>
      </c>
    </row>
    <row r="503" spans="1:10">
      <c r="A503" s="82">
        <v>4838869</v>
      </c>
      <c r="B503" s="83">
        <v>20148152</v>
      </c>
      <c r="C503" s="82" t="s">
        <v>1464</v>
      </c>
      <c r="D503" s="82" t="s">
        <v>84</v>
      </c>
      <c r="E503" s="82" t="s">
        <v>318</v>
      </c>
      <c r="F503" s="82" t="s">
        <v>519</v>
      </c>
      <c r="G503" s="82" t="s">
        <v>470</v>
      </c>
      <c r="H503" s="82" t="s">
        <v>1325</v>
      </c>
      <c r="I503" s="82" t="s">
        <v>158</v>
      </c>
      <c r="J503" s="82" t="s">
        <v>1065</v>
      </c>
    </row>
    <row r="504" spans="1:10">
      <c r="A504" s="82">
        <v>4840643</v>
      </c>
      <c r="B504" s="83">
        <v>20148189</v>
      </c>
      <c r="C504" s="82" t="s">
        <v>1465</v>
      </c>
      <c r="D504" s="82" t="s">
        <v>1704</v>
      </c>
      <c r="E504" s="82" t="s">
        <v>246</v>
      </c>
      <c r="F504" s="82" t="s">
        <v>156</v>
      </c>
      <c r="G504" s="82" t="s">
        <v>470</v>
      </c>
      <c r="H504" s="82" t="s">
        <v>1325</v>
      </c>
      <c r="I504" s="82" t="s">
        <v>158</v>
      </c>
      <c r="J504" s="82" t="s">
        <v>1066</v>
      </c>
    </row>
    <row r="505" spans="1:10">
      <c r="A505" s="82">
        <v>4840626</v>
      </c>
      <c r="B505" s="83">
        <v>20148190</v>
      </c>
      <c r="C505" s="82" t="s">
        <v>1466</v>
      </c>
      <c r="D505" s="82" t="s">
        <v>9</v>
      </c>
      <c r="E505" s="82" t="s">
        <v>521</v>
      </c>
      <c r="F505" s="82" t="s">
        <v>156</v>
      </c>
      <c r="G505" s="82" t="s">
        <v>470</v>
      </c>
      <c r="H505" s="82" t="s">
        <v>1325</v>
      </c>
      <c r="I505" s="82" t="s">
        <v>158</v>
      </c>
      <c r="J505" s="82" t="s">
        <v>1067</v>
      </c>
    </row>
    <row r="506" spans="1:10">
      <c r="A506" s="82">
        <v>4840574</v>
      </c>
      <c r="B506" s="83">
        <v>20148217</v>
      </c>
      <c r="C506" s="82" t="s">
        <v>1467</v>
      </c>
      <c r="D506" s="82" t="s">
        <v>177</v>
      </c>
      <c r="E506" s="82" t="s">
        <v>115</v>
      </c>
      <c r="F506" s="82" t="s">
        <v>156</v>
      </c>
      <c r="G506" s="82" t="s">
        <v>470</v>
      </c>
      <c r="H506" s="82" t="s">
        <v>1325</v>
      </c>
      <c r="I506" s="82" t="s">
        <v>158</v>
      </c>
      <c r="J506" s="82" t="s">
        <v>1068</v>
      </c>
    </row>
    <row r="507" spans="1:10">
      <c r="A507" s="82">
        <v>4840642</v>
      </c>
      <c r="B507" s="83">
        <v>20148218</v>
      </c>
      <c r="C507" s="82" t="s">
        <v>1468</v>
      </c>
      <c r="D507" s="82" t="s">
        <v>1704</v>
      </c>
      <c r="E507" s="82" t="s">
        <v>246</v>
      </c>
      <c r="F507" s="82" t="s">
        <v>156</v>
      </c>
      <c r="G507" s="82" t="s">
        <v>470</v>
      </c>
      <c r="H507" s="82" t="s">
        <v>1325</v>
      </c>
      <c r="I507" s="82" t="s">
        <v>158</v>
      </c>
      <c r="J507" s="82" t="s">
        <v>1069</v>
      </c>
    </row>
    <row r="508" spans="1:10">
      <c r="A508" s="82">
        <v>4840580</v>
      </c>
      <c r="B508" s="83">
        <v>20148263</v>
      </c>
      <c r="C508" s="82" t="s">
        <v>1469</v>
      </c>
      <c r="D508" s="82" t="s">
        <v>1707</v>
      </c>
      <c r="E508" s="82" t="s">
        <v>1400</v>
      </c>
      <c r="F508" s="82" t="s">
        <v>156</v>
      </c>
      <c r="G508" s="82" t="s">
        <v>470</v>
      </c>
      <c r="H508" s="82" t="s">
        <v>1325</v>
      </c>
      <c r="I508" s="82" t="s">
        <v>158</v>
      </c>
      <c r="J508" s="82" t="s">
        <v>1070</v>
      </c>
    </row>
    <row r="509" spans="1:10">
      <c r="A509" s="82">
        <v>4841298</v>
      </c>
      <c r="B509" s="83">
        <v>20148271</v>
      </c>
      <c r="C509" s="82" t="s">
        <v>1470</v>
      </c>
      <c r="D509" s="82" t="s">
        <v>76</v>
      </c>
      <c r="E509" s="82" t="s">
        <v>386</v>
      </c>
      <c r="F509" s="82" t="s">
        <v>1582</v>
      </c>
      <c r="G509" s="82" t="s">
        <v>470</v>
      </c>
      <c r="H509" s="82" t="s">
        <v>1325</v>
      </c>
      <c r="I509" s="82" t="s">
        <v>158</v>
      </c>
      <c r="J509" s="82" t="s">
        <v>1071</v>
      </c>
    </row>
    <row r="510" spans="1:10">
      <c r="A510" s="82">
        <v>4885218</v>
      </c>
      <c r="B510" s="83">
        <v>20148281</v>
      </c>
      <c r="C510" s="82" t="s">
        <v>1712</v>
      </c>
      <c r="D510" s="82" t="s">
        <v>1704</v>
      </c>
      <c r="E510" s="82" t="s">
        <v>1400</v>
      </c>
      <c r="F510" s="82" t="s">
        <v>156</v>
      </c>
      <c r="G510" s="82" t="s">
        <v>1700</v>
      </c>
      <c r="H510" s="82" t="s">
        <v>1325</v>
      </c>
      <c r="I510" s="82" t="s">
        <v>158</v>
      </c>
      <c r="J510" s="82" t="s">
        <v>1072</v>
      </c>
    </row>
    <row r="511" spans="1:10">
      <c r="A511" s="82">
        <v>4841311</v>
      </c>
      <c r="B511" s="83">
        <v>20148311</v>
      </c>
      <c r="C511" s="82" t="s">
        <v>1471</v>
      </c>
      <c r="D511" s="82" t="s">
        <v>76</v>
      </c>
      <c r="E511" s="82" t="s">
        <v>386</v>
      </c>
      <c r="F511" s="82" t="s">
        <v>1582</v>
      </c>
      <c r="G511" s="82" t="s">
        <v>470</v>
      </c>
      <c r="H511" s="82" t="s">
        <v>1325</v>
      </c>
      <c r="I511" s="82" t="s">
        <v>158</v>
      </c>
      <c r="J511" s="82" t="s">
        <v>1073</v>
      </c>
    </row>
    <row r="512" spans="1:10">
      <c r="A512" s="82">
        <v>4841314</v>
      </c>
      <c r="B512" s="83">
        <v>20148323</v>
      </c>
      <c r="C512" s="82" t="s">
        <v>1472</v>
      </c>
      <c r="D512" s="82" t="s">
        <v>79</v>
      </c>
      <c r="E512" s="82" t="s">
        <v>110</v>
      </c>
      <c r="F512" s="82" t="s">
        <v>519</v>
      </c>
      <c r="G512" s="82" t="s">
        <v>470</v>
      </c>
      <c r="H512" s="82" t="s">
        <v>1325</v>
      </c>
      <c r="I512" s="82" t="s">
        <v>158</v>
      </c>
      <c r="J512" s="82" t="s">
        <v>1074</v>
      </c>
    </row>
    <row r="513" spans="1:10">
      <c r="A513" s="82">
        <v>4842286</v>
      </c>
      <c r="B513" s="83">
        <v>20148411</v>
      </c>
      <c r="C513" s="82" t="s">
        <v>1476</v>
      </c>
      <c r="D513" s="82" t="s">
        <v>69</v>
      </c>
      <c r="E513" s="82" t="s">
        <v>490</v>
      </c>
      <c r="F513" s="82" t="s">
        <v>1582</v>
      </c>
      <c r="G513" s="82" t="s">
        <v>470</v>
      </c>
      <c r="H513" s="82" t="s">
        <v>1325</v>
      </c>
      <c r="I513" s="82" t="s">
        <v>158</v>
      </c>
      <c r="J513" s="82" t="s">
        <v>1075</v>
      </c>
    </row>
    <row r="514" spans="1:10">
      <c r="A514" s="82">
        <v>4842297</v>
      </c>
      <c r="B514" s="83">
        <v>20148418</v>
      </c>
      <c r="C514" s="82" t="s">
        <v>1477</v>
      </c>
      <c r="D514" s="82" t="s">
        <v>69</v>
      </c>
      <c r="E514" s="82" t="s">
        <v>490</v>
      </c>
      <c r="F514" s="82" t="s">
        <v>1582</v>
      </c>
      <c r="G514" s="82" t="s">
        <v>470</v>
      </c>
      <c r="H514" s="82" t="s">
        <v>1325</v>
      </c>
      <c r="I514" s="82" t="s">
        <v>158</v>
      </c>
      <c r="J514" s="82" t="s">
        <v>1076</v>
      </c>
    </row>
    <row r="515" spans="1:10">
      <c r="A515" s="82">
        <v>4842296</v>
      </c>
      <c r="B515" s="83">
        <v>20148432</v>
      </c>
      <c r="C515" s="82" t="s">
        <v>1478</v>
      </c>
      <c r="D515" s="82" t="s">
        <v>69</v>
      </c>
      <c r="E515" s="82" t="s">
        <v>490</v>
      </c>
      <c r="F515" s="82" t="s">
        <v>1582</v>
      </c>
      <c r="G515" s="82" t="s">
        <v>470</v>
      </c>
      <c r="H515" s="82" t="s">
        <v>1325</v>
      </c>
      <c r="I515" s="82" t="s">
        <v>158</v>
      </c>
      <c r="J515" s="82" t="s">
        <v>1077</v>
      </c>
    </row>
    <row r="516" spans="1:10">
      <c r="A516" s="82">
        <v>4842282</v>
      </c>
      <c r="B516" s="83">
        <v>20148447</v>
      </c>
      <c r="C516" s="82" t="s">
        <v>1479</v>
      </c>
      <c r="D516" s="82" t="s">
        <v>1327</v>
      </c>
      <c r="E516" s="82" t="s">
        <v>137</v>
      </c>
      <c r="F516" s="82" t="s">
        <v>1448</v>
      </c>
      <c r="G516" s="82" t="s">
        <v>470</v>
      </c>
      <c r="H516" s="82" t="s">
        <v>1325</v>
      </c>
      <c r="I516" s="82" t="s">
        <v>158</v>
      </c>
      <c r="J516" s="82" t="s">
        <v>1078</v>
      </c>
    </row>
    <row r="517" spans="1:10">
      <c r="A517" s="82">
        <v>4842763</v>
      </c>
      <c r="B517" s="83">
        <v>20148455</v>
      </c>
      <c r="C517" s="82" t="s">
        <v>1480</v>
      </c>
      <c r="D517" s="82" t="s">
        <v>477</v>
      </c>
      <c r="E517" s="82" t="s">
        <v>480</v>
      </c>
      <c r="F517" s="82" t="s">
        <v>157</v>
      </c>
      <c r="G517" s="82" t="s">
        <v>470</v>
      </c>
      <c r="H517" s="82" t="s">
        <v>1325</v>
      </c>
      <c r="I517" s="82" t="s">
        <v>158</v>
      </c>
      <c r="J517" s="82" t="s">
        <v>1079</v>
      </c>
    </row>
    <row r="518" spans="1:10">
      <c r="A518" s="82">
        <v>4842737</v>
      </c>
      <c r="B518" s="83">
        <v>20148456</v>
      </c>
      <c r="C518" s="82" t="s">
        <v>1481</v>
      </c>
      <c r="D518" s="82" t="s">
        <v>477</v>
      </c>
      <c r="E518" s="82" t="s">
        <v>480</v>
      </c>
      <c r="F518" s="82" t="s">
        <v>157</v>
      </c>
      <c r="G518" s="82" t="s">
        <v>470</v>
      </c>
      <c r="H518" s="82" t="s">
        <v>1325</v>
      </c>
      <c r="I518" s="82" t="s">
        <v>158</v>
      </c>
      <c r="J518" s="82" t="s">
        <v>1080</v>
      </c>
    </row>
    <row r="519" spans="1:10">
      <c r="A519" s="82">
        <v>4843826</v>
      </c>
      <c r="B519" s="83">
        <v>20148496</v>
      </c>
      <c r="C519" s="82" t="s">
        <v>1482</v>
      </c>
      <c r="D519" s="82" t="s">
        <v>79</v>
      </c>
      <c r="E519" s="82" t="s">
        <v>110</v>
      </c>
      <c r="F519" s="82" t="s">
        <v>519</v>
      </c>
      <c r="G519" s="82" t="s">
        <v>470</v>
      </c>
      <c r="H519" s="82" t="s">
        <v>1325</v>
      </c>
      <c r="I519" s="82" t="s">
        <v>158</v>
      </c>
      <c r="J519" s="82" t="s">
        <v>1081</v>
      </c>
    </row>
    <row r="520" spans="1:10">
      <c r="A520" s="82">
        <v>4843809</v>
      </c>
      <c r="B520" s="83">
        <v>20148507</v>
      </c>
      <c r="C520" s="82" t="s">
        <v>1483</v>
      </c>
      <c r="D520" s="82" t="s">
        <v>80</v>
      </c>
      <c r="E520" s="82" t="s">
        <v>1399</v>
      </c>
      <c r="F520" s="82" t="s">
        <v>157</v>
      </c>
      <c r="G520" s="82" t="s">
        <v>470</v>
      </c>
      <c r="H520" s="82" t="s">
        <v>1325</v>
      </c>
      <c r="I520" s="82" t="s">
        <v>158</v>
      </c>
      <c r="J520" s="82" t="s">
        <v>1082</v>
      </c>
    </row>
    <row r="521" spans="1:10">
      <c r="A521" s="82">
        <v>4844645</v>
      </c>
      <c r="B521" s="83">
        <v>20148567</v>
      </c>
      <c r="C521" s="82" t="s">
        <v>1484</v>
      </c>
      <c r="D521" s="82" t="s">
        <v>1326</v>
      </c>
      <c r="E521" s="82" t="s">
        <v>509</v>
      </c>
      <c r="F521" s="82" t="s">
        <v>1448</v>
      </c>
      <c r="G521" s="82" t="s">
        <v>470</v>
      </c>
      <c r="H521" s="82" t="s">
        <v>1325</v>
      </c>
      <c r="I521" s="82" t="s">
        <v>158</v>
      </c>
      <c r="J521" s="82" t="s">
        <v>1083</v>
      </c>
    </row>
    <row r="522" spans="1:10">
      <c r="A522" s="82">
        <v>4844617</v>
      </c>
      <c r="B522" s="83">
        <v>20148587</v>
      </c>
      <c r="C522" s="82" t="s">
        <v>1485</v>
      </c>
      <c r="D522" s="82" t="s">
        <v>77</v>
      </c>
      <c r="E522" s="82" t="s">
        <v>509</v>
      </c>
      <c r="F522" s="82" t="s">
        <v>1448</v>
      </c>
      <c r="G522" s="82" t="s">
        <v>470</v>
      </c>
      <c r="H522" s="82" t="s">
        <v>1325</v>
      </c>
      <c r="I522" s="82" t="s">
        <v>158</v>
      </c>
      <c r="J522" s="82" t="s">
        <v>1084</v>
      </c>
    </row>
    <row r="523" spans="1:10">
      <c r="A523" s="82">
        <v>4844640</v>
      </c>
      <c r="B523" s="83">
        <v>20148588</v>
      </c>
      <c r="C523" s="82" t="s">
        <v>1486</v>
      </c>
      <c r="D523" s="82" t="s">
        <v>1327</v>
      </c>
      <c r="E523" s="82" t="s">
        <v>111</v>
      </c>
      <c r="F523" s="82" t="s">
        <v>1448</v>
      </c>
      <c r="G523" s="82" t="s">
        <v>470</v>
      </c>
      <c r="H523" s="82" t="s">
        <v>1325</v>
      </c>
      <c r="I523" s="82" t="s">
        <v>158</v>
      </c>
      <c r="J523" s="82" t="s">
        <v>1085</v>
      </c>
    </row>
    <row r="524" spans="1:10">
      <c r="A524" s="82">
        <v>4844637</v>
      </c>
      <c r="B524" s="83">
        <v>20148594</v>
      </c>
      <c r="C524" s="82" t="s">
        <v>1487</v>
      </c>
      <c r="D524" s="82" t="s">
        <v>77</v>
      </c>
      <c r="E524" s="82" t="s">
        <v>1473</v>
      </c>
      <c r="F524" s="82" t="s">
        <v>1448</v>
      </c>
      <c r="G524" s="82" t="s">
        <v>470</v>
      </c>
      <c r="H524" s="82" t="s">
        <v>1325</v>
      </c>
      <c r="I524" s="82" t="s">
        <v>158</v>
      </c>
      <c r="J524" s="82" t="s">
        <v>1086</v>
      </c>
    </row>
    <row r="525" spans="1:10">
      <c r="A525" s="82">
        <v>4844638</v>
      </c>
      <c r="B525" s="83">
        <v>20148609</v>
      </c>
      <c r="C525" s="82" t="s">
        <v>1488</v>
      </c>
      <c r="D525" s="82" t="s">
        <v>1327</v>
      </c>
      <c r="E525" s="82" t="s">
        <v>137</v>
      </c>
      <c r="F525" s="82" t="s">
        <v>1448</v>
      </c>
      <c r="G525" s="82" t="s">
        <v>470</v>
      </c>
      <c r="H525" s="82" t="s">
        <v>1325</v>
      </c>
      <c r="I525" s="82" t="s">
        <v>158</v>
      </c>
      <c r="J525" s="82" t="s">
        <v>1087</v>
      </c>
    </row>
    <row r="526" spans="1:10">
      <c r="A526" s="82">
        <v>4844636</v>
      </c>
      <c r="B526" s="83">
        <v>20148618</v>
      </c>
      <c r="C526" s="82" t="s">
        <v>1489</v>
      </c>
      <c r="D526" s="82" t="s">
        <v>77</v>
      </c>
      <c r="E526" s="82" t="s">
        <v>1473</v>
      </c>
      <c r="F526" s="82" t="s">
        <v>1448</v>
      </c>
      <c r="G526" s="82" t="s">
        <v>470</v>
      </c>
      <c r="H526" s="82" t="s">
        <v>1325</v>
      </c>
      <c r="I526" s="82" t="s">
        <v>158</v>
      </c>
      <c r="J526" s="82" t="s">
        <v>1088</v>
      </c>
    </row>
    <row r="527" spans="1:10">
      <c r="A527" s="82">
        <v>4844630</v>
      </c>
      <c r="B527" s="83">
        <v>20148640</v>
      </c>
      <c r="C527" s="82" t="s">
        <v>1490</v>
      </c>
      <c r="D527" s="82" t="s">
        <v>1326</v>
      </c>
      <c r="E527" s="82" t="s">
        <v>1473</v>
      </c>
      <c r="F527" s="82" t="s">
        <v>1448</v>
      </c>
      <c r="G527" s="82" t="s">
        <v>470</v>
      </c>
      <c r="H527" s="82" t="s">
        <v>1325</v>
      </c>
      <c r="I527" s="82" t="s">
        <v>158</v>
      </c>
      <c r="J527" s="82" t="s">
        <v>1089</v>
      </c>
    </row>
    <row r="528" spans="1:10">
      <c r="A528" s="82">
        <v>4849237</v>
      </c>
      <c r="B528" s="83">
        <v>20148645</v>
      </c>
      <c r="C528" s="82" t="s">
        <v>1491</v>
      </c>
      <c r="D528" s="82" t="s">
        <v>1701</v>
      </c>
      <c r="E528" s="82" t="s">
        <v>1400</v>
      </c>
      <c r="F528" s="82" t="s">
        <v>156</v>
      </c>
      <c r="G528" s="82" t="s">
        <v>470</v>
      </c>
      <c r="H528" s="82" t="s">
        <v>1325</v>
      </c>
      <c r="I528" s="82" t="s">
        <v>158</v>
      </c>
      <c r="J528" s="82" t="s">
        <v>1090</v>
      </c>
    </row>
    <row r="529" spans="1:10">
      <c r="A529" s="82">
        <v>4849252</v>
      </c>
      <c r="B529" s="83">
        <v>20148652</v>
      </c>
      <c r="C529" s="82" t="s">
        <v>1492</v>
      </c>
      <c r="D529" s="82" t="s">
        <v>1707</v>
      </c>
      <c r="E529" s="82" t="s">
        <v>1400</v>
      </c>
      <c r="F529" s="82" t="s">
        <v>156</v>
      </c>
      <c r="G529" s="82" t="s">
        <v>470</v>
      </c>
      <c r="H529" s="82" t="s">
        <v>1325</v>
      </c>
      <c r="I529" s="82" t="s">
        <v>158</v>
      </c>
      <c r="J529" s="82" t="s">
        <v>1091</v>
      </c>
    </row>
    <row r="530" spans="1:10">
      <c r="A530" s="82">
        <v>4849248</v>
      </c>
      <c r="B530" s="83">
        <v>20148658</v>
      </c>
      <c r="C530" s="82" t="s">
        <v>1493</v>
      </c>
      <c r="D530" s="82" t="s">
        <v>9</v>
      </c>
      <c r="E530" s="82" t="s">
        <v>521</v>
      </c>
      <c r="F530" s="82" t="s">
        <v>156</v>
      </c>
      <c r="G530" s="82" t="s">
        <v>470</v>
      </c>
      <c r="H530" s="82" t="s">
        <v>1325</v>
      </c>
      <c r="I530" s="82" t="s">
        <v>158</v>
      </c>
      <c r="J530" s="82" t="s">
        <v>1092</v>
      </c>
    </row>
    <row r="531" spans="1:10">
      <c r="A531" s="82">
        <v>4849263</v>
      </c>
      <c r="B531" s="83">
        <v>20148670</v>
      </c>
      <c r="C531" s="82" t="s">
        <v>1494</v>
      </c>
      <c r="D531" s="82" t="s">
        <v>1701</v>
      </c>
      <c r="E531" s="82" t="s">
        <v>1400</v>
      </c>
      <c r="F531" s="82" t="s">
        <v>156</v>
      </c>
      <c r="G531" s="82" t="s">
        <v>470</v>
      </c>
      <c r="H531" s="82" t="s">
        <v>1325</v>
      </c>
      <c r="I531" s="82" t="s">
        <v>158</v>
      </c>
      <c r="J531" s="82" t="s">
        <v>1093</v>
      </c>
    </row>
    <row r="532" spans="1:10">
      <c r="A532" s="82">
        <v>4849268</v>
      </c>
      <c r="B532" s="83">
        <v>20148675</v>
      </c>
      <c r="C532" s="82" t="s">
        <v>1495</v>
      </c>
      <c r="D532" s="82" t="s">
        <v>1707</v>
      </c>
      <c r="E532" s="82" t="s">
        <v>1400</v>
      </c>
      <c r="F532" s="82" t="s">
        <v>156</v>
      </c>
      <c r="G532" s="82" t="s">
        <v>470</v>
      </c>
      <c r="H532" s="82" t="s">
        <v>1325</v>
      </c>
      <c r="I532" s="82" t="s">
        <v>158</v>
      </c>
      <c r="J532" s="82" t="s">
        <v>1094</v>
      </c>
    </row>
    <row r="533" spans="1:10">
      <c r="A533" s="82">
        <v>4849254</v>
      </c>
      <c r="B533" s="83">
        <v>20148677</v>
      </c>
      <c r="C533" s="82" t="s">
        <v>1496</v>
      </c>
      <c r="D533" s="82" t="s">
        <v>1707</v>
      </c>
      <c r="E533" s="82" t="s">
        <v>1400</v>
      </c>
      <c r="F533" s="82" t="s">
        <v>156</v>
      </c>
      <c r="G533" s="82" t="s">
        <v>470</v>
      </c>
      <c r="H533" s="82" t="s">
        <v>1325</v>
      </c>
      <c r="I533" s="82" t="s">
        <v>158</v>
      </c>
      <c r="J533" s="82" t="s">
        <v>1095</v>
      </c>
    </row>
    <row r="534" spans="1:10">
      <c r="A534" s="82">
        <v>4849242</v>
      </c>
      <c r="B534" s="83">
        <v>20148694</v>
      </c>
      <c r="C534" s="82" t="s">
        <v>1497</v>
      </c>
      <c r="D534" s="82" t="s">
        <v>1707</v>
      </c>
      <c r="E534" s="82" t="s">
        <v>1400</v>
      </c>
      <c r="F534" s="82" t="s">
        <v>156</v>
      </c>
      <c r="G534" s="82" t="s">
        <v>470</v>
      </c>
      <c r="H534" s="82" t="s">
        <v>1325</v>
      </c>
      <c r="I534" s="82" t="s">
        <v>158</v>
      </c>
      <c r="J534" s="82" t="s">
        <v>1096</v>
      </c>
    </row>
    <row r="535" spans="1:10">
      <c r="A535" s="82">
        <v>4849253</v>
      </c>
      <c r="B535" s="83">
        <v>20148702</v>
      </c>
      <c r="C535" s="82" t="s">
        <v>1498</v>
      </c>
      <c r="D535" s="82" t="s">
        <v>1701</v>
      </c>
      <c r="E535" s="82" t="s">
        <v>1400</v>
      </c>
      <c r="F535" s="82" t="s">
        <v>156</v>
      </c>
      <c r="G535" s="82" t="s">
        <v>470</v>
      </c>
      <c r="H535" s="82" t="s">
        <v>1325</v>
      </c>
      <c r="I535" s="82" t="s">
        <v>158</v>
      </c>
      <c r="J535" s="82" t="s">
        <v>1097</v>
      </c>
    </row>
    <row r="536" spans="1:10">
      <c r="A536" s="82">
        <v>4849262</v>
      </c>
      <c r="B536" s="83">
        <v>20148704</v>
      </c>
      <c r="C536" s="82" t="s">
        <v>1499</v>
      </c>
      <c r="D536" s="82" t="s">
        <v>1707</v>
      </c>
      <c r="E536" s="82" t="s">
        <v>1400</v>
      </c>
      <c r="F536" s="82" t="s">
        <v>156</v>
      </c>
      <c r="G536" s="82" t="s">
        <v>470</v>
      </c>
      <c r="H536" s="82" t="s">
        <v>1325</v>
      </c>
      <c r="I536" s="82" t="s">
        <v>158</v>
      </c>
      <c r="J536" s="82" t="s">
        <v>1098</v>
      </c>
    </row>
    <row r="537" spans="1:10">
      <c r="A537" s="82">
        <v>4849249</v>
      </c>
      <c r="B537" s="83">
        <v>20148721</v>
      </c>
      <c r="C537" s="82" t="s">
        <v>1500</v>
      </c>
      <c r="D537" s="82" t="s">
        <v>1707</v>
      </c>
      <c r="E537" s="82" t="s">
        <v>1400</v>
      </c>
      <c r="F537" s="82" t="s">
        <v>156</v>
      </c>
      <c r="G537" s="82" t="s">
        <v>470</v>
      </c>
      <c r="H537" s="82" t="s">
        <v>1325</v>
      </c>
      <c r="I537" s="82" t="s">
        <v>158</v>
      </c>
      <c r="J537" s="82" t="s">
        <v>1099</v>
      </c>
    </row>
    <row r="538" spans="1:10">
      <c r="A538" s="82">
        <v>4849258</v>
      </c>
      <c r="B538" s="83">
        <v>20148723</v>
      </c>
      <c r="C538" s="82" t="s">
        <v>1501</v>
      </c>
      <c r="D538" s="82" t="s">
        <v>150</v>
      </c>
      <c r="E538" s="82" t="s">
        <v>246</v>
      </c>
      <c r="F538" s="82" t="s">
        <v>156</v>
      </c>
      <c r="G538" s="82" t="s">
        <v>470</v>
      </c>
      <c r="H538" s="82" t="s">
        <v>1325</v>
      </c>
      <c r="I538" s="82" t="s">
        <v>158</v>
      </c>
      <c r="J538" s="82" t="s">
        <v>1100</v>
      </c>
    </row>
    <row r="539" spans="1:10">
      <c r="A539" s="82">
        <v>4849187</v>
      </c>
      <c r="B539" s="83">
        <v>20148724</v>
      </c>
      <c r="C539" s="82" t="s">
        <v>1502</v>
      </c>
      <c r="D539" s="82" t="s">
        <v>1704</v>
      </c>
      <c r="E539" s="82" t="s">
        <v>431</v>
      </c>
      <c r="F539" s="82" t="s">
        <v>156</v>
      </c>
      <c r="G539" s="82" t="s">
        <v>470</v>
      </c>
      <c r="H539" s="82" t="s">
        <v>1325</v>
      </c>
      <c r="I539" s="82" t="s">
        <v>158</v>
      </c>
      <c r="J539" s="82" t="s">
        <v>1101</v>
      </c>
    </row>
    <row r="540" spans="1:10">
      <c r="A540" s="82">
        <v>4849267</v>
      </c>
      <c r="B540" s="83">
        <v>20148728</v>
      </c>
      <c r="C540" s="82" t="s">
        <v>1503</v>
      </c>
      <c r="D540" s="82" t="s">
        <v>1704</v>
      </c>
      <c r="E540" s="82" t="s">
        <v>431</v>
      </c>
      <c r="F540" s="82" t="s">
        <v>156</v>
      </c>
      <c r="G540" s="82" t="s">
        <v>470</v>
      </c>
      <c r="H540" s="82" t="s">
        <v>1325</v>
      </c>
      <c r="I540" s="82" t="s">
        <v>158</v>
      </c>
      <c r="J540" s="82" t="s">
        <v>1102</v>
      </c>
    </row>
    <row r="541" spans="1:10">
      <c r="A541" s="82">
        <v>4850505</v>
      </c>
      <c r="B541" s="83">
        <v>20148729</v>
      </c>
      <c r="C541" s="82" t="s">
        <v>1504</v>
      </c>
      <c r="D541" s="82" t="s">
        <v>153</v>
      </c>
      <c r="E541" s="82" t="s">
        <v>111</v>
      </c>
      <c r="F541" s="82" t="s">
        <v>1448</v>
      </c>
      <c r="G541" s="82" t="s">
        <v>470</v>
      </c>
      <c r="H541" s="82" t="s">
        <v>1325</v>
      </c>
      <c r="I541" s="82" t="s">
        <v>158</v>
      </c>
      <c r="J541" s="82" t="s">
        <v>1103</v>
      </c>
    </row>
    <row r="542" spans="1:10">
      <c r="A542" s="82">
        <v>4850559</v>
      </c>
      <c r="B542" s="83">
        <v>20148738</v>
      </c>
      <c r="C542" s="82" t="s">
        <v>1505</v>
      </c>
      <c r="D542" s="82" t="s">
        <v>9</v>
      </c>
      <c r="E542" s="82" t="s">
        <v>521</v>
      </c>
      <c r="F542" s="82" t="s">
        <v>156</v>
      </c>
      <c r="G542" s="82" t="s">
        <v>470</v>
      </c>
      <c r="H542" s="82" t="s">
        <v>1325</v>
      </c>
      <c r="I542" s="82" t="s">
        <v>158</v>
      </c>
      <c r="J542" s="82" t="s">
        <v>1104</v>
      </c>
    </row>
    <row r="543" spans="1:10">
      <c r="A543" s="82">
        <v>4850574</v>
      </c>
      <c r="B543" s="83">
        <v>20148753</v>
      </c>
      <c r="C543" s="82" t="s">
        <v>1506</v>
      </c>
      <c r="D543" s="82" t="s">
        <v>69</v>
      </c>
      <c r="E543" s="82" t="s">
        <v>490</v>
      </c>
      <c r="F543" s="82" t="s">
        <v>1582</v>
      </c>
      <c r="G543" s="82" t="s">
        <v>470</v>
      </c>
      <c r="H543" s="82" t="s">
        <v>1325</v>
      </c>
      <c r="I543" s="82" t="s">
        <v>158</v>
      </c>
      <c r="J543" s="82" t="s">
        <v>1105</v>
      </c>
    </row>
    <row r="544" spans="1:10">
      <c r="A544" s="82">
        <v>4850568</v>
      </c>
      <c r="B544" s="83">
        <v>20148760</v>
      </c>
      <c r="C544" s="82" t="s">
        <v>1507</v>
      </c>
      <c r="D544" s="82" t="s">
        <v>67</v>
      </c>
      <c r="E544" s="82" t="s">
        <v>200</v>
      </c>
      <c r="F544" s="82" t="s">
        <v>161</v>
      </c>
      <c r="G544" s="82" t="s">
        <v>470</v>
      </c>
      <c r="H544" s="82" t="s">
        <v>1325</v>
      </c>
      <c r="I544" s="82" t="s">
        <v>158</v>
      </c>
      <c r="J544" s="82" t="s">
        <v>1106</v>
      </c>
    </row>
    <row r="545" spans="1:10">
      <c r="A545" s="82">
        <v>4850556</v>
      </c>
      <c r="B545" s="83">
        <v>20148776</v>
      </c>
      <c r="C545" s="82" t="s">
        <v>1508</v>
      </c>
      <c r="D545" s="82" t="s">
        <v>153</v>
      </c>
      <c r="E545" s="82" t="s">
        <v>111</v>
      </c>
      <c r="F545" s="82" t="s">
        <v>1448</v>
      </c>
      <c r="G545" s="82" t="s">
        <v>470</v>
      </c>
      <c r="H545" s="82" t="s">
        <v>1325</v>
      </c>
      <c r="I545" s="82" t="s">
        <v>158</v>
      </c>
      <c r="J545" s="82" t="s">
        <v>1107</v>
      </c>
    </row>
    <row r="546" spans="1:10">
      <c r="A546" s="82">
        <v>4850509</v>
      </c>
      <c r="B546" s="83">
        <v>20148792</v>
      </c>
      <c r="C546" s="82" t="s">
        <v>1509</v>
      </c>
      <c r="D546" s="82" t="s">
        <v>84</v>
      </c>
      <c r="E546" s="82" t="s">
        <v>318</v>
      </c>
      <c r="F546" s="82" t="s">
        <v>519</v>
      </c>
      <c r="G546" s="82" t="s">
        <v>470</v>
      </c>
      <c r="H546" s="82" t="s">
        <v>1325</v>
      </c>
      <c r="I546" s="82" t="s">
        <v>158</v>
      </c>
      <c r="J546" s="82" t="s">
        <v>1108</v>
      </c>
    </row>
    <row r="547" spans="1:10">
      <c r="A547" s="82">
        <v>4850543</v>
      </c>
      <c r="B547" s="83">
        <v>20148801</v>
      </c>
      <c r="C547" s="82" t="s">
        <v>1510</v>
      </c>
      <c r="D547" s="82" t="s">
        <v>1327</v>
      </c>
      <c r="E547" s="82" t="s">
        <v>137</v>
      </c>
      <c r="F547" s="82" t="s">
        <v>1448</v>
      </c>
      <c r="G547" s="82" t="s">
        <v>470</v>
      </c>
      <c r="H547" s="82" t="s">
        <v>1325</v>
      </c>
      <c r="I547" s="82" t="s">
        <v>158</v>
      </c>
      <c r="J547" s="82" t="s">
        <v>1109</v>
      </c>
    </row>
    <row r="548" spans="1:10">
      <c r="A548" s="82">
        <v>4850563</v>
      </c>
      <c r="B548" s="83">
        <v>20148816</v>
      </c>
      <c r="C548" s="82" t="s">
        <v>1511</v>
      </c>
      <c r="D548" s="82" t="s">
        <v>1327</v>
      </c>
      <c r="E548" s="82" t="s">
        <v>111</v>
      </c>
      <c r="F548" s="82" t="s">
        <v>1448</v>
      </c>
      <c r="G548" s="82" t="s">
        <v>470</v>
      </c>
      <c r="H548" s="82" t="s">
        <v>1325</v>
      </c>
      <c r="I548" s="82" t="s">
        <v>158</v>
      </c>
      <c r="J548" s="82" t="s">
        <v>1110</v>
      </c>
    </row>
    <row r="549" spans="1:10">
      <c r="A549" s="82">
        <v>4850508</v>
      </c>
      <c r="B549" s="83">
        <v>20148822</v>
      </c>
      <c r="C549" s="82" t="s">
        <v>1512</v>
      </c>
      <c r="D549" s="82" t="s">
        <v>1327</v>
      </c>
      <c r="E549" s="82" t="s">
        <v>137</v>
      </c>
      <c r="F549" s="82" t="s">
        <v>1448</v>
      </c>
      <c r="G549" s="82" t="s">
        <v>470</v>
      </c>
      <c r="H549" s="82" t="s">
        <v>1325</v>
      </c>
      <c r="I549" s="82" t="s">
        <v>158</v>
      </c>
      <c r="J549" s="82" t="s">
        <v>1111</v>
      </c>
    </row>
    <row r="550" spans="1:10">
      <c r="A550" s="82">
        <v>4853838</v>
      </c>
      <c r="B550" s="83">
        <v>20148834</v>
      </c>
      <c r="C550" s="82" t="s">
        <v>1523</v>
      </c>
      <c r="D550" s="82" t="s">
        <v>1327</v>
      </c>
      <c r="E550" s="82" t="s">
        <v>111</v>
      </c>
      <c r="F550" s="82" t="s">
        <v>1448</v>
      </c>
      <c r="G550" s="82" t="s">
        <v>470</v>
      </c>
      <c r="H550" s="82" t="s">
        <v>1325</v>
      </c>
      <c r="I550" s="82" t="s">
        <v>158</v>
      </c>
      <c r="J550" s="82" t="s">
        <v>1112</v>
      </c>
    </row>
    <row r="551" spans="1:10">
      <c r="A551" s="82">
        <v>4853852</v>
      </c>
      <c r="B551" s="83">
        <v>20148843</v>
      </c>
      <c r="C551" s="82" t="s">
        <v>1524</v>
      </c>
      <c r="D551" s="82" t="s">
        <v>63</v>
      </c>
      <c r="E551" s="82" t="s">
        <v>1372</v>
      </c>
      <c r="F551" s="82" t="s">
        <v>156</v>
      </c>
      <c r="G551" s="82" t="s">
        <v>470</v>
      </c>
      <c r="H551" s="82" t="s">
        <v>1325</v>
      </c>
      <c r="I551" s="82" t="s">
        <v>158</v>
      </c>
      <c r="J551" s="82" t="s">
        <v>1113</v>
      </c>
    </row>
    <row r="552" spans="1:10">
      <c r="A552" s="82">
        <v>4853843</v>
      </c>
      <c r="B552" s="83">
        <v>20148865</v>
      </c>
      <c r="C552" s="82" t="s">
        <v>1525</v>
      </c>
      <c r="D552" s="82" t="s">
        <v>79</v>
      </c>
      <c r="E552" s="82" t="s">
        <v>110</v>
      </c>
      <c r="F552" s="82" t="s">
        <v>519</v>
      </c>
      <c r="G552" s="82" t="s">
        <v>470</v>
      </c>
      <c r="H552" s="82" t="s">
        <v>1325</v>
      </c>
      <c r="I552" s="82" t="s">
        <v>158</v>
      </c>
      <c r="J552" s="82" t="s">
        <v>1114</v>
      </c>
    </row>
    <row r="553" spans="1:10">
      <c r="A553" s="82">
        <v>4853581</v>
      </c>
      <c r="B553" s="83">
        <v>20148874</v>
      </c>
      <c r="C553" s="82" t="s">
        <v>1526</v>
      </c>
      <c r="D553" s="82" t="s">
        <v>69</v>
      </c>
      <c r="E553" s="82" t="s">
        <v>490</v>
      </c>
      <c r="F553" s="82" t="s">
        <v>1582</v>
      </c>
      <c r="G553" s="82" t="s">
        <v>470</v>
      </c>
      <c r="H553" s="82" t="s">
        <v>1325</v>
      </c>
      <c r="I553" s="82" t="s">
        <v>158</v>
      </c>
      <c r="J553" s="82" t="s">
        <v>1115</v>
      </c>
    </row>
    <row r="554" spans="1:10">
      <c r="A554" s="82">
        <v>4853834</v>
      </c>
      <c r="B554" s="83">
        <v>20148886</v>
      </c>
      <c r="C554" s="82" t="s">
        <v>1527</v>
      </c>
      <c r="D554" s="82" t="s">
        <v>76</v>
      </c>
      <c r="E554" s="82" t="s">
        <v>132</v>
      </c>
      <c r="F554" s="82" t="s">
        <v>1582</v>
      </c>
      <c r="G554" s="82" t="s">
        <v>470</v>
      </c>
      <c r="H554" s="82" t="s">
        <v>1325</v>
      </c>
      <c r="I554" s="82" t="s">
        <v>158</v>
      </c>
      <c r="J554" s="82" t="s">
        <v>1116</v>
      </c>
    </row>
    <row r="555" spans="1:10">
      <c r="A555" s="82">
        <v>4853672</v>
      </c>
      <c r="B555" s="83">
        <v>20148887</v>
      </c>
      <c r="C555" s="82" t="s">
        <v>1528</v>
      </c>
      <c r="D555" s="82" t="s">
        <v>9</v>
      </c>
      <c r="E555" s="82" t="s">
        <v>521</v>
      </c>
      <c r="F555" s="82" t="s">
        <v>156</v>
      </c>
      <c r="G555" s="82" t="s">
        <v>470</v>
      </c>
      <c r="H555" s="82" t="s">
        <v>1325</v>
      </c>
      <c r="I555" s="82" t="s">
        <v>158</v>
      </c>
      <c r="J555" s="82" t="s">
        <v>1117</v>
      </c>
    </row>
    <row r="556" spans="1:10">
      <c r="A556" s="82">
        <v>4853818</v>
      </c>
      <c r="B556" s="83">
        <v>20148891</v>
      </c>
      <c r="C556" s="82" t="s">
        <v>1529</v>
      </c>
      <c r="D556" s="82" t="s">
        <v>76</v>
      </c>
      <c r="E556" s="82" t="s">
        <v>386</v>
      </c>
      <c r="F556" s="82" t="s">
        <v>1582</v>
      </c>
      <c r="G556" s="82" t="s">
        <v>470</v>
      </c>
      <c r="H556" s="82" t="s">
        <v>1325</v>
      </c>
      <c r="I556" s="82" t="s">
        <v>158</v>
      </c>
      <c r="J556" s="82" t="s">
        <v>1118</v>
      </c>
    </row>
    <row r="557" spans="1:10">
      <c r="A557" s="82">
        <v>4853660</v>
      </c>
      <c r="B557" s="83">
        <v>20148897</v>
      </c>
      <c r="C557" s="82" t="s">
        <v>1530</v>
      </c>
      <c r="D557" s="82" t="s">
        <v>9</v>
      </c>
      <c r="E557" s="82" t="s">
        <v>521</v>
      </c>
      <c r="F557" s="82" t="s">
        <v>156</v>
      </c>
      <c r="G557" s="82" t="s">
        <v>470</v>
      </c>
      <c r="H557" s="82" t="s">
        <v>1325</v>
      </c>
      <c r="I557" s="82" t="s">
        <v>158</v>
      </c>
      <c r="J557" s="82" t="s">
        <v>1119</v>
      </c>
    </row>
    <row r="558" spans="1:10">
      <c r="A558" s="82">
        <v>4853673</v>
      </c>
      <c r="B558" s="83">
        <v>20148912</v>
      </c>
      <c r="C558" s="82" t="s">
        <v>1531</v>
      </c>
      <c r="D558" s="82" t="s">
        <v>9</v>
      </c>
      <c r="E558" s="82" t="s">
        <v>521</v>
      </c>
      <c r="F558" s="82" t="s">
        <v>156</v>
      </c>
      <c r="G558" s="82" t="s">
        <v>470</v>
      </c>
      <c r="H558" s="82" t="s">
        <v>1325</v>
      </c>
      <c r="I558" s="82" t="s">
        <v>158</v>
      </c>
      <c r="J558" s="82" t="s">
        <v>1120</v>
      </c>
    </row>
    <row r="559" spans="1:10">
      <c r="A559" s="82">
        <v>4853652</v>
      </c>
      <c r="B559" s="83">
        <v>20148915</v>
      </c>
      <c r="C559" s="82" t="s">
        <v>1532</v>
      </c>
      <c r="D559" s="82" t="s">
        <v>69</v>
      </c>
      <c r="E559" s="82" t="s">
        <v>160</v>
      </c>
      <c r="F559" s="82" t="s">
        <v>1582</v>
      </c>
      <c r="G559" s="82" t="s">
        <v>470</v>
      </c>
      <c r="H559" s="82" t="s">
        <v>1325</v>
      </c>
      <c r="I559" s="82" t="s">
        <v>158</v>
      </c>
      <c r="J559" s="82" t="s">
        <v>1121</v>
      </c>
    </row>
    <row r="560" spans="1:10">
      <c r="A560" s="82">
        <v>4853658</v>
      </c>
      <c r="B560" s="83">
        <v>20148917</v>
      </c>
      <c r="C560" s="82" t="s">
        <v>1533</v>
      </c>
      <c r="D560" s="82" t="s">
        <v>9</v>
      </c>
      <c r="E560" s="82" t="s">
        <v>521</v>
      </c>
      <c r="F560" s="82" t="s">
        <v>156</v>
      </c>
      <c r="G560" s="82" t="s">
        <v>470</v>
      </c>
      <c r="H560" s="82" t="s">
        <v>1325</v>
      </c>
      <c r="I560" s="82" t="s">
        <v>158</v>
      </c>
      <c r="J560" s="82" t="s">
        <v>1122</v>
      </c>
    </row>
    <row r="561" spans="1:10">
      <c r="A561" s="82">
        <v>4853853</v>
      </c>
      <c r="B561" s="83">
        <v>20148927</v>
      </c>
      <c r="C561" s="82" t="s">
        <v>1534</v>
      </c>
      <c r="D561" s="82" t="s">
        <v>76</v>
      </c>
      <c r="E561" s="82" t="s">
        <v>386</v>
      </c>
      <c r="F561" s="82" t="s">
        <v>1582</v>
      </c>
      <c r="G561" s="82" t="s">
        <v>470</v>
      </c>
      <c r="H561" s="82" t="s">
        <v>1325</v>
      </c>
      <c r="I561" s="82" t="s">
        <v>158</v>
      </c>
      <c r="J561" s="82" t="s">
        <v>1123</v>
      </c>
    </row>
    <row r="562" spans="1:10">
      <c r="A562" s="82">
        <v>4854973</v>
      </c>
      <c r="B562" s="83">
        <v>20148938</v>
      </c>
      <c r="C562" s="82" t="s">
        <v>1542</v>
      </c>
      <c r="D562" s="82" t="s">
        <v>84</v>
      </c>
      <c r="E562" s="82" t="s">
        <v>1661</v>
      </c>
      <c r="F562" s="82" t="s">
        <v>519</v>
      </c>
      <c r="G562" s="82" t="s">
        <v>472</v>
      </c>
      <c r="H562" s="82" t="s">
        <v>1325</v>
      </c>
      <c r="I562" s="82" t="s">
        <v>158</v>
      </c>
      <c r="J562" s="82" t="s">
        <v>1124</v>
      </c>
    </row>
    <row r="563" spans="1:10">
      <c r="A563" s="82">
        <v>4854979</v>
      </c>
      <c r="B563" s="83">
        <v>20148943</v>
      </c>
      <c r="C563" s="82" t="s">
        <v>1543</v>
      </c>
      <c r="D563" s="82" t="s">
        <v>84</v>
      </c>
      <c r="E563" s="82" t="s">
        <v>1661</v>
      </c>
      <c r="F563" s="82" t="s">
        <v>519</v>
      </c>
      <c r="G563" s="82" t="s">
        <v>472</v>
      </c>
      <c r="H563" s="82" t="s">
        <v>1325</v>
      </c>
      <c r="I563" s="82" t="s">
        <v>158</v>
      </c>
      <c r="J563" s="82" t="s">
        <v>1125</v>
      </c>
    </row>
    <row r="564" spans="1:10">
      <c r="A564" s="82">
        <v>4854974</v>
      </c>
      <c r="B564" s="83">
        <v>20148945</v>
      </c>
      <c r="C564" s="82" t="s">
        <v>1544</v>
      </c>
      <c r="D564" s="82" t="s">
        <v>84</v>
      </c>
      <c r="E564" s="82" t="s">
        <v>1661</v>
      </c>
      <c r="F564" s="82" t="s">
        <v>519</v>
      </c>
      <c r="G564" s="82" t="s">
        <v>472</v>
      </c>
      <c r="H564" s="82" t="s">
        <v>1325</v>
      </c>
      <c r="I564" s="82" t="s">
        <v>158</v>
      </c>
      <c r="J564" s="82" t="s">
        <v>1126</v>
      </c>
    </row>
    <row r="565" spans="1:10">
      <c r="A565" s="82">
        <v>4854966</v>
      </c>
      <c r="B565" s="83">
        <v>20148950</v>
      </c>
      <c r="C565" s="82" t="s">
        <v>1545</v>
      </c>
      <c r="D565" s="82" t="s">
        <v>84</v>
      </c>
      <c r="E565" s="82" t="s">
        <v>1661</v>
      </c>
      <c r="F565" s="82" t="s">
        <v>519</v>
      </c>
      <c r="G565" s="82" t="s">
        <v>472</v>
      </c>
      <c r="H565" s="82" t="s">
        <v>1325</v>
      </c>
      <c r="I565" s="82" t="s">
        <v>158</v>
      </c>
      <c r="J565" s="82" t="s">
        <v>1127</v>
      </c>
    </row>
    <row r="566" spans="1:10">
      <c r="A566" s="82">
        <v>4854977</v>
      </c>
      <c r="B566" s="83">
        <v>20148958</v>
      </c>
      <c r="C566" s="82" t="s">
        <v>1546</v>
      </c>
      <c r="D566" s="82" t="s">
        <v>76</v>
      </c>
      <c r="E566" s="82" t="s">
        <v>386</v>
      </c>
      <c r="F566" s="82" t="s">
        <v>1582</v>
      </c>
      <c r="G566" s="82" t="s">
        <v>472</v>
      </c>
      <c r="H566" s="82" t="s">
        <v>1325</v>
      </c>
      <c r="I566" s="82" t="s">
        <v>158</v>
      </c>
      <c r="J566" s="82" t="s">
        <v>1128</v>
      </c>
    </row>
    <row r="567" spans="1:10">
      <c r="A567" s="82">
        <v>4854965</v>
      </c>
      <c r="B567" s="83">
        <v>20148976</v>
      </c>
      <c r="C567" s="82" t="s">
        <v>1547</v>
      </c>
      <c r="D567" s="82" t="s">
        <v>63</v>
      </c>
      <c r="E567" s="82" t="s">
        <v>1372</v>
      </c>
      <c r="F567" s="82" t="s">
        <v>156</v>
      </c>
      <c r="G567" s="82" t="s">
        <v>472</v>
      </c>
      <c r="H567" s="82" t="s">
        <v>1325</v>
      </c>
      <c r="I567" s="82" t="s">
        <v>158</v>
      </c>
      <c r="J567" s="82" t="s">
        <v>1129</v>
      </c>
    </row>
    <row r="568" spans="1:10">
      <c r="A568" s="82">
        <v>4854976</v>
      </c>
      <c r="B568" s="83">
        <v>20148991</v>
      </c>
      <c r="C568" s="82" t="s">
        <v>1548</v>
      </c>
      <c r="D568" s="82" t="s">
        <v>153</v>
      </c>
      <c r="E568" s="82" t="s">
        <v>137</v>
      </c>
      <c r="F568" s="82" t="s">
        <v>1448</v>
      </c>
      <c r="G568" s="82" t="s">
        <v>472</v>
      </c>
      <c r="H568" s="82" t="s">
        <v>1325</v>
      </c>
      <c r="I568" s="82" t="s">
        <v>158</v>
      </c>
      <c r="J568" s="82" t="s">
        <v>1130</v>
      </c>
    </row>
    <row r="569" spans="1:10">
      <c r="A569" s="82">
        <v>4854982</v>
      </c>
      <c r="B569" s="83">
        <v>20148996</v>
      </c>
      <c r="C569" s="82" t="s">
        <v>1549</v>
      </c>
      <c r="D569" s="82" t="s">
        <v>84</v>
      </c>
      <c r="E569" s="82" t="s">
        <v>318</v>
      </c>
      <c r="F569" s="82" t="s">
        <v>519</v>
      </c>
      <c r="G569" s="82" t="s">
        <v>472</v>
      </c>
      <c r="H569" s="82" t="s">
        <v>1325</v>
      </c>
      <c r="I569" s="82" t="s">
        <v>158</v>
      </c>
      <c r="J569" s="82" t="s">
        <v>1131</v>
      </c>
    </row>
    <row r="570" spans="1:10">
      <c r="A570" s="82">
        <v>4854983</v>
      </c>
      <c r="B570" s="83">
        <v>20149003</v>
      </c>
      <c r="C570" s="82" t="s">
        <v>1550</v>
      </c>
      <c r="D570" s="82" t="s">
        <v>84</v>
      </c>
      <c r="E570" s="82" t="s">
        <v>318</v>
      </c>
      <c r="F570" s="82" t="s">
        <v>519</v>
      </c>
      <c r="G570" s="82" t="s">
        <v>472</v>
      </c>
      <c r="H570" s="82" t="s">
        <v>1325</v>
      </c>
      <c r="I570" s="82" t="s">
        <v>158</v>
      </c>
      <c r="J570" s="82" t="s">
        <v>1132</v>
      </c>
    </row>
    <row r="571" spans="1:10">
      <c r="A571" s="82">
        <v>4854962</v>
      </c>
      <c r="B571" s="83">
        <v>20149004</v>
      </c>
      <c r="C571" s="82" t="s">
        <v>1551</v>
      </c>
      <c r="D571" s="82" t="s">
        <v>84</v>
      </c>
      <c r="E571" s="82" t="s">
        <v>1661</v>
      </c>
      <c r="F571" s="82" t="s">
        <v>519</v>
      </c>
      <c r="G571" s="82" t="s">
        <v>472</v>
      </c>
      <c r="H571" s="82" t="s">
        <v>1325</v>
      </c>
      <c r="I571" s="82" t="s">
        <v>158</v>
      </c>
      <c r="J571" s="82" t="s">
        <v>1133</v>
      </c>
    </row>
    <row r="572" spans="1:10">
      <c r="A572" s="82">
        <v>4854986</v>
      </c>
      <c r="B572" s="83">
        <v>20149022</v>
      </c>
      <c r="C572" s="82" t="s">
        <v>1552</v>
      </c>
      <c r="D572" s="82" t="s">
        <v>84</v>
      </c>
      <c r="E572" s="82" t="s">
        <v>205</v>
      </c>
      <c r="F572" s="82" t="s">
        <v>519</v>
      </c>
      <c r="G572" s="82" t="s">
        <v>472</v>
      </c>
      <c r="H572" s="82" t="s">
        <v>1325</v>
      </c>
      <c r="I572" s="82" t="s">
        <v>158</v>
      </c>
      <c r="J572" s="82" t="s">
        <v>1134</v>
      </c>
    </row>
    <row r="573" spans="1:10">
      <c r="A573" s="82">
        <v>4856478</v>
      </c>
      <c r="B573" s="83">
        <v>20149045</v>
      </c>
      <c r="C573" s="82" t="s">
        <v>1535</v>
      </c>
      <c r="D573" s="82" t="s">
        <v>77</v>
      </c>
      <c r="E573" s="82" t="s">
        <v>509</v>
      </c>
      <c r="F573" s="82" t="s">
        <v>1448</v>
      </c>
      <c r="G573" s="82" t="s">
        <v>470</v>
      </c>
      <c r="H573" s="82" t="s">
        <v>1325</v>
      </c>
      <c r="I573" s="82" t="s">
        <v>158</v>
      </c>
      <c r="J573" s="82" t="s">
        <v>1135</v>
      </c>
    </row>
    <row r="574" spans="1:10">
      <c r="A574" s="82">
        <v>4856476</v>
      </c>
      <c r="B574" s="83">
        <v>20149047</v>
      </c>
      <c r="C574" s="82" t="s">
        <v>1536</v>
      </c>
      <c r="D574" s="82" t="s">
        <v>77</v>
      </c>
      <c r="E574" s="82" t="s">
        <v>509</v>
      </c>
      <c r="F574" s="82" t="s">
        <v>1448</v>
      </c>
      <c r="G574" s="82" t="s">
        <v>470</v>
      </c>
      <c r="H574" s="82" t="s">
        <v>1325</v>
      </c>
      <c r="I574" s="82" t="s">
        <v>158</v>
      </c>
      <c r="J574" s="82" t="s">
        <v>1136</v>
      </c>
    </row>
    <row r="575" spans="1:10">
      <c r="A575" s="82">
        <v>4856433</v>
      </c>
      <c r="B575" s="83">
        <v>20149053</v>
      </c>
      <c r="C575" s="82" t="s">
        <v>1553</v>
      </c>
      <c r="D575" s="82" t="s">
        <v>69</v>
      </c>
      <c r="E575" s="82" t="s">
        <v>160</v>
      </c>
      <c r="F575" s="82" t="s">
        <v>1582</v>
      </c>
      <c r="G575" s="82" t="s">
        <v>472</v>
      </c>
      <c r="H575" s="82" t="s">
        <v>1325</v>
      </c>
      <c r="I575" s="82" t="s">
        <v>158</v>
      </c>
      <c r="J575" s="82" t="s">
        <v>1137</v>
      </c>
    </row>
    <row r="576" spans="1:10">
      <c r="A576" s="82">
        <v>4856358</v>
      </c>
      <c r="B576" s="83">
        <v>20149061</v>
      </c>
      <c r="C576" s="82" t="s">
        <v>1537</v>
      </c>
      <c r="D576" s="82" t="s">
        <v>1329</v>
      </c>
      <c r="E576" s="82" t="s">
        <v>1473</v>
      </c>
      <c r="F576" s="82" t="s">
        <v>1448</v>
      </c>
      <c r="G576" s="82" t="s">
        <v>470</v>
      </c>
      <c r="H576" s="82" t="s">
        <v>1325</v>
      </c>
      <c r="I576" s="82" t="s">
        <v>158</v>
      </c>
      <c r="J576" s="82" t="s">
        <v>1138</v>
      </c>
    </row>
    <row r="577" spans="1:10">
      <c r="A577" s="82">
        <v>4856439</v>
      </c>
      <c r="B577" s="83">
        <v>20149067</v>
      </c>
      <c r="C577" s="82" t="s">
        <v>1554</v>
      </c>
      <c r="D577" s="82" t="s">
        <v>69</v>
      </c>
      <c r="E577" s="82" t="s">
        <v>1582</v>
      </c>
      <c r="F577" s="82" t="s">
        <v>1582</v>
      </c>
      <c r="G577" s="82" t="s">
        <v>472</v>
      </c>
      <c r="H577" s="82" t="s">
        <v>1325</v>
      </c>
      <c r="I577" s="82" t="s">
        <v>158</v>
      </c>
      <c r="J577" s="82" t="s">
        <v>1139</v>
      </c>
    </row>
    <row r="578" spans="1:10">
      <c r="A578" s="82">
        <v>4856452</v>
      </c>
      <c r="B578" s="83">
        <v>20149069</v>
      </c>
      <c r="C578" s="82" t="s">
        <v>1555</v>
      </c>
      <c r="D578" s="82" t="s">
        <v>76</v>
      </c>
      <c r="E578" s="82" t="s">
        <v>386</v>
      </c>
      <c r="F578" s="82" t="s">
        <v>1582</v>
      </c>
      <c r="G578" s="82" t="s">
        <v>472</v>
      </c>
      <c r="H578" s="82" t="s">
        <v>1325</v>
      </c>
      <c r="I578" s="82" t="s">
        <v>158</v>
      </c>
      <c r="J578" s="82" t="s">
        <v>1140</v>
      </c>
    </row>
    <row r="579" spans="1:10">
      <c r="A579" s="82">
        <v>4856458</v>
      </c>
      <c r="B579" s="83">
        <v>20149102</v>
      </c>
      <c r="C579" s="82" t="s">
        <v>1556</v>
      </c>
      <c r="D579" s="82" t="s">
        <v>76</v>
      </c>
      <c r="E579" s="82" t="s">
        <v>386</v>
      </c>
      <c r="F579" s="82" t="s">
        <v>1582</v>
      </c>
      <c r="G579" s="82" t="s">
        <v>472</v>
      </c>
      <c r="H579" s="82" t="s">
        <v>1325</v>
      </c>
      <c r="I579" s="82" t="s">
        <v>158</v>
      </c>
      <c r="J579" s="82" t="s">
        <v>1141</v>
      </c>
    </row>
    <row r="580" spans="1:10">
      <c r="A580" s="82">
        <v>4856360</v>
      </c>
      <c r="B580" s="83">
        <v>20149112</v>
      </c>
      <c r="C580" s="82" t="s">
        <v>1538</v>
      </c>
      <c r="D580" s="82" t="s">
        <v>77</v>
      </c>
      <c r="E580" s="82" t="s">
        <v>1473</v>
      </c>
      <c r="F580" s="82" t="s">
        <v>1448</v>
      </c>
      <c r="G580" s="82" t="s">
        <v>470</v>
      </c>
      <c r="H580" s="82" t="s">
        <v>1325</v>
      </c>
      <c r="I580" s="82" t="s">
        <v>158</v>
      </c>
      <c r="J580" s="82" t="s">
        <v>1142</v>
      </c>
    </row>
    <row r="581" spans="1:10">
      <c r="A581" s="82">
        <v>4856477</v>
      </c>
      <c r="B581" s="83">
        <v>20149114</v>
      </c>
      <c r="C581" s="82" t="s">
        <v>1539</v>
      </c>
      <c r="D581" s="82" t="s">
        <v>1326</v>
      </c>
      <c r="E581" s="82" t="s">
        <v>509</v>
      </c>
      <c r="F581" s="82" t="s">
        <v>1448</v>
      </c>
      <c r="G581" s="82" t="s">
        <v>470</v>
      </c>
      <c r="H581" s="82" t="s">
        <v>1325</v>
      </c>
      <c r="I581" s="82" t="s">
        <v>158</v>
      </c>
      <c r="J581" s="82" t="s">
        <v>1143</v>
      </c>
    </row>
    <row r="582" spans="1:10">
      <c r="A582" s="82">
        <v>4879323</v>
      </c>
      <c r="B582" s="83">
        <v>20149123</v>
      </c>
      <c r="C582" s="82" t="s">
        <v>1670</v>
      </c>
      <c r="D582" s="82" t="s">
        <v>69</v>
      </c>
      <c r="E582" s="82" t="s">
        <v>1664</v>
      </c>
      <c r="F582" s="82" t="s">
        <v>1582</v>
      </c>
      <c r="G582" s="82" t="s">
        <v>1703</v>
      </c>
      <c r="H582" s="82" t="s">
        <v>1325</v>
      </c>
      <c r="I582" s="82" t="s">
        <v>158</v>
      </c>
      <c r="J582" s="82" t="s">
        <v>1144</v>
      </c>
    </row>
    <row r="583" spans="1:10">
      <c r="A583" s="82">
        <v>4856472</v>
      </c>
      <c r="B583" s="83">
        <v>20149129</v>
      </c>
      <c r="C583" s="82" t="s">
        <v>1540</v>
      </c>
      <c r="D583" s="82" t="s">
        <v>1329</v>
      </c>
      <c r="E583" s="82" t="s">
        <v>509</v>
      </c>
      <c r="F583" s="82" t="s">
        <v>1448</v>
      </c>
      <c r="G583" s="82" t="s">
        <v>470</v>
      </c>
      <c r="H583" s="82" t="s">
        <v>1325</v>
      </c>
      <c r="I583" s="82" t="s">
        <v>158</v>
      </c>
      <c r="J583" s="82" t="s">
        <v>1145</v>
      </c>
    </row>
    <row r="584" spans="1:10">
      <c r="A584" s="82">
        <v>4856454</v>
      </c>
      <c r="B584" s="83">
        <v>20149136</v>
      </c>
      <c r="C584" s="82" t="s">
        <v>1557</v>
      </c>
      <c r="D584" s="82" t="s">
        <v>69</v>
      </c>
      <c r="E584" s="82" t="s">
        <v>490</v>
      </c>
      <c r="F584" s="82" t="s">
        <v>1582</v>
      </c>
      <c r="G584" s="82" t="s">
        <v>472</v>
      </c>
      <c r="H584" s="82" t="s">
        <v>1325</v>
      </c>
      <c r="I584" s="82" t="s">
        <v>158</v>
      </c>
      <c r="J584" s="82" t="s">
        <v>1146</v>
      </c>
    </row>
    <row r="585" spans="1:10">
      <c r="A585" s="82">
        <v>4856361</v>
      </c>
      <c r="B585" s="83">
        <v>20149140</v>
      </c>
      <c r="C585" s="82" t="s">
        <v>1541</v>
      </c>
      <c r="D585" s="82" t="s">
        <v>77</v>
      </c>
      <c r="E585" s="82" t="s">
        <v>1473</v>
      </c>
      <c r="F585" s="82" t="s">
        <v>1448</v>
      </c>
      <c r="G585" s="82" t="s">
        <v>470</v>
      </c>
      <c r="H585" s="82" t="s">
        <v>1325</v>
      </c>
      <c r="I585" s="82" t="s">
        <v>158</v>
      </c>
      <c r="J585" s="82" t="s">
        <v>1147</v>
      </c>
    </row>
    <row r="586" spans="1:10">
      <c r="A586" s="82">
        <v>4856462</v>
      </c>
      <c r="B586" s="83">
        <v>20149147</v>
      </c>
      <c r="C586" s="82" t="s">
        <v>1558</v>
      </c>
      <c r="D586" s="82" t="s">
        <v>76</v>
      </c>
      <c r="E586" s="82" t="s">
        <v>386</v>
      </c>
      <c r="F586" s="82" t="s">
        <v>1582</v>
      </c>
      <c r="G586" s="82" t="s">
        <v>472</v>
      </c>
      <c r="H586" s="82" t="s">
        <v>1325</v>
      </c>
      <c r="I586" s="82" t="s">
        <v>158</v>
      </c>
      <c r="J586" s="82" t="s">
        <v>1148</v>
      </c>
    </row>
    <row r="587" spans="1:10">
      <c r="A587" s="82">
        <v>4856509</v>
      </c>
      <c r="B587" s="83">
        <v>20149155</v>
      </c>
      <c r="C587" s="82" t="s">
        <v>1559</v>
      </c>
      <c r="D587" s="82" t="s">
        <v>73</v>
      </c>
      <c r="E587" s="82" t="s">
        <v>112</v>
      </c>
      <c r="F587" s="82" t="s">
        <v>1582</v>
      </c>
      <c r="G587" s="82" t="s">
        <v>472</v>
      </c>
      <c r="H587" s="82" t="s">
        <v>1325</v>
      </c>
      <c r="I587" s="82" t="s">
        <v>158</v>
      </c>
      <c r="J587" s="82" t="s">
        <v>1149</v>
      </c>
    </row>
    <row r="588" spans="1:10">
      <c r="A588" s="82">
        <v>4856501</v>
      </c>
      <c r="B588" s="83">
        <v>20149158</v>
      </c>
      <c r="C588" s="82" t="s">
        <v>1560</v>
      </c>
      <c r="D588" s="82" t="s">
        <v>73</v>
      </c>
      <c r="E588" s="82" t="s">
        <v>112</v>
      </c>
      <c r="F588" s="82" t="s">
        <v>1582</v>
      </c>
      <c r="G588" s="82" t="s">
        <v>472</v>
      </c>
      <c r="H588" s="82" t="s">
        <v>1325</v>
      </c>
      <c r="I588" s="82" t="s">
        <v>158</v>
      </c>
      <c r="J588" s="82" t="s">
        <v>1150</v>
      </c>
    </row>
    <row r="589" spans="1:10">
      <c r="A589" s="82">
        <v>4856496</v>
      </c>
      <c r="B589" s="83">
        <v>20149165</v>
      </c>
      <c r="C589" s="82" t="s">
        <v>1561</v>
      </c>
      <c r="D589" s="82" t="s">
        <v>73</v>
      </c>
      <c r="E589" s="82" t="s">
        <v>112</v>
      </c>
      <c r="F589" s="82" t="s">
        <v>1582</v>
      </c>
      <c r="G589" s="82" t="s">
        <v>472</v>
      </c>
      <c r="H589" s="82" t="s">
        <v>1325</v>
      </c>
      <c r="I589" s="82" t="s">
        <v>158</v>
      </c>
      <c r="J589" s="82" t="s">
        <v>1151</v>
      </c>
    </row>
    <row r="590" spans="1:10">
      <c r="A590" s="82">
        <v>4856493</v>
      </c>
      <c r="B590" s="83">
        <v>20149168</v>
      </c>
      <c r="C590" s="82" t="s">
        <v>1562</v>
      </c>
      <c r="D590" s="82" t="s">
        <v>73</v>
      </c>
      <c r="E590" s="82" t="s">
        <v>112</v>
      </c>
      <c r="F590" s="82" t="s">
        <v>1582</v>
      </c>
      <c r="G590" s="82" t="s">
        <v>472</v>
      </c>
      <c r="H590" s="82" t="s">
        <v>1325</v>
      </c>
      <c r="I590" s="82" t="s">
        <v>158</v>
      </c>
      <c r="J590" s="82" t="s">
        <v>1152</v>
      </c>
    </row>
    <row r="591" spans="1:10">
      <c r="A591" s="82">
        <v>4856502</v>
      </c>
      <c r="B591" s="83">
        <v>20149170</v>
      </c>
      <c r="C591" s="82" t="s">
        <v>1563</v>
      </c>
      <c r="D591" s="82" t="s">
        <v>73</v>
      </c>
      <c r="E591" s="82" t="s">
        <v>1441</v>
      </c>
      <c r="F591" s="82" t="s">
        <v>1582</v>
      </c>
      <c r="G591" s="82" t="s">
        <v>472</v>
      </c>
      <c r="H591" s="82" t="s">
        <v>1325</v>
      </c>
      <c r="I591" s="82" t="s">
        <v>158</v>
      </c>
      <c r="J591" s="82" t="s">
        <v>1153</v>
      </c>
    </row>
    <row r="592" spans="1:10">
      <c r="A592" s="82">
        <v>4856503</v>
      </c>
      <c r="B592" s="83">
        <v>20149171</v>
      </c>
      <c r="C592" s="82" t="s">
        <v>1564</v>
      </c>
      <c r="D592" s="82" t="s">
        <v>73</v>
      </c>
      <c r="E592" s="82" t="s">
        <v>1361</v>
      </c>
      <c r="F592" s="82" t="s">
        <v>1582</v>
      </c>
      <c r="G592" s="82" t="s">
        <v>472</v>
      </c>
      <c r="H592" s="82" t="s">
        <v>1325</v>
      </c>
      <c r="I592" s="82" t="s">
        <v>158</v>
      </c>
      <c r="J592" s="82" t="s">
        <v>1154</v>
      </c>
    </row>
    <row r="593" spans="1:10">
      <c r="A593" s="82">
        <v>4856504</v>
      </c>
      <c r="B593" s="83">
        <v>20149184</v>
      </c>
      <c r="C593" s="82" t="s">
        <v>1565</v>
      </c>
      <c r="D593" s="82" t="s">
        <v>73</v>
      </c>
      <c r="E593" s="82" t="s">
        <v>1361</v>
      </c>
      <c r="F593" s="82" t="s">
        <v>1582</v>
      </c>
      <c r="G593" s="82" t="s">
        <v>472</v>
      </c>
      <c r="H593" s="82" t="s">
        <v>1325</v>
      </c>
      <c r="I593" s="82" t="s">
        <v>158</v>
      </c>
      <c r="J593" s="82" t="s">
        <v>1155</v>
      </c>
    </row>
    <row r="594" spans="1:10">
      <c r="A594" s="82">
        <v>4857367</v>
      </c>
      <c r="B594" s="83">
        <v>20149208</v>
      </c>
      <c r="C594" s="82" t="s">
        <v>1573</v>
      </c>
      <c r="D594" s="82" t="s">
        <v>84</v>
      </c>
      <c r="E594" s="82" t="s">
        <v>1661</v>
      </c>
      <c r="F594" s="82" t="s">
        <v>519</v>
      </c>
      <c r="G594" s="82" t="s">
        <v>472</v>
      </c>
      <c r="H594" s="82" t="s">
        <v>1325</v>
      </c>
      <c r="I594" s="82" t="s">
        <v>158</v>
      </c>
      <c r="J594" s="82" t="s">
        <v>1156</v>
      </c>
    </row>
    <row r="595" spans="1:10">
      <c r="A595" s="82">
        <v>4857358</v>
      </c>
      <c r="B595" s="83">
        <v>20149225</v>
      </c>
      <c r="C595" s="82" t="s">
        <v>1574</v>
      </c>
      <c r="D595" s="82" t="s">
        <v>79</v>
      </c>
      <c r="E595" s="82" t="s">
        <v>110</v>
      </c>
      <c r="F595" s="82" t="s">
        <v>519</v>
      </c>
      <c r="G595" s="82" t="s">
        <v>472</v>
      </c>
      <c r="H595" s="82" t="s">
        <v>1325</v>
      </c>
      <c r="I595" s="82" t="s">
        <v>158</v>
      </c>
      <c r="J595" s="82" t="s">
        <v>1157</v>
      </c>
    </row>
    <row r="596" spans="1:10">
      <c r="A596" s="82">
        <v>4857351</v>
      </c>
      <c r="B596" s="83">
        <v>20149261</v>
      </c>
      <c r="C596" s="82" t="s">
        <v>1575</v>
      </c>
      <c r="D596" s="82" t="s">
        <v>69</v>
      </c>
      <c r="E596" s="82" t="s">
        <v>160</v>
      </c>
      <c r="F596" s="82" t="s">
        <v>1582</v>
      </c>
      <c r="G596" s="82" t="s">
        <v>472</v>
      </c>
      <c r="H596" s="82" t="s">
        <v>1325</v>
      </c>
      <c r="I596" s="82" t="s">
        <v>158</v>
      </c>
      <c r="J596" s="82" t="s">
        <v>1158</v>
      </c>
    </row>
    <row r="597" spans="1:10">
      <c r="A597" s="82">
        <v>4858733</v>
      </c>
      <c r="B597" s="83">
        <v>20149285</v>
      </c>
      <c r="C597" s="82" t="s">
        <v>1578</v>
      </c>
      <c r="D597" s="82" t="s">
        <v>73</v>
      </c>
      <c r="E597" s="82" t="s">
        <v>112</v>
      </c>
      <c r="F597" s="82" t="s">
        <v>1582</v>
      </c>
      <c r="G597" s="82" t="s">
        <v>472</v>
      </c>
      <c r="H597" s="82" t="s">
        <v>1325</v>
      </c>
      <c r="I597" s="82" t="s">
        <v>158</v>
      </c>
      <c r="J597" s="82" t="s">
        <v>1159</v>
      </c>
    </row>
    <row r="598" spans="1:10">
      <c r="A598" s="82">
        <v>4858746</v>
      </c>
      <c r="B598" s="83">
        <v>20149288</v>
      </c>
      <c r="C598" s="82" t="s">
        <v>1579</v>
      </c>
      <c r="D598" s="82" t="s">
        <v>73</v>
      </c>
      <c r="E598" s="82" t="s">
        <v>112</v>
      </c>
      <c r="F598" s="82" t="s">
        <v>1582</v>
      </c>
      <c r="G598" s="82" t="s">
        <v>472</v>
      </c>
      <c r="H598" s="82" t="s">
        <v>1325</v>
      </c>
      <c r="I598" s="82" t="s">
        <v>158</v>
      </c>
      <c r="J598" s="82" t="s">
        <v>1160</v>
      </c>
    </row>
    <row r="599" spans="1:10">
      <c r="A599" s="82">
        <v>4858739</v>
      </c>
      <c r="B599" s="83">
        <v>20149294</v>
      </c>
      <c r="C599" s="82" t="s">
        <v>1580</v>
      </c>
      <c r="D599" s="82" t="s">
        <v>73</v>
      </c>
      <c r="E599" s="82" t="s">
        <v>112</v>
      </c>
      <c r="F599" s="82" t="s">
        <v>1582</v>
      </c>
      <c r="G599" s="82" t="s">
        <v>472</v>
      </c>
      <c r="H599" s="82" t="s">
        <v>1325</v>
      </c>
      <c r="I599" s="82" t="s">
        <v>158</v>
      </c>
      <c r="J599" s="82" t="s">
        <v>1161</v>
      </c>
    </row>
    <row r="600" spans="1:10">
      <c r="A600" s="82">
        <v>4858738</v>
      </c>
      <c r="B600" s="83">
        <v>20149299</v>
      </c>
      <c r="C600" s="82" t="s">
        <v>1581</v>
      </c>
      <c r="D600" s="82" t="s">
        <v>73</v>
      </c>
      <c r="E600" s="82" t="s">
        <v>112</v>
      </c>
      <c r="F600" s="82" t="s">
        <v>1582</v>
      </c>
      <c r="G600" s="82" t="s">
        <v>472</v>
      </c>
      <c r="H600" s="82" t="s">
        <v>1325</v>
      </c>
      <c r="I600" s="82" t="s">
        <v>158</v>
      </c>
      <c r="J600" s="82" t="s">
        <v>1162</v>
      </c>
    </row>
    <row r="601" spans="1:10">
      <c r="A601" s="82">
        <v>4864674</v>
      </c>
      <c r="B601" s="83">
        <v>20149307</v>
      </c>
      <c r="C601" s="82" t="s">
        <v>1585</v>
      </c>
      <c r="D601" s="82" t="s">
        <v>73</v>
      </c>
      <c r="E601" s="82" t="s">
        <v>112</v>
      </c>
      <c r="F601" s="82" t="s">
        <v>1582</v>
      </c>
      <c r="G601" s="82" t="s">
        <v>1373</v>
      </c>
      <c r="H601" s="82" t="s">
        <v>1325</v>
      </c>
      <c r="I601" s="82" t="s">
        <v>158</v>
      </c>
      <c r="J601" s="82" t="s">
        <v>1163</v>
      </c>
    </row>
    <row r="602" spans="1:10">
      <c r="A602" s="82">
        <v>4864705</v>
      </c>
      <c r="B602" s="83">
        <v>20149309</v>
      </c>
      <c r="C602" s="82" t="s">
        <v>1586</v>
      </c>
      <c r="D602" s="82" t="s">
        <v>73</v>
      </c>
      <c r="E602" s="82" t="s">
        <v>112</v>
      </c>
      <c r="F602" s="82" t="s">
        <v>1582</v>
      </c>
      <c r="G602" s="82" t="s">
        <v>1373</v>
      </c>
      <c r="H602" s="82" t="s">
        <v>1325</v>
      </c>
      <c r="I602" s="82" t="s">
        <v>158</v>
      </c>
      <c r="J602" s="82" t="s">
        <v>1164</v>
      </c>
    </row>
    <row r="603" spans="1:10">
      <c r="A603" s="82">
        <v>4864676</v>
      </c>
      <c r="B603" s="83">
        <v>20149310</v>
      </c>
      <c r="C603" s="82" t="s">
        <v>1587</v>
      </c>
      <c r="D603" s="82" t="s">
        <v>73</v>
      </c>
      <c r="E603" s="82" t="s">
        <v>112</v>
      </c>
      <c r="F603" s="82" t="s">
        <v>1582</v>
      </c>
      <c r="G603" s="82" t="s">
        <v>1373</v>
      </c>
      <c r="H603" s="82" t="s">
        <v>1325</v>
      </c>
      <c r="I603" s="82" t="s">
        <v>158</v>
      </c>
      <c r="J603" s="82" t="s">
        <v>1165</v>
      </c>
    </row>
    <row r="604" spans="1:10">
      <c r="A604" s="82">
        <v>4864680</v>
      </c>
      <c r="B604" s="83">
        <v>20149316</v>
      </c>
      <c r="C604" s="82" t="s">
        <v>1588</v>
      </c>
      <c r="D604" s="82" t="s">
        <v>73</v>
      </c>
      <c r="E604" s="82" t="s">
        <v>1361</v>
      </c>
      <c r="F604" s="82" t="s">
        <v>1582</v>
      </c>
      <c r="G604" s="82" t="s">
        <v>1373</v>
      </c>
      <c r="H604" s="82" t="s">
        <v>1325</v>
      </c>
      <c r="I604" s="82" t="s">
        <v>158</v>
      </c>
      <c r="J604" s="82" t="s">
        <v>1166</v>
      </c>
    </row>
    <row r="605" spans="1:10">
      <c r="A605" s="82">
        <v>4864677</v>
      </c>
      <c r="B605" s="83">
        <v>20149317</v>
      </c>
      <c r="C605" s="82" t="s">
        <v>1589</v>
      </c>
      <c r="D605" s="82" t="s">
        <v>73</v>
      </c>
      <c r="E605" s="82" t="s">
        <v>1361</v>
      </c>
      <c r="F605" s="82" t="s">
        <v>1582</v>
      </c>
      <c r="G605" s="82" t="s">
        <v>1373</v>
      </c>
      <c r="H605" s="82" t="s">
        <v>1325</v>
      </c>
      <c r="I605" s="82" t="s">
        <v>158</v>
      </c>
      <c r="J605" s="82" t="s">
        <v>1167</v>
      </c>
    </row>
    <row r="606" spans="1:10">
      <c r="A606" s="82">
        <v>4864675</v>
      </c>
      <c r="B606" s="83">
        <v>20149318</v>
      </c>
      <c r="C606" s="82" t="s">
        <v>1590</v>
      </c>
      <c r="D606" s="82" t="s">
        <v>73</v>
      </c>
      <c r="E606" s="82" t="s">
        <v>1361</v>
      </c>
      <c r="F606" s="82" t="s">
        <v>1582</v>
      </c>
      <c r="G606" s="82" t="s">
        <v>1373</v>
      </c>
      <c r="H606" s="82" t="s">
        <v>1325</v>
      </c>
      <c r="I606" s="82" t="s">
        <v>158</v>
      </c>
      <c r="J606" s="82" t="s">
        <v>1168</v>
      </c>
    </row>
    <row r="607" spans="1:10">
      <c r="A607" s="82">
        <v>4864709</v>
      </c>
      <c r="B607" s="83">
        <v>20149321</v>
      </c>
      <c r="C607" s="82" t="s">
        <v>1591</v>
      </c>
      <c r="D607" s="82" t="s">
        <v>73</v>
      </c>
      <c r="E607" s="82" t="s">
        <v>1361</v>
      </c>
      <c r="F607" s="82" t="s">
        <v>1582</v>
      </c>
      <c r="G607" s="82" t="s">
        <v>1373</v>
      </c>
      <c r="H607" s="82" t="s">
        <v>1325</v>
      </c>
      <c r="I607" s="82" t="s">
        <v>158</v>
      </c>
      <c r="J607" s="82" t="s">
        <v>1169</v>
      </c>
    </row>
    <row r="608" spans="1:10">
      <c r="A608" s="82">
        <v>4864717</v>
      </c>
      <c r="B608" s="83">
        <v>20149324</v>
      </c>
      <c r="C608" s="82" t="s">
        <v>1592</v>
      </c>
      <c r="D608" s="82" t="s">
        <v>73</v>
      </c>
      <c r="E608" s="82" t="s">
        <v>1361</v>
      </c>
      <c r="F608" s="82" t="s">
        <v>1582</v>
      </c>
      <c r="G608" s="82" t="s">
        <v>1373</v>
      </c>
      <c r="H608" s="82" t="s">
        <v>1325</v>
      </c>
      <c r="I608" s="82" t="s">
        <v>158</v>
      </c>
      <c r="J608" s="82" t="s">
        <v>1170</v>
      </c>
    </row>
    <row r="609" spans="1:10">
      <c r="A609" s="82">
        <v>4864708</v>
      </c>
      <c r="B609" s="83">
        <v>20149328</v>
      </c>
      <c r="C609" s="82" t="s">
        <v>1593</v>
      </c>
      <c r="D609" s="82" t="s">
        <v>73</v>
      </c>
      <c r="E609" s="82" t="s">
        <v>1361</v>
      </c>
      <c r="F609" s="82" t="s">
        <v>1582</v>
      </c>
      <c r="G609" s="82" t="s">
        <v>1373</v>
      </c>
      <c r="H609" s="82" t="s">
        <v>1325</v>
      </c>
      <c r="I609" s="82" t="s">
        <v>158</v>
      </c>
      <c r="J609" s="82" t="s">
        <v>1171</v>
      </c>
    </row>
    <row r="610" spans="1:10">
      <c r="A610" s="82">
        <v>4864716</v>
      </c>
      <c r="B610" s="83">
        <v>20149329</v>
      </c>
      <c r="C610" s="82" t="s">
        <v>1594</v>
      </c>
      <c r="D610" s="82" t="s">
        <v>1702</v>
      </c>
      <c r="E610" s="82" t="s">
        <v>115</v>
      </c>
      <c r="F610" s="82" t="s">
        <v>156</v>
      </c>
      <c r="G610" s="82" t="s">
        <v>1373</v>
      </c>
      <c r="H610" s="82" t="s">
        <v>1325</v>
      </c>
      <c r="I610" s="82" t="s">
        <v>158</v>
      </c>
      <c r="J610" s="82" t="s">
        <v>1172</v>
      </c>
    </row>
    <row r="611" spans="1:10">
      <c r="A611" s="82">
        <v>4864703</v>
      </c>
      <c r="B611" s="83">
        <v>20149332</v>
      </c>
      <c r="C611" s="82" t="s">
        <v>1595</v>
      </c>
      <c r="D611" s="82" t="s">
        <v>73</v>
      </c>
      <c r="E611" s="82" t="s">
        <v>1361</v>
      </c>
      <c r="F611" s="82" t="s">
        <v>1582</v>
      </c>
      <c r="G611" s="82" t="s">
        <v>1373</v>
      </c>
      <c r="H611" s="82" t="s">
        <v>1325</v>
      </c>
      <c r="I611" s="82" t="s">
        <v>158</v>
      </c>
      <c r="J611" s="82" t="s">
        <v>1173</v>
      </c>
    </row>
    <row r="612" spans="1:10">
      <c r="A612" s="82">
        <v>4864681</v>
      </c>
      <c r="B612" s="83">
        <v>20149333</v>
      </c>
      <c r="C612" s="82" t="s">
        <v>1596</v>
      </c>
      <c r="D612" s="82" t="s">
        <v>73</v>
      </c>
      <c r="E612" s="82" t="s">
        <v>1361</v>
      </c>
      <c r="F612" s="82" t="s">
        <v>1582</v>
      </c>
      <c r="G612" s="82" t="s">
        <v>1373</v>
      </c>
      <c r="H612" s="82" t="s">
        <v>1325</v>
      </c>
      <c r="I612" s="82" t="s">
        <v>158</v>
      </c>
      <c r="J612" s="82" t="s">
        <v>1174</v>
      </c>
    </row>
    <row r="613" spans="1:10">
      <c r="A613" s="82">
        <v>4864714</v>
      </c>
      <c r="B613" s="83">
        <v>20149335</v>
      </c>
      <c r="C613" s="82" t="s">
        <v>1597</v>
      </c>
      <c r="D613" s="82" t="s">
        <v>73</v>
      </c>
      <c r="E613" s="82" t="s">
        <v>112</v>
      </c>
      <c r="F613" s="82" t="s">
        <v>1582</v>
      </c>
      <c r="G613" s="82" t="s">
        <v>1373</v>
      </c>
      <c r="H613" s="82" t="s">
        <v>1325</v>
      </c>
      <c r="I613" s="82" t="s">
        <v>158</v>
      </c>
      <c r="J613" s="82" t="s">
        <v>1175</v>
      </c>
    </row>
    <row r="614" spans="1:10">
      <c r="A614" s="82">
        <v>4871872</v>
      </c>
      <c r="B614" s="83">
        <v>20149336</v>
      </c>
      <c r="C614" s="82" t="s">
        <v>1606</v>
      </c>
      <c r="D614" s="82" t="s">
        <v>69</v>
      </c>
      <c r="E614" s="82" t="s">
        <v>160</v>
      </c>
      <c r="F614" s="82" t="s">
        <v>1582</v>
      </c>
      <c r="G614" s="82" t="s">
        <v>1699</v>
      </c>
      <c r="H614" s="82" t="s">
        <v>1325</v>
      </c>
      <c r="I614" s="82" t="s">
        <v>158</v>
      </c>
      <c r="J614" s="82" t="s">
        <v>1176</v>
      </c>
    </row>
    <row r="615" spans="1:10">
      <c r="A615" s="82">
        <v>4871927</v>
      </c>
      <c r="B615" s="83">
        <v>20149345</v>
      </c>
      <c r="C615" s="82" t="s">
        <v>1607</v>
      </c>
      <c r="D615" s="82" t="s">
        <v>67</v>
      </c>
      <c r="E615" s="82" t="s">
        <v>200</v>
      </c>
      <c r="F615" s="82" t="s">
        <v>161</v>
      </c>
      <c r="G615" s="82" t="s">
        <v>1699</v>
      </c>
      <c r="H615" s="82" t="s">
        <v>1325</v>
      </c>
      <c r="I615" s="82" t="s">
        <v>158</v>
      </c>
      <c r="J615" s="82" t="s">
        <v>1177</v>
      </c>
    </row>
    <row r="616" spans="1:10">
      <c r="A616" s="82">
        <v>4876037</v>
      </c>
      <c r="B616" s="83">
        <v>20149353</v>
      </c>
      <c r="C616" s="82" t="s">
        <v>1628</v>
      </c>
      <c r="D616" s="82" t="s">
        <v>79</v>
      </c>
      <c r="E616" s="82" t="s">
        <v>110</v>
      </c>
      <c r="F616" s="82" t="s">
        <v>519</v>
      </c>
      <c r="G616" s="82" t="s">
        <v>471</v>
      </c>
      <c r="H616" s="82" t="s">
        <v>1325</v>
      </c>
      <c r="I616" s="82" t="s">
        <v>158</v>
      </c>
      <c r="J616" s="82" t="s">
        <v>1178</v>
      </c>
    </row>
    <row r="617" spans="1:10">
      <c r="A617" s="82">
        <v>4871933</v>
      </c>
      <c r="B617" s="83">
        <v>20149356</v>
      </c>
      <c r="C617" s="82" t="s">
        <v>1608</v>
      </c>
      <c r="D617" s="82" t="s">
        <v>69</v>
      </c>
      <c r="E617" s="82" t="s">
        <v>160</v>
      </c>
      <c r="F617" s="82" t="s">
        <v>1582</v>
      </c>
      <c r="G617" s="82" t="s">
        <v>1699</v>
      </c>
      <c r="H617" s="82" t="s">
        <v>1325</v>
      </c>
      <c r="I617" s="82" t="s">
        <v>158</v>
      </c>
      <c r="J617" s="82" t="s">
        <v>1179</v>
      </c>
    </row>
    <row r="618" spans="1:10">
      <c r="A618" s="82">
        <v>4871934</v>
      </c>
      <c r="B618" s="83">
        <v>20149357</v>
      </c>
      <c r="C618" s="82" t="s">
        <v>1609</v>
      </c>
      <c r="D618" s="82" t="s">
        <v>69</v>
      </c>
      <c r="E618" s="82" t="s">
        <v>160</v>
      </c>
      <c r="F618" s="82" t="s">
        <v>1582</v>
      </c>
      <c r="G618" s="82" t="s">
        <v>1699</v>
      </c>
      <c r="H618" s="82" t="s">
        <v>1325</v>
      </c>
      <c r="I618" s="82" t="s">
        <v>158</v>
      </c>
      <c r="J618" s="82" t="s">
        <v>1180</v>
      </c>
    </row>
    <row r="619" spans="1:10">
      <c r="A619" s="82">
        <v>4871937</v>
      </c>
      <c r="B619" s="83">
        <v>20149361</v>
      </c>
      <c r="C619" s="82" t="s">
        <v>1610</v>
      </c>
      <c r="D619" s="82" t="s">
        <v>67</v>
      </c>
      <c r="E619" s="82" t="s">
        <v>306</v>
      </c>
      <c r="F619" s="82" t="s">
        <v>161</v>
      </c>
      <c r="G619" s="82" t="s">
        <v>1699</v>
      </c>
      <c r="H619" s="82" t="s">
        <v>1325</v>
      </c>
      <c r="I619" s="82" t="s">
        <v>158</v>
      </c>
      <c r="J619" s="82" t="s">
        <v>1181</v>
      </c>
    </row>
    <row r="620" spans="1:10">
      <c r="A620" s="82">
        <v>4871941</v>
      </c>
      <c r="B620" s="83">
        <v>20149366</v>
      </c>
      <c r="C620" s="82" t="s">
        <v>1611</v>
      </c>
      <c r="D620" s="82" t="s">
        <v>69</v>
      </c>
      <c r="E620" s="82" t="s">
        <v>160</v>
      </c>
      <c r="F620" s="82" t="s">
        <v>1582</v>
      </c>
      <c r="G620" s="82" t="s">
        <v>1699</v>
      </c>
      <c r="H620" s="82" t="s">
        <v>1325</v>
      </c>
      <c r="I620" s="82" t="s">
        <v>158</v>
      </c>
      <c r="J620" s="82" t="s">
        <v>1182</v>
      </c>
    </row>
    <row r="621" spans="1:10">
      <c r="A621" s="82">
        <v>4871942</v>
      </c>
      <c r="B621" s="83">
        <v>20149367</v>
      </c>
      <c r="C621" s="82" t="s">
        <v>1612</v>
      </c>
      <c r="D621" s="82" t="s">
        <v>69</v>
      </c>
      <c r="E621" s="82" t="s">
        <v>160</v>
      </c>
      <c r="F621" s="82" t="s">
        <v>1582</v>
      </c>
      <c r="G621" s="82" t="s">
        <v>1699</v>
      </c>
      <c r="H621" s="82" t="s">
        <v>1325</v>
      </c>
      <c r="I621" s="82" t="s">
        <v>158</v>
      </c>
      <c r="J621" s="82" t="s">
        <v>1183</v>
      </c>
    </row>
    <row r="622" spans="1:10">
      <c r="A622" s="82">
        <v>4871943</v>
      </c>
      <c r="B622" s="83">
        <v>20149368</v>
      </c>
      <c r="C622" s="82" t="s">
        <v>1613</v>
      </c>
      <c r="D622" s="82" t="s">
        <v>69</v>
      </c>
      <c r="E622" s="82" t="s">
        <v>160</v>
      </c>
      <c r="F622" s="82" t="s">
        <v>1582</v>
      </c>
      <c r="G622" s="82" t="s">
        <v>1699</v>
      </c>
      <c r="H622" s="82" t="s">
        <v>1325</v>
      </c>
      <c r="I622" s="82" t="s">
        <v>158</v>
      </c>
      <c r="J622" s="82" t="s">
        <v>1184</v>
      </c>
    </row>
    <row r="623" spans="1:10">
      <c r="A623" s="82">
        <v>4871944</v>
      </c>
      <c r="B623" s="83">
        <v>20149369</v>
      </c>
      <c r="C623" s="82" t="s">
        <v>1614</v>
      </c>
      <c r="D623" s="82" t="s">
        <v>69</v>
      </c>
      <c r="E623" s="82" t="s">
        <v>160</v>
      </c>
      <c r="F623" s="82" t="s">
        <v>1582</v>
      </c>
      <c r="G623" s="82" t="s">
        <v>1699</v>
      </c>
      <c r="H623" s="82" t="s">
        <v>1325</v>
      </c>
      <c r="I623" s="82" t="s">
        <v>158</v>
      </c>
      <c r="J623" s="82" t="s">
        <v>1185</v>
      </c>
    </row>
    <row r="624" spans="1:10">
      <c r="A624" s="82">
        <v>4871946</v>
      </c>
      <c r="B624" s="83">
        <v>20149371</v>
      </c>
      <c r="C624" s="82" t="s">
        <v>1615</v>
      </c>
      <c r="D624" s="82" t="s">
        <v>69</v>
      </c>
      <c r="E624" s="82" t="s">
        <v>160</v>
      </c>
      <c r="F624" s="82" t="s">
        <v>1582</v>
      </c>
      <c r="G624" s="82" t="s">
        <v>1699</v>
      </c>
      <c r="H624" s="82" t="s">
        <v>1325</v>
      </c>
      <c r="I624" s="82" t="s">
        <v>158</v>
      </c>
      <c r="J624" s="82" t="s">
        <v>1186</v>
      </c>
    </row>
    <row r="625" spans="1:10">
      <c r="A625" s="82">
        <v>4871948</v>
      </c>
      <c r="B625" s="83">
        <v>20149373</v>
      </c>
      <c r="C625" s="82" t="s">
        <v>1616</v>
      </c>
      <c r="D625" s="82" t="s">
        <v>69</v>
      </c>
      <c r="E625" s="82" t="s">
        <v>160</v>
      </c>
      <c r="F625" s="82" t="s">
        <v>1582</v>
      </c>
      <c r="G625" s="82" t="s">
        <v>1699</v>
      </c>
      <c r="H625" s="82" t="s">
        <v>1325</v>
      </c>
      <c r="I625" s="82" t="s">
        <v>158</v>
      </c>
      <c r="J625" s="82" t="s">
        <v>1187</v>
      </c>
    </row>
    <row r="626" spans="1:10">
      <c r="A626" s="82">
        <v>4871953</v>
      </c>
      <c r="B626" s="83">
        <v>20149383</v>
      </c>
      <c r="C626" s="82" t="s">
        <v>1617</v>
      </c>
      <c r="D626" s="82" t="s">
        <v>69</v>
      </c>
      <c r="E626" s="82" t="s">
        <v>160</v>
      </c>
      <c r="F626" s="82" t="s">
        <v>1582</v>
      </c>
      <c r="G626" s="82" t="s">
        <v>1699</v>
      </c>
      <c r="H626" s="82" t="s">
        <v>1325</v>
      </c>
      <c r="I626" s="82" t="s">
        <v>158</v>
      </c>
      <c r="J626" s="82" t="s">
        <v>1188</v>
      </c>
    </row>
    <row r="627" spans="1:10">
      <c r="A627" s="82">
        <v>4871954</v>
      </c>
      <c r="B627" s="83">
        <v>20149384</v>
      </c>
      <c r="C627" s="82" t="s">
        <v>1618</v>
      </c>
      <c r="D627" s="82" t="s">
        <v>69</v>
      </c>
      <c r="E627" s="82" t="s">
        <v>160</v>
      </c>
      <c r="F627" s="82" t="s">
        <v>1582</v>
      </c>
      <c r="G627" s="82" t="s">
        <v>1699</v>
      </c>
      <c r="H627" s="82" t="s">
        <v>1325</v>
      </c>
      <c r="I627" s="82" t="s">
        <v>158</v>
      </c>
      <c r="J627" s="82" t="s">
        <v>1189</v>
      </c>
    </row>
    <row r="628" spans="1:10">
      <c r="A628" s="82">
        <v>4871957</v>
      </c>
      <c r="B628" s="83">
        <v>20149387</v>
      </c>
      <c r="C628" s="82" t="s">
        <v>1619</v>
      </c>
      <c r="D628" s="82" t="s">
        <v>69</v>
      </c>
      <c r="E628" s="82" t="s">
        <v>160</v>
      </c>
      <c r="F628" s="82" t="s">
        <v>1582</v>
      </c>
      <c r="G628" s="82" t="s">
        <v>1699</v>
      </c>
      <c r="H628" s="82" t="s">
        <v>1325</v>
      </c>
      <c r="I628" s="82" t="s">
        <v>158</v>
      </c>
      <c r="J628" s="82" t="s">
        <v>1190</v>
      </c>
    </row>
    <row r="629" spans="1:10">
      <c r="A629" s="82">
        <v>4871959</v>
      </c>
      <c r="B629" s="83">
        <v>20149390</v>
      </c>
      <c r="C629" s="82" t="s">
        <v>1620</v>
      </c>
      <c r="D629" s="82" t="s">
        <v>69</v>
      </c>
      <c r="E629" s="82" t="s">
        <v>490</v>
      </c>
      <c r="F629" s="82" t="s">
        <v>1582</v>
      </c>
      <c r="G629" s="82" t="s">
        <v>1699</v>
      </c>
      <c r="H629" s="82" t="s">
        <v>1325</v>
      </c>
      <c r="I629" s="82" t="s">
        <v>158</v>
      </c>
      <c r="J629" s="82" t="s">
        <v>1191</v>
      </c>
    </row>
    <row r="630" spans="1:10">
      <c r="A630" s="82">
        <v>4871962</v>
      </c>
      <c r="B630" s="83">
        <v>20149394</v>
      </c>
      <c r="C630" s="82" t="s">
        <v>1621</v>
      </c>
      <c r="D630" s="82" t="s">
        <v>69</v>
      </c>
      <c r="E630" s="82" t="s">
        <v>490</v>
      </c>
      <c r="F630" s="82" t="s">
        <v>1582</v>
      </c>
      <c r="G630" s="82" t="s">
        <v>1699</v>
      </c>
      <c r="H630" s="82" t="s">
        <v>1325</v>
      </c>
      <c r="I630" s="82" t="s">
        <v>158</v>
      </c>
      <c r="J630" s="82" t="s">
        <v>1192</v>
      </c>
    </row>
    <row r="631" spans="1:10">
      <c r="A631" s="82">
        <v>4871963</v>
      </c>
      <c r="B631" s="83">
        <v>20149397</v>
      </c>
      <c r="C631" s="82" t="s">
        <v>1622</v>
      </c>
      <c r="D631" s="82" t="s">
        <v>69</v>
      </c>
      <c r="E631" s="82" t="s">
        <v>490</v>
      </c>
      <c r="F631" s="82" t="s">
        <v>1582</v>
      </c>
      <c r="G631" s="82" t="s">
        <v>1699</v>
      </c>
      <c r="H631" s="82" t="s">
        <v>1325</v>
      </c>
      <c r="I631" s="82" t="s">
        <v>158</v>
      </c>
      <c r="J631" s="82" t="s">
        <v>1193</v>
      </c>
    </row>
    <row r="632" spans="1:10">
      <c r="A632" s="82">
        <v>4871964</v>
      </c>
      <c r="B632" s="83">
        <v>20149399</v>
      </c>
      <c r="C632" s="82" t="s">
        <v>1623</v>
      </c>
      <c r="D632" s="82" t="s">
        <v>69</v>
      </c>
      <c r="E632" s="82" t="s">
        <v>1664</v>
      </c>
      <c r="F632" s="82" t="s">
        <v>1582</v>
      </c>
      <c r="G632" s="82" t="s">
        <v>1699</v>
      </c>
      <c r="H632" s="82" t="s">
        <v>1325</v>
      </c>
      <c r="I632" s="82" t="s">
        <v>158</v>
      </c>
      <c r="J632" s="82" t="s">
        <v>1194</v>
      </c>
    </row>
    <row r="633" spans="1:10">
      <c r="A633" s="82">
        <v>4871969</v>
      </c>
      <c r="B633" s="83">
        <v>20149406</v>
      </c>
      <c r="C633" s="82" t="s">
        <v>1599</v>
      </c>
      <c r="D633" s="82" t="s">
        <v>76</v>
      </c>
      <c r="E633" s="82" t="s">
        <v>132</v>
      </c>
      <c r="F633" s="82" t="s">
        <v>1582</v>
      </c>
      <c r="G633" s="82" t="s">
        <v>469</v>
      </c>
      <c r="H633" s="82" t="s">
        <v>1325</v>
      </c>
      <c r="I633" s="82" t="s">
        <v>158</v>
      </c>
      <c r="J633" s="82" t="s">
        <v>1195</v>
      </c>
    </row>
    <row r="634" spans="1:10">
      <c r="A634" s="82">
        <v>4876053</v>
      </c>
      <c r="B634" s="83">
        <v>20149414</v>
      </c>
      <c r="C634" s="82" t="s">
        <v>1629</v>
      </c>
      <c r="D634" s="82" t="s">
        <v>69</v>
      </c>
      <c r="E634" s="82" t="s">
        <v>1664</v>
      </c>
      <c r="F634" s="82" t="s">
        <v>1582</v>
      </c>
      <c r="G634" s="82" t="s">
        <v>471</v>
      </c>
      <c r="H634" s="82" t="s">
        <v>1325</v>
      </c>
      <c r="I634" s="82" t="s">
        <v>158</v>
      </c>
      <c r="J634" s="82" t="s">
        <v>1196</v>
      </c>
    </row>
    <row r="635" spans="1:10">
      <c r="A635" s="82">
        <v>4876049</v>
      </c>
      <c r="B635" s="83">
        <v>20149415</v>
      </c>
      <c r="C635" s="82" t="s">
        <v>1630</v>
      </c>
      <c r="D635" s="82" t="s">
        <v>79</v>
      </c>
      <c r="E635" s="82" t="s">
        <v>110</v>
      </c>
      <c r="F635" s="82" t="s">
        <v>519</v>
      </c>
      <c r="G635" s="82" t="s">
        <v>471</v>
      </c>
      <c r="H635" s="82" t="s">
        <v>1325</v>
      </c>
      <c r="I635" s="82" t="s">
        <v>158</v>
      </c>
      <c r="J635" s="82" t="s">
        <v>1197</v>
      </c>
    </row>
    <row r="636" spans="1:10">
      <c r="A636" s="82">
        <v>4876027</v>
      </c>
      <c r="B636" s="83">
        <v>20149427</v>
      </c>
      <c r="C636" s="82" t="s">
        <v>1631</v>
      </c>
      <c r="D636" s="82" t="s">
        <v>67</v>
      </c>
      <c r="E636" s="82" t="s">
        <v>306</v>
      </c>
      <c r="F636" s="82" t="s">
        <v>161</v>
      </c>
      <c r="G636" s="82" t="s">
        <v>471</v>
      </c>
      <c r="H636" s="82" t="s">
        <v>1325</v>
      </c>
      <c r="I636" s="82" t="s">
        <v>158</v>
      </c>
      <c r="J636" s="82" t="s">
        <v>1198</v>
      </c>
    </row>
    <row r="637" spans="1:10">
      <c r="A637" s="82">
        <v>4876034</v>
      </c>
      <c r="B637" s="83">
        <v>20149429</v>
      </c>
      <c r="C637" s="82" t="s">
        <v>1632</v>
      </c>
      <c r="D637" s="82" t="s">
        <v>79</v>
      </c>
      <c r="E637" s="82" t="s">
        <v>110</v>
      </c>
      <c r="F637" s="82" t="s">
        <v>519</v>
      </c>
      <c r="G637" s="82" t="s">
        <v>471</v>
      </c>
      <c r="H637" s="82" t="s">
        <v>1325</v>
      </c>
      <c r="I637" s="82" t="s">
        <v>158</v>
      </c>
      <c r="J637" s="82" t="s">
        <v>1199</v>
      </c>
    </row>
    <row r="638" spans="1:10">
      <c r="A638" s="82">
        <v>4876040</v>
      </c>
      <c r="B638" s="83">
        <v>20149430</v>
      </c>
      <c r="C638" s="82" t="s">
        <v>1633</v>
      </c>
      <c r="D638" s="82" t="s">
        <v>69</v>
      </c>
      <c r="E638" s="82" t="s">
        <v>1664</v>
      </c>
      <c r="F638" s="82" t="s">
        <v>1582</v>
      </c>
      <c r="G638" s="82" t="s">
        <v>471</v>
      </c>
      <c r="H638" s="82" t="s">
        <v>1325</v>
      </c>
      <c r="I638" s="82" t="s">
        <v>158</v>
      </c>
      <c r="J638" s="82" t="s">
        <v>1200</v>
      </c>
    </row>
    <row r="639" spans="1:10">
      <c r="A639" s="82">
        <v>4876026</v>
      </c>
      <c r="B639" s="83">
        <v>20149435</v>
      </c>
      <c r="C639" s="82" t="s">
        <v>1634</v>
      </c>
      <c r="D639" s="82" t="s">
        <v>67</v>
      </c>
      <c r="E639" s="82" t="s">
        <v>1360</v>
      </c>
      <c r="F639" s="82" t="s">
        <v>161</v>
      </c>
      <c r="G639" s="82" t="s">
        <v>471</v>
      </c>
      <c r="H639" s="82" t="s">
        <v>1325</v>
      </c>
      <c r="I639" s="82" t="s">
        <v>158</v>
      </c>
      <c r="J639" s="82" t="s">
        <v>1201</v>
      </c>
    </row>
    <row r="640" spans="1:10">
      <c r="A640" s="82">
        <v>4876047</v>
      </c>
      <c r="B640" s="83">
        <v>20149437</v>
      </c>
      <c r="C640" s="82" t="s">
        <v>1635</v>
      </c>
      <c r="D640" s="82" t="s">
        <v>79</v>
      </c>
      <c r="E640" s="82" t="s">
        <v>110</v>
      </c>
      <c r="F640" s="82" t="s">
        <v>519</v>
      </c>
      <c r="G640" s="82" t="s">
        <v>471</v>
      </c>
      <c r="H640" s="82" t="s">
        <v>1325</v>
      </c>
      <c r="I640" s="82" t="s">
        <v>158</v>
      </c>
      <c r="J640" s="82" t="s">
        <v>1202</v>
      </c>
    </row>
    <row r="641" spans="1:10">
      <c r="A641" s="82">
        <v>4876042</v>
      </c>
      <c r="B641" s="83">
        <v>20149440</v>
      </c>
      <c r="C641" s="82" t="s">
        <v>1636</v>
      </c>
      <c r="D641" s="82" t="s">
        <v>69</v>
      </c>
      <c r="E641" s="82" t="s">
        <v>1664</v>
      </c>
      <c r="F641" s="82" t="s">
        <v>1582</v>
      </c>
      <c r="G641" s="82" t="s">
        <v>471</v>
      </c>
      <c r="H641" s="82" t="s">
        <v>1325</v>
      </c>
      <c r="I641" s="82" t="s">
        <v>158</v>
      </c>
      <c r="J641" s="82" t="s">
        <v>1203</v>
      </c>
    </row>
    <row r="642" spans="1:10">
      <c r="A642" s="82">
        <v>4876063</v>
      </c>
      <c r="B642" s="83">
        <v>20149460</v>
      </c>
      <c r="C642" s="82" t="s">
        <v>1637</v>
      </c>
      <c r="D642" s="82" t="s">
        <v>69</v>
      </c>
      <c r="E642" s="82" t="s">
        <v>1664</v>
      </c>
      <c r="F642" s="82" t="s">
        <v>1582</v>
      </c>
      <c r="G642" s="82" t="s">
        <v>471</v>
      </c>
      <c r="H642" s="82" t="s">
        <v>1325</v>
      </c>
      <c r="I642" s="82" t="s">
        <v>158</v>
      </c>
      <c r="J642" s="82" t="s">
        <v>1204</v>
      </c>
    </row>
    <row r="643" spans="1:10">
      <c r="A643" s="82">
        <v>4876029</v>
      </c>
      <c r="B643" s="83">
        <v>20149461</v>
      </c>
      <c r="C643" s="82" t="s">
        <v>1638</v>
      </c>
      <c r="D643" s="82" t="s">
        <v>79</v>
      </c>
      <c r="E643" s="82" t="s">
        <v>110</v>
      </c>
      <c r="F643" s="82" t="s">
        <v>519</v>
      </c>
      <c r="G643" s="82" t="s">
        <v>471</v>
      </c>
      <c r="H643" s="82" t="s">
        <v>1325</v>
      </c>
      <c r="I643" s="82" t="s">
        <v>158</v>
      </c>
      <c r="J643" s="82" t="s">
        <v>1205</v>
      </c>
    </row>
    <row r="644" spans="1:10">
      <c r="A644" s="82">
        <v>4876038</v>
      </c>
      <c r="B644" s="83">
        <v>20149487</v>
      </c>
      <c r="C644" s="82" t="s">
        <v>1639</v>
      </c>
      <c r="D644" s="82" t="s">
        <v>69</v>
      </c>
      <c r="E644" s="82" t="s">
        <v>1664</v>
      </c>
      <c r="F644" s="82" t="s">
        <v>1582</v>
      </c>
      <c r="G644" s="82" t="s">
        <v>471</v>
      </c>
      <c r="H644" s="82" t="s">
        <v>1325</v>
      </c>
      <c r="I644" s="82" t="s">
        <v>158</v>
      </c>
      <c r="J644" s="82" t="s">
        <v>1206</v>
      </c>
    </row>
    <row r="645" spans="1:10">
      <c r="A645" s="82">
        <v>4876048</v>
      </c>
      <c r="B645" s="83">
        <v>20149489</v>
      </c>
      <c r="C645" s="82" t="s">
        <v>1640</v>
      </c>
      <c r="D645" s="82" t="s">
        <v>69</v>
      </c>
      <c r="E645" s="82" t="s">
        <v>1664</v>
      </c>
      <c r="F645" s="82" t="s">
        <v>1582</v>
      </c>
      <c r="G645" s="82" t="s">
        <v>471</v>
      </c>
      <c r="H645" s="82" t="s">
        <v>1325</v>
      </c>
      <c r="I645" s="82" t="s">
        <v>158</v>
      </c>
      <c r="J645" s="82" t="s">
        <v>1207</v>
      </c>
    </row>
    <row r="646" spans="1:10">
      <c r="A646" s="82">
        <v>4876039</v>
      </c>
      <c r="B646" s="83">
        <v>20149491</v>
      </c>
      <c r="C646" s="82" t="s">
        <v>1641</v>
      </c>
      <c r="D646" s="82" t="s">
        <v>69</v>
      </c>
      <c r="E646" s="82" t="s">
        <v>1664</v>
      </c>
      <c r="F646" s="82" t="s">
        <v>1582</v>
      </c>
      <c r="G646" s="82" t="s">
        <v>471</v>
      </c>
      <c r="H646" s="82" t="s">
        <v>1325</v>
      </c>
      <c r="I646" s="82" t="s">
        <v>158</v>
      </c>
      <c r="J646" s="82" t="s">
        <v>1208</v>
      </c>
    </row>
    <row r="647" spans="1:10">
      <c r="A647" s="82">
        <v>4876061</v>
      </c>
      <c r="B647" s="83">
        <v>20149492</v>
      </c>
      <c r="C647" s="82" t="s">
        <v>1642</v>
      </c>
      <c r="D647" s="82" t="s">
        <v>69</v>
      </c>
      <c r="E647" s="82" t="s">
        <v>1664</v>
      </c>
      <c r="F647" s="82" t="s">
        <v>1582</v>
      </c>
      <c r="G647" s="82" t="s">
        <v>471</v>
      </c>
      <c r="H647" s="82" t="s">
        <v>1325</v>
      </c>
      <c r="I647" s="82" t="s">
        <v>158</v>
      </c>
      <c r="J647" s="82" t="s">
        <v>1209</v>
      </c>
    </row>
    <row r="648" spans="1:10">
      <c r="A648" s="82">
        <v>4875961</v>
      </c>
      <c r="B648" s="83">
        <v>20149494</v>
      </c>
      <c r="C648" s="82" t="s">
        <v>1643</v>
      </c>
      <c r="D648" s="82" t="s">
        <v>69</v>
      </c>
      <c r="E648" s="82" t="s">
        <v>1664</v>
      </c>
      <c r="F648" s="82" t="s">
        <v>1582</v>
      </c>
      <c r="G648" s="82" t="s">
        <v>471</v>
      </c>
      <c r="H648" s="82" t="s">
        <v>1325</v>
      </c>
      <c r="I648" s="82" t="s">
        <v>158</v>
      </c>
      <c r="J648" s="82" t="s">
        <v>1210</v>
      </c>
    </row>
    <row r="649" spans="1:10">
      <c r="A649" s="82">
        <v>4876036</v>
      </c>
      <c r="B649" s="83">
        <v>20149495</v>
      </c>
      <c r="C649" s="82" t="s">
        <v>1644</v>
      </c>
      <c r="D649" s="82" t="s">
        <v>79</v>
      </c>
      <c r="E649" s="82" t="s">
        <v>110</v>
      </c>
      <c r="F649" s="82" t="s">
        <v>519</v>
      </c>
      <c r="G649" s="82" t="s">
        <v>471</v>
      </c>
      <c r="H649" s="82" t="s">
        <v>1325</v>
      </c>
      <c r="I649" s="82" t="s">
        <v>158</v>
      </c>
      <c r="J649" s="82" t="s">
        <v>1211</v>
      </c>
    </row>
    <row r="650" spans="1:10">
      <c r="A650" s="82">
        <v>4879334</v>
      </c>
      <c r="B650" s="83">
        <v>20149496</v>
      </c>
      <c r="C650" s="82" t="s">
        <v>1671</v>
      </c>
      <c r="D650" s="82" t="s">
        <v>84</v>
      </c>
      <c r="E650" s="82" t="s">
        <v>318</v>
      </c>
      <c r="F650" s="82" t="s">
        <v>519</v>
      </c>
      <c r="G650" s="82" t="s">
        <v>1703</v>
      </c>
      <c r="H650" s="82" t="s">
        <v>1325</v>
      </c>
      <c r="I650" s="82" t="s">
        <v>158</v>
      </c>
      <c r="J650" s="82" t="s">
        <v>1212</v>
      </c>
    </row>
    <row r="651" spans="1:10">
      <c r="A651" s="82">
        <v>4876062</v>
      </c>
      <c r="B651" s="83">
        <v>20149497</v>
      </c>
      <c r="C651" s="82" t="s">
        <v>1645</v>
      </c>
      <c r="D651" s="82" t="s">
        <v>84</v>
      </c>
      <c r="E651" s="82" t="s">
        <v>205</v>
      </c>
      <c r="F651" s="82" t="s">
        <v>519</v>
      </c>
      <c r="G651" s="82" t="s">
        <v>471</v>
      </c>
      <c r="H651" s="82" t="s">
        <v>1325</v>
      </c>
      <c r="I651" s="82" t="s">
        <v>158</v>
      </c>
      <c r="J651" s="82" t="s">
        <v>1213</v>
      </c>
    </row>
    <row r="652" spans="1:10">
      <c r="A652" s="82">
        <v>4876031</v>
      </c>
      <c r="B652" s="83">
        <v>20149498</v>
      </c>
      <c r="C652" s="82" t="s">
        <v>1646</v>
      </c>
      <c r="D652" s="82" t="s">
        <v>76</v>
      </c>
      <c r="E652" s="82" t="s">
        <v>386</v>
      </c>
      <c r="F652" s="82" t="s">
        <v>1582</v>
      </c>
      <c r="G652" s="82" t="s">
        <v>471</v>
      </c>
      <c r="H652" s="82" t="s">
        <v>1325</v>
      </c>
      <c r="I652" s="82" t="s">
        <v>158</v>
      </c>
      <c r="J652" s="82" t="s">
        <v>1214</v>
      </c>
    </row>
    <row r="653" spans="1:10">
      <c r="A653" s="82">
        <v>4876043</v>
      </c>
      <c r="B653" s="83">
        <v>20149500</v>
      </c>
      <c r="C653" s="82" t="s">
        <v>1647</v>
      </c>
      <c r="D653" s="82" t="s">
        <v>84</v>
      </c>
      <c r="E653" s="82" t="s">
        <v>205</v>
      </c>
      <c r="F653" s="82" t="s">
        <v>519</v>
      </c>
      <c r="G653" s="82" t="s">
        <v>471</v>
      </c>
      <c r="H653" s="82" t="s">
        <v>1325</v>
      </c>
      <c r="I653" s="82" t="s">
        <v>158</v>
      </c>
      <c r="J653" s="82" t="s">
        <v>1215</v>
      </c>
    </row>
    <row r="654" spans="1:10">
      <c r="A654" s="82">
        <v>4876023</v>
      </c>
      <c r="B654" s="83">
        <v>20149502</v>
      </c>
      <c r="C654" s="82" t="s">
        <v>1648</v>
      </c>
      <c r="D654" s="82" t="s">
        <v>76</v>
      </c>
      <c r="E654" s="82" t="s">
        <v>132</v>
      </c>
      <c r="F654" s="82" t="s">
        <v>1582</v>
      </c>
      <c r="G654" s="82" t="s">
        <v>471</v>
      </c>
      <c r="H654" s="82" t="s">
        <v>1325</v>
      </c>
      <c r="I654" s="82" t="s">
        <v>158</v>
      </c>
      <c r="J654" s="82" t="s">
        <v>1216</v>
      </c>
    </row>
    <row r="655" spans="1:10">
      <c r="A655" s="82">
        <v>4876032</v>
      </c>
      <c r="B655" s="83">
        <v>20149503</v>
      </c>
      <c r="C655" s="82" t="s">
        <v>1649</v>
      </c>
      <c r="D655" s="82" t="s">
        <v>84</v>
      </c>
      <c r="E655" s="82" t="s">
        <v>205</v>
      </c>
      <c r="F655" s="82" t="s">
        <v>519</v>
      </c>
      <c r="G655" s="82" t="s">
        <v>471</v>
      </c>
      <c r="H655" s="82" t="s">
        <v>1325</v>
      </c>
      <c r="I655" s="82" t="s">
        <v>158</v>
      </c>
      <c r="J655" s="82" t="s">
        <v>1217</v>
      </c>
    </row>
    <row r="656" spans="1:10">
      <c r="A656" s="82">
        <v>4875960</v>
      </c>
      <c r="B656" s="83">
        <v>20149504</v>
      </c>
      <c r="C656" s="82" t="s">
        <v>1650</v>
      </c>
      <c r="D656" s="82" t="s">
        <v>67</v>
      </c>
      <c r="E656" s="82" t="s">
        <v>1360</v>
      </c>
      <c r="F656" s="82" t="s">
        <v>161</v>
      </c>
      <c r="G656" s="82" t="s">
        <v>471</v>
      </c>
      <c r="H656" s="82" t="s">
        <v>1325</v>
      </c>
      <c r="I656" s="82" t="s">
        <v>158</v>
      </c>
      <c r="J656" s="82" t="s">
        <v>1218</v>
      </c>
    </row>
    <row r="657" spans="1:10">
      <c r="A657" s="82">
        <v>4876045</v>
      </c>
      <c r="B657" s="83">
        <v>20149505</v>
      </c>
      <c r="C657" s="82" t="s">
        <v>1651</v>
      </c>
      <c r="D657" s="82" t="s">
        <v>84</v>
      </c>
      <c r="E657" s="82" t="s">
        <v>205</v>
      </c>
      <c r="F657" s="82" t="s">
        <v>519</v>
      </c>
      <c r="G657" s="82" t="s">
        <v>471</v>
      </c>
      <c r="H657" s="82" t="s">
        <v>1325</v>
      </c>
      <c r="I657" s="82" t="s">
        <v>158</v>
      </c>
      <c r="J657" s="82" t="s">
        <v>1219</v>
      </c>
    </row>
    <row r="658" spans="1:10">
      <c r="A658" s="82">
        <v>4876051</v>
      </c>
      <c r="B658" s="83">
        <v>20149506</v>
      </c>
      <c r="C658" s="82" t="s">
        <v>1652</v>
      </c>
      <c r="D658" s="82" t="s">
        <v>69</v>
      </c>
      <c r="E658" s="82" t="s">
        <v>1664</v>
      </c>
      <c r="F658" s="82" t="s">
        <v>1582</v>
      </c>
      <c r="G658" s="82" t="s">
        <v>471</v>
      </c>
      <c r="H658" s="82" t="s">
        <v>1325</v>
      </c>
      <c r="I658" s="82" t="s">
        <v>158</v>
      </c>
      <c r="J658" s="82" t="s">
        <v>1220</v>
      </c>
    </row>
    <row r="659" spans="1:10">
      <c r="A659" s="82">
        <v>4876044</v>
      </c>
      <c r="B659" s="83">
        <v>20149507</v>
      </c>
      <c r="C659" s="82" t="s">
        <v>1653</v>
      </c>
      <c r="D659" s="82" t="s">
        <v>67</v>
      </c>
      <c r="E659" s="82" t="s">
        <v>1360</v>
      </c>
      <c r="F659" s="82" t="s">
        <v>161</v>
      </c>
      <c r="G659" s="82" t="s">
        <v>471</v>
      </c>
      <c r="H659" s="82" t="s">
        <v>1325</v>
      </c>
      <c r="I659" s="82" t="s">
        <v>158</v>
      </c>
      <c r="J659" s="82" t="s">
        <v>1221</v>
      </c>
    </row>
    <row r="660" spans="1:10">
      <c r="A660" s="82">
        <v>4876060</v>
      </c>
      <c r="B660" s="83">
        <v>20149508</v>
      </c>
      <c r="C660" s="82" t="s">
        <v>1654</v>
      </c>
      <c r="D660" s="82" t="s">
        <v>69</v>
      </c>
      <c r="E660" s="82" t="s">
        <v>1664</v>
      </c>
      <c r="F660" s="82" t="s">
        <v>1582</v>
      </c>
      <c r="G660" s="82" t="s">
        <v>471</v>
      </c>
      <c r="H660" s="82" t="s">
        <v>1325</v>
      </c>
      <c r="I660" s="82" t="s">
        <v>158</v>
      </c>
      <c r="J660" s="82" t="s">
        <v>1222</v>
      </c>
    </row>
    <row r="661" spans="1:10">
      <c r="A661" s="82">
        <v>4876046</v>
      </c>
      <c r="B661" s="83">
        <v>20149509</v>
      </c>
      <c r="C661" s="82" t="s">
        <v>1655</v>
      </c>
      <c r="D661" s="82" t="s">
        <v>84</v>
      </c>
      <c r="E661" s="82" t="s">
        <v>205</v>
      </c>
      <c r="F661" s="82" t="s">
        <v>519</v>
      </c>
      <c r="G661" s="82" t="s">
        <v>471</v>
      </c>
      <c r="H661" s="82" t="s">
        <v>1325</v>
      </c>
      <c r="I661" s="82" t="s">
        <v>158</v>
      </c>
      <c r="J661" s="82" t="s">
        <v>1223</v>
      </c>
    </row>
    <row r="662" spans="1:10">
      <c r="A662" s="82">
        <v>4876035</v>
      </c>
      <c r="B662" s="83">
        <v>20149510</v>
      </c>
      <c r="C662" s="82" t="s">
        <v>1656</v>
      </c>
      <c r="D662" s="82" t="s">
        <v>76</v>
      </c>
      <c r="E662" s="82" t="s">
        <v>132</v>
      </c>
      <c r="F662" s="82" t="s">
        <v>1582</v>
      </c>
      <c r="G662" s="82" t="s">
        <v>471</v>
      </c>
      <c r="H662" s="82" t="s">
        <v>1325</v>
      </c>
      <c r="I662" s="82" t="s">
        <v>158</v>
      </c>
      <c r="J662" s="82" t="s">
        <v>1224</v>
      </c>
    </row>
    <row r="663" spans="1:10">
      <c r="A663" s="82">
        <v>4876050</v>
      </c>
      <c r="B663" s="83">
        <v>20149511</v>
      </c>
      <c r="C663" s="82" t="s">
        <v>1657</v>
      </c>
      <c r="D663" s="82" t="s">
        <v>76</v>
      </c>
      <c r="E663" s="82" t="s">
        <v>132</v>
      </c>
      <c r="F663" s="82" t="s">
        <v>1582</v>
      </c>
      <c r="G663" s="82" t="s">
        <v>471</v>
      </c>
      <c r="H663" s="82" t="s">
        <v>1325</v>
      </c>
      <c r="I663" s="82" t="s">
        <v>158</v>
      </c>
      <c r="J663" s="82" t="s">
        <v>1225</v>
      </c>
    </row>
    <row r="664" spans="1:10">
      <c r="A664" s="82">
        <v>4876052</v>
      </c>
      <c r="B664" s="83">
        <v>20149514</v>
      </c>
      <c r="C664" s="82" t="s">
        <v>1658</v>
      </c>
      <c r="D664" s="82" t="s">
        <v>79</v>
      </c>
      <c r="E664" s="82" t="s">
        <v>110</v>
      </c>
      <c r="F664" s="82" t="s">
        <v>519</v>
      </c>
      <c r="G664" s="82" t="s">
        <v>471</v>
      </c>
      <c r="H664" s="82" t="s">
        <v>1325</v>
      </c>
      <c r="I664" s="82" t="s">
        <v>158</v>
      </c>
      <c r="J664" s="82" t="s">
        <v>1226</v>
      </c>
    </row>
    <row r="665" spans="1:10">
      <c r="A665" s="82">
        <v>4876030</v>
      </c>
      <c r="B665" s="83">
        <v>20149515</v>
      </c>
      <c r="C665" s="82" t="s">
        <v>1659</v>
      </c>
      <c r="D665" s="82" t="s">
        <v>79</v>
      </c>
      <c r="E665" s="82" t="s">
        <v>110</v>
      </c>
      <c r="F665" s="82" t="s">
        <v>519</v>
      </c>
      <c r="G665" s="82" t="s">
        <v>471</v>
      </c>
      <c r="H665" s="82" t="s">
        <v>1325</v>
      </c>
      <c r="I665" s="82" t="s">
        <v>158</v>
      </c>
      <c r="J665" s="82" t="s">
        <v>1227</v>
      </c>
    </row>
    <row r="666" spans="1:10">
      <c r="A666" s="82">
        <v>4876058</v>
      </c>
      <c r="B666" s="83">
        <v>20149522</v>
      </c>
      <c r="C666" s="82" t="s">
        <v>1660</v>
      </c>
      <c r="D666" s="82" t="s">
        <v>76</v>
      </c>
      <c r="E666" s="82" t="s">
        <v>386</v>
      </c>
      <c r="F666" s="82" t="s">
        <v>1582</v>
      </c>
      <c r="G666" s="82" t="s">
        <v>471</v>
      </c>
      <c r="H666" s="82" t="s">
        <v>1325</v>
      </c>
      <c r="I666" s="82" t="s">
        <v>158</v>
      </c>
      <c r="J666" s="82" t="s">
        <v>1228</v>
      </c>
    </row>
    <row r="667" spans="1:10">
      <c r="A667" s="82">
        <v>4879340</v>
      </c>
      <c r="B667" s="83">
        <v>20149523</v>
      </c>
      <c r="C667" s="82" t="s">
        <v>1672</v>
      </c>
      <c r="D667" s="82" t="s">
        <v>73</v>
      </c>
      <c r="E667" s="82" t="s">
        <v>112</v>
      </c>
      <c r="F667" s="82" t="s">
        <v>1582</v>
      </c>
      <c r="G667" s="82" t="s">
        <v>1703</v>
      </c>
      <c r="H667" s="82" t="s">
        <v>1325</v>
      </c>
      <c r="I667" s="82" t="s">
        <v>158</v>
      </c>
      <c r="J667" s="82" t="s">
        <v>1229</v>
      </c>
    </row>
    <row r="668" spans="1:10">
      <c r="A668" s="82">
        <v>4839352</v>
      </c>
      <c r="B668" s="83">
        <v>20149526</v>
      </c>
      <c r="C668" s="82" t="s">
        <v>1673</v>
      </c>
      <c r="D668" s="82" t="s">
        <v>73</v>
      </c>
      <c r="E668" s="82" t="s">
        <v>112</v>
      </c>
      <c r="F668" s="82" t="s">
        <v>1582</v>
      </c>
      <c r="G668" s="82" t="s">
        <v>1703</v>
      </c>
      <c r="H668" s="82" t="s">
        <v>1325</v>
      </c>
      <c r="I668" s="82" t="s">
        <v>158</v>
      </c>
      <c r="J668" s="82" t="s">
        <v>1230</v>
      </c>
    </row>
    <row r="669" spans="1:10">
      <c r="A669" s="82">
        <v>4879358</v>
      </c>
      <c r="B669" s="83">
        <v>20149527</v>
      </c>
      <c r="C669" s="82" t="s">
        <v>1674</v>
      </c>
      <c r="D669" s="82" t="s">
        <v>73</v>
      </c>
      <c r="E669" s="82" t="s">
        <v>112</v>
      </c>
      <c r="F669" s="82" t="s">
        <v>1582</v>
      </c>
      <c r="G669" s="82" t="s">
        <v>1703</v>
      </c>
      <c r="H669" s="82" t="s">
        <v>1325</v>
      </c>
      <c r="I669" s="82" t="s">
        <v>158</v>
      </c>
      <c r="J669" s="82" t="s">
        <v>1231</v>
      </c>
    </row>
    <row r="670" spans="1:10">
      <c r="A670" s="82">
        <v>4879336</v>
      </c>
      <c r="B670" s="83">
        <v>20149528</v>
      </c>
      <c r="C670" s="82" t="s">
        <v>1675</v>
      </c>
      <c r="D670" s="82" t="s">
        <v>73</v>
      </c>
      <c r="E670" s="82" t="s">
        <v>112</v>
      </c>
      <c r="F670" s="82" t="s">
        <v>1582</v>
      </c>
      <c r="G670" s="82" t="s">
        <v>1703</v>
      </c>
      <c r="H670" s="82" t="s">
        <v>1325</v>
      </c>
      <c r="I670" s="82" t="s">
        <v>158</v>
      </c>
      <c r="J670" s="82" t="s">
        <v>1232</v>
      </c>
    </row>
    <row r="671" spans="1:10">
      <c r="A671" s="82">
        <v>4879338</v>
      </c>
      <c r="B671" s="83">
        <v>20149529</v>
      </c>
      <c r="C671" s="82" t="s">
        <v>1676</v>
      </c>
      <c r="D671" s="82" t="s">
        <v>73</v>
      </c>
      <c r="E671" s="82" t="s">
        <v>112</v>
      </c>
      <c r="F671" s="82" t="s">
        <v>1582</v>
      </c>
      <c r="G671" s="82" t="s">
        <v>1703</v>
      </c>
      <c r="H671" s="82" t="s">
        <v>1325</v>
      </c>
      <c r="I671" s="82" t="s">
        <v>158</v>
      </c>
      <c r="J671" s="82" t="s">
        <v>1233</v>
      </c>
    </row>
    <row r="672" spans="1:10">
      <c r="A672" s="82">
        <v>4879339</v>
      </c>
      <c r="B672" s="83">
        <v>20149530</v>
      </c>
      <c r="C672" s="82" t="s">
        <v>1677</v>
      </c>
      <c r="D672" s="82" t="s">
        <v>73</v>
      </c>
      <c r="E672" s="82" t="s">
        <v>112</v>
      </c>
      <c r="F672" s="82" t="s">
        <v>1582</v>
      </c>
      <c r="G672" s="82" t="s">
        <v>1703</v>
      </c>
      <c r="H672" s="82" t="s">
        <v>1325</v>
      </c>
      <c r="I672" s="82" t="s">
        <v>158</v>
      </c>
      <c r="J672" s="82" t="s">
        <v>1234</v>
      </c>
    </row>
    <row r="673" spans="1:10">
      <c r="A673" s="82">
        <v>4879337</v>
      </c>
      <c r="B673" s="83">
        <v>20149534</v>
      </c>
      <c r="C673" s="82" t="s">
        <v>1678</v>
      </c>
      <c r="D673" s="82" t="s">
        <v>73</v>
      </c>
      <c r="E673" s="82" t="s">
        <v>1361</v>
      </c>
      <c r="F673" s="82" t="s">
        <v>1582</v>
      </c>
      <c r="G673" s="82" t="s">
        <v>1703</v>
      </c>
      <c r="H673" s="82" t="s">
        <v>1325</v>
      </c>
      <c r="I673" s="82" t="s">
        <v>158</v>
      </c>
      <c r="J673" s="82" t="s">
        <v>1235</v>
      </c>
    </row>
    <row r="674" spans="1:10">
      <c r="A674" s="82">
        <v>4879355</v>
      </c>
      <c r="B674" s="83">
        <v>20149535</v>
      </c>
      <c r="C674" s="82" t="s">
        <v>1679</v>
      </c>
      <c r="D674" s="82" t="s">
        <v>73</v>
      </c>
      <c r="E674" s="82" t="s">
        <v>1361</v>
      </c>
      <c r="F674" s="82" t="s">
        <v>1582</v>
      </c>
      <c r="G674" s="82" t="s">
        <v>1703</v>
      </c>
      <c r="H674" s="82" t="s">
        <v>1325</v>
      </c>
      <c r="I674" s="82" t="s">
        <v>158</v>
      </c>
      <c r="J674" s="82" t="s">
        <v>1236</v>
      </c>
    </row>
    <row r="675" spans="1:10">
      <c r="A675" s="82">
        <v>4879353</v>
      </c>
      <c r="B675" s="83">
        <v>20149536</v>
      </c>
      <c r="C675" s="82" t="s">
        <v>1680</v>
      </c>
      <c r="D675" s="82" t="s">
        <v>154</v>
      </c>
      <c r="E675" s="82" t="s">
        <v>318</v>
      </c>
      <c r="F675" s="82" t="s">
        <v>519</v>
      </c>
      <c r="G675" s="82" t="s">
        <v>1703</v>
      </c>
      <c r="H675" s="82" t="s">
        <v>1325</v>
      </c>
      <c r="I675" s="82" t="s">
        <v>158</v>
      </c>
      <c r="J675" s="82" t="s">
        <v>1237</v>
      </c>
    </row>
    <row r="676" spans="1:10">
      <c r="A676" s="82">
        <v>4879354</v>
      </c>
      <c r="B676" s="83">
        <v>20149537</v>
      </c>
      <c r="C676" s="82" t="s">
        <v>1681</v>
      </c>
      <c r="D676" s="82" t="s">
        <v>73</v>
      </c>
      <c r="E676" s="82" t="s">
        <v>1361</v>
      </c>
      <c r="F676" s="82" t="s">
        <v>1582</v>
      </c>
      <c r="G676" s="82" t="s">
        <v>1703</v>
      </c>
      <c r="H676" s="82" t="s">
        <v>1325</v>
      </c>
      <c r="I676" s="82" t="s">
        <v>158</v>
      </c>
      <c r="J676" s="82" t="s">
        <v>1238</v>
      </c>
    </row>
    <row r="677" spans="1:10">
      <c r="A677" s="82">
        <v>4879357</v>
      </c>
      <c r="B677" s="83">
        <v>20149539</v>
      </c>
      <c r="C677" s="82" t="s">
        <v>1682</v>
      </c>
      <c r="D677" s="82" t="s">
        <v>73</v>
      </c>
      <c r="E677" s="82" t="s">
        <v>1361</v>
      </c>
      <c r="F677" s="82" t="s">
        <v>1582</v>
      </c>
      <c r="G677" s="82" t="s">
        <v>1703</v>
      </c>
      <c r="H677" s="82" t="s">
        <v>1325</v>
      </c>
      <c r="I677" s="82" t="s">
        <v>158</v>
      </c>
      <c r="J677" s="82" t="s">
        <v>1239</v>
      </c>
    </row>
    <row r="678" spans="1:10">
      <c r="A678" s="82">
        <v>4879312</v>
      </c>
      <c r="B678" s="83">
        <v>20149541</v>
      </c>
      <c r="C678" s="82" t="s">
        <v>1683</v>
      </c>
      <c r="D678" s="82" t="s">
        <v>84</v>
      </c>
      <c r="E678" s="82" t="s">
        <v>205</v>
      </c>
      <c r="F678" s="82" t="s">
        <v>519</v>
      </c>
      <c r="G678" s="82" t="s">
        <v>1703</v>
      </c>
      <c r="H678" s="82" t="s">
        <v>1325</v>
      </c>
      <c r="I678" s="82" t="s">
        <v>158</v>
      </c>
      <c r="J678" s="82" t="s">
        <v>1240</v>
      </c>
    </row>
    <row r="679" spans="1:10">
      <c r="A679" s="82">
        <v>4879218</v>
      </c>
      <c r="B679" s="83">
        <v>20149542</v>
      </c>
      <c r="C679" s="82" t="s">
        <v>1684</v>
      </c>
      <c r="D679" s="82" t="s">
        <v>84</v>
      </c>
      <c r="E679" s="82" t="s">
        <v>205</v>
      </c>
      <c r="F679" s="82" t="s">
        <v>519</v>
      </c>
      <c r="G679" s="82" t="s">
        <v>1703</v>
      </c>
      <c r="H679" s="82" t="s">
        <v>1325</v>
      </c>
      <c r="I679" s="82" t="s">
        <v>158</v>
      </c>
      <c r="J679" s="82" t="s">
        <v>1241</v>
      </c>
    </row>
    <row r="680" spans="1:10">
      <c r="A680" s="82">
        <v>4879320</v>
      </c>
      <c r="B680" s="83">
        <v>20149544</v>
      </c>
      <c r="C680" s="82" t="s">
        <v>1685</v>
      </c>
      <c r="D680" s="82" t="s">
        <v>84</v>
      </c>
      <c r="E680" s="82" t="s">
        <v>1661</v>
      </c>
      <c r="F680" s="82" t="s">
        <v>519</v>
      </c>
      <c r="G680" s="82" t="s">
        <v>1703</v>
      </c>
      <c r="H680" s="82" t="s">
        <v>1325</v>
      </c>
      <c r="I680" s="82" t="s">
        <v>158</v>
      </c>
      <c r="J680" s="82" t="s">
        <v>1242</v>
      </c>
    </row>
    <row r="681" spans="1:10">
      <c r="A681" s="82">
        <v>4879322</v>
      </c>
      <c r="B681" s="83">
        <v>20149545</v>
      </c>
      <c r="C681" s="82" t="s">
        <v>1686</v>
      </c>
      <c r="D681" s="82" t="s">
        <v>69</v>
      </c>
      <c r="E681" s="82" t="s">
        <v>1664</v>
      </c>
      <c r="F681" s="82" t="s">
        <v>1582</v>
      </c>
      <c r="G681" s="82" t="s">
        <v>1703</v>
      </c>
      <c r="H681" s="82" t="s">
        <v>1325</v>
      </c>
      <c r="I681" s="82" t="s">
        <v>158</v>
      </c>
      <c r="J681" s="82" t="s">
        <v>1243</v>
      </c>
    </row>
    <row r="682" spans="1:10">
      <c r="A682" s="82">
        <v>4879321</v>
      </c>
      <c r="B682" s="83">
        <v>20149546</v>
      </c>
      <c r="C682" s="82" t="s">
        <v>1687</v>
      </c>
      <c r="D682" s="82" t="s">
        <v>84</v>
      </c>
      <c r="E682" s="82" t="s">
        <v>1661</v>
      </c>
      <c r="F682" s="82" t="s">
        <v>519</v>
      </c>
      <c r="G682" s="82" t="s">
        <v>1703</v>
      </c>
      <c r="H682" s="82" t="s">
        <v>1325</v>
      </c>
      <c r="I682" s="82" t="s">
        <v>158</v>
      </c>
      <c r="J682" s="82" t="s">
        <v>1244</v>
      </c>
    </row>
    <row r="683" spans="1:10">
      <c r="A683" s="82">
        <v>4879325</v>
      </c>
      <c r="B683" s="83">
        <v>20149547</v>
      </c>
      <c r="C683" s="82" t="s">
        <v>1688</v>
      </c>
      <c r="D683" s="82" t="s">
        <v>84</v>
      </c>
      <c r="E683" s="82" t="s">
        <v>318</v>
      </c>
      <c r="F683" s="82" t="s">
        <v>519</v>
      </c>
      <c r="G683" s="82" t="s">
        <v>1703</v>
      </c>
      <c r="H683" s="82" t="s">
        <v>1325</v>
      </c>
      <c r="I683" s="82" t="s">
        <v>158</v>
      </c>
      <c r="J683" s="82" t="s">
        <v>1245</v>
      </c>
    </row>
    <row r="684" spans="1:10">
      <c r="A684" s="82">
        <v>4879326</v>
      </c>
      <c r="B684" s="83">
        <v>20149553</v>
      </c>
      <c r="C684" s="82" t="s">
        <v>1689</v>
      </c>
      <c r="D684" s="82" t="s">
        <v>84</v>
      </c>
      <c r="E684" s="82" t="s">
        <v>318</v>
      </c>
      <c r="F684" s="82" t="s">
        <v>519</v>
      </c>
      <c r="G684" s="82" t="s">
        <v>1703</v>
      </c>
      <c r="H684" s="82" t="s">
        <v>1325</v>
      </c>
      <c r="I684" s="82" t="s">
        <v>158</v>
      </c>
      <c r="J684" s="82" t="s">
        <v>1246</v>
      </c>
    </row>
    <row r="685" spans="1:10">
      <c r="A685" s="82">
        <v>4879330</v>
      </c>
      <c r="B685" s="83">
        <v>20149555</v>
      </c>
      <c r="C685" s="82" t="s">
        <v>1690</v>
      </c>
      <c r="D685" s="82" t="s">
        <v>69</v>
      </c>
      <c r="E685" s="82" t="s">
        <v>1664</v>
      </c>
      <c r="F685" s="82" t="s">
        <v>1582</v>
      </c>
      <c r="G685" s="82" t="s">
        <v>1663</v>
      </c>
      <c r="H685" s="82" t="s">
        <v>1325</v>
      </c>
      <c r="I685" s="82" t="s">
        <v>158</v>
      </c>
      <c r="J685" s="82" t="s">
        <v>1247</v>
      </c>
    </row>
    <row r="686" spans="1:10">
      <c r="A686" s="82">
        <v>4879329</v>
      </c>
      <c r="B686" s="83">
        <v>20149556</v>
      </c>
      <c r="C686" s="82" t="s">
        <v>1691</v>
      </c>
      <c r="D686" s="82" t="s">
        <v>84</v>
      </c>
      <c r="E686" s="82" t="s">
        <v>318</v>
      </c>
      <c r="F686" s="82" t="s">
        <v>519</v>
      </c>
      <c r="G686" s="82" t="s">
        <v>1703</v>
      </c>
      <c r="H686" s="82" t="s">
        <v>1325</v>
      </c>
      <c r="I686" s="82" t="s">
        <v>158</v>
      </c>
      <c r="J686" s="82" t="s">
        <v>1248</v>
      </c>
    </row>
    <row r="687" spans="1:10">
      <c r="A687" s="82">
        <v>4879314</v>
      </c>
      <c r="B687" s="83">
        <v>20149557</v>
      </c>
      <c r="C687" s="82" t="s">
        <v>1692</v>
      </c>
      <c r="D687" s="82" t="s">
        <v>84</v>
      </c>
      <c r="E687" s="82" t="s">
        <v>1661</v>
      </c>
      <c r="F687" s="82" t="s">
        <v>519</v>
      </c>
      <c r="G687" s="82" t="s">
        <v>1703</v>
      </c>
      <c r="H687" s="82" t="s">
        <v>1325</v>
      </c>
      <c r="I687" s="82" t="s">
        <v>158</v>
      </c>
      <c r="J687" s="82" t="s">
        <v>1249</v>
      </c>
    </row>
    <row r="688" spans="1:10">
      <c r="A688" s="82">
        <v>4879331</v>
      </c>
      <c r="B688" s="83">
        <v>20149559</v>
      </c>
      <c r="C688" s="82" t="s">
        <v>1693</v>
      </c>
      <c r="D688" s="82" t="s">
        <v>84</v>
      </c>
      <c r="E688" s="82" t="s">
        <v>318</v>
      </c>
      <c r="F688" s="82" t="s">
        <v>519</v>
      </c>
      <c r="G688" s="82" t="s">
        <v>1703</v>
      </c>
      <c r="H688" s="82" t="s">
        <v>1325</v>
      </c>
      <c r="I688" s="82" t="s">
        <v>158</v>
      </c>
      <c r="J688" s="82" t="s">
        <v>1250</v>
      </c>
    </row>
    <row r="689" spans="1:10">
      <c r="A689" s="82">
        <v>4879316</v>
      </c>
      <c r="B689" s="83">
        <v>20149561</v>
      </c>
      <c r="C689" s="82" t="s">
        <v>1694</v>
      </c>
      <c r="D689" s="82" t="s">
        <v>84</v>
      </c>
      <c r="E689" s="82" t="s">
        <v>1661</v>
      </c>
      <c r="F689" s="82" t="s">
        <v>519</v>
      </c>
      <c r="G689" s="82" t="s">
        <v>1703</v>
      </c>
      <c r="H689" s="82" t="s">
        <v>1325</v>
      </c>
      <c r="I689" s="82" t="s">
        <v>158</v>
      </c>
      <c r="J689" s="82" t="s">
        <v>1251</v>
      </c>
    </row>
    <row r="690" spans="1:10">
      <c r="A690" s="82">
        <v>4879219</v>
      </c>
      <c r="B690" s="83">
        <v>20149562</v>
      </c>
      <c r="C690" s="82" t="s">
        <v>1695</v>
      </c>
      <c r="D690" s="82" t="s">
        <v>84</v>
      </c>
      <c r="E690" s="82" t="s">
        <v>205</v>
      </c>
      <c r="F690" s="82" t="s">
        <v>519</v>
      </c>
      <c r="G690" s="82" t="s">
        <v>1703</v>
      </c>
      <c r="H690" s="82" t="s">
        <v>1325</v>
      </c>
      <c r="I690" s="82" t="s">
        <v>158</v>
      </c>
      <c r="J690" s="82" t="s">
        <v>1252</v>
      </c>
    </row>
    <row r="691" spans="1:10">
      <c r="A691" s="82">
        <v>4879217</v>
      </c>
      <c r="B691" s="83">
        <v>20149566</v>
      </c>
      <c r="C691" s="82" t="s">
        <v>1696</v>
      </c>
      <c r="D691" s="82" t="s">
        <v>84</v>
      </c>
      <c r="E691" s="82" t="s">
        <v>205</v>
      </c>
      <c r="F691" s="82" t="s">
        <v>519</v>
      </c>
      <c r="G691" s="82" t="s">
        <v>1703</v>
      </c>
      <c r="H691" s="82" t="s">
        <v>1325</v>
      </c>
      <c r="I691" s="82" t="s">
        <v>158</v>
      </c>
      <c r="J691" s="82" t="s">
        <v>1253</v>
      </c>
    </row>
    <row r="692" spans="1:10">
      <c r="A692" s="82">
        <v>4879327</v>
      </c>
      <c r="B692" s="83">
        <v>20149567</v>
      </c>
      <c r="C692" s="82" t="s">
        <v>1697</v>
      </c>
      <c r="D692" s="82" t="s">
        <v>84</v>
      </c>
      <c r="E692" s="82" t="s">
        <v>318</v>
      </c>
      <c r="F692" s="82" t="s">
        <v>519</v>
      </c>
      <c r="G692" s="82" t="s">
        <v>1703</v>
      </c>
      <c r="H692" s="82" t="s">
        <v>1325</v>
      </c>
      <c r="I692" s="82" t="s">
        <v>158</v>
      </c>
      <c r="J692" s="82" t="s">
        <v>1254</v>
      </c>
    </row>
    <row r="693" spans="1:10">
      <c r="A693" s="82">
        <v>4882852</v>
      </c>
      <c r="B693" s="83">
        <v>20149569</v>
      </c>
      <c r="C693" s="82" t="s">
        <v>1713</v>
      </c>
      <c r="D693" s="82" t="s">
        <v>69</v>
      </c>
      <c r="E693" s="82" t="s">
        <v>1664</v>
      </c>
      <c r="F693" s="82" t="s">
        <v>1582</v>
      </c>
      <c r="G693" s="82" t="s">
        <v>1700</v>
      </c>
      <c r="H693" s="82" t="s">
        <v>1325</v>
      </c>
      <c r="I693" s="82" t="s">
        <v>158</v>
      </c>
      <c r="J693" s="82" t="s">
        <v>1255</v>
      </c>
    </row>
    <row r="694" spans="1:10">
      <c r="A694" s="82">
        <v>4882857</v>
      </c>
      <c r="B694" s="83">
        <v>20149572</v>
      </c>
      <c r="C694" s="82" t="s">
        <v>1714</v>
      </c>
      <c r="D694" s="82" t="s">
        <v>1327</v>
      </c>
      <c r="E694" s="82" t="s">
        <v>1664</v>
      </c>
      <c r="F694" s="82" t="s">
        <v>1582</v>
      </c>
      <c r="G694" s="82" t="s">
        <v>1700</v>
      </c>
      <c r="H694" s="82" t="s">
        <v>1325</v>
      </c>
      <c r="I694" s="82" t="s">
        <v>158</v>
      </c>
      <c r="J694" s="82" t="s">
        <v>1256</v>
      </c>
    </row>
    <row r="695" spans="1:10">
      <c r="A695" s="82">
        <v>4882845</v>
      </c>
      <c r="B695" s="83">
        <v>20149575</v>
      </c>
      <c r="C695" s="82" t="s">
        <v>1715</v>
      </c>
      <c r="D695" s="82" t="s">
        <v>69</v>
      </c>
      <c r="E695" s="82" t="s">
        <v>1664</v>
      </c>
      <c r="F695" s="82" t="s">
        <v>1582</v>
      </c>
      <c r="G695" s="82" t="s">
        <v>1700</v>
      </c>
      <c r="H695" s="82" t="s">
        <v>1325</v>
      </c>
      <c r="I695" s="82" t="s">
        <v>158</v>
      </c>
      <c r="J695" s="82" t="s">
        <v>1257</v>
      </c>
    </row>
    <row r="696" spans="1:10">
      <c r="A696" s="82">
        <v>4882870</v>
      </c>
      <c r="B696" s="83">
        <v>20149577</v>
      </c>
      <c r="C696" s="82" t="s">
        <v>1716</v>
      </c>
      <c r="D696" s="82" t="s">
        <v>1327</v>
      </c>
      <c r="E696" s="82" t="s">
        <v>1664</v>
      </c>
      <c r="F696" s="82" t="s">
        <v>1582</v>
      </c>
      <c r="G696" s="82" t="s">
        <v>1700</v>
      </c>
      <c r="H696" s="82" t="s">
        <v>1325</v>
      </c>
      <c r="I696" s="82" t="s">
        <v>158</v>
      </c>
      <c r="J696" s="82" t="s">
        <v>1258</v>
      </c>
    </row>
    <row r="697" spans="1:10">
      <c r="A697" s="82">
        <v>4882848</v>
      </c>
      <c r="B697" s="83">
        <v>20149578</v>
      </c>
      <c r="C697" s="82" t="s">
        <v>1717</v>
      </c>
      <c r="D697" s="82" t="s">
        <v>69</v>
      </c>
      <c r="E697" s="82" t="s">
        <v>1664</v>
      </c>
      <c r="F697" s="82" t="s">
        <v>1582</v>
      </c>
      <c r="G697" s="82" t="s">
        <v>1700</v>
      </c>
      <c r="H697" s="82" t="s">
        <v>1325</v>
      </c>
      <c r="I697" s="82" t="s">
        <v>158</v>
      </c>
      <c r="J697" s="82" t="s">
        <v>1259</v>
      </c>
    </row>
    <row r="698" spans="1:10">
      <c r="A698" s="82">
        <v>4882849</v>
      </c>
      <c r="B698" s="83">
        <v>20149579</v>
      </c>
      <c r="C698" s="82" t="s">
        <v>1718</v>
      </c>
      <c r="D698" s="82" t="s">
        <v>1327</v>
      </c>
      <c r="E698" s="82" t="s">
        <v>1664</v>
      </c>
      <c r="F698" s="82" t="s">
        <v>1582</v>
      </c>
      <c r="G698" s="82" t="s">
        <v>1700</v>
      </c>
      <c r="H698" s="82" t="s">
        <v>1325</v>
      </c>
      <c r="I698" s="82" t="s">
        <v>158</v>
      </c>
      <c r="J698" s="82" t="s">
        <v>1260</v>
      </c>
    </row>
    <row r="699" spans="1:10">
      <c r="A699" s="82">
        <v>4882859</v>
      </c>
      <c r="B699" s="83">
        <v>20149581</v>
      </c>
      <c r="C699" s="82" t="s">
        <v>1719</v>
      </c>
      <c r="D699" s="82" t="s">
        <v>1327</v>
      </c>
      <c r="E699" s="82" t="s">
        <v>1664</v>
      </c>
      <c r="F699" s="82" t="s">
        <v>1582</v>
      </c>
      <c r="G699" s="82" t="s">
        <v>1700</v>
      </c>
      <c r="H699" s="82" t="s">
        <v>1325</v>
      </c>
      <c r="I699" s="82" t="s">
        <v>158</v>
      </c>
      <c r="J699" s="82" t="s">
        <v>1261</v>
      </c>
    </row>
    <row r="700" spans="1:10">
      <c r="A700" s="82">
        <v>4882869</v>
      </c>
      <c r="B700" s="83">
        <v>20149587</v>
      </c>
      <c r="C700" s="82" t="s">
        <v>1720</v>
      </c>
      <c r="D700" s="82" t="s">
        <v>1327</v>
      </c>
      <c r="E700" s="82" t="s">
        <v>1664</v>
      </c>
      <c r="F700" s="82" t="s">
        <v>1582</v>
      </c>
      <c r="G700" s="82" t="s">
        <v>1700</v>
      </c>
      <c r="H700" s="82" t="s">
        <v>1325</v>
      </c>
      <c r="I700" s="82" t="s">
        <v>158</v>
      </c>
      <c r="J700" s="82" t="s">
        <v>1262</v>
      </c>
    </row>
    <row r="701" spans="1:10">
      <c r="A701" s="82">
        <v>4882881</v>
      </c>
      <c r="B701" s="83">
        <v>20149591</v>
      </c>
      <c r="C701" s="82" t="s">
        <v>1721</v>
      </c>
      <c r="D701" s="82" t="s">
        <v>69</v>
      </c>
      <c r="E701" s="82" t="s">
        <v>1664</v>
      </c>
      <c r="F701" s="82" t="s">
        <v>1582</v>
      </c>
      <c r="G701" s="82" t="s">
        <v>1700</v>
      </c>
      <c r="H701" s="82" t="s">
        <v>1325</v>
      </c>
      <c r="I701" s="82" t="s">
        <v>158</v>
      </c>
      <c r="J701" s="82" t="s">
        <v>1263</v>
      </c>
    </row>
    <row r="702" spans="1:10">
      <c r="A702" s="82">
        <v>4882847</v>
      </c>
      <c r="B702" s="83">
        <v>20149596</v>
      </c>
      <c r="C702" s="82" t="s">
        <v>1722</v>
      </c>
      <c r="D702" s="82" t="s">
        <v>1327</v>
      </c>
      <c r="E702" s="82" t="s">
        <v>1664</v>
      </c>
      <c r="F702" s="82" t="s">
        <v>1582</v>
      </c>
      <c r="G702" s="82" t="s">
        <v>1700</v>
      </c>
      <c r="H702" s="82" t="s">
        <v>1325</v>
      </c>
      <c r="I702" s="82" t="s">
        <v>158</v>
      </c>
      <c r="J702" s="82" t="s">
        <v>1264</v>
      </c>
    </row>
    <row r="703" spans="1:10">
      <c r="A703" s="82">
        <v>4882878</v>
      </c>
      <c r="B703" s="83">
        <v>20149604</v>
      </c>
      <c r="C703" s="82" t="s">
        <v>1723</v>
      </c>
      <c r="D703" s="82" t="s">
        <v>69</v>
      </c>
      <c r="E703" s="82" t="s">
        <v>1664</v>
      </c>
      <c r="F703" s="82" t="s">
        <v>1582</v>
      </c>
      <c r="G703" s="82" t="s">
        <v>1700</v>
      </c>
      <c r="H703" s="82" t="s">
        <v>1325</v>
      </c>
      <c r="I703" s="82" t="s">
        <v>158</v>
      </c>
      <c r="J703" s="82" t="s">
        <v>1265</v>
      </c>
    </row>
    <row r="704" spans="1:10">
      <c r="A704" s="82">
        <v>4882858</v>
      </c>
      <c r="B704" s="83">
        <v>20149608</v>
      </c>
      <c r="C704" s="82" t="s">
        <v>1724</v>
      </c>
      <c r="D704" s="82" t="s">
        <v>69</v>
      </c>
      <c r="E704" s="82" t="s">
        <v>1664</v>
      </c>
      <c r="F704" s="82" t="s">
        <v>1582</v>
      </c>
      <c r="G704" s="82" t="s">
        <v>1700</v>
      </c>
      <c r="H704" s="82" t="s">
        <v>1325</v>
      </c>
      <c r="I704" s="82" t="s">
        <v>158</v>
      </c>
      <c r="J704" s="82" t="s">
        <v>1266</v>
      </c>
    </row>
    <row r="705" spans="1:10">
      <c r="A705" s="82">
        <v>4882862</v>
      </c>
      <c r="B705" s="83">
        <v>20149610</v>
      </c>
      <c r="C705" s="82" t="s">
        <v>1725</v>
      </c>
      <c r="D705" s="82" t="s">
        <v>1327</v>
      </c>
      <c r="E705" s="82" t="s">
        <v>1664</v>
      </c>
      <c r="F705" s="82" t="s">
        <v>1582</v>
      </c>
      <c r="G705" s="82" t="s">
        <v>1700</v>
      </c>
      <c r="H705" s="82" t="s">
        <v>1325</v>
      </c>
      <c r="I705" s="82" t="s">
        <v>158</v>
      </c>
      <c r="J705" s="82" t="s">
        <v>1267</v>
      </c>
    </row>
    <row r="706" spans="1:10">
      <c r="A706" s="82">
        <v>4882864</v>
      </c>
      <c r="B706" s="83">
        <v>20149634</v>
      </c>
      <c r="C706" s="82" t="s">
        <v>1726</v>
      </c>
      <c r="D706" s="82" t="s">
        <v>69</v>
      </c>
      <c r="E706" s="82" t="s">
        <v>1664</v>
      </c>
      <c r="F706" s="82" t="s">
        <v>1582</v>
      </c>
      <c r="G706" s="82" t="s">
        <v>1700</v>
      </c>
      <c r="H706" s="82" t="s">
        <v>1325</v>
      </c>
      <c r="I706" s="82" t="s">
        <v>158</v>
      </c>
      <c r="J706" s="82" t="s">
        <v>1268</v>
      </c>
    </row>
    <row r="707" spans="1:10">
      <c r="A707" s="82">
        <v>4882871</v>
      </c>
      <c r="B707" s="83">
        <v>20149636</v>
      </c>
      <c r="C707" s="82" t="s">
        <v>1727</v>
      </c>
      <c r="D707" s="82" t="s">
        <v>69</v>
      </c>
      <c r="E707" s="82" t="s">
        <v>1664</v>
      </c>
      <c r="F707" s="82" t="s">
        <v>1582</v>
      </c>
      <c r="G707" s="82" t="s">
        <v>1700</v>
      </c>
      <c r="H707" s="82" t="s">
        <v>1325</v>
      </c>
      <c r="I707" s="82" t="s">
        <v>158</v>
      </c>
      <c r="J707" s="82" t="s">
        <v>1269</v>
      </c>
    </row>
    <row r="708" spans="1:10">
      <c r="A708" s="82">
        <v>4882890</v>
      </c>
      <c r="B708" s="83">
        <v>20149640</v>
      </c>
      <c r="C708" s="82" t="s">
        <v>1728</v>
      </c>
      <c r="D708" s="82" t="s">
        <v>69</v>
      </c>
      <c r="E708" s="82" t="s">
        <v>1664</v>
      </c>
      <c r="F708" s="82" t="s">
        <v>1582</v>
      </c>
      <c r="G708" s="82" t="s">
        <v>1700</v>
      </c>
      <c r="H708" s="82" t="s">
        <v>1325</v>
      </c>
      <c r="I708" s="82" t="s">
        <v>158</v>
      </c>
      <c r="J708" s="82" t="s">
        <v>1270</v>
      </c>
    </row>
    <row r="709" spans="1:10">
      <c r="A709" s="82">
        <v>4882853</v>
      </c>
      <c r="B709" s="83">
        <v>20149646</v>
      </c>
      <c r="C709" s="82" t="s">
        <v>1729</v>
      </c>
      <c r="D709" s="82" t="s">
        <v>1327</v>
      </c>
      <c r="E709" s="82" t="s">
        <v>1664</v>
      </c>
      <c r="F709" s="82" t="s">
        <v>1582</v>
      </c>
      <c r="G709" s="82" t="s">
        <v>1700</v>
      </c>
      <c r="H709" s="82" t="s">
        <v>1325</v>
      </c>
      <c r="I709" s="82" t="s">
        <v>158</v>
      </c>
      <c r="J709" s="82" t="s">
        <v>1271</v>
      </c>
    </row>
    <row r="710" spans="1:10">
      <c r="A710" s="82">
        <v>4882861</v>
      </c>
      <c r="B710" s="83">
        <v>20149647</v>
      </c>
      <c r="C710" s="82" t="s">
        <v>1730</v>
      </c>
      <c r="D710" s="82" t="s">
        <v>69</v>
      </c>
      <c r="E710" s="82" t="s">
        <v>1664</v>
      </c>
      <c r="F710" s="82" t="s">
        <v>1582</v>
      </c>
      <c r="G710" s="82" t="s">
        <v>1700</v>
      </c>
      <c r="H710" s="82" t="s">
        <v>1325</v>
      </c>
      <c r="I710" s="82" t="s">
        <v>158</v>
      </c>
      <c r="J710" s="82" t="s">
        <v>1272</v>
      </c>
    </row>
    <row r="711" spans="1:10">
      <c r="A711" s="82">
        <v>4882883</v>
      </c>
      <c r="B711" s="83">
        <v>20149648</v>
      </c>
      <c r="C711" s="82" t="s">
        <v>1731</v>
      </c>
      <c r="D711" s="82" t="s">
        <v>1327</v>
      </c>
      <c r="E711" s="82" t="s">
        <v>1664</v>
      </c>
      <c r="F711" s="82" t="s">
        <v>1582</v>
      </c>
      <c r="G711" s="82" t="s">
        <v>1700</v>
      </c>
      <c r="H711" s="82" t="s">
        <v>1325</v>
      </c>
      <c r="I711" s="82" t="s">
        <v>158</v>
      </c>
      <c r="J711" s="82" t="s">
        <v>1273</v>
      </c>
    </row>
    <row r="712" spans="1:10">
      <c r="A712" s="82">
        <v>4882874</v>
      </c>
      <c r="B712" s="83">
        <v>20149649</v>
      </c>
      <c r="C712" s="82" t="s">
        <v>1732</v>
      </c>
      <c r="D712" s="82" t="s">
        <v>69</v>
      </c>
      <c r="E712" s="82" t="s">
        <v>1664</v>
      </c>
      <c r="F712" s="82" t="s">
        <v>1582</v>
      </c>
      <c r="G712" s="82" t="s">
        <v>1700</v>
      </c>
      <c r="H712" s="82" t="s">
        <v>1325</v>
      </c>
      <c r="I712" s="82" t="s">
        <v>158</v>
      </c>
      <c r="J712" s="82" t="s">
        <v>1274</v>
      </c>
    </row>
    <row r="713" spans="1:10">
      <c r="A713" s="82">
        <v>4882873</v>
      </c>
      <c r="B713" s="83">
        <v>20149651</v>
      </c>
      <c r="C713" s="82" t="s">
        <v>1733</v>
      </c>
      <c r="D713" s="82" t="s">
        <v>69</v>
      </c>
      <c r="E713" s="82" t="s">
        <v>1664</v>
      </c>
      <c r="F713" s="82" t="s">
        <v>1582</v>
      </c>
      <c r="G713" s="82" t="s">
        <v>1700</v>
      </c>
      <c r="H713" s="82" t="s">
        <v>1325</v>
      </c>
      <c r="I713" s="82" t="s">
        <v>158</v>
      </c>
      <c r="J713" s="82" t="s">
        <v>1275</v>
      </c>
    </row>
    <row r="714" spans="1:10">
      <c r="A714" s="82">
        <v>4882892</v>
      </c>
      <c r="B714" s="83">
        <v>20149652</v>
      </c>
      <c r="C714" s="82" t="s">
        <v>1734</v>
      </c>
      <c r="D714" s="82" t="s">
        <v>69</v>
      </c>
      <c r="E714" s="82" t="s">
        <v>1664</v>
      </c>
      <c r="F714" s="82" t="s">
        <v>1582</v>
      </c>
      <c r="G714" s="82" t="s">
        <v>1700</v>
      </c>
      <c r="H714" s="82" t="s">
        <v>1325</v>
      </c>
      <c r="I714" s="82" t="s">
        <v>158</v>
      </c>
      <c r="J714" s="82" t="s">
        <v>1276</v>
      </c>
    </row>
    <row r="715" spans="1:10">
      <c r="A715" s="82">
        <v>4883774</v>
      </c>
      <c r="B715" s="83">
        <v>20149661</v>
      </c>
      <c r="C715" s="82" t="s">
        <v>1735</v>
      </c>
      <c r="D715" s="82" t="s">
        <v>69</v>
      </c>
      <c r="E715" s="82" t="s">
        <v>1664</v>
      </c>
      <c r="F715" s="82" t="s">
        <v>1582</v>
      </c>
      <c r="G715" s="82" t="s">
        <v>1709</v>
      </c>
      <c r="H715" s="82" t="s">
        <v>1325</v>
      </c>
      <c r="I715" s="82" t="s">
        <v>158</v>
      </c>
      <c r="J715" s="82" t="s">
        <v>1277</v>
      </c>
    </row>
    <row r="716" spans="1:10">
      <c r="A716" s="82">
        <v>4883777</v>
      </c>
      <c r="B716" s="83">
        <v>20149671</v>
      </c>
      <c r="C716" s="82" t="s">
        <v>1736</v>
      </c>
      <c r="D716" s="82" t="s">
        <v>69</v>
      </c>
      <c r="E716" s="82" t="s">
        <v>1664</v>
      </c>
      <c r="F716" s="82" t="s">
        <v>1582</v>
      </c>
      <c r="G716" s="82" t="s">
        <v>1709</v>
      </c>
      <c r="H716" s="82" t="s">
        <v>1325</v>
      </c>
      <c r="I716" s="82" t="s">
        <v>158</v>
      </c>
      <c r="J716" s="82" t="s">
        <v>1278</v>
      </c>
    </row>
    <row r="717" spans="1:10">
      <c r="A717" s="82">
        <v>4883726</v>
      </c>
      <c r="B717" s="83">
        <v>20149678</v>
      </c>
      <c r="C717" s="82" t="s">
        <v>1737</v>
      </c>
      <c r="D717" s="82" t="s">
        <v>69</v>
      </c>
      <c r="E717" s="82" t="s">
        <v>1664</v>
      </c>
      <c r="F717" s="82" t="s">
        <v>1582</v>
      </c>
      <c r="G717" s="82" t="s">
        <v>1709</v>
      </c>
      <c r="H717" s="82" t="s">
        <v>1325</v>
      </c>
      <c r="I717" s="82" t="s">
        <v>158</v>
      </c>
      <c r="J717" s="82" t="s">
        <v>1279</v>
      </c>
    </row>
    <row r="718" spans="1:10">
      <c r="A718" s="82">
        <v>4883791</v>
      </c>
      <c r="B718" s="83">
        <v>20149680</v>
      </c>
      <c r="C718" s="82" t="s">
        <v>1738</v>
      </c>
      <c r="D718" s="82" t="s">
        <v>69</v>
      </c>
      <c r="E718" s="82" t="s">
        <v>1664</v>
      </c>
      <c r="F718" s="82" t="s">
        <v>1582</v>
      </c>
      <c r="G718" s="82" t="s">
        <v>1709</v>
      </c>
      <c r="H718" s="82" t="s">
        <v>1325</v>
      </c>
      <c r="I718" s="82" t="s">
        <v>158</v>
      </c>
      <c r="J718" s="82" t="s">
        <v>1280</v>
      </c>
    </row>
    <row r="719" spans="1:10">
      <c r="A719" s="82">
        <v>4883728</v>
      </c>
      <c r="B719" s="83">
        <v>20149681</v>
      </c>
      <c r="C719" s="82" t="s">
        <v>1739</v>
      </c>
      <c r="D719" s="82" t="s">
        <v>69</v>
      </c>
      <c r="E719" s="82" t="s">
        <v>1664</v>
      </c>
      <c r="F719" s="82" t="s">
        <v>1582</v>
      </c>
      <c r="G719" s="82" t="s">
        <v>1709</v>
      </c>
      <c r="H719" s="82" t="s">
        <v>1325</v>
      </c>
      <c r="I719" s="82" t="s">
        <v>158</v>
      </c>
      <c r="J719" s="82" t="s">
        <v>1281</v>
      </c>
    </row>
    <row r="720" spans="1:10">
      <c r="A720" s="82">
        <v>4883778</v>
      </c>
      <c r="B720" s="83">
        <v>20149686</v>
      </c>
      <c r="C720" s="82" t="s">
        <v>1740</v>
      </c>
      <c r="D720" s="82" t="s">
        <v>69</v>
      </c>
      <c r="E720" s="82" t="s">
        <v>1664</v>
      </c>
      <c r="F720" s="82" t="s">
        <v>1582</v>
      </c>
      <c r="G720" s="82" t="s">
        <v>1709</v>
      </c>
      <c r="H720" s="82" t="s">
        <v>1325</v>
      </c>
      <c r="I720" s="82" t="s">
        <v>158</v>
      </c>
      <c r="J720" s="82" t="s">
        <v>1282</v>
      </c>
    </row>
    <row r="721" spans="1:10">
      <c r="A721" s="82">
        <v>4883781</v>
      </c>
      <c r="B721" s="83">
        <v>20149699</v>
      </c>
      <c r="C721" s="82" t="s">
        <v>1741</v>
      </c>
      <c r="D721" s="82" t="s">
        <v>69</v>
      </c>
      <c r="E721" s="82" t="s">
        <v>1664</v>
      </c>
      <c r="F721" s="82" t="s">
        <v>1582</v>
      </c>
      <c r="G721" s="82" t="s">
        <v>1709</v>
      </c>
      <c r="H721" s="82" t="s">
        <v>1325</v>
      </c>
      <c r="I721" s="82" t="s">
        <v>158</v>
      </c>
      <c r="J721" s="82" t="s">
        <v>1283</v>
      </c>
    </row>
    <row r="722" spans="1:10">
      <c r="A722" s="82">
        <v>4883794</v>
      </c>
      <c r="B722" s="83">
        <v>20149703</v>
      </c>
      <c r="C722" s="82" t="s">
        <v>1742</v>
      </c>
      <c r="D722" s="82" t="s">
        <v>69</v>
      </c>
      <c r="E722" s="82" t="s">
        <v>1664</v>
      </c>
      <c r="F722" s="82" t="s">
        <v>1582</v>
      </c>
      <c r="G722" s="82" t="s">
        <v>1709</v>
      </c>
      <c r="H722" s="82" t="s">
        <v>1325</v>
      </c>
      <c r="I722" s="82" t="s">
        <v>158</v>
      </c>
      <c r="J722" s="82" t="s">
        <v>1284</v>
      </c>
    </row>
    <row r="723" spans="1:10">
      <c r="A723" s="82">
        <v>4883789</v>
      </c>
      <c r="B723" s="83">
        <v>20149718</v>
      </c>
      <c r="C723" s="82" t="s">
        <v>1743</v>
      </c>
      <c r="D723" s="82" t="s">
        <v>69</v>
      </c>
      <c r="E723" s="82" t="s">
        <v>1664</v>
      </c>
      <c r="F723" s="82" t="s">
        <v>1582</v>
      </c>
      <c r="G723" s="82" t="s">
        <v>1709</v>
      </c>
      <c r="H723" s="82" t="s">
        <v>1325</v>
      </c>
      <c r="I723" s="82" t="s">
        <v>158</v>
      </c>
      <c r="J723" s="82" t="s">
        <v>1285</v>
      </c>
    </row>
    <row r="724" spans="1:10">
      <c r="A724" s="82">
        <v>4883788</v>
      </c>
      <c r="B724" s="83">
        <v>20149719</v>
      </c>
      <c r="C724" s="82" t="s">
        <v>1744</v>
      </c>
      <c r="D724" s="82" t="s">
        <v>69</v>
      </c>
      <c r="E724" s="82" t="s">
        <v>1664</v>
      </c>
      <c r="F724" s="82" t="s">
        <v>1582</v>
      </c>
      <c r="G724" s="82" t="s">
        <v>1709</v>
      </c>
      <c r="H724" s="82" t="s">
        <v>1325</v>
      </c>
      <c r="I724" s="82" t="s">
        <v>158</v>
      </c>
      <c r="J724" s="82" t="s">
        <v>1286</v>
      </c>
    </row>
    <row r="725" spans="1:10">
      <c r="A725" s="82">
        <v>4885252</v>
      </c>
      <c r="B725" s="83">
        <v>20149726</v>
      </c>
      <c r="C725" s="82" t="s">
        <v>1745</v>
      </c>
      <c r="D725" s="82" t="s">
        <v>1701</v>
      </c>
      <c r="E725" s="82" t="s">
        <v>1400</v>
      </c>
      <c r="F725" s="82" t="s">
        <v>156</v>
      </c>
      <c r="G725" s="82" t="s">
        <v>1700</v>
      </c>
      <c r="H725" s="82" t="s">
        <v>1325</v>
      </c>
      <c r="I725" s="82" t="s">
        <v>158</v>
      </c>
      <c r="J725" s="82" t="s">
        <v>1287</v>
      </c>
    </row>
    <row r="726" spans="1:10">
      <c r="A726" s="82">
        <v>4883792</v>
      </c>
      <c r="B726" s="83">
        <v>20149735</v>
      </c>
      <c r="C726" s="82" t="s">
        <v>1746</v>
      </c>
      <c r="D726" s="82" t="s">
        <v>69</v>
      </c>
      <c r="E726" s="82" t="s">
        <v>1664</v>
      </c>
      <c r="F726" s="82" t="s">
        <v>1582</v>
      </c>
      <c r="G726" s="82" t="s">
        <v>1709</v>
      </c>
      <c r="H726" s="82" t="s">
        <v>1325</v>
      </c>
      <c r="I726" s="82" t="s">
        <v>158</v>
      </c>
      <c r="J726" s="82" t="s">
        <v>1288</v>
      </c>
    </row>
    <row r="727" spans="1:10">
      <c r="A727" s="82">
        <v>4883782</v>
      </c>
      <c r="B727" s="83">
        <v>20149736</v>
      </c>
      <c r="C727" s="82" t="s">
        <v>1747</v>
      </c>
      <c r="D727" s="82" t="s">
        <v>69</v>
      </c>
      <c r="E727" s="82" t="s">
        <v>1664</v>
      </c>
      <c r="F727" s="82" t="s">
        <v>1582</v>
      </c>
      <c r="G727" s="82" t="s">
        <v>1709</v>
      </c>
      <c r="H727" s="82" t="s">
        <v>1325</v>
      </c>
      <c r="I727" s="82" t="s">
        <v>158</v>
      </c>
      <c r="J727" s="82" t="s">
        <v>1289</v>
      </c>
    </row>
    <row r="728" spans="1:10">
      <c r="A728" s="82">
        <v>4883795</v>
      </c>
      <c r="B728" s="83">
        <v>20149737</v>
      </c>
      <c r="C728" s="82" t="s">
        <v>1748</v>
      </c>
      <c r="D728" s="82" t="s">
        <v>69</v>
      </c>
      <c r="E728" s="82" t="s">
        <v>1664</v>
      </c>
      <c r="F728" s="82" t="s">
        <v>1582</v>
      </c>
      <c r="G728" s="82" t="s">
        <v>1709</v>
      </c>
      <c r="H728" s="82" t="s">
        <v>1325</v>
      </c>
      <c r="I728" s="82" t="s">
        <v>158</v>
      </c>
      <c r="J728" s="82" t="s">
        <v>1290</v>
      </c>
    </row>
    <row r="729" spans="1:10">
      <c r="A729" s="82">
        <v>4883787</v>
      </c>
      <c r="B729" s="83">
        <v>20149738</v>
      </c>
      <c r="C729" s="82" t="s">
        <v>1749</v>
      </c>
      <c r="D729" s="82" t="s">
        <v>69</v>
      </c>
      <c r="E729" s="82" t="s">
        <v>1664</v>
      </c>
      <c r="F729" s="82" t="s">
        <v>1582</v>
      </c>
      <c r="G729" s="82" t="s">
        <v>1709</v>
      </c>
      <c r="H729" s="82" t="s">
        <v>1325</v>
      </c>
      <c r="I729" s="82" t="s">
        <v>158</v>
      </c>
      <c r="J729" s="82" t="s">
        <v>1291</v>
      </c>
    </row>
    <row r="730" spans="1:10">
      <c r="A730" s="82">
        <v>4883783</v>
      </c>
      <c r="B730" s="83">
        <v>20149739</v>
      </c>
      <c r="C730" s="82" t="s">
        <v>1750</v>
      </c>
      <c r="D730" s="82" t="s">
        <v>69</v>
      </c>
      <c r="E730" s="82" t="s">
        <v>1664</v>
      </c>
      <c r="F730" s="82" t="s">
        <v>1582</v>
      </c>
      <c r="G730" s="82" t="s">
        <v>1709</v>
      </c>
      <c r="H730" s="82" t="s">
        <v>1325</v>
      </c>
      <c r="I730" s="82" t="s">
        <v>158</v>
      </c>
      <c r="J730" s="82" t="s">
        <v>1292</v>
      </c>
    </row>
    <row r="731" spans="1:10">
      <c r="A731" s="82">
        <v>4883727</v>
      </c>
      <c r="B731" s="83">
        <v>20149741</v>
      </c>
      <c r="C731" s="82" t="s">
        <v>1751</v>
      </c>
      <c r="D731" s="82" t="s">
        <v>69</v>
      </c>
      <c r="E731" s="82" t="s">
        <v>1664</v>
      </c>
      <c r="F731" s="82" t="s">
        <v>1582</v>
      </c>
      <c r="G731" s="82" t="s">
        <v>1709</v>
      </c>
      <c r="H731" s="82" t="s">
        <v>1325</v>
      </c>
      <c r="I731" s="82" t="s">
        <v>158</v>
      </c>
      <c r="J731" s="82" t="s">
        <v>1293</v>
      </c>
    </row>
    <row r="732" spans="1:10">
      <c r="A732" s="82">
        <v>4883730</v>
      </c>
      <c r="B732" s="83">
        <v>20149744</v>
      </c>
      <c r="C732" s="82" t="s">
        <v>1752</v>
      </c>
      <c r="D732" s="82" t="s">
        <v>69</v>
      </c>
      <c r="E732" s="82" t="s">
        <v>1664</v>
      </c>
      <c r="F732" s="82" t="s">
        <v>1582</v>
      </c>
      <c r="G732" s="82" t="s">
        <v>1709</v>
      </c>
      <c r="H732" s="82" t="s">
        <v>1325</v>
      </c>
      <c r="I732" s="82" t="s">
        <v>158</v>
      </c>
      <c r="J732" s="82" t="s">
        <v>1294</v>
      </c>
    </row>
    <row r="733" spans="1:10">
      <c r="A733" s="82">
        <v>4885250</v>
      </c>
      <c r="B733" s="83">
        <v>20149751</v>
      </c>
      <c r="C733" s="82" t="s">
        <v>1753</v>
      </c>
      <c r="D733" s="82" t="s">
        <v>1707</v>
      </c>
      <c r="E733" s="82" t="s">
        <v>1400</v>
      </c>
      <c r="F733" s="82" t="s">
        <v>156</v>
      </c>
      <c r="G733" s="82" t="s">
        <v>1700</v>
      </c>
      <c r="H733" s="82" t="s">
        <v>1325</v>
      </c>
      <c r="I733" s="82" t="s">
        <v>158</v>
      </c>
      <c r="J733" s="82" t="s">
        <v>1295</v>
      </c>
    </row>
    <row r="734" spans="1:10">
      <c r="A734" s="82">
        <v>4885248</v>
      </c>
      <c r="B734" s="83">
        <v>20149752</v>
      </c>
      <c r="C734" s="82" t="s">
        <v>1754</v>
      </c>
      <c r="D734" s="82" t="s">
        <v>1707</v>
      </c>
      <c r="E734" s="82" t="s">
        <v>1400</v>
      </c>
      <c r="F734" s="82" t="s">
        <v>156</v>
      </c>
      <c r="G734" s="82" t="s">
        <v>1700</v>
      </c>
      <c r="H734" s="82" t="s">
        <v>1325</v>
      </c>
      <c r="I734" s="82" t="s">
        <v>158</v>
      </c>
      <c r="J734" s="82" t="s">
        <v>1296</v>
      </c>
    </row>
    <row r="735" spans="1:10">
      <c r="A735" s="82">
        <v>4885245</v>
      </c>
      <c r="B735" s="83">
        <v>20149754</v>
      </c>
      <c r="C735" s="82" t="s">
        <v>1755</v>
      </c>
      <c r="D735" s="82" t="s">
        <v>1707</v>
      </c>
      <c r="E735" s="82" t="s">
        <v>1400</v>
      </c>
      <c r="F735" s="82" t="s">
        <v>156</v>
      </c>
      <c r="G735" s="82" t="s">
        <v>1700</v>
      </c>
      <c r="H735" s="82" t="s">
        <v>1325</v>
      </c>
      <c r="I735" s="82" t="s">
        <v>158</v>
      </c>
      <c r="J735" s="82" t="s">
        <v>1297</v>
      </c>
    </row>
    <row r="736" spans="1:10">
      <c r="A736" s="82">
        <v>4885232</v>
      </c>
      <c r="B736" s="83">
        <v>20149755</v>
      </c>
      <c r="C736" s="82" t="s">
        <v>1756</v>
      </c>
      <c r="D736" s="82" t="s">
        <v>1701</v>
      </c>
      <c r="E736" s="82" t="s">
        <v>1400</v>
      </c>
      <c r="F736" s="82" t="s">
        <v>156</v>
      </c>
      <c r="G736" s="82" t="s">
        <v>1700</v>
      </c>
      <c r="H736" s="82" t="s">
        <v>1325</v>
      </c>
      <c r="I736" s="82" t="s">
        <v>158</v>
      </c>
      <c r="J736" s="82" t="s">
        <v>1298</v>
      </c>
    </row>
    <row r="737" spans="1:10">
      <c r="A737" s="82">
        <v>4885239</v>
      </c>
      <c r="B737" s="83">
        <v>20149759</v>
      </c>
      <c r="C737" s="82" t="s">
        <v>1757</v>
      </c>
      <c r="D737" s="82" t="s">
        <v>1707</v>
      </c>
      <c r="E737" s="82" t="s">
        <v>1400</v>
      </c>
      <c r="F737" s="82" t="s">
        <v>156</v>
      </c>
      <c r="G737" s="82" t="s">
        <v>1700</v>
      </c>
      <c r="H737" s="82" t="s">
        <v>1325</v>
      </c>
      <c r="I737" s="82" t="s">
        <v>158</v>
      </c>
      <c r="J737" s="82" t="s">
        <v>1299</v>
      </c>
    </row>
    <row r="738" spans="1:10">
      <c r="A738" s="82">
        <v>4885214</v>
      </c>
      <c r="B738" s="83">
        <v>20149763</v>
      </c>
      <c r="C738" s="82" t="s">
        <v>1758</v>
      </c>
      <c r="D738" s="82" t="s">
        <v>1701</v>
      </c>
      <c r="E738" s="82" t="s">
        <v>1400</v>
      </c>
      <c r="F738" s="82" t="s">
        <v>156</v>
      </c>
      <c r="G738" s="82" t="s">
        <v>1700</v>
      </c>
      <c r="H738" s="82" t="s">
        <v>1325</v>
      </c>
      <c r="I738" s="82" t="s">
        <v>158</v>
      </c>
      <c r="J738" s="82" t="s">
        <v>1300</v>
      </c>
    </row>
    <row r="739" spans="1:10">
      <c r="A739" s="82">
        <v>4885215</v>
      </c>
      <c r="B739" s="83">
        <v>20149765</v>
      </c>
      <c r="C739" s="82" t="s">
        <v>1759</v>
      </c>
      <c r="D739" s="82" t="s">
        <v>1704</v>
      </c>
      <c r="E739" s="82" t="s">
        <v>1400</v>
      </c>
      <c r="F739" s="82" t="s">
        <v>156</v>
      </c>
      <c r="G739" s="82" t="s">
        <v>1700</v>
      </c>
      <c r="H739" s="82" t="s">
        <v>1325</v>
      </c>
      <c r="I739" s="82" t="s">
        <v>158</v>
      </c>
      <c r="J739" s="82" t="s">
        <v>1301</v>
      </c>
    </row>
    <row r="740" spans="1:10">
      <c r="A740" s="82">
        <v>4885247</v>
      </c>
      <c r="B740" s="83">
        <v>20149769</v>
      </c>
      <c r="C740" s="82" t="s">
        <v>1760</v>
      </c>
      <c r="D740" s="82" t="s">
        <v>1707</v>
      </c>
      <c r="E740" s="82" t="s">
        <v>1400</v>
      </c>
      <c r="F740" s="82" t="s">
        <v>156</v>
      </c>
      <c r="G740" s="82" t="s">
        <v>1700</v>
      </c>
      <c r="H740" s="82" t="s">
        <v>1325</v>
      </c>
      <c r="I740" s="82" t="s">
        <v>158</v>
      </c>
      <c r="J740" s="82" t="s">
        <v>1302</v>
      </c>
    </row>
    <row r="741" spans="1:10">
      <c r="A741" s="82">
        <v>4885213</v>
      </c>
      <c r="B741" s="83">
        <v>20149773</v>
      </c>
      <c r="C741" s="82" t="s">
        <v>1761</v>
      </c>
      <c r="D741" s="82" t="s">
        <v>1704</v>
      </c>
      <c r="E741" s="82" t="s">
        <v>1400</v>
      </c>
      <c r="F741" s="82" t="s">
        <v>156</v>
      </c>
      <c r="G741" s="82" t="s">
        <v>1700</v>
      </c>
      <c r="H741" s="82" t="s">
        <v>1325</v>
      </c>
      <c r="I741" s="82" t="s">
        <v>158</v>
      </c>
      <c r="J741" s="82" t="s">
        <v>1303</v>
      </c>
    </row>
    <row r="742" spans="1:10">
      <c r="A742" s="82">
        <v>4885216</v>
      </c>
      <c r="B742" s="83">
        <v>20149774</v>
      </c>
      <c r="C742" s="82" t="s">
        <v>1762</v>
      </c>
      <c r="D742" s="82" t="s">
        <v>1704</v>
      </c>
      <c r="E742" s="82" t="s">
        <v>1400</v>
      </c>
      <c r="F742" s="82" t="s">
        <v>156</v>
      </c>
      <c r="G742" s="82" t="s">
        <v>1700</v>
      </c>
      <c r="H742" s="82" t="s">
        <v>1325</v>
      </c>
      <c r="I742" s="82" t="s">
        <v>158</v>
      </c>
      <c r="J742" s="82" t="s">
        <v>1304</v>
      </c>
    </row>
    <row r="743" spans="1:10">
      <c r="A743" s="82">
        <v>4885236</v>
      </c>
      <c r="B743" s="83">
        <v>20149777</v>
      </c>
      <c r="C743" s="82" t="s">
        <v>1763</v>
      </c>
      <c r="D743" s="82" t="s">
        <v>1707</v>
      </c>
      <c r="E743" s="82" t="s">
        <v>1400</v>
      </c>
      <c r="F743" s="82" t="s">
        <v>156</v>
      </c>
      <c r="G743" s="82" t="s">
        <v>1700</v>
      </c>
      <c r="H743" s="82" t="s">
        <v>1325</v>
      </c>
      <c r="I743" s="82" t="s">
        <v>158</v>
      </c>
      <c r="J743" s="82" t="s">
        <v>1305</v>
      </c>
    </row>
    <row r="744" spans="1:10">
      <c r="A744" s="82">
        <v>4885220</v>
      </c>
      <c r="B744" s="83">
        <v>20149783</v>
      </c>
      <c r="C744" s="82" t="s">
        <v>1764</v>
      </c>
      <c r="D744" s="82" t="s">
        <v>1704</v>
      </c>
      <c r="E744" s="82" t="s">
        <v>1400</v>
      </c>
      <c r="F744" s="82" t="s">
        <v>156</v>
      </c>
      <c r="G744" s="82" t="s">
        <v>1700</v>
      </c>
      <c r="H744" s="82" t="s">
        <v>1325</v>
      </c>
      <c r="I744" s="82" t="s">
        <v>158</v>
      </c>
      <c r="J744" s="82" t="s">
        <v>1306</v>
      </c>
    </row>
    <row r="745" spans="1:10">
      <c r="A745" s="82">
        <v>4885243</v>
      </c>
      <c r="B745" s="83">
        <v>20149785</v>
      </c>
      <c r="C745" s="82" t="s">
        <v>1765</v>
      </c>
      <c r="D745" s="82" t="s">
        <v>1707</v>
      </c>
      <c r="E745" s="82" t="s">
        <v>1400</v>
      </c>
      <c r="F745" s="82" t="s">
        <v>156</v>
      </c>
      <c r="G745" s="82" t="s">
        <v>1700</v>
      </c>
      <c r="H745" s="82" t="s">
        <v>1325</v>
      </c>
      <c r="I745" s="82" t="s">
        <v>158</v>
      </c>
      <c r="J745" s="82" t="s">
        <v>1307</v>
      </c>
    </row>
    <row r="746" spans="1:10">
      <c r="A746" s="82">
        <v>4885233</v>
      </c>
      <c r="B746" s="83">
        <v>20149789</v>
      </c>
      <c r="C746" s="82" t="s">
        <v>1766</v>
      </c>
      <c r="D746" s="82" t="s">
        <v>1704</v>
      </c>
      <c r="E746" s="82" t="s">
        <v>1400</v>
      </c>
      <c r="F746" s="82" t="s">
        <v>156</v>
      </c>
      <c r="G746" s="82" t="s">
        <v>1700</v>
      </c>
      <c r="H746" s="82" t="s">
        <v>1325</v>
      </c>
      <c r="I746" s="82" t="s">
        <v>158</v>
      </c>
      <c r="J746" s="82" t="s">
        <v>1308</v>
      </c>
    </row>
    <row r="747" spans="1:10">
      <c r="A747" s="82">
        <v>4885244</v>
      </c>
      <c r="B747" s="83">
        <v>20149792</v>
      </c>
      <c r="C747" s="82" t="s">
        <v>1767</v>
      </c>
      <c r="D747" s="82" t="s">
        <v>1707</v>
      </c>
      <c r="E747" s="82" t="s">
        <v>1400</v>
      </c>
      <c r="F747" s="82" t="s">
        <v>156</v>
      </c>
      <c r="G747" s="82" t="s">
        <v>1700</v>
      </c>
      <c r="H747" s="82" t="s">
        <v>1325</v>
      </c>
      <c r="I747" s="82" t="s">
        <v>158</v>
      </c>
      <c r="J747" s="82" t="s">
        <v>1309</v>
      </c>
    </row>
    <row r="748" spans="1:10">
      <c r="A748" s="82">
        <v>4885251</v>
      </c>
      <c r="B748" s="83">
        <v>20149798</v>
      </c>
      <c r="C748" s="82" t="s">
        <v>1768</v>
      </c>
      <c r="D748" s="82" t="s">
        <v>1707</v>
      </c>
      <c r="E748" s="82" t="s">
        <v>1400</v>
      </c>
      <c r="F748" s="82" t="s">
        <v>156</v>
      </c>
      <c r="G748" s="82" t="s">
        <v>1700</v>
      </c>
      <c r="H748" s="82" t="s">
        <v>1325</v>
      </c>
      <c r="I748" s="82" t="s">
        <v>158</v>
      </c>
      <c r="J748" s="82" t="s">
        <v>1310</v>
      </c>
    </row>
    <row r="749" spans="1:10">
      <c r="A749" s="82">
        <v>4885235</v>
      </c>
      <c r="B749" s="83">
        <v>20149802</v>
      </c>
      <c r="C749" s="82" t="s">
        <v>1769</v>
      </c>
      <c r="D749" s="82" t="s">
        <v>1707</v>
      </c>
      <c r="E749" s="82" t="s">
        <v>1400</v>
      </c>
      <c r="F749" s="82" t="s">
        <v>156</v>
      </c>
      <c r="G749" s="82" t="s">
        <v>1700</v>
      </c>
      <c r="H749" s="82" t="s">
        <v>1325</v>
      </c>
      <c r="I749" s="82" t="s">
        <v>158</v>
      </c>
      <c r="J749" s="82" t="s">
        <v>1311</v>
      </c>
    </row>
    <row r="750" spans="1:10">
      <c r="A750" s="82">
        <v>4699790</v>
      </c>
      <c r="B750" s="83">
        <v>2017166</v>
      </c>
      <c r="C750" s="82" t="s">
        <v>371</v>
      </c>
      <c r="D750" s="82" t="s">
        <v>151</v>
      </c>
      <c r="E750" s="82" t="s">
        <v>1474</v>
      </c>
      <c r="F750" s="82" t="s">
        <v>1582</v>
      </c>
      <c r="G750" s="82" t="s">
        <v>469</v>
      </c>
      <c r="H750" s="82" t="s">
        <v>1325</v>
      </c>
      <c r="I750" s="82" t="s">
        <v>158</v>
      </c>
      <c r="J750" s="82" t="s">
        <v>1312</v>
      </c>
    </row>
    <row r="751" spans="1:10">
      <c r="A751" s="82">
        <v>4741832</v>
      </c>
      <c r="B751" s="83">
        <v>2017170</v>
      </c>
      <c r="C751" s="82" t="s">
        <v>360</v>
      </c>
      <c r="D751" s="82" t="s">
        <v>151</v>
      </c>
      <c r="E751" s="82" t="s">
        <v>1474</v>
      </c>
      <c r="F751" s="82" t="s">
        <v>1582</v>
      </c>
      <c r="G751" s="82" t="s">
        <v>469</v>
      </c>
      <c r="H751" s="82" t="s">
        <v>1325</v>
      </c>
      <c r="I751" s="82" t="s">
        <v>158</v>
      </c>
      <c r="J751" s="82" t="s">
        <v>1313</v>
      </c>
    </row>
    <row r="752" spans="1:10">
      <c r="A752" s="82">
        <v>4765024</v>
      </c>
      <c r="B752" s="83">
        <v>2017173</v>
      </c>
      <c r="C752" s="82" t="s">
        <v>402</v>
      </c>
      <c r="D752" s="82" t="s">
        <v>151</v>
      </c>
      <c r="E752" s="82" t="s">
        <v>1474</v>
      </c>
      <c r="F752" s="82" t="s">
        <v>1582</v>
      </c>
      <c r="G752" s="82" t="s">
        <v>469</v>
      </c>
      <c r="H752" s="82" t="s">
        <v>1325</v>
      </c>
      <c r="I752" s="82" t="s">
        <v>158</v>
      </c>
      <c r="J752" s="82" t="s">
        <v>1314</v>
      </c>
    </row>
    <row r="753" spans="1:10">
      <c r="A753" s="82">
        <v>4765028</v>
      </c>
      <c r="B753" s="83">
        <v>2017176</v>
      </c>
      <c r="C753" s="82" t="s">
        <v>403</v>
      </c>
      <c r="D753" s="82" t="s">
        <v>151</v>
      </c>
      <c r="E753" s="82" t="s">
        <v>1474</v>
      </c>
      <c r="F753" s="82" t="s">
        <v>1582</v>
      </c>
      <c r="G753" s="82" t="s">
        <v>469</v>
      </c>
      <c r="H753" s="82" t="s">
        <v>1325</v>
      </c>
      <c r="I753" s="82" t="s">
        <v>158</v>
      </c>
      <c r="J753" s="82" t="s">
        <v>1315</v>
      </c>
    </row>
    <row r="754" spans="1:10">
      <c r="A754" s="82">
        <v>4761476</v>
      </c>
      <c r="B754" s="83">
        <v>2017178</v>
      </c>
      <c r="C754" s="82" t="s">
        <v>397</v>
      </c>
      <c r="D754" s="82" t="s">
        <v>151</v>
      </c>
      <c r="E754" s="82" t="s">
        <v>1474</v>
      </c>
      <c r="F754" s="82" t="s">
        <v>1582</v>
      </c>
      <c r="G754" s="82" t="s">
        <v>469</v>
      </c>
      <c r="H754" s="82" t="s">
        <v>1325</v>
      </c>
      <c r="I754" s="82" t="s">
        <v>158</v>
      </c>
      <c r="J754" s="82" t="s">
        <v>1316</v>
      </c>
    </row>
    <row r="755" spans="1:10">
      <c r="A755" s="82">
        <v>4814475</v>
      </c>
      <c r="B755" s="83">
        <v>2017183</v>
      </c>
      <c r="C755" s="82" t="s">
        <v>1359</v>
      </c>
      <c r="D755" s="82" t="s">
        <v>151</v>
      </c>
      <c r="E755" s="82" t="s">
        <v>1474</v>
      </c>
      <c r="F755" s="82" t="s">
        <v>1582</v>
      </c>
      <c r="G755" s="82" t="s">
        <v>469</v>
      </c>
      <c r="H755" s="82" t="s">
        <v>1325</v>
      </c>
      <c r="I755" s="82" t="s">
        <v>158</v>
      </c>
      <c r="J755" s="82" t="s">
        <v>1317</v>
      </c>
    </row>
    <row r="756" spans="1:10">
      <c r="A756" s="82">
        <v>4776692</v>
      </c>
      <c r="B756" s="83">
        <v>2017184</v>
      </c>
      <c r="C756" s="82" t="s">
        <v>450</v>
      </c>
      <c r="D756" s="82" t="s">
        <v>151</v>
      </c>
      <c r="E756" s="82" t="s">
        <v>1474</v>
      </c>
      <c r="F756" s="82" t="s">
        <v>1582</v>
      </c>
      <c r="G756" s="82" t="s">
        <v>469</v>
      </c>
      <c r="H756" s="82" t="s">
        <v>1325</v>
      </c>
      <c r="I756" s="82" t="s">
        <v>158</v>
      </c>
      <c r="J756" s="82" t="s">
        <v>1318</v>
      </c>
    </row>
    <row r="757" spans="1:10">
      <c r="A757" s="82">
        <v>4789991</v>
      </c>
      <c r="B757" s="83">
        <v>2017186</v>
      </c>
      <c r="C757" s="82" t="s">
        <v>501</v>
      </c>
      <c r="D757" s="82" t="s">
        <v>151</v>
      </c>
      <c r="E757" s="82" t="s">
        <v>1474</v>
      </c>
      <c r="F757" s="82" t="s">
        <v>1582</v>
      </c>
      <c r="G757" s="82" t="s">
        <v>469</v>
      </c>
      <c r="H757" s="82" t="s">
        <v>1325</v>
      </c>
      <c r="I757" s="82" t="s">
        <v>158</v>
      </c>
      <c r="J757" s="82" t="s">
        <v>1319</v>
      </c>
    </row>
    <row r="758" spans="1:10">
      <c r="A758" s="82">
        <v>4810816</v>
      </c>
      <c r="B758" s="83">
        <v>2017187</v>
      </c>
      <c r="C758" s="82" t="s">
        <v>562</v>
      </c>
      <c r="D758" s="82" t="s">
        <v>151</v>
      </c>
      <c r="E758" s="82" t="s">
        <v>1474</v>
      </c>
      <c r="F758" s="82" t="s">
        <v>1582</v>
      </c>
      <c r="G758" s="82" t="s">
        <v>469</v>
      </c>
      <c r="H758" s="82" t="s">
        <v>1325</v>
      </c>
      <c r="I758" s="82" t="s">
        <v>158</v>
      </c>
      <c r="J758" s="82" t="s">
        <v>1320</v>
      </c>
    </row>
    <row r="759" spans="1:10">
      <c r="A759" s="82">
        <v>4779966</v>
      </c>
      <c r="B759" s="83">
        <v>2017188</v>
      </c>
      <c r="C759" s="82" t="s">
        <v>462</v>
      </c>
      <c r="D759" s="82" t="s">
        <v>151</v>
      </c>
      <c r="E759" s="82" t="s">
        <v>1474</v>
      </c>
      <c r="F759" s="82" t="s">
        <v>1582</v>
      </c>
      <c r="G759" s="82" t="s">
        <v>469</v>
      </c>
      <c r="H759" s="82" t="s">
        <v>1325</v>
      </c>
      <c r="I759" s="82" t="s">
        <v>158</v>
      </c>
      <c r="J759" s="82" t="s">
        <v>1321</v>
      </c>
    </row>
    <row r="760" spans="1:10">
      <c r="A760" s="82">
        <v>4820185</v>
      </c>
      <c r="B760" s="83">
        <v>2017190</v>
      </c>
      <c r="C760" s="82" t="s">
        <v>1380</v>
      </c>
      <c r="D760" s="82" t="s">
        <v>151</v>
      </c>
      <c r="E760" s="82" t="s">
        <v>1474</v>
      </c>
      <c r="F760" s="82" t="s">
        <v>1582</v>
      </c>
      <c r="G760" s="82" t="s">
        <v>469</v>
      </c>
      <c r="H760" s="82" t="s">
        <v>1325</v>
      </c>
      <c r="I760" s="82" t="s">
        <v>158</v>
      </c>
      <c r="J760" s="82" t="s">
        <v>1322</v>
      </c>
    </row>
    <row r="761" spans="1:10">
      <c r="A761" s="82">
        <v>4820183</v>
      </c>
      <c r="B761" s="83">
        <v>2017191</v>
      </c>
      <c r="C761" s="82" t="s">
        <v>1381</v>
      </c>
      <c r="D761" s="82" t="s">
        <v>151</v>
      </c>
      <c r="E761" s="82" t="s">
        <v>1474</v>
      </c>
      <c r="F761" s="82" t="s">
        <v>1582</v>
      </c>
      <c r="G761" s="82" t="s">
        <v>469</v>
      </c>
      <c r="H761" s="82" t="s">
        <v>1325</v>
      </c>
      <c r="I761" s="82" t="s">
        <v>158</v>
      </c>
      <c r="J761" s="82" t="s">
        <v>1323</v>
      </c>
    </row>
    <row r="762" spans="1:10">
      <c r="A762" s="82">
        <v>4612860</v>
      </c>
      <c r="B762" s="83">
        <v>2500229</v>
      </c>
      <c r="C762" s="82" t="s">
        <v>372</v>
      </c>
      <c r="D762" s="82" t="s">
        <v>152</v>
      </c>
      <c r="E762" s="82" t="s">
        <v>133</v>
      </c>
      <c r="F762" s="82" t="s">
        <v>1448</v>
      </c>
      <c r="G762" s="82" t="s">
        <v>469</v>
      </c>
      <c r="H762" s="82" t="s">
        <v>1325</v>
      </c>
      <c r="I762" s="82" t="s">
        <v>159</v>
      </c>
      <c r="J762" s="82"/>
    </row>
    <row r="763" spans="1:10">
      <c r="A763" s="82">
        <v>4618731</v>
      </c>
      <c r="B763" s="83">
        <v>2500374</v>
      </c>
      <c r="C763" s="82" t="s">
        <v>373</v>
      </c>
      <c r="D763" s="82" t="s">
        <v>152</v>
      </c>
      <c r="E763" s="82" t="s">
        <v>133</v>
      </c>
      <c r="F763" s="82" t="s">
        <v>1448</v>
      </c>
      <c r="G763" s="82" t="s">
        <v>469</v>
      </c>
      <c r="H763" s="82" t="s">
        <v>1325</v>
      </c>
      <c r="I763" s="82" t="s">
        <v>159</v>
      </c>
      <c r="J763" s="82"/>
    </row>
    <row r="764" spans="1:10">
      <c r="A764" s="82">
        <v>4620269</v>
      </c>
      <c r="B764" s="83">
        <v>2500430</v>
      </c>
      <c r="C764" s="82" t="s">
        <v>374</v>
      </c>
      <c r="D764" s="82" t="s">
        <v>73</v>
      </c>
      <c r="E764" s="82" t="s">
        <v>376</v>
      </c>
      <c r="F764" s="82" t="s">
        <v>519</v>
      </c>
      <c r="G764" s="82" t="s">
        <v>469</v>
      </c>
      <c r="H764" s="82" t="s">
        <v>1325</v>
      </c>
      <c r="I764" s="82" t="s">
        <v>159</v>
      </c>
      <c r="J764" s="82"/>
    </row>
    <row r="765" spans="1:10">
      <c r="A765" s="82">
        <v>4622890</v>
      </c>
      <c r="B765" s="83">
        <v>2500522</v>
      </c>
      <c r="C765" s="82" t="s">
        <v>121</v>
      </c>
      <c r="D765" s="82" t="s">
        <v>153</v>
      </c>
      <c r="E765" s="82" t="s">
        <v>133</v>
      </c>
      <c r="F765" s="82" t="s">
        <v>1448</v>
      </c>
      <c r="G765" s="82" t="s">
        <v>469</v>
      </c>
      <c r="H765" s="82" t="s">
        <v>1325</v>
      </c>
      <c r="I765" s="82" t="s">
        <v>159</v>
      </c>
      <c r="J765" s="82"/>
    </row>
    <row r="766" spans="1:10">
      <c r="A766" s="82">
        <v>4634695</v>
      </c>
      <c r="B766" s="83">
        <v>2500688</v>
      </c>
      <c r="C766" s="82" t="s">
        <v>123</v>
      </c>
      <c r="D766" s="82" t="s">
        <v>69</v>
      </c>
      <c r="E766" s="82" t="s">
        <v>376</v>
      </c>
      <c r="F766" s="82" t="s">
        <v>519</v>
      </c>
      <c r="G766" s="82" t="s">
        <v>469</v>
      </c>
      <c r="H766" s="82" t="s">
        <v>1325</v>
      </c>
      <c r="I766" s="82" t="s">
        <v>159</v>
      </c>
      <c r="J766" s="82"/>
    </row>
    <row r="767" spans="1:10">
      <c r="A767" s="82">
        <v>4652625</v>
      </c>
      <c r="B767" s="83">
        <v>2500806</v>
      </c>
      <c r="C767" s="82" t="s">
        <v>375</v>
      </c>
      <c r="D767" s="82" t="s">
        <v>69</v>
      </c>
      <c r="E767" s="82" t="s">
        <v>127</v>
      </c>
      <c r="F767" s="82" t="s">
        <v>519</v>
      </c>
      <c r="G767" s="82" t="s">
        <v>469</v>
      </c>
      <c r="H767" s="82" t="s">
        <v>1325</v>
      </c>
      <c r="I767" s="82" t="s">
        <v>159</v>
      </c>
      <c r="J767" s="82"/>
    </row>
    <row r="768" spans="1:10">
      <c r="A768" s="82">
        <v>4668647</v>
      </c>
      <c r="B768" s="83">
        <v>2501218</v>
      </c>
      <c r="C768" s="82" t="s">
        <v>377</v>
      </c>
      <c r="D768" s="82" t="s">
        <v>1327</v>
      </c>
      <c r="E768" s="82" t="s">
        <v>133</v>
      </c>
      <c r="F768" s="82" t="s">
        <v>1448</v>
      </c>
      <c r="G768" s="82" t="s">
        <v>469</v>
      </c>
      <c r="H768" s="82" t="s">
        <v>1325</v>
      </c>
      <c r="I768" s="82" t="s">
        <v>159</v>
      </c>
      <c r="J768" s="82"/>
    </row>
    <row r="769" spans="1:10">
      <c r="A769" s="82">
        <v>4668690</v>
      </c>
      <c r="B769" s="83">
        <v>2501236</v>
      </c>
      <c r="C769" s="82" t="s">
        <v>134</v>
      </c>
      <c r="D769" s="82" t="s">
        <v>152</v>
      </c>
      <c r="E769" s="82" t="s">
        <v>133</v>
      </c>
      <c r="F769" s="82" t="s">
        <v>1448</v>
      </c>
      <c r="G769" s="82" t="s">
        <v>469</v>
      </c>
      <c r="H769" s="82" t="s">
        <v>1325</v>
      </c>
      <c r="I769" s="82" t="s">
        <v>159</v>
      </c>
      <c r="J769" s="82"/>
    </row>
    <row r="770" spans="1:10">
      <c r="A770" s="82">
        <v>4687637</v>
      </c>
      <c r="B770" s="83">
        <v>2501810</v>
      </c>
      <c r="C770" s="82" t="s">
        <v>378</v>
      </c>
      <c r="D770" s="82" t="s">
        <v>69</v>
      </c>
      <c r="E770" s="82" t="s">
        <v>127</v>
      </c>
      <c r="F770" s="82" t="s">
        <v>519</v>
      </c>
      <c r="G770" s="82" t="s">
        <v>469</v>
      </c>
      <c r="H770" s="82" t="s">
        <v>1325</v>
      </c>
      <c r="I770" s="82" t="s">
        <v>159</v>
      </c>
      <c r="J770" s="82"/>
    </row>
    <row r="771" spans="1:10">
      <c r="A771" s="82">
        <v>4688023</v>
      </c>
      <c r="B771" s="83">
        <v>2501901</v>
      </c>
      <c r="C771" s="82" t="s">
        <v>140</v>
      </c>
      <c r="D771" s="82" t="s">
        <v>152</v>
      </c>
      <c r="E771" s="82" t="s">
        <v>133</v>
      </c>
      <c r="F771" s="82" t="s">
        <v>1448</v>
      </c>
      <c r="G771" s="82" t="s">
        <v>469</v>
      </c>
      <c r="H771" s="82" t="s">
        <v>1325</v>
      </c>
      <c r="I771" s="82" t="s">
        <v>159</v>
      </c>
      <c r="J771" s="82"/>
    </row>
    <row r="772" spans="1:10">
      <c r="A772" s="82">
        <v>4724176</v>
      </c>
      <c r="B772" s="83">
        <v>2502970</v>
      </c>
      <c r="C772" s="82" t="s">
        <v>379</v>
      </c>
      <c r="D772" s="82" t="s">
        <v>153</v>
      </c>
      <c r="E772" s="82" t="s">
        <v>133</v>
      </c>
      <c r="F772" s="82" t="s">
        <v>1448</v>
      </c>
      <c r="G772" s="82" t="s">
        <v>469</v>
      </c>
      <c r="H772" s="82" t="s">
        <v>1325</v>
      </c>
      <c r="I772" s="82" t="s">
        <v>159</v>
      </c>
      <c r="J772" s="82"/>
    </row>
    <row r="773" spans="1:10">
      <c r="A773" s="82">
        <v>4759406</v>
      </c>
      <c r="B773" s="83">
        <v>2503065</v>
      </c>
      <c r="C773" s="82" t="s">
        <v>380</v>
      </c>
      <c r="D773" s="82" t="s">
        <v>1327</v>
      </c>
      <c r="E773" s="82" t="s">
        <v>133</v>
      </c>
      <c r="F773" s="82" t="s">
        <v>1448</v>
      </c>
      <c r="G773" s="82" t="s">
        <v>469</v>
      </c>
      <c r="H773" s="82" t="s">
        <v>1325</v>
      </c>
      <c r="I773" s="82" t="s">
        <v>159</v>
      </c>
      <c r="J773" s="82"/>
    </row>
    <row r="774" spans="1:10">
      <c r="A774" s="82">
        <v>4759414</v>
      </c>
      <c r="B774" s="83">
        <v>2503095</v>
      </c>
      <c r="C774" s="82" t="s">
        <v>381</v>
      </c>
      <c r="D774" s="82" t="s">
        <v>1327</v>
      </c>
      <c r="E774" s="82" t="s">
        <v>133</v>
      </c>
      <c r="F774" s="82" t="s">
        <v>1448</v>
      </c>
      <c r="G774" s="82" t="s">
        <v>469</v>
      </c>
      <c r="H774" s="82" t="s">
        <v>1325</v>
      </c>
      <c r="I774" s="82" t="s">
        <v>159</v>
      </c>
      <c r="J774" s="82"/>
    </row>
    <row r="775" spans="1:10">
      <c r="A775" s="82">
        <v>4773310</v>
      </c>
      <c r="B775" s="83">
        <v>2503316</v>
      </c>
      <c r="C775" s="82" t="s">
        <v>432</v>
      </c>
      <c r="D775" s="82" t="s">
        <v>69</v>
      </c>
      <c r="E775" s="82" t="s">
        <v>127</v>
      </c>
      <c r="F775" s="82" t="s">
        <v>519</v>
      </c>
      <c r="G775" s="82" t="s">
        <v>469</v>
      </c>
      <c r="H775" s="82" t="s">
        <v>1325</v>
      </c>
      <c r="I775" s="82" t="s">
        <v>159</v>
      </c>
      <c r="J775" s="82"/>
    </row>
    <row r="776" spans="1:10">
      <c r="A776" s="82">
        <v>4797942</v>
      </c>
      <c r="B776" s="83">
        <v>2503345</v>
      </c>
      <c r="C776" s="82" t="s">
        <v>1397</v>
      </c>
      <c r="D776" s="82" t="s">
        <v>69</v>
      </c>
      <c r="E776" s="82" t="s">
        <v>127</v>
      </c>
      <c r="F776" s="82" t="s">
        <v>519</v>
      </c>
      <c r="G776" s="82" t="s">
        <v>469</v>
      </c>
      <c r="H776" s="82" t="s">
        <v>1325</v>
      </c>
      <c r="I776" s="82" t="s">
        <v>159</v>
      </c>
      <c r="J776" s="82"/>
    </row>
    <row r="777" spans="1:10">
      <c r="A777" s="82">
        <v>4809814</v>
      </c>
      <c r="B777" s="83">
        <v>2503378</v>
      </c>
      <c r="C777" s="82" t="s">
        <v>555</v>
      </c>
      <c r="D777" s="82" t="s">
        <v>69</v>
      </c>
      <c r="E777" s="82" t="s">
        <v>127</v>
      </c>
      <c r="F777" s="82" t="s">
        <v>519</v>
      </c>
      <c r="G777" s="82" t="s">
        <v>469</v>
      </c>
      <c r="H777" s="82" t="s">
        <v>1325</v>
      </c>
      <c r="I777" s="82" t="s">
        <v>159</v>
      </c>
      <c r="J777" s="82"/>
    </row>
    <row r="778" spans="1:10">
      <c r="A778" s="82">
        <v>4809784</v>
      </c>
      <c r="B778" s="83">
        <v>2503382</v>
      </c>
      <c r="C778" s="82" t="s">
        <v>556</v>
      </c>
      <c r="D778" s="82" t="s">
        <v>69</v>
      </c>
      <c r="E778" s="82" t="s">
        <v>127</v>
      </c>
      <c r="F778" s="82" t="s">
        <v>519</v>
      </c>
      <c r="G778" s="82" t="s">
        <v>469</v>
      </c>
      <c r="H778" s="82" t="s">
        <v>1325</v>
      </c>
      <c r="I778" s="82" t="s">
        <v>159</v>
      </c>
      <c r="J778" s="82"/>
    </row>
    <row r="779" spans="1:10">
      <c r="A779" s="82">
        <v>4809798</v>
      </c>
      <c r="B779" s="83">
        <v>2503386</v>
      </c>
      <c r="C779" s="82" t="s">
        <v>557</v>
      </c>
      <c r="D779" s="82" t="s">
        <v>69</v>
      </c>
      <c r="E779" s="82" t="s">
        <v>127</v>
      </c>
      <c r="F779" s="82" t="s">
        <v>519</v>
      </c>
      <c r="G779" s="82" t="s">
        <v>469</v>
      </c>
      <c r="H779" s="82" t="s">
        <v>1325</v>
      </c>
      <c r="I779" s="82" t="s">
        <v>159</v>
      </c>
      <c r="J779" s="82"/>
    </row>
    <row r="780" spans="1:10">
      <c r="A780" s="82">
        <v>4809779</v>
      </c>
      <c r="B780" s="83">
        <v>2503402</v>
      </c>
      <c r="C780" s="82" t="s">
        <v>558</v>
      </c>
      <c r="D780" s="82" t="s">
        <v>153</v>
      </c>
      <c r="E780" s="82" t="s">
        <v>133</v>
      </c>
      <c r="F780" s="82" t="s">
        <v>1448</v>
      </c>
      <c r="G780" s="82" t="s">
        <v>469</v>
      </c>
      <c r="H780" s="82" t="s">
        <v>1325</v>
      </c>
      <c r="I780" s="82" t="s">
        <v>159</v>
      </c>
      <c r="J780" s="82"/>
    </row>
    <row r="781" spans="1:10">
      <c r="A781" s="82">
        <v>4809778</v>
      </c>
      <c r="B781" s="83">
        <v>2503412</v>
      </c>
      <c r="C781" s="82" t="s">
        <v>559</v>
      </c>
      <c r="D781" s="82" t="s">
        <v>69</v>
      </c>
      <c r="E781" s="82" t="s">
        <v>127</v>
      </c>
      <c r="F781" s="82" t="s">
        <v>519</v>
      </c>
      <c r="G781" s="82" t="s">
        <v>469</v>
      </c>
      <c r="H781" s="82" t="s">
        <v>1325</v>
      </c>
      <c r="I781" s="82" t="s">
        <v>159</v>
      </c>
      <c r="J781" s="82"/>
    </row>
    <row r="782" spans="1:10">
      <c r="A782" s="82">
        <v>4822637</v>
      </c>
      <c r="B782" s="83">
        <v>2503444</v>
      </c>
      <c r="C782" s="82" t="s">
        <v>1392</v>
      </c>
      <c r="D782" s="82" t="s">
        <v>69</v>
      </c>
      <c r="E782" s="82" t="s">
        <v>127</v>
      </c>
      <c r="F782" s="82" t="s">
        <v>519</v>
      </c>
      <c r="G782" s="82" t="s">
        <v>469</v>
      </c>
      <c r="H782" s="82" t="s">
        <v>1325</v>
      </c>
      <c r="I782" s="82" t="s">
        <v>159</v>
      </c>
      <c r="J782" s="82"/>
    </row>
    <row r="783" spans="1:10">
      <c r="A783" s="82">
        <v>4822645</v>
      </c>
      <c r="B783" s="83">
        <v>2503505</v>
      </c>
      <c r="C783" s="82" t="s">
        <v>1393</v>
      </c>
      <c r="D783" s="82" t="s">
        <v>1327</v>
      </c>
      <c r="E783" s="82" t="s">
        <v>133</v>
      </c>
      <c r="F783" s="82" t="s">
        <v>1448</v>
      </c>
      <c r="G783" s="82" t="s">
        <v>469</v>
      </c>
      <c r="H783" s="82" t="s">
        <v>1325</v>
      </c>
      <c r="I783" s="82" t="s">
        <v>159</v>
      </c>
      <c r="J783" s="82"/>
    </row>
    <row r="784" spans="1:10">
      <c r="A784" s="82">
        <v>4822659</v>
      </c>
      <c r="B784" s="83">
        <v>2503508</v>
      </c>
      <c r="C784" s="82" t="s">
        <v>1394</v>
      </c>
      <c r="D784" s="82" t="s">
        <v>153</v>
      </c>
      <c r="E784" s="82" t="s">
        <v>133</v>
      </c>
      <c r="F784" s="82" t="s">
        <v>1448</v>
      </c>
      <c r="G784" s="82" t="s">
        <v>469</v>
      </c>
      <c r="H784" s="82" t="s">
        <v>1325</v>
      </c>
      <c r="I784" s="82" t="s">
        <v>159</v>
      </c>
      <c r="J784" s="82"/>
    </row>
    <row r="785" spans="1:10">
      <c r="A785" s="82">
        <v>4822636</v>
      </c>
      <c r="B785" s="83">
        <v>2503515</v>
      </c>
      <c r="C785" s="82" t="s">
        <v>1398</v>
      </c>
      <c r="D785" s="82" t="s">
        <v>1327</v>
      </c>
      <c r="E785" s="82" t="s">
        <v>133</v>
      </c>
      <c r="F785" s="82" t="s">
        <v>1448</v>
      </c>
      <c r="G785" s="82" t="s">
        <v>469</v>
      </c>
      <c r="H785" s="82" t="s">
        <v>1325</v>
      </c>
      <c r="I785" s="82" t="s">
        <v>159</v>
      </c>
      <c r="J785" s="82"/>
    </row>
    <row r="786" spans="1:10">
      <c r="A786" s="82">
        <v>4828981</v>
      </c>
      <c r="B786" s="83">
        <v>2503544</v>
      </c>
      <c r="C786" s="82" t="s">
        <v>1434</v>
      </c>
      <c r="D786" s="82" t="s">
        <v>73</v>
      </c>
      <c r="E786" s="82" t="s">
        <v>376</v>
      </c>
      <c r="F786" s="82" t="s">
        <v>519</v>
      </c>
      <c r="G786" s="82" t="s">
        <v>470</v>
      </c>
      <c r="H786" s="82" t="s">
        <v>1325</v>
      </c>
      <c r="I786" s="82" t="s">
        <v>159</v>
      </c>
      <c r="J786" s="82"/>
    </row>
    <row r="787" spans="1:10">
      <c r="A787" s="82">
        <v>4849745</v>
      </c>
      <c r="B787" s="83">
        <v>2503770</v>
      </c>
      <c r="C787" s="82" t="s">
        <v>1513</v>
      </c>
      <c r="D787" s="82" t="s">
        <v>69</v>
      </c>
      <c r="E787" s="82" t="s">
        <v>376</v>
      </c>
      <c r="F787" s="82" t="s">
        <v>519</v>
      </c>
      <c r="G787" s="82" t="s">
        <v>470</v>
      </c>
      <c r="H787" s="82" t="s">
        <v>1325</v>
      </c>
      <c r="I787" s="82" t="s">
        <v>159</v>
      </c>
      <c r="J787" s="82"/>
    </row>
    <row r="788" spans="1:10">
      <c r="A788" s="82">
        <v>4849755</v>
      </c>
      <c r="B788" s="83">
        <v>2503771</v>
      </c>
      <c r="C788" s="82" t="s">
        <v>1514</v>
      </c>
      <c r="D788" s="82" t="s">
        <v>69</v>
      </c>
      <c r="E788" s="82" t="s">
        <v>376</v>
      </c>
      <c r="F788" s="82" t="s">
        <v>519</v>
      </c>
      <c r="G788" s="82" t="s">
        <v>470</v>
      </c>
      <c r="H788" s="82" t="s">
        <v>1325</v>
      </c>
      <c r="I788" s="82" t="s">
        <v>159</v>
      </c>
      <c r="J788" s="82"/>
    </row>
    <row r="789" spans="1:10">
      <c r="A789" s="82">
        <v>4849735</v>
      </c>
      <c r="B789" s="83">
        <v>2503792</v>
      </c>
      <c r="C789" s="82" t="s">
        <v>1515</v>
      </c>
      <c r="D789" s="82" t="s">
        <v>69</v>
      </c>
      <c r="E789" s="82" t="s">
        <v>376</v>
      </c>
      <c r="F789" s="82" t="s">
        <v>519</v>
      </c>
      <c r="G789" s="82" t="s">
        <v>470</v>
      </c>
      <c r="H789" s="82" t="s">
        <v>1325</v>
      </c>
      <c r="I789" s="82" t="s">
        <v>159</v>
      </c>
      <c r="J789" s="82"/>
    </row>
    <row r="790" spans="1:10">
      <c r="A790" s="82">
        <v>4849741</v>
      </c>
      <c r="B790" s="83">
        <v>2503829</v>
      </c>
      <c r="C790" s="82" t="s">
        <v>1516</v>
      </c>
      <c r="D790" s="82" t="s">
        <v>1327</v>
      </c>
      <c r="E790" s="82" t="s">
        <v>133</v>
      </c>
      <c r="F790" s="82" t="s">
        <v>1448</v>
      </c>
      <c r="G790" s="82" t="s">
        <v>470</v>
      </c>
      <c r="H790" s="82" t="s">
        <v>1325</v>
      </c>
      <c r="I790" s="82" t="s">
        <v>159</v>
      </c>
      <c r="J790" s="82"/>
    </row>
    <row r="791" spans="1:10">
      <c r="A791" s="82">
        <v>4851603</v>
      </c>
      <c r="B791" s="83">
        <v>2503898</v>
      </c>
      <c r="C791" s="82" t="s">
        <v>1517</v>
      </c>
      <c r="D791" s="82" t="s">
        <v>69</v>
      </c>
      <c r="E791" s="82" t="s">
        <v>127</v>
      </c>
      <c r="F791" s="82" t="s">
        <v>519</v>
      </c>
      <c r="G791" s="82" t="s">
        <v>470</v>
      </c>
      <c r="H791" s="82" t="s">
        <v>1325</v>
      </c>
      <c r="I791" s="82" t="s">
        <v>159</v>
      </c>
      <c r="J791" s="82"/>
    </row>
    <row r="792" spans="1:10">
      <c r="A792" s="82">
        <v>4851599</v>
      </c>
      <c r="B792" s="83">
        <v>2503908</v>
      </c>
      <c r="C792" s="82" t="s">
        <v>1518</v>
      </c>
      <c r="D792" s="82" t="s">
        <v>69</v>
      </c>
      <c r="E792" s="82" t="s">
        <v>127</v>
      </c>
      <c r="F792" s="82" t="s">
        <v>519</v>
      </c>
      <c r="G792" s="82" t="s">
        <v>470</v>
      </c>
      <c r="H792" s="82" t="s">
        <v>1325</v>
      </c>
      <c r="I792" s="82" t="s">
        <v>159</v>
      </c>
      <c r="J792" s="82"/>
    </row>
    <row r="793" spans="1:10">
      <c r="A793" s="82">
        <v>4851600</v>
      </c>
      <c r="B793" s="83">
        <v>2503946</v>
      </c>
      <c r="C793" s="82" t="s">
        <v>1519</v>
      </c>
      <c r="D793" s="82" t="s">
        <v>1327</v>
      </c>
      <c r="E793" s="82" t="s">
        <v>133</v>
      </c>
      <c r="F793" s="82" t="s">
        <v>1448</v>
      </c>
      <c r="G793" s="82" t="s">
        <v>470</v>
      </c>
      <c r="H793" s="82" t="s">
        <v>1325</v>
      </c>
      <c r="I793" s="82" t="s">
        <v>159</v>
      </c>
      <c r="J793" s="82"/>
    </row>
    <row r="794" spans="1:10">
      <c r="A794" s="82">
        <v>4852437</v>
      </c>
      <c r="B794" s="83">
        <v>2504009</v>
      </c>
      <c r="C794" s="82" t="s">
        <v>1520</v>
      </c>
      <c r="D794" s="82" t="s">
        <v>73</v>
      </c>
      <c r="E794" s="82" t="s">
        <v>376</v>
      </c>
      <c r="F794" s="82" t="s">
        <v>519</v>
      </c>
      <c r="G794" s="82" t="s">
        <v>470</v>
      </c>
      <c r="H794" s="82" t="s">
        <v>1325</v>
      </c>
      <c r="I794" s="82" t="s">
        <v>159</v>
      </c>
      <c r="J794" s="82"/>
    </row>
    <row r="795" spans="1:10">
      <c r="A795" s="82">
        <v>4852440</v>
      </c>
      <c r="B795" s="83">
        <v>2504010</v>
      </c>
      <c r="C795" s="82" t="s">
        <v>1521</v>
      </c>
      <c r="D795" s="82" t="s">
        <v>73</v>
      </c>
      <c r="E795" s="82" t="s">
        <v>376</v>
      </c>
      <c r="F795" s="82" t="s">
        <v>519</v>
      </c>
      <c r="G795" s="82" t="s">
        <v>470</v>
      </c>
      <c r="H795" s="82" t="s">
        <v>1325</v>
      </c>
      <c r="I795" s="82" t="s">
        <v>159</v>
      </c>
      <c r="J795" s="82"/>
    </row>
    <row r="796" spans="1:10">
      <c r="A796" s="82">
        <v>4856384</v>
      </c>
      <c r="B796" s="83">
        <v>2504046</v>
      </c>
      <c r="C796" s="82" t="s">
        <v>1566</v>
      </c>
      <c r="D796" s="82" t="s">
        <v>69</v>
      </c>
      <c r="E796" s="82" t="s">
        <v>376</v>
      </c>
      <c r="F796" s="82" t="s">
        <v>519</v>
      </c>
      <c r="G796" s="82" t="s">
        <v>472</v>
      </c>
      <c r="H796" s="82" t="s">
        <v>1325</v>
      </c>
      <c r="I796" s="82" t="s">
        <v>159</v>
      </c>
      <c r="J796" s="82"/>
    </row>
    <row r="797" spans="1:10">
      <c r="A797" s="82">
        <v>4856399</v>
      </c>
      <c r="B797" s="83">
        <v>2504049</v>
      </c>
      <c r="C797" s="82" t="s">
        <v>1567</v>
      </c>
      <c r="D797" s="82" t="s">
        <v>69</v>
      </c>
      <c r="E797" s="82" t="s">
        <v>127</v>
      </c>
      <c r="F797" s="82" t="s">
        <v>519</v>
      </c>
      <c r="G797" s="82" t="s">
        <v>472</v>
      </c>
      <c r="H797" s="82" t="s">
        <v>1325</v>
      </c>
      <c r="I797" s="82" t="s">
        <v>159</v>
      </c>
      <c r="J797" s="82"/>
    </row>
    <row r="798" spans="1:10">
      <c r="A798" s="82">
        <v>4856337</v>
      </c>
      <c r="B798" s="83">
        <v>2504052</v>
      </c>
      <c r="C798" s="82" t="s">
        <v>1568</v>
      </c>
      <c r="D798" s="82" t="s">
        <v>69</v>
      </c>
      <c r="E798" s="82" t="s">
        <v>376</v>
      </c>
      <c r="F798" s="82" t="s">
        <v>519</v>
      </c>
      <c r="G798" s="82" t="s">
        <v>472</v>
      </c>
      <c r="H798" s="82" t="s">
        <v>1325</v>
      </c>
      <c r="I798" s="82" t="s">
        <v>159</v>
      </c>
      <c r="J798" s="82"/>
    </row>
    <row r="799" spans="1:10">
      <c r="A799" s="82">
        <v>4856410</v>
      </c>
      <c r="B799" s="83">
        <v>2504059</v>
      </c>
      <c r="C799" s="82" t="s">
        <v>1569</v>
      </c>
      <c r="D799" s="82" t="s">
        <v>153</v>
      </c>
      <c r="E799" s="82" t="s">
        <v>133</v>
      </c>
      <c r="F799" s="82" t="s">
        <v>1448</v>
      </c>
      <c r="G799" s="82" t="s">
        <v>472</v>
      </c>
      <c r="H799" s="82" t="s">
        <v>1325</v>
      </c>
      <c r="I799" s="82" t="s">
        <v>159</v>
      </c>
      <c r="J799" s="82"/>
    </row>
    <row r="800" spans="1:10">
      <c r="A800" s="82">
        <v>4856405</v>
      </c>
      <c r="B800" s="83">
        <v>2504067</v>
      </c>
      <c r="C800" s="82" t="s">
        <v>1570</v>
      </c>
      <c r="D800" s="82" t="s">
        <v>69</v>
      </c>
      <c r="E800" s="82" t="s">
        <v>376</v>
      </c>
      <c r="F800" s="82" t="s">
        <v>519</v>
      </c>
      <c r="G800" s="82" t="s">
        <v>472</v>
      </c>
      <c r="H800" s="82" t="s">
        <v>1325</v>
      </c>
      <c r="I800" s="82" t="s">
        <v>159</v>
      </c>
      <c r="J800" s="82"/>
    </row>
    <row r="801" spans="1:10">
      <c r="A801" s="82">
        <v>4856340</v>
      </c>
      <c r="B801" s="83">
        <v>2504096</v>
      </c>
      <c r="C801" s="82" t="s">
        <v>1571</v>
      </c>
      <c r="D801" s="82" t="s">
        <v>153</v>
      </c>
      <c r="E801" s="82" t="s">
        <v>133</v>
      </c>
      <c r="F801" s="82" t="s">
        <v>1448</v>
      </c>
      <c r="G801" s="82" t="s">
        <v>472</v>
      </c>
      <c r="H801" s="82" t="s">
        <v>1325</v>
      </c>
      <c r="I801" s="82" t="s">
        <v>159</v>
      </c>
      <c r="J801" s="82"/>
    </row>
    <row r="802" spans="1:10">
      <c r="A802" s="82">
        <v>4496451</v>
      </c>
      <c r="B802" s="83"/>
      <c r="C802" s="82" t="s">
        <v>253</v>
      </c>
      <c r="D802" s="82" t="s">
        <v>80</v>
      </c>
      <c r="E802" s="82" t="s">
        <v>157</v>
      </c>
      <c r="F802" s="82" t="s">
        <v>481</v>
      </c>
      <c r="G802" s="82" t="s">
        <v>469</v>
      </c>
      <c r="H802" s="82" t="s">
        <v>1325</v>
      </c>
      <c r="I802" s="82" t="s">
        <v>158</v>
      </c>
      <c r="J802" s="82"/>
    </row>
    <row r="803" spans="1:10">
      <c r="A803" s="82">
        <v>4452121</v>
      </c>
      <c r="B803" s="83"/>
      <c r="C803" s="82" t="s">
        <v>1522</v>
      </c>
      <c r="D803" s="82" t="s">
        <v>155</v>
      </c>
      <c r="E803" s="82" t="s">
        <v>519</v>
      </c>
      <c r="F803" s="82" t="s">
        <v>519</v>
      </c>
      <c r="G803" s="82" t="s">
        <v>469</v>
      </c>
      <c r="H803" s="82" t="s">
        <v>1325</v>
      </c>
      <c r="I803" s="82" t="s">
        <v>158</v>
      </c>
      <c r="J803" s="82"/>
    </row>
    <row r="804" spans="1:10">
      <c r="A804" s="82">
        <v>4339342</v>
      </c>
      <c r="B804" s="83"/>
      <c r="C804" s="82" t="s">
        <v>522</v>
      </c>
      <c r="D804" s="82" t="s">
        <v>155</v>
      </c>
      <c r="E804" s="82" t="s">
        <v>244</v>
      </c>
      <c r="F804" s="82" t="s">
        <v>1603</v>
      </c>
      <c r="G804" s="82" t="s">
        <v>469</v>
      </c>
      <c r="H804" s="82" t="s">
        <v>1325</v>
      </c>
      <c r="I804" s="82" t="s">
        <v>158</v>
      </c>
      <c r="J804" s="82"/>
    </row>
    <row r="805" spans="1:10">
      <c r="A805" s="82">
        <v>4496191</v>
      </c>
      <c r="B805" s="83"/>
      <c r="C805" s="82" t="s">
        <v>1395</v>
      </c>
      <c r="D805" s="82" t="s">
        <v>67</v>
      </c>
      <c r="E805" s="82" t="s">
        <v>1360</v>
      </c>
      <c r="F805" s="82" t="s">
        <v>161</v>
      </c>
      <c r="G805" s="82" t="s">
        <v>469</v>
      </c>
      <c r="H805" s="82" t="s">
        <v>1325</v>
      </c>
      <c r="I805" s="82" t="s">
        <v>158</v>
      </c>
      <c r="J805" s="82"/>
    </row>
    <row r="806" spans="1:10">
      <c r="A806" s="82">
        <v>4805325</v>
      </c>
      <c r="B806" s="83"/>
      <c r="C806" s="82" t="s">
        <v>1624</v>
      </c>
      <c r="D806" s="82" t="s">
        <v>69</v>
      </c>
      <c r="E806" s="82" t="s">
        <v>1582</v>
      </c>
      <c r="F806" s="82" t="s">
        <v>1582</v>
      </c>
      <c r="G806" s="82" t="s">
        <v>469</v>
      </c>
      <c r="H806" s="82" t="s">
        <v>1325</v>
      </c>
      <c r="I806" s="82" t="s">
        <v>158</v>
      </c>
      <c r="J806" s="82"/>
    </row>
    <row r="807" spans="1:10">
      <c r="A807" s="82">
        <v>4741896</v>
      </c>
      <c r="B807" s="83"/>
      <c r="C807" s="82" t="s">
        <v>359</v>
      </c>
      <c r="D807" s="82" t="s">
        <v>84</v>
      </c>
      <c r="E807" s="82" t="s">
        <v>1661</v>
      </c>
      <c r="F807" s="82" t="s">
        <v>519</v>
      </c>
      <c r="G807" s="82" t="s">
        <v>469</v>
      </c>
      <c r="H807" s="82" t="s">
        <v>1325</v>
      </c>
      <c r="I807" s="82" t="s">
        <v>158</v>
      </c>
      <c r="J807" s="82"/>
    </row>
    <row r="808" spans="1:10">
      <c r="A808" s="82">
        <v>4509968</v>
      </c>
      <c r="B808" s="83"/>
      <c r="C808" s="82" t="s">
        <v>261</v>
      </c>
      <c r="D808" s="82" t="s">
        <v>1329</v>
      </c>
      <c r="E808" s="82" t="s">
        <v>1448</v>
      </c>
      <c r="F808" s="82" t="s">
        <v>1448</v>
      </c>
      <c r="G808" s="82" t="s">
        <v>469</v>
      </c>
      <c r="H808" s="82" t="s">
        <v>1325</v>
      </c>
      <c r="I808" s="82" t="s">
        <v>158</v>
      </c>
      <c r="J808" s="82"/>
    </row>
    <row r="809" spans="1:10">
      <c r="A809" s="82">
        <v>4768574</v>
      </c>
      <c r="B809" s="83"/>
      <c r="C809" s="82" t="s">
        <v>1625</v>
      </c>
      <c r="D809" s="82" t="s">
        <v>155</v>
      </c>
      <c r="E809" s="82" t="s">
        <v>244</v>
      </c>
      <c r="F809" s="82" t="s">
        <v>1603</v>
      </c>
      <c r="G809" s="82" t="s">
        <v>469</v>
      </c>
      <c r="H809" s="82" t="s">
        <v>1325</v>
      </c>
      <c r="I809" s="82" t="s">
        <v>158</v>
      </c>
      <c r="J809" s="82"/>
    </row>
    <row r="810" spans="1:10">
      <c r="A810" s="82">
        <v>4871968</v>
      </c>
      <c r="B810" s="83"/>
      <c r="C810" s="82" t="s">
        <v>1598</v>
      </c>
      <c r="D810" s="82" t="s">
        <v>76</v>
      </c>
      <c r="E810" s="82" t="s">
        <v>1698</v>
      </c>
      <c r="F810" s="82" t="s">
        <v>1698</v>
      </c>
      <c r="G810" s="82" t="s">
        <v>469</v>
      </c>
      <c r="H810" s="82" t="s">
        <v>1325</v>
      </c>
      <c r="I810" s="82" t="s">
        <v>158</v>
      </c>
      <c r="J810" s="82" t="s">
        <v>1324</v>
      </c>
    </row>
    <row r="1249" spans="11:14">
      <c r="K1249" s="79"/>
      <c r="L1249" s="79"/>
      <c r="M1249" s="79"/>
      <c r="N1249" s="6"/>
    </row>
    <row r="1250" spans="11:14">
      <c r="K1250" s="79"/>
      <c r="L1250" s="79"/>
      <c r="M1250" s="79"/>
      <c r="N1250" s="6"/>
    </row>
    <row r="1251" spans="11:14">
      <c r="K1251" s="79"/>
      <c r="L1251" s="79"/>
      <c r="M1251" s="79"/>
      <c r="N1251" s="6"/>
    </row>
    <row r="1252" spans="11:14">
      <c r="K1252" s="79"/>
      <c r="L1252" s="79"/>
      <c r="M1252" s="79"/>
      <c r="N1252" s="6"/>
    </row>
    <row r="1253" spans="11:14">
      <c r="K1253" s="79"/>
      <c r="L1253" s="79"/>
      <c r="M1253" s="79"/>
      <c r="N1253" s="6"/>
    </row>
    <row r="1254" spans="11:14">
      <c r="K1254" s="79"/>
      <c r="L1254" s="79"/>
      <c r="M1254" s="79"/>
      <c r="N1254" s="6"/>
    </row>
    <row r="1255" spans="11:14">
      <c r="K1255" s="79"/>
      <c r="L1255" s="79"/>
      <c r="M1255" s="79"/>
      <c r="N1255" s="6"/>
    </row>
    <row r="1256" spans="11:14">
      <c r="K1256" s="79"/>
      <c r="L1256" s="79"/>
      <c r="M1256" s="79"/>
      <c r="N1256" s="6"/>
    </row>
    <row r="1257" spans="11:14">
      <c r="K1257" s="79"/>
      <c r="L1257" s="79"/>
      <c r="M1257" s="79"/>
      <c r="N1257" s="6"/>
    </row>
    <row r="1258" spans="11:14">
      <c r="K1258" s="79"/>
      <c r="L1258" s="79"/>
      <c r="M1258" s="79"/>
      <c r="N1258" s="6"/>
    </row>
    <row r="1259" spans="11:14">
      <c r="K1259" s="79"/>
      <c r="L1259" s="79"/>
      <c r="M1259" s="79"/>
      <c r="N1259" s="6"/>
    </row>
    <row r="1260" spans="11:14">
      <c r="K1260" s="79"/>
      <c r="L1260" s="79"/>
      <c r="M1260" s="79"/>
      <c r="N1260" s="6"/>
    </row>
    <row r="1261" spans="11:14">
      <c r="K1261" s="79"/>
      <c r="L1261" s="79"/>
      <c r="M1261" s="79"/>
      <c r="N1261" s="6"/>
    </row>
    <row r="1262" spans="11:14">
      <c r="K1262" s="79"/>
      <c r="L1262" s="79"/>
      <c r="M1262" s="79"/>
      <c r="N1262" s="6"/>
    </row>
    <row r="1263" spans="11:14">
      <c r="K1263" s="79"/>
      <c r="L1263" s="79"/>
      <c r="M1263" s="79"/>
      <c r="N1263" s="6"/>
    </row>
    <row r="1264" spans="11:14">
      <c r="K1264" s="79"/>
      <c r="L1264" s="79"/>
      <c r="M1264" s="79"/>
      <c r="N1264" s="6"/>
    </row>
    <row r="1265" spans="11:14">
      <c r="K1265" s="79"/>
      <c r="L1265" s="79"/>
      <c r="M1265" s="79"/>
      <c r="N1265" s="6"/>
    </row>
    <row r="1266" spans="11:14">
      <c r="K1266" s="79"/>
      <c r="L1266" s="79"/>
      <c r="M1266" s="79"/>
      <c r="N1266" s="6"/>
    </row>
    <row r="1267" spans="11:14">
      <c r="K1267" s="79"/>
      <c r="L1267" s="79"/>
      <c r="M1267" s="79"/>
      <c r="N1267" s="6"/>
    </row>
    <row r="1268" spans="11:14">
      <c r="K1268" s="79"/>
      <c r="L1268" s="79"/>
      <c r="M1268" s="79"/>
      <c r="N1268" s="6"/>
    </row>
    <row r="1269" spans="11:14">
      <c r="K1269" s="79"/>
      <c r="L1269" s="79"/>
      <c r="M1269" s="79"/>
      <c r="N1269" s="6"/>
    </row>
    <row r="1270" spans="11:14">
      <c r="K1270" s="79"/>
      <c r="L1270" s="79"/>
      <c r="M1270" s="79"/>
      <c r="N1270" s="6"/>
    </row>
    <row r="1271" spans="11:14">
      <c r="K1271" s="79"/>
      <c r="L1271" s="79"/>
      <c r="M1271" s="79"/>
      <c r="N1271" s="6"/>
    </row>
    <row r="1272" spans="11:14">
      <c r="K1272" s="79"/>
      <c r="L1272" s="79"/>
      <c r="M1272" s="79"/>
      <c r="N1272" s="6"/>
    </row>
    <row r="1273" spans="11:14">
      <c r="K1273" s="79"/>
      <c r="L1273" s="79"/>
      <c r="M1273" s="79"/>
      <c r="N1273" s="6"/>
    </row>
    <row r="1274" spans="11:14">
      <c r="K1274" s="79"/>
      <c r="L1274" s="79"/>
      <c r="M1274" s="79"/>
      <c r="N1274" s="6"/>
    </row>
    <row r="1275" spans="11:14">
      <c r="K1275" s="79"/>
      <c r="L1275" s="79"/>
      <c r="M1275" s="79"/>
      <c r="N1275" s="6"/>
    </row>
    <row r="1276" spans="11:14">
      <c r="K1276" s="79"/>
      <c r="L1276" s="79"/>
      <c r="M1276" s="79"/>
      <c r="N1276" s="6"/>
    </row>
    <row r="1277" spans="11:14">
      <c r="K1277" s="79"/>
      <c r="L1277" s="79"/>
      <c r="M1277" s="79"/>
      <c r="N1277" s="6"/>
    </row>
    <row r="1278" spans="11:14">
      <c r="K1278" s="79"/>
      <c r="L1278" s="79"/>
      <c r="M1278" s="79"/>
      <c r="N1278" s="6"/>
    </row>
    <row r="1279" spans="11:14">
      <c r="K1279" s="79"/>
      <c r="L1279" s="79"/>
      <c r="M1279" s="79"/>
      <c r="N1279" s="6"/>
    </row>
    <row r="1280" spans="11:14">
      <c r="K1280" s="79"/>
      <c r="L1280" s="79"/>
      <c r="M1280" s="79"/>
      <c r="N1280" s="6"/>
    </row>
    <row r="1281" spans="11:14">
      <c r="K1281" s="79"/>
      <c r="L1281" s="79"/>
      <c r="M1281" s="79"/>
      <c r="N1281" s="6"/>
    </row>
    <row r="1282" spans="11:14">
      <c r="K1282" s="79"/>
      <c r="L1282" s="79"/>
      <c r="M1282" s="79"/>
      <c r="N1282" s="6"/>
    </row>
    <row r="1283" spans="11:14">
      <c r="K1283" s="79"/>
      <c r="L1283" s="79"/>
      <c r="M1283" s="79"/>
      <c r="N1283" s="6"/>
    </row>
    <row r="1284" spans="11:14">
      <c r="K1284" s="79"/>
      <c r="L1284" s="79"/>
      <c r="M1284" s="79"/>
      <c r="N1284" s="6"/>
    </row>
    <row r="1285" spans="11:14">
      <c r="K1285" s="79"/>
      <c r="L1285" s="79"/>
      <c r="M1285" s="79"/>
      <c r="N1285" s="6"/>
    </row>
    <row r="1286" spans="11:14">
      <c r="K1286" s="79"/>
      <c r="L1286" s="79"/>
      <c r="M1286" s="79"/>
      <c r="N1286" s="6"/>
    </row>
    <row r="1287" spans="11:14">
      <c r="K1287" s="79"/>
      <c r="L1287" s="79"/>
      <c r="M1287" s="79"/>
      <c r="N1287" s="6"/>
    </row>
    <row r="1288" spans="11:14">
      <c r="K1288" s="79"/>
      <c r="L1288" s="79"/>
      <c r="M1288" s="79"/>
      <c r="N1288" s="6"/>
    </row>
    <row r="1289" spans="11:14">
      <c r="K1289" s="79"/>
      <c r="L1289" s="79"/>
      <c r="M1289" s="79"/>
      <c r="N1289" s="6"/>
    </row>
    <row r="1290" spans="11:14">
      <c r="K1290" s="79"/>
      <c r="L1290" s="79"/>
      <c r="M1290" s="79"/>
      <c r="N1290" s="6"/>
    </row>
    <row r="1291" spans="11:14">
      <c r="K1291" s="79"/>
      <c r="L1291" s="79"/>
      <c r="M1291" s="79"/>
      <c r="N1291" s="6"/>
    </row>
    <row r="1292" spans="11:14">
      <c r="K1292" s="79"/>
      <c r="L1292" s="79"/>
      <c r="M1292" s="79"/>
      <c r="N1292" s="6"/>
    </row>
    <row r="1293" spans="11:14">
      <c r="K1293" s="79"/>
      <c r="L1293" s="79"/>
      <c r="M1293" s="79"/>
      <c r="N1293" s="6"/>
    </row>
    <row r="1294" spans="11:14">
      <c r="K1294" s="79"/>
      <c r="L1294" s="79"/>
      <c r="M1294" s="79"/>
      <c r="N1294" s="6"/>
    </row>
    <row r="1295" spans="11:14">
      <c r="K1295" s="79"/>
      <c r="L1295" s="79"/>
      <c r="M1295" s="79"/>
      <c r="N1295" s="6"/>
    </row>
    <row r="1296" spans="11:14">
      <c r="K1296" s="79"/>
      <c r="L1296" s="79"/>
      <c r="M1296" s="79"/>
      <c r="N1296" s="6"/>
    </row>
    <row r="1297" spans="11:14">
      <c r="K1297" s="79"/>
      <c r="L1297" s="79"/>
      <c r="M1297" s="79"/>
      <c r="N1297" s="6"/>
    </row>
    <row r="1298" spans="11:14">
      <c r="K1298" s="79"/>
      <c r="L1298" s="79"/>
      <c r="M1298" s="79"/>
      <c r="N1298" s="6"/>
    </row>
    <row r="1299" spans="11:14">
      <c r="K1299" s="79"/>
      <c r="L1299" s="79"/>
      <c r="M1299" s="79"/>
      <c r="N1299" s="6"/>
    </row>
    <row r="1300" spans="11:14">
      <c r="K1300" s="79"/>
      <c r="L1300" s="79"/>
      <c r="M1300" s="79"/>
      <c r="N1300" s="6"/>
    </row>
    <row r="1301" spans="11:14">
      <c r="K1301" s="79"/>
      <c r="L1301" s="79"/>
      <c r="M1301" s="79"/>
      <c r="N1301" s="6"/>
    </row>
    <row r="1302" spans="11:14">
      <c r="K1302" s="79"/>
      <c r="L1302" s="79"/>
      <c r="M1302" s="79"/>
      <c r="N1302" s="6"/>
    </row>
    <row r="1303" spans="11:14">
      <c r="K1303" s="79"/>
      <c r="L1303" s="79"/>
      <c r="M1303" s="79"/>
      <c r="N1303" s="6"/>
    </row>
    <row r="1304" spans="11:14">
      <c r="K1304" s="79"/>
      <c r="L1304" s="79"/>
      <c r="M1304" s="79"/>
      <c r="N1304" s="6"/>
    </row>
    <row r="1305" spans="11:14">
      <c r="K1305" s="79"/>
      <c r="L1305" s="79"/>
      <c r="M1305" s="79"/>
      <c r="N1305" s="6"/>
    </row>
    <row r="1306" spans="11:14">
      <c r="K1306" s="79"/>
      <c r="L1306" s="79"/>
      <c r="M1306" s="79"/>
      <c r="N1306" s="6"/>
    </row>
    <row r="1307" spans="11:14">
      <c r="K1307" s="79"/>
      <c r="L1307" s="79"/>
      <c r="M1307" s="79"/>
      <c r="N1307" s="6"/>
    </row>
    <row r="1308" spans="11:14">
      <c r="K1308" s="79"/>
      <c r="L1308" s="79"/>
      <c r="M1308" s="79"/>
      <c r="N1308" s="6"/>
    </row>
    <row r="1309" spans="11:14">
      <c r="K1309" s="79"/>
      <c r="L1309" s="79"/>
      <c r="M1309" s="79"/>
      <c r="N1309" s="6"/>
    </row>
    <row r="1310" spans="11:14">
      <c r="K1310" s="79"/>
      <c r="L1310" s="79"/>
      <c r="M1310" s="79"/>
      <c r="N1310" s="6"/>
    </row>
    <row r="1311" spans="11:14">
      <c r="K1311" s="79"/>
      <c r="L1311" s="79"/>
      <c r="M1311" s="79"/>
      <c r="N1311" s="6"/>
    </row>
    <row r="1312" spans="11:14">
      <c r="K1312" s="79"/>
      <c r="L1312" s="79"/>
      <c r="M1312" s="79"/>
      <c r="N1312" s="6"/>
    </row>
    <row r="1313" spans="11:14">
      <c r="K1313" s="79"/>
      <c r="L1313" s="79"/>
      <c r="M1313" s="79"/>
      <c r="N1313" s="6"/>
    </row>
    <row r="1314" spans="11:14">
      <c r="K1314" s="79"/>
      <c r="L1314" s="79"/>
      <c r="M1314" s="79"/>
      <c r="N1314" s="6"/>
    </row>
    <row r="1315" spans="11:14">
      <c r="K1315" s="79"/>
      <c r="L1315" s="79"/>
      <c r="M1315" s="79"/>
      <c r="N1315" s="6"/>
    </row>
    <row r="1316" spans="11:14">
      <c r="K1316" s="79"/>
      <c r="L1316" s="79"/>
      <c r="M1316" s="79"/>
      <c r="N1316" s="6"/>
    </row>
    <row r="1317" spans="11:14">
      <c r="K1317" s="79"/>
      <c r="L1317" s="79"/>
      <c r="M1317" s="79"/>
      <c r="N1317" s="6"/>
    </row>
    <row r="1318" spans="11:14">
      <c r="K1318" s="79"/>
      <c r="L1318" s="79"/>
      <c r="M1318" s="79"/>
      <c r="N1318" s="6"/>
    </row>
    <row r="1319" spans="11:14">
      <c r="K1319" s="79"/>
      <c r="L1319" s="79"/>
      <c r="M1319" s="79"/>
      <c r="N1319" s="6"/>
    </row>
    <row r="1320" spans="11:14">
      <c r="K1320" s="79"/>
      <c r="L1320" s="79"/>
      <c r="M1320" s="79"/>
      <c r="N1320" s="6"/>
    </row>
    <row r="1321" spans="11:14">
      <c r="K1321" s="79"/>
      <c r="L1321" s="79"/>
      <c r="M1321" s="79"/>
      <c r="N1321" s="6"/>
    </row>
    <row r="1322" spans="11:14">
      <c r="K1322" s="79"/>
      <c r="L1322" s="79"/>
      <c r="M1322" s="79"/>
      <c r="N1322" s="6"/>
    </row>
    <row r="1323" spans="11:14">
      <c r="K1323" s="79"/>
      <c r="L1323" s="79"/>
      <c r="M1323" s="79"/>
      <c r="N1323" s="6"/>
    </row>
    <row r="1324" spans="11:14">
      <c r="K1324" s="79"/>
      <c r="L1324" s="79"/>
      <c r="M1324" s="79"/>
      <c r="N1324" s="6"/>
    </row>
  </sheetData>
  <phoneticPr fontId="2" type="noConversion"/>
  <conditionalFormatting sqref="A2">
    <cfRule type="duplicateValues" dxfId="212" priority="17"/>
  </conditionalFormatting>
  <conditionalFormatting sqref="B2">
    <cfRule type="duplicateValues" dxfId="211" priority="11"/>
    <cfRule type="duplicateValues" dxfId="210" priority="12"/>
    <cfRule type="duplicateValues" dxfId="209" priority="13"/>
  </conditionalFormatting>
  <conditionalFormatting sqref="C2">
    <cfRule type="duplicateValues" dxfId="208" priority="14"/>
    <cfRule type="duplicateValues" dxfId="207" priority="15"/>
    <cfRule type="duplicateValues" dxfId="206" priority="16"/>
  </conditionalFormatting>
  <conditionalFormatting sqref="D2">
    <cfRule type="duplicateValues" dxfId="205" priority="8"/>
    <cfRule type="duplicateValues" dxfId="204" priority="9"/>
    <cfRule type="duplicateValues" dxfId="203" priority="10"/>
  </conditionalFormatting>
  <conditionalFormatting sqref="I2">
    <cfRule type="duplicateValues" dxfId="202" priority="7"/>
  </conditionalFormatting>
  <conditionalFormatting sqref="H3:H810">
    <cfRule type="containsText" dxfId="201" priority="3" operator="containsText" text="Retiro">
      <formula>NOT(ISERROR(SEARCH("Retiro",H3)))</formula>
    </cfRule>
    <cfRule type="containsText" dxfId="200" priority="4" operator="containsText" text="Activo">
      <formula>NOT(ISERROR(SEARCH("Activo",H3)))</formula>
    </cfRule>
  </conditionalFormatting>
  <conditionalFormatting sqref="J2">
    <cfRule type="duplicateValues" dxfId="199" priority="1"/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80CE7-3105-4EF5-8544-C9F1E28D875C}">
  <sheetPr codeName="Hoja6"/>
  <dimension ref="A1:L35"/>
  <sheetViews>
    <sheetView workbookViewId="0">
      <selection activeCell="A3" sqref="A3"/>
    </sheetView>
  </sheetViews>
  <sheetFormatPr baseColWidth="10" defaultRowHeight="15"/>
  <cols>
    <col min="1" max="1" width="26" customWidth="1"/>
    <col min="2" max="2" width="18.28515625" style="43" customWidth="1"/>
    <col min="3" max="3" width="11.85546875" bestFit="1" customWidth="1"/>
    <col min="12" max="12" width="14" bestFit="1" customWidth="1"/>
  </cols>
  <sheetData>
    <row r="1" spans="1:12">
      <c r="A1" s="48" t="s">
        <v>13</v>
      </c>
      <c r="B1" s="49" t="s">
        <v>15</v>
      </c>
      <c r="D1" s="1">
        <f>QUOTIENT(DATA!A2,1)</f>
        <v>46275</v>
      </c>
      <c r="L1" t="str">
        <f>D1&amp;A2</f>
        <v>46275LUA AMC</v>
      </c>
    </row>
    <row r="2" spans="1:12">
      <c r="A2" s="47" t="s">
        <v>69</v>
      </c>
      <c r="B2" s="74">
        <f>IFERROR(INDEX(DAILY!$A:$V,MATCH($D$1,DAILY!$A:$A,0),MATCH($A2,DAILY!$1:$1,0)),"-")</f>
        <v>800</v>
      </c>
      <c r="C2" s="3"/>
    </row>
    <row r="3" spans="1:12">
      <c r="A3" s="47" t="s">
        <v>87</v>
      </c>
      <c r="B3" s="74" t="str">
        <f>IFERROR(INDEX(DAILY!$A:$V,MATCH($D$1,DAILY!$A:$A,0),MATCH($A3,DAILY!$1:$1,0)),"-")</f>
        <v>-</v>
      </c>
    </row>
    <row r="4" spans="1:12">
      <c r="A4" s="47" t="s">
        <v>73</v>
      </c>
      <c r="B4" s="74">
        <f>IFERROR(INDEX(DAILY!$A:$V,MATCH($D$1,DAILY!$A:$A,0),MATCH($A4,DAILY!$1:$1,0)),"-")</f>
        <v>900</v>
      </c>
    </row>
    <row r="5" spans="1:12">
      <c r="A5" s="47" t="s">
        <v>92</v>
      </c>
      <c r="B5" s="74" t="str">
        <f>IFERROR(INDEX(DAILY!$A:$V,MATCH($D$1,DAILY!$A:$A,0),MATCH($A5,DAILY!$1:$1,0)),"-")</f>
        <v>-</v>
      </c>
    </row>
    <row r="6" spans="1:12">
      <c r="A6" s="47" t="s">
        <v>68</v>
      </c>
      <c r="B6" s="74">
        <f>IFERROR(INDEX(DAILY!$A:$V,MATCH($D$1,DAILY!$A:$A,0),MATCH($A6,DAILY!$1:$1,0)),"-")</f>
        <v>500</v>
      </c>
    </row>
    <row r="7" spans="1:12">
      <c r="A7" s="47" t="s">
        <v>70</v>
      </c>
      <c r="B7" s="74">
        <f>IFERROR(INDEX(DAILY!$A:$V,MATCH($D$1,DAILY!$A:$A,0),MATCH($A7,DAILY!$1:$1,0)),"-")</f>
        <v>491.20700000000005</v>
      </c>
    </row>
    <row r="8" spans="1:12">
      <c r="A8" s="47" t="s">
        <v>71</v>
      </c>
      <c r="B8" s="74">
        <f>IFERROR(INDEX(DAILY!$A:$V,MATCH($D$1,DAILY!$A:$A,0),MATCH($A8,DAILY!$1:$1,0)),"-")</f>
        <v>780</v>
      </c>
    </row>
    <row r="9" spans="1:12">
      <c r="A9" s="47" t="s">
        <v>153</v>
      </c>
      <c r="B9" s="74">
        <f>IFERROR(INDEX(DAILY!$A:$V,MATCH($D$1,DAILY!$A:$A,0),MATCH($A9,DAILY!$1:$1,0)),"-")</f>
        <v>1700</v>
      </c>
    </row>
    <row r="10" spans="1:12">
      <c r="A10" s="47" t="s">
        <v>9</v>
      </c>
      <c r="B10" s="74">
        <f>IFERROR(INDEX(DAILY!$A:$V,MATCH($D$1,DAILY!$A:$A,0),MATCH($A10,DAILY!$1:$1,0)),"-")</f>
        <v>816.5690820640317</v>
      </c>
    </row>
    <row r="11" spans="1:12">
      <c r="A11" s="47" t="s">
        <v>10</v>
      </c>
      <c r="B11" s="74">
        <f>IFERROR(INDEX(DAILY!$A:$V,MATCH($D$1,DAILY!$A:$A,0),MATCH($A11,DAILY!$1:$1,0)),"-")</f>
        <v>879.57692309911465</v>
      </c>
    </row>
    <row r="12" spans="1:12">
      <c r="A12" s="47" t="s">
        <v>11</v>
      </c>
      <c r="B12" s="74">
        <f>IFERROR(INDEX(DAILY!$A:$V,MATCH($D$1,DAILY!$A:$A,0),MATCH($A12,DAILY!$1:$1,0)),"-")</f>
        <v>637.22054373383764</v>
      </c>
    </row>
    <row r="13" spans="1:12">
      <c r="A13" s="47" t="s">
        <v>36</v>
      </c>
      <c r="B13" s="74" t="str">
        <f>IFERROR(INDEX(DAILY!$A:$V,MATCH($D$1,DAILY!$A:$A,0),MATCH($A13,DAILY!$1:$1,0)),"-")</f>
        <v>-</v>
      </c>
    </row>
    <row r="14" spans="1:12">
      <c r="A14" s="47" t="s">
        <v>88</v>
      </c>
      <c r="B14" s="74" t="str">
        <f>IFERROR(INDEX(DAILY!$A:$V,MATCH($D$1,DAILY!$A:$A,0),MATCH($A14,DAILY!$1:$1,0)),"-")</f>
        <v>-</v>
      </c>
    </row>
    <row r="15" spans="1:12">
      <c r="A15" s="47" t="s">
        <v>64</v>
      </c>
      <c r="B15" s="74">
        <f>IFERROR(INDEX(DAILY!$A:$V,MATCH($D$1,DAILY!$A:$A,0),MATCH($A15,DAILY!$1:$1,0)),"-")</f>
        <v>1222.5756168831799</v>
      </c>
    </row>
    <row r="16" spans="1:12">
      <c r="A16" s="47" t="s">
        <v>66</v>
      </c>
      <c r="B16" s="74" t="str">
        <f>IFERROR(INDEX(DAILY!$A:$V,MATCH($D$1,DAILY!$A:$A,0),MATCH($A16,DAILY!$1:$1,0)),"-")</f>
        <v>-</v>
      </c>
    </row>
    <row r="17" spans="1:2">
      <c r="A17" s="47" t="s">
        <v>89</v>
      </c>
      <c r="B17" s="74" t="str">
        <f>IFERROR(INDEX(DAILY!$A:$V,MATCH($D$1,DAILY!$A:$A,0),MATCH($A17,DAILY!$1:$1,0)),"-")</f>
        <v>-</v>
      </c>
    </row>
    <row r="18" spans="1:2">
      <c r="A18" s="47" t="s">
        <v>77</v>
      </c>
      <c r="B18" s="74">
        <f>IFERROR(INDEX(DAILY!$A:$V,MATCH($D$1,DAILY!$A:$A,0),MATCH($A18,DAILY!$1:$1,0)),"-")</f>
        <v>1231</v>
      </c>
    </row>
    <row r="19" spans="1:2">
      <c r="A19" s="47" t="s">
        <v>83</v>
      </c>
      <c r="B19" s="74" t="str">
        <f>IFERROR(INDEX(DAILY!$A:$V,MATCH($D$1,DAILY!$A:$A,0),MATCH($A19,DAILY!$1:$1,0)),"-")</f>
        <v>-</v>
      </c>
    </row>
    <row r="20" spans="1:2">
      <c r="A20" s="47" t="s">
        <v>80</v>
      </c>
      <c r="B20" s="74" t="str">
        <f>IFERROR(INDEX(DAILY!$A:$V,MATCH($D$1,DAILY!$A:$A,0),MATCH($A20,DAILY!$1:$1,0)),"-")</f>
        <v>-</v>
      </c>
    </row>
    <row r="21" spans="1:2">
      <c r="A21" s="47" t="s">
        <v>82</v>
      </c>
      <c r="B21" s="74" t="str">
        <f>IFERROR(INDEX(DAILY!$A:$V,MATCH($D$1,DAILY!$A:$A,0),MATCH($A21,DAILY!$1:$1,0)),"-")</f>
        <v>-</v>
      </c>
    </row>
    <row r="22" spans="1:2">
      <c r="A22" s="47" t="s">
        <v>90</v>
      </c>
      <c r="B22" s="74">
        <f>IFERROR(INDEX(DAILY!$A:$V,MATCH($D$1,DAILY!$A:$A,0),MATCH($A22,DAILY!$1:$1,0)),"-")</f>
        <v>0</v>
      </c>
    </row>
    <row r="23" spans="1:2">
      <c r="A23" s="47" t="s">
        <v>67</v>
      </c>
      <c r="B23" s="74">
        <f>IFERROR(INDEX(DAILY!$A:$V,MATCH($D$1,DAILY!$A:$A,0),MATCH($A23,DAILY!$1:$1,0)),"-")</f>
        <v>708.98759392573083</v>
      </c>
    </row>
    <row r="24" spans="1:2">
      <c r="A24" s="47" t="s">
        <v>76</v>
      </c>
      <c r="B24" s="74">
        <f>IFERROR(INDEX(DAILY!$A:$V,MATCH($D$1,DAILY!$A:$A,0),MATCH($A24,DAILY!$1:$1,0)),"-")</f>
        <v>1700</v>
      </c>
    </row>
    <row r="25" spans="1:2">
      <c r="A25" s="47" t="s">
        <v>86</v>
      </c>
      <c r="B25" s="74">
        <f>IFERROR(INDEX(DAILY!$A:$V,MATCH($D$1,DAILY!$A:$A,0),MATCH($A25,DAILY!$1:$1,0)),"-")</f>
        <v>311</v>
      </c>
    </row>
    <row r="26" spans="1:2">
      <c r="A26" s="47" t="s">
        <v>84</v>
      </c>
      <c r="B26" s="74">
        <f>IFERROR(INDEX(DAILY!$A:$V,MATCH($D$1,DAILY!$A:$A,0),MATCH($A26,DAILY!$1:$1,0)),"-")</f>
        <v>646</v>
      </c>
    </row>
    <row r="27" spans="1:2">
      <c r="A27" s="47" t="s">
        <v>91</v>
      </c>
      <c r="B27" s="74">
        <f>IFERROR(INDEX(DAILY!$A:$V,MATCH($D$1,DAILY!$A:$A,0),MATCH($A27,DAILY!$1:$1,0)),"-")</f>
        <v>1272.05</v>
      </c>
    </row>
    <row r="28" spans="1:2">
      <c r="A28" s="47" t="s">
        <v>93</v>
      </c>
      <c r="B28" s="74" t="str">
        <f>IFERROR(INDEX(DAILY!$A:$V,MATCH($D$1,DAILY!$A:$A,0),MATCH($A28,DAILY!$1:$1,0)),"-")</f>
        <v>-</v>
      </c>
    </row>
    <row r="29" spans="1:2">
      <c r="A29" s="47" t="s">
        <v>99</v>
      </c>
      <c r="B29" s="74">
        <f>IFERROR(INDEX(DAILY!$A:$V,MATCH($D$1,DAILY!$A:$A,0),MATCH($A29,DAILY!$1:$1,0)),"-")</f>
        <v>1411.8916037432809</v>
      </c>
    </row>
    <row r="30" spans="1:2">
      <c r="A30" s="47" t="s">
        <v>94</v>
      </c>
      <c r="B30" s="74" t="str">
        <f>IFERROR(INDEX(DAILY!$A:$V,MATCH($D$1,DAILY!$A:$A,0),MATCH($A30,DAILY!$1:$1,0)),"-")</f>
        <v>-</v>
      </c>
    </row>
    <row r="31" spans="1:2">
      <c r="A31" s="47" t="s">
        <v>96</v>
      </c>
      <c r="B31" s="74" t="str">
        <f>IFERROR(INDEX(DAILY!$A:$V,MATCH($D$1,DAILY!$A:$A,0),MATCH($A31,DAILY!$1:$1,0)),"-")</f>
        <v>-</v>
      </c>
    </row>
    <row r="32" spans="1:2">
      <c r="A32" s="47" t="s">
        <v>95</v>
      </c>
      <c r="B32" s="74" t="str">
        <f>IFERROR(INDEX(DAILY!$A:$V,MATCH($D$1,DAILY!$A:$A,0),MATCH($A32,DAILY!$1:$1,0)),"-")</f>
        <v>-</v>
      </c>
    </row>
    <row r="33" spans="1:2">
      <c r="A33" s="47" t="s">
        <v>100</v>
      </c>
      <c r="B33" s="74" t="str">
        <f>IFERROR(INDEX(DAILY!$A:$V,MATCH($D$1,DAILY!$A:$A,0),MATCH($A33,DAILY!$1:$1,0)),"-")</f>
        <v>-</v>
      </c>
    </row>
    <row r="34" spans="1:2">
      <c r="A34" s="47" t="s">
        <v>479</v>
      </c>
      <c r="B34" s="74" t="str">
        <f>IFERROR(INDEX(DAILY!$A:$V,MATCH($D$1,DAILY!$A:$A,0),MATCH($A34,DAILY!$1:$1,0)),"-")</f>
        <v>-</v>
      </c>
    </row>
    <row r="35" spans="1:2">
      <c r="A35" s="47" t="s">
        <v>478</v>
      </c>
      <c r="B35" s="74" t="str">
        <f>IFERROR(INDEX(DAILY!$A:$V,MATCH($D$1,DAILY!$A:$A,0),MATCH($A35,DAILY!$1:$1,0)),"-")</f>
        <v>-</v>
      </c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548C495-DCA6-4771-876D-F85498DEA72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AGENTES</vt:lpstr>
      <vt:lpstr>SUPERVISORES</vt:lpstr>
      <vt:lpstr>DATA</vt:lpstr>
      <vt:lpstr>DAILY</vt:lpstr>
      <vt:lpstr>SOCIO</vt:lpstr>
      <vt:lpstr>SKILL PERFIL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 Alejandro Gonzalez Piedrahita</dc:creator>
  <cp:lastModifiedBy>Reportes Almacontact</cp:lastModifiedBy>
  <dcterms:created xsi:type="dcterms:W3CDTF">2022-04-17T16:44:56Z</dcterms:created>
  <dcterms:modified xsi:type="dcterms:W3CDTF">2026-09-10T13:23:39Z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7753e168-d7f2-48be-95cb-cd41df873662</vt:lpwstr>
  </property>
</Properties>
</file>